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5" windowWidth="14805" windowHeight="8010" tabRatio="882"/>
  </bookViews>
  <sheets>
    <sheet name="Титул" sheetId="76" r:id="rId1"/>
    <sheet name="Редсовет" sheetId="80" r:id="rId2"/>
    <sheet name="Контакты" sheetId="119" r:id="rId3"/>
    <sheet name="Др. публикации" sheetId="120" r:id="rId4"/>
    <sheet name="Содержание" sheetId="1" r:id="rId5"/>
    <sheet name="I.1" sheetId="2" r:id="rId6"/>
    <sheet name="II.1" sheetId="3" r:id="rId7"/>
    <sheet name="II.2" sheetId="4" r:id="rId8"/>
    <sheet name="II.3" sheetId="5" r:id="rId9"/>
    <sheet name="II.4" sheetId="7" r:id="rId10"/>
    <sheet name="II.5" sheetId="102" r:id="rId11"/>
    <sheet name="II.6" sheetId="9" r:id="rId12"/>
    <sheet name="III.1" sheetId="101" r:id="rId13"/>
    <sheet name="III.2" sheetId="108" r:id="rId14"/>
    <sheet name="III.3" sheetId="110" r:id="rId15"/>
    <sheet name="III.4" sheetId="111" r:id="rId16"/>
    <sheet name="III.5" sheetId="112" r:id="rId17"/>
    <sheet name="III.6" sheetId="15" r:id="rId18"/>
    <sheet name="III.7" sheetId="16" r:id="rId19"/>
    <sheet name="III.8" sheetId="17" r:id="rId20"/>
    <sheet name="III.9" sheetId="142" r:id="rId21"/>
    <sheet name="III.10" sheetId="143" r:id="rId22"/>
    <sheet name="III.11" sheetId="144" r:id="rId23"/>
    <sheet name="III.12" sheetId="20" r:id="rId24"/>
    <sheet name="III.13" sheetId="21" r:id="rId25"/>
    <sheet name="III.14" sheetId="22" r:id="rId26"/>
    <sheet name="III.15" sheetId="145" r:id="rId27"/>
    <sheet name="III.16" sheetId="105" r:id="rId28"/>
    <sheet name="III.17" sheetId="24" r:id="rId29"/>
    <sheet name="III.18" sheetId="25" r:id="rId30"/>
    <sheet name="III.19" sheetId="26" r:id="rId31"/>
    <sheet name="III.20" sheetId="27" r:id="rId32"/>
    <sheet name="III.21" sheetId="104" r:id="rId33"/>
    <sheet name="III.22" sheetId="103" r:id="rId34"/>
    <sheet name="IV.1.1" sheetId="30" r:id="rId35"/>
    <sheet name="IV.2.1" sheetId="31" r:id="rId36"/>
    <sheet name="IV.2.2" sheetId="32" r:id="rId37"/>
    <sheet name="IV.2.3" sheetId="33" r:id="rId38"/>
    <sheet name="IV.2.4" sheetId="35" r:id="rId39"/>
    <sheet name="IV.2.5" sheetId="36" r:id="rId40"/>
    <sheet name="IV.2.6" sheetId="37" r:id="rId41"/>
    <sheet name="IV.2.7" sheetId="121" r:id="rId42"/>
    <sheet name="IV.2.8" sheetId="122" r:id="rId43"/>
    <sheet name="IV.2.9" sheetId="34" r:id="rId44"/>
    <sheet name="IV.2.10" sheetId="38" r:id="rId45"/>
    <sheet name="IV.2.11" sheetId="139" r:id="rId46"/>
    <sheet name="IV.2.12" sheetId="51" r:id="rId47"/>
    <sheet name="IV.2.13" sheetId="150" r:id="rId48"/>
    <sheet name="IV.2.14" sheetId="149" r:id="rId49"/>
    <sheet name="IV.2.15" sheetId="43" r:id="rId50"/>
    <sheet name="IV.2.16" sheetId="147" r:id="rId51"/>
    <sheet name="IV.2.17" sheetId="148" r:id="rId52"/>
    <sheet name="IV.2.18" sheetId="45" r:id="rId53"/>
    <sheet name="IV.2.19" sheetId="133" r:id="rId54"/>
    <sheet name="IV.2.20" sheetId="135" r:id="rId55"/>
    <sheet name="IV.2.21" sheetId="136" r:id="rId56"/>
    <sheet name="IV.2.22" sheetId="137" r:id="rId57"/>
    <sheet name="IV.2.23" sheetId="138" r:id="rId58"/>
    <sheet name="IV.2.24" sheetId="140" r:id="rId59"/>
    <sheet name="IV.2.25" sheetId="141" r:id="rId60"/>
    <sheet name="IV.3.1" sheetId="58" r:id="rId61"/>
    <sheet name="IV.3.2" sheetId="60" r:id="rId62"/>
    <sheet name="IV.3.3" sheetId="61" r:id="rId63"/>
    <sheet name="IV.3.4" sheetId="62" r:id="rId64"/>
    <sheet name="IV.3.5" sheetId="85" r:id="rId65"/>
    <sheet name="IV.3.6" sheetId="86" r:id="rId66"/>
    <sheet name="IV.3.7" sheetId="87" r:id="rId67"/>
    <sheet name="IV.3.8" sheetId="91" r:id="rId68"/>
    <sheet name="IV.3.9" sheetId="90" r:id="rId69"/>
    <sheet name="IV.3.10" sheetId="89" r:id="rId70"/>
    <sheet name="IV.3.11" sheetId="151" r:id="rId71"/>
    <sheet name="IV.3.12" sheetId="131" r:id="rId72"/>
    <sheet name="IV.3.13" sheetId="152" r:id="rId73"/>
    <sheet name="IV.4.1" sheetId="92" r:id="rId74"/>
    <sheet name="IV.4.2" sheetId="93" r:id="rId75"/>
    <sheet name="IV.4.3" sheetId="94" r:id="rId76"/>
    <sheet name="IV.4.4" sheetId="95" r:id="rId77"/>
    <sheet name="IV.4.5" sheetId="96" r:id="rId78"/>
    <sheet name="IV.4.6" sheetId="97" r:id="rId79"/>
    <sheet name="IV.4.7" sheetId="98" r:id="rId80"/>
    <sheet name="IV.4.8" sheetId="100" r:id="rId81"/>
    <sheet name="IV.4.9" sheetId="99" r:id="rId82"/>
    <sheet name="IV.4.10" sheetId="130" r:id="rId83"/>
    <sheet name="IV.4.11" sheetId="146" r:id="rId84"/>
    <sheet name="V.1" sheetId="63" r:id="rId85"/>
    <sheet name="V.2" sheetId="64" r:id="rId86"/>
    <sheet name="V.3" sheetId="65" r:id="rId87"/>
    <sheet name="V.4" sheetId="66" r:id="rId88"/>
    <sheet name="V.5" sheetId="67" r:id="rId89"/>
    <sheet name="V.6" sheetId="68" r:id="rId90"/>
    <sheet name="V.7" sheetId="69" r:id="rId91"/>
    <sheet name="V.8" sheetId="72" r:id="rId92"/>
    <sheet name="V.9" sheetId="71" r:id="rId93"/>
    <sheet name="V.10" sheetId="116" r:id="rId94"/>
    <sheet name="Данные для графиков" sheetId="129" state="hidden" r:id="rId95"/>
    <sheet name="Графики" sheetId="132" r:id="rId96"/>
    <sheet name="Метаданные" sheetId="77" r:id="rId97"/>
    <sheet name="Список сокращений" sheetId="79" r:id="rId98"/>
  </sheets>
  <externalReferences>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s>
  <definedNames>
    <definedName name="\A" localSheetId="74">#REF!</definedName>
    <definedName name="\A" localSheetId="3">#REF!</definedName>
    <definedName name="\A" localSheetId="1">#REF!</definedName>
    <definedName name="\A">#REF!</definedName>
    <definedName name="\C" localSheetId="74">#REF!</definedName>
    <definedName name="\C" localSheetId="3">#REF!</definedName>
    <definedName name="\C" localSheetId="1">#REF!</definedName>
    <definedName name="\C">#REF!</definedName>
    <definedName name="\D" localSheetId="74">#REF!</definedName>
    <definedName name="\D" localSheetId="3">#REF!</definedName>
    <definedName name="\D" localSheetId="1">#REF!</definedName>
    <definedName name="\D">#REF!</definedName>
    <definedName name="\E" localSheetId="74">#REF!</definedName>
    <definedName name="\E" localSheetId="3">#REF!</definedName>
    <definedName name="\E" localSheetId="1">#REF!</definedName>
    <definedName name="\E">#REF!</definedName>
    <definedName name="\H" localSheetId="74">#REF!</definedName>
    <definedName name="\H" localSheetId="3">#REF!</definedName>
    <definedName name="\H" localSheetId="1">#REF!</definedName>
    <definedName name="\H">#REF!</definedName>
    <definedName name="\K" localSheetId="74">#REF!</definedName>
    <definedName name="\K" localSheetId="3">#REF!</definedName>
    <definedName name="\K" localSheetId="1">#REF!</definedName>
    <definedName name="\K">#REF!</definedName>
    <definedName name="\L" localSheetId="74">#REF!</definedName>
    <definedName name="\L" localSheetId="3">#REF!</definedName>
    <definedName name="\L" localSheetId="1">#REF!</definedName>
    <definedName name="\L">#REF!</definedName>
    <definedName name="\P" localSheetId="74">#REF!</definedName>
    <definedName name="\P" localSheetId="3">#REF!</definedName>
    <definedName name="\P" localSheetId="1">#REF!</definedName>
    <definedName name="\P">#REF!</definedName>
    <definedName name="\Q" localSheetId="74">#REF!</definedName>
    <definedName name="\Q" localSheetId="3">#REF!</definedName>
    <definedName name="\Q" localSheetId="1">#REF!</definedName>
    <definedName name="\Q">#REF!</definedName>
    <definedName name="\S" localSheetId="74">#REF!</definedName>
    <definedName name="\S" localSheetId="3">#REF!</definedName>
    <definedName name="\S" localSheetId="1">#REF!</definedName>
    <definedName name="\S">#REF!</definedName>
    <definedName name="\T" localSheetId="74">#REF!</definedName>
    <definedName name="\T" localSheetId="3">#REF!</definedName>
    <definedName name="\T" localSheetId="1">#REF!</definedName>
    <definedName name="\T">#REF!</definedName>
    <definedName name="\V" localSheetId="74">#REF!</definedName>
    <definedName name="\V" localSheetId="3">#REF!</definedName>
    <definedName name="\V" localSheetId="1">#REF!</definedName>
    <definedName name="\V">#REF!</definedName>
    <definedName name="\W" localSheetId="74">#REF!</definedName>
    <definedName name="\W" localSheetId="3">#REF!</definedName>
    <definedName name="\W" localSheetId="1">#REF!</definedName>
    <definedName name="\W">#REF!</definedName>
    <definedName name="\X" localSheetId="74">#REF!</definedName>
    <definedName name="\X" localSheetId="3">#REF!</definedName>
    <definedName name="\X" localSheetId="1">#REF!</definedName>
    <definedName name="\X">#REF!</definedName>
    <definedName name="___________________Cpi2" localSheetId="74">#REF!</definedName>
    <definedName name="___________________Cpi2" localSheetId="3">#REF!</definedName>
    <definedName name="___________________Cpi2" localSheetId="1">#REF!</definedName>
    <definedName name="___________________Cpi2">#REF!</definedName>
    <definedName name="___________________MS798" localSheetId="74">'[1]NBK-T20'!#REF!</definedName>
    <definedName name="___________________MS798" localSheetId="3">'[1]NBK-T20'!#REF!</definedName>
    <definedName name="___________________MS798" localSheetId="1">'[1]NBK-T20'!#REF!</definedName>
    <definedName name="___________________MS798">'[1]NBK-T20'!#REF!</definedName>
    <definedName name="___________________tab2" localSheetId="74">'[2]GvtOp%gdp-t25'!#REF!</definedName>
    <definedName name="___________________tab2" localSheetId="3">'[2]GvtOp%gdp-t25'!#REF!</definedName>
    <definedName name="___________________tab2" localSheetId="1">'[2]GvtOp%gdp-t25'!#REF!</definedName>
    <definedName name="___________________tab2">'[2]GvtOp%gdp-t25'!#REF!</definedName>
    <definedName name="___________________tab6798" localSheetId="74">'[1]NBK-T20'!#REF!</definedName>
    <definedName name="___________________tab6798" localSheetId="3">'[1]NBK-T20'!#REF!</definedName>
    <definedName name="___________________tab6798" localSheetId="1">'[1]NBK-T20'!#REF!</definedName>
    <definedName name="___________________tab6798">'[1]NBK-T20'!#REF!</definedName>
    <definedName name="_____________red1" localSheetId="95" hidden="1">{"CBA",#N/A,FALSE,"TAB4";"MS",#N/A,FALSE,"TAB5";"BANKLOANS",#N/A,FALSE,"TAB21APP ";"INTEREST",#N/A,FALSE,"TAB22APP"}</definedName>
    <definedName name="_____________red1" hidden="1">{"CBA",#N/A,FALSE,"TAB4";"MS",#N/A,FALSE,"TAB5";"BANKLOANS",#N/A,FALSE,"TAB21APP ";"INTEREST",#N/A,FALSE,"TAB22APP"}</definedName>
    <definedName name="_____________SR01" localSheetId="95" hidden="1">{"BOP_TAB",#N/A,FALSE,"N";"MIDTERM_TAB",#N/A,FALSE,"O";"FUND_CRED",#N/A,FALSE,"P";"DEBT_TAB1",#N/A,FALSE,"Q";"DEBT_TAB2",#N/A,FALSE,"Q";"FORFIN_TAB1",#N/A,FALSE,"R";"FORFIN_TAB2",#N/A,FALSE,"R";"BOP_ANALY",#N/A,FALSE,"U"}</definedName>
    <definedName name="_____________SR01" hidden="1">{"BOP_TAB",#N/A,FALSE,"N";"MIDTERM_TAB",#N/A,FALSE,"O";"FUND_CRED",#N/A,FALSE,"P";"DEBT_TAB1",#N/A,FALSE,"Q";"DEBT_TAB2",#N/A,FALSE,"Q";"FORFIN_TAB1",#N/A,FALSE,"R";"FORFIN_TAB2",#N/A,FALSE,"R";"BOP_ANALY",#N/A,FALSE,"U"}</definedName>
    <definedName name="___________red1" localSheetId="95" hidden="1">{"CBA",#N/A,FALSE,"TAB4";"MS",#N/A,FALSE,"TAB5";"BANKLOANS",#N/A,FALSE,"TAB21APP ";"INTEREST",#N/A,FALSE,"TAB22APP"}</definedName>
    <definedName name="___________red1" hidden="1">{"CBA",#N/A,FALSE,"TAB4";"MS",#N/A,FALSE,"TAB5";"BANKLOANS",#N/A,FALSE,"TAB21APP ";"INTEREST",#N/A,FALSE,"TAB22APP"}</definedName>
    <definedName name="___________SR01" localSheetId="95" hidden="1">{"BOP_TAB",#N/A,FALSE,"N";"MIDTERM_TAB",#N/A,FALSE,"O";"FUND_CRED",#N/A,FALSE,"P";"DEBT_TAB1",#N/A,FALSE,"Q";"DEBT_TAB2",#N/A,FALSE,"Q";"FORFIN_TAB1",#N/A,FALSE,"R";"FORFIN_TAB2",#N/A,FALSE,"R";"BOP_ANALY",#N/A,FALSE,"U"}</definedName>
    <definedName name="___________SR01" hidden="1">{"BOP_TAB",#N/A,FALSE,"N";"MIDTERM_TAB",#N/A,FALSE,"O";"FUND_CRED",#N/A,FALSE,"P";"DEBT_TAB1",#N/A,FALSE,"Q";"DEBT_TAB2",#N/A,FALSE,"Q";"FORFIN_TAB1",#N/A,FALSE,"R";"FORFIN_TAB2",#N/A,FALSE,"R";"BOP_ANALY",#N/A,FALSE,"U"}</definedName>
    <definedName name="__________Cpi2" localSheetId="74">#REF!</definedName>
    <definedName name="__________Cpi2" localSheetId="3">#REF!</definedName>
    <definedName name="__________Cpi2" localSheetId="1">#REF!</definedName>
    <definedName name="__________Cpi2">#REF!</definedName>
    <definedName name="__________MS798" localSheetId="74">'[1]NBK-T20'!#REF!</definedName>
    <definedName name="__________MS798" localSheetId="3">'[1]NBK-T20'!#REF!</definedName>
    <definedName name="__________MS798" localSheetId="1">'[1]NBK-T20'!#REF!</definedName>
    <definedName name="__________MS798">'[1]NBK-T20'!#REF!</definedName>
    <definedName name="__________tab2" localSheetId="74">'[2]GvtOp%gdp-t25'!#REF!</definedName>
    <definedName name="__________tab2" localSheetId="3">'[2]GvtOp%gdp-t25'!#REF!</definedName>
    <definedName name="__________tab2" localSheetId="1">'[2]GvtOp%gdp-t25'!#REF!</definedName>
    <definedName name="__________tab2">'[2]GvtOp%gdp-t25'!#REF!</definedName>
    <definedName name="__________tab6798" localSheetId="74">'[1]NBK-T20'!#REF!</definedName>
    <definedName name="__________tab6798" localSheetId="3">'[1]NBK-T20'!#REF!</definedName>
    <definedName name="__________tab6798" localSheetId="1">'[1]NBK-T20'!#REF!</definedName>
    <definedName name="__________tab6798">'[1]NBK-T20'!#REF!</definedName>
    <definedName name="_________GDP2002">[3]IN!$K$10</definedName>
    <definedName name="_________MCV1" localSheetId="74">#REF!</definedName>
    <definedName name="_________MCV1" localSheetId="3">#REF!</definedName>
    <definedName name="_________MCV1" localSheetId="1">#REF!</definedName>
    <definedName name="_________MCV1">#REF!</definedName>
    <definedName name="_________RES1">'[4]NFA Banking System'!$B$2:$K$26</definedName>
    <definedName name="_________RES3">'[4]IMF Credit'!$B$10:$K$94</definedName>
    <definedName name="_________sum3" localSheetId="74">#REF!</definedName>
    <definedName name="_________sum3" localSheetId="3">#REF!</definedName>
    <definedName name="_________sum3" localSheetId="1">#REF!</definedName>
    <definedName name="_________sum3">#REF!</definedName>
    <definedName name="_________tab06" localSheetId="74">#REF!</definedName>
    <definedName name="_________tab06" localSheetId="3">#REF!</definedName>
    <definedName name="_________tab06" localSheetId="1">#REF!</definedName>
    <definedName name="_________tab06">#REF!</definedName>
    <definedName name="_________tab07" localSheetId="74">#REF!</definedName>
    <definedName name="_________tab07" localSheetId="3">#REF!</definedName>
    <definedName name="_________tab07" localSheetId="1">#REF!</definedName>
    <definedName name="_________tab07">#REF!</definedName>
    <definedName name="_________tab1" localSheetId="74">#REF!</definedName>
    <definedName name="_________tab1" localSheetId="3">#REF!</definedName>
    <definedName name="_________tab1" localSheetId="1">#REF!</definedName>
    <definedName name="_________tab1">#REF!</definedName>
    <definedName name="_________tab10" localSheetId="74">#REF!</definedName>
    <definedName name="_________tab10" localSheetId="3">#REF!</definedName>
    <definedName name="_________tab10" localSheetId="1">#REF!</definedName>
    <definedName name="_________tab10">#REF!</definedName>
    <definedName name="_________tab11" localSheetId="74">#REF!</definedName>
    <definedName name="_________tab11" localSheetId="3">#REF!</definedName>
    <definedName name="_________tab11" localSheetId="1">#REF!</definedName>
    <definedName name="_________tab11">#REF!</definedName>
    <definedName name="_________tab12" localSheetId="74">#REF!</definedName>
    <definedName name="_________tab12" localSheetId="3">#REF!</definedName>
    <definedName name="_________tab12" localSheetId="1">#REF!</definedName>
    <definedName name="_________tab12">#REF!</definedName>
    <definedName name="_________tab13" localSheetId="74">#REF!</definedName>
    <definedName name="_________tab13" localSheetId="3">#REF!</definedName>
    <definedName name="_________tab13" localSheetId="1">#REF!</definedName>
    <definedName name="_________tab13">#REF!</definedName>
    <definedName name="_________Tab14">[5]tab14!$A$1:$O$62</definedName>
    <definedName name="_________Tab15">[5]tab15!$A$1:$Z$32</definedName>
    <definedName name="_________Tab16">[5]tab16!$A$1:$S$51</definedName>
    <definedName name="_________Tab17">[5]tab17!$A$1:$M$25</definedName>
    <definedName name="_________Tab18">[5]tab18!$A$1:$F$152</definedName>
    <definedName name="_________Tab19">[5]tab19!$A$1:$F$147</definedName>
    <definedName name="_________Tab20">[5]tab20!$A$1:$J$114</definedName>
    <definedName name="_________Tab21">[5]tab21!$B$1:$P$52</definedName>
    <definedName name="_________Tab22">[5]tab22!$A$1:$J$78</definedName>
    <definedName name="_________Tab23">[5]tab23!$A$1:$J$54</definedName>
    <definedName name="_________Tab24">[5]tab24!$A$1:$J$54</definedName>
    <definedName name="_________Tab25">[5]tab25!$A$1:$L$53</definedName>
    <definedName name="_________Tab26">[5]tab26!$A$1:$J$67</definedName>
    <definedName name="_________Tab27">[5]tab27!$A$1:$E$72</definedName>
    <definedName name="_________Tab28">[5]tab28!$A$2:$R$72</definedName>
    <definedName name="_________Tab29">[5]tab29!$A$1:$U$54</definedName>
    <definedName name="_________tab3" localSheetId="74">#REF!</definedName>
    <definedName name="_________tab3" localSheetId="3">#REF!</definedName>
    <definedName name="_________tab3" localSheetId="1">#REF!</definedName>
    <definedName name="_________tab3">#REF!</definedName>
    <definedName name="_________Tab30" localSheetId="74">#REF!</definedName>
    <definedName name="_________Tab30" localSheetId="3">#REF!</definedName>
    <definedName name="_________Tab30" localSheetId="1">#REF!</definedName>
    <definedName name="_________Tab30">#REF!</definedName>
    <definedName name="_________Tab31">[5]tab31!$A$1:$AE$49</definedName>
    <definedName name="_________Tab32">[5]tab32!$A$1:$BG$20</definedName>
    <definedName name="_________Tab33">[5]tab33!$A$1:$AH$45</definedName>
    <definedName name="_________Tab34">[5]tab34!$A$1:$E$84</definedName>
    <definedName name="_________tab35" localSheetId="74">#REF!</definedName>
    <definedName name="_________tab35" localSheetId="3">#REF!</definedName>
    <definedName name="_________tab35" localSheetId="1">#REF!</definedName>
    <definedName name="_________tab35">#REF!</definedName>
    <definedName name="_________Tab36">[5]tab36!$A$1:$X$41</definedName>
    <definedName name="_________Tab37">[5]tab37!$A$1:$AC$27</definedName>
    <definedName name="_________Tab38">[5]tab38!$A$1:$P$37</definedName>
    <definedName name="_________Tab4">[5]tab4!$A$1:$T$12</definedName>
    <definedName name="_________Tab40">[5]tab40!$A$1:$J$35</definedName>
    <definedName name="_________tab41" localSheetId="74">#REF!</definedName>
    <definedName name="_________tab41" localSheetId="3">#REF!</definedName>
    <definedName name="_________tab41" localSheetId="1">#REF!</definedName>
    <definedName name="_________tab41">#REF!</definedName>
    <definedName name="_________tab42" localSheetId="74">#REF!</definedName>
    <definedName name="_________tab42" localSheetId="3">#REF!</definedName>
    <definedName name="_________tab42" localSheetId="1">#REF!</definedName>
    <definedName name="_________tab42">#REF!</definedName>
    <definedName name="_________tab43" localSheetId="74">#REF!</definedName>
    <definedName name="_________tab43" localSheetId="3">#REF!</definedName>
    <definedName name="_________tab43" localSheetId="1">#REF!</definedName>
    <definedName name="_________tab43">#REF!</definedName>
    <definedName name="_________tab44" localSheetId="74">#REF!</definedName>
    <definedName name="_________tab44" localSheetId="3">#REF!</definedName>
    <definedName name="_________tab44" localSheetId="1">#REF!</definedName>
    <definedName name="_________tab44">#REF!</definedName>
    <definedName name="_________Tab45">[5]tab45!$A$1:$J$62</definedName>
    <definedName name="_________tab46" localSheetId="74">#REF!</definedName>
    <definedName name="_________tab46" localSheetId="3">#REF!</definedName>
    <definedName name="_________tab46" localSheetId="1">#REF!</definedName>
    <definedName name="_________tab46">#REF!</definedName>
    <definedName name="_________tab47" localSheetId="74">#REF!</definedName>
    <definedName name="_________tab47" localSheetId="3">#REF!</definedName>
    <definedName name="_________tab47" localSheetId="1">#REF!</definedName>
    <definedName name="_________tab47">#REF!</definedName>
    <definedName name="_________tab48">[5]tab47!$A$1:$M$135</definedName>
    <definedName name="_________tab5" localSheetId="74">#REF!</definedName>
    <definedName name="_________tab5" localSheetId="3">#REF!</definedName>
    <definedName name="_________tab5" localSheetId="1">#REF!</definedName>
    <definedName name="_________tab5">#REF!</definedName>
    <definedName name="_________tab6" localSheetId="74">#REF!</definedName>
    <definedName name="_________tab6" localSheetId="3">#REF!</definedName>
    <definedName name="_________tab6" localSheetId="1">#REF!</definedName>
    <definedName name="_________tab6">#REF!</definedName>
    <definedName name="_________tab7" localSheetId="74">#REF!</definedName>
    <definedName name="_________tab7" localSheetId="3">#REF!</definedName>
    <definedName name="_________tab7" localSheetId="1">#REF!</definedName>
    <definedName name="_________tab7">#REF!</definedName>
    <definedName name="_________tab8" localSheetId="74">#REF!</definedName>
    <definedName name="_________tab8" localSheetId="3">#REF!</definedName>
    <definedName name="_________tab8" localSheetId="1">#REF!</definedName>
    <definedName name="_________tab8">#REF!</definedName>
    <definedName name="_________tab9" localSheetId="74">#REF!</definedName>
    <definedName name="_________tab9" localSheetId="3">#REF!</definedName>
    <definedName name="_________tab9" localSheetId="1">#REF!</definedName>
    <definedName name="_________tab9">#REF!</definedName>
    <definedName name="________Cpi2" localSheetId="74">#REF!</definedName>
    <definedName name="________Cpi2" localSheetId="3">#REF!</definedName>
    <definedName name="________Cpi2" localSheetId="1">#REF!</definedName>
    <definedName name="________Cpi2">#REF!</definedName>
    <definedName name="________GDP2002">[3]IN!$K$10</definedName>
    <definedName name="________MCV1" localSheetId="74">#REF!</definedName>
    <definedName name="________MCV1" localSheetId="3">#REF!</definedName>
    <definedName name="________MCV1" localSheetId="1">#REF!</definedName>
    <definedName name="________MCV1">#REF!</definedName>
    <definedName name="________MS798" localSheetId="74">'[1]NBK-T20'!#REF!</definedName>
    <definedName name="________MS798" localSheetId="3">'[1]NBK-T20'!#REF!</definedName>
    <definedName name="________MS798" localSheetId="1">'[1]NBK-T20'!#REF!</definedName>
    <definedName name="________MS798">'[1]NBK-T20'!#REF!</definedName>
    <definedName name="________red1" localSheetId="95" hidden="1">{"CBA",#N/A,FALSE,"TAB4";"MS",#N/A,FALSE,"TAB5";"BANKLOANS",#N/A,FALSE,"TAB21APP ";"INTEREST",#N/A,FALSE,"TAB22APP"}</definedName>
    <definedName name="________red1" hidden="1">{"CBA",#N/A,FALSE,"TAB4";"MS",#N/A,FALSE,"TAB5";"BANKLOANS",#N/A,FALSE,"TAB21APP ";"INTEREST",#N/A,FALSE,"TAB22APP"}</definedName>
    <definedName name="________RES1">'[4]NFA Banking System'!$B$2:$K$26</definedName>
    <definedName name="________RES3">'[4]IMF Credit'!$B$10:$K$94</definedName>
    <definedName name="________SR01" localSheetId="95" hidden="1">{"BOP_TAB",#N/A,FALSE,"N";"MIDTERM_TAB",#N/A,FALSE,"O";"FUND_CRED",#N/A,FALSE,"P";"DEBT_TAB1",#N/A,FALSE,"Q";"DEBT_TAB2",#N/A,FALSE,"Q";"FORFIN_TAB1",#N/A,FALSE,"R";"FORFIN_TAB2",#N/A,FALSE,"R";"BOP_ANALY",#N/A,FALSE,"U"}</definedName>
    <definedName name="________SR01" hidden="1">{"BOP_TAB",#N/A,FALSE,"N";"MIDTERM_TAB",#N/A,FALSE,"O";"FUND_CRED",#N/A,FALSE,"P";"DEBT_TAB1",#N/A,FALSE,"Q";"DEBT_TAB2",#N/A,FALSE,"Q";"FORFIN_TAB1",#N/A,FALSE,"R";"FORFIN_TAB2",#N/A,FALSE,"R";"BOP_ANALY",#N/A,FALSE,"U"}</definedName>
    <definedName name="________sum3" localSheetId="74">#REF!</definedName>
    <definedName name="________sum3" localSheetId="3">#REF!</definedName>
    <definedName name="________sum3" localSheetId="1">#REF!</definedName>
    <definedName name="________sum3">#REF!</definedName>
    <definedName name="________tab06" localSheetId="74">#REF!</definedName>
    <definedName name="________tab06" localSheetId="3">#REF!</definedName>
    <definedName name="________tab06" localSheetId="1">#REF!</definedName>
    <definedName name="________tab06">#REF!</definedName>
    <definedName name="________tab07" localSheetId="74">#REF!</definedName>
    <definedName name="________tab07" localSheetId="3">#REF!</definedName>
    <definedName name="________tab07" localSheetId="1">#REF!</definedName>
    <definedName name="________tab07">#REF!</definedName>
    <definedName name="________tab1" localSheetId="74">#REF!</definedName>
    <definedName name="________tab1" localSheetId="3">#REF!</definedName>
    <definedName name="________tab1" localSheetId="1">#REF!</definedName>
    <definedName name="________tab1">#REF!</definedName>
    <definedName name="________tab10" localSheetId="74">#REF!</definedName>
    <definedName name="________tab10" localSheetId="3">#REF!</definedName>
    <definedName name="________tab10" localSheetId="1">#REF!</definedName>
    <definedName name="________tab10">#REF!</definedName>
    <definedName name="________tab11" localSheetId="74">#REF!</definedName>
    <definedName name="________tab11" localSheetId="3">#REF!</definedName>
    <definedName name="________tab11" localSheetId="1">#REF!</definedName>
    <definedName name="________tab11">#REF!</definedName>
    <definedName name="________tab12" localSheetId="74">#REF!</definedName>
    <definedName name="________tab12" localSheetId="3">#REF!</definedName>
    <definedName name="________tab12" localSheetId="1">#REF!</definedName>
    <definedName name="________tab12">#REF!</definedName>
    <definedName name="________tab13" localSheetId="74">#REF!</definedName>
    <definedName name="________tab13" localSheetId="3">#REF!</definedName>
    <definedName name="________tab13" localSheetId="1">#REF!</definedName>
    <definedName name="________tab13">#REF!</definedName>
    <definedName name="________Tab14">[5]tab14!$A$1:$O$62</definedName>
    <definedName name="________Tab15">[5]tab15!$A$1:$Z$32</definedName>
    <definedName name="________Tab16">[5]tab16!$A$1:$S$51</definedName>
    <definedName name="________Tab17">[5]tab17!$A$1:$M$25</definedName>
    <definedName name="________Tab18">[5]tab18!$A$1:$F$152</definedName>
    <definedName name="________Tab19">[5]tab19!$A$1:$F$147</definedName>
    <definedName name="________tab2" localSheetId="74">'[2]GvtOp%gdp-t25'!#REF!</definedName>
    <definedName name="________tab2" localSheetId="3">'[2]GvtOp%gdp-t25'!#REF!</definedName>
    <definedName name="________tab2" localSheetId="1">'[2]GvtOp%gdp-t25'!#REF!</definedName>
    <definedName name="________tab2">'[2]GvtOp%gdp-t25'!#REF!</definedName>
    <definedName name="________Tab20">[5]tab20!$A$1:$J$114</definedName>
    <definedName name="________Tab21">[5]tab21!$B$1:$P$52</definedName>
    <definedName name="________Tab22">[5]tab22!$A$1:$J$78</definedName>
    <definedName name="________Tab23">[5]tab23!$A$1:$J$54</definedName>
    <definedName name="________Tab24">[5]tab24!$A$1:$J$54</definedName>
    <definedName name="________Tab25">[5]tab25!$A$1:$L$53</definedName>
    <definedName name="________Tab26">[5]tab26!$A$1:$J$67</definedName>
    <definedName name="________Tab27">[5]tab27!$A$1:$E$72</definedName>
    <definedName name="________Tab28">[5]tab28!$A$2:$R$72</definedName>
    <definedName name="________Tab29">[5]tab29!$A$1:$U$54</definedName>
    <definedName name="________tab3" localSheetId="74">#REF!</definedName>
    <definedName name="________tab3" localSheetId="3">#REF!</definedName>
    <definedName name="________tab3" localSheetId="1">#REF!</definedName>
    <definedName name="________tab3">#REF!</definedName>
    <definedName name="________Tab30" localSheetId="74">#REF!</definedName>
    <definedName name="________Tab30" localSheetId="3">#REF!</definedName>
    <definedName name="________Tab30" localSheetId="1">#REF!</definedName>
    <definedName name="________Tab30">#REF!</definedName>
    <definedName name="________Tab31">[5]tab31!$A$1:$AE$49</definedName>
    <definedName name="________Tab32">[5]tab32!$A$1:$BG$20</definedName>
    <definedName name="________Tab33">[5]tab33!$A$1:$AH$45</definedName>
    <definedName name="________Tab34">[5]tab34!$A$1:$E$84</definedName>
    <definedName name="________tab35" localSheetId="74">#REF!</definedName>
    <definedName name="________tab35" localSheetId="3">#REF!</definedName>
    <definedName name="________tab35" localSheetId="1">#REF!</definedName>
    <definedName name="________tab35">#REF!</definedName>
    <definedName name="________Tab36">[5]tab36!$A$1:$X$41</definedName>
    <definedName name="________Tab37">[5]tab37!$A$1:$AC$27</definedName>
    <definedName name="________Tab38">[5]tab38!$A$1:$P$37</definedName>
    <definedName name="________Tab4">[5]tab4!$A$1:$T$12</definedName>
    <definedName name="________Tab40">[5]tab40!$A$1:$J$35</definedName>
    <definedName name="________tab41" localSheetId="74">#REF!</definedName>
    <definedName name="________tab41" localSheetId="3">#REF!</definedName>
    <definedName name="________tab41" localSheetId="1">#REF!</definedName>
    <definedName name="________tab41">#REF!</definedName>
    <definedName name="________tab42" localSheetId="74">#REF!</definedName>
    <definedName name="________tab42" localSheetId="3">#REF!</definedName>
    <definedName name="________tab42" localSheetId="1">#REF!</definedName>
    <definedName name="________tab42">#REF!</definedName>
    <definedName name="________tab43" localSheetId="74">#REF!</definedName>
    <definedName name="________tab43" localSheetId="3">#REF!</definedName>
    <definedName name="________tab43" localSheetId="1">#REF!</definedName>
    <definedName name="________tab43">#REF!</definedName>
    <definedName name="________tab44" localSheetId="74">#REF!</definedName>
    <definedName name="________tab44" localSheetId="3">#REF!</definedName>
    <definedName name="________tab44" localSheetId="1">#REF!</definedName>
    <definedName name="________tab44">#REF!</definedName>
    <definedName name="________Tab45">[5]tab45!$A$1:$J$62</definedName>
    <definedName name="________tab46" localSheetId="74">#REF!</definedName>
    <definedName name="________tab46" localSheetId="3">#REF!</definedName>
    <definedName name="________tab46" localSheetId="1">#REF!</definedName>
    <definedName name="________tab46">#REF!</definedName>
    <definedName name="________tab47" localSheetId="74">#REF!</definedName>
    <definedName name="________tab47" localSheetId="3">#REF!</definedName>
    <definedName name="________tab47" localSheetId="1">#REF!</definedName>
    <definedName name="________tab47">#REF!</definedName>
    <definedName name="________tab48">[5]tab47!$A$1:$M$135</definedName>
    <definedName name="________tab5" localSheetId="74">#REF!</definedName>
    <definedName name="________tab5" localSheetId="3">#REF!</definedName>
    <definedName name="________tab5" localSheetId="1">#REF!</definedName>
    <definedName name="________tab5">#REF!</definedName>
    <definedName name="________tab6" localSheetId="74">#REF!</definedName>
    <definedName name="________tab6" localSheetId="3">#REF!</definedName>
    <definedName name="________tab6" localSheetId="1">#REF!</definedName>
    <definedName name="________tab6">#REF!</definedName>
    <definedName name="________tab6798" localSheetId="74">'[1]NBK-T20'!#REF!</definedName>
    <definedName name="________tab6798" localSheetId="3">'[1]NBK-T20'!#REF!</definedName>
    <definedName name="________tab6798" localSheetId="1">'[1]NBK-T20'!#REF!</definedName>
    <definedName name="________tab6798">'[1]NBK-T20'!#REF!</definedName>
    <definedName name="________tab7" localSheetId="74">#REF!</definedName>
    <definedName name="________tab7" localSheetId="3">#REF!</definedName>
    <definedName name="________tab7" localSheetId="1">#REF!</definedName>
    <definedName name="________tab7">#REF!</definedName>
    <definedName name="________tab8" localSheetId="74">#REF!</definedName>
    <definedName name="________tab8" localSheetId="3">#REF!</definedName>
    <definedName name="________tab8" localSheetId="1">#REF!</definedName>
    <definedName name="________tab8">#REF!</definedName>
    <definedName name="________tab9" localSheetId="74">#REF!</definedName>
    <definedName name="________tab9" localSheetId="3">#REF!</definedName>
    <definedName name="________tab9" localSheetId="1">#REF!</definedName>
    <definedName name="________tab9">#REF!</definedName>
    <definedName name="_______Cpi2" localSheetId="74">#REF!</definedName>
    <definedName name="_______Cpi2" localSheetId="3">#REF!</definedName>
    <definedName name="_______Cpi2" localSheetId="1">#REF!</definedName>
    <definedName name="_______Cpi2">#REF!</definedName>
    <definedName name="_______GDP2002">[3]IN!$K$10</definedName>
    <definedName name="_______MCV1" localSheetId="74">#REF!</definedName>
    <definedName name="_______MCV1" localSheetId="3">#REF!</definedName>
    <definedName name="_______MCV1" localSheetId="1">#REF!</definedName>
    <definedName name="_______MCV1">#REF!</definedName>
    <definedName name="_______MS798" localSheetId="74">'[1]NBK-T20'!#REF!</definedName>
    <definedName name="_______MS798" localSheetId="3">'[1]NBK-T20'!#REF!</definedName>
    <definedName name="_______MS798" localSheetId="1">'[1]NBK-T20'!#REF!</definedName>
    <definedName name="_______MS798">'[1]NBK-T20'!#REF!</definedName>
    <definedName name="_______red1" localSheetId="95" hidden="1">{"CBA",#N/A,FALSE,"TAB4";"MS",#N/A,FALSE,"TAB5";"BANKLOANS",#N/A,FALSE,"TAB21APP ";"INTEREST",#N/A,FALSE,"TAB22APP"}</definedName>
    <definedName name="_______red1" hidden="1">{"CBA",#N/A,FALSE,"TAB4";"MS",#N/A,FALSE,"TAB5";"BANKLOANS",#N/A,FALSE,"TAB21APP ";"INTEREST",#N/A,FALSE,"TAB22APP"}</definedName>
    <definedName name="_______RES1">'[4]NFA Banking System'!$B$2:$K$26</definedName>
    <definedName name="_______RES3">'[4]IMF Credit'!$B$10:$K$94</definedName>
    <definedName name="_______SR01" localSheetId="95" hidden="1">{"BOP_TAB",#N/A,FALSE,"N";"MIDTERM_TAB",#N/A,FALSE,"O";"FUND_CRED",#N/A,FALSE,"P";"DEBT_TAB1",#N/A,FALSE,"Q";"DEBT_TAB2",#N/A,FALSE,"Q";"FORFIN_TAB1",#N/A,FALSE,"R";"FORFIN_TAB2",#N/A,FALSE,"R";"BOP_ANALY",#N/A,FALSE,"U"}</definedName>
    <definedName name="_______SR01" hidden="1">{"BOP_TAB",#N/A,FALSE,"N";"MIDTERM_TAB",#N/A,FALSE,"O";"FUND_CRED",#N/A,FALSE,"P";"DEBT_TAB1",#N/A,FALSE,"Q";"DEBT_TAB2",#N/A,FALSE,"Q";"FORFIN_TAB1",#N/A,FALSE,"R";"FORFIN_TAB2",#N/A,FALSE,"R";"BOP_ANALY",#N/A,FALSE,"U"}</definedName>
    <definedName name="_______sum3" localSheetId="74">#REF!</definedName>
    <definedName name="_______sum3" localSheetId="3">#REF!</definedName>
    <definedName name="_______sum3" localSheetId="1">#REF!</definedName>
    <definedName name="_______sum3">#REF!</definedName>
    <definedName name="_______tab06" localSheetId="74">#REF!</definedName>
    <definedName name="_______tab06" localSheetId="3">#REF!</definedName>
    <definedName name="_______tab06" localSheetId="1">#REF!</definedName>
    <definedName name="_______tab06">#REF!</definedName>
    <definedName name="_______tab07" localSheetId="74">#REF!</definedName>
    <definedName name="_______tab07" localSheetId="3">#REF!</definedName>
    <definedName name="_______tab07" localSheetId="1">#REF!</definedName>
    <definedName name="_______tab07">#REF!</definedName>
    <definedName name="_______tab1" localSheetId="74">#REF!</definedName>
    <definedName name="_______tab1" localSheetId="3">#REF!</definedName>
    <definedName name="_______tab1" localSheetId="1">#REF!</definedName>
    <definedName name="_______tab1">#REF!</definedName>
    <definedName name="_______tab10" localSheetId="74">#REF!</definedName>
    <definedName name="_______tab10" localSheetId="3">#REF!</definedName>
    <definedName name="_______tab10" localSheetId="1">#REF!</definedName>
    <definedName name="_______tab10">#REF!</definedName>
    <definedName name="_______tab11" localSheetId="74">#REF!</definedName>
    <definedName name="_______tab11" localSheetId="3">#REF!</definedName>
    <definedName name="_______tab11" localSheetId="1">#REF!</definedName>
    <definedName name="_______tab11">#REF!</definedName>
    <definedName name="_______tab12" localSheetId="74">#REF!</definedName>
    <definedName name="_______tab12" localSheetId="3">#REF!</definedName>
    <definedName name="_______tab12" localSheetId="1">#REF!</definedName>
    <definedName name="_______tab12">#REF!</definedName>
    <definedName name="_______tab13" localSheetId="74">#REF!</definedName>
    <definedName name="_______tab13" localSheetId="3">#REF!</definedName>
    <definedName name="_______tab13" localSheetId="1">#REF!</definedName>
    <definedName name="_______tab13">#REF!</definedName>
    <definedName name="_______Tab14">[5]tab14!$A$1:$O$62</definedName>
    <definedName name="_______Tab15">[5]tab15!$A$1:$Z$32</definedName>
    <definedName name="_______Tab16">[5]tab16!$A$1:$S$51</definedName>
    <definedName name="_______Tab17">[5]tab17!$A$1:$M$25</definedName>
    <definedName name="_______Tab18">[5]tab18!$A$1:$F$152</definedName>
    <definedName name="_______Tab19">[5]tab19!$A$1:$F$147</definedName>
    <definedName name="_______tab2" localSheetId="74">'[2]GvtOp%gdp-t25'!#REF!</definedName>
    <definedName name="_______tab2" localSheetId="3">'[2]GvtOp%gdp-t25'!#REF!</definedName>
    <definedName name="_______tab2" localSheetId="1">'[2]GvtOp%gdp-t25'!#REF!</definedName>
    <definedName name="_______tab2">'[2]GvtOp%gdp-t25'!#REF!</definedName>
    <definedName name="_______Tab20">[5]tab20!$A$1:$J$114</definedName>
    <definedName name="_______Tab21">[5]tab21!$B$1:$P$52</definedName>
    <definedName name="_______Tab22">[5]tab22!$A$1:$J$78</definedName>
    <definedName name="_______Tab23">[5]tab23!$A$1:$J$54</definedName>
    <definedName name="_______Tab24">[5]tab24!$A$1:$J$54</definedName>
    <definedName name="_______Tab25">[5]tab25!$A$1:$L$53</definedName>
    <definedName name="_______Tab26">[5]tab26!$A$1:$J$67</definedName>
    <definedName name="_______Tab27">[5]tab27!$A$1:$E$72</definedName>
    <definedName name="_______Tab28">[5]tab28!$A$2:$R$72</definedName>
    <definedName name="_______Tab29">[5]tab29!$A$1:$U$54</definedName>
    <definedName name="_______tab3" localSheetId="74">#REF!</definedName>
    <definedName name="_______tab3" localSheetId="3">#REF!</definedName>
    <definedName name="_______tab3" localSheetId="1">#REF!</definedName>
    <definedName name="_______tab3">#REF!</definedName>
    <definedName name="_______Tab30" localSheetId="74">#REF!</definedName>
    <definedName name="_______Tab30" localSheetId="3">#REF!</definedName>
    <definedName name="_______Tab30" localSheetId="1">#REF!</definedName>
    <definedName name="_______Tab30">#REF!</definedName>
    <definedName name="_______Tab31">[5]tab31!$A$1:$AE$49</definedName>
    <definedName name="_______Tab32">[5]tab32!$A$1:$BG$20</definedName>
    <definedName name="_______Tab33">[5]tab33!$A$1:$AH$45</definedName>
    <definedName name="_______Tab34">[5]tab34!$A$1:$E$84</definedName>
    <definedName name="_______tab35" localSheetId="74">#REF!</definedName>
    <definedName name="_______tab35" localSheetId="3">#REF!</definedName>
    <definedName name="_______tab35" localSheetId="1">#REF!</definedName>
    <definedName name="_______tab35">#REF!</definedName>
    <definedName name="_______Tab36">[5]tab36!$A$1:$X$41</definedName>
    <definedName name="_______Tab37">[5]tab37!$A$1:$AC$27</definedName>
    <definedName name="_______Tab38">[5]tab38!$A$1:$P$37</definedName>
    <definedName name="_______Tab4">[5]tab4!$A$1:$T$12</definedName>
    <definedName name="_______Tab40">[5]tab40!$A$1:$J$35</definedName>
    <definedName name="_______tab41" localSheetId="74">#REF!</definedName>
    <definedName name="_______tab41" localSheetId="3">#REF!</definedName>
    <definedName name="_______tab41" localSheetId="1">#REF!</definedName>
    <definedName name="_______tab41">#REF!</definedName>
    <definedName name="_______tab42" localSheetId="74">#REF!</definedName>
    <definedName name="_______tab42" localSheetId="3">#REF!</definedName>
    <definedName name="_______tab42" localSheetId="1">#REF!</definedName>
    <definedName name="_______tab42">#REF!</definedName>
    <definedName name="_______tab43" localSheetId="74">#REF!</definedName>
    <definedName name="_______tab43" localSheetId="3">#REF!</definedName>
    <definedName name="_______tab43" localSheetId="1">#REF!</definedName>
    <definedName name="_______tab43">#REF!</definedName>
    <definedName name="_______tab44" localSheetId="74">#REF!</definedName>
    <definedName name="_______tab44" localSheetId="3">#REF!</definedName>
    <definedName name="_______tab44" localSheetId="1">#REF!</definedName>
    <definedName name="_______tab44">#REF!</definedName>
    <definedName name="_______Tab45">[5]tab45!$A$1:$J$62</definedName>
    <definedName name="_______tab46" localSheetId="74">#REF!</definedName>
    <definedName name="_______tab46" localSheetId="3">#REF!</definedName>
    <definedName name="_______tab46" localSheetId="1">#REF!</definedName>
    <definedName name="_______tab46">#REF!</definedName>
    <definedName name="_______tab47" localSheetId="74">#REF!</definedName>
    <definedName name="_______tab47" localSheetId="3">#REF!</definedName>
    <definedName name="_______tab47" localSheetId="1">#REF!</definedName>
    <definedName name="_______tab47">#REF!</definedName>
    <definedName name="_______tab48">[5]tab47!$A$1:$M$135</definedName>
    <definedName name="_______tab5" localSheetId="74">#REF!</definedName>
    <definedName name="_______tab5" localSheetId="3">#REF!</definedName>
    <definedName name="_______tab5" localSheetId="1">#REF!</definedName>
    <definedName name="_______tab5">#REF!</definedName>
    <definedName name="_______tab6" localSheetId="74">#REF!</definedName>
    <definedName name="_______tab6" localSheetId="3">#REF!</definedName>
    <definedName name="_______tab6" localSheetId="1">#REF!</definedName>
    <definedName name="_______tab6">#REF!</definedName>
    <definedName name="_______tab6798" localSheetId="74">'[1]NBK-T20'!#REF!</definedName>
    <definedName name="_______tab6798" localSheetId="3">'[1]NBK-T20'!#REF!</definedName>
    <definedName name="_______tab6798" localSheetId="1">'[1]NBK-T20'!#REF!</definedName>
    <definedName name="_______tab6798">'[1]NBK-T20'!#REF!</definedName>
    <definedName name="_______tab7" localSheetId="74">#REF!</definedName>
    <definedName name="_______tab7" localSheetId="3">#REF!</definedName>
    <definedName name="_______tab7" localSheetId="1">#REF!</definedName>
    <definedName name="_______tab7">#REF!</definedName>
    <definedName name="_______tab8" localSheetId="74">#REF!</definedName>
    <definedName name="_______tab8" localSheetId="3">#REF!</definedName>
    <definedName name="_______tab8" localSheetId="1">#REF!</definedName>
    <definedName name="_______tab8">#REF!</definedName>
    <definedName name="_______tab9" localSheetId="74">#REF!</definedName>
    <definedName name="_______tab9" localSheetId="3">#REF!</definedName>
    <definedName name="_______tab9" localSheetId="1">#REF!</definedName>
    <definedName name="_______tab9">#REF!</definedName>
    <definedName name="______Cpi2" localSheetId="74">#REF!</definedName>
    <definedName name="______Cpi2" localSheetId="3">#REF!</definedName>
    <definedName name="______Cpi2" localSheetId="1">#REF!</definedName>
    <definedName name="______Cpi2">#REF!</definedName>
    <definedName name="______GDP2002">[3]IN!$K$10</definedName>
    <definedName name="______MCV1" localSheetId="74">#REF!</definedName>
    <definedName name="______MCV1" localSheetId="3">#REF!</definedName>
    <definedName name="______MCV1" localSheetId="1">#REF!</definedName>
    <definedName name="______MCV1">#REF!</definedName>
    <definedName name="______MS798" localSheetId="74">'[1]NBK-T20'!#REF!</definedName>
    <definedName name="______MS798" localSheetId="3">'[1]NBK-T20'!#REF!</definedName>
    <definedName name="______MS798" localSheetId="1">'[1]NBK-T20'!#REF!</definedName>
    <definedName name="______MS798">'[1]NBK-T20'!#REF!</definedName>
    <definedName name="______red1" localSheetId="95" hidden="1">{"CBA",#N/A,FALSE,"TAB4";"MS",#N/A,FALSE,"TAB5";"BANKLOANS",#N/A,FALSE,"TAB21APP ";"INTEREST",#N/A,FALSE,"TAB22APP"}</definedName>
    <definedName name="______red1" hidden="1">{"CBA",#N/A,FALSE,"TAB4";"MS",#N/A,FALSE,"TAB5";"BANKLOANS",#N/A,FALSE,"TAB21APP ";"INTEREST",#N/A,FALSE,"TAB22APP"}</definedName>
    <definedName name="______RES1">'[4]NFA Banking System'!$B$2:$K$26</definedName>
    <definedName name="______RES3">'[4]IMF Credit'!$B$10:$K$94</definedName>
    <definedName name="______SR01" localSheetId="95" hidden="1">{"BOP_TAB",#N/A,FALSE,"N";"MIDTERM_TAB",#N/A,FALSE,"O";"FUND_CRED",#N/A,FALSE,"P";"DEBT_TAB1",#N/A,FALSE,"Q";"DEBT_TAB2",#N/A,FALSE,"Q";"FORFIN_TAB1",#N/A,FALSE,"R";"FORFIN_TAB2",#N/A,FALSE,"R";"BOP_ANALY",#N/A,FALSE,"U"}</definedName>
    <definedName name="______SR01" hidden="1">{"BOP_TAB",#N/A,FALSE,"N";"MIDTERM_TAB",#N/A,FALSE,"O";"FUND_CRED",#N/A,FALSE,"P";"DEBT_TAB1",#N/A,FALSE,"Q";"DEBT_TAB2",#N/A,FALSE,"Q";"FORFIN_TAB1",#N/A,FALSE,"R";"FORFIN_TAB2",#N/A,FALSE,"R";"BOP_ANALY",#N/A,FALSE,"U"}</definedName>
    <definedName name="______sum3" localSheetId="74">#REF!</definedName>
    <definedName name="______sum3" localSheetId="3">#REF!</definedName>
    <definedName name="______sum3" localSheetId="1">#REF!</definedName>
    <definedName name="______sum3">#REF!</definedName>
    <definedName name="______tab06" localSheetId="74">#REF!</definedName>
    <definedName name="______tab06" localSheetId="3">#REF!</definedName>
    <definedName name="______tab06" localSheetId="1">#REF!</definedName>
    <definedName name="______tab06">#REF!</definedName>
    <definedName name="______tab07" localSheetId="74">#REF!</definedName>
    <definedName name="______tab07" localSheetId="3">#REF!</definedName>
    <definedName name="______tab07" localSheetId="1">#REF!</definedName>
    <definedName name="______tab07">#REF!</definedName>
    <definedName name="______tab1" localSheetId="74">#REF!</definedName>
    <definedName name="______tab1" localSheetId="3">#REF!</definedName>
    <definedName name="______tab1" localSheetId="1">#REF!</definedName>
    <definedName name="______tab1">#REF!</definedName>
    <definedName name="______tab10" localSheetId="74">#REF!</definedName>
    <definedName name="______tab10" localSheetId="3">#REF!</definedName>
    <definedName name="______tab10" localSheetId="1">#REF!</definedName>
    <definedName name="______tab10">#REF!</definedName>
    <definedName name="______tab11" localSheetId="74">#REF!</definedName>
    <definedName name="______tab11" localSheetId="3">#REF!</definedName>
    <definedName name="______tab11" localSheetId="1">#REF!</definedName>
    <definedName name="______tab11">#REF!</definedName>
    <definedName name="______tab12" localSheetId="74">#REF!</definedName>
    <definedName name="______tab12" localSheetId="3">#REF!</definedName>
    <definedName name="______tab12" localSheetId="1">#REF!</definedName>
    <definedName name="______tab12">#REF!</definedName>
    <definedName name="______tab13" localSheetId="74">#REF!</definedName>
    <definedName name="______tab13" localSheetId="3">#REF!</definedName>
    <definedName name="______tab13" localSheetId="1">#REF!</definedName>
    <definedName name="______tab13">#REF!</definedName>
    <definedName name="______Tab14">[5]tab14!$A$1:$O$62</definedName>
    <definedName name="______Tab15">[5]tab15!$A$1:$Z$32</definedName>
    <definedName name="______Tab16">[5]tab16!$A$1:$S$51</definedName>
    <definedName name="______Tab17">[5]tab17!$A$1:$M$25</definedName>
    <definedName name="______Tab18">[5]tab18!$A$1:$F$152</definedName>
    <definedName name="______Tab19">[5]tab19!$A$1:$F$147</definedName>
    <definedName name="______tab2" localSheetId="74">'[2]GvtOp%gdp-t25'!#REF!</definedName>
    <definedName name="______tab2" localSheetId="3">'[2]GvtOp%gdp-t25'!#REF!</definedName>
    <definedName name="______tab2" localSheetId="1">'[2]GvtOp%gdp-t25'!#REF!</definedName>
    <definedName name="______tab2">'[2]GvtOp%gdp-t25'!#REF!</definedName>
    <definedName name="______Tab20">[5]tab20!$A$1:$J$114</definedName>
    <definedName name="______Tab21">[5]tab21!$B$1:$P$52</definedName>
    <definedName name="______Tab22">[5]tab22!$A$1:$J$78</definedName>
    <definedName name="______Tab23">[5]tab23!$A$1:$J$54</definedName>
    <definedName name="______Tab24">[5]tab24!$A$1:$J$54</definedName>
    <definedName name="______Tab25">[5]tab25!$A$1:$L$53</definedName>
    <definedName name="______Tab26">[5]tab26!$A$1:$J$67</definedName>
    <definedName name="______Tab27">[5]tab27!$A$1:$E$72</definedName>
    <definedName name="______Tab28">[5]tab28!$A$2:$R$72</definedName>
    <definedName name="______Tab29">[5]tab29!$A$1:$U$54</definedName>
    <definedName name="______tab3" localSheetId="74">#REF!</definedName>
    <definedName name="______tab3" localSheetId="3">#REF!</definedName>
    <definedName name="______tab3" localSheetId="1">#REF!</definedName>
    <definedName name="______tab3">#REF!</definedName>
    <definedName name="______Tab30" localSheetId="74">#REF!</definedName>
    <definedName name="______Tab30" localSheetId="3">#REF!</definedName>
    <definedName name="______Tab30" localSheetId="1">#REF!</definedName>
    <definedName name="______Tab30">#REF!</definedName>
    <definedName name="______Tab31">[5]tab31!$A$1:$AE$49</definedName>
    <definedName name="______Tab32">[5]tab32!$A$1:$BG$20</definedName>
    <definedName name="______Tab33">[5]tab33!$A$1:$AH$45</definedName>
    <definedName name="______Tab34">[5]tab34!$A$1:$E$84</definedName>
    <definedName name="______tab35" localSheetId="74">#REF!</definedName>
    <definedName name="______tab35" localSheetId="3">#REF!</definedName>
    <definedName name="______tab35" localSheetId="1">#REF!</definedName>
    <definedName name="______tab35">#REF!</definedName>
    <definedName name="______Tab36">[5]tab36!$A$1:$X$41</definedName>
    <definedName name="______Tab37">[5]tab37!$A$1:$AC$27</definedName>
    <definedName name="______Tab38">[5]tab38!$A$1:$P$37</definedName>
    <definedName name="______Tab4">[5]tab4!$A$1:$T$12</definedName>
    <definedName name="______Tab40">[5]tab40!$A$1:$J$35</definedName>
    <definedName name="______tab41" localSheetId="74">#REF!</definedName>
    <definedName name="______tab41" localSheetId="3">#REF!</definedName>
    <definedName name="______tab41" localSheetId="1">#REF!</definedName>
    <definedName name="______tab41">#REF!</definedName>
    <definedName name="______tab42" localSheetId="74">#REF!</definedName>
    <definedName name="______tab42" localSheetId="3">#REF!</definedName>
    <definedName name="______tab42" localSheetId="1">#REF!</definedName>
    <definedName name="______tab42">#REF!</definedName>
    <definedName name="______tab43" localSheetId="74">#REF!</definedName>
    <definedName name="______tab43" localSheetId="3">#REF!</definedName>
    <definedName name="______tab43" localSheetId="1">#REF!</definedName>
    <definedName name="______tab43">#REF!</definedName>
    <definedName name="______tab44" localSheetId="74">#REF!</definedName>
    <definedName name="______tab44" localSheetId="3">#REF!</definedName>
    <definedName name="______tab44" localSheetId="1">#REF!</definedName>
    <definedName name="______tab44">#REF!</definedName>
    <definedName name="______Tab45">[5]tab45!$A$1:$J$62</definedName>
    <definedName name="______tab46" localSheetId="74">#REF!</definedName>
    <definedName name="______tab46" localSheetId="3">#REF!</definedName>
    <definedName name="______tab46" localSheetId="1">#REF!</definedName>
    <definedName name="______tab46">#REF!</definedName>
    <definedName name="______tab47" localSheetId="74">#REF!</definedName>
    <definedName name="______tab47" localSheetId="3">#REF!</definedName>
    <definedName name="______tab47" localSheetId="1">#REF!</definedName>
    <definedName name="______tab47">#REF!</definedName>
    <definedName name="______tab48">[5]tab47!$A$1:$M$135</definedName>
    <definedName name="______tab5" localSheetId="74">#REF!</definedName>
    <definedName name="______tab5" localSheetId="3">#REF!</definedName>
    <definedName name="______tab5" localSheetId="1">#REF!</definedName>
    <definedName name="______tab5">#REF!</definedName>
    <definedName name="______tab6" localSheetId="74">#REF!</definedName>
    <definedName name="______tab6" localSheetId="3">#REF!</definedName>
    <definedName name="______tab6" localSheetId="1">#REF!</definedName>
    <definedName name="______tab6">#REF!</definedName>
    <definedName name="______tab6798" localSheetId="74">'[1]NBK-T20'!#REF!</definedName>
    <definedName name="______tab6798" localSheetId="3">'[1]NBK-T20'!#REF!</definedName>
    <definedName name="______tab6798" localSheetId="1">'[1]NBK-T20'!#REF!</definedName>
    <definedName name="______tab6798">'[1]NBK-T20'!#REF!</definedName>
    <definedName name="______tab7" localSheetId="74">#REF!</definedName>
    <definedName name="______tab7" localSheetId="3">#REF!</definedName>
    <definedName name="______tab7" localSheetId="1">#REF!</definedName>
    <definedName name="______tab7">#REF!</definedName>
    <definedName name="______tab8" localSheetId="74">#REF!</definedName>
    <definedName name="______tab8" localSheetId="3">#REF!</definedName>
    <definedName name="______tab8" localSheetId="1">#REF!</definedName>
    <definedName name="______tab8">#REF!</definedName>
    <definedName name="______tab9" localSheetId="74">#REF!</definedName>
    <definedName name="______tab9" localSheetId="3">#REF!</definedName>
    <definedName name="______tab9" localSheetId="1">#REF!</definedName>
    <definedName name="______tab9">#REF!</definedName>
    <definedName name="_____Cpi2" localSheetId="74">#REF!</definedName>
    <definedName name="_____Cpi2" localSheetId="3">#REF!</definedName>
    <definedName name="_____Cpi2" localSheetId="1">#REF!</definedName>
    <definedName name="_____Cpi2">#REF!</definedName>
    <definedName name="_____GDP2002">[3]IN!$K$10</definedName>
    <definedName name="_____MCV1" localSheetId="74">#REF!</definedName>
    <definedName name="_____MCV1" localSheetId="3">#REF!</definedName>
    <definedName name="_____MCV1" localSheetId="1">#REF!</definedName>
    <definedName name="_____MCV1">#REF!</definedName>
    <definedName name="_____MS798" localSheetId="74">'[1]NBK-T20'!#REF!</definedName>
    <definedName name="_____MS798" localSheetId="3">'[1]NBK-T20'!#REF!</definedName>
    <definedName name="_____MS798" localSheetId="1">'[1]NBK-T20'!#REF!</definedName>
    <definedName name="_____MS798">'[1]NBK-T20'!#REF!</definedName>
    <definedName name="_____red1" localSheetId="95" hidden="1">{"CBA",#N/A,FALSE,"TAB4";"MS",#N/A,FALSE,"TAB5";"BANKLOANS",#N/A,FALSE,"TAB21APP ";"INTEREST",#N/A,FALSE,"TAB22APP"}</definedName>
    <definedName name="_____red1" hidden="1">{"CBA",#N/A,FALSE,"TAB4";"MS",#N/A,FALSE,"TAB5";"BANKLOANS",#N/A,FALSE,"TAB21APP ";"INTEREST",#N/A,FALSE,"TAB22APP"}</definedName>
    <definedName name="_____RES1">'[4]NFA Banking System'!$B$2:$K$26</definedName>
    <definedName name="_____RES3">'[4]IMF Credit'!$B$10:$K$94</definedName>
    <definedName name="_____SR01" localSheetId="95" hidden="1">{"BOP_TAB",#N/A,FALSE,"N";"MIDTERM_TAB",#N/A,FALSE,"O";"FUND_CRED",#N/A,FALSE,"P";"DEBT_TAB1",#N/A,FALSE,"Q";"DEBT_TAB2",#N/A,FALSE,"Q";"FORFIN_TAB1",#N/A,FALSE,"R";"FORFIN_TAB2",#N/A,FALSE,"R";"BOP_ANALY",#N/A,FALSE,"U"}</definedName>
    <definedName name="_____SR01" hidden="1">{"BOP_TAB",#N/A,FALSE,"N";"MIDTERM_TAB",#N/A,FALSE,"O";"FUND_CRED",#N/A,FALSE,"P";"DEBT_TAB1",#N/A,FALSE,"Q";"DEBT_TAB2",#N/A,FALSE,"Q";"FORFIN_TAB1",#N/A,FALSE,"R";"FORFIN_TAB2",#N/A,FALSE,"R";"BOP_ANALY",#N/A,FALSE,"U"}</definedName>
    <definedName name="_____sum3" localSheetId="74">#REF!</definedName>
    <definedName name="_____sum3" localSheetId="3">#REF!</definedName>
    <definedName name="_____sum3" localSheetId="1">#REF!</definedName>
    <definedName name="_____sum3">#REF!</definedName>
    <definedName name="_____tab06" localSheetId="74">#REF!</definedName>
    <definedName name="_____tab06" localSheetId="3">#REF!</definedName>
    <definedName name="_____tab06" localSheetId="1">#REF!</definedName>
    <definedName name="_____tab06">#REF!</definedName>
    <definedName name="_____tab07" localSheetId="74">#REF!</definedName>
    <definedName name="_____tab07" localSheetId="3">#REF!</definedName>
    <definedName name="_____tab07" localSheetId="1">#REF!</definedName>
    <definedName name="_____tab07">#REF!</definedName>
    <definedName name="_____tab1" localSheetId="74">#REF!</definedName>
    <definedName name="_____tab1" localSheetId="3">#REF!</definedName>
    <definedName name="_____tab1" localSheetId="1">#REF!</definedName>
    <definedName name="_____tab1">#REF!</definedName>
    <definedName name="_____tab10" localSheetId="74">#REF!</definedName>
    <definedName name="_____tab10" localSheetId="3">#REF!</definedName>
    <definedName name="_____tab10" localSheetId="1">#REF!</definedName>
    <definedName name="_____tab10">#REF!</definedName>
    <definedName name="_____tab11" localSheetId="74">#REF!</definedName>
    <definedName name="_____tab11" localSheetId="3">#REF!</definedName>
    <definedName name="_____tab11" localSheetId="1">#REF!</definedName>
    <definedName name="_____tab11">#REF!</definedName>
    <definedName name="_____tab12" localSheetId="74">#REF!</definedName>
    <definedName name="_____tab12" localSheetId="3">#REF!</definedName>
    <definedName name="_____tab12" localSheetId="1">#REF!</definedName>
    <definedName name="_____tab12">#REF!</definedName>
    <definedName name="_____tab13" localSheetId="74">#REF!</definedName>
    <definedName name="_____tab13" localSheetId="3">#REF!</definedName>
    <definedName name="_____tab13" localSheetId="1">#REF!</definedName>
    <definedName name="_____tab13">#REF!</definedName>
    <definedName name="_____Tab14">[5]tab14!$A$1:$O$62</definedName>
    <definedName name="_____Tab15">[5]tab15!$A$1:$Z$32</definedName>
    <definedName name="_____Tab16">[5]tab16!$A$1:$S$51</definedName>
    <definedName name="_____Tab17">[5]tab17!$A$1:$M$25</definedName>
    <definedName name="_____Tab18">[5]tab18!$A$1:$F$152</definedName>
    <definedName name="_____Tab19">[5]tab19!$A$1:$F$147</definedName>
    <definedName name="_____tab2" localSheetId="74">'[2]GvtOp%gdp-t25'!#REF!</definedName>
    <definedName name="_____tab2" localSheetId="3">'[2]GvtOp%gdp-t25'!#REF!</definedName>
    <definedName name="_____tab2" localSheetId="1">'[2]GvtOp%gdp-t25'!#REF!</definedName>
    <definedName name="_____tab2">'[2]GvtOp%gdp-t25'!#REF!</definedName>
    <definedName name="_____Tab20">[5]tab20!$A$1:$J$114</definedName>
    <definedName name="_____Tab21">[5]tab21!$B$1:$P$52</definedName>
    <definedName name="_____Tab22">[5]tab22!$A$1:$J$78</definedName>
    <definedName name="_____Tab23">[5]tab23!$A$1:$J$54</definedName>
    <definedName name="_____Tab24">[5]tab24!$A$1:$J$54</definedName>
    <definedName name="_____Tab25">[5]tab25!$A$1:$L$53</definedName>
    <definedName name="_____Tab26">[5]tab26!$A$1:$J$67</definedName>
    <definedName name="_____Tab27">[5]tab27!$A$1:$E$72</definedName>
    <definedName name="_____Tab28">[5]tab28!$A$2:$R$72</definedName>
    <definedName name="_____Tab29">[5]tab29!$A$1:$U$54</definedName>
    <definedName name="_____tab3" localSheetId="74">#REF!</definedName>
    <definedName name="_____tab3" localSheetId="3">#REF!</definedName>
    <definedName name="_____tab3" localSheetId="1">#REF!</definedName>
    <definedName name="_____tab3">#REF!</definedName>
    <definedName name="_____Tab30" localSheetId="74">#REF!</definedName>
    <definedName name="_____Tab30" localSheetId="3">#REF!</definedName>
    <definedName name="_____Tab30" localSheetId="1">#REF!</definedName>
    <definedName name="_____Tab30">#REF!</definedName>
    <definedName name="_____Tab31">[5]tab31!$A$1:$AE$49</definedName>
    <definedName name="_____Tab32">[5]tab32!$A$1:$BG$20</definedName>
    <definedName name="_____Tab33">[5]tab33!$A$1:$AH$45</definedName>
    <definedName name="_____Tab34">[5]tab34!$A$1:$E$84</definedName>
    <definedName name="_____tab35" localSheetId="74">#REF!</definedName>
    <definedName name="_____tab35" localSheetId="3">#REF!</definedName>
    <definedName name="_____tab35" localSheetId="1">#REF!</definedName>
    <definedName name="_____tab35">#REF!</definedName>
    <definedName name="_____Tab36">[5]tab36!$A$1:$X$41</definedName>
    <definedName name="_____Tab37">[5]tab37!$A$1:$AC$27</definedName>
    <definedName name="_____Tab38">[5]tab38!$A$1:$P$37</definedName>
    <definedName name="_____Tab4">[5]tab4!$A$1:$T$12</definedName>
    <definedName name="_____Tab40">[5]tab40!$A$1:$J$35</definedName>
    <definedName name="_____tab41" localSheetId="74">#REF!</definedName>
    <definedName name="_____tab41" localSheetId="3">#REF!</definedName>
    <definedName name="_____tab41" localSheetId="1">#REF!</definedName>
    <definedName name="_____tab41">#REF!</definedName>
    <definedName name="_____tab42" localSheetId="74">#REF!</definedName>
    <definedName name="_____tab42" localSheetId="3">#REF!</definedName>
    <definedName name="_____tab42" localSheetId="1">#REF!</definedName>
    <definedName name="_____tab42">#REF!</definedName>
    <definedName name="_____tab43" localSheetId="74">#REF!</definedName>
    <definedName name="_____tab43" localSheetId="3">#REF!</definedName>
    <definedName name="_____tab43" localSheetId="1">#REF!</definedName>
    <definedName name="_____tab43">#REF!</definedName>
    <definedName name="_____tab44" localSheetId="74">#REF!</definedName>
    <definedName name="_____tab44" localSheetId="3">#REF!</definedName>
    <definedName name="_____tab44" localSheetId="1">#REF!</definedName>
    <definedName name="_____tab44">#REF!</definedName>
    <definedName name="_____Tab45">[5]tab45!$A$1:$J$62</definedName>
    <definedName name="_____tab46" localSheetId="74">#REF!</definedName>
    <definedName name="_____tab46" localSheetId="3">#REF!</definedName>
    <definedName name="_____tab46" localSheetId="1">#REF!</definedName>
    <definedName name="_____tab46">#REF!</definedName>
    <definedName name="_____tab47" localSheetId="74">#REF!</definedName>
    <definedName name="_____tab47" localSheetId="3">#REF!</definedName>
    <definedName name="_____tab47" localSheetId="1">#REF!</definedName>
    <definedName name="_____tab47">#REF!</definedName>
    <definedName name="_____tab48">[5]tab47!$A$1:$M$135</definedName>
    <definedName name="_____tab5" localSheetId="74">#REF!</definedName>
    <definedName name="_____tab5" localSheetId="3">#REF!</definedName>
    <definedName name="_____tab5" localSheetId="1">#REF!</definedName>
    <definedName name="_____tab5">#REF!</definedName>
    <definedName name="_____tab6" localSheetId="74">#REF!</definedName>
    <definedName name="_____tab6" localSheetId="3">#REF!</definedName>
    <definedName name="_____tab6" localSheetId="1">#REF!</definedName>
    <definedName name="_____tab6">#REF!</definedName>
    <definedName name="_____tab6798" localSheetId="74">'[1]NBK-T20'!#REF!</definedName>
    <definedName name="_____tab6798" localSheetId="3">'[1]NBK-T20'!#REF!</definedName>
    <definedName name="_____tab6798" localSheetId="1">'[1]NBK-T20'!#REF!</definedName>
    <definedName name="_____tab6798">'[1]NBK-T20'!#REF!</definedName>
    <definedName name="_____tab7" localSheetId="74">#REF!</definedName>
    <definedName name="_____tab7" localSheetId="3">#REF!</definedName>
    <definedName name="_____tab7" localSheetId="1">#REF!</definedName>
    <definedName name="_____tab7">#REF!</definedName>
    <definedName name="_____tab8" localSheetId="74">#REF!</definedName>
    <definedName name="_____tab8" localSheetId="3">#REF!</definedName>
    <definedName name="_____tab8" localSheetId="1">#REF!</definedName>
    <definedName name="_____tab8">#REF!</definedName>
    <definedName name="_____tab9" localSheetId="74">#REF!</definedName>
    <definedName name="_____tab9" localSheetId="3">#REF!</definedName>
    <definedName name="_____tab9" localSheetId="1">#REF!</definedName>
    <definedName name="_____tab9">#REF!</definedName>
    <definedName name="____Cpi2" localSheetId="74">#REF!</definedName>
    <definedName name="____Cpi2" localSheetId="3">#REF!</definedName>
    <definedName name="____Cpi2" localSheetId="1">#REF!</definedName>
    <definedName name="____Cpi2">#REF!</definedName>
    <definedName name="____GDP2002">[3]IN!$K$10</definedName>
    <definedName name="____MCV1" localSheetId="74">#REF!</definedName>
    <definedName name="____MCV1" localSheetId="3">#REF!</definedName>
    <definedName name="____MCV1" localSheetId="1">#REF!</definedName>
    <definedName name="____MCV1">#REF!</definedName>
    <definedName name="____MS798" localSheetId="74">'[1]NBK-T20'!#REF!</definedName>
    <definedName name="____MS798" localSheetId="3">'[1]NBK-T20'!#REF!</definedName>
    <definedName name="____MS798" localSheetId="1">'[1]NBK-T20'!#REF!</definedName>
    <definedName name="____MS798">'[1]NBK-T20'!#REF!</definedName>
    <definedName name="____red1" localSheetId="95" hidden="1">{"CBA",#N/A,FALSE,"TAB4";"MS",#N/A,FALSE,"TAB5";"BANKLOANS",#N/A,FALSE,"TAB21APP ";"INTEREST",#N/A,FALSE,"TAB22APP"}</definedName>
    <definedName name="____red1" hidden="1">{"CBA",#N/A,FALSE,"TAB4";"MS",#N/A,FALSE,"TAB5";"BANKLOANS",#N/A,FALSE,"TAB21APP ";"INTEREST",#N/A,FALSE,"TAB22APP"}</definedName>
    <definedName name="____RES1">'[4]NFA Banking System'!$B$2:$K$26</definedName>
    <definedName name="____RES3">'[4]IMF Credit'!$B$10:$K$94</definedName>
    <definedName name="____SR01" localSheetId="95" hidden="1">{"BOP_TAB",#N/A,FALSE,"N";"MIDTERM_TAB",#N/A,FALSE,"O";"FUND_CRED",#N/A,FALSE,"P";"DEBT_TAB1",#N/A,FALSE,"Q";"DEBT_TAB2",#N/A,FALSE,"Q";"FORFIN_TAB1",#N/A,FALSE,"R";"FORFIN_TAB2",#N/A,FALSE,"R";"BOP_ANALY",#N/A,FALSE,"U"}</definedName>
    <definedName name="____SR01" hidden="1">{"BOP_TAB",#N/A,FALSE,"N";"MIDTERM_TAB",#N/A,FALSE,"O";"FUND_CRED",#N/A,FALSE,"P";"DEBT_TAB1",#N/A,FALSE,"Q";"DEBT_TAB2",#N/A,FALSE,"Q";"FORFIN_TAB1",#N/A,FALSE,"R";"FORFIN_TAB2",#N/A,FALSE,"R";"BOP_ANALY",#N/A,FALSE,"U"}</definedName>
    <definedName name="____sum3" localSheetId="74">#REF!</definedName>
    <definedName name="____sum3" localSheetId="3">#REF!</definedName>
    <definedName name="____sum3" localSheetId="1">#REF!</definedName>
    <definedName name="____sum3">#REF!</definedName>
    <definedName name="____tab06" localSheetId="74">#REF!</definedName>
    <definedName name="____tab06" localSheetId="3">#REF!</definedName>
    <definedName name="____tab06" localSheetId="1">#REF!</definedName>
    <definedName name="____tab06">#REF!</definedName>
    <definedName name="____tab07" localSheetId="74">#REF!</definedName>
    <definedName name="____tab07" localSheetId="3">#REF!</definedName>
    <definedName name="____tab07" localSheetId="1">#REF!</definedName>
    <definedName name="____tab07">#REF!</definedName>
    <definedName name="____tab1" localSheetId="74">#REF!</definedName>
    <definedName name="____tab1" localSheetId="3">#REF!</definedName>
    <definedName name="____tab1" localSheetId="1">#REF!</definedName>
    <definedName name="____tab1">#REF!</definedName>
    <definedName name="____tab10" localSheetId="74">#REF!</definedName>
    <definedName name="____tab10" localSheetId="3">#REF!</definedName>
    <definedName name="____tab10" localSheetId="1">#REF!</definedName>
    <definedName name="____tab10">#REF!</definedName>
    <definedName name="____tab11" localSheetId="74">#REF!</definedName>
    <definedName name="____tab11" localSheetId="3">#REF!</definedName>
    <definedName name="____tab11" localSheetId="1">#REF!</definedName>
    <definedName name="____tab11">#REF!</definedName>
    <definedName name="____tab12" localSheetId="74">#REF!</definedName>
    <definedName name="____tab12" localSheetId="3">#REF!</definedName>
    <definedName name="____tab12" localSheetId="1">#REF!</definedName>
    <definedName name="____tab12">#REF!</definedName>
    <definedName name="____tab13" localSheetId="74">#REF!</definedName>
    <definedName name="____tab13" localSheetId="3">#REF!</definedName>
    <definedName name="____tab13" localSheetId="1">#REF!</definedName>
    <definedName name="____tab13">#REF!</definedName>
    <definedName name="____Tab14">[5]tab14!$A$1:$O$62</definedName>
    <definedName name="____Tab15">[5]tab15!$A$1:$Z$32</definedName>
    <definedName name="____Tab16">[5]tab16!$A$1:$S$51</definedName>
    <definedName name="____Tab17">[5]tab17!$A$1:$M$25</definedName>
    <definedName name="____Tab18">[5]tab18!$A$1:$F$152</definedName>
    <definedName name="____Tab19">[5]tab19!$A$1:$F$147</definedName>
    <definedName name="____tab2" localSheetId="74">'[2]GvtOp%gdp-t25'!#REF!</definedName>
    <definedName name="____tab2" localSheetId="3">'[2]GvtOp%gdp-t25'!#REF!</definedName>
    <definedName name="____tab2" localSheetId="1">'[2]GvtOp%gdp-t25'!#REF!</definedName>
    <definedName name="____tab2">'[2]GvtOp%gdp-t25'!#REF!</definedName>
    <definedName name="____Tab20">[5]tab20!$A$1:$J$114</definedName>
    <definedName name="____Tab21">[5]tab21!$B$1:$P$52</definedName>
    <definedName name="____Tab22">[5]tab22!$A$1:$J$78</definedName>
    <definedName name="____Tab23">[5]tab23!$A$1:$J$54</definedName>
    <definedName name="____Tab24">[5]tab24!$A$1:$J$54</definedName>
    <definedName name="____Tab25">[5]tab25!$A$1:$L$53</definedName>
    <definedName name="____Tab26">[5]tab26!$A$1:$J$67</definedName>
    <definedName name="____Tab27">[5]tab27!$A$1:$E$72</definedName>
    <definedName name="____Tab28">[5]tab28!$A$2:$R$72</definedName>
    <definedName name="____Tab29">[5]tab29!$A$1:$U$54</definedName>
    <definedName name="____tab3" localSheetId="74">#REF!</definedName>
    <definedName name="____tab3" localSheetId="3">#REF!</definedName>
    <definedName name="____tab3" localSheetId="1">#REF!</definedName>
    <definedName name="____tab3">#REF!</definedName>
    <definedName name="____Tab30" localSheetId="74">#REF!</definedName>
    <definedName name="____Tab30" localSheetId="3">#REF!</definedName>
    <definedName name="____Tab30" localSheetId="1">#REF!</definedName>
    <definedName name="____Tab30">#REF!</definedName>
    <definedName name="____Tab31">[5]tab31!$A$1:$AE$49</definedName>
    <definedName name="____Tab32">[5]tab32!$A$1:$BG$20</definedName>
    <definedName name="____Tab33">[5]tab33!$A$1:$AH$45</definedName>
    <definedName name="____Tab34">[5]tab34!$A$1:$E$84</definedName>
    <definedName name="____tab35" localSheetId="74">#REF!</definedName>
    <definedName name="____tab35" localSheetId="3">#REF!</definedName>
    <definedName name="____tab35" localSheetId="1">#REF!</definedName>
    <definedName name="____tab35">#REF!</definedName>
    <definedName name="____Tab36">[5]tab36!$A$1:$X$41</definedName>
    <definedName name="____Tab37">[5]tab37!$A$1:$AC$27</definedName>
    <definedName name="____Tab38">[5]tab38!$A$1:$P$37</definedName>
    <definedName name="____Tab4">[5]tab4!$A$1:$T$12</definedName>
    <definedName name="____Tab40">[5]tab40!$A$1:$J$35</definedName>
    <definedName name="____tab41" localSheetId="74">#REF!</definedName>
    <definedName name="____tab41" localSheetId="3">#REF!</definedName>
    <definedName name="____tab41" localSheetId="1">#REF!</definedName>
    <definedName name="____tab41">#REF!</definedName>
    <definedName name="____tab42" localSheetId="74">#REF!</definedName>
    <definedName name="____tab42" localSheetId="3">#REF!</definedName>
    <definedName name="____tab42" localSheetId="1">#REF!</definedName>
    <definedName name="____tab42">#REF!</definedName>
    <definedName name="____tab43" localSheetId="74">#REF!</definedName>
    <definedName name="____tab43" localSheetId="3">#REF!</definedName>
    <definedName name="____tab43" localSheetId="1">#REF!</definedName>
    <definedName name="____tab43">#REF!</definedName>
    <definedName name="____tab44" localSheetId="74">#REF!</definedName>
    <definedName name="____tab44" localSheetId="3">#REF!</definedName>
    <definedName name="____tab44" localSheetId="1">#REF!</definedName>
    <definedName name="____tab44">#REF!</definedName>
    <definedName name="____Tab45">[5]tab45!$A$1:$J$62</definedName>
    <definedName name="____tab46" localSheetId="74">#REF!</definedName>
    <definedName name="____tab46" localSheetId="3">#REF!</definedName>
    <definedName name="____tab46" localSheetId="1">#REF!</definedName>
    <definedName name="____tab46">#REF!</definedName>
    <definedName name="____tab47" localSheetId="74">#REF!</definedName>
    <definedName name="____tab47" localSheetId="3">#REF!</definedName>
    <definedName name="____tab47" localSheetId="1">#REF!</definedName>
    <definedName name="____tab47">#REF!</definedName>
    <definedName name="____tab48">[5]tab47!$A$1:$M$135</definedName>
    <definedName name="____tab5" localSheetId="74">#REF!</definedName>
    <definedName name="____tab5" localSheetId="3">#REF!</definedName>
    <definedName name="____tab5" localSheetId="1">#REF!</definedName>
    <definedName name="____tab5">#REF!</definedName>
    <definedName name="____tab6" localSheetId="74">#REF!</definedName>
    <definedName name="____tab6" localSheetId="3">#REF!</definedName>
    <definedName name="____tab6" localSheetId="1">#REF!</definedName>
    <definedName name="____tab6">#REF!</definedName>
    <definedName name="____tab6798" localSheetId="74">'[1]NBK-T20'!#REF!</definedName>
    <definedName name="____tab6798" localSheetId="3">'[1]NBK-T20'!#REF!</definedName>
    <definedName name="____tab6798" localSheetId="1">'[1]NBK-T20'!#REF!</definedName>
    <definedName name="____tab6798">'[1]NBK-T20'!#REF!</definedName>
    <definedName name="____tab7" localSheetId="74">#REF!</definedName>
    <definedName name="____tab7" localSheetId="3">#REF!</definedName>
    <definedName name="____tab7" localSheetId="1">#REF!</definedName>
    <definedName name="____tab7">#REF!</definedName>
    <definedName name="____tab8" localSheetId="74">#REF!</definedName>
    <definedName name="____tab8" localSheetId="3">#REF!</definedName>
    <definedName name="____tab8" localSheetId="1">#REF!</definedName>
    <definedName name="____tab8">#REF!</definedName>
    <definedName name="____tab9" localSheetId="74">#REF!</definedName>
    <definedName name="____tab9" localSheetId="3">#REF!</definedName>
    <definedName name="____tab9" localSheetId="1">#REF!</definedName>
    <definedName name="____tab9">#REF!</definedName>
    <definedName name="___Cpi2" localSheetId="74">#REF!</definedName>
    <definedName name="___Cpi2" localSheetId="3">#REF!</definedName>
    <definedName name="___Cpi2" localSheetId="1">#REF!</definedName>
    <definedName name="___Cpi2">#REF!</definedName>
    <definedName name="___GDP2002">[3]IN!$K$10</definedName>
    <definedName name="___MCV1" localSheetId="74">#REF!</definedName>
    <definedName name="___MCV1" localSheetId="3">#REF!</definedName>
    <definedName name="___MCV1" localSheetId="1">#REF!</definedName>
    <definedName name="___MCV1">#REF!</definedName>
    <definedName name="___MS798" localSheetId="74">'[1]NBK-T20'!#REF!</definedName>
    <definedName name="___MS798" localSheetId="3">'[1]NBK-T20'!#REF!</definedName>
    <definedName name="___MS798" localSheetId="1">'[1]NBK-T20'!#REF!</definedName>
    <definedName name="___MS798">'[1]NBK-T20'!#REF!</definedName>
    <definedName name="___red1" localSheetId="95" hidden="1">{"CBA",#N/A,FALSE,"TAB4";"MS",#N/A,FALSE,"TAB5";"BANKLOANS",#N/A,FALSE,"TAB21APP ";"INTEREST",#N/A,FALSE,"TAB22APP"}</definedName>
    <definedName name="___red1" hidden="1">{"CBA",#N/A,FALSE,"TAB4";"MS",#N/A,FALSE,"TAB5";"BANKLOANS",#N/A,FALSE,"TAB21APP ";"INTEREST",#N/A,FALSE,"TAB22APP"}</definedName>
    <definedName name="___RES1">'[4]NFA Banking System'!$B$2:$K$26</definedName>
    <definedName name="___RES3">'[4]IMF Credit'!$B$10:$K$94</definedName>
    <definedName name="___SR01" localSheetId="95" hidden="1">{"BOP_TAB",#N/A,FALSE,"N";"MIDTERM_TAB",#N/A,FALSE,"O";"FUND_CRED",#N/A,FALSE,"P";"DEBT_TAB1",#N/A,FALSE,"Q";"DEBT_TAB2",#N/A,FALSE,"Q";"FORFIN_TAB1",#N/A,FALSE,"R";"FORFIN_TAB2",#N/A,FALSE,"R";"BOP_ANALY",#N/A,FALSE,"U"}</definedName>
    <definedName name="___SR01" hidden="1">{"BOP_TAB",#N/A,FALSE,"N";"MIDTERM_TAB",#N/A,FALSE,"O";"FUND_CRED",#N/A,FALSE,"P";"DEBT_TAB1",#N/A,FALSE,"Q";"DEBT_TAB2",#N/A,FALSE,"Q";"FORFIN_TAB1",#N/A,FALSE,"R";"FORFIN_TAB2",#N/A,FALSE,"R";"BOP_ANALY",#N/A,FALSE,"U"}</definedName>
    <definedName name="___sum3" localSheetId="74">#REF!</definedName>
    <definedName name="___sum3" localSheetId="3">#REF!</definedName>
    <definedName name="___sum3" localSheetId="1">#REF!</definedName>
    <definedName name="___sum3">#REF!</definedName>
    <definedName name="___tab06" localSheetId="74">#REF!</definedName>
    <definedName name="___tab06" localSheetId="3">#REF!</definedName>
    <definedName name="___tab06" localSheetId="1">#REF!</definedName>
    <definedName name="___tab06">#REF!</definedName>
    <definedName name="___tab07" localSheetId="74">#REF!</definedName>
    <definedName name="___tab07" localSheetId="3">#REF!</definedName>
    <definedName name="___tab07" localSheetId="1">#REF!</definedName>
    <definedName name="___tab07">#REF!</definedName>
    <definedName name="___tab1" localSheetId="74">#REF!</definedName>
    <definedName name="___tab1" localSheetId="3">#REF!</definedName>
    <definedName name="___tab1" localSheetId="1">#REF!</definedName>
    <definedName name="___tab1">#REF!</definedName>
    <definedName name="___tab10" localSheetId="74">#REF!</definedName>
    <definedName name="___tab10" localSheetId="3">#REF!</definedName>
    <definedName name="___tab10" localSheetId="1">#REF!</definedName>
    <definedName name="___tab10">#REF!</definedName>
    <definedName name="___tab11" localSheetId="74">#REF!</definedName>
    <definedName name="___tab11" localSheetId="3">#REF!</definedName>
    <definedName name="___tab11" localSheetId="1">#REF!</definedName>
    <definedName name="___tab11">#REF!</definedName>
    <definedName name="___tab12" localSheetId="74">#REF!</definedName>
    <definedName name="___tab12" localSheetId="3">#REF!</definedName>
    <definedName name="___tab12" localSheetId="1">#REF!</definedName>
    <definedName name="___tab12">#REF!</definedName>
    <definedName name="___tab13" localSheetId="74">#REF!</definedName>
    <definedName name="___tab13" localSheetId="3">#REF!</definedName>
    <definedName name="___tab13" localSheetId="1">#REF!</definedName>
    <definedName name="___tab13">#REF!</definedName>
    <definedName name="___Tab14">[5]tab14!$A$1:$O$62</definedName>
    <definedName name="___Tab15">[5]tab15!$A$1:$Z$32</definedName>
    <definedName name="___Tab16">[5]tab16!$A$1:$S$51</definedName>
    <definedName name="___Tab17">[5]tab17!$A$1:$M$25</definedName>
    <definedName name="___Tab18">[5]tab18!$A$1:$F$152</definedName>
    <definedName name="___Tab19">[5]tab19!$A$1:$F$147</definedName>
    <definedName name="___tab2" localSheetId="74">'[2]GvtOp%gdp-t25'!#REF!</definedName>
    <definedName name="___tab2" localSheetId="3">'[2]GvtOp%gdp-t25'!#REF!</definedName>
    <definedName name="___tab2" localSheetId="1">'[2]GvtOp%gdp-t25'!#REF!</definedName>
    <definedName name="___tab2">'[2]GvtOp%gdp-t25'!#REF!</definedName>
    <definedName name="___Tab20">[5]tab20!$A$1:$J$114</definedName>
    <definedName name="___Tab21">[5]tab21!$B$1:$P$52</definedName>
    <definedName name="___Tab22">[5]tab22!$A$1:$J$78</definedName>
    <definedName name="___Tab23">[5]tab23!$A$1:$J$54</definedName>
    <definedName name="___Tab24">[5]tab24!$A$1:$J$54</definedName>
    <definedName name="___Tab25">[5]tab25!$A$1:$L$53</definedName>
    <definedName name="___Tab26">[5]tab26!$A$1:$J$67</definedName>
    <definedName name="___Tab27">[5]tab27!$A$1:$E$72</definedName>
    <definedName name="___Tab28">[5]tab28!$A$2:$R$72</definedName>
    <definedName name="___Tab29">[5]tab29!$A$1:$U$54</definedName>
    <definedName name="___tab3" localSheetId="74">#REF!</definedName>
    <definedName name="___tab3" localSheetId="3">#REF!</definedName>
    <definedName name="___tab3" localSheetId="1">#REF!</definedName>
    <definedName name="___tab3">#REF!</definedName>
    <definedName name="___Tab30" localSheetId="74">#REF!</definedName>
    <definedName name="___Tab30" localSheetId="3">#REF!</definedName>
    <definedName name="___Tab30" localSheetId="1">#REF!</definedName>
    <definedName name="___Tab30">#REF!</definedName>
    <definedName name="___Tab31">[5]tab31!$A$1:$AE$49</definedName>
    <definedName name="___Tab32">[5]tab32!$A$1:$BG$20</definedName>
    <definedName name="___Tab33">[5]tab33!$A$1:$AH$45</definedName>
    <definedName name="___Tab34">[5]tab34!$A$1:$E$84</definedName>
    <definedName name="___tab35" localSheetId="74">#REF!</definedName>
    <definedName name="___tab35" localSheetId="3">#REF!</definedName>
    <definedName name="___tab35" localSheetId="1">#REF!</definedName>
    <definedName name="___tab35">#REF!</definedName>
    <definedName name="___Tab36">[5]tab36!$A$1:$X$41</definedName>
    <definedName name="___Tab37">[5]tab37!$A$1:$AC$27</definedName>
    <definedName name="___Tab38">[5]tab38!$A$1:$P$37</definedName>
    <definedName name="___Tab4">[5]tab4!$A$1:$T$12</definedName>
    <definedName name="___Tab40">[5]tab40!$A$1:$J$35</definedName>
    <definedName name="___tab41" localSheetId="74">#REF!</definedName>
    <definedName name="___tab41" localSheetId="3">#REF!</definedName>
    <definedName name="___tab41" localSheetId="1">#REF!</definedName>
    <definedName name="___tab41">#REF!</definedName>
    <definedName name="___tab42" localSheetId="74">#REF!</definedName>
    <definedName name="___tab42" localSheetId="3">#REF!</definedName>
    <definedName name="___tab42" localSheetId="1">#REF!</definedName>
    <definedName name="___tab42">#REF!</definedName>
    <definedName name="___tab43" localSheetId="74">#REF!</definedName>
    <definedName name="___tab43" localSheetId="3">#REF!</definedName>
    <definedName name="___tab43" localSheetId="1">#REF!</definedName>
    <definedName name="___tab43">#REF!</definedName>
    <definedName name="___tab44" localSheetId="74">#REF!</definedName>
    <definedName name="___tab44" localSheetId="3">#REF!</definedName>
    <definedName name="___tab44" localSheetId="1">#REF!</definedName>
    <definedName name="___tab44">#REF!</definedName>
    <definedName name="___Tab45">[5]tab45!$A$1:$J$62</definedName>
    <definedName name="___tab46" localSheetId="74">#REF!</definedName>
    <definedName name="___tab46" localSheetId="3">#REF!</definedName>
    <definedName name="___tab46" localSheetId="1">#REF!</definedName>
    <definedName name="___tab46">#REF!</definedName>
    <definedName name="___tab47" localSheetId="74">#REF!</definedName>
    <definedName name="___tab47" localSheetId="3">#REF!</definedName>
    <definedName name="___tab47" localSheetId="1">#REF!</definedName>
    <definedName name="___tab47">#REF!</definedName>
    <definedName name="___tab48">[5]tab47!$A$1:$M$135</definedName>
    <definedName name="___tab5" localSheetId="74">#REF!</definedName>
    <definedName name="___tab5" localSheetId="3">#REF!</definedName>
    <definedName name="___tab5" localSheetId="1">#REF!</definedName>
    <definedName name="___tab5">#REF!</definedName>
    <definedName name="___tab6" localSheetId="74">#REF!</definedName>
    <definedName name="___tab6" localSheetId="3">#REF!</definedName>
    <definedName name="___tab6" localSheetId="1">#REF!</definedName>
    <definedName name="___tab6">#REF!</definedName>
    <definedName name="___tab6798" localSheetId="74">'[1]NBK-T20'!#REF!</definedName>
    <definedName name="___tab6798" localSheetId="3">'[1]NBK-T20'!#REF!</definedName>
    <definedName name="___tab6798" localSheetId="1">'[1]NBK-T20'!#REF!</definedName>
    <definedName name="___tab6798">'[1]NBK-T20'!#REF!</definedName>
    <definedName name="___tab7" localSheetId="74">#REF!</definedName>
    <definedName name="___tab7" localSheetId="3">#REF!</definedName>
    <definedName name="___tab7" localSheetId="1">#REF!</definedName>
    <definedName name="___tab7">#REF!</definedName>
    <definedName name="___tab8" localSheetId="74">#REF!</definedName>
    <definedName name="___tab8" localSheetId="3">#REF!</definedName>
    <definedName name="___tab8" localSheetId="1">#REF!</definedName>
    <definedName name="___tab8">#REF!</definedName>
    <definedName name="___tab9" localSheetId="74">#REF!</definedName>
    <definedName name="___tab9" localSheetId="3">#REF!</definedName>
    <definedName name="___tab9" localSheetId="1">#REF!</definedName>
    <definedName name="___tab9">#REF!</definedName>
    <definedName name="__1__123Graph_XREALEX_WAGE" localSheetId="74" hidden="1">[6]PRIVATE!#REF!</definedName>
    <definedName name="__1__123Graph_XREALEX_WAGE" localSheetId="3" hidden="1">[6]PRIVATE!#REF!</definedName>
    <definedName name="__1__123Graph_XREALEX_WAGE" localSheetId="1" hidden="1">[6]PRIVATE!#REF!</definedName>
    <definedName name="__1__123Graph_XREALEX_WAGE" hidden="1">[6]PRIVATE!#REF!</definedName>
    <definedName name="__Cpi2" localSheetId="74">#REF!</definedName>
    <definedName name="__Cpi2" localSheetId="3">#REF!</definedName>
    <definedName name="__Cpi2" localSheetId="1">#REF!</definedName>
    <definedName name="__Cpi2">#REF!</definedName>
    <definedName name="__GDP2002">[3]IN!$K$10</definedName>
    <definedName name="__MCV1" localSheetId="74">#REF!</definedName>
    <definedName name="__MCV1" localSheetId="3">#REF!</definedName>
    <definedName name="__MCV1" localSheetId="1">#REF!</definedName>
    <definedName name="__MCV1">#REF!</definedName>
    <definedName name="__MS798" localSheetId="74">'[1]NBK-T20'!#REF!</definedName>
    <definedName name="__MS798" localSheetId="3">'[1]NBK-T20'!#REF!</definedName>
    <definedName name="__MS798" localSheetId="1">'[1]NBK-T20'!#REF!</definedName>
    <definedName name="__MS798">'[1]NBK-T20'!#REF!</definedName>
    <definedName name="__red1" localSheetId="95" hidden="1">{"CBA",#N/A,FALSE,"TAB4";"MS",#N/A,FALSE,"TAB5";"BANKLOANS",#N/A,FALSE,"TAB21APP ";"INTEREST",#N/A,FALSE,"TAB22APP"}</definedName>
    <definedName name="__red1" hidden="1">{"CBA",#N/A,FALSE,"TAB4";"MS",#N/A,FALSE,"TAB5";"BANKLOANS",#N/A,FALSE,"TAB21APP ";"INTEREST",#N/A,FALSE,"TAB22APP"}</definedName>
    <definedName name="__RES1">'[4]NFA Banking System'!$B$2:$K$26</definedName>
    <definedName name="__RES3">'[4]IMF Credit'!$B$10:$K$94</definedName>
    <definedName name="__SR01" localSheetId="95" hidden="1">{"BOP_TAB",#N/A,FALSE,"N";"MIDTERM_TAB",#N/A,FALSE,"O";"FUND_CRED",#N/A,FALSE,"P";"DEBT_TAB1",#N/A,FALSE,"Q";"DEBT_TAB2",#N/A,FALSE,"Q";"FORFIN_TAB1",#N/A,FALSE,"R";"FORFIN_TAB2",#N/A,FALSE,"R";"BOP_ANALY",#N/A,FALSE,"U"}</definedName>
    <definedName name="__SR01" hidden="1">{"BOP_TAB",#N/A,FALSE,"N";"MIDTERM_TAB",#N/A,FALSE,"O";"FUND_CRED",#N/A,FALSE,"P";"DEBT_TAB1",#N/A,FALSE,"Q";"DEBT_TAB2",#N/A,FALSE,"Q";"FORFIN_TAB1",#N/A,FALSE,"R";"FORFIN_TAB2",#N/A,FALSE,"R";"BOP_ANALY",#N/A,FALSE,"U"}</definedName>
    <definedName name="__sum3" localSheetId="74">#REF!</definedName>
    <definedName name="__sum3" localSheetId="3">#REF!</definedName>
    <definedName name="__sum3" localSheetId="1">#REF!</definedName>
    <definedName name="__sum3">#REF!</definedName>
    <definedName name="__tab06" localSheetId="74">#REF!</definedName>
    <definedName name="__tab06" localSheetId="3">#REF!</definedName>
    <definedName name="__tab06" localSheetId="1">#REF!</definedName>
    <definedName name="__tab06">#REF!</definedName>
    <definedName name="__tab07" localSheetId="74">#REF!</definedName>
    <definedName name="__tab07" localSheetId="3">#REF!</definedName>
    <definedName name="__tab07" localSheetId="1">#REF!</definedName>
    <definedName name="__tab07">#REF!</definedName>
    <definedName name="__tab1" localSheetId="74">#REF!</definedName>
    <definedName name="__tab1" localSheetId="3">#REF!</definedName>
    <definedName name="__tab1" localSheetId="1">#REF!</definedName>
    <definedName name="__tab1">#REF!</definedName>
    <definedName name="__tab10" localSheetId="74">#REF!</definedName>
    <definedName name="__tab10" localSheetId="3">#REF!</definedName>
    <definedName name="__tab10" localSheetId="1">#REF!</definedName>
    <definedName name="__tab10">#REF!</definedName>
    <definedName name="__tab11" localSheetId="74">#REF!</definedName>
    <definedName name="__tab11" localSheetId="3">#REF!</definedName>
    <definedName name="__tab11" localSheetId="1">#REF!</definedName>
    <definedName name="__tab11">#REF!</definedName>
    <definedName name="__tab12" localSheetId="74">#REF!</definedName>
    <definedName name="__tab12" localSheetId="3">#REF!</definedName>
    <definedName name="__tab12" localSheetId="1">#REF!</definedName>
    <definedName name="__tab12">#REF!</definedName>
    <definedName name="__tab13" localSheetId="74">#REF!</definedName>
    <definedName name="__tab13" localSheetId="3">#REF!</definedName>
    <definedName name="__tab13" localSheetId="1">#REF!</definedName>
    <definedName name="__tab13">#REF!</definedName>
    <definedName name="__Tab14">[5]tab14!$A$1:$O$62</definedName>
    <definedName name="__Tab15">[5]tab15!$A$1:$Z$32</definedName>
    <definedName name="__Tab16">[5]tab16!$A$1:$S$51</definedName>
    <definedName name="__Tab17">[5]tab17!$A$1:$M$25</definedName>
    <definedName name="__Tab18">[5]tab18!$A$1:$F$152</definedName>
    <definedName name="__Tab19">[5]tab19!$A$1:$F$147</definedName>
    <definedName name="__tab2" localSheetId="74">'[2]GvtOp%gdp-t25'!#REF!</definedName>
    <definedName name="__tab2" localSheetId="3">'[2]GvtOp%gdp-t25'!#REF!</definedName>
    <definedName name="__tab2" localSheetId="1">'[2]GvtOp%gdp-t25'!#REF!</definedName>
    <definedName name="__tab2">'[2]GvtOp%gdp-t25'!#REF!</definedName>
    <definedName name="__Tab20">[5]tab20!$A$1:$J$114</definedName>
    <definedName name="__Tab21">[5]tab21!$B$1:$P$52</definedName>
    <definedName name="__Tab22">[5]tab22!$A$1:$J$78</definedName>
    <definedName name="__Tab23">[5]tab23!$A$1:$J$54</definedName>
    <definedName name="__Tab24">[5]tab24!$A$1:$J$54</definedName>
    <definedName name="__Tab25">[5]tab25!$A$1:$L$53</definedName>
    <definedName name="__Tab26">[5]tab26!$A$1:$J$67</definedName>
    <definedName name="__Tab27">[5]tab27!$A$1:$E$72</definedName>
    <definedName name="__Tab28">[5]tab28!$A$2:$R$72</definedName>
    <definedName name="__Tab29">[5]tab29!$A$1:$U$54</definedName>
    <definedName name="__tab3" localSheetId="74">#REF!</definedName>
    <definedName name="__tab3" localSheetId="3">#REF!</definedName>
    <definedName name="__tab3" localSheetId="1">#REF!</definedName>
    <definedName name="__tab3">#REF!</definedName>
    <definedName name="__Tab30" localSheetId="74">#REF!</definedName>
    <definedName name="__Tab30" localSheetId="3">#REF!</definedName>
    <definedName name="__Tab30" localSheetId="1">#REF!</definedName>
    <definedName name="__Tab30">#REF!</definedName>
    <definedName name="__Tab31">[5]tab31!$A$1:$AE$49</definedName>
    <definedName name="__Tab32">[5]tab32!$A$1:$BG$20</definedName>
    <definedName name="__Tab33">[5]tab33!$A$1:$AH$45</definedName>
    <definedName name="__Tab34">[5]tab34!$A$1:$E$84</definedName>
    <definedName name="__tab35" localSheetId="74">#REF!</definedName>
    <definedName name="__tab35" localSheetId="3">#REF!</definedName>
    <definedName name="__tab35" localSheetId="1">#REF!</definedName>
    <definedName name="__tab35">#REF!</definedName>
    <definedName name="__Tab36">[5]tab36!$A$1:$X$41</definedName>
    <definedName name="__Tab37">[5]tab37!$A$1:$AC$27</definedName>
    <definedName name="__Tab38">[5]tab38!$A$1:$P$37</definedName>
    <definedName name="__Tab4">[5]tab4!$A$1:$T$12</definedName>
    <definedName name="__Tab40">[5]tab40!$A$1:$J$35</definedName>
    <definedName name="__tab41" localSheetId="74">#REF!</definedName>
    <definedName name="__tab41" localSheetId="3">#REF!</definedName>
    <definedName name="__tab41" localSheetId="1">#REF!</definedName>
    <definedName name="__tab41">#REF!</definedName>
    <definedName name="__tab42" localSheetId="74">#REF!</definedName>
    <definedName name="__tab42" localSheetId="3">#REF!</definedName>
    <definedName name="__tab42" localSheetId="1">#REF!</definedName>
    <definedName name="__tab42">#REF!</definedName>
    <definedName name="__tab43" localSheetId="74">#REF!</definedName>
    <definedName name="__tab43" localSheetId="3">#REF!</definedName>
    <definedName name="__tab43" localSheetId="1">#REF!</definedName>
    <definedName name="__tab43">#REF!</definedName>
    <definedName name="__tab44" localSheetId="74">#REF!</definedName>
    <definedName name="__tab44" localSheetId="3">#REF!</definedName>
    <definedName name="__tab44" localSheetId="1">#REF!</definedName>
    <definedName name="__tab44">#REF!</definedName>
    <definedName name="__Tab45">[5]tab45!$A$1:$J$62</definedName>
    <definedName name="__tab46" localSheetId="74">#REF!</definedName>
    <definedName name="__tab46" localSheetId="3">#REF!</definedName>
    <definedName name="__tab46" localSheetId="1">#REF!</definedName>
    <definedName name="__tab46">#REF!</definedName>
    <definedName name="__tab47" localSheetId="74">#REF!</definedName>
    <definedName name="__tab47" localSheetId="3">#REF!</definedName>
    <definedName name="__tab47" localSheetId="1">#REF!</definedName>
    <definedName name="__tab47">#REF!</definedName>
    <definedName name="__tab48">[5]tab47!$A$1:$M$135</definedName>
    <definedName name="__tab5" localSheetId="74">#REF!</definedName>
    <definedName name="__tab5" localSheetId="3">#REF!</definedName>
    <definedName name="__tab5" localSheetId="1">#REF!</definedName>
    <definedName name="__tab5">#REF!</definedName>
    <definedName name="__tab6" localSheetId="74">#REF!</definedName>
    <definedName name="__tab6" localSheetId="3">#REF!</definedName>
    <definedName name="__tab6" localSheetId="1">#REF!</definedName>
    <definedName name="__tab6">#REF!</definedName>
    <definedName name="__tab6798" localSheetId="74">'[1]NBK-T20'!#REF!</definedName>
    <definedName name="__tab6798" localSheetId="3">'[1]NBK-T20'!#REF!</definedName>
    <definedName name="__tab6798" localSheetId="1">'[1]NBK-T20'!#REF!</definedName>
    <definedName name="__tab6798">'[1]NBK-T20'!#REF!</definedName>
    <definedName name="__tab7" localSheetId="74">#REF!</definedName>
    <definedName name="__tab7" localSheetId="3">#REF!</definedName>
    <definedName name="__tab7" localSheetId="1">#REF!</definedName>
    <definedName name="__tab7">#REF!</definedName>
    <definedName name="__tab8" localSheetId="74">#REF!</definedName>
    <definedName name="__tab8" localSheetId="3">#REF!</definedName>
    <definedName name="__tab8" localSheetId="1">#REF!</definedName>
    <definedName name="__tab8">#REF!</definedName>
    <definedName name="__tab9" localSheetId="74">#REF!</definedName>
    <definedName name="__tab9" localSheetId="3">#REF!</definedName>
    <definedName name="__tab9" localSheetId="1">#REF!</definedName>
    <definedName name="__tab9">#REF!</definedName>
    <definedName name="_1_____________123Graph_XREALEX_WAGE" localSheetId="74" hidden="1">[6]PRIVATE!#REF!</definedName>
    <definedName name="_1_____________123Graph_XREALEX_WAGE" localSheetId="3" hidden="1">[6]PRIVATE!#REF!</definedName>
    <definedName name="_1_____________123Graph_XREALEX_WAGE" localSheetId="1" hidden="1">[6]PRIVATE!#REF!</definedName>
    <definedName name="_1_____________123Graph_XREALEX_WAGE" hidden="1">[6]PRIVATE!#REF!</definedName>
    <definedName name="_1____123Graph_XREALEX_WAGE" localSheetId="74" hidden="1">[6]PRIVATE!#REF!</definedName>
    <definedName name="_1____123Graph_XREALEX_WAGE" localSheetId="3" hidden="1">[6]PRIVATE!#REF!</definedName>
    <definedName name="_1____123Graph_XREALEX_WAGE" localSheetId="1" hidden="1">[6]PRIVATE!#REF!</definedName>
    <definedName name="_1____123Graph_XREALEX_WAGE" hidden="1">[6]PRIVATE!#REF!</definedName>
    <definedName name="_1__123Graph_XREALEX_WAGE" localSheetId="74" hidden="1">[6]PRIVATE!#REF!</definedName>
    <definedName name="_1__123Graph_XREALEX_WAGE" localSheetId="3" hidden="1">[6]PRIVATE!#REF!</definedName>
    <definedName name="_1__123Graph_XREALEX_WAGE" localSheetId="1" hidden="1">[6]PRIVATE!#REF!</definedName>
    <definedName name="_1__123Graph_XREALEX_WAGE" hidden="1">[6]PRIVATE!#REF!</definedName>
    <definedName name="_10__123Graph_XREALEX_WAGE" localSheetId="74" hidden="1">[6]PRIVATE!#REF!</definedName>
    <definedName name="_10__123Graph_XREALEX_WAGE" localSheetId="3" hidden="1">[6]PRIVATE!#REF!</definedName>
    <definedName name="_10__123Graph_XREALEX_WAGE" localSheetId="1" hidden="1">[6]PRIVATE!#REF!</definedName>
    <definedName name="_10__123Graph_XREALEX_WAGE" hidden="1">[6]PRIVATE!#REF!</definedName>
    <definedName name="_3_ТИРКЕМЕ._Кыскартылган_сөздөрдүн_тизмеси" localSheetId="74">'[7]Список сокращений'!#REF!</definedName>
    <definedName name="_3_ТИРКЕМЕ._Кыскартылган_сөздөрдүн_тизмеси" localSheetId="3">'[7]Список сокращений'!#REF!</definedName>
    <definedName name="_3_ТИРКЕМЕ._Кыскартылган_сөздөрдүн_тизмеси" localSheetId="1">'[7]Список сокращений'!#REF!</definedName>
    <definedName name="_3_ТИРКЕМЕ._Кыскартылган_сөздөрдүн_тизмеси">'[7]Список сокращений'!#REF!</definedName>
    <definedName name="_Cpi2" localSheetId="74">#REF!</definedName>
    <definedName name="_Cpi2" localSheetId="3">#REF!</definedName>
    <definedName name="_Cpi2" localSheetId="1">#REF!</definedName>
    <definedName name="_Cpi2">#REF!</definedName>
    <definedName name="_Dist_Bin" localSheetId="74" hidden="1">#REF!</definedName>
    <definedName name="_Dist_Bin" localSheetId="3" hidden="1">#REF!</definedName>
    <definedName name="_Dist_Bin" localSheetId="1" hidden="1">#REF!</definedName>
    <definedName name="_Dist_Bin" hidden="1">#REF!</definedName>
    <definedName name="_Dist_Values" localSheetId="74" hidden="1">#REF!</definedName>
    <definedName name="_Dist_Values" localSheetId="3" hidden="1">#REF!</definedName>
    <definedName name="_Dist_Values" localSheetId="1" hidden="1">#REF!</definedName>
    <definedName name="_Dist_Values" hidden="1">#REF!</definedName>
    <definedName name="_Fill" localSheetId="74" hidden="1">#REF!</definedName>
    <definedName name="_Fill" localSheetId="3" hidden="1">#REF!</definedName>
    <definedName name="_Fill" localSheetId="1" hidden="1">#REF!</definedName>
    <definedName name="_Fill" hidden="1">#REF!</definedName>
    <definedName name="_GDP2002">[3]IN!$K$10</definedName>
    <definedName name="_Key1" localSheetId="74" hidden="1">#REF!</definedName>
    <definedName name="_Key1" localSheetId="3" hidden="1">#REF!</definedName>
    <definedName name="_Key1" localSheetId="1" hidden="1">#REF!</definedName>
    <definedName name="_Key1" hidden="1">#REF!</definedName>
    <definedName name="_Key2" localSheetId="74" hidden="1">#REF!</definedName>
    <definedName name="_Key2" localSheetId="3" hidden="1">#REF!</definedName>
    <definedName name="_Key2" localSheetId="1" hidden="1">#REF!</definedName>
    <definedName name="_Key2" hidden="1">#REF!</definedName>
    <definedName name="_MCV1" localSheetId="74">#REF!</definedName>
    <definedName name="_MCV1" localSheetId="3">#REF!</definedName>
    <definedName name="_MCV1" localSheetId="1">#REF!</definedName>
    <definedName name="_MCV1">#REF!</definedName>
    <definedName name="_MS798" localSheetId="74">'[1]NBK-T20'!#REF!</definedName>
    <definedName name="_MS798" localSheetId="3">'[1]NBK-T20'!#REF!</definedName>
    <definedName name="_MS798" localSheetId="1">'[1]NBK-T20'!#REF!</definedName>
    <definedName name="_MS798">'[1]NBK-T20'!#REF!</definedName>
    <definedName name="_Order1" hidden="1">255</definedName>
    <definedName name="_Order2" hidden="1">255</definedName>
    <definedName name="_red1" localSheetId="95" hidden="1">{"CBA",#N/A,FALSE,"TAB4";"MS",#N/A,FALSE,"TAB5";"BANKLOANS",#N/A,FALSE,"TAB21APP ";"INTEREST",#N/A,FALSE,"TAB22APP"}</definedName>
    <definedName name="_red1" localSheetId="96" hidden="1">{"CBA",#N/A,FALSE,"TAB4";"MS",#N/A,FALSE,"TAB5";"BANKLOANS",#N/A,FALSE,"TAB21APP ";"INTEREST",#N/A,FALSE,"TAB22APP"}</definedName>
    <definedName name="_red1" hidden="1">{"CBA",#N/A,FALSE,"TAB4";"MS",#N/A,FALSE,"TAB5";"BANKLOANS",#N/A,FALSE,"TAB21APP ";"INTEREST",#N/A,FALSE,"TAB22APP"}</definedName>
    <definedName name="_RES1">'[4]NFA Banking System'!$B$2:$K$26</definedName>
    <definedName name="_RES3">'[4]IMF Credit'!$B$10:$K$94</definedName>
    <definedName name="_Sort" localSheetId="74" hidden="1">#REF!</definedName>
    <definedName name="_Sort" localSheetId="3" hidden="1">#REF!</definedName>
    <definedName name="_Sort" localSheetId="1" hidden="1">#REF!</definedName>
    <definedName name="_Sort" hidden="1">#REF!</definedName>
    <definedName name="_SR01" localSheetId="95" hidden="1">{"BOP_TAB",#N/A,FALSE,"N";"MIDTERM_TAB",#N/A,FALSE,"O";"FUND_CRED",#N/A,FALSE,"P";"DEBT_TAB1",#N/A,FALSE,"Q";"DEBT_TAB2",#N/A,FALSE,"Q";"FORFIN_TAB1",#N/A,FALSE,"R";"FORFIN_TAB2",#N/A,FALSE,"R";"BOP_ANALY",#N/A,FALSE,"U"}</definedName>
    <definedName name="_SR01" localSheetId="96" hidden="1">{"BOP_TAB",#N/A,FALSE,"N";"MIDTERM_TAB",#N/A,FALSE,"O";"FUND_CRED",#N/A,FALSE,"P";"DEBT_TAB1",#N/A,FALSE,"Q";"DEBT_TAB2",#N/A,FALSE,"Q";"FORFIN_TAB1",#N/A,FALSE,"R";"FORFIN_TAB2",#N/A,FALSE,"R";"BOP_ANALY",#N/A,FALSE,"U"}</definedName>
    <definedName name="_SR01" hidden="1">{"BOP_TAB",#N/A,FALSE,"N";"MIDTERM_TAB",#N/A,FALSE,"O";"FUND_CRED",#N/A,FALSE,"P";"DEBT_TAB1",#N/A,FALSE,"Q";"DEBT_TAB2",#N/A,FALSE,"Q";"FORFIN_TAB1",#N/A,FALSE,"R";"FORFIN_TAB2",#N/A,FALSE,"R";"BOP_ANALY",#N/A,FALSE,"U"}</definedName>
    <definedName name="_sum3" localSheetId="74">#REF!</definedName>
    <definedName name="_sum3" localSheetId="3">#REF!</definedName>
    <definedName name="_sum3" localSheetId="1">#REF!</definedName>
    <definedName name="_sum3">#REF!</definedName>
    <definedName name="_tab06" localSheetId="74">#REF!</definedName>
    <definedName name="_tab06" localSheetId="3">#REF!</definedName>
    <definedName name="_tab06" localSheetId="1">#REF!</definedName>
    <definedName name="_tab06">#REF!</definedName>
    <definedName name="_tab07" localSheetId="74">#REF!</definedName>
    <definedName name="_tab07" localSheetId="3">#REF!</definedName>
    <definedName name="_tab07" localSheetId="1">#REF!</definedName>
    <definedName name="_tab07">#REF!</definedName>
    <definedName name="_tab1" localSheetId="74">#REF!</definedName>
    <definedName name="_tab1" localSheetId="3">#REF!</definedName>
    <definedName name="_tab1" localSheetId="1">#REF!</definedName>
    <definedName name="_tab1">#REF!</definedName>
    <definedName name="_tab10" localSheetId="74">#REF!</definedName>
    <definedName name="_tab10" localSheetId="3">#REF!</definedName>
    <definedName name="_tab10" localSheetId="1">#REF!</definedName>
    <definedName name="_tab10">#REF!</definedName>
    <definedName name="_tab11" localSheetId="74">#REF!</definedName>
    <definedName name="_tab11" localSheetId="3">#REF!</definedName>
    <definedName name="_tab11" localSheetId="1">#REF!</definedName>
    <definedName name="_tab11">#REF!</definedName>
    <definedName name="_tab12" localSheetId="74">#REF!</definedName>
    <definedName name="_tab12" localSheetId="3">#REF!</definedName>
    <definedName name="_tab12" localSheetId="1">#REF!</definedName>
    <definedName name="_tab12">#REF!</definedName>
    <definedName name="_tab13" localSheetId="74">#REF!</definedName>
    <definedName name="_tab13" localSheetId="3">#REF!</definedName>
    <definedName name="_tab13" localSheetId="1">#REF!</definedName>
    <definedName name="_tab13">#REF!</definedName>
    <definedName name="_Tab14">[5]tab14!$A$1:$O$62</definedName>
    <definedName name="_Tab15">[5]tab15!$A$1:$Z$32</definedName>
    <definedName name="_Tab16">[5]tab16!$A$1:$S$51</definedName>
    <definedName name="_Tab17">[5]tab17!$A$1:$M$25</definedName>
    <definedName name="_Tab18">[5]tab18!$A$1:$F$152</definedName>
    <definedName name="_Tab19">[5]tab19!$A$1:$F$147</definedName>
    <definedName name="_tab2" localSheetId="74">'[2]GvtOp%gdp-t25'!#REF!</definedName>
    <definedName name="_tab2" localSheetId="3">'[2]GvtOp%gdp-t25'!#REF!</definedName>
    <definedName name="_tab2" localSheetId="1">'[2]GvtOp%gdp-t25'!#REF!</definedName>
    <definedName name="_tab2">'[2]GvtOp%gdp-t25'!#REF!</definedName>
    <definedName name="_Tab20">[5]tab20!$A$1:$J$114</definedName>
    <definedName name="_Tab21">[5]tab21!$B$1:$P$52</definedName>
    <definedName name="_Tab22">[5]tab22!$A$1:$J$78</definedName>
    <definedName name="_Tab23">[5]tab23!$A$1:$J$54</definedName>
    <definedName name="_Tab24">[5]tab24!$A$1:$J$54</definedName>
    <definedName name="_Tab25">[5]tab25!$A$1:$L$53</definedName>
    <definedName name="_Tab26">[5]tab26!$A$1:$J$67</definedName>
    <definedName name="_Tab27">[5]tab27!$A$1:$E$72</definedName>
    <definedName name="_Tab28">[5]tab28!$A$2:$R$72</definedName>
    <definedName name="_Tab29">[5]tab29!$A$1:$U$54</definedName>
    <definedName name="_tab3" localSheetId="74">#REF!</definedName>
    <definedName name="_tab3" localSheetId="3">#REF!</definedName>
    <definedName name="_tab3" localSheetId="1">#REF!</definedName>
    <definedName name="_tab3">#REF!</definedName>
    <definedName name="_Tab30" localSheetId="74">#REF!</definedName>
    <definedName name="_Tab30" localSheetId="3">#REF!</definedName>
    <definedName name="_Tab30" localSheetId="1">#REF!</definedName>
    <definedName name="_Tab30">#REF!</definedName>
    <definedName name="_Tab31">[5]tab31!$A$1:$AE$49</definedName>
    <definedName name="_Tab32">[5]tab32!$A$1:$BG$20</definedName>
    <definedName name="_Tab33">[5]tab33!$A$1:$AH$45</definedName>
    <definedName name="_Tab34">[5]tab34!$A$1:$E$84</definedName>
    <definedName name="_tab35" localSheetId="74">#REF!</definedName>
    <definedName name="_tab35" localSheetId="3">#REF!</definedName>
    <definedName name="_tab35" localSheetId="1">#REF!</definedName>
    <definedName name="_tab35">#REF!</definedName>
    <definedName name="_Tab36">[5]tab36!$A$1:$X$41</definedName>
    <definedName name="_Tab37">[5]tab37!$A$1:$AC$27</definedName>
    <definedName name="_Tab38">[5]tab38!$A$1:$P$37</definedName>
    <definedName name="_Tab4">[5]tab4!$A$1:$T$12</definedName>
    <definedName name="_Tab40">[5]tab40!$A$1:$J$35</definedName>
    <definedName name="_tab41" localSheetId="74">#REF!</definedName>
    <definedName name="_tab41" localSheetId="3">#REF!</definedName>
    <definedName name="_tab41" localSheetId="1">#REF!</definedName>
    <definedName name="_tab41">#REF!</definedName>
    <definedName name="_tab42" localSheetId="74">#REF!</definedName>
    <definedName name="_tab42" localSheetId="3">#REF!</definedName>
    <definedName name="_tab42" localSheetId="1">#REF!</definedName>
    <definedName name="_tab42">#REF!</definedName>
    <definedName name="_tab43" localSheetId="74">#REF!</definedName>
    <definedName name="_tab43" localSheetId="3">#REF!</definedName>
    <definedName name="_tab43" localSheetId="1">#REF!</definedName>
    <definedName name="_tab43">#REF!</definedName>
    <definedName name="_tab44" localSheetId="74">#REF!</definedName>
    <definedName name="_tab44" localSheetId="3">#REF!</definedName>
    <definedName name="_tab44" localSheetId="1">#REF!</definedName>
    <definedName name="_tab44">#REF!</definedName>
    <definedName name="_Tab45">[5]tab45!$A$1:$J$62</definedName>
    <definedName name="_tab46" localSheetId="74">#REF!</definedName>
    <definedName name="_tab46" localSheetId="3">#REF!</definedName>
    <definedName name="_tab46" localSheetId="1">#REF!</definedName>
    <definedName name="_tab46">#REF!</definedName>
    <definedName name="_tab47" localSheetId="74">#REF!</definedName>
    <definedName name="_tab47" localSheetId="3">#REF!</definedName>
    <definedName name="_tab47" localSheetId="1">#REF!</definedName>
    <definedName name="_tab47">#REF!</definedName>
    <definedName name="_tab48">[5]tab47!$A$1:$M$135</definedName>
    <definedName name="_tab5" localSheetId="74">#REF!</definedName>
    <definedName name="_tab5" localSheetId="3">#REF!</definedName>
    <definedName name="_tab5" localSheetId="1">#REF!</definedName>
    <definedName name="_tab5">#REF!</definedName>
    <definedName name="_tab6" localSheetId="74">#REF!</definedName>
    <definedName name="_tab6" localSheetId="3">#REF!</definedName>
    <definedName name="_tab6" localSheetId="1">#REF!</definedName>
    <definedName name="_tab6">#REF!</definedName>
    <definedName name="_tab6798" localSheetId="74">'[1]NBK-T20'!#REF!</definedName>
    <definedName name="_tab6798" localSheetId="3">'[1]NBK-T20'!#REF!</definedName>
    <definedName name="_tab6798" localSheetId="1">'[1]NBK-T20'!#REF!</definedName>
    <definedName name="_tab6798">'[1]NBK-T20'!#REF!</definedName>
    <definedName name="_tab7" localSheetId="74">#REF!</definedName>
    <definedName name="_tab7" localSheetId="3">#REF!</definedName>
    <definedName name="_tab7" localSheetId="1">#REF!</definedName>
    <definedName name="_tab7">#REF!</definedName>
    <definedName name="_tab8" localSheetId="74">#REF!</definedName>
    <definedName name="_tab8" localSheetId="3">#REF!</definedName>
    <definedName name="_tab8" localSheetId="1">#REF!</definedName>
    <definedName name="_tab8">#REF!</definedName>
    <definedName name="_tab9" localSheetId="74">#REF!</definedName>
    <definedName name="_tab9" localSheetId="3">#REF!</definedName>
    <definedName name="_tab9" localSheetId="1">#REF!</definedName>
    <definedName name="_tab9">#REF!</definedName>
    <definedName name="a">'[8]Debt Service'!$D$10:$AY$10</definedName>
    <definedName name="aaa" localSheetId="95" hidden="1">{"TBILLS_ALL",#N/A,FALSE,"FITB_all"}</definedName>
    <definedName name="aaa" localSheetId="96" hidden="1">{"TBILLS_ALL",#N/A,FALSE,"FITB_all"}</definedName>
    <definedName name="aaa" hidden="1">{"TBILLS_ALL",#N/A,FALSE,"FITB_all"}</definedName>
    <definedName name="ACTIVATE" localSheetId="74">#REF!</definedName>
    <definedName name="ACTIVATE" localSheetId="3">#REF!</definedName>
    <definedName name="ACTIVATE" localSheetId="1">#REF!</definedName>
    <definedName name="ACTIVATE">#REF!</definedName>
    <definedName name="amadb00">'[4]Calculation amort and inter'!$C$258:$IM$258</definedName>
    <definedName name="amadb01">'[4]Calculation amort and inter'!$C$259:$IM$259</definedName>
    <definedName name="amadb02">'[4]Calculation amort and inter'!$C$260:$IM$260</definedName>
    <definedName name="amadb03">'[4]Calculation amort and inter'!$C$261:$IM$261</definedName>
    <definedName name="amadb04">'[4]Calculation amort and inter'!$C$262:$IM$262</definedName>
    <definedName name="amadb05">'[4]Calculation amort and inter'!$C$263:$IM$263</definedName>
    <definedName name="amadb06">'[4]Calculation amort and inter'!$C$264:$IM$264</definedName>
    <definedName name="amadb07">'[4]Calculation amort and inter'!$C$265:$IM$265</definedName>
    <definedName name="amadb08">'[4]Calculation amort and inter'!$C$266:$IM$266</definedName>
    <definedName name="amadb09">'[4]Calculation amort and inter'!$C$267:$IM$267</definedName>
    <definedName name="amadb10">'[4]Calculation amort and inter'!$C$268:$IM$268</definedName>
    <definedName name="ambil02">'[4]Calculation amort and inter'!$C$75:$IV$75</definedName>
    <definedName name="ambil03">'[4]Calculation amort and inter'!$C$76:$IV$76</definedName>
    <definedName name="ambil04">'[4]Calculation amort and inter'!$C$77:$IV$77</definedName>
    <definedName name="ambil05">'[4]Calculation amort and inter'!$C$78:$IV$78</definedName>
    <definedName name="ambil06">'[4]Calculation amort and inter'!$C$79:$IV$79</definedName>
    <definedName name="ambil07">'[4]Calculation amort and inter'!$C$80:$IV$80</definedName>
    <definedName name="ambil08">'[4]Calculation amort and inter'!$C$81:$IV$81</definedName>
    <definedName name="ambil09">'[4]Calculation amort and inter'!$C$82:$IV$82</definedName>
    <definedName name="ambil10">'[4]Calculation amort and inter'!$C$83:$FQ$83</definedName>
    <definedName name="amebrd00">'[4]Calculation amort and inter'!$C$314:$BG$314</definedName>
    <definedName name="amebrd01">'[4]Calculation amort and inter'!$C$315:$BG$315</definedName>
    <definedName name="amebrd02">'[4]Calculation amort and inter'!$C$316:$BG$316</definedName>
    <definedName name="amebrd03">'[4]Calculation amort and inter'!$C$317:$BG$317</definedName>
    <definedName name="amebrd04">'[4]Calculation amort and inter'!$C$318:$BG$318</definedName>
    <definedName name="amebrd05">'[4]Calculation amort and inter'!$C$319:$BG$319</definedName>
    <definedName name="amebrd06">'[4]Calculation amort and inter'!$C$320:$BG$320</definedName>
    <definedName name="amebrd07">'[4]Calculation amort and inter'!$C$321:$BG$321</definedName>
    <definedName name="amebrd08">'[4]Calculation amort and inter'!$C$322:$BG$322</definedName>
    <definedName name="amebrd09">'[4]Calculation amort and inter'!$C$323:$BG$323</definedName>
    <definedName name="amebrd10">'[4]Calculation amort and inter'!$C$324:$BG$324</definedName>
    <definedName name="amgap00">'[4]Calculation amort and inter'!$C$431:$CJ$431</definedName>
    <definedName name="amgap01">'[4]Calculation amort and inter'!$C$432:$CJ$432</definedName>
    <definedName name="amgap02">'[4]Calculation amort and inter'!$C$433:$CJ$433</definedName>
    <definedName name="amgap03">'[4]Calculation amort and inter'!$C$434:$CJ$434</definedName>
    <definedName name="amgap04">'[4]Calculation amort and inter'!$C$435:$CJ$435</definedName>
    <definedName name="amgap05">'[4]Calculation amort and inter'!$C$436:$CJ$436</definedName>
    <definedName name="amgap06">'[4]Calculation amort and inter'!$C$437:$CJ$437</definedName>
    <definedName name="amgap07">'[4]Calculation amort and inter'!$C$438:$CJ$438</definedName>
    <definedName name="amgap08">'[4]Calculation amort and inter'!$C$439:$CJ$439</definedName>
    <definedName name="amgap09">'[4]Calculation amort and inter'!$C$440:$CJ$440</definedName>
    <definedName name="amgap10">'[4]Calculation amort and inter'!$C$441:$CJ$441</definedName>
    <definedName name="amimf">'[4]IMF Credit'!$D$43:$AS$43</definedName>
    <definedName name="amisl00">'[4]Calculation amort and inter'!$C$366:$IV$366</definedName>
    <definedName name="amisl01">'[4]Calculation amort and inter'!$C$367:$IV$367</definedName>
    <definedName name="amisl02">'[4]Calculation amort and inter'!$C$368:$IV$368</definedName>
    <definedName name="amisl03">'[4]Calculation amort and inter'!$C$369:$IV$369</definedName>
    <definedName name="amisl04">'[4]Calculation amort and inter'!$C$370:$IV$370</definedName>
    <definedName name="amisl05">'[4]Calculation amort and inter'!$C$371:$IV$371</definedName>
    <definedName name="amisl06">'[4]Calculation amort and inter'!$C$372:$IV$372</definedName>
    <definedName name="amisl07">'[4]Calculation amort and inter'!$C$373:$IV$373</definedName>
    <definedName name="amisl08">'[4]Calculation amort and inter'!$C$374:$IV$374</definedName>
    <definedName name="amisl09">'[4]Calculation amort and inter'!$C$375:$IV$375</definedName>
    <definedName name="amisl10">'[4]Calculation amort and inter'!$C$376:$IV$376</definedName>
    <definedName name="amnewbil">'[4]Debt Service'!$D$101:$CC$101</definedName>
    <definedName name="amnewmult">'[4]Debt Service'!$D$95:$CC$95</definedName>
    <definedName name="amnfpsex">'[4]Debt Service'!$D$69:$CC$69</definedName>
    <definedName name="amoldbil">'[4]Debt Service'!$D$77:$CB$77</definedName>
    <definedName name="amoldchina">'[4]Debt Service'!$D$86:$CB$86</definedName>
    <definedName name="amoldcis">'[4]Debt Service'!$D$78:$CB$78</definedName>
    <definedName name="amoldeu">'[4]Debt Service'!$D$72:$CB$72</definedName>
    <definedName name="amoldindia">'[4]Debt Service'!$D$88:$CB$88</definedName>
    <definedName name="amoldkaz">'[4]Debt Service'!$D$81:$CB$81</definedName>
    <definedName name="amoldkir">'[4]Debt Service'!$D$83:$CB$83</definedName>
    <definedName name="amoldmult">'[4]Debt Service'!$D$70:$CB$70</definedName>
    <definedName name="amoldnoncis">'[4]Debt Service'!$D$84:$CB$84</definedName>
    <definedName name="amoldpak">'[4]Debt Service'!$D$87:$CB$87</definedName>
    <definedName name="amoldrus">'[4]Debt Service'!$D$79:$CB$79</definedName>
    <definedName name="amoldturkey">'[4]Debt Service'!$D$89:$CB$89</definedName>
    <definedName name="amoldus">'[4]Debt Service'!$D$85:$CB$85</definedName>
    <definedName name="amolduzb">'[4]Debt Service'!$D$80:$CB$80</definedName>
    <definedName name="amoldwb">'[4]Debt Service'!$D$71:$CB$71</definedName>
    <definedName name="amort">'[4]Debt Service'!$D$59:$BB$59</definedName>
    <definedName name="amortgap">'[4]Debt Service'!$D$64:$AS$64</definedName>
    <definedName name="amortnfps">'[4]Debt Service'!$D$61:$BB$61</definedName>
    <definedName name="amwb00">'[4]Calculation amort and inter'!$C$205:$CL$205</definedName>
    <definedName name="amwb01">'[4]Calculation amort and inter'!$C$206:$CL$206</definedName>
    <definedName name="amwb02">'[4]Calculation amort and inter'!$C$207:$CL$207</definedName>
    <definedName name="amwb03">'[4]Calculation amort and inter'!$C$208:$CL$208</definedName>
    <definedName name="amwb04">'[4]Calculation amort and inter'!$C$209:$CL$209</definedName>
    <definedName name="amwb05">'[4]Calculation amort and inter'!$C$210:$CL$210</definedName>
    <definedName name="amwb06">'[4]Calculation amort and inter'!$C$211:$CL$211</definedName>
    <definedName name="amwb07">'[4]Calculation amort and inter'!$C$212:$CL$212</definedName>
    <definedName name="amwb08">'[4]Calculation amort and inter'!$C$213:$CL$213</definedName>
    <definedName name="amwb09">'[4]Calculation amort and inter'!$C$214:$CL$214</definedName>
    <definedName name="amwb10">'[4]Calculation amort and inter'!$C$215:$CL$215</definedName>
    <definedName name="Animal" localSheetId="74">#REF!</definedName>
    <definedName name="Animal" localSheetId="3">#REF!</definedName>
    <definedName name="Animal" localSheetId="1">#REF!</definedName>
    <definedName name="Animal">#REF!</definedName>
    <definedName name="Arrears" localSheetId="74">#REF!</definedName>
    <definedName name="Arrears" localSheetId="3">#REF!</definedName>
    <definedName name="Arrears" localSheetId="1">#REF!</definedName>
    <definedName name="Arrears">#REF!</definedName>
    <definedName name="AS2DocOpenMode" hidden="1">"AS2DocumentEdit"</definedName>
    <definedName name="asfd" localSheetId="95" hidden="1">{#N/A,#N/A,FALSE,"CB";#N/A,#N/A,FALSE,"CMB";#N/A,#N/A,FALSE,"NBFI"}</definedName>
    <definedName name="asfd" localSheetId="96" hidden="1">{#N/A,#N/A,FALSE,"CB";#N/A,#N/A,FALSE,"CMB";#N/A,#N/A,FALSE,"NBFI"}</definedName>
    <definedName name="asfd" hidden="1">{#N/A,#N/A,FALSE,"CB";#N/A,#N/A,FALSE,"CMB";#N/A,#N/A,FALSE,"NBFI"}</definedName>
    <definedName name="assumptions" localSheetId="74">#REF!</definedName>
    <definedName name="assumptions" localSheetId="3">#REF!</definedName>
    <definedName name="assumptions" localSheetId="1">#REF!</definedName>
    <definedName name="assumptions">#REF!</definedName>
    <definedName name="b">'[8]Debt Service'!$D$11:$AY$11</definedName>
    <definedName name="b0" localSheetId="74">#REF!</definedName>
    <definedName name="b0" localSheetId="3">#REF!</definedName>
    <definedName name="b0" localSheetId="1">#REF!</definedName>
    <definedName name="b0">#REF!</definedName>
    <definedName name="Balance_of_payments" localSheetId="74">#REF!</definedName>
    <definedName name="Balance_of_payments" localSheetId="3">#REF!</definedName>
    <definedName name="Balance_of_payments" localSheetId="1">#REF!</definedName>
    <definedName name="Balance_of_payments">#REF!</definedName>
    <definedName name="BaseYear" localSheetId="74">'[9]Loan terms and stocks'!#REF!</definedName>
    <definedName name="BaseYear" localSheetId="3">'[9]Loan terms and stocks'!#REF!</definedName>
    <definedName name="BaseYear" localSheetId="1">'[9]Loan terms and stocks'!#REF!</definedName>
    <definedName name="BaseYear">'[9]Loan terms and stocks'!#REF!</definedName>
    <definedName name="BASIC" localSheetId="74">#REF!</definedName>
    <definedName name="BASIC" localSheetId="3">#REF!</definedName>
    <definedName name="BASIC" localSheetId="1">#REF!</definedName>
    <definedName name="BASIC">#REF!</definedName>
    <definedName name="basicdata" localSheetId="74">#REF!</definedName>
    <definedName name="basicdata" localSheetId="3">#REF!</definedName>
    <definedName name="basicdata" localSheetId="1">#REF!</definedName>
    <definedName name="basicdata">#REF!</definedName>
    <definedName name="Batumi_debt" localSheetId="74">[10]debt_sust!#REF!</definedName>
    <definedName name="Batumi_debt" localSheetId="3">[10]debt_sust!#REF!</definedName>
    <definedName name="Batumi_debt" localSheetId="1">[10]debt_sust!#REF!</definedName>
    <definedName name="Batumi_debt">[10]debt_sust!#REF!</definedName>
    <definedName name="BCA" localSheetId="74">#REF!</definedName>
    <definedName name="BCA" localSheetId="3">#REF!</definedName>
    <definedName name="BCA" localSheetId="1">#REF!</definedName>
    <definedName name="BCA">#REF!</definedName>
    <definedName name="BCA_NGDP" localSheetId="74">#REF!</definedName>
    <definedName name="BCA_NGDP" localSheetId="3">#REF!</definedName>
    <definedName name="BCA_NGDP" localSheetId="1">#REF!</definedName>
    <definedName name="BCA_NGDP">#REF!</definedName>
    <definedName name="BE" localSheetId="74">#REF!</definedName>
    <definedName name="BE" localSheetId="3">#REF!</definedName>
    <definedName name="BE" localSheetId="1">#REF!</definedName>
    <definedName name="BE">#REF!</definedName>
    <definedName name="BEA" localSheetId="74">#REF!</definedName>
    <definedName name="BEA" localSheetId="3">#REF!</definedName>
    <definedName name="BEA" localSheetId="1">#REF!</definedName>
    <definedName name="BEA">#REF!</definedName>
    <definedName name="BEAI" localSheetId="74">#REF!</definedName>
    <definedName name="BEAI" localSheetId="3">#REF!</definedName>
    <definedName name="BEAI" localSheetId="1">#REF!</definedName>
    <definedName name="BEAI">#REF!</definedName>
    <definedName name="BEAIB" localSheetId="74">#REF!</definedName>
    <definedName name="BEAIB" localSheetId="3">#REF!</definedName>
    <definedName name="BEAIB" localSheetId="1">#REF!</definedName>
    <definedName name="BEAIB">#REF!</definedName>
    <definedName name="BEAIG" localSheetId="74">#REF!</definedName>
    <definedName name="BEAIG" localSheetId="3">#REF!</definedName>
    <definedName name="BEAIG" localSheetId="1">#REF!</definedName>
    <definedName name="BEAIG">#REF!</definedName>
    <definedName name="BEAP" localSheetId="74">#REF!</definedName>
    <definedName name="BEAP" localSheetId="3">#REF!</definedName>
    <definedName name="BEAP" localSheetId="1">#REF!</definedName>
    <definedName name="BEAP">#REF!</definedName>
    <definedName name="BEAPB" localSheetId="74">#REF!</definedName>
    <definedName name="BEAPB" localSheetId="3">#REF!</definedName>
    <definedName name="BEAPB" localSheetId="1">#REF!</definedName>
    <definedName name="BEAPB">#REF!</definedName>
    <definedName name="BEAPG" localSheetId="74">#REF!</definedName>
    <definedName name="BEAPG" localSheetId="3">#REF!</definedName>
    <definedName name="BEAPG" localSheetId="1">#REF!</definedName>
    <definedName name="BEAPG">#REF!</definedName>
    <definedName name="BED" localSheetId="74">#REF!</definedName>
    <definedName name="BED" localSheetId="3">#REF!</definedName>
    <definedName name="BED" localSheetId="1">#REF!</definedName>
    <definedName name="BED">#REF!</definedName>
    <definedName name="BED_6" localSheetId="74">#REF!</definedName>
    <definedName name="BED_6" localSheetId="3">#REF!</definedName>
    <definedName name="BED_6" localSheetId="1">#REF!</definedName>
    <definedName name="BED_6">#REF!</definedName>
    <definedName name="BEO" localSheetId="74">#REF!</definedName>
    <definedName name="BEO" localSheetId="3">#REF!</definedName>
    <definedName name="BEO" localSheetId="1">#REF!</definedName>
    <definedName name="BEO">#REF!</definedName>
    <definedName name="BER" localSheetId="74">#REF!</definedName>
    <definedName name="BER" localSheetId="3">#REF!</definedName>
    <definedName name="BER" localSheetId="1">#REF!</definedName>
    <definedName name="BER">#REF!</definedName>
    <definedName name="BERI" localSheetId="74">#REF!</definedName>
    <definedName name="BERI" localSheetId="3">#REF!</definedName>
    <definedName name="BERI" localSheetId="1">#REF!</definedName>
    <definedName name="BERI">#REF!</definedName>
    <definedName name="BERIB" localSheetId="74">#REF!</definedName>
    <definedName name="BERIB" localSheetId="3">#REF!</definedName>
    <definedName name="BERIB" localSheetId="1">#REF!</definedName>
    <definedName name="BERIB">#REF!</definedName>
    <definedName name="BERIG" localSheetId="74">#REF!</definedName>
    <definedName name="BERIG" localSheetId="3">#REF!</definedName>
    <definedName name="BERIG" localSheetId="1">#REF!</definedName>
    <definedName name="BERIG">#REF!</definedName>
    <definedName name="BERP" localSheetId="74">#REF!</definedName>
    <definedName name="BERP" localSheetId="3">#REF!</definedName>
    <definedName name="BERP" localSheetId="1">#REF!</definedName>
    <definedName name="BERP">#REF!</definedName>
    <definedName name="BERPB" localSheetId="74">#REF!</definedName>
    <definedName name="BERPB" localSheetId="3">#REF!</definedName>
    <definedName name="BERPB" localSheetId="1">#REF!</definedName>
    <definedName name="BERPB">#REF!</definedName>
    <definedName name="BERPG" localSheetId="74">#REF!</definedName>
    <definedName name="BERPG" localSheetId="3">#REF!</definedName>
    <definedName name="BERPG" localSheetId="1">#REF!</definedName>
    <definedName name="BERPG">#REF!</definedName>
    <definedName name="BF" localSheetId="74">#REF!</definedName>
    <definedName name="BF" localSheetId="3">#REF!</definedName>
    <definedName name="BF" localSheetId="1">#REF!</definedName>
    <definedName name="BF">#REF!</definedName>
    <definedName name="BFD" localSheetId="74">#REF!</definedName>
    <definedName name="BFD" localSheetId="3">#REF!</definedName>
    <definedName name="BFD" localSheetId="1">#REF!</definedName>
    <definedName name="BFD">#REF!</definedName>
    <definedName name="BFDA" localSheetId="74">#REF!</definedName>
    <definedName name="BFDA" localSheetId="3">#REF!</definedName>
    <definedName name="BFDA" localSheetId="1">#REF!</definedName>
    <definedName name="BFDA">#REF!</definedName>
    <definedName name="BFDI" localSheetId="74">#REF!</definedName>
    <definedName name="BFDI" localSheetId="3">#REF!</definedName>
    <definedName name="BFDI" localSheetId="1">#REF!</definedName>
    <definedName name="BFDI">#REF!</definedName>
    <definedName name="BFDIL" localSheetId="74">#REF!</definedName>
    <definedName name="BFDIL" localSheetId="3">#REF!</definedName>
    <definedName name="BFDIL" localSheetId="1">#REF!</definedName>
    <definedName name="BFDIL">#REF!</definedName>
    <definedName name="BFDL" localSheetId="74">#REF!</definedName>
    <definedName name="BFDL" localSheetId="3">#REF!</definedName>
    <definedName name="BFDL" localSheetId="1">#REF!</definedName>
    <definedName name="BFDL">#REF!</definedName>
    <definedName name="BFL" localSheetId="74">#REF!</definedName>
    <definedName name="BFL" localSheetId="3">#REF!</definedName>
    <definedName name="BFL" localSheetId="1">#REF!</definedName>
    <definedName name="BFL">#REF!</definedName>
    <definedName name="BFL_7" localSheetId="74">#REF!</definedName>
    <definedName name="BFL_7" localSheetId="3">#REF!</definedName>
    <definedName name="BFL_7" localSheetId="1">#REF!</definedName>
    <definedName name="BFL_7">#REF!</definedName>
    <definedName name="BFL_D" localSheetId="74">#REF!</definedName>
    <definedName name="BFL_D" localSheetId="3">#REF!</definedName>
    <definedName name="BFL_D" localSheetId="1">#REF!</definedName>
    <definedName name="BFL_D">#REF!</definedName>
    <definedName name="BFL_DF" localSheetId="74">#REF!</definedName>
    <definedName name="BFL_DF" localSheetId="3">#REF!</definedName>
    <definedName name="BFL_DF" localSheetId="1">#REF!</definedName>
    <definedName name="BFL_DF">#REF!</definedName>
    <definedName name="BFLB" localSheetId="74">#REF!</definedName>
    <definedName name="BFLB" localSheetId="3">#REF!</definedName>
    <definedName name="BFLB" localSheetId="1">#REF!</definedName>
    <definedName name="BFLB">#REF!</definedName>
    <definedName name="BFLB_7" localSheetId="74">#REF!</definedName>
    <definedName name="BFLB_7" localSheetId="3">#REF!</definedName>
    <definedName name="BFLB_7" localSheetId="1">#REF!</definedName>
    <definedName name="BFLB_7">#REF!</definedName>
    <definedName name="BFLB_D" localSheetId="74">#REF!</definedName>
    <definedName name="BFLB_D" localSheetId="3">#REF!</definedName>
    <definedName name="BFLB_D" localSheetId="1">#REF!</definedName>
    <definedName name="BFLB_D">#REF!</definedName>
    <definedName name="BFLB_DF" localSheetId="74">#REF!</definedName>
    <definedName name="BFLB_DF" localSheetId="3">#REF!</definedName>
    <definedName name="BFLB_DF" localSheetId="1">#REF!</definedName>
    <definedName name="BFLB_DF">#REF!</definedName>
    <definedName name="BFLG" localSheetId="74">#REF!</definedName>
    <definedName name="BFLG" localSheetId="3">#REF!</definedName>
    <definedName name="BFLG" localSheetId="1">#REF!</definedName>
    <definedName name="BFLG">#REF!</definedName>
    <definedName name="BFLG_7" localSheetId="74">#REF!</definedName>
    <definedName name="BFLG_7" localSheetId="3">#REF!</definedName>
    <definedName name="BFLG_7" localSheetId="1">#REF!</definedName>
    <definedName name="BFLG_7">#REF!</definedName>
    <definedName name="BFLG_D" localSheetId="74">#REF!</definedName>
    <definedName name="BFLG_D" localSheetId="3">#REF!</definedName>
    <definedName name="BFLG_D" localSheetId="1">#REF!</definedName>
    <definedName name="BFLG_D">#REF!</definedName>
    <definedName name="BFLG_DF" localSheetId="74">#REF!</definedName>
    <definedName name="BFLG_DF" localSheetId="3">#REF!</definedName>
    <definedName name="BFLG_DF" localSheetId="1">#REF!</definedName>
    <definedName name="BFLG_DF">#REF!</definedName>
    <definedName name="BFO" localSheetId="74">#REF!</definedName>
    <definedName name="BFO" localSheetId="3">#REF!</definedName>
    <definedName name="BFO" localSheetId="1">#REF!</definedName>
    <definedName name="BFO">#REF!</definedName>
    <definedName name="BFOA" localSheetId="74">#REF!</definedName>
    <definedName name="BFOA" localSheetId="3">#REF!</definedName>
    <definedName name="BFOA" localSheetId="1">#REF!</definedName>
    <definedName name="BFOA">#REF!</definedName>
    <definedName name="BFOAG" localSheetId="74">#REF!</definedName>
    <definedName name="BFOAG" localSheetId="3">#REF!</definedName>
    <definedName name="BFOAG" localSheetId="1">#REF!</definedName>
    <definedName name="BFOAG">#REF!</definedName>
    <definedName name="BFOL" localSheetId="74">#REF!</definedName>
    <definedName name="BFOL" localSheetId="3">#REF!</definedName>
    <definedName name="BFOL" localSheetId="1">#REF!</definedName>
    <definedName name="BFOL">#REF!</definedName>
    <definedName name="BFOL_B" localSheetId="74">#REF!</definedName>
    <definedName name="BFOL_B" localSheetId="3">#REF!</definedName>
    <definedName name="BFOL_B" localSheetId="1">#REF!</definedName>
    <definedName name="BFOL_B">#REF!</definedName>
    <definedName name="BFOL_G" localSheetId="74">#REF!</definedName>
    <definedName name="BFOL_G" localSheetId="3">#REF!</definedName>
    <definedName name="BFOL_G" localSheetId="1">#REF!</definedName>
    <definedName name="BFOL_G">#REF!</definedName>
    <definedName name="BFOL_L" localSheetId="74">#REF!</definedName>
    <definedName name="BFOL_L" localSheetId="3">#REF!</definedName>
    <definedName name="BFOL_L" localSheetId="1">#REF!</definedName>
    <definedName name="BFOL_L">#REF!</definedName>
    <definedName name="BFOL_O" localSheetId="74">#REF!</definedName>
    <definedName name="BFOL_O" localSheetId="3">#REF!</definedName>
    <definedName name="BFOL_O" localSheetId="1">#REF!</definedName>
    <definedName name="BFOL_O">#REF!</definedName>
    <definedName name="BFOL_S" localSheetId="74">#REF!</definedName>
    <definedName name="BFOL_S" localSheetId="3">#REF!</definedName>
    <definedName name="BFOL_S" localSheetId="1">#REF!</definedName>
    <definedName name="BFOL_S">#REF!</definedName>
    <definedName name="BFOL_S_7" localSheetId="74">#REF!</definedName>
    <definedName name="BFOL_S_7" localSheetId="3">#REF!</definedName>
    <definedName name="BFOL_S_7" localSheetId="1">#REF!</definedName>
    <definedName name="BFOL_S_7">#REF!</definedName>
    <definedName name="BFOLB" localSheetId="74">#REF!</definedName>
    <definedName name="BFOLB" localSheetId="3">#REF!</definedName>
    <definedName name="BFOLB" localSheetId="1">#REF!</definedName>
    <definedName name="BFOLB">#REF!</definedName>
    <definedName name="BFOLG_L" localSheetId="74">#REF!</definedName>
    <definedName name="BFOLG_L" localSheetId="3">#REF!</definedName>
    <definedName name="BFOLG_L" localSheetId="1">#REF!</definedName>
    <definedName name="BFOLG_L">#REF!</definedName>
    <definedName name="BFP" localSheetId="74">#REF!</definedName>
    <definedName name="BFP" localSheetId="3">#REF!</definedName>
    <definedName name="BFP" localSheetId="1">#REF!</definedName>
    <definedName name="BFP">#REF!</definedName>
    <definedName name="BFPA" localSheetId="74">#REF!</definedName>
    <definedName name="BFPA" localSheetId="3">#REF!</definedName>
    <definedName name="BFPA" localSheetId="1">#REF!</definedName>
    <definedName name="BFPA">#REF!</definedName>
    <definedName name="BFPAG" localSheetId="74">#REF!</definedName>
    <definedName name="BFPAG" localSheetId="3">#REF!</definedName>
    <definedName name="BFPAG" localSheetId="1">#REF!</definedName>
    <definedName name="BFPAG">#REF!</definedName>
    <definedName name="BFPL" localSheetId="74">#REF!</definedName>
    <definedName name="BFPL" localSheetId="3">#REF!</definedName>
    <definedName name="BFPL" localSheetId="1">#REF!</definedName>
    <definedName name="BFPL">#REF!</definedName>
    <definedName name="BFPLBN" localSheetId="74">#REF!</definedName>
    <definedName name="BFPLBN" localSheetId="3">#REF!</definedName>
    <definedName name="BFPLBN" localSheetId="1">#REF!</definedName>
    <definedName name="BFPLBN">#REF!</definedName>
    <definedName name="BFPLD" localSheetId="74">#REF!</definedName>
    <definedName name="BFPLD" localSheetId="3">#REF!</definedName>
    <definedName name="BFPLD" localSheetId="1">#REF!</definedName>
    <definedName name="BFPLD">#REF!</definedName>
    <definedName name="BFPLD_G" localSheetId="74">#REF!</definedName>
    <definedName name="BFPLD_G" localSheetId="3">#REF!</definedName>
    <definedName name="BFPLD_G" localSheetId="1">#REF!</definedName>
    <definedName name="BFPLD_G">#REF!</definedName>
    <definedName name="BFPLE" localSheetId="74">#REF!</definedName>
    <definedName name="BFPLE" localSheetId="3">#REF!</definedName>
    <definedName name="BFPLE" localSheetId="1">#REF!</definedName>
    <definedName name="BFPLE">#REF!</definedName>
    <definedName name="BFPLE_G" localSheetId="74">#REF!</definedName>
    <definedName name="BFPLE_G" localSheetId="3">#REF!</definedName>
    <definedName name="BFPLE_G" localSheetId="1">#REF!</definedName>
    <definedName name="BFPLE_G">#REF!</definedName>
    <definedName name="BFPLMM" localSheetId="74">#REF!</definedName>
    <definedName name="BFPLMM" localSheetId="3">#REF!</definedName>
    <definedName name="BFPLMM" localSheetId="1">#REF!</definedName>
    <definedName name="BFPLMM">#REF!</definedName>
    <definedName name="BFPQ" localSheetId="74">#REF!</definedName>
    <definedName name="BFPQ" localSheetId="3">#REF!</definedName>
    <definedName name="BFPQ" localSheetId="1">#REF!</definedName>
    <definedName name="BFPQ">#REF!</definedName>
    <definedName name="BFRA" localSheetId="74">#REF!</definedName>
    <definedName name="BFRA" localSheetId="3">#REF!</definedName>
    <definedName name="BFRA" localSheetId="1">#REF!</definedName>
    <definedName name="BFRA">#REF!</definedName>
    <definedName name="BFUND" localSheetId="74">#REF!</definedName>
    <definedName name="BFUND" localSheetId="3">#REF!</definedName>
    <definedName name="BFUND" localSheetId="1">#REF!</definedName>
    <definedName name="BFUND">#REF!</definedName>
    <definedName name="BGS" localSheetId="74">#REF!</definedName>
    <definedName name="BGS" localSheetId="3">#REF!</definedName>
    <definedName name="BGS" localSheetId="1">#REF!</definedName>
    <definedName name="BGS">#REF!</definedName>
    <definedName name="BGS_NGDP" localSheetId="74">#REF!</definedName>
    <definedName name="BGS_NGDP" localSheetId="3">#REF!</definedName>
    <definedName name="BGS_NGDP" localSheetId="1">#REF!</definedName>
    <definedName name="BGS_NGDP">#REF!</definedName>
    <definedName name="BI" localSheetId="74">#REF!</definedName>
    <definedName name="BI" localSheetId="3">#REF!</definedName>
    <definedName name="BI" localSheetId="1">#REF!</definedName>
    <definedName name="BI">#REF!</definedName>
    <definedName name="BIP" localSheetId="74">#REF!</definedName>
    <definedName name="BIP" localSheetId="3">#REF!</definedName>
    <definedName name="BIP" localSheetId="1">#REF!</definedName>
    <definedName name="BIP">#REF!</definedName>
    <definedName name="BK" localSheetId="74">#REF!</definedName>
    <definedName name="BK" localSheetId="3">#REF!</definedName>
    <definedName name="BK" localSheetId="1">#REF!</definedName>
    <definedName name="BK">#REF!</definedName>
    <definedName name="BKF" localSheetId="74">#REF!</definedName>
    <definedName name="BKF" localSheetId="3">#REF!</definedName>
    <definedName name="BKF" localSheetId="1">#REF!</definedName>
    <definedName name="BKF">#REF!</definedName>
    <definedName name="BKF_7D" localSheetId="74">#REF!</definedName>
    <definedName name="BKF_7D" localSheetId="3">#REF!</definedName>
    <definedName name="BKF_7D" localSheetId="1">#REF!</definedName>
    <definedName name="BKF_7D">#REF!</definedName>
    <definedName name="BKF_7DG" localSheetId="74">#REF!</definedName>
    <definedName name="BKF_7DG" localSheetId="3">#REF!</definedName>
    <definedName name="BKF_7DG" localSheetId="1">#REF!</definedName>
    <definedName name="BKF_7DG">#REF!</definedName>
    <definedName name="BKFA" localSheetId="74">#REF!</definedName>
    <definedName name="BKFA" localSheetId="3">#REF!</definedName>
    <definedName name="BKFA" localSheetId="1">#REF!</definedName>
    <definedName name="BKFA">#REF!</definedName>
    <definedName name="BKO" localSheetId="74">#REF!</definedName>
    <definedName name="BKO" localSheetId="3">#REF!</definedName>
    <definedName name="BKO" localSheetId="1">#REF!</definedName>
    <definedName name="BKO">#REF!</definedName>
    <definedName name="BM" localSheetId="74">#REF!</definedName>
    <definedName name="BM" localSheetId="3">#REF!</definedName>
    <definedName name="BM" localSheetId="1">#REF!</definedName>
    <definedName name="BM">#REF!</definedName>
    <definedName name="BM_NM_R" localSheetId="74">#REF!</definedName>
    <definedName name="BM_NM_R" localSheetId="3">#REF!</definedName>
    <definedName name="BM_NM_R" localSheetId="1">#REF!</definedName>
    <definedName name="BM_NM_R">#REF!</definedName>
    <definedName name="BMG" localSheetId="74">#REF!</definedName>
    <definedName name="BMG" localSheetId="3">#REF!</definedName>
    <definedName name="BMG" localSheetId="1">#REF!</definedName>
    <definedName name="BMG">#REF!</definedName>
    <definedName name="BMG_NMG_R" localSheetId="74">#REF!</definedName>
    <definedName name="BMG_NMG_R" localSheetId="3">#REF!</definedName>
    <definedName name="BMG_NMG_R" localSheetId="1">#REF!</definedName>
    <definedName name="BMG_NMG_R">#REF!</definedName>
    <definedName name="BMII" localSheetId="74">#REF!</definedName>
    <definedName name="BMII" localSheetId="3">#REF!</definedName>
    <definedName name="BMII" localSheetId="1">#REF!</definedName>
    <definedName name="BMII">#REF!</definedName>
    <definedName name="BMII_7" localSheetId="74">#REF!</definedName>
    <definedName name="BMII_7" localSheetId="3">#REF!</definedName>
    <definedName name="BMII_7" localSheetId="1">#REF!</definedName>
    <definedName name="BMII_7">#REF!</definedName>
    <definedName name="BMII_D" localSheetId="74">#REF!</definedName>
    <definedName name="BMII_D" localSheetId="3">#REF!</definedName>
    <definedName name="BMII_D" localSheetId="1">#REF!</definedName>
    <definedName name="BMII_D">#REF!</definedName>
    <definedName name="BMIIB" localSheetId="74">#REF!</definedName>
    <definedName name="BMIIB" localSheetId="3">#REF!</definedName>
    <definedName name="BMIIB" localSheetId="1">#REF!</definedName>
    <definedName name="BMIIB">#REF!</definedName>
    <definedName name="BMIIB_7" localSheetId="74">#REF!</definedName>
    <definedName name="BMIIB_7" localSheetId="3">#REF!</definedName>
    <definedName name="BMIIB_7" localSheetId="1">#REF!</definedName>
    <definedName name="BMIIB_7">#REF!</definedName>
    <definedName name="BMIIG" localSheetId="74">#REF!</definedName>
    <definedName name="BMIIG" localSheetId="3">#REF!</definedName>
    <definedName name="BMIIG" localSheetId="1">#REF!</definedName>
    <definedName name="BMIIG">#REF!</definedName>
    <definedName name="BMIIG_7" localSheetId="74">#REF!</definedName>
    <definedName name="BMIIG_7" localSheetId="3">#REF!</definedName>
    <definedName name="BMIIG_7" localSheetId="1">#REF!</definedName>
    <definedName name="BMIIG_7">#REF!</definedName>
    <definedName name="BMS" localSheetId="74">#REF!</definedName>
    <definedName name="BMS" localSheetId="3">#REF!</definedName>
    <definedName name="BMS" localSheetId="1">#REF!</definedName>
    <definedName name="BMS">#REF!</definedName>
    <definedName name="BOP" localSheetId="74">#REF!</definedName>
    <definedName name="BOP" localSheetId="3">#REF!</definedName>
    <definedName name="BOP" localSheetId="1">#REF!</definedName>
    <definedName name="BOP">#REF!</definedName>
    <definedName name="BottomRight" localSheetId="74">#REF!</definedName>
    <definedName name="BottomRight" localSheetId="3">#REF!</definedName>
    <definedName name="BottomRight" localSheetId="1">#REF!</definedName>
    <definedName name="BottomRight">#REF!</definedName>
    <definedName name="BRASS" localSheetId="74">#REF!</definedName>
    <definedName name="BRASS" localSheetId="3">#REF!</definedName>
    <definedName name="BRASS" localSheetId="1">#REF!</definedName>
    <definedName name="BRASS">#REF!</definedName>
    <definedName name="BRASS_6" localSheetId="74">#REF!</definedName>
    <definedName name="BRASS_6" localSheetId="3">#REF!</definedName>
    <definedName name="BRASS_6" localSheetId="1">#REF!</definedName>
    <definedName name="BRASS_6">#REF!</definedName>
    <definedName name="BRO" localSheetId="74">#REF!</definedName>
    <definedName name="BRO" localSheetId="3">#REF!</definedName>
    <definedName name="BRO" localSheetId="1">#REF!</definedName>
    <definedName name="BRO">#REF!</definedName>
    <definedName name="BS" localSheetId="74">#REF!</definedName>
    <definedName name="BS" localSheetId="3">#REF!</definedName>
    <definedName name="BS" localSheetId="1">#REF!</definedName>
    <definedName name="BS">#REF!</definedName>
    <definedName name="BT" localSheetId="74">#REF!</definedName>
    <definedName name="BT" localSheetId="3">#REF!</definedName>
    <definedName name="BT" localSheetId="1">#REF!</definedName>
    <definedName name="BT">#REF!</definedName>
    <definedName name="BTR" localSheetId="74">#REF!</definedName>
    <definedName name="BTR" localSheetId="3">#REF!</definedName>
    <definedName name="BTR" localSheetId="1">#REF!</definedName>
    <definedName name="BTR">#REF!</definedName>
    <definedName name="BTRG" localSheetId="74">#REF!</definedName>
    <definedName name="BTRG" localSheetId="3">#REF!</definedName>
    <definedName name="BTRG" localSheetId="1">#REF!</definedName>
    <definedName name="BTRG">#REF!</definedName>
    <definedName name="BTRP" localSheetId="74">#REF!</definedName>
    <definedName name="BTRP" localSheetId="3">#REF!</definedName>
    <definedName name="BTRP" localSheetId="1">#REF!</definedName>
    <definedName name="BTRP">#REF!</definedName>
    <definedName name="budfin" localSheetId="74">#REF!</definedName>
    <definedName name="budfin" localSheetId="3">#REF!</definedName>
    <definedName name="budfin" localSheetId="1">#REF!</definedName>
    <definedName name="budfin">#REF!</definedName>
    <definedName name="budget_financing" localSheetId="74">#REF!</definedName>
    <definedName name="budget_financing" localSheetId="3">#REF!</definedName>
    <definedName name="budget_financing" localSheetId="1">#REF!</definedName>
    <definedName name="budget_financing">#REF!</definedName>
    <definedName name="BX" localSheetId="74">#REF!</definedName>
    <definedName name="BX" localSheetId="3">#REF!</definedName>
    <definedName name="BX" localSheetId="1">#REF!</definedName>
    <definedName name="BX">#REF!</definedName>
    <definedName name="BX_NX_R" localSheetId="74">#REF!</definedName>
    <definedName name="BX_NX_R" localSheetId="3">#REF!</definedName>
    <definedName name="BX_NX_R" localSheetId="1">#REF!</definedName>
    <definedName name="BX_NX_R">#REF!</definedName>
    <definedName name="BXG" localSheetId="74">#REF!</definedName>
    <definedName name="BXG" localSheetId="3">#REF!</definedName>
    <definedName name="BXG" localSheetId="1">#REF!</definedName>
    <definedName name="BXG">#REF!</definedName>
    <definedName name="BXG_NXG_R" localSheetId="74">#REF!</definedName>
    <definedName name="BXG_NXG_R" localSheetId="3">#REF!</definedName>
    <definedName name="BXG_NXG_R" localSheetId="1">#REF!</definedName>
    <definedName name="BXG_NXG_R">#REF!</definedName>
    <definedName name="BXS" localSheetId="74">#REF!</definedName>
    <definedName name="BXS" localSheetId="3">#REF!</definedName>
    <definedName name="BXS" localSheetId="1">#REF!</definedName>
    <definedName name="BXS">#REF!</definedName>
    <definedName name="ca">[4]BOP!$D$10:$AS$10</definedName>
    <definedName name="CalcBCA_1" localSheetId="74">#REF!</definedName>
    <definedName name="CalcBCA_1" localSheetId="3">#REF!</definedName>
    <definedName name="CalcBCA_1" localSheetId="1">#REF!</definedName>
    <definedName name="CalcBCA_1">#REF!</definedName>
    <definedName name="CalcBCA_2" localSheetId="74">#REF!</definedName>
    <definedName name="CalcBCA_2" localSheetId="3">#REF!</definedName>
    <definedName name="CalcBCA_2" localSheetId="1">#REF!</definedName>
    <definedName name="CalcBCA_2">#REF!</definedName>
    <definedName name="CalcBFRA_1" localSheetId="74">#REF!</definedName>
    <definedName name="CalcBFRA_1" localSheetId="3">#REF!</definedName>
    <definedName name="CalcBFRA_1" localSheetId="1">#REF!</definedName>
    <definedName name="CalcBFRA_1">#REF!</definedName>
    <definedName name="CalcBFRA_2" localSheetId="74">#REF!</definedName>
    <definedName name="CalcBFRA_2" localSheetId="3">#REF!</definedName>
    <definedName name="CalcBFRA_2" localSheetId="1">#REF!</definedName>
    <definedName name="CalcBFRA_2">#REF!</definedName>
    <definedName name="CalcBK" localSheetId="74">#REF!</definedName>
    <definedName name="CalcBK" localSheetId="3">#REF!</definedName>
    <definedName name="CalcBK" localSheetId="1">#REF!</definedName>
    <definedName name="CalcBK">#REF!</definedName>
    <definedName name="CalcBKF" localSheetId="74">#REF!</definedName>
    <definedName name="CalcBKF" localSheetId="3">#REF!</definedName>
    <definedName name="CalcBKF" localSheetId="1">#REF!</definedName>
    <definedName name="CalcBKF">#REF!</definedName>
    <definedName name="CalcBMG" localSheetId="74">#REF!</definedName>
    <definedName name="CalcBMG" localSheetId="3">#REF!</definedName>
    <definedName name="CalcBMG" localSheetId="1">#REF!</definedName>
    <definedName name="CalcBMG">#REF!</definedName>
    <definedName name="CalcBXG" localSheetId="74">#REF!</definedName>
    <definedName name="CalcBXG" localSheetId="3">#REF!</definedName>
    <definedName name="CalcBXG" localSheetId="1">#REF!</definedName>
    <definedName name="CalcBXG">#REF!</definedName>
    <definedName name="CalcC_F" localSheetId="74">#REF!</definedName>
    <definedName name="CalcC_F" localSheetId="3">#REF!</definedName>
    <definedName name="CalcC_F" localSheetId="1">#REF!</definedName>
    <definedName name="CalcC_F">#REF!</definedName>
    <definedName name="calcm">[11]EXP!$A$7</definedName>
    <definedName name="CalcMCV_4" localSheetId="74">#REF!</definedName>
    <definedName name="CalcMCV_4" localSheetId="3">#REF!</definedName>
    <definedName name="CalcMCV_4" localSheetId="1">#REF!</definedName>
    <definedName name="CalcMCV_4">#REF!</definedName>
    <definedName name="CalcMCV_B" localSheetId="74">#REF!</definedName>
    <definedName name="CalcMCV_B" localSheetId="3">#REF!</definedName>
    <definedName name="CalcMCV_B" localSheetId="1">#REF!</definedName>
    <definedName name="CalcMCV_B">#REF!</definedName>
    <definedName name="CalcMCV_T" localSheetId="74">#REF!</definedName>
    <definedName name="CalcMCV_T" localSheetId="3">#REF!</definedName>
    <definedName name="CalcMCV_T" localSheetId="1">#REF!</definedName>
    <definedName name="CalcMCV_T">#REF!</definedName>
    <definedName name="cap" localSheetId="74">[12]BOP!#REF!</definedName>
    <definedName name="cap" localSheetId="3">[12]BOP!#REF!</definedName>
    <definedName name="cap" localSheetId="1">[12]BOP!#REF!</definedName>
    <definedName name="cap">[12]BOP!#REF!</definedName>
    <definedName name="capfin" localSheetId="74">[12]BOP!#REF!</definedName>
    <definedName name="capfin" localSheetId="3">[12]BOP!#REF!</definedName>
    <definedName name="capfin" localSheetId="1">[12]BOP!#REF!</definedName>
    <definedName name="capfin">[12]BOP!#REF!</definedName>
    <definedName name="charrears">'[4]Exceptional Financing'!$D$29:$W$29</definedName>
    <definedName name="chart4" localSheetId="95" hidden="1">{#N/A,#N/A,FALSE,"CB";#N/A,#N/A,FALSE,"CMB";#N/A,#N/A,FALSE,"NBFI"}</definedName>
    <definedName name="chart4" localSheetId="96" hidden="1">{#N/A,#N/A,FALSE,"CB";#N/A,#N/A,FALSE,"CMB";#N/A,#N/A,FALSE,"NBFI"}</definedName>
    <definedName name="chart4" hidden="1">{#N/A,#N/A,FALSE,"CB";#N/A,#N/A,FALSE,"CMB";#N/A,#N/A,FALSE,"NBFI"}</definedName>
    <definedName name="chart5" localSheetId="95" hidden="1">{#N/A,#N/A,FALSE,"CB";#N/A,#N/A,FALSE,"CMB";#N/A,#N/A,FALSE,"NBFI"}</definedName>
    <definedName name="chart5" localSheetId="96" hidden="1">{#N/A,#N/A,FALSE,"CB";#N/A,#N/A,FALSE,"CMB";#N/A,#N/A,FALSE,"NBFI"}</definedName>
    <definedName name="chart5" hidden="1">{#N/A,#N/A,FALSE,"CB";#N/A,#N/A,FALSE,"CMB";#N/A,#N/A,FALSE,"NBFI"}</definedName>
    <definedName name="ChartA" localSheetId="95" hidden="1">{#N/A,#N/A,FALSE,"CB";#N/A,#N/A,FALSE,"CMB";#N/A,#N/A,FALSE,"NBFI"}</definedName>
    <definedName name="ChartA" localSheetId="96" hidden="1">{#N/A,#N/A,FALSE,"CB";#N/A,#N/A,FALSE,"CMB";#N/A,#N/A,FALSE,"NBFI"}</definedName>
    <definedName name="ChartA" hidden="1">{#N/A,#N/A,FALSE,"CB";#N/A,#N/A,FALSE,"CMB";#N/A,#N/A,FALSE,"NBFI"}</definedName>
    <definedName name="Chartvel" localSheetId="95" hidden="1">{#N/A,#N/A,FALSE,"CB";#N/A,#N/A,FALSE,"CMB";#N/A,#N/A,FALSE,"BSYS";#N/A,#N/A,FALSE,"NBFI";#N/A,#N/A,FALSE,"FSYS"}</definedName>
    <definedName name="Chartvel" localSheetId="96" hidden="1">{#N/A,#N/A,FALSE,"CB";#N/A,#N/A,FALSE,"CMB";#N/A,#N/A,FALSE,"BSYS";#N/A,#N/A,FALSE,"NBFI";#N/A,#N/A,FALSE,"FSYS"}</definedName>
    <definedName name="Chartvel" hidden="1">{#N/A,#N/A,FALSE,"CB";#N/A,#N/A,FALSE,"CMB";#N/A,#N/A,FALSE,"BSYS";#N/A,#N/A,FALSE,"NBFI";#N/A,#N/A,FALSE,"FSYS"}</definedName>
    <definedName name="chgir">'[8]NFA Banking System'!$D$22:$BC$22</definedName>
    <definedName name="CHK1.1" localSheetId="74">'[13]REAL-weo'!#REF!</definedName>
    <definedName name="CHK1.1" localSheetId="3">'[13]REAL-weo'!#REF!</definedName>
    <definedName name="CHK1.1" localSheetId="1">'[13]REAL-weo'!#REF!</definedName>
    <definedName name="CHK1.1">'[13]REAL-weo'!#REF!</definedName>
    <definedName name="CHK2.1" localSheetId="74">#REF!</definedName>
    <definedName name="CHK2.1" localSheetId="3">#REF!</definedName>
    <definedName name="CHK2.1" localSheetId="1">#REF!</definedName>
    <definedName name="CHK2.1">#REF!</definedName>
    <definedName name="CHK2.2" localSheetId="74">#REF!</definedName>
    <definedName name="CHK2.2" localSheetId="3">#REF!</definedName>
    <definedName name="CHK2.2" localSheetId="1">#REF!</definedName>
    <definedName name="CHK2.2">#REF!</definedName>
    <definedName name="CHK2.3" localSheetId="74">#REF!</definedName>
    <definedName name="CHK2.3" localSheetId="3">#REF!</definedName>
    <definedName name="CHK2.3" localSheetId="1">#REF!</definedName>
    <definedName name="CHK2.3">#REF!</definedName>
    <definedName name="CHK3.1" localSheetId="74">#REF!</definedName>
    <definedName name="CHK3.1" localSheetId="3">#REF!</definedName>
    <definedName name="CHK3.1" localSheetId="1">#REF!</definedName>
    <definedName name="CHK3.1">#REF!</definedName>
    <definedName name="CHK5.1" localSheetId="74">#REF!</definedName>
    <definedName name="CHK5.1" localSheetId="3">#REF!</definedName>
    <definedName name="CHK5.1" localSheetId="1">#REF!</definedName>
    <definedName name="CHK5.1">#REF!</definedName>
    <definedName name="chnfacom">'[8]NFA Banking System'!$D$26:$BG$26</definedName>
    <definedName name="chothresliab">'[8]NFA Banking System'!$D$25:$BB$25</definedName>
    <definedName name="contents" localSheetId="74">#REF!</definedName>
    <definedName name="contents" localSheetId="3">#REF!</definedName>
    <definedName name="contents" localSheetId="1">#REF!</definedName>
    <definedName name="contents">#REF!</definedName>
    <definedName name="COUNTER" localSheetId="74">#REF!</definedName>
    <definedName name="COUNTER" localSheetId="3">#REF!</definedName>
    <definedName name="COUNTER" localSheetId="1">#REF!</definedName>
    <definedName name="COUNTER">#REF!</definedName>
    <definedName name="CPI" localSheetId="74">#REF!</definedName>
    <definedName name="CPI" localSheetId="3">#REF!</definedName>
    <definedName name="CPI" localSheetId="1">#REF!</definedName>
    <definedName name="CPI">#REF!</definedName>
    <definedName name="CPI_Core" localSheetId="74">#REF!</definedName>
    <definedName name="CPI_Core" localSheetId="3">#REF!</definedName>
    <definedName name="CPI_Core" localSheetId="1">#REF!</definedName>
    <definedName name="CPI_Core">#REF!</definedName>
    <definedName name="CPI_NAT_monthly" localSheetId="74">#REF!</definedName>
    <definedName name="CPI_NAT_monthly" localSheetId="3">#REF!</definedName>
    <definedName name="CPI_NAT_monthly" localSheetId="1">#REF!</definedName>
    <definedName name="CPI_NAT_monthly">#REF!</definedName>
    <definedName name="CredComp" localSheetId="74">#REF!</definedName>
    <definedName name="CredComp" localSheetId="3">#REF!</definedName>
    <definedName name="CredComp" localSheetId="1">#REF!</definedName>
    <definedName name="CredComp">#REF!</definedName>
    <definedName name="CredRates" localSheetId="74">#REF!</definedName>
    <definedName name="CredRates" localSheetId="3">#REF!</definedName>
    <definedName name="CredRates" localSheetId="1">#REF!</definedName>
    <definedName name="CredRates">#REF!</definedName>
    <definedName name="Current_account" localSheetId="74">#REF!</definedName>
    <definedName name="Current_account" localSheetId="3">#REF!</definedName>
    <definedName name="Current_account" localSheetId="1">#REF!</definedName>
    <definedName name="Current_account">#REF!</definedName>
    <definedName name="CurrVintage">'[14]A Current Data'!$D$60</definedName>
    <definedName name="D" localSheetId="74">#REF!</definedName>
    <definedName name="D" localSheetId="3">#REF!</definedName>
    <definedName name="D" localSheetId="1">#REF!</definedName>
    <definedName name="D">#REF!</definedName>
    <definedName name="D_NGDP" localSheetId="74">#REF!</definedName>
    <definedName name="D_NGDP" localSheetId="3">#REF!</definedName>
    <definedName name="D_NGDP" localSheetId="1">#REF!</definedName>
    <definedName name="D_NGDP">#REF!</definedName>
    <definedName name="D_S" localSheetId="74">#REF!</definedName>
    <definedName name="D_S" localSheetId="3">#REF!</definedName>
    <definedName name="D_S" localSheetId="1">#REF!</definedName>
    <definedName name="D_S">#REF!</definedName>
    <definedName name="D_S_NGDP" localSheetId="74">#REF!</definedName>
    <definedName name="D_S_NGDP" localSheetId="3">#REF!</definedName>
    <definedName name="D_S_NGDP" localSheetId="1">#REF!</definedName>
    <definedName name="D_S_NGDP">#REF!</definedName>
    <definedName name="D_S_SY" localSheetId="74">#REF!</definedName>
    <definedName name="D_S_SY" localSheetId="3">#REF!</definedName>
    <definedName name="D_S_SY" localSheetId="1">#REF!</definedName>
    <definedName name="D_S_SY">#REF!</definedName>
    <definedName name="D_Sproj" localSheetId="74">#REF!</definedName>
    <definedName name="D_Sproj" localSheetId="3">#REF!</definedName>
    <definedName name="D_Sproj" localSheetId="1">#REF!</definedName>
    <definedName name="D_Sproj">#REF!</definedName>
    <definedName name="D_SY" localSheetId="74">#REF!</definedName>
    <definedName name="D_SY" localSheetId="3">#REF!</definedName>
    <definedName name="D_SY" localSheetId="1">#REF!</definedName>
    <definedName name="D_SY">#REF!</definedName>
    <definedName name="DA" localSheetId="74">#REF!</definedName>
    <definedName name="DA" localSheetId="3">#REF!</definedName>
    <definedName name="DA" localSheetId="1">#REF!</definedName>
    <definedName name="DA">#REF!</definedName>
    <definedName name="DA_D" localSheetId="74">#REF!</definedName>
    <definedName name="DA_D" localSheetId="3">#REF!</definedName>
    <definedName name="DA_D" localSheetId="1">#REF!</definedName>
    <definedName name="DA_D">#REF!</definedName>
    <definedName name="DA_SY" localSheetId="74">#REF!</definedName>
    <definedName name="DA_SY" localSheetId="3">#REF!</definedName>
    <definedName name="DA_SY" localSheetId="1">#REF!</definedName>
    <definedName name="DA_SY">#REF!</definedName>
    <definedName name="DAB" localSheetId="74">#REF!</definedName>
    <definedName name="DAB" localSheetId="3">#REF!</definedName>
    <definedName name="DAB" localSheetId="1">#REF!</definedName>
    <definedName name="DAB">#REF!</definedName>
    <definedName name="DAB_D" localSheetId="74">#REF!</definedName>
    <definedName name="DAB_D" localSheetId="3">#REF!</definedName>
    <definedName name="DAB_D" localSheetId="1">#REF!</definedName>
    <definedName name="DAB_D">#REF!</definedName>
    <definedName name="DAB_SY" localSheetId="74">#REF!</definedName>
    <definedName name="DAB_SY" localSheetId="3">#REF!</definedName>
    <definedName name="DAB_SY" localSheetId="1">#REF!</definedName>
    <definedName name="DAB_SY">#REF!</definedName>
    <definedName name="DABproj" localSheetId="74">#REF!</definedName>
    <definedName name="DABproj" localSheetId="3">#REF!</definedName>
    <definedName name="DABproj" localSheetId="1">#REF!</definedName>
    <definedName name="DABproj">#REF!</definedName>
    <definedName name="DAG" localSheetId="74">#REF!</definedName>
    <definedName name="DAG" localSheetId="3">#REF!</definedName>
    <definedName name="DAG" localSheetId="1">#REF!</definedName>
    <definedName name="DAG">#REF!</definedName>
    <definedName name="DAG_D" localSheetId="74">#REF!</definedName>
    <definedName name="DAG_D" localSheetId="3">#REF!</definedName>
    <definedName name="DAG_D" localSheetId="1">#REF!</definedName>
    <definedName name="DAG_D">#REF!</definedName>
    <definedName name="DAG_SY" localSheetId="74">#REF!</definedName>
    <definedName name="DAG_SY" localSheetId="3">#REF!</definedName>
    <definedName name="DAG_SY" localSheetId="1">#REF!</definedName>
    <definedName name="DAG_SY">#REF!</definedName>
    <definedName name="DAGproj" localSheetId="74">#REF!</definedName>
    <definedName name="DAGproj" localSheetId="3">#REF!</definedName>
    <definedName name="DAGproj" localSheetId="1">#REF!</definedName>
    <definedName name="DAGproj">#REF!</definedName>
    <definedName name="DAI" localSheetId="74">#REF!</definedName>
    <definedName name="DAI" localSheetId="3">#REF!</definedName>
    <definedName name="DAI" localSheetId="1">#REF!</definedName>
    <definedName name="DAI">#REF!</definedName>
    <definedName name="DAIB" localSheetId="74">#REF!</definedName>
    <definedName name="DAIB" localSheetId="3">#REF!</definedName>
    <definedName name="DAIB" localSheetId="1">#REF!</definedName>
    <definedName name="DAIB">#REF!</definedName>
    <definedName name="DAIBproj" localSheetId="74">#REF!</definedName>
    <definedName name="DAIBproj" localSheetId="3">#REF!</definedName>
    <definedName name="DAIBproj" localSheetId="1">#REF!</definedName>
    <definedName name="DAIBproj">#REF!</definedName>
    <definedName name="DAIG" localSheetId="74">#REF!</definedName>
    <definedName name="DAIG" localSheetId="3">#REF!</definedName>
    <definedName name="DAIG" localSheetId="1">#REF!</definedName>
    <definedName name="DAIG">#REF!</definedName>
    <definedName name="DAIGproj" localSheetId="74">#REF!</definedName>
    <definedName name="DAIGproj" localSheetId="3">#REF!</definedName>
    <definedName name="DAIGproj" localSheetId="1">#REF!</definedName>
    <definedName name="DAIGproj">#REF!</definedName>
    <definedName name="DAIproj" localSheetId="74">#REF!</definedName>
    <definedName name="DAIproj" localSheetId="3">#REF!</definedName>
    <definedName name="DAIproj" localSheetId="1">#REF!</definedName>
    <definedName name="DAIproj">#REF!</definedName>
    <definedName name="damo" localSheetId="74">#REF!</definedName>
    <definedName name="damo" localSheetId="3">#REF!</definedName>
    <definedName name="damo" localSheetId="1">#REF!</definedName>
    <definedName name="damo">#REF!</definedName>
    <definedName name="DAproj" localSheetId="74">#REF!</definedName>
    <definedName name="DAproj" localSheetId="3">#REF!</definedName>
    <definedName name="DAproj" localSheetId="1">#REF!</definedName>
    <definedName name="DAproj">#REF!</definedName>
    <definedName name="DASD" localSheetId="74">#REF!</definedName>
    <definedName name="DASD" localSheetId="3">#REF!</definedName>
    <definedName name="DASD" localSheetId="1">#REF!</definedName>
    <definedName name="DASD">#REF!</definedName>
    <definedName name="DASDB" localSheetId="74">#REF!</definedName>
    <definedName name="DASDB" localSheetId="3">#REF!</definedName>
    <definedName name="DASDB" localSheetId="1">#REF!</definedName>
    <definedName name="DASDB">#REF!</definedName>
    <definedName name="DASDG" localSheetId="74">#REF!</definedName>
    <definedName name="DASDG" localSheetId="3">#REF!</definedName>
    <definedName name="DASDG" localSheetId="1">#REF!</definedName>
    <definedName name="DASDG">#REF!</definedName>
    <definedName name="date" localSheetId="74">#REF!</definedName>
    <definedName name="date" localSheetId="3">#REF!</definedName>
    <definedName name="date" localSheetId="1">#REF!</definedName>
    <definedName name="date">#REF!</definedName>
    <definedName name="DATES" localSheetId="74">#REF!</definedName>
    <definedName name="DATES" localSheetId="3">#REF!</definedName>
    <definedName name="DATES" localSheetId="1">#REF!</definedName>
    <definedName name="DATES">#REF!</definedName>
    <definedName name="Dates1" localSheetId="74">#REF!</definedName>
    <definedName name="Dates1" localSheetId="3">#REF!</definedName>
    <definedName name="Dates1" localSheetId="1">#REF!</definedName>
    <definedName name="Dates1">#REF!</definedName>
    <definedName name="DB" localSheetId="74">#REF!</definedName>
    <definedName name="DB" localSheetId="3">#REF!</definedName>
    <definedName name="DB" localSheetId="1">#REF!</definedName>
    <definedName name="DB">#REF!</definedName>
    <definedName name="DB_NGDP" localSheetId="74">#REF!</definedName>
    <definedName name="DB_NGDP" localSheetId="3">#REF!</definedName>
    <definedName name="DB_NGDP" localSheetId="1">#REF!</definedName>
    <definedName name="DB_NGDP">#REF!</definedName>
    <definedName name="DB_SY" localSheetId="74">#REF!</definedName>
    <definedName name="DB_SY" localSheetId="3">#REF!</definedName>
    <definedName name="DB_SY" localSheetId="1">#REF!</definedName>
    <definedName name="DB_SY">#REF!</definedName>
    <definedName name="DBproj" localSheetId="74">#REF!</definedName>
    <definedName name="DBproj" localSheetId="3">#REF!</definedName>
    <definedName name="DBproj" localSheetId="1">#REF!</definedName>
    <definedName name="DBproj">#REF!</definedName>
    <definedName name="DDRB" localSheetId="74">#REF!</definedName>
    <definedName name="DDRB" localSheetId="3">#REF!</definedName>
    <definedName name="DDRB" localSheetId="1">#REF!</definedName>
    <definedName name="DDRB">#REF!</definedName>
    <definedName name="DDRB_7DB" localSheetId="74">#REF!</definedName>
    <definedName name="DDRB_7DB" localSheetId="3">#REF!</definedName>
    <definedName name="DDRB_7DB" localSheetId="1">#REF!</definedName>
    <definedName name="DDRB_7DB">#REF!</definedName>
    <definedName name="DDRB_7DB_A" localSheetId="74">#REF!</definedName>
    <definedName name="DDRB_7DB_A" localSheetId="3">#REF!</definedName>
    <definedName name="DDRB_7DB_A" localSheetId="1">#REF!</definedName>
    <definedName name="DDRB_7DB_A">#REF!</definedName>
    <definedName name="DDRO" localSheetId="74">#REF!</definedName>
    <definedName name="DDRO" localSheetId="3">#REF!</definedName>
    <definedName name="DDRO" localSheetId="1">#REF!</definedName>
    <definedName name="DDRO">#REF!</definedName>
    <definedName name="ddro1" localSheetId="74">#REF!</definedName>
    <definedName name="ddro1" localSheetId="3">#REF!</definedName>
    <definedName name="ddro1" localSheetId="1">#REF!</definedName>
    <definedName name="ddro1">#REF!</definedName>
    <definedName name="debtfin" localSheetId="74">#REF!</definedName>
    <definedName name="debtfin" localSheetId="3">#REF!</definedName>
    <definedName name="debtfin" localSheetId="1">#REF!</definedName>
    <definedName name="debtfin">#REF!</definedName>
    <definedName name="debtgapam">'[15]Calculation amort and inter'!$C$418:$CW$418</definedName>
    <definedName name="debtgapint">'[15]Calculation amort and inter'!$C$415:$AR$415</definedName>
    <definedName name="debtgapst">'[4]Calculation amort and inter'!$D$426:$AX$426</definedName>
    <definedName name="debtimf">'[4]Stock of Debt'!$C$49:$AS$49</definedName>
    <definedName name="debtpriv">'[4]Stock of Debt'!$C$51:$AS$51</definedName>
    <definedName name="decfxsale" localSheetId="74">#REF!</definedName>
    <definedName name="decfxsale" localSheetId="3">#REF!</definedName>
    <definedName name="decfxsale" localSheetId="1">#REF!</definedName>
    <definedName name="decfxsale">#REF!</definedName>
    <definedName name="DEFL" localSheetId="74">#REF!</definedName>
    <definedName name="DEFL" localSheetId="3">#REF!</definedName>
    <definedName name="DEFL" localSheetId="1">#REF!</definedName>
    <definedName name="DEFL">#REF!</definedName>
    <definedName name="DEM" localSheetId="74">#REF!</definedName>
    <definedName name="DEM" localSheetId="3">#REF!</definedName>
    <definedName name="DEM" localSheetId="1">#REF!</definedName>
    <definedName name="DEM">#REF!</definedName>
    <definedName name="DepComp" localSheetId="74">#REF!</definedName>
    <definedName name="DepComp" localSheetId="3">#REF!</definedName>
    <definedName name="DepComp" localSheetId="1">#REF!</definedName>
    <definedName name="DepComp">#REF!</definedName>
    <definedName name="DepRates" localSheetId="74">#REF!</definedName>
    <definedName name="DepRates" localSheetId="3">#REF!</definedName>
    <definedName name="DepRates" localSheetId="1">#REF!</definedName>
    <definedName name="DepRates">#REF!</definedName>
    <definedName name="DF" localSheetId="74">#REF!</definedName>
    <definedName name="DF" localSheetId="3">#REF!</definedName>
    <definedName name="DF" localSheetId="1">#REF!</definedName>
    <definedName name="DF">#REF!</definedName>
    <definedName name="DF_S" localSheetId="74">#REF!</definedName>
    <definedName name="DF_S" localSheetId="3">#REF!</definedName>
    <definedName name="DF_S" localSheetId="1">#REF!</definedName>
    <definedName name="DF_S">#REF!</definedName>
    <definedName name="DFB" localSheetId="74">#REF!</definedName>
    <definedName name="DFB" localSheetId="3">#REF!</definedName>
    <definedName name="DFB" localSheetId="1">#REF!</definedName>
    <definedName name="DFB">#REF!</definedName>
    <definedName name="DFF" localSheetId="74">#REF!</definedName>
    <definedName name="DFF" localSheetId="3">#REF!</definedName>
    <definedName name="DFF" localSheetId="1">#REF!</definedName>
    <definedName name="DFF">#REF!</definedName>
    <definedName name="DFFB" localSheetId="74">#REF!</definedName>
    <definedName name="DFFB" localSheetId="3">#REF!</definedName>
    <definedName name="DFFB" localSheetId="1">#REF!</definedName>
    <definedName name="DFFB">#REF!</definedName>
    <definedName name="DFFG" localSheetId="74">#REF!</definedName>
    <definedName name="DFFG" localSheetId="3">#REF!</definedName>
    <definedName name="DFFG" localSheetId="1">#REF!</definedName>
    <definedName name="DFFG">#REF!</definedName>
    <definedName name="DFFP" localSheetId="74">#REF!</definedName>
    <definedName name="DFFP" localSheetId="3">#REF!</definedName>
    <definedName name="DFFP" localSheetId="1">#REF!</definedName>
    <definedName name="DFFP">#REF!</definedName>
    <definedName name="DFG" localSheetId="74">#REF!</definedName>
    <definedName name="DFG" localSheetId="3">#REF!</definedName>
    <definedName name="DFG" localSheetId="1">#REF!</definedName>
    <definedName name="DFG">#REF!</definedName>
    <definedName name="DG" localSheetId="74">#REF!</definedName>
    <definedName name="DG" localSheetId="3">#REF!</definedName>
    <definedName name="DG" localSheetId="1">#REF!</definedName>
    <definedName name="DG">#REF!</definedName>
    <definedName name="DG_NGDP" localSheetId="74">#REF!</definedName>
    <definedName name="DG_NGDP" localSheetId="3">#REF!</definedName>
    <definedName name="DG_NGDP" localSheetId="1">#REF!</definedName>
    <definedName name="DG_NGDP">#REF!</definedName>
    <definedName name="DG_SY" localSheetId="74">#REF!</definedName>
    <definedName name="DG_SY" localSheetId="3">#REF!</definedName>
    <definedName name="DG_SY" localSheetId="1">#REF!</definedName>
    <definedName name="DG_SY">#REF!</definedName>
    <definedName name="DGproj" localSheetId="74">#REF!</definedName>
    <definedName name="DGproj" localSheetId="3">#REF!</definedName>
    <definedName name="DGproj" localSheetId="1">#REF!</definedName>
    <definedName name="DGproj">#REF!</definedName>
    <definedName name="DIF_6" localSheetId="74">#REF!</definedName>
    <definedName name="DIF_6" localSheetId="3">#REF!</definedName>
    <definedName name="DIF_6" localSheetId="1">#REF!</definedName>
    <definedName name="DIF_6">#REF!</definedName>
    <definedName name="Discount_NC" localSheetId="74">[16]NPV_base!#REF!</definedName>
    <definedName name="Discount_NC" localSheetId="3">[16]NPV_base!#REF!</definedName>
    <definedName name="Discount_NC" localSheetId="1">[16]NPV_base!#REF!</definedName>
    <definedName name="Discount_NC">[16]NPV_base!#REF!</definedName>
    <definedName name="DiscountRate" localSheetId="74">#REF!</definedName>
    <definedName name="DiscountRate" localSheetId="3">#REF!</definedName>
    <definedName name="DiscountRate" localSheetId="1">#REF!</definedName>
    <definedName name="DiscountRate">#REF!</definedName>
    <definedName name="DiscRate" localSheetId="74">[17]tab10!#REF!</definedName>
    <definedName name="DiscRate" localSheetId="3">[17]tab10!#REF!</definedName>
    <definedName name="DiscRate" localSheetId="1">[17]tab10!#REF!</definedName>
    <definedName name="DiscRate">[17]tab10!#REF!</definedName>
    <definedName name="DMSUM" localSheetId="74">#REF!</definedName>
    <definedName name="DMSUM" localSheetId="3">#REF!</definedName>
    <definedName name="DMSUM" localSheetId="1">#REF!</definedName>
    <definedName name="DMSUM">#REF!</definedName>
    <definedName name="dolpecueop">[4]GEEandGAS!$D$65:$AZ$65</definedName>
    <definedName name="dolpecupa">[4]GEEandGAS!$D$64:$AT$64</definedName>
    <definedName name="dolpsdraeop">[4]GEEandGAS!$D$62:$AS$62</definedName>
    <definedName name="dolpsdreop">[4]GEEandGAS!$D$62:$AS$62</definedName>
    <definedName name="dolpsdrpa">[4]GEEandGAS!$D$63:$AS$63</definedName>
    <definedName name="Dproj" localSheetId="74">#REF!</definedName>
    <definedName name="Dproj" localSheetId="3">#REF!</definedName>
    <definedName name="Dproj" localSheetId="1">#REF!</definedName>
    <definedName name="Dproj">#REF!</definedName>
    <definedName name="DSD" localSheetId="74">#REF!</definedName>
    <definedName name="DSD" localSheetId="3">#REF!</definedName>
    <definedName name="DSD" localSheetId="1">#REF!</definedName>
    <definedName name="DSD">#REF!</definedName>
    <definedName name="DSD_S" localSheetId="74">#REF!</definedName>
    <definedName name="DSD_S" localSheetId="3">#REF!</definedName>
    <definedName name="DSD_S" localSheetId="1">#REF!</definedName>
    <definedName name="DSD_S">#REF!</definedName>
    <definedName name="DSDB" localSheetId="74">#REF!</definedName>
    <definedName name="DSDB" localSheetId="3">#REF!</definedName>
    <definedName name="DSDB" localSheetId="1">#REF!</definedName>
    <definedName name="DSDB">#REF!</definedName>
    <definedName name="DSDG" localSheetId="74">#REF!</definedName>
    <definedName name="DSDG" localSheetId="3">#REF!</definedName>
    <definedName name="DSDG" localSheetId="1">#REF!</definedName>
    <definedName name="DSDG">#REF!</definedName>
    <definedName name="DSI" localSheetId="74">#REF!</definedName>
    <definedName name="DSI" localSheetId="3">#REF!</definedName>
    <definedName name="DSI" localSheetId="1">#REF!</definedName>
    <definedName name="DSI">#REF!</definedName>
    <definedName name="DSIB" localSheetId="74">#REF!</definedName>
    <definedName name="DSIB" localSheetId="3">#REF!</definedName>
    <definedName name="DSIB" localSheetId="1">#REF!</definedName>
    <definedName name="DSIB">#REF!</definedName>
    <definedName name="DSIBproj" localSheetId="74">#REF!</definedName>
    <definedName name="DSIBproj" localSheetId="3">#REF!</definedName>
    <definedName name="DSIBproj" localSheetId="1">#REF!</definedName>
    <definedName name="DSIBproj">#REF!</definedName>
    <definedName name="DSIG" localSheetId="74">#REF!</definedName>
    <definedName name="DSIG" localSheetId="3">#REF!</definedName>
    <definedName name="DSIG" localSheetId="1">#REF!</definedName>
    <definedName name="DSIG">#REF!</definedName>
    <definedName name="DSIGproj" localSheetId="74">#REF!</definedName>
    <definedName name="DSIGproj" localSheetId="3">#REF!</definedName>
    <definedName name="DSIGproj" localSheetId="1">#REF!</definedName>
    <definedName name="DSIGproj">#REF!</definedName>
    <definedName name="dsimf">'[18]IMF Credit'!$D$39:$AS$39</definedName>
    <definedName name="dsimfsdr">'[18]IMF Credit'!$D$17:$AS$17</definedName>
    <definedName name="DSIproj" localSheetId="74">#REF!</definedName>
    <definedName name="DSIproj" localSheetId="3">#REF!</definedName>
    <definedName name="DSIproj" localSheetId="1">#REF!</definedName>
    <definedName name="DSIproj">#REF!</definedName>
    <definedName name="DSISD" localSheetId="74">#REF!</definedName>
    <definedName name="DSISD" localSheetId="3">#REF!</definedName>
    <definedName name="DSISD" localSheetId="1">#REF!</definedName>
    <definedName name="DSISD">#REF!</definedName>
    <definedName name="DSISDB" localSheetId="74">#REF!</definedName>
    <definedName name="DSISDB" localSheetId="3">#REF!</definedName>
    <definedName name="DSISDB" localSheetId="1">#REF!</definedName>
    <definedName name="DSISDB">#REF!</definedName>
    <definedName name="DSISDG" localSheetId="74">#REF!</definedName>
    <definedName name="DSISDG" localSheetId="3">#REF!</definedName>
    <definedName name="DSISDG" localSheetId="1">#REF!</definedName>
    <definedName name="DSISDG">#REF!</definedName>
    <definedName name="DSP" localSheetId="74">#REF!</definedName>
    <definedName name="DSP" localSheetId="3">#REF!</definedName>
    <definedName name="DSP" localSheetId="1">#REF!</definedName>
    <definedName name="DSP">#REF!</definedName>
    <definedName name="DSPB" localSheetId="74">#REF!</definedName>
    <definedName name="DSPB" localSheetId="3">#REF!</definedName>
    <definedName name="DSPB" localSheetId="1">#REF!</definedName>
    <definedName name="DSPB">#REF!</definedName>
    <definedName name="DSPBproj" localSheetId="74">#REF!</definedName>
    <definedName name="DSPBproj" localSheetId="3">#REF!</definedName>
    <definedName name="DSPBproj" localSheetId="1">#REF!</definedName>
    <definedName name="DSPBproj">#REF!</definedName>
    <definedName name="DSPG" localSheetId="74">#REF!</definedName>
    <definedName name="DSPG" localSheetId="3">#REF!</definedName>
    <definedName name="DSPG" localSheetId="1">#REF!</definedName>
    <definedName name="DSPG">#REF!</definedName>
    <definedName name="DSPGproj" localSheetId="74">#REF!</definedName>
    <definedName name="DSPGproj" localSheetId="3">#REF!</definedName>
    <definedName name="DSPGproj" localSheetId="1">#REF!</definedName>
    <definedName name="DSPGproj">#REF!</definedName>
    <definedName name="DSPproj" localSheetId="74">#REF!</definedName>
    <definedName name="DSPproj" localSheetId="3">#REF!</definedName>
    <definedName name="DSPproj" localSheetId="1">#REF!</definedName>
    <definedName name="DSPproj">#REF!</definedName>
    <definedName name="DSPSD" localSheetId="74">#REF!</definedName>
    <definedName name="DSPSD" localSheetId="3">#REF!</definedName>
    <definedName name="DSPSD" localSheetId="1">#REF!</definedName>
    <definedName name="DSPSD">#REF!</definedName>
    <definedName name="DSPSDB" localSheetId="74">#REF!</definedName>
    <definedName name="DSPSDB" localSheetId="3">#REF!</definedName>
    <definedName name="DSPSDB" localSheetId="1">#REF!</definedName>
    <definedName name="DSPSDB">#REF!</definedName>
    <definedName name="DSPSDG" localSheetId="74">#REF!</definedName>
    <definedName name="DSPSDG" localSheetId="3">#REF!</definedName>
    <definedName name="DSPSDG" localSheetId="1">#REF!</definedName>
    <definedName name="DSPSDG">#REF!</definedName>
    <definedName name="DVE" localSheetId="74">#REF!</definedName>
    <definedName name="DVE" localSheetId="3">#REF!</definedName>
    <definedName name="DVE" localSheetId="1">#REF!</definedName>
    <definedName name="DVE">#REF!</definedName>
    <definedName name="DVE_S" localSheetId="74">#REF!</definedName>
    <definedName name="DVE_S" localSheetId="3">#REF!</definedName>
    <definedName name="DVE_S" localSheetId="1">#REF!</definedName>
    <definedName name="DVE_S">#REF!</definedName>
    <definedName name="DVEB" localSheetId="74">#REF!</definedName>
    <definedName name="DVEB" localSheetId="3">#REF!</definedName>
    <definedName name="DVEB" localSheetId="1">#REF!</definedName>
    <definedName name="DVEB">#REF!</definedName>
    <definedName name="DVEG" localSheetId="74">#REF!</definedName>
    <definedName name="DVEG" localSheetId="3">#REF!</definedName>
    <definedName name="DVEG" localSheetId="1">#REF!</definedName>
    <definedName name="DVEG">#REF!</definedName>
    <definedName name="e">'[8]Debt Service'!$D$13:$AY$13</definedName>
    <definedName name="EDNA" localSheetId="74">#REF!</definedName>
    <definedName name="EDNA" localSheetId="3">#REF!</definedName>
    <definedName name="EDNA" localSheetId="1">#REF!</definedName>
    <definedName name="EDNA">#REF!</definedName>
    <definedName name="EdssBatchRange" localSheetId="74">#REF!</definedName>
    <definedName name="EdssBatchRange" localSheetId="3">#REF!</definedName>
    <definedName name="EdssBatchRange" localSheetId="1">#REF!</definedName>
    <definedName name="EdssBatchRange">#REF!</definedName>
    <definedName name="EF_7D" localSheetId="74">#REF!</definedName>
    <definedName name="EF_7D" localSheetId="3">#REF!</definedName>
    <definedName name="EF_7D" localSheetId="1">#REF!</definedName>
    <definedName name="EF_7D">#REF!</definedName>
    <definedName name="EF_7DB" localSheetId="74">#REF!</definedName>
    <definedName name="EF_7DB" localSheetId="3">#REF!</definedName>
    <definedName name="EF_7DB" localSheetId="1">#REF!</definedName>
    <definedName name="EF_7DB">#REF!</definedName>
    <definedName name="EF_7DG" localSheetId="74">#REF!</definedName>
    <definedName name="EF_7DG" localSheetId="3">#REF!</definedName>
    <definedName name="EF_7DG" localSheetId="1">#REF!</definedName>
    <definedName name="EF_7DG">#REF!</definedName>
    <definedName name="efr" localSheetId="95" hidden="1">{#N/A,#N/A,FALSE,"CB";#N/A,#N/A,FALSE,"CMB";#N/A,#N/A,FALSE,"NBFI"}</definedName>
    <definedName name="efr" localSheetId="96" hidden="1">{#N/A,#N/A,FALSE,"CB";#N/A,#N/A,FALSE,"CMB";#N/A,#N/A,FALSE,"NBFI"}</definedName>
    <definedName name="efr" hidden="1">{#N/A,#N/A,FALSE,"CB";#N/A,#N/A,FALSE,"CMB";#N/A,#N/A,FALSE,"NBFI"}</definedName>
    <definedName name="EMP_POP" localSheetId="74">#REF!</definedName>
    <definedName name="EMP_POP" localSheetId="3">#REF!</definedName>
    <definedName name="EMP_POP" localSheetId="1">#REF!</definedName>
    <definedName name="EMP_POP">#REF!</definedName>
    <definedName name="ENDA" localSheetId="74">#REF!</definedName>
    <definedName name="ENDA" localSheetId="3">#REF!</definedName>
    <definedName name="ENDA" localSheetId="1">#REF!</definedName>
    <definedName name="ENDA">#REF!</definedName>
    <definedName name="ESAF_QUAR_GDP" localSheetId="74">#REF!</definedName>
    <definedName name="ESAF_QUAR_GDP" localSheetId="3">#REF!</definedName>
    <definedName name="ESAF_QUAR_GDP" localSheetId="1">#REF!</definedName>
    <definedName name="ESAF_QUAR_GDP">#REF!</definedName>
    <definedName name="ExchRate" localSheetId="74">#REF!</definedName>
    <definedName name="ExchRate" localSheetId="3">#REF!</definedName>
    <definedName name="ExchRate" localSheetId="1">#REF!</definedName>
    <definedName name="ExchRate">#REF!</definedName>
    <definedName name="exflow" localSheetId="74">#REF!</definedName>
    <definedName name="exflow" localSheetId="3">#REF!</definedName>
    <definedName name="exflow" localSheetId="1">#REF!</definedName>
    <definedName name="exflow">#REF!</definedName>
    <definedName name="ExitWRS" localSheetId="74">#REF!</definedName>
    <definedName name="ExitWRS" localSheetId="3">#REF!</definedName>
    <definedName name="ExitWRS" localSheetId="1">#REF!</definedName>
    <definedName name="ExitWRS">#REF!</definedName>
    <definedName name="Exp_M" localSheetId="74">#REF!</definedName>
    <definedName name="Exp_M" localSheetId="3">#REF!</definedName>
    <definedName name="Exp_M" localSheetId="1">#REF!</definedName>
    <definedName name="Exp_M">#REF!</definedName>
    <definedName name="Exp_M_Treas" localSheetId="74">#REF!</definedName>
    <definedName name="Exp_M_Treas" localSheetId="3">#REF!</definedName>
    <definedName name="Exp_M_Treas" localSheetId="1">#REF!</definedName>
    <definedName name="Exp_M_Treas">#REF!</definedName>
    <definedName name="Exp_Proj" localSheetId="74">#REF!</definedName>
    <definedName name="Exp_Proj" localSheetId="3">#REF!</definedName>
    <definedName name="Exp_Proj" localSheetId="1">#REF!</definedName>
    <definedName name="Exp_Proj">#REF!</definedName>
    <definedName name="expal">[4]BOP!$D$36:$AY$36</definedName>
    <definedName name="expcofi">[4]BOP!$D$48:$CH$48</definedName>
    <definedName name="expcopr" localSheetId="74">#REF!</definedName>
    <definedName name="expcopr" localSheetId="3">#REF!</definedName>
    <definedName name="expcopr" localSheetId="1">#REF!</definedName>
    <definedName name="expcopr">#REF!</definedName>
    <definedName name="expel" localSheetId="74">#REF!</definedName>
    <definedName name="expel" localSheetId="3">#REF!</definedName>
    <definedName name="expel" localSheetId="1">#REF!</definedName>
    <definedName name="expel">#REF!</definedName>
    <definedName name="expgoodsfob" localSheetId="74">[12]BOP!#REF!</definedName>
    <definedName name="expgoodsfob" localSheetId="3">[12]BOP!#REF!</definedName>
    <definedName name="expgoodsfob" localSheetId="1">[12]BOP!#REF!</definedName>
    <definedName name="expgoodsfob">[12]BOP!#REF!</definedName>
    <definedName name="expgs">[4]BOP!$D$312:$AS$312</definedName>
    <definedName name="expoth">[4]BOP!$D$72:$CH$72</definedName>
    <definedName name="EXTDEBT" localSheetId="74">[19]EXTDEBT!#REF!</definedName>
    <definedName name="EXTDEBT" localSheetId="3">[19]EXTDEBT!#REF!</definedName>
    <definedName name="EXTDEBT" localSheetId="1">[19]EXTDEBT!#REF!</definedName>
    <definedName name="EXTDEBT">[19]EXTDEBT!#REF!</definedName>
    <definedName name="F" localSheetId="74">#REF!</definedName>
    <definedName name="F" localSheetId="3">#REF!</definedName>
    <definedName name="F" localSheetId="1">#REF!</definedName>
    <definedName name="F">#REF!</definedName>
    <definedName name="Farm" localSheetId="74">#REF!</definedName>
    <definedName name="Farm" localSheetId="3">#REF!</definedName>
    <definedName name="Farm" localSheetId="1">#REF!</definedName>
    <definedName name="Farm">#REF!</definedName>
    <definedName name="Feb_98" localSheetId="74">#REF!</definedName>
    <definedName name="Feb_98" localSheetId="3">#REF!</definedName>
    <definedName name="Feb_98" localSheetId="1">#REF!</definedName>
    <definedName name="Feb_98">#REF!</definedName>
    <definedName name="fgap">[4]BOP!$D$284:$AS$284</definedName>
    <definedName name="fin" localSheetId="74">[12]BOP!#REF!</definedName>
    <definedName name="fin" localSheetId="3">[12]BOP!#REF!</definedName>
    <definedName name="fin" localSheetId="1">[12]BOP!#REF!</definedName>
    <definedName name="fin">[12]BOP!#REF!</definedName>
    <definedName name="FINANCING" localSheetId="74">#REF!</definedName>
    <definedName name="FINANCING" localSheetId="3">#REF!</definedName>
    <definedName name="FINANCING" localSheetId="1">#REF!</definedName>
    <definedName name="FINANCING">#REF!</definedName>
    <definedName name="finimf" localSheetId="74">[12]BOP!#REF!</definedName>
    <definedName name="finimf" localSheetId="3">[12]BOP!#REF!</definedName>
    <definedName name="finimf" localSheetId="1">[12]BOP!#REF!</definedName>
    <definedName name="finimf">[12]BOP!#REF!</definedName>
    <definedName name="finitem" localSheetId="74">[12]BOP!#REF!</definedName>
    <definedName name="finitem" localSheetId="3">[12]BOP!#REF!</definedName>
    <definedName name="finitem" localSheetId="1">[12]BOP!#REF!</definedName>
    <definedName name="finitem">[12]BOP!#REF!</definedName>
    <definedName name="finpub" localSheetId="74">[12]BOP!#REF!</definedName>
    <definedName name="finpub" localSheetId="3">[12]BOP!#REF!</definedName>
    <definedName name="finpub" localSheetId="1">[12]BOP!#REF!</definedName>
    <definedName name="finpub">[12]BOP!#REF!</definedName>
    <definedName name="finshortterm" localSheetId="74">[12]BOP!#REF!</definedName>
    <definedName name="finshortterm" localSheetId="3">[12]BOP!#REF!</definedName>
    <definedName name="finshortterm" localSheetId="1">[12]BOP!#REF!</definedName>
    <definedName name="finshortterm">[12]BOP!#REF!</definedName>
    <definedName name="fis_98" localSheetId="74">#REF!</definedName>
    <definedName name="fis_98" localSheetId="3">#REF!</definedName>
    <definedName name="fis_98" localSheetId="1">#REF!</definedName>
    <definedName name="fis_98">#REF!</definedName>
    <definedName name="fis_gdp" localSheetId="74">#REF!</definedName>
    <definedName name="fis_gdp" localSheetId="3">#REF!</definedName>
    <definedName name="fis_gdp" localSheetId="1">#REF!</definedName>
    <definedName name="fis_gdp">#REF!</definedName>
    <definedName name="fis_lari" localSheetId="74">#REF!</definedName>
    <definedName name="fis_lari" localSheetId="3">#REF!</definedName>
    <definedName name="fis_lari" localSheetId="1">#REF!</definedName>
    <definedName name="fis_lari">#REF!</definedName>
    <definedName name="Fiscal" localSheetId="74">#REF!</definedName>
    <definedName name="Fiscal" localSheetId="3">#REF!</definedName>
    <definedName name="Fiscal" localSheetId="1">#REF!</definedName>
    <definedName name="Fiscal">#REF!</definedName>
    <definedName name="Fiscsum" localSheetId="74">#REF!</definedName>
    <definedName name="Fiscsum" localSheetId="3">#REF!</definedName>
    <definedName name="Fiscsum" localSheetId="1">#REF!</definedName>
    <definedName name="Fiscsum">#REF!</definedName>
    <definedName name="fisrev">'[4]Fiscal and Real Input'!$D$24:$AS$24</definedName>
    <definedName name="FMB" localSheetId="74">'[13]FISCAL-weo'!#REF!</definedName>
    <definedName name="FMB" localSheetId="3">'[13]FISCAL-weo'!#REF!</definedName>
    <definedName name="FMB" localSheetId="1">'[13]FISCAL-weo'!#REF!</definedName>
    <definedName name="FMB">'[13]FISCAL-weo'!#REF!</definedName>
    <definedName name="Foreign_liabilities" localSheetId="74">#REF!</definedName>
    <definedName name="Foreign_liabilities" localSheetId="3">#REF!</definedName>
    <definedName name="Foreign_liabilities" localSheetId="1">#REF!</definedName>
    <definedName name="Foreign_liabilities">#REF!</definedName>
    <definedName name="FOREX_D">'[20]FOREX-DAILY'!$A$9:$Q$128</definedName>
    <definedName name="framework_macro" localSheetId="74">#REF!</definedName>
    <definedName name="framework_macro" localSheetId="3">#REF!</definedName>
    <definedName name="framework_macro" localSheetId="1">#REF!</definedName>
    <definedName name="framework_macro">#REF!</definedName>
    <definedName name="framework_macro_new" localSheetId="74">#REF!</definedName>
    <definedName name="framework_macro_new" localSheetId="3">#REF!</definedName>
    <definedName name="framework_macro_new" localSheetId="1">#REF!</definedName>
    <definedName name="framework_macro_new">#REF!</definedName>
    <definedName name="framework_monetary" localSheetId="74">#REF!</definedName>
    <definedName name="framework_monetary" localSheetId="3">#REF!</definedName>
    <definedName name="framework_monetary" localSheetId="1">#REF!</definedName>
    <definedName name="framework_monetary">#REF!</definedName>
    <definedName name="frombopchgir">[4]BOP!$D$267:$AS$267</definedName>
    <definedName name="fsafrwe" localSheetId="95" hidden="1">{#N/A,#N/A,FALSE,"EXTDEBT"}</definedName>
    <definedName name="fsafrwe" localSheetId="96" hidden="1">{#N/A,#N/A,FALSE,"EXTDEBT"}</definedName>
    <definedName name="fsafrwe" hidden="1">{#N/A,#N/A,FALSE,"EXTDEBT"}</definedName>
    <definedName name="FSUOUT" localSheetId="74">#REF!</definedName>
    <definedName name="FSUOUT" localSheetId="3">#REF!</definedName>
    <definedName name="FSUOUT" localSheetId="1">#REF!</definedName>
    <definedName name="FSUOUT">#REF!</definedName>
    <definedName name="g">'[8]Debt Service'!$D$62:$AO$62</definedName>
    <definedName name="GCB" localSheetId="74">'[13]FISCAL-weo'!#REF!</definedName>
    <definedName name="GCB" localSheetId="3">'[13]FISCAL-weo'!#REF!</definedName>
    <definedName name="GCB" localSheetId="1">'[13]FISCAL-weo'!#REF!</definedName>
    <definedName name="GCB">'[13]FISCAL-weo'!#REF!</definedName>
    <definedName name="GCB_NGDP" localSheetId="74">'[13]FISCAL-weo'!#REF!</definedName>
    <definedName name="GCB_NGDP" localSheetId="3">'[13]FISCAL-weo'!#REF!</definedName>
    <definedName name="GCB_NGDP" localSheetId="1">'[13]FISCAL-weo'!#REF!</definedName>
    <definedName name="GCB_NGDP">'[13]FISCAL-weo'!#REF!</definedName>
    <definedName name="GCEI" localSheetId="74">#REF!</definedName>
    <definedName name="GCEI" localSheetId="3">#REF!</definedName>
    <definedName name="GCEI" localSheetId="1">#REF!</definedName>
    <definedName name="GCEI">#REF!</definedName>
    <definedName name="GCENL" localSheetId="74">#REF!</definedName>
    <definedName name="GCENL" localSheetId="3">#REF!</definedName>
    <definedName name="GCENL" localSheetId="1">#REF!</definedName>
    <definedName name="GCENL">#REF!</definedName>
    <definedName name="GCND" localSheetId="74">#REF!</definedName>
    <definedName name="GCND" localSheetId="3">#REF!</definedName>
    <definedName name="GCND" localSheetId="1">#REF!</definedName>
    <definedName name="GCND">#REF!</definedName>
    <definedName name="GCND_NGDP" localSheetId="74">'[13]FISCAL-weo'!#REF!</definedName>
    <definedName name="GCND_NGDP" localSheetId="3">'[13]FISCAL-weo'!#REF!</definedName>
    <definedName name="GCND_NGDP" localSheetId="1">'[13]FISCAL-weo'!#REF!</definedName>
    <definedName name="GCND_NGDP">'[13]FISCAL-weo'!#REF!</definedName>
    <definedName name="GCRG" localSheetId="74">#REF!</definedName>
    <definedName name="GCRG" localSheetId="3">#REF!</definedName>
    <definedName name="GCRG" localSheetId="1">#REF!</definedName>
    <definedName name="GCRG">#REF!</definedName>
    <definedName name="GDP" localSheetId="74">#REF!</definedName>
    <definedName name="GDP" localSheetId="3">#REF!</definedName>
    <definedName name="GDP" localSheetId="1">#REF!</definedName>
    <definedName name="GDP">#REF!</definedName>
    <definedName name="GDPCat" localSheetId="74">#REF!</definedName>
    <definedName name="GDPCat" localSheetId="3">#REF!</definedName>
    <definedName name="GDPCat" localSheetId="1">#REF!</definedName>
    <definedName name="GDPCat">#REF!</definedName>
    <definedName name="GDPOrigin" localSheetId="74">#REF!</definedName>
    <definedName name="GDPOrigin" localSheetId="3">#REF!</definedName>
    <definedName name="GDPOrigin" localSheetId="1">#REF!</definedName>
    <definedName name="GDPOrigin">#REF!</definedName>
    <definedName name="GDPOUT" localSheetId="74">#REF!</definedName>
    <definedName name="GDPOUT" localSheetId="3">#REF!</definedName>
    <definedName name="GDPOUT" localSheetId="1">#REF!</definedName>
    <definedName name="GDPOUT">#REF!</definedName>
    <definedName name="gdpusd">'[8]Fiscal and Real Input'!$D$18:$AS$18</definedName>
    <definedName name="GEB_6" localSheetId="74">#REF!</definedName>
    <definedName name="GEB_6" localSheetId="3">#REF!</definedName>
    <definedName name="GEB_6" localSheetId="1">#REF!</definedName>
    <definedName name="GEB_6">#REF!</definedName>
    <definedName name="gedr" localSheetId="74">'[9]Loan terms and stocks'!#REF!</definedName>
    <definedName name="gedr" localSheetId="3">'[9]Loan terms and stocks'!#REF!</definedName>
    <definedName name="gedr" localSheetId="1">'[9]Loan terms and stocks'!#REF!</definedName>
    <definedName name="gedr">'[9]Loan terms and stocks'!#REF!</definedName>
    <definedName name="GGB" localSheetId="74">'[13]FISCAL-weo'!#REF!</definedName>
    <definedName name="GGB" localSheetId="3">'[13]FISCAL-weo'!#REF!</definedName>
    <definedName name="GGB" localSheetId="1">'[13]FISCAL-weo'!#REF!</definedName>
    <definedName name="GGB">'[13]FISCAL-weo'!#REF!</definedName>
    <definedName name="GGB_NGDP" localSheetId="74">'[13]FISCAL-weo'!#REF!</definedName>
    <definedName name="GGB_NGDP" localSheetId="3">'[13]FISCAL-weo'!#REF!</definedName>
    <definedName name="GGB_NGDP" localSheetId="1">'[13]FISCAL-weo'!#REF!</definedName>
    <definedName name="GGB_NGDP">'[13]FISCAL-weo'!#REF!</definedName>
    <definedName name="GGED" localSheetId="74">#REF!</definedName>
    <definedName name="GGED" localSheetId="3">#REF!</definedName>
    <definedName name="GGED" localSheetId="1">#REF!</definedName>
    <definedName name="GGED">#REF!</definedName>
    <definedName name="GGEI" localSheetId="74">#REF!</definedName>
    <definedName name="GGEI" localSheetId="3">#REF!</definedName>
    <definedName name="GGEI" localSheetId="1">#REF!</definedName>
    <definedName name="GGEI">#REF!</definedName>
    <definedName name="GGENL" localSheetId="74">#REF!</definedName>
    <definedName name="GGENL" localSheetId="3">#REF!</definedName>
    <definedName name="GGENL" localSheetId="1">#REF!</definedName>
    <definedName name="GGENL">#REF!</definedName>
    <definedName name="GGND" localSheetId="74">#REF!</definedName>
    <definedName name="GGND" localSheetId="3">#REF!</definedName>
    <definedName name="GGND" localSheetId="1">#REF!</definedName>
    <definedName name="GGND">#REF!</definedName>
    <definedName name="GGOVT" localSheetId="74">#REF!</definedName>
    <definedName name="GGOVT" localSheetId="3">#REF!</definedName>
    <definedName name="GGOVT" localSheetId="1">#REF!</definedName>
    <definedName name="GGOVT">#REF!</definedName>
    <definedName name="GGOVT_GDP" localSheetId="74">#REF!</definedName>
    <definedName name="GGOVT_GDP" localSheetId="3">#REF!</definedName>
    <definedName name="GGOVT_GDP" localSheetId="1">#REF!</definedName>
    <definedName name="GGOVT_GDP">#REF!</definedName>
    <definedName name="GGOVTPC" localSheetId="74">#REF!</definedName>
    <definedName name="GGOVTPC" localSheetId="3">#REF!</definedName>
    <definedName name="GGOVTPC" localSheetId="1">#REF!</definedName>
    <definedName name="GGOVTPC">#REF!</definedName>
    <definedName name="GGRG" localSheetId="74">#REF!</definedName>
    <definedName name="GGRG" localSheetId="3">#REF!</definedName>
    <definedName name="GGRG" localSheetId="1">#REF!</definedName>
    <definedName name="GGRG">#REF!</definedName>
    <definedName name="ghjkgh" localSheetId="95" hidden="1">{"WEO",#N/A,FALSE,"T"}</definedName>
    <definedName name="ghjkgh" localSheetId="96" hidden="1">{"WEO",#N/A,FALSE,"T"}</definedName>
    <definedName name="ghjkgh" hidden="1">{"WEO",#N/A,FALSE,"T"}</definedName>
    <definedName name="GovExp" localSheetId="74">#REF!</definedName>
    <definedName name="GovExp" localSheetId="3">#REF!</definedName>
    <definedName name="GovExp" localSheetId="1">#REF!</definedName>
    <definedName name="GovExp">#REF!</definedName>
    <definedName name="GovRev" localSheetId="74">#REF!</definedName>
    <definedName name="GovRev" localSheetId="3">#REF!</definedName>
    <definedName name="GovRev" localSheetId="1">#REF!</definedName>
    <definedName name="GovRev">#REF!</definedName>
    <definedName name="Grace_NC" localSheetId="74">[16]NPV_base!#REF!</definedName>
    <definedName name="Grace_NC" localSheetId="3">[16]NPV_base!#REF!</definedName>
    <definedName name="Grace_NC" localSheetId="1">[16]NPV_base!#REF!</definedName>
    <definedName name="Grace_NC">[16]NPV_base!#REF!</definedName>
    <definedName name="grgdpd" localSheetId="74">'[12]Fiscal and Real Input'!#REF!</definedName>
    <definedName name="grgdpd" localSheetId="3">'[12]Fiscal and Real Input'!#REF!</definedName>
    <definedName name="grgdpd" localSheetId="1">'[12]Fiscal and Real Input'!#REF!</definedName>
    <definedName name="grgdpd">'[12]Fiscal and Real Input'!#REF!</definedName>
    <definedName name="grgdpdusd">[8]GEEandGAS!$D$61:$AV$61</definedName>
    <definedName name="grgdpdv" localSheetId="74">'[12]Fiscal and Real Input'!#REF!</definedName>
    <definedName name="grgdpdv" localSheetId="3">'[12]Fiscal and Real Input'!#REF!</definedName>
    <definedName name="grgdpdv" localSheetId="1">'[12]Fiscal and Real Input'!#REF!</definedName>
    <definedName name="grgdpdv">'[12]Fiscal and Real Input'!#REF!</definedName>
    <definedName name="grgdpr" localSheetId="74">'[12]Fiscal and Real Input'!#REF!</definedName>
    <definedName name="grgdpr" localSheetId="3">'[12]Fiscal and Real Input'!#REF!</definedName>
    <definedName name="grgdpr" localSheetId="1">'[12]Fiscal and Real Input'!#REF!</definedName>
    <definedName name="grgdpr">'[12]Fiscal and Real Input'!#REF!</definedName>
    <definedName name="grgdpv" localSheetId="74">'[12]Fiscal and Real Input'!#REF!</definedName>
    <definedName name="grgdpv" localSheetId="3">'[12]Fiscal and Real Input'!#REF!</definedName>
    <definedName name="grgdpv" localSheetId="1">'[12]Fiscal and Real Input'!#REF!</definedName>
    <definedName name="grgdpv">'[12]Fiscal and Real Input'!#REF!</definedName>
    <definedName name="Gross_reserves" localSheetId="74">#REF!</definedName>
    <definedName name="Gross_reserves" localSheetId="3">#REF!</definedName>
    <definedName name="Gross_reserves" localSheetId="1">#REF!</definedName>
    <definedName name="Gross_reserves">#REF!</definedName>
    <definedName name="grossres">'[8]NFA Banking System'!$D$11:$AX$11</definedName>
    <definedName name="grpral">[4]GEEandGAS!$D$58:$AZ$58</definedName>
    <definedName name="grprcotton">[4]GEEandGAS!$D$56:$BC$56</definedName>
    <definedName name="grprexptr">[8]GEEandGAS!$D$71:$AR$71</definedName>
    <definedName name="grprgas">[4]GEEandGAS!$D$54:$BC$54</definedName>
    <definedName name="grproil">[4]GEEandGAS!$D$52:$BC$52</definedName>
    <definedName name="grprwheat">[4]GEEandGAS!$D$60:$BC$60</definedName>
    <definedName name="h" localSheetId="74">#REF!</definedName>
    <definedName name="h" localSheetId="3">#REF!</definedName>
    <definedName name="h" localSheetId="1">#REF!</definedName>
    <definedName name="h">#REF!</definedName>
    <definedName name="hcifserv">'[4]Historic import'!$D$115:$P$115</definedName>
    <definedName name="hello" localSheetId="95" hidden="1">{#N/A,#N/A,FALSE,"CB";#N/A,#N/A,FALSE,"CMB";#N/A,#N/A,FALSE,"BSYS";#N/A,#N/A,FALSE,"NBFI";#N/A,#N/A,FALSE,"FSYS"}</definedName>
    <definedName name="hello" localSheetId="96" hidden="1">{#N/A,#N/A,FALSE,"CB";#N/A,#N/A,FALSE,"CMB";#N/A,#N/A,FALSE,"BSYS";#N/A,#N/A,FALSE,"NBFI";#N/A,#N/A,FALSE,"FSYS"}</definedName>
    <definedName name="hello" hidden="1">{#N/A,#N/A,FALSE,"CB";#N/A,#N/A,FALSE,"CMB";#N/A,#N/A,FALSE,"BSYS";#N/A,#N/A,FALSE,"NBFI";#N/A,#N/A,FALSE,"FSYS"}</definedName>
    <definedName name="HERE" localSheetId="74">#REF!</definedName>
    <definedName name="HERE" localSheetId="3">#REF!</definedName>
    <definedName name="HERE" localSheetId="1">#REF!</definedName>
    <definedName name="HERE">#REF!</definedName>
    <definedName name="hexpal">'[8]Historic export'!$D$11:$S$11</definedName>
    <definedName name="hexpasia">'[4]Historic export'!$D$49:$O$49</definedName>
    <definedName name="hexpcis">'[4]Historic export'!$D$34:$O$34</definedName>
    <definedName name="hexpcof">'[8]Historic export'!$D$15:$S$15</definedName>
    <definedName name="hexpcopr" localSheetId="74">'[12]Historic export'!#REF!</definedName>
    <definedName name="hexpcopr" localSheetId="3">'[12]Historic export'!#REF!</definedName>
    <definedName name="hexpcopr" localSheetId="1">'[12]Historic export'!#REF!</definedName>
    <definedName name="hexpcopr">'[12]Historic export'!#REF!</definedName>
    <definedName name="hexpel">'[8]Historic export'!$D$19:$S$19</definedName>
    <definedName name="hexpeur">'[4]Historic export'!$D$46:$O$46</definedName>
    <definedName name="hexpnoncis">'[4]Historic export'!$D$43:$O$43</definedName>
    <definedName name="hexpoth">'[8]Historic export'!$D$23:$S$23</definedName>
    <definedName name="hexprus">'[4]Historic export'!$D$37:$O$37</definedName>
    <definedName name="hexptot">'[4]Historic export'!$D$10:$S$10</definedName>
    <definedName name="hexpusa">'[4]Historic export'!$D$52:$O$52</definedName>
    <definedName name="hexpuzb">'[4]Historic export'!$D$40:$O$40</definedName>
    <definedName name="himpal" localSheetId="74">'[12]Historic import'!#REF!</definedName>
    <definedName name="himpal" localSheetId="3">'[12]Historic import'!#REF!</definedName>
    <definedName name="himpal" localSheetId="1">'[12]Historic import'!#REF!</definedName>
    <definedName name="himpal">'[12]Historic import'!#REF!</definedName>
    <definedName name="himpalcif">'[4]Historic import'!$D$96:$P$96</definedName>
    <definedName name="himpalfob">'[4]Historic import'!$D$107:$P$107</definedName>
    <definedName name="himpasia">'[4]Historic import'!$D$60:$O$60</definedName>
    <definedName name="himpcis">'[4]Historic import'!$D$45:$O$45</definedName>
    <definedName name="himpel" localSheetId="74">'[12]Historic import'!#REF!</definedName>
    <definedName name="himpel" localSheetId="3">'[12]Historic import'!#REF!</definedName>
    <definedName name="himpel" localSheetId="1">'[12]Historic import'!#REF!</definedName>
    <definedName name="himpel">'[12]Historic import'!#REF!</definedName>
    <definedName name="himpelcif">'[4]Historic import'!$D$99:$P$99</definedName>
    <definedName name="himpelfob">'[4]Historic import'!$D$110:$P$110</definedName>
    <definedName name="himpeur">'[4]Historic import'!$D$57:$O$57</definedName>
    <definedName name="himpfl" localSheetId="74">'[12]Historic import'!#REF!</definedName>
    <definedName name="himpfl" localSheetId="3">'[12]Historic import'!#REF!</definedName>
    <definedName name="himpfl" localSheetId="1">'[12]Historic import'!#REF!</definedName>
    <definedName name="himpfl">'[12]Historic import'!#REF!</definedName>
    <definedName name="himpflcif">'[4]Historic import'!$D$101:$P$101</definedName>
    <definedName name="himpflfob">'[4]Historic import'!$D$112:$P$112</definedName>
    <definedName name="himpgas" localSheetId="74">'[12]Historic import'!#REF!</definedName>
    <definedName name="himpgas" localSheetId="3">'[12]Historic import'!#REF!</definedName>
    <definedName name="himpgas" localSheetId="1">'[12]Historic import'!#REF!</definedName>
    <definedName name="himpgas">'[12]Historic import'!#REF!</definedName>
    <definedName name="himpgascif">'[4]Historic import'!$D$97:$P$97</definedName>
    <definedName name="himpgasfob">'[4]Historic import'!$D$108:$P$108</definedName>
    <definedName name="himpgr" localSheetId="74">'[12]Historic import'!#REF!</definedName>
    <definedName name="himpgr" localSheetId="3">'[12]Historic import'!#REF!</definedName>
    <definedName name="himpgr" localSheetId="1">'[12]Historic import'!#REF!</definedName>
    <definedName name="himpgr">'[12]Historic import'!#REF!</definedName>
    <definedName name="himpgrcif">'[4]Historic import'!$D$100:$P$100</definedName>
    <definedName name="himpgrfob">'[4]Historic import'!$D$111:$P$111</definedName>
    <definedName name="himpnoncis">'[4]Historic import'!$D$54:$O$54</definedName>
    <definedName name="himpoth" localSheetId="74">'[12]Historic import'!#REF!</definedName>
    <definedName name="himpoth" localSheetId="3">'[12]Historic import'!#REF!</definedName>
    <definedName name="himpoth" localSheetId="1">'[12]Historic import'!#REF!</definedName>
    <definedName name="himpoth">'[12]Historic import'!#REF!</definedName>
    <definedName name="himpothcif">'[4]Historic import'!$D$102:$P$102</definedName>
    <definedName name="himpothfob">'[4]Historic import'!$D$113:$P$113</definedName>
    <definedName name="himppet" localSheetId="74">'[12]Historic import'!#REF!</definedName>
    <definedName name="himppet" localSheetId="3">'[12]Historic import'!#REF!</definedName>
    <definedName name="himppet" localSheetId="1">'[12]Historic import'!#REF!</definedName>
    <definedName name="himppet">'[12]Historic import'!#REF!</definedName>
    <definedName name="himppetr" localSheetId="74">'[12]Historic import'!#REF!</definedName>
    <definedName name="himppetr" localSheetId="3">'[12]Historic import'!#REF!</definedName>
    <definedName name="himppetr" localSheetId="1">'[12]Historic import'!#REF!</definedName>
    <definedName name="himppetr">'[12]Historic import'!#REF!</definedName>
    <definedName name="himppetrcif">'[4]Historic import'!$D$98:$P$98</definedName>
    <definedName name="himppetrfob">'[4]Historic import'!$D$109:$P$109</definedName>
    <definedName name="himprus">'[4]Historic import'!$D$48:$O$48</definedName>
    <definedName name="himptot" localSheetId="74">'[12]Historic import'!#REF!</definedName>
    <definedName name="himptot" localSheetId="3">'[12]Historic import'!#REF!</definedName>
    <definedName name="himptot" localSheetId="1">'[12]Historic import'!#REF!</definedName>
    <definedName name="himptot">'[12]Historic import'!#REF!</definedName>
    <definedName name="himptotcif">'[4]Historic import'!$D$95:$P$95</definedName>
    <definedName name="himptotfob">'[4]Historic import'!$D$106:$P$106</definedName>
    <definedName name="himpusa">'[4]Historic import'!$D$61:$O$61</definedName>
    <definedName name="himpuzb">'[4]Historic import'!$D$51:$O$51</definedName>
    <definedName name="HJ" localSheetId="74">#REF!</definedName>
    <definedName name="HJ" localSheetId="3">#REF!</definedName>
    <definedName name="HJ" localSheetId="1">#REF!</definedName>
    <definedName name="HJ">#REF!</definedName>
    <definedName name="hserdvdocif">'[4]Historic services'!$D$54:$AI$54</definedName>
    <definedName name="hservccom">'[8]Historic services'!$D$43:$AD$43</definedName>
    <definedName name="hservcoth">'[8]Historic services'!$D$44:$AD$44</definedName>
    <definedName name="hservctot">'[8]Historic services'!$D$40:$AD$40</definedName>
    <definedName name="hservctrans">'[8]Historic services'!$D$41:$AD$41</definedName>
    <definedName name="hservctrav">'[8]Historic services'!$D$42:$AD$42</definedName>
    <definedName name="hservdcom">'[8]Historic services'!$D$56:$AI$56</definedName>
    <definedName name="hservdocif">'[4]Historic services'!$D$54:$AB$54</definedName>
    <definedName name="hservdoncif">'[4]Historic services'!$D$59:$AI$59</definedName>
    <definedName name="hservdoth">'[8]Historic services'!$D$57:$AI$57</definedName>
    <definedName name="hservdtech" localSheetId="74">'[12]Historic services'!#REF!</definedName>
    <definedName name="hservdtech" localSheetId="3">'[12]Historic services'!#REF!</definedName>
    <definedName name="hservdtech" localSheetId="1">'[12]Historic services'!#REF!</definedName>
    <definedName name="hservdtech">'[12]Historic services'!#REF!</definedName>
    <definedName name="hservdtot">'[8]Historic services'!$D$51:$AI$51</definedName>
    <definedName name="hservdtrans">'[8]Historic services'!$D$52:$AB$52</definedName>
    <definedName name="hservdtranscif">'[8]Historic services'!$D$54:$AC$54</definedName>
    <definedName name="hservdtransxcif">'[8]Historic services'!$D$53:$AB$53</definedName>
    <definedName name="hservdtrav">'[8]Historic services'!$D$55:$AI$55</definedName>
    <definedName name="hvexpal">'[8]Historic export'!$D$61:$W$61</definedName>
    <definedName name="hvexpcof">'[8]Historic export'!$D$65:$W$65</definedName>
    <definedName name="hvexpel">'[8]Historic export'!$D$69:$W$69</definedName>
    <definedName name="hvimpal">'[4]Historic import'!$D$68:$O$68</definedName>
    <definedName name="hvimpel">'[4]Historic import'!$D$80:$O$80</definedName>
    <definedName name="hvimpflour">'[4]Historic import'!$D$84:$O$84</definedName>
    <definedName name="hvimpgas">'[4]Historic import'!$D$72:$O$72</definedName>
    <definedName name="hvimpgrain">'[4]Historic import'!$D$82:$O$82</definedName>
    <definedName name="hvimppetr">'[4]Historic import'!$D$76:$O$76</definedName>
    <definedName name="i" localSheetId="74">#REF!</definedName>
    <definedName name="i" localSheetId="3">#REF!</definedName>
    <definedName name="i" localSheetId="1">#REF!</definedName>
    <definedName name="i">#REF!</definedName>
    <definedName name="IDRO_7D" localSheetId="74">#REF!</definedName>
    <definedName name="IDRO_7D" localSheetId="3">#REF!</definedName>
    <definedName name="IDRO_7D" localSheetId="1">#REF!</definedName>
    <definedName name="IDRO_7D">#REF!</definedName>
    <definedName name="II.1.1" localSheetId="74">#REF!</definedName>
    <definedName name="II.1.1" localSheetId="3">#REF!</definedName>
    <definedName name="II.1.1" localSheetId="1">#REF!</definedName>
    <definedName name="II.1.1">#REF!</definedName>
    <definedName name="IMF">[11]IN!$AF$36</definedName>
    <definedName name="imfcredit">'[18]IMF Credit'!$D$31:$BC$31</definedName>
    <definedName name="imfcreditsdr">'[18]IMF Credit'!$D$9:$AV$9</definedName>
    <definedName name="imfdebt">'[4]IMF Credit'!$D$9:$AY$9</definedName>
    <definedName name="imfint">'[15]IMF Credit'!$D$61:$IG$61</definedName>
    <definedName name="imfpurchase">'[8]IMF Credit'!$D$57:$IG$57</definedName>
    <definedName name="imfrepurchase">'[15]IMF Credit'!$D$58:$IG$58</definedName>
    <definedName name="impal">[4]BOP!$D$84:$BC$84</definedName>
    <definedName name="impel" localSheetId="74">#REF!</definedName>
    <definedName name="impel" localSheetId="3">#REF!</definedName>
    <definedName name="impel" localSheetId="1">#REF!</definedName>
    <definedName name="impel">#REF!</definedName>
    <definedName name="impflour">[4]BOP!$D$148:$BC$148</definedName>
    <definedName name="impgas">[4]BOP!$D$98:$BC$98</definedName>
    <definedName name="impgoodsfob" localSheetId="74">[12]BOP!#REF!</definedName>
    <definedName name="impgoodsfob" localSheetId="3">[12]BOP!#REF!</definedName>
    <definedName name="impgoodsfob" localSheetId="1">[12]BOP!#REF!</definedName>
    <definedName name="impgoodsfob">[12]BOP!#REF!</definedName>
    <definedName name="impgrain">[4]BOP!$D$136:$BC$136</definedName>
    <definedName name="impoil">[4]BOP!$D$110:$BC$110</definedName>
    <definedName name="impother">[4]BOP!$D$160:$BC$160</definedName>
    <definedName name="IN" localSheetId="74">#REF!</definedName>
    <definedName name="IN" localSheetId="3">#REF!</definedName>
    <definedName name="IN" localSheetId="1">#REF!</definedName>
    <definedName name="IN">#REF!</definedName>
    <definedName name="In_millions_of_lei" localSheetId="74">#REF!</definedName>
    <definedName name="In_millions_of_lei" localSheetId="3">#REF!</definedName>
    <definedName name="In_millions_of_lei" localSheetId="1">#REF!</definedName>
    <definedName name="In_millions_of_lei">#REF!</definedName>
    <definedName name="In_millions_of_U.S._dollars" localSheetId="74">#REF!</definedName>
    <definedName name="In_millions_of_U.S._dollars" localSheetId="3">#REF!</definedName>
    <definedName name="In_millions_of_U.S._dollars" localSheetId="1">#REF!</definedName>
    <definedName name="In_millions_of_U.S._dollars">#REF!</definedName>
    <definedName name="inpnfpsex">'[4]Debt Service'!$D$16:$BZ$16</definedName>
    <definedName name="intadb00">'[4]Calculation amort and inter'!$C$288:$IM$288</definedName>
    <definedName name="intadb01">'[4]Calculation amort and inter'!$C$289:$IM$289</definedName>
    <definedName name="intadb02">'[4]Calculation amort and inter'!$C$290:$IM$290</definedName>
    <definedName name="intadb03">'[4]Calculation amort and inter'!$C$291:$IM$291</definedName>
    <definedName name="intadb04">'[4]Calculation amort and inter'!$C$292:$IM$292</definedName>
    <definedName name="intadb05">'[4]Calculation amort and inter'!$C$293:$IM$293</definedName>
    <definedName name="intadb06">'[4]Calculation amort and inter'!$C$294:$IM$294</definedName>
    <definedName name="intadb07">'[4]Calculation amort and inter'!$C$295:$IM$295</definedName>
    <definedName name="intadb08">'[4]Calculation amort and inter'!$C$296:$IM$296</definedName>
    <definedName name="intadb09">'[4]Calculation amort and inter'!$C$297:$IM$297</definedName>
    <definedName name="intadb10">'[4]Calculation amort and inter'!$C$298:$IQ$298</definedName>
    <definedName name="intbil02">'[4]Calculation amort and inter'!$C$99:$HM$99</definedName>
    <definedName name="intbil03">'[4]Calculation amort and inter'!$C$100:$HM$100</definedName>
    <definedName name="intbil04">'[4]Calculation amort and inter'!$C$101:$HM$101</definedName>
    <definedName name="intbil05">'[4]Calculation amort and inter'!$C$102:$HM$102</definedName>
    <definedName name="intbil06">'[4]Calculation amort and inter'!$C$103:$HM$103</definedName>
    <definedName name="intbil07">'[4]Calculation amort and inter'!$C$104:$HM$104</definedName>
    <definedName name="intbil08">'[4]Calculation amort and inter'!$C$105:$HM$105</definedName>
    <definedName name="intbil09">'[4]Calculation amort and inter'!$C$106:$HM$106</definedName>
    <definedName name="intbil10">'[4]Calculation amort and inter'!$C$107:$HM$107</definedName>
    <definedName name="intebrd00">'[4]Calculation amort and inter'!$C$344:$IQ$344</definedName>
    <definedName name="intebrd01">'[4]Calculation amort and inter'!$C$345:$IQ$345</definedName>
    <definedName name="intebrd02">'[4]Calculation amort and inter'!$C$346:$IQ$346</definedName>
    <definedName name="intebrd03">'[4]Calculation amort and inter'!$C$347:$IQ$347</definedName>
    <definedName name="intebrd04">'[4]Calculation amort and inter'!$C$348:$IQ$348</definedName>
    <definedName name="intebrd05">'[4]Calculation amort and inter'!$C$349:$IQ$349</definedName>
    <definedName name="intebrd06">'[4]Calculation amort and inter'!$C$350:$IQ$350</definedName>
    <definedName name="intebrd07">'[4]Calculation amort and inter'!$C$351:$IQ$351</definedName>
    <definedName name="intebrd08">'[4]Calculation amort and inter'!$C$352:$IQ$352</definedName>
    <definedName name="intebrd09">'[4]Calculation amort and inter'!$C$353:$IQ$353</definedName>
    <definedName name="intebrd10">'[4]Calculation amort and inter'!$C$354:$IQ$354</definedName>
    <definedName name="Interbank" localSheetId="74">#REF!</definedName>
    <definedName name="Interbank" localSheetId="3">#REF!</definedName>
    <definedName name="Interbank" localSheetId="1">#REF!</definedName>
    <definedName name="Interbank">#REF!</definedName>
    <definedName name="Interest_NC" localSheetId="74">[16]NPV_base!#REF!</definedName>
    <definedName name="Interest_NC" localSheetId="3">[16]NPV_base!#REF!</definedName>
    <definedName name="Interest_NC" localSheetId="1">[16]NPV_base!#REF!</definedName>
    <definedName name="Interest_NC">[16]NPV_base!#REF!</definedName>
    <definedName name="InterestRate" localSheetId="74">#REF!</definedName>
    <definedName name="InterestRate" localSheetId="3">#REF!</definedName>
    <definedName name="InterestRate" localSheetId="1">#REF!</definedName>
    <definedName name="InterestRate">#REF!</definedName>
    <definedName name="intgap00">'[4]Calculation amort and inter'!$C$459:$CJ$459</definedName>
    <definedName name="intgap01">'[4]Calculation amort and inter'!$C$460:$CJ$460</definedName>
    <definedName name="intgap02">'[4]Calculation amort and inter'!$C$461:$CJ$461</definedName>
    <definedName name="intgap03">'[4]Calculation amort and inter'!$C$462:$CJ$462</definedName>
    <definedName name="intgap04">'[4]Calculation amort and inter'!$C$463:$CJ$463</definedName>
    <definedName name="intgap05">'[4]Calculation amort and inter'!$C$464:$CJ$464</definedName>
    <definedName name="intgap06">'[4]Calculation amort and inter'!$C$465:$CJ$465</definedName>
    <definedName name="intgap07">'[4]Calculation amort and inter'!$C$466:$CJ$466</definedName>
    <definedName name="intgap08">'[4]Calculation amort and inter'!$C$467:$CJ$467</definedName>
    <definedName name="intgap09">'[4]Calculation amort and inter'!$C$468:$CJ$468</definedName>
    <definedName name="intgap10">'[4]Calculation amort and inter'!$C$469:$CJ$469</definedName>
    <definedName name="intimf">'[4]IMF Credit'!$D$47:$AS$47</definedName>
    <definedName name="intisl00">'[4]Calculation amort and inter'!$C$396:$IV$396</definedName>
    <definedName name="intisl01">'[4]Calculation amort and inter'!$C$397:$IV$397</definedName>
    <definedName name="intisl02">'[4]Calculation amort and inter'!$C$398:$IV$398</definedName>
    <definedName name="intisl03">'[4]Calculation amort and inter'!$C$399:$IV$399</definedName>
    <definedName name="intisl04">'[4]Calculation amort and inter'!$C$400:$IV$400</definedName>
    <definedName name="intisl05">'[4]Calculation amort and inter'!$C$401:$IV$401</definedName>
    <definedName name="intisl06">'[4]Calculation amort and inter'!$C$402:$IV$402</definedName>
    <definedName name="intisl07">'[4]Calculation amort and inter'!$C$403:$IV$403</definedName>
    <definedName name="intisl08">'[4]Calculation amort and inter'!$C$404:$IV$404</definedName>
    <definedName name="intisl09">'[4]Calculation amort and inter'!$C$405:$IV$405</definedName>
    <definedName name="intisl10">'[4]Calculation amort and inter'!$C$406:$IV$406</definedName>
    <definedName name="intnewbil">'[4]Debt Service'!$D$47:$CC$47</definedName>
    <definedName name="intnewmult">'[4]Debt Service'!$D$41:$CC$41</definedName>
    <definedName name="intoldbil">'[4]Debt Service'!$D$25:$CC$25</definedName>
    <definedName name="intoldchina">'[4]Debt Service'!$D$34:$CC$34</definedName>
    <definedName name="intoldcis">'[4]Debt Service'!$D$26:$CC$26</definedName>
    <definedName name="intoldeu">'[4]Debt Service'!$D$24:$CC$24</definedName>
    <definedName name="intoldindia">'[4]Debt Service'!$D$36:$CC$36</definedName>
    <definedName name="intoldkaz">'[4]Debt Service'!$D$29:$CC$29</definedName>
    <definedName name="intoldkir">'[4]Debt Service'!$D$31:$CC$31</definedName>
    <definedName name="intoldmult">'[4]Debt Service'!$D$18:$CC$18</definedName>
    <definedName name="intoldnoncis">'[4]Debt Service'!$D$32:$CC$32</definedName>
    <definedName name="intoldpak">'[4]Debt Service'!$D$35:$CC$35</definedName>
    <definedName name="intoldrus">'[4]Debt Service'!$D$27:$CC$27</definedName>
    <definedName name="intoldturkey">'[4]Debt Service'!$D$37:$CC$37</definedName>
    <definedName name="intoldus">'[4]Debt Service'!$D$33:$CC$33</definedName>
    <definedName name="intolduzb">'[4]Debt Service'!$D$28:$CC$28</definedName>
    <definedName name="intoldwb">'[4]Debt Service'!$D$19:$CC$19</definedName>
    <definedName name="intp">'[4]Debt Service'!$D$8:$AS$8</definedName>
    <definedName name="intpcs" localSheetId="74">'[12]NFA Banking System'!#REF!</definedName>
    <definedName name="intpcs" localSheetId="3">'[12]NFA Banking System'!#REF!</definedName>
    <definedName name="intpcs" localSheetId="1">'[12]NFA Banking System'!#REF!</definedName>
    <definedName name="intpcs">'[12]NFA Banking System'!#REF!</definedName>
    <definedName name="intpfingap">'[4]Debt Service'!$D$13:$BC$13</definedName>
    <definedName name="intpimf">'[4]Debt Service'!$D$12:$BC$12</definedName>
    <definedName name="intpnfps">'[4]Debt Service'!$D$10:$BC$10</definedName>
    <definedName name="intpnfpsex">'[4]Debt Service'!$D$16:$BZ$16</definedName>
    <definedName name="intppriv">'[4]Debt Service'!$D$11:$BC$11</definedName>
    <definedName name="intwb00">'[4]Calculation amort and inter'!$C$234:$IQ$234</definedName>
    <definedName name="intwb01">'[4]Calculation amort and inter'!$C$235:$IQ$235</definedName>
    <definedName name="intwb02">'[4]Calculation amort and inter'!$C$236:$IQ$236</definedName>
    <definedName name="intwb03">'[4]Calculation amort and inter'!$C$237:$IQ$237</definedName>
    <definedName name="intwb04">'[4]Calculation amort and inter'!$C$238:$IQ$238</definedName>
    <definedName name="intwb05">'[4]Calculation amort and inter'!$C$239:$IQ$239</definedName>
    <definedName name="intwb06">'[4]Calculation amort and inter'!$C$240:$IQ$240</definedName>
    <definedName name="intwb07">'[4]Calculation amort and inter'!$C$241:$IQ$241</definedName>
    <definedName name="intwb08">'[4]Calculation amort and inter'!$C$242:$IQ$242</definedName>
    <definedName name="intwb09">'[4]Calculation amort and inter'!$C$243:$IQ$243</definedName>
    <definedName name="intwb10">'[4]Calculation amort and inter'!$C$244:$IQ$244</definedName>
    <definedName name="ipexp" localSheetId="74">#REF!</definedName>
    <definedName name="ipexp" localSheetId="3">#REF!</definedName>
    <definedName name="ipexp" localSheetId="1">#REF!</definedName>
    <definedName name="ipexp">#REF!</definedName>
    <definedName name="ipexpal" localSheetId="74">[12]BOP!#REF!</definedName>
    <definedName name="ipexpal" localSheetId="3">[12]BOP!#REF!</definedName>
    <definedName name="ipexpal" localSheetId="1">[12]BOP!#REF!</definedName>
    <definedName name="ipexpal">[12]BOP!#REF!</definedName>
    <definedName name="ipexpcofi" localSheetId="74">[12]BOP!#REF!</definedName>
    <definedName name="ipexpcofi" localSheetId="3">[12]BOP!#REF!</definedName>
    <definedName name="ipexpcofi" localSheetId="1">[12]BOP!#REF!</definedName>
    <definedName name="ipexpcofi">[12]BOP!#REF!</definedName>
    <definedName name="ipexpcopr" localSheetId="74">#REF!</definedName>
    <definedName name="ipexpcopr" localSheetId="3">#REF!</definedName>
    <definedName name="ipexpcopr" localSheetId="1">#REF!</definedName>
    <definedName name="ipexpcopr">#REF!</definedName>
    <definedName name="ipexpel">[4]BOP!$D$64:$CH$64</definedName>
    <definedName name="ipexpoth">[4]BOP!$D$76:$CH$76</definedName>
    <definedName name="ipexptaj" localSheetId="74">#REF!</definedName>
    <definedName name="ipexptaj" localSheetId="3">#REF!</definedName>
    <definedName name="ipexptaj" localSheetId="1">#REF!</definedName>
    <definedName name="ipexptaj">#REF!</definedName>
    <definedName name="ipexptajiel" localSheetId="74">#REF!</definedName>
    <definedName name="ipexptajiel" localSheetId="3">#REF!</definedName>
    <definedName name="ipexptajiel" localSheetId="1">#REF!</definedName>
    <definedName name="ipexptajiel">#REF!</definedName>
    <definedName name="ipexpweo" localSheetId="74">#REF!</definedName>
    <definedName name="ipexpweo" localSheetId="3">#REF!</definedName>
    <definedName name="ipexpweo" localSheetId="1">#REF!</definedName>
    <definedName name="ipexpweo">#REF!</definedName>
    <definedName name="ipimpal" localSheetId="74">[12]BOP!#REF!</definedName>
    <definedName name="ipimpal" localSheetId="3">[12]BOP!#REF!</definedName>
    <definedName name="ipimpal" localSheetId="1">[12]BOP!#REF!</definedName>
    <definedName name="ipimpal">[12]BOP!#REF!</definedName>
    <definedName name="ipimpel" localSheetId="74">[12]BOP!#REF!</definedName>
    <definedName name="ipimpel" localSheetId="3">[12]BOP!#REF!</definedName>
    <definedName name="ipimpel" localSheetId="1">[12]BOP!#REF!</definedName>
    <definedName name="ipimpel">[12]BOP!#REF!</definedName>
    <definedName name="ipimpexcl" localSheetId="74">#REF!</definedName>
    <definedName name="ipimpexcl" localSheetId="3">#REF!</definedName>
    <definedName name="ipimpexcl" localSheetId="1">#REF!</definedName>
    <definedName name="ipimpexcl">#REF!</definedName>
    <definedName name="ipimpflour">[4]BOP!$D$152:$BC$152</definedName>
    <definedName name="ipimpgas" localSheetId="74">[12]BOP!#REF!</definedName>
    <definedName name="ipimpgas" localSheetId="3">[12]BOP!#REF!</definedName>
    <definedName name="ipimpgas" localSheetId="1">[12]BOP!#REF!</definedName>
    <definedName name="ipimpgas">[12]BOP!#REF!</definedName>
    <definedName name="ipimpgrain" localSheetId="74">[12]BOP!#REF!</definedName>
    <definedName name="ipimpgrain" localSheetId="3">[12]BOP!#REF!</definedName>
    <definedName name="ipimpgrain" localSheetId="1">[12]BOP!#REF!</definedName>
    <definedName name="ipimpgrain">[12]BOP!#REF!</definedName>
    <definedName name="ipimpoil" localSheetId="74">[12]BOP!#REF!</definedName>
    <definedName name="ipimpoil" localSheetId="3">[12]BOP!#REF!</definedName>
    <definedName name="ipimpoil" localSheetId="1">[12]BOP!#REF!</definedName>
    <definedName name="ipimpoil">[12]BOP!#REF!</definedName>
    <definedName name="ipimpother" localSheetId="74">[12]BOP!#REF!</definedName>
    <definedName name="ipimpother" localSheetId="3">[12]BOP!#REF!</definedName>
    <definedName name="ipimpother" localSheetId="1">[12]BOP!#REF!</definedName>
    <definedName name="ipimpother">[12]BOP!#REF!</definedName>
    <definedName name="ipimptaj" localSheetId="74">#REF!</definedName>
    <definedName name="ipimptaj" localSheetId="3">#REF!</definedName>
    <definedName name="ipimptaj" localSheetId="1">#REF!</definedName>
    <definedName name="ipimptaj">#REF!</definedName>
    <definedName name="ipimptajiel" localSheetId="74">#REF!</definedName>
    <definedName name="ipimptajiel" localSheetId="3">#REF!</definedName>
    <definedName name="ipimptajiel" localSheetId="1">#REF!</definedName>
    <definedName name="ipimptajiel">#REF!</definedName>
    <definedName name="ipimpweo" localSheetId="74">#REF!</definedName>
    <definedName name="ipimpweo" localSheetId="3">#REF!</definedName>
    <definedName name="ipimpweo" localSheetId="1">#REF!</definedName>
    <definedName name="ipimpweo">#REF!</definedName>
    <definedName name="ivalexp" localSheetId="74">#REF!</definedName>
    <definedName name="ivalexp" localSheetId="3">#REF!</definedName>
    <definedName name="ivalexp" localSheetId="1">#REF!</definedName>
    <definedName name="ivalexp">#REF!</definedName>
    <definedName name="ivalexpinclel" localSheetId="74">#REF!</definedName>
    <definedName name="ivalexpinclel" localSheetId="3">#REF!</definedName>
    <definedName name="ivalexpinclel" localSheetId="1">#REF!</definedName>
    <definedName name="ivalexpinclel">#REF!</definedName>
    <definedName name="ivalimp" localSheetId="74">#REF!</definedName>
    <definedName name="ivalimp" localSheetId="3">#REF!</definedName>
    <definedName name="ivalimp" localSheetId="1">#REF!</definedName>
    <definedName name="ivalimp">#REF!</definedName>
    <definedName name="ivalimpinclel" localSheetId="74">#REF!</definedName>
    <definedName name="ivalimpinclel" localSheetId="3">#REF!</definedName>
    <definedName name="ivalimpinclel" localSheetId="1">#REF!</definedName>
    <definedName name="ivalimpinclel">#REF!</definedName>
    <definedName name="ivolexp" localSheetId="74">#REF!</definedName>
    <definedName name="ivolexp" localSheetId="3">#REF!</definedName>
    <definedName name="ivolexp" localSheetId="1">#REF!</definedName>
    <definedName name="ivolexp">#REF!</definedName>
    <definedName name="ivolexpinclel" localSheetId="74">#REF!</definedName>
    <definedName name="ivolexpinclel" localSheetId="3">#REF!</definedName>
    <definedName name="ivolexpinclel" localSheetId="1">#REF!</definedName>
    <definedName name="ivolexpinclel">#REF!</definedName>
    <definedName name="ivolimp" localSheetId="74">#REF!</definedName>
    <definedName name="ivolimp" localSheetId="3">#REF!</definedName>
    <definedName name="ivolimp" localSheetId="1">#REF!</definedName>
    <definedName name="ivolimp">#REF!</definedName>
    <definedName name="ivolimpinclel" localSheetId="74">#REF!</definedName>
    <definedName name="ivolimpinclel" localSheetId="3">#REF!</definedName>
    <definedName name="ivolimpinclel" localSheetId="1">#REF!</definedName>
    <definedName name="ivolimpinclel">#REF!</definedName>
    <definedName name="j">'[8]IMF Credit'!$D$58:$IG$58</definedName>
    <definedName name="jan" localSheetId="95" hidden="1">{#N/A,#N/A,FALSE,"CB";#N/A,#N/A,FALSE,"CMB";#N/A,#N/A,FALSE,"NBFI"}</definedName>
    <definedName name="jan" localSheetId="96" hidden="1">{#N/A,#N/A,FALSE,"CB";#N/A,#N/A,FALSE,"CMB";#N/A,#N/A,FALSE,"NBFI"}</definedName>
    <definedName name="jan" hidden="1">{#N/A,#N/A,FALSE,"CB";#N/A,#N/A,FALSE,"CMB";#N/A,#N/A,FALSE,"NBFI"}</definedName>
    <definedName name="KEND" localSheetId="74">#REF!</definedName>
    <definedName name="KEND" localSheetId="3">#REF!</definedName>
    <definedName name="KEND" localSheetId="1">#REF!</definedName>
    <definedName name="KEND">#REF!</definedName>
    <definedName name="KMENU" localSheetId="74">#REF!</definedName>
    <definedName name="KMENU" localSheetId="3">#REF!</definedName>
    <definedName name="KMENU" localSheetId="1">#REF!</definedName>
    <definedName name="KMENU">#REF!</definedName>
    <definedName name="last_978" localSheetId="74">#REF!</definedName>
    <definedName name="last_978" localSheetId="3">#REF!</definedName>
    <definedName name="last_978" localSheetId="1">#REF!</definedName>
    <definedName name="last_978">#REF!</definedName>
    <definedName name="LCM" localSheetId="74">#REF!</definedName>
    <definedName name="LCM" localSheetId="3">#REF!</definedName>
    <definedName name="LCM" localSheetId="1">#REF!</definedName>
    <definedName name="LCM">#REF!</definedName>
    <definedName name="LE" localSheetId="74">#REF!</definedName>
    <definedName name="LE" localSheetId="3">#REF!</definedName>
    <definedName name="LE" localSheetId="1">#REF!</definedName>
    <definedName name="LE">#REF!</definedName>
    <definedName name="LEFT" localSheetId="74">#REF!</definedName>
    <definedName name="LEFT" localSheetId="3">#REF!</definedName>
    <definedName name="LEFT" localSheetId="1">#REF!</definedName>
    <definedName name="LEFT">#REF!</definedName>
    <definedName name="LEM" localSheetId="74">#REF!</definedName>
    <definedName name="LEM" localSheetId="3">#REF!</definedName>
    <definedName name="LEM" localSheetId="1">#REF!</definedName>
    <definedName name="LEM">#REF!</definedName>
    <definedName name="LHEM" localSheetId="74">#REF!</definedName>
    <definedName name="LHEM" localSheetId="3">#REF!</definedName>
    <definedName name="LHEM" localSheetId="1">#REF!</definedName>
    <definedName name="LHEM">#REF!</definedName>
    <definedName name="LHM" localSheetId="74">#REF!</definedName>
    <definedName name="LHM" localSheetId="3">#REF!</definedName>
    <definedName name="LHM" localSheetId="1">#REF!</definedName>
    <definedName name="LHM">#REF!</definedName>
    <definedName name="LIABILITIES" localSheetId="74">'[21]CBA bal.sheet 98-99'!#REF!</definedName>
    <definedName name="LIABILITIES" localSheetId="3">'[21]CBA bal.sheet 98-99'!#REF!</definedName>
    <definedName name="LIABILITIES" localSheetId="1">'[21]CBA bal.sheet 98-99'!#REF!</definedName>
    <definedName name="LIABILITIES">'[21]CBA bal.sheet 98-99'!#REF!</definedName>
    <definedName name="LIPM" localSheetId="74">#REF!</definedName>
    <definedName name="LIPM" localSheetId="3">#REF!</definedName>
    <definedName name="LIPM" localSheetId="1">#REF!</definedName>
    <definedName name="LIPM">#REF!</definedName>
    <definedName name="liquidity_reserve" localSheetId="74">#REF!</definedName>
    <definedName name="liquidity_reserve" localSheetId="3">#REF!</definedName>
    <definedName name="liquidity_reserve" localSheetId="1">#REF!</definedName>
    <definedName name="liquidity_reserve">#REF!</definedName>
    <definedName name="LLF" localSheetId="74">#REF!</definedName>
    <definedName name="LLF" localSheetId="3">#REF!</definedName>
    <definedName name="LLF" localSheetId="1">#REF!</definedName>
    <definedName name="LLF">#REF!</definedName>
    <definedName name="LULCM" localSheetId="74">#REF!</definedName>
    <definedName name="LULCM" localSheetId="3">#REF!</definedName>
    <definedName name="LULCM" localSheetId="1">#REF!</definedName>
    <definedName name="LULCM">#REF!</definedName>
    <definedName name="LUR" localSheetId="74">#REF!</definedName>
    <definedName name="LUR" localSheetId="3">#REF!</definedName>
    <definedName name="LUR" localSheetId="1">#REF!</definedName>
    <definedName name="LUR">#REF!</definedName>
    <definedName name="lvTMGXO_Dcalc2" localSheetId="74">#REF!</definedName>
    <definedName name="lvTMGXO_Dcalc2" localSheetId="3">#REF!</definedName>
    <definedName name="lvTMGXO_Dcalc2" localSheetId="1">#REF!</definedName>
    <definedName name="lvTMGXO_Dcalc2">#REF!</definedName>
    <definedName name="lvTXGXO_Dcalc2" localSheetId="74">#REF!</definedName>
    <definedName name="lvTXGXO_Dcalc2" localSheetId="3">#REF!</definedName>
    <definedName name="lvTXGXO_Dcalc2" localSheetId="1">#REF!</definedName>
    <definedName name="lvTXGXO_Dcalc2">#REF!</definedName>
    <definedName name="MA" localSheetId="74">#REF!</definedName>
    <definedName name="MA" localSheetId="3">#REF!</definedName>
    <definedName name="MA" localSheetId="1">#REF!</definedName>
    <definedName name="MA">#REF!</definedName>
    <definedName name="MA_G" localSheetId="74">#REF!</definedName>
    <definedName name="MA_G" localSheetId="3">#REF!</definedName>
    <definedName name="MA_G" localSheetId="1">#REF!</definedName>
    <definedName name="MA_G">#REF!</definedName>
    <definedName name="MACRO" localSheetId="74">#REF!</definedName>
    <definedName name="MACRO" localSheetId="3">#REF!</definedName>
    <definedName name="MACRO" localSheetId="1">#REF!</definedName>
    <definedName name="MACRO">#REF!</definedName>
    <definedName name="MACRO_ASSUMP_2006" localSheetId="74">#REF!</definedName>
    <definedName name="MACRO_ASSUMP_2006" localSheetId="3">#REF!</definedName>
    <definedName name="MACRO_ASSUMP_2006" localSheetId="1">#REF!</definedName>
    <definedName name="MACRO_ASSUMP_2006">#REF!</definedName>
    <definedName name="MACROS" localSheetId="74">#REF!</definedName>
    <definedName name="MACROS" localSheetId="3">#REF!</definedName>
    <definedName name="MACROS" localSheetId="1">#REF!</definedName>
    <definedName name="MACROS">#REF!</definedName>
    <definedName name="Maturity_NC" localSheetId="74">[16]NPV_base!#REF!</definedName>
    <definedName name="Maturity_NC" localSheetId="3">[16]NPV_base!#REF!</definedName>
    <definedName name="Maturity_NC" localSheetId="1">[16]NPV_base!#REF!</definedName>
    <definedName name="Maturity_NC">[16]NPV_base!#REF!</definedName>
    <definedName name="MCV">'[13]REAL-weo'!$H$32:$O$32</definedName>
    <definedName name="MCV_B" localSheetId="74">#REF!</definedName>
    <definedName name="MCV_B" localSheetId="3">#REF!</definedName>
    <definedName name="MCV_B" localSheetId="1">#REF!</definedName>
    <definedName name="MCV_B">#REF!</definedName>
    <definedName name="MCV_B1" localSheetId="74">#REF!</definedName>
    <definedName name="MCV_B1" localSheetId="3">#REF!</definedName>
    <definedName name="MCV_B1" localSheetId="1">#REF!</definedName>
    <definedName name="MCV_B1">#REF!</definedName>
    <definedName name="MCV_D" localSheetId="74">#REF!</definedName>
    <definedName name="MCV_D" localSheetId="3">#REF!</definedName>
    <definedName name="MCV_D" localSheetId="1">#REF!</definedName>
    <definedName name="MCV_D">#REF!</definedName>
    <definedName name="MCV_N" localSheetId="74">'[13]REAL-weo'!#REF!</definedName>
    <definedName name="MCV_N" localSheetId="3">'[13]REAL-weo'!#REF!</definedName>
    <definedName name="MCV_N" localSheetId="1">'[13]REAL-weo'!#REF!</definedName>
    <definedName name="MCV_N">'[13]REAL-weo'!#REF!</definedName>
    <definedName name="MCV_T" localSheetId="74">#REF!</definedName>
    <definedName name="MCV_T" localSheetId="3">#REF!</definedName>
    <definedName name="MCV_T" localSheetId="1">#REF!</definedName>
    <definedName name="MCV_T">#REF!</definedName>
    <definedName name="Medium" localSheetId="74">#REF!</definedName>
    <definedName name="Medium" localSheetId="3">#REF!</definedName>
    <definedName name="Medium" localSheetId="1">#REF!</definedName>
    <definedName name="Medium">#REF!</definedName>
    <definedName name="Medium_term_BOP_scenario" localSheetId="74">#REF!</definedName>
    <definedName name="Medium_term_BOP_scenario" localSheetId="3">#REF!</definedName>
    <definedName name="Medium_term_BOP_scenario" localSheetId="1">#REF!</definedName>
    <definedName name="Medium_term_BOP_scenario">#REF!</definedName>
    <definedName name="medterm" localSheetId="74">#REF!</definedName>
    <definedName name="medterm" localSheetId="3">#REF!</definedName>
    <definedName name="medterm" localSheetId="1">#REF!</definedName>
    <definedName name="medterm">#REF!</definedName>
    <definedName name="medtermrus" localSheetId="74">#REF!</definedName>
    <definedName name="medtermrus" localSheetId="3">#REF!</definedName>
    <definedName name="medtermrus" localSheetId="1">#REF!</definedName>
    <definedName name="medtermrus">#REF!</definedName>
    <definedName name="MIDDLE" localSheetId="74">#REF!</definedName>
    <definedName name="MIDDLE" localSheetId="3">#REF!</definedName>
    <definedName name="MIDDLE" localSheetId="1">#REF!</definedName>
    <definedName name="MIDDLE">#REF!</definedName>
    <definedName name="Moldova__Balance_of_Payments__1994_98" localSheetId="74">#REF!</definedName>
    <definedName name="Moldova__Balance_of_Payments__1994_98" localSheetId="3">#REF!</definedName>
    <definedName name="Moldova__Balance_of_Payments__1994_98" localSheetId="1">#REF!</definedName>
    <definedName name="Moldova__Balance_of_Payments__1994_98">#REF!</definedName>
    <definedName name="MONA798">'[22]NBK-T20'!$A$3:$G$64</definedName>
    <definedName name="Monetary" localSheetId="74">#REF!</definedName>
    <definedName name="Monetary" localSheetId="3">#REF!</definedName>
    <definedName name="Monetary" localSheetId="1">#REF!</definedName>
    <definedName name="Monetary">#REF!</definedName>
    <definedName name="Monetary_Program_Parameters" localSheetId="74">#REF!</definedName>
    <definedName name="Monetary_Program_Parameters" localSheetId="3">#REF!</definedName>
    <definedName name="Monetary_Program_Parameters" localSheetId="1">#REF!</definedName>
    <definedName name="Monetary_Program_Parameters">#REF!</definedName>
    <definedName name="moneyprogram" localSheetId="74">#REF!</definedName>
    <definedName name="moneyprogram" localSheetId="3">#REF!</definedName>
    <definedName name="moneyprogram" localSheetId="1">#REF!</definedName>
    <definedName name="moneyprogram">#REF!</definedName>
    <definedName name="monprogparameters" localSheetId="74">#REF!</definedName>
    <definedName name="monprogparameters" localSheetId="3">#REF!</definedName>
    <definedName name="monprogparameters" localSheetId="1">#REF!</definedName>
    <definedName name="monprogparameters">#REF!</definedName>
    <definedName name="Monsurv" localSheetId="74">#REF!</definedName>
    <definedName name="Monsurv" localSheetId="3">#REF!</definedName>
    <definedName name="Monsurv" localSheetId="1">#REF!</definedName>
    <definedName name="Monsurv">#REF!</definedName>
    <definedName name="monsurvey" localSheetId="74">#REF!</definedName>
    <definedName name="monsurvey" localSheetId="3">#REF!</definedName>
    <definedName name="monsurvey" localSheetId="1">#REF!</definedName>
    <definedName name="monsurvey">#REF!</definedName>
    <definedName name="MonthEng">'[23]BLS_original.Tabs1-27'!$B$1</definedName>
    <definedName name="MS" localSheetId="74">#REF!</definedName>
    <definedName name="MS" localSheetId="3">#REF!</definedName>
    <definedName name="MS" localSheetId="1">#REF!</definedName>
    <definedName name="MS">#REF!</definedName>
    <definedName name="mt_moneyprog" localSheetId="74">#REF!</definedName>
    <definedName name="mt_moneyprog" localSheetId="3">#REF!</definedName>
    <definedName name="mt_moneyprog" localSheetId="1">#REF!</definedName>
    <definedName name="mt_moneyprog">#REF!</definedName>
    <definedName name="NAMES" localSheetId="74">#REF!</definedName>
    <definedName name="NAMES" localSheetId="3">#REF!</definedName>
    <definedName name="NAMES" localSheetId="1">#REF!</definedName>
    <definedName name="NAMES">#REF!</definedName>
    <definedName name="NBK" localSheetId="74">#REF!</definedName>
    <definedName name="NBK" localSheetId="3">#REF!</definedName>
    <definedName name="NBK" localSheetId="1">#REF!</definedName>
    <definedName name="NBK">#REF!</definedName>
    <definedName name="NC_R" localSheetId="74">'[13]REAL-weo'!#REF!</definedName>
    <definedName name="NC_R" localSheetId="3">'[13]REAL-weo'!#REF!</definedName>
    <definedName name="NC_R" localSheetId="1">'[13]REAL-weo'!#REF!</definedName>
    <definedName name="NC_R">'[13]REAL-weo'!#REF!</definedName>
    <definedName name="NCG" localSheetId="74">#REF!</definedName>
    <definedName name="NCG" localSheetId="3">#REF!</definedName>
    <definedName name="NCG" localSheetId="1">#REF!</definedName>
    <definedName name="NCG">#REF!</definedName>
    <definedName name="NCG_R" localSheetId="74">'[24]weo-real'!#REF!</definedName>
    <definedName name="NCG_R" localSheetId="3">'[24]weo-real'!#REF!</definedName>
    <definedName name="NCG_R" localSheetId="1">'[24]weo-real'!#REF!</definedName>
    <definedName name="NCG_R">'[24]weo-real'!#REF!</definedName>
    <definedName name="NCP" localSheetId="74">#REF!</definedName>
    <definedName name="NCP" localSheetId="3">#REF!</definedName>
    <definedName name="NCP" localSheetId="1">#REF!</definedName>
    <definedName name="NCP">#REF!</definedName>
    <definedName name="NCP_R" localSheetId="74">#REF!</definedName>
    <definedName name="NCP_R" localSheetId="3">#REF!</definedName>
    <definedName name="NCP_R" localSheetId="1">#REF!</definedName>
    <definedName name="NCP_R">#REF!</definedName>
    <definedName name="ndebtadbam">'[15]Calculation amort and inter'!$C$240:$IV$240</definedName>
    <definedName name="ndebtadbint">'[15]Calculation amort and inter'!$C$241:$IV$241</definedName>
    <definedName name="ndebtadbst">'[4]Calculation amort and inter'!$C$254:$IV$254</definedName>
    <definedName name="ndebtbilam">'[15]Calculation amort and inter'!$C$64:$FO$64</definedName>
    <definedName name="ndebtbilint">'[15]Calculation amort and inter'!$C$65:$FO$65</definedName>
    <definedName name="ndebtbilst">'[4]Calculation amort and inter'!$C$71:$FR$71</definedName>
    <definedName name="ndebtebrdam">'[15]Calculation amort and inter'!$C$296:$IV$296</definedName>
    <definedName name="ndebtebrdint">'[15]Calculation amort and inter'!$C$297:$IV$297</definedName>
    <definedName name="ndebtebrdst">'[4]Calculation amort and inter'!$C$310:$IV$310</definedName>
    <definedName name="ndebtedfam" localSheetId="74">'[12]Calculation amort and inter'!#REF!</definedName>
    <definedName name="ndebtedfam" localSheetId="3">'[12]Calculation amort and inter'!#REF!</definedName>
    <definedName name="ndebtedfam" localSheetId="1">'[12]Calculation amort and inter'!#REF!</definedName>
    <definedName name="ndebtedfam">'[12]Calculation amort and inter'!#REF!</definedName>
    <definedName name="ndebtedfint" localSheetId="74">'[12]Calculation amort and inter'!#REF!</definedName>
    <definedName name="ndebtedfint" localSheetId="3">'[12]Calculation amort and inter'!#REF!</definedName>
    <definedName name="ndebtedfint" localSheetId="1">'[12]Calculation amort and inter'!#REF!</definedName>
    <definedName name="ndebtedfint">'[12]Calculation amort and inter'!#REF!</definedName>
    <definedName name="ndebtedfst" localSheetId="74">'[12]Calculation amort and inter'!#REF!</definedName>
    <definedName name="ndebtedfst" localSheetId="3">'[12]Calculation amort and inter'!#REF!</definedName>
    <definedName name="ndebtedfst" localSheetId="1">'[12]Calculation amort and inter'!#REF!</definedName>
    <definedName name="ndebtedfst">'[12]Calculation amort and inter'!#REF!</definedName>
    <definedName name="ndebtidb">'[4]Calculation amort and inter'!$C$362:$AY$362</definedName>
    <definedName name="ndebtidbam">'[15]Calculation amort and inter'!$C$348:$IV$348</definedName>
    <definedName name="ndebtidbint">'[15]Calculation amort and inter'!$C$349:$IV$349</definedName>
    <definedName name="ndebtidbst">'[4]Calculation amort and inter'!$C$362:$IV$362</definedName>
    <definedName name="ndebtwbam">'[15]Calculation amort and inter'!$C$187:$IV$187</definedName>
    <definedName name="ndebtwbint">'[15]Calculation amort and inter'!$C$188:$IV$188</definedName>
    <definedName name="ndebtwbst">'[4]Calculation amort and inter'!$C$201:$IV$201</definedName>
    <definedName name="ndisadb">[4]Pub_disb!$D$42:$AS$42</definedName>
    <definedName name="ndisbbil" localSheetId="74">[12]BOP!#REF!</definedName>
    <definedName name="ndisbbil" localSheetId="3">[12]BOP!#REF!</definedName>
    <definedName name="ndisbbil" localSheetId="1">[12]BOP!#REF!</definedName>
    <definedName name="ndisbbil">[12]BOP!#REF!</definedName>
    <definedName name="ndisbwb" localSheetId="74">[12]BOP!#REF!</definedName>
    <definedName name="ndisbwb" localSheetId="3">[12]BOP!#REF!</definedName>
    <definedName name="ndisbwb" localSheetId="1">[12]BOP!#REF!</definedName>
    <definedName name="ndisbwb">[12]BOP!#REF!</definedName>
    <definedName name="ndisebrd">[4]Pub_disb!$D$49:$AS$49</definedName>
    <definedName name="ndisedf" localSheetId="74">[12]BOP!#REF!</definedName>
    <definedName name="ndisedf" localSheetId="3">[12]BOP!#REF!</definedName>
    <definedName name="ndisedf" localSheetId="1">[12]BOP!#REF!</definedName>
    <definedName name="ndisedf">[12]BOP!#REF!</definedName>
    <definedName name="ndisidb">[4]Pub_disb!$D$37:$AS$37</definedName>
    <definedName name="ndiswb" localSheetId="74">[12]BOP!#REF!</definedName>
    <definedName name="ndiswb" localSheetId="3">[12]BOP!#REF!</definedName>
    <definedName name="ndiswb" localSheetId="1">[12]BOP!#REF!</definedName>
    <definedName name="ndiswb">[12]BOP!#REF!</definedName>
    <definedName name="ndiswbexsac" localSheetId="74">[12]BOP!#REF!</definedName>
    <definedName name="ndiswbexsac" localSheetId="3">[12]BOP!#REF!</definedName>
    <definedName name="ndiswbexsac" localSheetId="1">[12]BOP!#REF!</definedName>
    <definedName name="ndiswbexsac">[12]BOP!#REF!</definedName>
    <definedName name="ndiswbsac">[4]BOP!$D$277:$AS$277</definedName>
    <definedName name="NEF_6" localSheetId="74">#REF!</definedName>
    <definedName name="NEF_6" localSheetId="3">#REF!</definedName>
    <definedName name="NEF_6" localSheetId="1">#REF!</definedName>
    <definedName name="NEF_6">#REF!</definedName>
    <definedName name="new" localSheetId="95" hidden="1">{"TBILLS_ALL",#N/A,FALSE,"FITB_all"}</definedName>
    <definedName name="new" localSheetId="96" hidden="1">{"TBILLS_ALL",#N/A,FALSE,"FITB_all"}</definedName>
    <definedName name="new" hidden="1">{"TBILLS_ALL",#N/A,FALSE,"FITB_all"}</definedName>
    <definedName name="NFA_assumptions" localSheetId="74">#REF!</definedName>
    <definedName name="NFA_assumptions" localSheetId="3">#REF!</definedName>
    <definedName name="NFA_assumptions" localSheetId="1">#REF!</definedName>
    <definedName name="NFA_assumptions">#REF!</definedName>
    <definedName name="NFB_R" localSheetId="74">'[13]REAL-weo'!#REF!</definedName>
    <definedName name="NFB_R" localSheetId="3">'[13]REAL-weo'!#REF!</definedName>
    <definedName name="NFB_R" localSheetId="1">'[13]REAL-weo'!#REF!</definedName>
    <definedName name="NFB_R">'[13]REAL-weo'!#REF!</definedName>
    <definedName name="NFB_R_GDP" localSheetId="74">'[13]REAL-weo'!#REF!</definedName>
    <definedName name="NFB_R_GDP" localSheetId="3">'[13]REAL-weo'!#REF!</definedName>
    <definedName name="NFB_R_GDP" localSheetId="1">'[13]REAL-weo'!#REF!</definedName>
    <definedName name="NFB_R_GDP">'[13]REAL-weo'!#REF!</definedName>
    <definedName name="nfdi">[4]BOP!$D$251:$AS$251</definedName>
    <definedName name="NFI" localSheetId="74">#REF!</definedName>
    <definedName name="NFI" localSheetId="3">#REF!</definedName>
    <definedName name="NFI" localSheetId="1">#REF!</definedName>
    <definedName name="NFI">#REF!</definedName>
    <definedName name="NFI_R" localSheetId="74">#REF!</definedName>
    <definedName name="NFI_R" localSheetId="3">#REF!</definedName>
    <definedName name="NFI_R" localSheetId="1">#REF!</definedName>
    <definedName name="NFI_R">#REF!</definedName>
    <definedName name="NFIG" localSheetId="74">#REF!</definedName>
    <definedName name="NFIG" localSheetId="3">#REF!</definedName>
    <definedName name="NFIG" localSheetId="1">#REF!</definedName>
    <definedName name="NFIG">#REF!</definedName>
    <definedName name="NFIP" localSheetId="74">#REF!</definedName>
    <definedName name="NFIP" localSheetId="3">#REF!</definedName>
    <definedName name="NFIP" localSheetId="1">#REF!</definedName>
    <definedName name="NFIP">#REF!</definedName>
    <definedName name="NGDP" localSheetId="74">#REF!</definedName>
    <definedName name="NGDP" localSheetId="3">#REF!</definedName>
    <definedName name="NGDP" localSheetId="1">#REF!</definedName>
    <definedName name="NGDP">#REF!</definedName>
    <definedName name="NGDP_D" localSheetId="74">#REF!</definedName>
    <definedName name="NGDP_D" localSheetId="3">#REF!</definedName>
    <definedName name="NGDP_D" localSheetId="1">#REF!</definedName>
    <definedName name="NGDP_D">#REF!</definedName>
    <definedName name="NGDP_DG" localSheetId="74">#REF!</definedName>
    <definedName name="NGDP_DG" localSheetId="3">#REF!</definedName>
    <definedName name="NGDP_DG" localSheetId="1">#REF!</definedName>
    <definedName name="NGDP_DG">#REF!</definedName>
    <definedName name="NGDP_R" localSheetId="74">#REF!</definedName>
    <definedName name="NGDP_R" localSheetId="3">#REF!</definedName>
    <definedName name="NGDP_R" localSheetId="1">#REF!</definedName>
    <definedName name="NGDP_R">#REF!</definedName>
    <definedName name="NGDP_RG" localSheetId="74">'[13]REAL-weo'!#REF!</definedName>
    <definedName name="NGDP_RG" localSheetId="3">'[13]REAL-weo'!#REF!</definedName>
    <definedName name="NGDP_RG" localSheetId="1">'[13]REAL-weo'!#REF!</definedName>
    <definedName name="NGDP_RG">'[13]REAL-weo'!#REF!</definedName>
    <definedName name="NGS" localSheetId="74">#REF!</definedName>
    <definedName name="NGS" localSheetId="3">#REF!</definedName>
    <definedName name="NGS" localSheetId="1">#REF!</definedName>
    <definedName name="NGS">#REF!</definedName>
    <definedName name="NGS_NGDP" localSheetId="74">#REF!</definedName>
    <definedName name="NGS_NGDP" localSheetId="3">#REF!</definedName>
    <definedName name="NGS_NGDP" localSheetId="1">#REF!</definedName>
    <definedName name="NGS_NGDP">#REF!</definedName>
    <definedName name="NGSG" localSheetId="74">#REF!</definedName>
    <definedName name="NGSG" localSheetId="3">#REF!</definedName>
    <definedName name="NGSG" localSheetId="1">#REF!</definedName>
    <definedName name="NGSG">#REF!</definedName>
    <definedName name="NGSP" localSheetId="74">#REF!</definedName>
    <definedName name="NGSP" localSheetId="3">#REF!</definedName>
    <definedName name="NGSP" localSheetId="1">#REF!</definedName>
    <definedName name="NGSP">#REF!</definedName>
    <definedName name="NI" localSheetId="74">#REF!</definedName>
    <definedName name="NI" localSheetId="3">#REF!</definedName>
    <definedName name="NI" localSheetId="1">#REF!</definedName>
    <definedName name="NI">#REF!</definedName>
    <definedName name="NI_GDP" localSheetId="74">#REF!</definedName>
    <definedName name="NI_GDP" localSheetId="3">#REF!</definedName>
    <definedName name="NI_GDP" localSheetId="1">#REF!</definedName>
    <definedName name="NI_GDP">#REF!</definedName>
    <definedName name="NI_NGDP" localSheetId="74">#REF!</definedName>
    <definedName name="NI_NGDP" localSheetId="3">#REF!</definedName>
    <definedName name="NI_NGDP" localSheetId="1">#REF!</definedName>
    <definedName name="NI_NGDP">#REF!</definedName>
    <definedName name="NI_R" localSheetId="74">'[13]REAL-weo'!#REF!</definedName>
    <definedName name="NI_R" localSheetId="3">'[13]REAL-weo'!#REF!</definedName>
    <definedName name="NI_R" localSheetId="1">'[13]REAL-weo'!#REF!</definedName>
    <definedName name="NI_R">'[13]REAL-weo'!#REF!</definedName>
    <definedName name="NINV" localSheetId="74">#REF!</definedName>
    <definedName name="NINV" localSheetId="3">#REF!</definedName>
    <definedName name="NINV" localSheetId="1">#REF!</definedName>
    <definedName name="NINV">#REF!</definedName>
    <definedName name="NINV_R" localSheetId="74">#REF!</definedName>
    <definedName name="NINV_R" localSheetId="3">#REF!</definedName>
    <definedName name="NINV_R" localSheetId="1">#REF!</definedName>
    <definedName name="NINV_R">#REF!</definedName>
    <definedName name="NINV_R_GDP" localSheetId="74">'[13]REAL-weo'!#REF!</definedName>
    <definedName name="NINV_R_GDP" localSheetId="3">'[13]REAL-weo'!#REF!</definedName>
    <definedName name="NINV_R_GDP" localSheetId="1">'[13]REAL-weo'!#REF!</definedName>
    <definedName name="NINV_R_GDP">'[13]REAL-weo'!#REF!</definedName>
    <definedName name="nir">'[18]NFA Banking System'!$D$10:$BB$10</definedName>
    <definedName name="NM" localSheetId="74">#REF!</definedName>
    <definedName name="NM" localSheetId="3">#REF!</definedName>
    <definedName name="NM" localSheetId="1">#REF!</definedName>
    <definedName name="NM">#REF!</definedName>
    <definedName name="NM_R" localSheetId="74">#REF!</definedName>
    <definedName name="NM_R" localSheetId="3">#REF!</definedName>
    <definedName name="NM_R" localSheetId="1">#REF!</definedName>
    <definedName name="NM_R">#REF!</definedName>
    <definedName name="NMG" localSheetId="74">#REF!</definedName>
    <definedName name="NMG" localSheetId="3">#REF!</definedName>
    <definedName name="NMG" localSheetId="1">#REF!</definedName>
    <definedName name="NMG">#REF!</definedName>
    <definedName name="NMG_R" localSheetId="74">#REF!</definedName>
    <definedName name="NMG_R" localSheetId="3">#REF!</definedName>
    <definedName name="NMG_R" localSheetId="1">#REF!</definedName>
    <definedName name="NMG_R">#REF!</definedName>
    <definedName name="NMG_RG" localSheetId="74">'[13]REAL-weo'!#REF!</definedName>
    <definedName name="NMG_RG" localSheetId="3">'[13]REAL-weo'!#REF!</definedName>
    <definedName name="NMG_RG" localSheetId="1">'[13]REAL-weo'!#REF!</definedName>
    <definedName name="NMG_RG">'[13]REAL-weo'!#REF!</definedName>
    <definedName name="NMS" localSheetId="74">#REF!</definedName>
    <definedName name="NMS" localSheetId="3">#REF!</definedName>
    <definedName name="NMS" localSheetId="1">#REF!</definedName>
    <definedName name="NMS">#REF!</definedName>
    <definedName name="NMS_R" localSheetId="74">'[13]REAL-weo'!#REF!</definedName>
    <definedName name="NMS_R" localSheetId="3">'[13]REAL-weo'!#REF!</definedName>
    <definedName name="NMS_R" localSheetId="1">'[13]REAL-weo'!#REF!</definedName>
    <definedName name="NMS_R">'[13]REAL-weo'!#REF!</definedName>
    <definedName name="nominal" localSheetId="74">#REF!</definedName>
    <definedName name="nominal" localSheetId="3">#REF!</definedName>
    <definedName name="nominal" localSheetId="1">#REF!</definedName>
    <definedName name="nominal">#REF!</definedName>
    <definedName name="Non_BRO" localSheetId="74">#REF!</definedName>
    <definedName name="Non_BRO" localSheetId="3">#REF!</definedName>
    <definedName name="Non_BRO" localSheetId="1">#REF!</definedName>
    <definedName name="Non_BRO">#REF!</definedName>
    <definedName name="NTDD_R" localSheetId="74">'[13]REAL-weo'!#REF!</definedName>
    <definedName name="NTDD_R" localSheetId="3">'[13]REAL-weo'!#REF!</definedName>
    <definedName name="NTDD_R" localSheetId="1">'[13]REAL-weo'!#REF!</definedName>
    <definedName name="NTDD_R">'[13]REAL-weo'!#REF!</definedName>
    <definedName name="NTDD_RG" localSheetId="74">'[13]REAL-weo'!#REF!</definedName>
    <definedName name="NTDD_RG" localSheetId="3">'[13]REAL-weo'!#REF!</definedName>
    <definedName name="NTDD_RG" localSheetId="1">'[13]REAL-weo'!#REF!</definedName>
    <definedName name="NTDD_RG">'[13]REAL-weo'!#REF!</definedName>
    <definedName name="NX" localSheetId="74">#REF!</definedName>
    <definedName name="NX" localSheetId="3">#REF!</definedName>
    <definedName name="NX" localSheetId="1">#REF!</definedName>
    <definedName name="NX">#REF!</definedName>
    <definedName name="NX_R" localSheetId="74">#REF!</definedName>
    <definedName name="NX_R" localSheetId="3">#REF!</definedName>
    <definedName name="NX_R" localSheetId="1">#REF!</definedName>
    <definedName name="NX_R">#REF!</definedName>
    <definedName name="NXG" localSheetId="74">#REF!</definedName>
    <definedName name="NXG" localSheetId="3">#REF!</definedName>
    <definedName name="NXG" localSheetId="1">#REF!</definedName>
    <definedName name="NXG">#REF!</definedName>
    <definedName name="NXG_R" localSheetId="74">#REF!</definedName>
    <definedName name="NXG_R" localSheetId="3">#REF!</definedName>
    <definedName name="NXG_R" localSheetId="1">#REF!</definedName>
    <definedName name="NXG_R">#REF!</definedName>
    <definedName name="NXG_RG" localSheetId="74">'[13]REAL-weo'!#REF!</definedName>
    <definedName name="NXG_RG" localSheetId="3">'[13]REAL-weo'!#REF!</definedName>
    <definedName name="NXG_RG" localSheetId="1">'[13]REAL-weo'!#REF!</definedName>
    <definedName name="NXG_RG">'[13]REAL-weo'!#REF!</definedName>
    <definedName name="NXS" localSheetId="74">#REF!</definedName>
    <definedName name="NXS" localSheetId="3">#REF!</definedName>
    <definedName name="NXS" localSheetId="1">#REF!</definedName>
    <definedName name="NXS">#REF!</definedName>
    <definedName name="NXS_R" localSheetId="74">'[13]REAL-weo'!#REF!</definedName>
    <definedName name="NXS_R" localSheetId="3">'[13]REAL-weo'!#REF!</definedName>
    <definedName name="NXS_R" localSheetId="1">'[13]REAL-weo'!#REF!</definedName>
    <definedName name="NXS_R">'[13]REAL-weo'!#REF!</definedName>
    <definedName name="oamimf">'[4]IMF Credit'!$D$131:$EK$131</definedName>
    <definedName name="OAT_6" localSheetId="74">#REF!</definedName>
    <definedName name="OAT_6" localSheetId="3">#REF!</definedName>
    <definedName name="OAT_6" localSheetId="1">#REF!</definedName>
    <definedName name="OAT_6">#REF!</definedName>
    <definedName name="odebtadbam">'[15]Calculation amort and inter'!$C$154:$HO$154</definedName>
    <definedName name="odebtadbint">'[15]Calculation amort and inter'!$C$155:$HO$155</definedName>
    <definedName name="odebtadbst">'[4]Calculation amort and inter'!$C$158:$HR$158</definedName>
    <definedName name="odebtchinaam">'[15]Calculation amort and inter'!$C$17:$IV$17</definedName>
    <definedName name="odebtchinaint">'[15]Calculation amort and inter'!$C$18:$IV$18</definedName>
    <definedName name="odebtchinast">'[4]Calculation amort and inter'!$C$15:$IV$15</definedName>
    <definedName name="odebteuam">'[15]Calculation amort and inter'!$C$116:$IV$116</definedName>
    <definedName name="odebteuint">'[15]Calculation amort and inter'!$C$118:$IV$118</definedName>
    <definedName name="odebteust">'[4]Calculation amort and inter'!$C$118:$IV$118</definedName>
    <definedName name="odebtindaint">'[4]Calculation amort and inter'!$C$23:$BK$23</definedName>
    <definedName name="odebtindiaam">'[15]Calculation amort and inter'!$C$22:$IV$22</definedName>
    <definedName name="odebtindiaint">'[15]Calculation amort and inter'!$C$23:$IV$23</definedName>
    <definedName name="odebtindiast">'[4]Calculation amort and inter'!$C$20:$IV$20</definedName>
    <definedName name="odebtislam">'[15]Calculation amort and inter'!$C$144:$HO$144</definedName>
    <definedName name="odebtislint">'[15]Calculation amort and inter'!$C$145:$HO$145</definedName>
    <definedName name="odebtislst">'[4]Calculation amort and inter'!$C$147:$HR$147</definedName>
    <definedName name="odebtkazam">'[15]Calculation amort and inter'!$C$47:$IV$47</definedName>
    <definedName name="odebtkazint">'[15]Calculation amort and inter'!$C$48:$IV$48</definedName>
    <definedName name="odebtkazst">'[4]Calculation amort and inter'!$C$45:$IV$45</definedName>
    <definedName name="odebtkirgam">'[15]Calculation amort and inter'!$C$52:$IV$52</definedName>
    <definedName name="odebtkirgint">'[15]Calculation amort and inter'!$C$53:$IV$53</definedName>
    <definedName name="odebtkirgst">'[4]Calculation amort and inter'!$C$50:$IV$50</definedName>
    <definedName name="odebtpakam">'[15]Calculation amort and inter'!$C$27:$IV$27</definedName>
    <definedName name="odebtpakint">'[15]Calculation amort and inter'!$C$28:$IV$28</definedName>
    <definedName name="odebtpakst">'[4]Calculation amort and inter'!$C$25:$IV$25</definedName>
    <definedName name="odebtrusam">'[15]Calculation amort and inter'!$C$37:$IV$37</definedName>
    <definedName name="odebtrusint">'[15]Calculation amort and inter'!$C$38:$IV$38</definedName>
    <definedName name="odebtrusst">'[4]Calculation amort and inter'!$C$35:$IV$35</definedName>
    <definedName name="odebtturkam">'[15]Calculation amort and inter'!$C$32:$IV$32</definedName>
    <definedName name="odebtturkint">'[15]Calculation amort and inter'!$C$33:$IV$33</definedName>
    <definedName name="odebtturst">'[4]Calculation amort and inter'!$C$30:$IV$30</definedName>
    <definedName name="odebtusam">'[15]Calculation amort and inter'!$C$12:$IV$12</definedName>
    <definedName name="odebtusint">'[15]Calculation amort and inter'!$C$13:$IV$13</definedName>
    <definedName name="odebtusst">'[4]Calculation amort and inter'!$C$10:$IV$10</definedName>
    <definedName name="odebtuzbam">'[15]Calculation amort and inter'!$C$42:$IV$42</definedName>
    <definedName name="odebtuzbint">'[15]Calculation amort and inter'!$C$43:$IV$43</definedName>
    <definedName name="odebtuzbst">'[4]Calculation amort and inter'!$C$40:$IV$40</definedName>
    <definedName name="odebtwbam">'[15]Calculation amort and inter'!$C$123:$IV$123</definedName>
    <definedName name="odebtwbint">'[15]Calculation amort and inter'!$C$124:$IV$124</definedName>
    <definedName name="odebtwbst">'[4]Calculation amort and inter'!$C$130:$IV$130</definedName>
    <definedName name="OEF_7D" localSheetId="74">#REF!</definedName>
    <definedName name="OEF_7D" localSheetId="3">#REF!</definedName>
    <definedName name="OEF_7D" localSheetId="1">#REF!</definedName>
    <definedName name="OEF_7D">#REF!</definedName>
    <definedName name="OEF_7DB" localSheetId="74">#REF!</definedName>
    <definedName name="OEF_7DB" localSheetId="3">#REF!</definedName>
    <definedName name="OEF_7DB" localSheetId="1">#REF!</definedName>
    <definedName name="OEF_7DB">#REF!</definedName>
    <definedName name="OEF_7DG" localSheetId="74">#REF!</definedName>
    <definedName name="OEF_7DG" localSheetId="3">#REF!</definedName>
    <definedName name="OEF_7DG" localSheetId="1">#REF!</definedName>
    <definedName name="OEF_7DG">#REF!</definedName>
    <definedName name="oil">[25]IN!$AF$16</definedName>
    <definedName name="ointimf">'[4]IMF Credit'!$D$130:$EK$130</definedName>
    <definedName name="ostimf">'[4]IMF Credit'!$D$132:$EK$132</definedName>
    <definedName name="Out_A" localSheetId="74">#REF!</definedName>
    <definedName name="Out_A" localSheetId="3">#REF!</definedName>
    <definedName name="Out_A" localSheetId="1">#REF!</definedName>
    <definedName name="Out_A">#REF!</definedName>
    <definedName name="Out_general" localSheetId="74">#REF!</definedName>
    <definedName name="Out_general" localSheetId="3">#REF!</definedName>
    <definedName name="Out_general" localSheetId="1">#REF!</definedName>
    <definedName name="Out_general">#REF!</definedName>
    <definedName name="OUT_WEO" localSheetId="74">#REF!</definedName>
    <definedName name="OUT_WEO" localSheetId="3">#REF!</definedName>
    <definedName name="OUT_WEO" localSheetId="1">#REF!</definedName>
    <definedName name="OUT_WEO">#REF!</definedName>
    <definedName name="p" localSheetId="74">[26]labels!#REF!</definedName>
    <definedName name="p" localSheetId="3">[26]labels!#REF!</definedName>
    <definedName name="p" localSheetId="1">[26]labels!#REF!</definedName>
    <definedName name="p">[26]labels!#REF!</definedName>
    <definedName name="PA_7D" localSheetId="74">#REF!</definedName>
    <definedName name="PA_7D" localSheetId="3">#REF!</definedName>
    <definedName name="PA_7D" localSheetId="1">#REF!</definedName>
    <definedName name="PA_7D">#REF!</definedName>
    <definedName name="PA_7DB" localSheetId="74">#REF!</definedName>
    <definedName name="PA_7DB" localSheetId="3">#REF!</definedName>
    <definedName name="PA_7DB" localSheetId="1">#REF!</definedName>
    <definedName name="PA_7DB">#REF!</definedName>
    <definedName name="PA_7DG" localSheetId="74">#REF!</definedName>
    <definedName name="PA_7DG" localSheetId="3">#REF!</definedName>
    <definedName name="PA_7DG" localSheetId="1">#REF!</definedName>
    <definedName name="PA_7DG">#REF!</definedName>
    <definedName name="pchBM" localSheetId="74">#REF!</definedName>
    <definedName name="pchBM" localSheetId="3">#REF!</definedName>
    <definedName name="pchBM" localSheetId="1">#REF!</definedName>
    <definedName name="pchBM">#REF!</definedName>
    <definedName name="pchBMG" localSheetId="74">#REF!</definedName>
    <definedName name="pchBMG" localSheetId="3">#REF!</definedName>
    <definedName name="pchBMG" localSheetId="1">#REF!</definedName>
    <definedName name="pchBMG">#REF!</definedName>
    <definedName name="pchBX" localSheetId="74">#REF!</definedName>
    <definedName name="pchBX" localSheetId="3">#REF!</definedName>
    <definedName name="pchBX" localSheetId="1">#REF!</definedName>
    <definedName name="pchBX">#REF!</definedName>
    <definedName name="pchBXG" localSheetId="74">#REF!</definedName>
    <definedName name="pchBXG" localSheetId="3">#REF!</definedName>
    <definedName name="pchBXG" localSheetId="1">#REF!</definedName>
    <definedName name="pchBXG">#REF!</definedName>
    <definedName name="pchNM_R" localSheetId="74">'[13]REAL-weo'!#REF!</definedName>
    <definedName name="pchNM_R" localSheetId="3">'[13]REAL-weo'!#REF!</definedName>
    <definedName name="pchNM_R" localSheetId="1">'[13]REAL-weo'!#REF!</definedName>
    <definedName name="pchNM_R">'[13]REAL-weo'!#REF!</definedName>
    <definedName name="pchNMG_R" localSheetId="74">'[13]REAL-weo'!#REF!</definedName>
    <definedName name="pchNMG_R" localSheetId="3">'[13]REAL-weo'!#REF!</definedName>
    <definedName name="pchNMG_R" localSheetId="1">'[13]REAL-weo'!#REF!</definedName>
    <definedName name="pchNMG_R">'[13]REAL-weo'!#REF!</definedName>
    <definedName name="pchNX_R" localSheetId="74">'[13]REAL-weo'!#REF!</definedName>
    <definedName name="pchNX_R" localSheetId="3">'[13]REAL-weo'!#REF!</definedName>
    <definedName name="pchNX_R" localSheetId="1">'[13]REAL-weo'!#REF!</definedName>
    <definedName name="pchNX_R">'[13]REAL-weo'!#REF!</definedName>
    <definedName name="pchNXG_R" localSheetId="74">'[13]REAL-weo'!#REF!</definedName>
    <definedName name="pchNXG_R" localSheetId="3">'[13]REAL-weo'!#REF!</definedName>
    <definedName name="pchNXG_R" localSheetId="1">'[13]REAL-weo'!#REF!</definedName>
    <definedName name="pchNXG_R">'[13]REAL-weo'!#REF!</definedName>
    <definedName name="pchTX_D" localSheetId="74">#REF!</definedName>
    <definedName name="pchTX_D" localSheetId="3">#REF!</definedName>
    <definedName name="pchTX_D" localSheetId="1">#REF!</definedName>
    <definedName name="pchTX_D">#REF!</definedName>
    <definedName name="pchTXG_D" localSheetId="74">#REF!</definedName>
    <definedName name="pchTXG_D" localSheetId="3">#REF!</definedName>
    <definedName name="pchTXG_D" localSheetId="1">#REF!</definedName>
    <definedName name="pchTXG_D">#REF!</definedName>
    <definedName name="pchWPCP33_D" localSheetId="74">#REF!</definedName>
    <definedName name="pchWPCP33_D" localSheetId="3">#REF!</definedName>
    <definedName name="pchWPCP33_D" localSheetId="1">#REF!</definedName>
    <definedName name="pchWPCP33_D">#REF!</definedName>
    <definedName name="pcoutcome" localSheetId="74">#REF!</definedName>
    <definedName name="pcoutcome" localSheetId="3">#REF!</definedName>
    <definedName name="pcoutcome" localSheetId="1">#REF!</definedName>
    <definedName name="pcoutcome">#REF!</definedName>
    <definedName name="PCPI" localSheetId="74">#REF!</definedName>
    <definedName name="PCPI" localSheetId="3">#REF!</definedName>
    <definedName name="PCPI" localSheetId="1">#REF!</definedName>
    <definedName name="PCPI">#REF!</definedName>
    <definedName name="PCPIE" localSheetId="74">#REF!</definedName>
    <definedName name="PCPIE" localSheetId="3">#REF!</definedName>
    <definedName name="PCPIE" localSheetId="1">#REF!</definedName>
    <definedName name="PCPIE">#REF!</definedName>
    <definedName name="PCPIG" localSheetId="74">#REF!</definedName>
    <definedName name="PCPIG" localSheetId="3">#REF!</definedName>
    <definedName name="PCPIG" localSheetId="1">#REF!</definedName>
    <definedName name="PCPIG">#REF!</definedName>
    <definedName name="PCtab" localSheetId="74">#REF!</definedName>
    <definedName name="PCtab" localSheetId="3">#REF!</definedName>
    <definedName name="PCtab" localSheetId="1">#REF!</definedName>
    <definedName name="PCtab">#REF!</definedName>
    <definedName name="PEND" localSheetId="74">#REF!</definedName>
    <definedName name="PEND" localSheetId="3">#REF!</definedName>
    <definedName name="PEND" localSheetId="1">#REF!</definedName>
    <definedName name="PEND">#REF!</definedName>
    <definedName name="pexpal">[4]BOP!$D$39:$CH$39</definedName>
    <definedName name="pexpcofi">[4]BOP!$D$51:$CH$51</definedName>
    <definedName name="pexpcopr" localSheetId="74">#REF!</definedName>
    <definedName name="pexpcopr" localSheetId="3">#REF!</definedName>
    <definedName name="pexpcopr" localSheetId="1">#REF!</definedName>
    <definedName name="pexpcopr">#REF!</definedName>
    <definedName name="pexpel">[4]BOP!$D$63:$CH$63</definedName>
    <definedName name="pexpoth" localSheetId="74">[12]BOP!#REF!</definedName>
    <definedName name="pexpoth" localSheetId="3">[12]BOP!#REF!</definedName>
    <definedName name="pexpoth" localSheetId="1">[12]BOP!#REF!</definedName>
    <definedName name="pexpoth">[12]BOP!#REF!</definedName>
    <definedName name="pfp_table1" localSheetId="74">#REF!</definedName>
    <definedName name="pfp_table1" localSheetId="3">#REF!</definedName>
    <definedName name="pfp_table1" localSheetId="1">#REF!</definedName>
    <definedName name="pfp_table1">#REF!</definedName>
    <definedName name="pimpal">[4]BOP!$D$87:$BC$87</definedName>
    <definedName name="pimpel" localSheetId="74">[12]BOP!#REF!</definedName>
    <definedName name="pimpel" localSheetId="3">[12]BOP!#REF!</definedName>
    <definedName name="pimpel" localSheetId="1">[12]BOP!#REF!</definedName>
    <definedName name="pimpel">[12]BOP!#REF!</definedName>
    <definedName name="pimpflour">[4]BOP!$D$151:$BC$151</definedName>
    <definedName name="pimpgas">[4]BOP!$D$101:$BC$101</definedName>
    <definedName name="pimpgrain">[4]BOP!$D$139:$BC$139</definedName>
    <definedName name="pimpoil">[4]BOP!$D$113:$BC$113</definedName>
    <definedName name="pimpother">[4]BOP!$D$164:$BC$164</definedName>
    <definedName name="PMENU" localSheetId="74">#REF!</definedName>
    <definedName name="PMENU" localSheetId="3">#REF!</definedName>
    <definedName name="PMENU" localSheetId="1">#REF!</definedName>
    <definedName name="PMENU">#REF!</definedName>
    <definedName name="PPPWGT" localSheetId="74">#REF!</definedName>
    <definedName name="PPPWGT" localSheetId="3">#REF!</definedName>
    <definedName name="PPPWGT" localSheetId="1">#REF!</definedName>
    <definedName name="PPPWGT">#REF!</definedName>
    <definedName name="PRICE" localSheetId="74">#REF!</definedName>
    <definedName name="PRICE" localSheetId="3">#REF!</definedName>
    <definedName name="PRICE" localSheetId="1">#REF!</definedName>
    <definedName name="PRICE">#REF!</definedName>
    <definedName name="PRICETAB" localSheetId="74">#REF!</definedName>
    <definedName name="PRICETAB" localSheetId="3">#REF!</definedName>
    <definedName name="PRICETAB" localSheetId="1">#REF!</definedName>
    <definedName name="PRICETAB">#REF!</definedName>
    <definedName name="PRINTALL" localSheetId="74">#REF!</definedName>
    <definedName name="PRINTALL" localSheetId="3">#REF!</definedName>
    <definedName name="PRINTALL" localSheetId="1">#REF!</definedName>
    <definedName name="PRINTALL">#REF!</definedName>
    <definedName name="PRINTAUCS" localSheetId="74">#REF!</definedName>
    <definedName name="PRINTAUCS" localSheetId="3">#REF!</definedName>
    <definedName name="PRINTAUCS" localSheetId="1">#REF!</definedName>
    <definedName name="PRINTAUCS">#REF!</definedName>
    <definedName name="PRINTDM" localSheetId="74">#REF!</definedName>
    <definedName name="PRINTDM" localSheetId="3">#REF!</definedName>
    <definedName name="PRINTDM" localSheetId="1">#REF!</definedName>
    <definedName name="PRINTDM">#REF!</definedName>
    <definedName name="PRINTLEFT" localSheetId="74">#REF!</definedName>
    <definedName name="PRINTLEFT" localSheetId="3">#REF!</definedName>
    <definedName name="PRINTLEFT" localSheetId="1">#REF!</definedName>
    <definedName name="PRINTLEFT">#REF!</definedName>
    <definedName name="PRINTRR" localSheetId="74">#REF!</definedName>
    <definedName name="PRINTRR" localSheetId="3">#REF!</definedName>
    <definedName name="PRINTRR" localSheetId="1">#REF!</definedName>
    <definedName name="PRINTRR">#REF!</definedName>
    <definedName name="PRINTSUM" localSheetId="74">#REF!</definedName>
    <definedName name="PRINTSUM" localSheetId="3">#REF!</definedName>
    <definedName name="PRINTSUM" localSheetId="1">#REF!</definedName>
    <definedName name="PRINTSUM">#REF!</definedName>
    <definedName name="PrintThis_Links" localSheetId="74">#REF!</definedName>
    <definedName name="PrintThis_Links" localSheetId="3">#REF!</definedName>
    <definedName name="PrintThis_Links" localSheetId="1">#REF!</definedName>
    <definedName name="PrintThis_Links">#REF!</definedName>
    <definedName name="PRINTTOP" localSheetId="74">#REF!</definedName>
    <definedName name="PRINTTOP" localSheetId="3">#REF!</definedName>
    <definedName name="PRINTTOP" localSheetId="1">#REF!</definedName>
    <definedName name="PRINTTOP">#REF!</definedName>
    <definedName name="PRINTUSD" localSheetId="74">#REF!</definedName>
    <definedName name="PRINTUSD" localSheetId="3">#REF!</definedName>
    <definedName name="PRINTUSD" localSheetId="1">#REF!</definedName>
    <definedName name="PRINTUSD">#REF!</definedName>
    <definedName name="PRMONTH" localSheetId="74">#REF!</definedName>
    <definedName name="PRMONTH" localSheetId="3">#REF!</definedName>
    <definedName name="PRMONTH" localSheetId="1">#REF!</definedName>
    <definedName name="PRMONTH">#REF!</definedName>
    <definedName name="prn" localSheetId="74">#REF!</definedName>
    <definedName name="prn" localSheetId="3">#REF!</definedName>
    <definedName name="prn" localSheetId="1">#REF!</definedName>
    <definedName name="prn">#REF!</definedName>
    <definedName name="profrem" localSheetId="74">'[12]Calculation amort and inter'!#REF!</definedName>
    <definedName name="profrem" localSheetId="3">'[12]Calculation amort and inter'!#REF!</definedName>
    <definedName name="profrem" localSheetId="1">'[12]Calculation amort and inter'!#REF!</definedName>
    <definedName name="profrem">'[12]Calculation amort and inter'!#REF!</definedName>
    <definedName name="program" localSheetId="74">#REF!</definedName>
    <definedName name="program" localSheetId="3">#REF!</definedName>
    <definedName name="program" localSheetId="1">#REF!</definedName>
    <definedName name="program">#REF!</definedName>
    <definedName name="PRYEAR" localSheetId="74">#REF!</definedName>
    <definedName name="PRYEAR" localSheetId="3">#REF!</definedName>
    <definedName name="PRYEAR" localSheetId="1">#REF!</definedName>
    <definedName name="PRYEAR">#REF!</definedName>
    <definedName name="psndebtam" localSheetId="74">'[12]Calculation amort and inter'!#REF!</definedName>
    <definedName name="psndebtam" localSheetId="3">'[12]Calculation amort and inter'!#REF!</definedName>
    <definedName name="psndebtam" localSheetId="1">'[12]Calculation amort and inter'!#REF!</definedName>
    <definedName name="psndebtam">'[12]Calculation amort and inter'!#REF!</definedName>
    <definedName name="psndebtdis" localSheetId="74">[12]BOP!#REF!</definedName>
    <definedName name="psndebtdis" localSheetId="3">[12]BOP!#REF!</definedName>
    <definedName name="psndebtdis" localSheetId="1">[12]BOP!#REF!</definedName>
    <definedName name="psndebtdis">[12]BOP!#REF!</definedName>
    <definedName name="psndebtint" localSheetId="74">'[12]Calculation amort and inter'!#REF!</definedName>
    <definedName name="psndebtint" localSheetId="3">'[12]Calculation amort and inter'!#REF!</definedName>
    <definedName name="psndebtint" localSheetId="1">'[12]Calculation amort and inter'!#REF!</definedName>
    <definedName name="psndebtint">'[12]Calculation amort and inter'!#REF!</definedName>
    <definedName name="psndebtst" localSheetId="74">'[12]Calculation amort and inter'!#REF!</definedName>
    <definedName name="psndebtst" localSheetId="3">'[12]Calculation amort and inter'!#REF!</definedName>
    <definedName name="psndebtst" localSheetId="1">'[12]Calculation amort and inter'!#REF!</definedName>
    <definedName name="psndebtst">'[12]Calculation amort and inter'!#REF!</definedName>
    <definedName name="psodebtg">'[4]Calculation amort and inter'!$D$477:$BF$477</definedName>
    <definedName name="psodebtgst">'[4]Calculation amort and inter'!$D$477:$BG$477</definedName>
    <definedName name="psodebtint">'[15]Calculation amort and inter'!$C$468:$DY$468</definedName>
    <definedName name="psodebtng">'[4]Calculation amort and inter'!$D$478:$BF$478</definedName>
    <definedName name="psodebtngst">'[4]Calculation amort and inter'!$D$478:$BG$478</definedName>
    <definedName name="q" localSheetId="95" hidden="1">{#N/A,#N/A,FALSE,"EXTDEBT"}</definedName>
    <definedName name="q" localSheetId="96" hidden="1">{#N/A,#N/A,FALSE,"EXTDEBT"}</definedName>
    <definedName name="q" hidden="1">{#N/A,#N/A,FALSE,"EXTDEBT"}</definedName>
    <definedName name="qqq" localSheetId="95" hidden="1">{#N/A,#N/A,FALSE,"EXTRABUDGT"}</definedName>
    <definedName name="qqq" localSheetId="96" hidden="1">{#N/A,#N/A,FALSE,"EXTRABUDGT"}</definedName>
    <definedName name="qqq" hidden="1">{#N/A,#N/A,FALSE,"EXTRABUDGT"}</definedName>
    <definedName name="REAL" localSheetId="74">#REF!</definedName>
    <definedName name="REAL" localSheetId="3">#REF!</definedName>
    <definedName name="REAL" localSheetId="1">#REF!</definedName>
    <definedName name="REAL">#REF!</definedName>
    <definedName name="red" localSheetId="95" hidden="1">{#N/A,#N/A,FALSE,"DOC";"TB_28",#N/A,FALSE,"FITB_28";"TB_91",#N/A,FALSE,"FITB_91";"TB_182",#N/A,FALSE,"FITB_182";"TB_273",#N/A,FALSE,"FITB_273";"TB_364",#N/A,FALSE,"FITB_364 ";"SUMMARY",#N/A,FALSE,"Summary"}</definedName>
    <definedName name="red" localSheetId="96" hidden="1">{#N/A,#N/A,FALSE,"DOC";"TB_28",#N/A,FALSE,"FITB_28";"TB_91",#N/A,FALSE,"FITB_91";"TB_182",#N/A,FALSE,"FITB_182";"TB_273",#N/A,FALSE,"FITB_273";"TB_364",#N/A,FALSE,"FITB_364 ";"SUMMARY",#N/A,FALSE,"Summary"}</definedName>
    <definedName name="red" hidden="1">{#N/A,#N/A,FALSE,"DOC";"TB_28",#N/A,FALSE,"FITB_28";"TB_91",#N/A,FALSE,"FITB_91";"TB_182",#N/A,FALSE,"FITB_182";"TB_273",#N/A,FALSE,"FITB_273";"TB_364",#N/A,FALSE,"FITB_364 ";"SUMMARY",#N/A,FALSE,"Summary"}</definedName>
    <definedName name="red_cpi" localSheetId="74">#REF!</definedName>
    <definedName name="red_cpi" localSheetId="3">#REF!</definedName>
    <definedName name="red_cpi" localSheetId="1">#REF!</definedName>
    <definedName name="red_cpi">#REF!</definedName>
    <definedName name="red_gdp_exp" localSheetId="74">#REF!</definedName>
    <definedName name="red_gdp_exp" localSheetId="3">#REF!</definedName>
    <definedName name="red_gdp_exp" localSheetId="1">#REF!</definedName>
    <definedName name="red_gdp_exp">#REF!</definedName>
    <definedName name="red_govt_empl" localSheetId="74">#REF!</definedName>
    <definedName name="red_govt_empl" localSheetId="3">#REF!</definedName>
    <definedName name="red_govt_empl" localSheetId="1">#REF!</definedName>
    <definedName name="red_govt_empl">#REF!</definedName>
    <definedName name="RED_NATCPI" localSheetId="74">#REF!</definedName>
    <definedName name="RED_NATCPI" localSheetId="3">#REF!</definedName>
    <definedName name="RED_NATCPI" localSheetId="1">#REF!</definedName>
    <definedName name="RED_NATCPI">#REF!</definedName>
    <definedName name="RED_TBCPI" localSheetId="74">#REF!</definedName>
    <definedName name="RED_TBCPI" localSheetId="3">#REF!</definedName>
    <definedName name="RED_TBCPI" localSheetId="1">#REF!</definedName>
    <definedName name="RED_TBCPI">#REF!</definedName>
    <definedName name="relexpgs">[18]BOP!$D$311:$BB$311</definedName>
    <definedName name="relimpgs">[18]BOP!$D$292:$AS$292</definedName>
    <definedName name="resched">'[4]Exceptional Financing'!$D$32:$W$32</definedName>
    <definedName name="Reserves" localSheetId="74">#REF!</definedName>
    <definedName name="Reserves" localSheetId="3">#REF!</definedName>
    <definedName name="Reserves" localSheetId="1">#REF!</definedName>
    <definedName name="Reserves">#REF!</definedName>
    <definedName name="resmoney" localSheetId="74">#REF!</definedName>
    <definedName name="resmoney" localSheetId="3">#REF!</definedName>
    <definedName name="resmoney" localSheetId="1">#REF!</definedName>
    <definedName name="resmoney">#REF!</definedName>
    <definedName name="Rev_Proj" localSheetId="74">#REF!</definedName>
    <definedName name="Rev_Proj" localSheetId="3">#REF!</definedName>
    <definedName name="Rev_Proj" localSheetId="1">#REF!</definedName>
    <definedName name="Rev_Proj">#REF!</definedName>
    <definedName name="rgChartYear" localSheetId="74">#REF!</definedName>
    <definedName name="rgChartYear" localSheetId="3">#REF!</definedName>
    <definedName name="rgChartYear" localSheetId="1">#REF!</definedName>
    <definedName name="rgChartYear">#REF!</definedName>
    <definedName name="rgDebtYrFirst">[27]wrkModel!$E$12</definedName>
    <definedName name="rgDebtYrLast">[27]wrkModel!$E$13</definedName>
    <definedName name="rgDebtYrProject">[27]wrkModel!$E$14</definedName>
    <definedName name="rgDiscountRate">[27]wrkModel!$E$23</definedName>
    <definedName name="rgExtractText">[27]wrkModel!$E$8</definedName>
    <definedName name="RgFdPartCsource" localSheetId="74">#REF!</definedName>
    <definedName name="RgFdPartCsource" localSheetId="3">#REF!</definedName>
    <definedName name="RgFdPartCsource" localSheetId="1">#REF!</definedName>
    <definedName name="RgFdPartCsource">#REF!</definedName>
    <definedName name="RgFdPartEseries" localSheetId="74">#REF!</definedName>
    <definedName name="RgFdPartEseries" localSheetId="3">#REF!</definedName>
    <definedName name="RgFdPartEseries" localSheetId="1">#REF!</definedName>
    <definedName name="RgFdPartEseries">#REF!</definedName>
    <definedName name="RgFdPartEsource" localSheetId="74">#REF!</definedName>
    <definedName name="RgFdPartEsource" localSheetId="3">#REF!</definedName>
    <definedName name="RgFdPartEsource" localSheetId="1">#REF!</definedName>
    <definedName name="RgFdPartEsource">#REF!</definedName>
    <definedName name="RgFdReptCSeries" localSheetId="74">#REF!</definedName>
    <definedName name="RgFdReptCSeries" localSheetId="3">#REF!</definedName>
    <definedName name="RgFdReptCSeries" localSheetId="1">#REF!</definedName>
    <definedName name="RgFdReptCSeries">#REF!</definedName>
    <definedName name="RgFdReptCsource" localSheetId="74">#REF!</definedName>
    <definedName name="RgFdReptCsource" localSheetId="3">#REF!</definedName>
    <definedName name="RgFdReptCsource" localSheetId="1">#REF!</definedName>
    <definedName name="RgFdReptCsource">#REF!</definedName>
    <definedName name="RgFdReptEseries" localSheetId="74">#REF!</definedName>
    <definedName name="RgFdReptEseries" localSheetId="3">#REF!</definedName>
    <definedName name="RgFdReptEseries" localSheetId="1">#REF!</definedName>
    <definedName name="RgFdReptEseries">#REF!</definedName>
    <definedName name="RgFdReptEsource" localSheetId="74">#REF!</definedName>
    <definedName name="RgFdReptEsource" localSheetId="3">#REF!</definedName>
    <definedName name="RgFdReptEsource" localSheetId="1">#REF!</definedName>
    <definedName name="RgFdReptEsource">#REF!</definedName>
    <definedName name="RgFdSAMethod" localSheetId="74">#REF!</definedName>
    <definedName name="RgFdSAMethod" localSheetId="3">#REF!</definedName>
    <definedName name="RgFdSAMethod" localSheetId="1">#REF!</definedName>
    <definedName name="RgFdSAMethod">#REF!</definedName>
    <definedName name="RgFdTbBper" localSheetId="74">#REF!</definedName>
    <definedName name="RgFdTbBper" localSheetId="3">#REF!</definedName>
    <definedName name="RgFdTbBper" localSheetId="1">#REF!</definedName>
    <definedName name="RgFdTbBper">#REF!</definedName>
    <definedName name="RgFdTbCreate" localSheetId="74">#REF!</definedName>
    <definedName name="RgFdTbCreate" localSheetId="3">#REF!</definedName>
    <definedName name="RgFdTbCreate" localSheetId="1">#REF!</definedName>
    <definedName name="RgFdTbCreate">#REF!</definedName>
    <definedName name="RgFdTbEper" localSheetId="74">#REF!</definedName>
    <definedName name="RgFdTbEper" localSheetId="3">#REF!</definedName>
    <definedName name="RgFdTbEper" localSheetId="1">#REF!</definedName>
    <definedName name="RgFdTbEper">#REF!</definedName>
    <definedName name="RGFdTbFoot" localSheetId="74">#REF!</definedName>
    <definedName name="RGFdTbFoot" localSheetId="3">#REF!</definedName>
    <definedName name="RGFdTbFoot" localSheetId="1">#REF!</definedName>
    <definedName name="RGFdTbFoot">#REF!</definedName>
    <definedName name="RgFdTbFreq" localSheetId="74">#REF!</definedName>
    <definedName name="RgFdTbFreq" localSheetId="3">#REF!</definedName>
    <definedName name="RgFdTbFreq" localSheetId="1">#REF!</definedName>
    <definedName name="RgFdTbFreq">#REF!</definedName>
    <definedName name="RgFdTbFreqVal" localSheetId="74">#REF!</definedName>
    <definedName name="RgFdTbFreqVal" localSheetId="3">#REF!</definedName>
    <definedName name="RgFdTbFreqVal" localSheetId="1">#REF!</definedName>
    <definedName name="RgFdTbFreqVal">#REF!</definedName>
    <definedName name="RgFdTbSendto" localSheetId="74">#REF!</definedName>
    <definedName name="RgFdTbSendto" localSheetId="3">#REF!</definedName>
    <definedName name="RgFdTbSendto" localSheetId="1">#REF!</definedName>
    <definedName name="RgFdTbSendto">#REF!</definedName>
    <definedName name="RgFdWgtMethod" localSheetId="74">#REF!</definedName>
    <definedName name="RgFdWgtMethod" localSheetId="3">#REF!</definedName>
    <definedName name="RgFdWgtMethod" localSheetId="1">#REF!</definedName>
    <definedName name="RgFdWgtMethod">#REF!</definedName>
    <definedName name="rgHasDebtData">[27]wrkModel!$E$11</definedName>
    <definedName name="rgHasMacroData">[27]wrkModel!$E$29</definedName>
    <definedName name="rgListOfCreditorTypes">[27]wrkFilters!$G$4:$G$11</definedName>
    <definedName name="rgListOfDebtorTypes">[27]wrkFilters!$I$6:$I$22</definedName>
    <definedName name="rgListOfInterestBases">[27]wrkFilters!$M$6:$M$8</definedName>
    <definedName name="rgListOfLoanGroups">[27]wrkFilters!$C$6:$C$39</definedName>
    <definedName name="rgListOfLoans">[27]wrkFilters!$A$6:$A$142</definedName>
    <definedName name="rgListOfPaymentCurrencies">[27]wrkFilters!$K$6</definedName>
    <definedName name="rgListOfYears">[27]wrkFilters!$E$6:$E$47</definedName>
    <definedName name="rgMacroYrFirst">[27]wrkModel!$E$30</definedName>
    <definedName name="rgMacroYrLast">[27]wrkModel!$E$31</definedName>
    <definedName name="rgMultiLabel" localSheetId="74">#REF!,#REF!,#REF!</definedName>
    <definedName name="rgMultiLabel" localSheetId="3">#REF!,#REF!,#REF!</definedName>
    <definedName name="rgMultiLabel" localSheetId="1">#REF!,#REF!,#REF!</definedName>
    <definedName name="rgMultiLabel">#REF!,#REF!,#REF!</definedName>
    <definedName name="rgMultiValue" localSheetId="74">#REF!,#REF!,#REF!</definedName>
    <definedName name="rgMultiValue" localSheetId="3">#REF!,#REF!,#REF!</definedName>
    <definedName name="rgMultiValue" localSheetId="1">#REF!,#REF!,#REF!</definedName>
    <definedName name="rgMultiValue">#REF!,#REF!,#REF!</definedName>
    <definedName name="rgNameCountry">[27]wrkModel!$E$15</definedName>
    <definedName name="rgNewBilateral" localSheetId="74">#REF!</definedName>
    <definedName name="rgNewBilateral" localSheetId="3">#REF!</definedName>
    <definedName name="rgNewBilateral" localSheetId="1">#REF!</definedName>
    <definedName name="rgNewBilateral">#REF!</definedName>
    <definedName name="rgNewMulti" localSheetId="74">#REF!</definedName>
    <definedName name="rgNewMulti" localSheetId="3">#REF!</definedName>
    <definedName name="rgNewMulti" localSheetId="1">#REF!</definedName>
    <definedName name="rgNewMulti">#REF!</definedName>
    <definedName name="rgNPVafter" localSheetId="74">#REF!</definedName>
    <definedName name="rgNPVafter" localSheetId="3">#REF!</definedName>
    <definedName name="rgNPVafter" localSheetId="1">#REF!</definedName>
    <definedName name="rgNPVafter">#REF!</definedName>
    <definedName name="rgNPVBefore" localSheetId="74">#REF!</definedName>
    <definedName name="rgNPVBefore" localSheetId="3">#REF!</definedName>
    <definedName name="rgNPVBefore" localSheetId="1">#REF!</definedName>
    <definedName name="rgNPVBefore">#REF!</definedName>
    <definedName name="rgOldDebt" localSheetId="74">#REF!</definedName>
    <definedName name="rgOldDebt" localSheetId="3">#REF!</definedName>
    <definedName name="rgOldDebt" localSheetId="1">#REF!</definedName>
    <definedName name="rgOldDebt">#REF!</definedName>
    <definedName name="rgTDSafter" localSheetId="74">#REF!</definedName>
    <definedName name="rgTDSafter" localSheetId="3">#REF!</definedName>
    <definedName name="rgTDSafter" localSheetId="1">#REF!</definedName>
    <definedName name="rgTDSafter">#REF!</definedName>
    <definedName name="rgTDSbefore" localSheetId="74">#REF!</definedName>
    <definedName name="rgTDSbefore" localSheetId="3">#REF!</definedName>
    <definedName name="rgTDSbefore" localSheetId="1">#REF!</definedName>
    <definedName name="rgTDSbefore">#REF!</definedName>
    <definedName name="rgTDSXGSafter" localSheetId="74">#REF!</definedName>
    <definedName name="rgTDSXGSafter" localSheetId="3">#REF!</definedName>
    <definedName name="rgTDSXGSafter" localSheetId="1">#REF!</definedName>
    <definedName name="rgTDSXGSafter">#REF!</definedName>
    <definedName name="rgTDSXGSbefore" localSheetId="74">#REF!</definedName>
    <definedName name="rgTDSXGSbefore" localSheetId="3">#REF!</definedName>
    <definedName name="rgTDSXGSbefore" localSheetId="1">#REF!</definedName>
    <definedName name="rgTDSXGSbefore">#REF!</definedName>
    <definedName name="rgTotalDebt" localSheetId="74">#REF!</definedName>
    <definedName name="rgTotalDebt" localSheetId="3">#REF!</definedName>
    <definedName name="rgTotalDebt" localSheetId="1">#REF!</definedName>
    <definedName name="rgTotalDebt">#REF!</definedName>
    <definedName name="right" localSheetId="74">#REF!</definedName>
    <definedName name="right" localSheetId="3">#REF!</definedName>
    <definedName name="right" localSheetId="1">#REF!</definedName>
    <definedName name="right">#REF!</definedName>
    <definedName name="rindex" localSheetId="74">#REF!</definedName>
    <definedName name="rindex" localSheetId="3">#REF!</definedName>
    <definedName name="rindex" localSheetId="1">#REF!</definedName>
    <definedName name="rindex">#REF!</definedName>
    <definedName name="rngBefore" localSheetId="74">#REF!</definedName>
    <definedName name="rngBefore" localSheetId="3">#REF!</definedName>
    <definedName name="rngBefore" localSheetId="1">#REF!</definedName>
    <definedName name="rngBefore">#REF!</definedName>
    <definedName name="rngDepartmentDrive" localSheetId="74">#REF!</definedName>
    <definedName name="rngDepartmentDrive" localSheetId="3">#REF!</definedName>
    <definedName name="rngDepartmentDrive" localSheetId="1">#REF!</definedName>
    <definedName name="rngDepartmentDrive">#REF!</definedName>
    <definedName name="rngEMailAddress" localSheetId="74">#REF!</definedName>
    <definedName name="rngEMailAddress" localSheetId="3">#REF!</definedName>
    <definedName name="rngEMailAddress" localSheetId="1">#REF!</definedName>
    <definedName name="rngEMailAddress">#REF!</definedName>
    <definedName name="rngErrorSort" localSheetId="74">#REF!</definedName>
    <definedName name="rngErrorSort" localSheetId="3">#REF!</definedName>
    <definedName name="rngErrorSort" localSheetId="1">#REF!</definedName>
    <definedName name="rngErrorSort">#REF!</definedName>
    <definedName name="rngLastSave" localSheetId="74">#REF!</definedName>
    <definedName name="rngLastSave" localSheetId="3">#REF!</definedName>
    <definedName name="rngLastSave" localSheetId="1">#REF!</definedName>
    <definedName name="rngLastSave">#REF!</definedName>
    <definedName name="rngLastSent" localSheetId="74">#REF!</definedName>
    <definedName name="rngLastSent" localSheetId="3">#REF!</definedName>
    <definedName name="rngLastSent" localSheetId="1">#REF!</definedName>
    <definedName name="rngLastSent">#REF!</definedName>
    <definedName name="rngLastUpdate" localSheetId="74">#REF!</definedName>
    <definedName name="rngLastUpdate" localSheetId="3">#REF!</definedName>
    <definedName name="rngLastUpdate" localSheetId="1">#REF!</definedName>
    <definedName name="rngLastUpdate">#REF!</definedName>
    <definedName name="rngNeedsUpdate" localSheetId="74">#REF!</definedName>
    <definedName name="rngNeedsUpdate" localSheetId="3">#REF!</definedName>
    <definedName name="rngNeedsUpdate" localSheetId="1">#REF!</definedName>
    <definedName name="rngNeedsUpdate">#REF!</definedName>
    <definedName name="rngNews" localSheetId="74">#REF!</definedName>
    <definedName name="rngNews" localSheetId="3">#REF!</definedName>
    <definedName name="rngNews" localSheetId="1">#REF!</definedName>
    <definedName name="rngNews">#REF!</definedName>
    <definedName name="rngQuestChecked" localSheetId="74">#REF!</definedName>
    <definedName name="rngQuestChecked" localSheetId="3">#REF!</definedName>
    <definedName name="rngQuestChecked" localSheetId="1">#REF!</definedName>
    <definedName name="rngQuestChecked">#REF!</definedName>
    <definedName name="ROP_7D" localSheetId="74">#REF!</definedName>
    <definedName name="ROP_7D" localSheetId="3">#REF!</definedName>
    <definedName name="ROP_7D" localSheetId="1">#REF!</definedName>
    <definedName name="ROP_7D">#REF!</definedName>
    <definedName name="ROP_7DB" localSheetId="74">#REF!</definedName>
    <definedName name="ROP_7DB" localSheetId="3">#REF!</definedName>
    <definedName name="ROP_7DB" localSheetId="1">#REF!</definedName>
    <definedName name="ROP_7DB">#REF!</definedName>
    <definedName name="ROP_7DG" localSheetId="74">#REF!</definedName>
    <definedName name="ROP_7DG" localSheetId="3">#REF!</definedName>
    <definedName name="ROP_7DG" localSheetId="1">#REF!</definedName>
    <definedName name="ROP_7DG">#REF!</definedName>
    <definedName name="RR" localSheetId="74">#REF!</definedName>
    <definedName name="RR" localSheetId="3">#REF!</definedName>
    <definedName name="RR" localSheetId="1">#REF!</definedName>
    <definedName name="RR">#REF!</definedName>
    <definedName name="rrSheetDebtData">[27]wrkModel!$B$10</definedName>
    <definedName name="rrSheetExchangeRates">[27]wrkModel!$B$13</definedName>
    <definedName name="rrSheetGapLoans">[27]wrkModel!$B$16</definedName>
    <definedName name="rrSheetInterestRates">[27]wrkModel!$B$12</definedName>
    <definedName name="rrSheetMacroIndicators">[27]wrkModel!$B$15</definedName>
    <definedName name="rrSheetNewLoans">[27]wrkModel!$B$17</definedName>
    <definedName name="rrSheetStrategy">[27]wrkModel!$B$9</definedName>
    <definedName name="RRSUM" localSheetId="74">#REF!</definedName>
    <definedName name="RRSUM" localSheetId="3">#REF!</definedName>
    <definedName name="RRSUM" localSheetId="1">#REF!</definedName>
    <definedName name="RRSUM">#REF!</definedName>
    <definedName name="rs" localSheetId="95" hidden="1">{"BOP_TAB",#N/A,FALSE,"N";"MIDTERM_TAB",#N/A,FALSE,"O";"FUND_CRED",#N/A,FALSE,"P";"DEBT_TAB1",#N/A,FALSE,"Q";"DEBT_TAB2",#N/A,FALSE,"Q";"FORFIN_TAB1",#N/A,FALSE,"R";"FORFIN_TAB2",#N/A,FALSE,"R";"BOP_ANALY",#N/A,FALSE,"U"}</definedName>
    <definedName name="rs" localSheetId="96"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ss" localSheetId="95" hidden="1">{"BOP_TAB",#N/A,FALSE,"N";"MIDTERM_TAB",#N/A,FALSE,"O";"FUND_CRED",#N/A,FALSE,"P";"DEBT_TAB1",#N/A,FALSE,"Q";"DEBT_TAB2",#N/A,FALSE,"Q";"FORFIN_TAB1",#N/A,FALSE,"R";"FORFIN_TAB2",#N/A,FALSE,"R";"BOP_ANALY",#N/A,FALSE,"U"}</definedName>
    <definedName name="rss" localSheetId="96" hidden="1">{"BOP_TAB",#N/A,FALSE,"N";"MIDTERM_TAB",#N/A,FALSE,"O";"FUND_CRED",#N/A,FALSE,"P";"DEBT_TAB1",#N/A,FALSE,"Q";"DEBT_TAB2",#N/A,FALSE,"Q";"FORFIN_TAB1",#N/A,FALSE,"R";"FORFIN_TAB2",#N/A,FALSE,"R";"BOP_ANALY",#N/A,FALSE,"U"}</definedName>
    <definedName name="rss" hidden="1">{"BOP_TAB",#N/A,FALSE,"N";"MIDTERM_TAB",#N/A,FALSE,"O";"FUND_CRED",#N/A,FALSE,"P";"DEBT_TAB1",#N/A,FALSE,"Q";"DEBT_TAB2",#N/A,FALSE,"Q";"FORFIN_TAB1",#N/A,FALSE,"R";"FORFIN_TAB2",#N/A,FALSE,"R";"BOP_ANALY",#N/A,FALSE,"U"}</definedName>
    <definedName name="SA_Tab" localSheetId="74">#REF!</definedName>
    <definedName name="SA_Tab" localSheetId="3">#REF!</definedName>
    <definedName name="SA_Tab" localSheetId="1">#REF!</definedName>
    <definedName name="SA_Tab">#REF!</definedName>
    <definedName name="SAV_INV" localSheetId="74">#REF!</definedName>
    <definedName name="SAV_INV" localSheetId="3">#REF!</definedName>
    <definedName name="SAV_INV" localSheetId="1">#REF!</definedName>
    <definedName name="SAV_INV">#REF!</definedName>
    <definedName name="Scenarios" localSheetId="74">#REF!</definedName>
    <definedName name="Scenarios" localSheetId="3">#REF!</definedName>
    <definedName name="Scenarios" localSheetId="1">#REF!</definedName>
    <definedName name="Scenarios">#REF!</definedName>
    <definedName name="SD" localSheetId="74">#REF!</definedName>
    <definedName name="SD" localSheetId="3">#REF!</definedName>
    <definedName name="SD" localSheetId="1">#REF!</definedName>
    <definedName name="SD">#REF!</definedName>
    <definedName name="sds_gdp_exp_lari" localSheetId="74">#REF!</definedName>
    <definedName name="sds_gdp_exp_lari" localSheetId="3">#REF!</definedName>
    <definedName name="sds_gdp_exp_lari" localSheetId="1">#REF!</definedName>
    <definedName name="sds_gdp_exp_lari">#REF!</definedName>
    <definedName name="sds_gdp_origin" localSheetId="74">#REF!</definedName>
    <definedName name="sds_gdp_origin" localSheetId="3">#REF!</definedName>
    <definedName name="sds_gdp_origin" localSheetId="1">#REF!</definedName>
    <definedName name="sds_gdp_origin">#REF!</definedName>
    <definedName name="sds_gpd_exp_gdp" localSheetId="74">#REF!</definedName>
    <definedName name="sds_gpd_exp_gdp" localSheetId="3">#REF!</definedName>
    <definedName name="sds_gpd_exp_gdp" localSheetId="1">#REF!</definedName>
    <definedName name="sds_gpd_exp_gdp">#REF!</definedName>
    <definedName name="SEI" localSheetId="74">#REF!</definedName>
    <definedName name="SEI" localSheetId="3">#REF!</definedName>
    <definedName name="SEI" localSheetId="1">#REF!</definedName>
    <definedName name="SEI">#REF!</definedName>
    <definedName name="selind">'[28]SEL IND'!$A$1:$AO$58</definedName>
    <definedName name="sencount" hidden="1">2</definedName>
    <definedName name="servcred">[4]BOP!$D$173:$AS$173</definedName>
    <definedName name="servdeb">[4]BOP!$D$188:$AS$188</definedName>
    <definedName name="SIG" localSheetId="74">#REF!</definedName>
    <definedName name="SIG" localSheetId="3">#REF!</definedName>
    <definedName name="SIG" localSheetId="1">#REF!</definedName>
    <definedName name="SIG">#REF!</definedName>
    <definedName name="SocFund" localSheetId="74">#REF!</definedName>
    <definedName name="SocFund" localSheetId="3">#REF!</definedName>
    <definedName name="SocFund" localSheetId="1">#REF!</definedName>
    <definedName name="SocFund">#REF!</definedName>
    <definedName name="sr" localSheetId="95" hidden="1">{#N/A,#N/A,FALSE,"SimInp1";#N/A,#N/A,FALSE,"SimInp2";#N/A,#N/A,FALSE,"SimOut1";#N/A,#N/A,FALSE,"SimOut2";#N/A,#N/A,FALSE,"SimOut3";#N/A,#N/A,FALSE,"SimOut4";#N/A,#N/A,FALSE,"SimOut5"}</definedName>
    <definedName name="sr" localSheetId="96" hidden="1">{#N/A,#N/A,FALSE,"SimInp1";#N/A,#N/A,FALSE,"SimInp2";#N/A,#N/A,FALSE,"SimOut1";#N/A,#N/A,FALSE,"SimOut2";#N/A,#N/A,FALSE,"SimOut3";#N/A,#N/A,FALSE,"SimOut4";#N/A,#N/A,FALSE,"SimOut5"}</definedName>
    <definedName name="sr" hidden="1">{#N/A,#N/A,FALSE,"SimInp1";#N/A,#N/A,FALSE,"SimInp2";#N/A,#N/A,FALSE,"SimOut1";#N/A,#N/A,FALSE,"SimOut2";#N/A,#N/A,FALSE,"SimOut3";#N/A,#N/A,FALSE,"SimOut4";#N/A,#N/A,FALSE,"SimOut5"}</definedName>
    <definedName name="SRtab1" localSheetId="74">#REF!</definedName>
    <definedName name="SRtab1" localSheetId="3">#REF!</definedName>
    <definedName name="SRtab1" localSheetId="1">#REF!</definedName>
    <definedName name="SRtab1">#REF!</definedName>
    <definedName name="SRtab2" localSheetId="74">#REF!</definedName>
    <definedName name="SRtab2" localSheetId="3">#REF!</definedName>
    <definedName name="SRtab2" localSheetId="1">#REF!</definedName>
    <definedName name="SRtab2">#REF!</definedName>
    <definedName name="SRtab5" localSheetId="74">#REF!</definedName>
    <definedName name="SRtab5" localSheetId="3">#REF!</definedName>
    <definedName name="SRtab5" localSheetId="1">#REF!</definedName>
    <definedName name="SRtab5">#REF!</definedName>
    <definedName name="STFQTAB" localSheetId="74">#REF!</definedName>
    <definedName name="STFQTAB" localSheetId="3">#REF!</definedName>
    <definedName name="STFQTAB" localSheetId="1">#REF!</definedName>
    <definedName name="STFQTAB">#REF!</definedName>
    <definedName name="STOP" localSheetId="74">#REF!</definedName>
    <definedName name="STOP" localSheetId="3">#REF!</definedName>
    <definedName name="STOP" localSheetId="1">#REF!</definedName>
    <definedName name="STOP">#REF!</definedName>
    <definedName name="Sum_Cash" localSheetId="74">#REF!</definedName>
    <definedName name="Sum_Cash" localSheetId="3">#REF!</definedName>
    <definedName name="Sum_Cash" localSheetId="1">#REF!</definedName>
    <definedName name="Sum_Cash">#REF!</definedName>
    <definedName name="Summary" localSheetId="74">#REF!</definedName>
    <definedName name="Summary" localSheetId="3">#REF!</definedName>
    <definedName name="Summary" localSheetId="1">#REF!</definedName>
    <definedName name="Summary">#REF!</definedName>
    <definedName name="SUMMARY1" localSheetId="74">#REF!</definedName>
    <definedName name="SUMMARY1" localSheetId="3">#REF!</definedName>
    <definedName name="SUMMARY1" localSheetId="1">#REF!</definedName>
    <definedName name="SUMMARY1">#REF!</definedName>
    <definedName name="SUMMARY2" localSheetId="74">#REF!</definedName>
    <definedName name="SUMMARY2" localSheetId="3">#REF!</definedName>
    <definedName name="SUMMARY2" localSheetId="1">#REF!</definedName>
    <definedName name="SUMMARY2">#REF!</definedName>
    <definedName name="SUMTABSLEFT" localSheetId="74">#REF!</definedName>
    <definedName name="SUMTABSLEFT" localSheetId="3">#REF!</definedName>
    <definedName name="SUMTABSLEFT" localSheetId="1">#REF!</definedName>
    <definedName name="SUMTABSLEFT">#REF!</definedName>
    <definedName name="SUMTABSTOP" localSheetId="74">#REF!</definedName>
    <definedName name="SUMTABSTOP" localSheetId="3">#REF!</definedName>
    <definedName name="SUMTABSTOP" localSheetId="1">#REF!</definedName>
    <definedName name="SUMTABSTOP">#REF!</definedName>
    <definedName name="Tab1a">[5]tab1a!$A$1:$G$57</definedName>
    <definedName name="Tab1b">[5]tab1b!$A$1:$G$28</definedName>
    <definedName name="Tab35a">[5]tab35!$A$1:$C$75</definedName>
    <definedName name="Tab35b">[5]tab35!$A$85:$C$138</definedName>
    <definedName name="tab4a" localSheetId="74">#REF!</definedName>
    <definedName name="tab4a" localSheetId="3">#REF!</definedName>
    <definedName name="tab4a" localSheetId="1">#REF!</definedName>
    <definedName name="tab4a">#REF!</definedName>
    <definedName name="tab4b" localSheetId="74">#REF!</definedName>
    <definedName name="tab4b" localSheetId="3">#REF!</definedName>
    <definedName name="tab4b" localSheetId="1">#REF!</definedName>
    <definedName name="tab4b">#REF!</definedName>
    <definedName name="tab6rus" localSheetId="74">#REF!</definedName>
    <definedName name="tab6rus" localSheetId="3">#REF!</definedName>
    <definedName name="tab6rus" localSheetId="1">#REF!</definedName>
    <definedName name="tab6rus">#REF!</definedName>
    <definedName name="TAB8NEW" localSheetId="74">#REF!</definedName>
    <definedName name="TAB8NEW" localSheetId="3">#REF!</definedName>
    <definedName name="TAB8NEW" localSheetId="1">#REF!</definedName>
    <definedName name="TAB8NEW">#REF!</definedName>
    <definedName name="Table_2____Moldova___General_Government_Budget_1995_98__Mdl_millions__1" localSheetId="74">#REF!</definedName>
    <definedName name="Table_2____Moldova___General_Government_Budget_1995_98__Mdl_millions__1" localSheetId="3">#REF!</definedName>
    <definedName name="Table_2____Moldova___General_Government_Budget_1995_98__Mdl_millions__1" localSheetId="1">#REF!</definedName>
    <definedName name="Table_2____Moldova___General_Government_Budget_1995_98__Mdl_millions__1">#REF!</definedName>
    <definedName name="Table_3._Moldova__Balance_of_Payments__1994_98" localSheetId="74">#REF!</definedName>
    <definedName name="Table_3._Moldova__Balance_of_Payments__1994_98" localSheetId="3">#REF!</definedName>
    <definedName name="Table_3._Moldova__Balance_of_Payments__1994_98" localSheetId="1">#REF!</definedName>
    <definedName name="Table_3._Moldova__Balance_of_Payments__1994_98">#REF!</definedName>
    <definedName name="Table_4.__Moldova____Monetary_Survey_and_Projections__1994_98_1" localSheetId="74">#REF!</definedName>
    <definedName name="Table_4.__Moldova____Monetary_Survey_and_Projections__1994_98_1" localSheetId="3">#REF!</definedName>
    <definedName name="Table_4.__Moldova____Monetary_Survey_and_Projections__1994_98_1" localSheetId="1">#REF!</definedName>
    <definedName name="Table_4.__Moldova____Monetary_Survey_and_Projections__1994_98_1">#REF!</definedName>
    <definedName name="Table_6" localSheetId="74">#REF!</definedName>
    <definedName name="Table_6" localSheetId="3">#REF!</definedName>
    <definedName name="Table_6" localSheetId="1">#REF!</definedName>
    <definedName name="Table_6">#REF!</definedName>
    <definedName name="Table_6.__Moldova__Balance_of_Payments__1994_98" localSheetId="74">#REF!</definedName>
    <definedName name="Table_6.__Moldova__Balance_of_Payments__1994_98" localSheetId="3">#REF!</definedName>
    <definedName name="Table_6.__Moldova__Balance_of_Payments__1994_98" localSheetId="1">#REF!</definedName>
    <definedName name="Table_6.__Moldova__Balance_of_Payments__1994_98">#REF!</definedName>
    <definedName name="Table_6a.__Kazakhstan__Financial_Operations_of_the_General_Government__1998_99" localSheetId="74">#REF!</definedName>
    <definedName name="Table_6a.__Kazakhstan__Financial_Operations_of_the_General_Government__1998_99" localSheetId="3">#REF!</definedName>
    <definedName name="Table_6a.__Kazakhstan__Financial_Operations_of_the_General_Government__1998_99" localSheetId="1">#REF!</definedName>
    <definedName name="Table_6a.__Kazakhstan__Financial_Operations_of_the_General_Government__1998_99">#REF!</definedName>
    <definedName name="Table_7A" localSheetId="74">#REF!</definedName>
    <definedName name="Table_7A" localSheetId="3">#REF!</definedName>
    <definedName name="Table_7A" localSheetId="1">#REF!</definedName>
    <definedName name="Table_7A">#REF!</definedName>
    <definedName name="Table_7B" localSheetId="74">#REF!</definedName>
    <definedName name="Table_7B" localSheetId="3">#REF!</definedName>
    <definedName name="Table_7B" localSheetId="1">#REF!</definedName>
    <definedName name="Table_7B">#REF!</definedName>
    <definedName name="Table_Gen_Gov" localSheetId="74">#REF!</definedName>
    <definedName name="Table_Gen_Gov" localSheetId="3">#REF!</definedName>
    <definedName name="Table_Gen_Gov" localSheetId="1">#REF!</definedName>
    <definedName name="Table_Gen_Gov">#REF!</definedName>
    <definedName name="Table_SF" localSheetId="74">#REF!</definedName>
    <definedName name="Table_SF" localSheetId="3">#REF!</definedName>
    <definedName name="Table_SF" localSheetId="1">#REF!</definedName>
    <definedName name="Table_SF">#REF!</definedName>
    <definedName name="Table_State_Gov" localSheetId="74">#REF!</definedName>
    <definedName name="Table_State_Gov" localSheetId="3">#REF!</definedName>
    <definedName name="Table_State_Gov" localSheetId="1">#REF!</definedName>
    <definedName name="Table_State_Gov">#REF!</definedName>
    <definedName name="Table_State_Gov2">[29]Table8!$A$1</definedName>
    <definedName name="Table1" localSheetId="74">#REF!</definedName>
    <definedName name="Table1" localSheetId="3">#REF!</definedName>
    <definedName name="Table1" localSheetId="1">#REF!</definedName>
    <definedName name="Table1">#REF!</definedName>
    <definedName name="Table2" localSheetId="74">#REF!</definedName>
    <definedName name="Table2" localSheetId="3">#REF!</definedName>
    <definedName name="Table2" localSheetId="1">#REF!</definedName>
    <definedName name="Table2">#REF!</definedName>
    <definedName name="Tbills" localSheetId="74">#REF!</definedName>
    <definedName name="Tbills" localSheetId="3">#REF!</definedName>
    <definedName name="Tbills" localSheetId="1">#REF!</definedName>
    <definedName name="Tbills">#REF!</definedName>
    <definedName name="tblChecks" localSheetId="74">#REF!</definedName>
    <definedName name="tblChecks" localSheetId="3">#REF!</definedName>
    <definedName name="tblChecks" localSheetId="1">#REF!</definedName>
    <definedName name="tblChecks">#REF!</definedName>
    <definedName name="tblLinks" localSheetId="74">#REF!</definedName>
    <definedName name="tblLinks" localSheetId="3">#REF!</definedName>
    <definedName name="tblLinks" localSheetId="1">#REF!</definedName>
    <definedName name="tblLinks">#REF!</definedName>
    <definedName name="teset" localSheetId="95" hidden="1">{#N/A,#N/A,FALSE,"SimInp1";#N/A,#N/A,FALSE,"SimInp2";#N/A,#N/A,FALSE,"SimOut1";#N/A,#N/A,FALSE,"SimOut2";#N/A,#N/A,FALSE,"SimOut3";#N/A,#N/A,FALSE,"SimOut4";#N/A,#N/A,FALSE,"SimOut5"}</definedName>
    <definedName name="teset" localSheetId="96"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 localSheetId="95" hidden="1">{#N/A,#N/A,FALSE,"DOC";"TB_28",#N/A,FALSE,"FITB_28";"TB_91",#N/A,FALSE,"FITB_91";"TB_182",#N/A,FALSE,"FITB_182";"TB_273",#N/A,FALSE,"FITB_273";"TB_364",#N/A,FALSE,"FITB_364 ";"SUMMARY",#N/A,FALSE,"Summary"}</definedName>
    <definedName name="test" localSheetId="96"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extRefCopy1" localSheetId="74">#REF!</definedName>
    <definedName name="TextRefCopy1" localSheetId="3">#REF!</definedName>
    <definedName name="TextRefCopy1" localSheetId="1">#REF!</definedName>
    <definedName name="TextRefCopy1">#REF!</definedName>
    <definedName name="TextRefCopy2" localSheetId="74">[30]Summary!#REF!</definedName>
    <definedName name="TextRefCopy2" localSheetId="3">[30]Summary!#REF!</definedName>
    <definedName name="TextRefCopy2" localSheetId="1">[30]Summary!#REF!</definedName>
    <definedName name="TextRefCopy2">[30]Summary!#REF!</definedName>
    <definedName name="TextRefCopy3" localSheetId="74">[30]Summary!#REF!</definedName>
    <definedName name="TextRefCopy3" localSheetId="3">[30]Summary!#REF!</definedName>
    <definedName name="TextRefCopy3" localSheetId="1">[30]Summary!#REF!</definedName>
    <definedName name="TextRefCopy3">[30]Summary!#REF!</definedName>
    <definedName name="TextRefCopyRangeCount" hidden="1">1</definedName>
    <definedName name="TM" localSheetId="74">#REF!</definedName>
    <definedName name="TM" localSheetId="3">#REF!</definedName>
    <definedName name="TM" localSheetId="1">#REF!</definedName>
    <definedName name="TM">#REF!</definedName>
    <definedName name="TM_D" localSheetId="74">#REF!</definedName>
    <definedName name="TM_D" localSheetId="3">#REF!</definedName>
    <definedName name="TM_D" localSheetId="1">#REF!</definedName>
    <definedName name="TM_D">#REF!</definedName>
    <definedName name="TM_Dcalc1" localSheetId="74">#REF!</definedName>
    <definedName name="TM_Dcalc1" localSheetId="3">#REF!</definedName>
    <definedName name="TM_Dcalc1" localSheetId="1">#REF!</definedName>
    <definedName name="TM_Dcalc1">#REF!</definedName>
    <definedName name="TM_Dcalc2" localSheetId="74">#REF!</definedName>
    <definedName name="TM_Dcalc2" localSheetId="3">#REF!</definedName>
    <definedName name="TM_Dcalc2" localSheetId="1">#REF!</definedName>
    <definedName name="TM_Dcalc2">#REF!</definedName>
    <definedName name="TM_R" localSheetId="74">#REF!</definedName>
    <definedName name="TM_R" localSheetId="3">#REF!</definedName>
    <definedName name="TM_R" localSheetId="1">#REF!</definedName>
    <definedName name="TM_R">#REF!</definedName>
    <definedName name="TM_Rcalc1" localSheetId="74">#REF!</definedName>
    <definedName name="TM_Rcalc1" localSheetId="3">#REF!</definedName>
    <definedName name="TM_Rcalc1" localSheetId="1">#REF!</definedName>
    <definedName name="TM_Rcalc1">#REF!</definedName>
    <definedName name="TM_Rcalc2" localSheetId="74">#REF!</definedName>
    <definedName name="TM_Rcalc2" localSheetId="3">#REF!</definedName>
    <definedName name="TM_Rcalc2" localSheetId="1">#REF!</definedName>
    <definedName name="TM_Rcalc2">#REF!</definedName>
    <definedName name="TM_TM_D" localSheetId="74">#REF!</definedName>
    <definedName name="TM_TM_D" localSheetId="3">#REF!</definedName>
    <definedName name="TM_TM_D" localSheetId="1">#REF!</definedName>
    <definedName name="TM_TM_D">#REF!</definedName>
    <definedName name="TM_TM_R" localSheetId="74">#REF!</definedName>
    <definedName name="TM_TM_R" localSheetId="3">#REF!</definedName>
    <definedName name="TM_TM_R" localSheetId="1">#REF!</definedName>
    <definedName name="TM_TM_R">#REF!</definedName>
    <definedName name="TMcalc" localSheetId="74">#REF!</definedName>
    <definedName name="TMcalc" localSheetId="3">#REF!</definedName>
    <definedName name="TMcalc" localSheetId="1">#REF!</definedName>
    <definedName name="TMcalc">#REF!</definedName>
    <definedName name="TMG" localSheetId="74">#REF!</definedName>
    <definedName name="TMG" localSheetId="3">#REF!</definedName>
    <definedName name="TMG" localSheetId="1">#REF!</definedName>
    <definedName name="TMG">#REF!</definedName>
    <definedName name="TMG_D" localSheetId="74">#REF!</definedName>
    <definedName name="TMG_D" localSheetId="3">#REF!</definedName>
    <definedName name="TMG_D" localSheetId="1">#REF!</definedName>
    <definedName name="TMG_D">#REF!</definedName>
    <definedName name="TMG_Dcalc1" localSheetId="74">#REF!</definedName>
    <definedName name="TMG_Dcalc1" localSheetId="3">#REF!</definedName>
    <definedName name="TMG_Dcalc1" localSheetId="1">#REF!</definedName>
    <definedName name="TMG_Dcalc1">#REF!</definedName>
    <definedName name="TMG_Dcalc2" localSheetId="74">#REF!</definedName>
    <definedName name="TMG_Dcalc2" localSheetId="3">#REF!</definedName>
    <definedName name="TMG_Dcalc2" localSheetId="1">#REF!</definedName>
    <definedName name="TMG_Dcalc2">#REF!</definedName>
    <definedName name="TMG_R" localSheetId="74">#REF!</definedName>
    <definedName name="TMG_R" localSheetId="3">#REF!</definedName>
    <definedName name="TMG_R" localSheetId="1">#REF!</definedName>
    <definedName name="TMG_R">#REF!</definedName>
    <definedName name="TMG_Rcalc1" localSheetId="74">#REF!</definedName>
    <definedName name="TMG_Rcalc1" localSheetId="3">#REF!</definedName>
    <definedName name="TMG_Rcalc1" localSheetId="1">#REF!</definedName>
    <definedName name="TMG_Rcalc1">#REF!</definedName>
    <definedName name="TMG_Rcalc2" localSheetId="74">#REF!</definedName>
    <definedName name="TMG_Rcalc2" localSheetId="3">#REF!</definedName>
    <definedName name="TMG_Rcalc2" localSheetId="1">#REF!</definedName>
    <definedName name="TMG_Rcalc2">#REF!</definedName>
    <definedName name="TMG_TMG_D" localSheetId="74">#REF!</definedName>
    <definedName name="TMG_TMG_D" localSheetId="3">#REF!</definedName>
    <definedName name="TMG_TMG_D" localSheetId="1">#REF!</definedName>
    <definedName name="TMG_TMG_D">#REF!</definedName>
    <definedName name="TMG_TMG_R" localSheetId="74">#REF!</definedName>
    <definedName name="TMG_TMG_R" localSheetId="3">#REF!</definedName>
    <definedName name="TMG_TMG_R" localSheetId="1">#REF!</definedName>
    <definedName name="TMG_TMG_R">#REF!</definedName>
    <definedName name="TMGcalc" localSheetId="74">#REF!</definedName>
    <definedName name="TMGcalc" localSheetId="3">#REF!</definedName>
    <definedName name="TMGcalc" localSheetId="1">#REF!</definedName>
    <definedName name="TMGcalc">#REF!</definedName>
    <definedName name="TMGO" localSheetId="74">#REF!</definedName>
    <definedName name="TMGO" localSheetId="3">#REF!</definedName>
    <definedName name="TMGO" localSheetId="1">#REF!</definedName>
    <definedName name="TMGO">#REF!</definedName>
    <definedName name="TMGO_D" localSheetId="74">#REF!</definedName>
    <definedName name="TMGO_D" localSheetId="3">#REF!</definedName>
    <definedName name="TMGO_D" localSheetId="1">#REF!</definedName>
    <definedName name="TMGO_D">#REF!</definedName>
    <definedName name="TMGO_Dcalc1" localSheetId="74">#REF!</definedName>
    <definedName name="TMGO_Dcalc1" localSheetId="3">#REF!</definedName>
    <definedName name="TMGO_Dcalc1" localSheetId="1">#REF!</definedName>
    <definedName name="TMGO_Dcalc1">#REF!</definedName>
    <definedName name="TMGO_Dcalc2" localSheetId="74">#REF!</definedName>
    <definedName name="TMGO_Dcalc2" localSheetId="3">#REF!</definedName>
    <definedName name="TMGO_Dcalc2" localSheetId="1">#REF!</definedName>
    <definedName name="TMGO_Dcalc2">#REF!</definedName>
    <definedName name="TMGO_R" localSheetId="74">#REF!</definedName>
    <definedName name="TMGO_R" localSheetId="3">#REF!</definedName>
    <definedName name="TMGO_R" localSheetId="1">#REF!</definedName>
    <definedName name="TMGO_R">#REF!</definedName>
    <definedName name="TMGO_Rcalc1" localSheetId="74">#REF!</definedName>
    <definedName name="TMGO_Rcalc1" localSheetId="3">#REF!</definedName>
    <definedName name="TMGO_Rcalc1" localSheetId="1">#REF!</definedName>
    <definedName name="TMGO_Rcalc1">#REF!</definedName>
    <definedName name="TMGO_Rcalc2" localSheetId="74">#REF!</definedName>
    <definedName name="TMGO_Rcalc2" localSheetId="3">#REF!</definedName>
    <definedName name="TMGO_Rcalc2" localSheetId="1">#REF!</definedName>
    <definedName name="TMGO_Rcalc2">#REF!</definedName>
    <definedName name="TMGO_TMGO_D" localSheetId="74">#REF!</definedName>
    <definedName name="TMGO_TMGO_D" localSheetId="3">#REF!</definedName>
    <definedName name="TMGO_TMGO_D" localSheetId="1">#REF!</definedName>
    <definedName name="TMGO_TMGO_D">#REF!</definedName>
    <definedName name="TMGO_TMGO_R" localSheetId="74">#REF!</definedName>
    <definedName name="TMGO_TMGO_R" localSheetId="3">#REF!</definedName>
    <definedName name="TMGO_TMGO_R" localSheetId="1">#REF!</definedName>
    <definedName name="TMGO_TMGO_R">#REF!</definedName>
    <definedName name="TMGO_WPCP33_D" localSheetId="74">#REF!</definedName>
    <definedName name="TMGO_WPCP33_D" localSheetId="3">#REF!</definedName>
    <definedName name="TMGO_WPCP33_D" localSheetId="1">#REF!</definedName>
    <definedName name="TMGO_WPCP33_D">#REF!</definedName>
    <definedName name="TMGXO" localSheetId="74">#REF!</definedName>
    <definedName name="TMGXO" localSheetId="3">#REF!</definedName>
    <definedName name="TMGXO" localSheetId="1">#REF!</definedName>
    <definedName name="TMGXO">#REF!</definedName>
    <definedName name="TMGXO_D" localSheetId="74">#REF!</definedName>
    <definedName name="TMGXO_D" localSheetId="3">#REF!</definedName>
    <definedName name="TMGXO_D" localSheetId="1">#REF!</definedName>
    <definedName name="TMGXO_D">#REF!</definedName>
    <definedName name="TMGXO_Dcalc1" localSheetId="74">#REF!</definedName>
    <definedName name="TMGXO_Dcalc1" localSheetId="3">#REF!</definedName>
    <definedName name="TMGXO_Dcalc1" localSheetId="1">#REF!</definedName>
    <definedName name="TMGXO_Dcalc1">#REF!</definedName>
    <definedName name="TMGXO_Dcalc2" localSheetId="74">#REF!</definedName>
    <definedName name="TMGXO_Dcalc2" localSheetId="3">#REF!</definedName>
    <definedName name="TMGXO_Dcalc2" localSheetId="1">#REF!</definedName>
    <definedName name="TMGXO_Dcalc2">#REF!</definedName>
    <definedName name="TMGXO_lvTMGXO_Dcalc2" localSheetId="74">#REF!</definedName>
    <definedName name="TMGXO_lvTMGXO_Dcalc2" localSheetId="3">#REF!</definedName>
    <definedName name="TMGXO_lvTMGXO_Dcalc2" localSheetId="1">#REF!</definedName>
    <definedName name="TMGXO_lvTMGXO_Dcalc2">#REF!</definedName>
    <definedName name="TMGXO_R" localSheetId="74">#REF!</definedName>
    <definedName name="TMGXO_R" localSheetId="3">#REF!</definedName>
    <definedName name="TMGXO_R" localSheetId="1">#REF!</definedName>
    <definedName name="TMGXO_R">#REF!</definedName>
    <definedName name="TMGXO_Rcalc1" localSheetId="74">#REF!</definedName>
    <definedName name="TMGXO_Rcalc1" localSheetId="3">#REF!</definedName>
    <definedName name="TMGXO_Rcalc1" localSheetId="1">#REF!</definedName>
    <definedName name="TMGXO_Rcalc1">#REF!</definedName>
    <definedName name="TMGXO_Rcalc2" localSheetId="74">#REF!</definedName>
    <definedName name="TMGXO_Rcalc2" localSheetId="3">#REF!</definedName>
    <definedName name="TMGXO_Rcalc2" localSheetId="1">#REF!</definedName>
    <definedName name="TMGXO_Rcalc2">#REF!</definedName>
    <definedName name="TMGXO_TMGXO_D" localSheetId="74">#REF!</definedName>
    <definedName name="TMGXO_TMGXO_D" localSheetId="3">#REF!</definedName>
    <definedName name="TMGXO_TMGXO_D" localSheetId="1">#REF!</definedName>
    <definedName name="TMGXO_TMGXO_D">#REF!</definedName>
    <definedName name="TMGXO_TMGXO_R" localSheetId="74">#REF!</definedName>
    <definedName name="TMGXO_TMGXO_R" localSheetId="3">#REF!</definedName>
    <definedName name="TMGXO_TMGXO_R" localSheetId="1">#REF!</definedName>
    <definedName name="TMGXO_TMGXO_R">#REF!</definedName>
    <definedName name="TMS" localSheetId="74">#REF!</definedName>
    <definedName name="TMS" localSheetId="3">#REF!</definedName>
    <definedName name="TMS" localSheetId="1">#REF!</definedName>
    <definedName name="TMS">#REF!</definedName>
    <definedName name="TMS_D" localSheetId="74">#REF!</definedName>
    <definedName name="TMS_D" localSheetId="3">#REF!</definedName>
    <definedName name="TMS_D" localSheetId="1">#REF!</definedName>
    <definedName name="TMS_D">#REF!</definedName>
    <definedName name="TMS_R" localSheetId="74">#REF!</definedName>
    <definedName name="TMS_R" localSheetId="3">#REF!</definedName>
    <definedName name="TMS_R" localSheetId="1">#REF!</definedName>
    <definedName name="TMS_R">#REF!</definedName>
    <definedName name="to_do_1">[11]DBF!$AK$72:$AO$72</definedName>
    <definedName name="to_do_2">[11]DBF!$AJ$42:$AO$42</definedName>
    <definedName name="to_do_3">[11]DBF!$AK$113:$AO$113</definedName>
    <definedName name="TOP" localSheetId="74">#REF!</definedName>
    <definedName name="TOP" localSheetId="3">#REF!</definedName>
    <definedName name="TOP" localSheetId="1">#REF!</definedName>
    <definedName name="TOP">#REF!</definedName>
    <definedName name="totdebt">'[8]Stock of Debt'!$C$58:$AO$58</definedName>
    <definedName name="Trade_balance" localSheetId="74">#REF!</definedName>
    <definedName name="Trade_balance" localSheetId="3">#REF!</definedName>
    <definedName name="Trade_balance" localSheetId="1">#REF!</definedName>
    <definedName name="Trade_balance">#REF!</definedName>
    <definedName name="tradebal" localSheetId="74">[12]BOP!#REF!</definedName>
    <definedName name="tradebal" localSheetId="3">[12]BOP!#REF!</definedName>
    <definedName name="tradebal" localSheetId="1">[12]BOP!#REF!</definedName>
    <definedName name="tradebal">[12]BOP!#REF!</definedName>
    <definedName name="TRADEDIS" localSheetId="74">[19]TRADE!#REF!</definedName>
    <definedName name="TRADEDIS" localSheetId="3">[19]TRADE!#REF!</definedName>
    <definedName name="TRADEDIS" localSheetId="1">[19]TRADE!#REF!</definedName>
    <definedName name="TRADEDIS">[19]TRADE!#REF!</definedName>
    <definedName name="TX" localSheetId="74">#REF!</definedName>
    <definedName name="TX" localSheetId="3">#REF!</definedName>
    <definedName name="TX" localSheetId="1">#REF!</definedName>
    <definedName name="TX">#REF!</definedName>
    <definedName name="TX_D" localSheetId="74">#REF!</definedName>
    <definedName name="TX_D" localSheetId="3">#REF!</definedName>
    <definedName name="TX_D" localSheetId="1">#REF!</definedName>
    <definedName name="TX_D">#REF!</definedName>
    <definedName name="TX_Dcalc1" localSheetId="74">#REF!</definedName>
    <definedName name="TX_Dcalc1" localSheetId="3">#REF!</definedName>
    <definedName name="TX_Dcalc1" localSheetId="1">#REF!</definedName>
    <definedName name="TX_Dcalc1">#REF!</definedName>
    <definedName name="TX_Dcalc2" localSheetId="74">#REF!</definedName>
    <definedName name="TX_Dcalc2" localSheetId="3">#REF!</definedName>
    <definedName name="TX_Dcalc2" localSheetId="1">#REF!</definedName>
    <definedName name="TX_Dcalc2">#REF!</definedName>
    <definedName name="TX_R" localSheetId="74">#REF!</definedName>
    <definedName name="TX_R" localSheetId="3">#REF!</definedName>
    <definedName name="TX_R" localSheetId="1">#REF!</definedName>
    <definedName name="TX_R">#REF!</definedName>
    <definedName name="TX_Rcalc1" localSheetId="74">#REF!</definedName>
    <definedName name="TX_Rcalc1" localSheetId="3">#REF!</definedName>
    <definedName name="TX_Rcalc1" localSheetId="1">#REF!</definedName>
    <definedName name="TX_Rcalc1">#REF!</definedName>
    <definedName name="TX_Rcalc2" localSheetId="74">#REF!</definedName>
    <definedName name="TX_Rcalc2" localSheetId="3">#REF!</definedName>
    <definedName name="TX_Rcalc2" localSheetId="1">#REF!</definedName>
    <definedName name="TX_Rcalc2">#REF!</definedName>
    <definedName name="TX_TX_D" localSheetId="74">#REF!</definedName>
    <definedName name="TX_TX_D" localSheetId="3">#REF!</definedName>
    <definedName name="TX_TX_D" localSheetId="1">#REF!</definedName>
    <definedName name="TX_TX_D">#REF!</definedName>
    <definedName name="TX_TX_R" localSheetId="74">#REF!</definedName>
    <definedName name="TX_TX_R" localSheetId="3">#REF!</definedName>
    <definedName name="TX_TX_R" localSheetId="1">#REF!</definedName>
    <definedName name="TX_TX_R">#REF!</definedName>
    <definedName name="TXcalc" localSheetId="74">#REF!</definedName>
    <definedName name="TXcalc" localSheetId="3">#REF!</definedName>
    <definedName name="TXcalc" localSheetId="1">#REF!</definedName>
    <definedName name="TXcalc">#REF!</definedName>
    <definedName name="TXG" localSheetId="74">#REF!</definedName>
    <definedName name="TXG" localSheetId="3">#REF!</definedName>
    <definedName name="TXG" localSheetId="1">#REF!</definedName>
    <definedName name="TXG">#REF!</definedName>
    <definedName name="TXG_D" localSheetId="74">#REF!</definedName>
    <definedName name="TXG_D" localSheetId="3">#REF!</definedName>
    <definedName name="TXG_D" localSheetId="1">#REF!</definedName>
    <definedName name="TXG_D">#REF!</definedName>
    <definedName name="TXG_Dcalc1" localSheetId="74">#REF!</definedName>
    <definedName name="TXG_Dcalc1" localSheetId="3">#REF!</definedName>
    <definedName name="TXG_Dcalc1" localSheetId="1">#REF!</definedName>
    <definedName name="TXG_Dcalc1">#REF!</definedName>
    <definedName name="TXG_Dcalc2" localSheetId="74">#REF!</definedName>
    <definedName name="TXG_Dcalc2" localSheetId="3">#REF!</definedName>
    <definedName name="TXG_Dcalc2" localSheetId="1">#REF!</definedName>
    <definedName name="TXG_Dcalc2">#REF!</definedName>
    <definedName name="TXG_R" localSheetId="74">#REF!</definedName>
    <definedName name="TXG_R" localSheetId="3">#REF!</definedName>
    <definedName name="TXG_R" localSheetId="1">#REF!</definedName>
    <definedName name="TXG_R">#REF!</definedName>
    <definedName name="TXG_Rcalc1" localSheetId="74">#REF!</definedName>
    <definedName name="TXG_Rcalc1" localSheetId="3">#REF!</definedName>
    <definedName name="TXG_Rcalc1" localSheetId="1">#REF!</definedName>
    <definedName name="TXG_Rcalc1">#REF!</definedName>
    <definedName name="TXG_Rcalc2" localSheetId="74">#REF!</definedName>
    <definedName name="TXG_Rcalc2" localSheetId="3">#REF!</definedName>
    <definedName name="TXG_Rcalc2" localSheetId="1">#REF!</definedName>
    <definedName name="TXG_Rcalc2">#REF!</definedName>
    <definedName name="TXG_TXG_D" localSheetId="74">#REF!</definedName>
    <definedName name="TXG_TXG_D" localSheetId="3">#REF!</definedName>
    <definedName name="TXG_TXG_D" localSheetId="1">#REF!</definedName>
    <definedName name="TXG_TXG_D">#REF!</definedName>
    <definedName name="TXG_TXG_R" localSheetId="74">#REF!</definedName>
    <definedName name="TXG_TXG_R" localSheetId="3">#REF!</definedName>
    <definedName name="TXG_TXG_R" localSheetId="1">#REF!</definedName>
    <definedName name="TXG_TXG_R">#REF!</definedName>
    <definedName name="TXGcalc" localSheetId="74">#REF!</definedName>
    <definedName name="TXGcalc" localSheetId="3">#REF!</definedName>
    <definedName name="TXGcalc" localSheetId="1">#REF!</definedName>
    <definedName name="TXGcalc">#REF!</definedName>
    <definedName name="TXGO" localSheetId="74">#REF!</definedName>
    <definedName name="TXGO" localSheetId="3">#REF!</definedName>
    <definedName name="TXGO" localSheetId="1">#REF!</definedName>
    <definedName name="TXGO">#REF!</definedName>
    <definedName name="TXGO_D" localSheetId="74">#REF!</definedName>
    <definedName name="TXGO_D" localSheetId="3">#REF!</definedName>
    <definedName name="TXGO_D" localSheetId="1">#REF!</definedName>
    <definedName name="TXGO_D">#REF!</definedName>
    <definedName name="TXGO_Dcalc1" localSheetId="74">#REF!</definedName>
    <definedName name="TXGO_Dcalc1" localSheetId="3">#REF!</definedName>
    <definedName name="TXGO_Dcalc1" localSheetId="1">#REF!</definedName>
    <definedName name="TXGO_Dcalc1">#REF!</definedName>
    <definedName name="TXGO_Dcalc2" localSheetId="74">#REF!</definedName>
    <definedName name="TXGO_Dcalc2" localSheetId="3">#REF!</definedName>
    <definedName name="TXGO_Dcalc2" localSheetId="1">#REF!</definedName>
    <definedName name="TXGO_Dcalc2">#REF!</definedName>
    <definedName name="TXGO_R" localSheetId="74">#REF!</definedName>
    <definedName name="TXGO_R" localSheetId="3">#REF!</definedName>
    <definedName name="TXGO_R" localSheetId="1">#REF!</definedName>
    <definedName name="TXGO_R">#REF!</definedName>
    <definedName name="TXGO_Rcalc1" localSheetId="74">#REF!</definedName>
    <definedName name="TXGO_Rcalc1" localSheetId="3">#REF!</definedName>
    <definedName name="TXGO_Rcalc1" localSheetId="1">#REF!</definedName>
    <definedName name="TXGO_Rcalc1">#REF!</definedName>
    <definedName name="TXGO_Rcalc2" localSheetId="74">#REF!</definedName>
    <definedName name="TXGO_Rcalc2" localSheetId="3">#REF!</definedName>
    <definedName name="TXGO_Rcalc2" localSheetId="1">#REF!</definedName>
    <definedName name="TXGO_Rcalc2">#REF!</definedName>
    <definedName name="TXGO_TXGO_D" localSheetId="74">#REF!</definedName>
    <definedName name="TXGO_TXGO_D" localSheetId="3">#REF!</definedName>
    <definedName name="TXGO_TXGO_D" localSheetId="1">#REF!</definedName>
    <definedName name="TXGO_TXGO_D">#REF!</definedName>
    <definedName name="TXGO_TXGO_R" localSheetId="74">#REF!</definedName>
    <definedName name="TXGO_TXGO_R" localSheetId="3">#REF!</definedName>
    <definedName name="TXGO_TXGO_R" localSheetId="1">#REF!</definedName>
    <definedName name="TXGO_TXGO_R">#REF!</definedName>
    <definedName name="TXGO_WPCP33_D" localSheetId="74">#REF!</definedName>
    <definedName name="TXGO_WPCP33_D" localSheetId="3">#REF!</definedName>
    <definedName name="TXGO_WPCP33_D" localSheetId="1">#REF!</definedName>
    <definedName name="TXGO_WPCP33_D">#REF!</definedName>
    <definedName name="TXGXO" localSheetId="74">#REF!</definedName>
    <definedName name="TXGXO" localSheetId="3">#REF!</definedName>
    <definedName name="TXGXO" localSheetId="1">#REF!</definedName>
    <definedName name="TXGXO">#REF!</definedName>
    <definedName name="TXGXO_D" localSheetId="74">#REF!</definedName>
    <definedName name="TXGXO_D" localSheetId="3">#REF!</definedName>
    <definedName name="TXGXO_D" localSheetId="1">#REF!</definedName>
    <definedName name="TXGXO_D">#REF!</definedName>
    <definedName name="TXGXO_Dcalc1" localSheetId="74">#REF!</definedName>
    <definedName name="TXGXO_Dcalc1" localSheetId="3">#REF!</definedName>
    <definedName name="TXGXO_Dcalc1" localSheetId="1">#REF!</definedName>
    <definedName name="TXGXO_Dcalc1">#REF!</definedName>
    <definedName name="TXGXO_Dcalc2" localSheetId="74">#REF!</definedName>
    <definedName name="TXGXO_Dcalc2" localSheetId="3">#REF!</definedName>
    <definedName name="TXGXO_Dcalc2" localSheetId="1">#REF!</definedName>
    <definedName name="TXGXO_Dcalc2">#REF!</definedName>
    <definedName name="TXGXO_lvTXGXO_Dcalc2" localSheetId="74">#REF!</definedName>
    <definedName name="TXGXO_lvTXGXO_Dcalc2" localSheetId="3">#REF!</definedName>
    <definedName name="TXGXO_lvTXGXO_Dcalc2" localSheetId="1">#REF!</definedName>
    <definedName name="TXGXO_lvTXGXO_Dcalc2">#REF!</definedName>
    <definedName name="TXGXO_R" localSheetId="74">#REF!</definedName>
    <definedName name="TXGXO_R" localSheetId="3">#REF!</definedName>
    <definedName name="TXGXO_R" localSheetId="1">#REF!</definedName>
    <definedName name="TXGXO_R">#REF!</definedName>
    <definedName name="TXGXO_Rcalc1" localSheetId="74">#REF!</definedName>
    <definedName name="TXGXO_Rcalc1" localSheetId="3">#REF!</definedName>
    <definedName name="TXGXO_Rcalc1" localSheetId="1">#REF!</definedName>
    <definedName name="TXGXO_Rcalc1">#REF!</definedName>
    <definedName name="TXGXO_Rcalc2" localSheetId="74">#REF!</definedName>
    <definedName name="TXGXO_Rcalc2" localSheetId="3">#REF!</definedName>
    <definedName name="TXGXO_Rcalc2" localSheetId="1">#REF!</definedName>
    <definedName name="TXGXO_Rcalc2">#REF!</definedName>
    <definedName name="TXGXO_TXGXO_D" localSheetId="74">#REF!</definedName>
    <definedName name="TXGXO_TXGXO_D" localSheetId="3">#REF!</definedName>
    <definedName name="TXGXO_TXGXO_D" localSheetId="1">#REF!</definedName>
    <definedName name="TXGXO_TXGXO_D">#REF!</definedName>
    <definedName name="TXGXO_TXGXO_R" localSheetId="74">#REF!</definedName>
    <definedName name="TXGXO_TXGXO_R" localSheetId="3">#REF!</definedName>
    <definedName name="TXGXO_TXGXO_R" localSheetId="1">#REF!</definedName>
    <definedName name="TXGXO_TXGXO_R">#REF!</definedName>
    <definedName name="TXS" localSheetId="74">#REF!</definedName>
    <definedName name="TXS" localSheetId="3">#REF!</definedName>
    <definedName name="TXS" localSheetId="1">#REF!</definedName>
    <definedName name="TXS">#REF!</definedName>
    <definedName name="TXS_D" localSheetId="74">#REF!</definedName>
    <definedName name="TXS_D" localSheetId="3">#REF!</definedName>
    <definedName name="TXS_D" localSheetId="1">#REF!</definedName>
    <definedName name="TXS_D">#REF!</definedName>
    <definedName name="TXS_R" localSheetId="74">#REF!</definedName>
    <definedName name="TXS_R" localSheetId="3">#REF!</definedName>
    <definedName name="TXS_R" localSheetId="1">#REF!</definedName>
    <definedName name="TXS_R">#REF!</definedName>
    <definedName name="unemp_96Q3" localSheetId="74">#REF!</definedName>
    <definedName name="unemp_96Q3" localSheetId="3">#REF!</definedName>
    <definedName name="unemp_96Q3" localSheetId="1">#REF!</definedName>
    <definedName name="unemp_96Q3">#REF!</definedName>
    <definedName name="unemp_96Q4" localSheetId="74">#REF!</definedName>
    <definedName name="unemp_96Q4" localSheetId="3">#REF!</definedName>
    <definedName name="unemp_96Q4" localSheetId="1">#REF!</definedName>
    <definedName name="unemp_96Q4">#REF!</definedName>
    <definedName name="unemp_97Q1" localSheetId="74">#REF!</definedName>
    <definedName name="unemp_97Q1" localSheetId="3">#REF!</definedName>
    <definedName name="unemp_97Q1" localSheetId="1">#REF!</definedName>
    <definedName name="unemp_97Q1">#REF!</definedName>
    <definedName name="unemp_97Q2" localSheetId="74">#REF!</definedName>
    <definedName name="unemp_97Q2" localSheetId="3">#REF!</definedName>
    <definedName name="unemp_97Q2" localSheetId="1">#REF!</definedName>
    <definedName name="unemp_97Q2">#REF!</definedName>
    <definedName name="unemp_nat" localSheetId="74">#REF!</definedName>
    <definedName name="unemp_nat" localSheetId="3">#REF!</definedName>
    <definedName name="unemp_nat" localSheetId="1">#REF!</definedName>
    <definedName name="unemp_nat">#REF!</definedName>
    <definedName name="unemp_urbrural" localSheetId="74">#REF!</definedName>
    <definedName name="unemp_urbrural" localSheetId="3">#REF!</definedName>
    <definedName name="unemp_urbrural" localSheetId="1">#REF!</definedName>
    <definedName name="unemp_urbrural">#REF!</definedName>
    <definedName name="USD" localSheetId="74">#REF!</definedName>
    <definedName name="USD" localSheetId="3">#REF!</definedName>
    <definedName name="USD" localSheetId="1">#REF!</definedName>
    <definedName name="USD">#REF!</definedName>
    <definedName name="USDSUM" localSheetId="74">#REF!</definedName>
    <definedName name="USDSUM" localSheetId="3">#REF!</definedName>
    <definedName name="USDSUM" localSheetId="1">#REF!</definedName>
    <definedName name="USDSUM">#REF!</definedName>
    <definedName name="VCSUMNBK" localSheetId="74">#REF!</definedName>
    <definedName name="VCSUMNBK" localSheetId="3">#REF!</definedName>
    <definedName name="VCSUMNBK" localSheetId="1">#REF!</definedName>
    <definedName name="VCSUMNBK">#REF!</definedName>
    <definedName name="vexpal">[4]BOP!$D$37:$CH$37</definedName>
    <definedName name="vexpcofi">[4]BOP!$D$49:$CH$49</definedName>
    <definedName name="vexpcopr" localSheetId="74">#REF!</definedName>
    <definedName name="vexpcopr" localSheetId="3">#REF!</definedName>
    <definedName name="vexpcopr" localSheetId="1">#REF!</definedName>
    <definedName name="vexpcopr">#REF!</definedName>
    <definedName name="vexpel">[4]BOP!$D$61:$CH$61</definedName>
    <definedName name="vexpoth">[4]BOP!$D$74:$CH$74</definedName>
    <definedName name="vimpal">[4]BOP!$D$85:$BC$85</definedName>
    <definedName name="vimpel">[4]BOP!$D$123:$AU$123</definedName>
    <definedName name="vimpflour">[4]BOP!$D$149:$BC$149</definedName>
    <definedName name="vimpgas">[4]BOP!$D$99:$BC$99</definedName>
    <definedName name="vimpgrain">[4]BOP!$D$137:$BC$137</definedName>
    <definedName name="vimpoil">[4]BOP!$D$111:$BC$111</definedName>
    <definedName name="vimpother">[4]BOP!$D$161:$BC$161</definedName>
    <definedName name="wage_govt_sector" localSheetId="74">#REF!</definedName>
    <definedName name="wage_govt_sector" localSheetId="3">#REF!</definedName>
    <definedName name="wage_govt_sector" localSheetId="1">#REF!</definedName>
    <definedName name="wage_govt_sector">#REF!</definedName>
    <definedName name="weogrpral">[4]GEEandGAS!$D$58:$AZ$58</definedName>
    <definedName name="weopral">[8]GEEandGAS!$D$57:$AV$57</definedName>
    <definedName name="weoprcotton">[8]GEEandGAS!$D$55:$AS$55</definedName>
    <definedName name="weoprgas">[8]GEEandGAS!$D$53:$AX$53</definedName>
    <definedName name="weoproil">[8]GEEandGAS!$D$51:$AV$51</definedName>
    <definedName name="weoprwheat">[8]GEEandGAS!$D$59:$AW$59</definedName>
    <definedName name="WPCP33_D" localSheetId="74">#REF!</definedName>
    <definedName name="WPCP33_D" localSheetId="3">#REF!</definedName>
    <definedName name="WPCP33_D" localSheetId="1">#REF!</definedName>
    <definedName name="WPCP33_D">#REF!</definedName>
    <definedName name="wrn" localSheetId="95" hidden="1">{"CONSOLIDATED",#N/A,FALSE,"TAB2";"CONSOL_GDP",#N/A,FALSE,"TAB3";"STATE_OP",#N/A,FALSE,"TAB13APP";"STATE_GDP",#N/A,FALSE,"TAB14APP";"TAXREV",#N/A,FALSE,"TAB15APP";"CURREXP",#N/A,FALSE,"TAB16APP";"PEF",#N/A,FALSE,"TAB17APP";"PEF_GDP",#N/A,FALSE,"TAB18APP";"PENSION_AVG",#N/A,FALSE,"TAB19APP";"BENEFIT_UNEMP",#N/A,FALSE,"TAB20APP"}</definedName>
    <definedName name="wrn" localSheetId="96" hidden="1">{"CONSOLIDATED",#N/A,FALSE,"TAB2";"CONSOL_GDP",#N/A,FALSE,"TAB3";"STATE_OP",#N/A,FALSE,"TAB13APP";"STATE_GDP",#N/A,FALSE,"TAB14APP";"TAXREV",#N/A,FALSE,"TAB15APP";"CURREXP",#N/A,FALSE,"TAB16APP";"PEF",#N/A,FALSE,"TAB17APP";"PEF_GDP",#N/A,FALSE,"TAB18APP";"PENSION_AVG",#N/A,FALSE,"TAB19APP";"BENEFIT_UNEMP",#N/A,FALSE,"TAB20APP"}</definedName>
    <definedName name="wrn" hidden="1">{"CONSOLIDATED",#N/A,FALSE,"TAB2";"CONSOL_GDP",#N/A,FALSE,"TAB3";"STATE_OP",#N/A,FALSE,"TAB13APP";"STATE_GDP",#N/A,FALSE,"TAB14APP";"TAXREV",#N/A,FALSE,"TAB15APP";"CURREXP",#N/A,FALSE,"TAB16APP";"PEF",#N/A,FALSE,"TAB17APP";"PEF_GDP",#N/A,FALSE,"TAB18APP";"PENSION_AVG",#N/A,FALSE,"TAB19APP";"BENEFIT_UNEMP",#N/A,FALSE,"TAB20APP"}</definedName>
    <definedName name="wrn.97REDBOP." localSheetId="95" hidden="1">{"TRADE_COMP",#N/A,FALSE,"TAB23APP";"BOP",#N/A,FALSE,"TAB6";"DOT",#N/A,FALSE,"TAB24APP";"EXTDEBT",#N/A,FALSE,"TAB25APP"}</definedName>
    <definedName name="wrn.97REDBOP." localSheetId="96" hidden="1">{"TRADE_COMP",#N/A,FALSE,"TAB23APP";"BOP",#N/A,FALSE,"TAB6";"DOT",#N/A,FALSE,"TAB24APP";"EXTDEBT",#N/A,FALSE,"TAB25APP"}</definedName>
    <definedName name="wrn.97REDBOP." hidden="1">{"TRADE_COMP",#N/A,FALSE,"TAB23APP";"BOP",#N/A,FALSE,"TAB6";"DOT",#N/A,FALSE,"TAB24APP";"EXTDEBT",#N/A,FALSE,"TAB25APP"}</definedName>
    <definedName name="wrn.ARMRED97." localSheetId="9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S." localSheetId="95" hidden="1">{#N/A,#N/A,FALSE,"BANKS"}</definedName>
    <definedName name="wrn.BANKS." localSheetId="96" hidden="1">{#N/A,#N/A,FALSE,"BANKS"}</definedName>
    <definedName name="wrn.BANKS." hidden="1">{#N/A,#N/A,FALSE,"BANKS"}</definedName>
    <definedName name="wrn.BOP." localSheetId="95" hidden="1">{#N/A,#N/A,FALSE,"BOP"}</definedName>
    <definedName name="wrn.BOP." localSheetId="96" hidden="1">{#N/A,#N/A,FALSE,"BOP"}</definedName>
    <definedName name="wrn.BOP." hidden="1">{#N/A,#N/A,FALSE,"BOP"}</definedName>
    <definedName name="wrn.BOP_MIDTERM." localSheetId="95" hidden="1">{"BOP_TAB",#N/A,FALSE,"N";"MIDTERM_TAB",#N/A,FALSE,"O"}</definedName>
    <definedName name="wrn.BOP_MIDTERM." localSheetId="96" hidden="1">{"BOP_TAB",#N/A,FALSE,"N";"MIDTERM_TAB",#N/A,FALSE,"O"}</definedName>
    <definedName name="wrn.BOP_MIDTERM." hidden="1">{"BOP_TAB",#N/A,FALSE,"N";"MIDTERM_TAB",#N/A,FALSE,"O"}</definedName>
    <definedName name="wrn.CREDIT." localSheetId="95" hidden="1">{#N/A,#N/A,FALSE,"CREDIT"}</definedName>
    <definedName name="wrn.CREDIT." localSheetId="96" hidden="1">{#N/A,#N/A,FALSE,"CREDIT"}</definedName>
    <definedName name="wrn.CREDIT." hidden="1">{#N/A,#N/A,FALSE,"CREDIT"}</definedName>
    <definedName name="wrn.DEBTSVC." localSheetId="95" hidden="1">{#N/A,#N/A,FALSE,"DEBTSVC"}</definedName>
    <definedName name="wrn.DEBTSVC." localSheetId="96" hidden="1">{#N/A,#N/A,FALSE,"DEBTSVC"}</definedName>
    <definedName name="wrn.DEBTSVC." hidden="1">{#N/A,#N/A,FALSE,"DEBTSVC"}</definedName>
    <definedName name="wrn.DEPO." localSheetId="95" hidden="1">{#N/A,#N/A,FALSE,"DEPO"}</definedName>
    <definedName name="wrn.DEPO." localSheetId="96" hidden="1">{#N/A,#N/A,FALSE,"DEPO"}</definedName>
    <definedName name="wrn.DEPO." hidden="1">{#N/A,#N/A,FALSE,"DEPO"}</definedName>
    <definedName name="wrn.EXCISE." localSheetId="95" hidden="1">{#N/A,#N/A,FALSE,"EXCISE"}</definedName>
    <definedName name="wrn.EXCISE." localSheetId="96" hidden="1">{#N/A,#N/A,FALSE,"EXCISE"}</definedName>
    <definedName name="wrn.EXCISE." hidden="1">{#N/A,#N/A,FALSE,"EXCISE"}</definedName>
    <definedName name="wrn.EXRATE." localSheetId="95" hidden="1">{#N/A,#N/A,FALSE,"EXRATE"}</definedName>
    <definedName name="wrn.EXRATE." localSheetId="96" hidden="1">{#N/A,#N/A,FALSE,"EXRATE"}</definedName>
    <definedName name="wrn.EXRATE." hidden="1">{#N/A,#N/A,FALSE,"EXRATE"}</definedName>
    <definedName name="wrn.EXTDEBT." localSheetId="95" hidden="1">{#N/A,#N/A,FALSE,"EXTDEBT"}</definedName>
    <definedName name="wrn.EXTDEBT." localSheetId="96" hidden="1">{#N/A,#N/A,FALSE,"EXTDEBT"}</definedName>
    <definedName name="wrn.EXTDEBT." hidden="1">{#N/A,#N/A,FALSE,"EXTDEBT"}</definedName>
    <definedName name="wrn.EXTRABUDGT." localSheetId="95" hidden="1">{#N/A,#N/A,FALSE,"EXTRABUDGT"}</definedName>
    <definedName name="wrn.EXTRABUDGT." localSheetId="96" hidden="1">{#N/A,#N/A,FALSE,"EXTRABUDGT"}</definedName>
    <definedName name="wrn.EXTRABUDGT." hidden="1">{#N/A,#N/A,FALSE,"EXTRABUDGT"}</definedName>
    <definedName name="wrn.EXTRABUDGT2." localSheetId="95" hidden="1">{#N/A,#N/A,FALSE,"EXTRABUDGT2"}</definedName>
    <definedName name="wrn.EXTRABUDGT2." localSheetId="96" hidden="1">{#N/A,#N/A,FALSE,"EXTRABUDGT2"}</definedName>
    <definedName name="wrn.EXTRABUDGT2." hidden="1">{#N/A,#N/A,FALSE,"EXTRABUDGT2"}</definedName>
    <definedName name="wrn.FISCRED97." localSheetId="9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6"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95" hidden="1">{#N/A,#N/A,FALSE,"GDP_ORIGIN";#N/A,#N/A,FALSE,"EMP_POP"}</definedName>
    <definedName name="wrn.GDP." localSheetId="96" hidden="1">{#N/A,#N/A,FALSE,"GDP_ORIGIN";#N/A,#N/A,FALSE,"EMP_POP"}</definedName>
    <definedName name="wrn.GDP." hidden="1">{#N/A,#N/A,FALSE,"GDP_ORIGIN";#N/A,#N/A,FALSE,"EMP_POP"}</definedName>
    <definedName name="wrn.GGOVT." localSheetId="95" hidden="1">{#N/A,#N/A,FALSE,"GGOVT"}</definedName>
    <definedName name="wrn.GGOVT." localSheetId="96" hidden="1">{#N/A,#N/A,FALSE,"GGOVT"}</definedName>
    <definedName name="wrn.GGOVT." hidden="1">{#N/A,#N/A,FALSE,"GGOVT"}</definedName>
    <definedName name="wrn.GGOVT2." localSheetId="95" hidden="1">{#N/A,#N/A,FALSE,"GGOVT2"}</definedName>
    <definedName name="wrn.GGOVT2." localSheetId="96" hidden="1">{#N/A,#N/A,FALSE,"GGOVT2"}</definedName>
    <definedName name="wrn.GGOVT2." hidden="1">{#N/A,#N/A,FALSE,"GGOVT2"}</definedName>
    <definedName name="wrn.GGOVTPC." localSheetId="95" hidden="1">{#N/A,#N/A,FALSE,"GGOVT%"}</definedName>
    <definedName name="wrn.GGOVTPC." localSheetId="96" hidden="1">{#N/A,#N/A,FALSE,"GGOVT%"}</definedName>
    <definedName name="wrn.GGOVTPC." hidden="1">{#N/A,#N/A,FALSE,"GGOVT%"}</definedName>
    <definedName name="wrn.INCOMETX." localSheetId="95" hidden="1">{#N/A,#N/A,FALSE,"INCOMETX"}</definedName>
    <definedName name="wrn.INCOMETX." localSheetId="96" hidden="1">{#N/A,#N/A,FALSE,"INCOMETX"}</definedName>
    <definedName name="wrn.INCOMETX." hidden="1">{#N/A,#N/A,FALSE,"INCOMETX"}</definedName>
    <definedName name="wrn.Input._.and._.output._.tables." localSheetId="95" hidden="1">{#N/A,#N/A,FALSE,"SimInp1";#N/A,#N/A,FALSE,"SimInp2";#N/A,#N/A,FALSE,"SimOut1";#N/A,#N/A,FALSE,"SimOut2";#N/A,#N/A,FALSE,"SimOut3";#N/A,#N/A,FALSE,"SimOut4";#N/A,#N/A,FALSE,"SimOut5"}</definedName>
    <definedName name="wrn.Input._.and._.output._.tables." localSheetId="96"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95" hidden="1">{#N/A,#N/A,FALSE,"INTERST"}</definedName>
    <definedName name="wrn.INTERST." localSheetId="96" hidden="1">{#N/A,#N/A,FALSE,"INTERST"}</definedName>
    <definedName name="wrn.INTERST." hidden="1">{#N/A,#N/A,FALSE,"INTERST"}</definedName>
    <definedName name="wrn.MAIN." localSheetId="95" hidden="1">{#N/A,#N/A,FALSE,"CB";#N/A,#N/A,FALSE,"CMB";#N/A,#N/A,FALSE,"BSYS";#N/A,#N/A,FALSE,"NBFI";#N/A,#N/A,FALSE,"FSYS"}</definedName>
    <definedName name="wrn.MAIN." localSheetId="96" hidden="1">{#N/A,#N/A,FALSE,"CB";#N/A,#N/A,FALSE,"CMB";#N/A,#N/A,FALSE,"BSYS";#N/A,#N/A,FALSE,"NBFI";#N/A,#N/A,FALSE,"FSYS"}</definedName>
    <definedName name="wrn.MAIN." hidden="1">{#N/A,#N/A,FALSE,"CB";#N/A,#N/A,FALSE,"CMB";#N/A,#N/A,FALSE,"BSYS";#N/A,#N/A,FALSE,"NBFI";#N/A,#N/A,FALSE,"FSYS"}</definedName>
    <definedName name="wrn.MDABOP." localSheetId="95" hidden="1">{"BOP_TAB",#N/A,FALSE,"N";"MIDTERM_TAB",#N/A,FALSE,"O";"FUND_CRED",#N/A,FALSE,"P";"DEBT_TAB1",#N/A,FALSE,"Q";"DEBT_TAB2",#N/A,FALSE,"Q";"FORFIN_TAB1",#N/A,FALSE,"R";"FORFIN_TAB2",#N/A,FALSE,"R";"BOP_ANALY",#N/A,FALSE,"U"}</definedName>
    <definedName name="wrn.MDABOP." localSheetId="96"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95" hidden="1">{#N/A,#N/A,FALSE,"CB";#N/A,#N/A,FALSE,"CMB";#N/A,#N/A,FALSE,"NBFI"}</definedName>
    <definedName name="wrn.MIT." localSheetId="96" hidden="1">{#N/A,#N/A,FALSE,"CB";#N/A,#N/A,FALSE,"CMB";#N/A,#N/A,FALSE,"NBFI"}</definedName>
    <definedName name="wrn.MIT." hidden="1">{#N/A,#N/A,FALSE,"CB";#N/A,#N/A,FALSE,"CMB";#N/A,#N/A,FALSE,"NBFI"}</definedName>
    <definedName name="wrn.MONA." localSheetId="95" hidden="1">{"MONA",#N/A,FALSE,"S"}</definedName>
    <definedName name="wrn.MONA." localSheetId="96" hidden="1">{"MONA",#N/A,FALSE,"S"}</definedName>
    <definedName name="wrn.MONA." hidden="1">{"MONA",#N/A,FALSE,"S"}</definedName>
    <definedName name="wrn.MS." localSheetId="95" hidden="1">{#N/A,#N/A,FALSE,"MS"}</definedName>
    <definedName name="wrn.MS." localSheetId="96" hidden="1">{#N/A,#N/A,FALSE,"MS"}</definedName>
    <definedName name="wrn.MS." hidden="1">{#N/A,#N/A,FALSE,"MS"}</definedName>
    <definedName name="wrn.NBG." localSheetId="95" hidden="1">{#N/A,#N/A,FALSE,"NBG"}</definedName>
    <definedName name="wrn.NBG." localSheetId="96" hidden="1">{#N/A,#N/A,FALSE,"NBG"}</definedName>
    <definedName name="wrn.NBG." hidden="1">{#N/A,#N/A,FALSE,"NBG"}</definedName>
    <definedName name="wrn.Output._.tables." localSheetId="95" hidden="1">{#N/A,#N/A,FALSE,"I";#N/A,#N/A,FALSE,"J";#N/A,#N/A,FALSE,"K";#N/A,#N/A,FALSE,"L";#N/A,#N/A,FALSE,"M";#N/A,#N/A,FALSE,"N";#N/A,#N/A,FALSE,"O"}</definedName>
    <definedName name="wrn.Output._.tables." localSheetId="96" hidden="1">{#N/A,#N/A,FALSE,"I";#N/A,#N/A,FALSE,"J";#N/A,#N/A,FALSE,"K";#N/A,#N/A,FALSE,"L";#N/A,#N/A,FALSE,"M";#N/A,#N/A,FALSE,"N";#N/A,#N/A,FALSE,"O"}</definedName>
    <definedName name="wrn.Output._.tables." hidden="1">{#N/A,#N/A,FALSE,"I";#N/A,#N/A,FALSE,"J";#N/A,#N/A,FALSE,"K";#N/A,#N/A,FALSE,"L";#N/A,#N/A,FALSE,"M";#N/A,#N/A,FALSE,"N";#N/A,#N/A,FALSE,"O"}</definedName>
    <definedName name="wrn.PCPI." localSheetId="95" hidden="1">{#N/A,#N/A,FALSE,"PCPI"}</definedName>
    <definedName name="wrn.PCPI." localSheetId="96" hidden="1">{#N/A,#N/A,FALSE,"PCPI"}</definedName>
    <definedName name="wrn.PCPI." hidden="1">{#N/A,#N/A,FALSE,"PCPI"}</definedName>
    <definedName name="wrn.PENSION." localSheetId="95" hidden="1">{#N/A,#N/A,FALSE,"PENSION"}</definedName>
    <definedName name="wrn.PENSION." localSheetId="96" hidden="1">{#N/A,#N/A,FALSE,"PENSION"}</definedName>
    <definedName name="wrn.PENSION." hidden="1">{#N/A,#N/A,FALSE,"PENSION"}</definedName>
    <definedName name="wrn.PRUDENT." localSheetId="95" hidden="1">{#N/A,#N/A,FALSE,"PRUDENT"}</definedName>
    <definedName name="wrn.PRUDENT." localSheetId="96" hidden="1">{#N/A,#N/A,FALSE,"PRUDENT"}</definedName>
    <definedName name="wrn.PRUDENT." hidden="1">{#N/A,#N/A,FALSE,"PRUDENT"}</definedName>
    <definedName name="wrn.PUBLEXP." localSheetId="95" hidden="1">{#N/A,#N/A,FALSE,"PUBLEXP"}</definedName>
    <definedName name="wrn.PUBLEXP." localSheetId="96" hidden="1">{#N/A,#N/A,FALSE,"PUBLEXP"}</definedName>
    <definedName name="wrn.PUBLEXP." hidden="1">{#N/A,#N/A,FALSE,"PUBLEXP"}</definedName>
    <definedName name="wrn.RED97MON." localSheetId="95" hidden="1">{"CBA",#N/A,FALSE,"TAB4";"MS",#N/A,FALSE,"TAB5";"BANKLOANS",#N/A,FALSE,"TAB21APP ";"INTEREST",#N/A,FALSE,"TAB22APP"}</definedName>
    <definedName name="wrn.RED97MON." localSheetId="96" hidden="1">{"CBA",#N/A,FALSE,"TAB4";"MS",#N/A,FALSE,"TAB5";"BANKLOANS",#N/A,FALSE,"TAB21APP ";"INTEREST",#N/A,FALSE,"TAB22APP"}</definedName>
    <definedName name="wrn.RED97MON." hidden="1">{"CBA",#N/A,FALSE,"TAB4";"MS",#N/A,FALSE,"TAB5";"BANKLOANS",#N/A,FALSE,"TAB21APP ";"INTEREST",#N/A,FALSE,"TAB22APP"}</definedName>
    <definedName name="wrn.REDTABS." localSheetId="9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95" hidden="1">{#N/A,#N/A,FALSE,"REVSHARE"}</definedName>
    <definedName name="wrn.REVSHARE." localSheetId="96" hidden="1">{#N/A,#N/A,FALSE,"REVSHARE"}</definedName>
    <definedName name="wrn.REVSHARE." hidden="1">{#N/A,#N/A,FALSE,"REVSHARE"}</definedName>
    <definedName name="wrn.Staff._.Report._.Tables." localSheetId="95" hidden="1">{#N/A,#N/A,FALSE,"SRFSYS";#N/A,#N/A,FALSE,"SRBSYS"}</definedName>
    <definedName name="wrn.Staff._.Report._.Tables." localSheetId="96" hidden="1">{#N/A,#N/A,FALSE,"SRFSYS";#N/A,#N/A,FALSE,"SRBSYS"}</definedName>
    <definedName name="wrn.Staff._.Report._.Tables." hidden="1">{#N/A,#N/A,FALSE,"SRFSYS";#N/A,#N/A,FALSE,"SRBSYS"}</definedName>
    <definedName name="wrn.STATE." localSheetId="95" hidden="1">{#N/A,#N/A,FALSE,"STATE"}</definedName>
    <definedName name="wrn.STATE." localSheetId="96" hidden="1">{#N/A,#N/A,FALSE,"STATE"}</definedName>
    <definedName name="wrn.STATE." hidden="1">{#N/A,#N/A,FALSE,"STATE"}</definedName>
    <definedName name="wrn.TAXARREARS." localSheetId="95" hidden="1">{#N/A,#N/A,FALSE,"TAXARREARS"}</definedName>
    <definedName name="wrn.TAXARREARS." localSheetId="96" hidden="1">{#N/A,#N/A,FALSE,"TAXARREARS"}</definedName>
    <definedName name="wrn.TAXARREARS." hidden="1">{#N/A,#N/A,FALSE,"TAXARREARS"}</definedName>
    <definedName name="wrn.TAXPAYRS." localSheetId="95" hidden="1">{#N/A,#N/A,FALSE,"TAXPAYRS"}</definedName>
    <definedName name="wrn.TAXPAYRS." localSheetId="96" hidden="1">{#N/A,#N/A,FALSE,"TAXPAYRS"}</definedName>
    <definedName name="wrn.TAXPAYRS." hidden="1">{#N/A,#N/A,FALSE,"TAXPAYRS"}</definedName>
    <definedName name="wrn.TRADE." localSheetId="95" hidden="1">{#N/A,#N/A,FALSE,"TRADE"}</definedName>
    <definedName name="wrn.TRADE." localSheetId="96" hidden="1">{#N/A,#N/A,FALSE,"TRADE"}</definedName>
    <definedName name="wrn.TRADE." hidden="1">{#N/A,#N/A,FALSE,"TRADE"}</definedName>
    <definedName name="wrn.TRANSPORT." localSheetId="95" hidden="1">{#N/A,#N/A,FALSE,"TRANPORT"}</definedName>
    <definedName name="wrn.TRANSPORT." localSheetId="96" hidden="1">{#N/A,#N/A,FALSE,"TRANPORT"}</definedName>
    <definedName name="wrn.TRANSPORT." hidden="1">{#N/A,#N/A,FALSE,"TRANPORT"}</definedName>
    <definedName name="wrn.UNEMPL." localSheetId="95" hidden="1">{#N/A,#N/A,FALSE,"EMP_POP";#N/A,#N/A,FALSE,"UNEMPL"}</definedName>
    <definedName name="wrn.UNEMPL." localSheetId="96" hidden="1">{#N/A,#N/A,FALSE,"EMP_POP";#N/A,#N/A,FALSE,"UNEMPL"}</definedName>
    <definedName name="wrn.UNEMPL." hidden="1">{#N/A,#N/A,FALSE,"EMP_POP";#N/A,#N/A,FALSE,"UNEMPL"}</definedName>
    <definedName name="wrn.WAGES." localSheetId="95" hidden="1">{#N/A,#N/A,FALSE,"WAGES"}</definedName>
    <definedName name="wrn.WAGES." localSheetId="96" hidden="1">{#N/A,#N/A,FALSE,"WAGES"}</definedName>
    <definedName name="wrn.WAGES." hidden="1">{#N/A,#N/A,FALSE,"WAGES"}</definedName>
    <definedName name="wrn.WEO." localSheetId="95" hidden="1">{"WEO",#N/A,FALSE,"T"}</definedName>
    <definedName name="wrn.WEO." localSheetId="96" hidden="1">{"WEO",#N/A,FALSE,"T"}</definedName>
    <definedName name="wrn.WEO." hidden="1">{"WEO",#N/A,FALSE,"T"}</definedName>
    <definedName name="XGS" localSheetId="74">#REF!</definedName>
    <definedName name="XGS" localSheetId="3">#REF!</definedName>
    <definedName name="XGS" localSheetId="1">#REF!</definedName>
    <definedName name="XGS">#REF!</definedName>
    <definedName name="xxWRS_1" localSheetId="74">#REF!</definedName>
    <definedName name="xxWRS_1" localSheetId="3">#REF!</definedName>
    <definedName name="xxWRS_1" localSheetId="1">#REF!</definedName>
    <definedName name="xxWRS_1">#REF!</definedName>
    <definedName name="xxWRS_2" localSheetId="74">#REF!</definedName>
    <definedName name="xxWRS_2" localSheetId="3">#REF!</definedName>
    <definedName name="xxWRS_2" localSheetId="1">#REF!</definedName>
    <definedName name="xxWRS_2">#REF!</definedName>
    <definedName name="xxWRS_3" localSheetId="74">#REF!</definedName>
    <definedName name="xxWRS_3" localSheetId="3">#REF!</definedName>
    <definedName name="xxWRS_3" localSheetId="1">#REF!</definedName>
    <definedName name="xxWRS_3">#REF!</definedName>
    <definedName name="xxWRS_4" localSheetId="74">#REF!</definedName>
    <definedName name="xxWRS_4" localSheetId="3">#REF!</definedName>
    <definedName name="xxWRS_4" localSheetId="1">#REF!</definedName>
    <definedName name="xxWRS_4">#REF!</definedName>
    <definedName name="xxWRS_5" localSheetId="74">#REF!</definedName>
    <definedName name="xxWRS_5" localSheetId="3">#REF!</definedName>
    <definedName name="xxWRS_5" localSheetId="1">#REF!</definedName>
    <definedName name="xxWRS_5">#REF!</definedName>
    <definedName name="xxWRS_6" localSheetId="74">#REF!</definedName>
    <definedName name="xxWRS_6" localSheetId="3">#REF!</definedName>
    <definedName name="xxWRS_6" localSheetId="1">#REF!</definedName>
    <definedName name="xxWRS_6">#REF!</definedName>
    <definedName name="xxx" localSheetId="95" hidden="1">{"DEPOSITS",#N/A,FALSE,"COMML_MON";"LOANS",#N/A,FALSE,"COMML_MON"}</definedName>
    <definedName name="xxx" localSheetId="96" hidden="1">{"DEPOSITS",#N/A,FALSE,"COMML_MON";"LOANS",#N/A,FALSE,"COMML_MON"}</definedName>
    <definedName name="xxx" hidden="1">{"DEPOSITS",#N/A,FALSE,"COMML_MON";"LOANS",#N/A,FALSE,"COMML_MON"}</definedName>
    <definedName name="Year" localSheetId="74">#REF!</definedName>
    <definedName name="Year" localSheetId="3">#REF!</definedName>
    <definedName name="Year" localSheetId="1">#REF!</definedName>
    <definedName name="Year">#REF!</definedName>
    <definedName name="Years" localSheetId="74">#REF!</definedName>
    <definedName name="Years" localSheetId="3">#REF!</definedName>
    <definedName name="Years" localSheetId="1">#REF!</definedName>
    <definedName name="Years">#REF!</definedName>
    <definedName name="yyy" localSheetId="95" hidden="1">{"DEPOSITS",#N/A,FALSE,"COMML_MON";"LOANS",#N/A,FALSE,"COMML_MON"}</definedName>
    <definedName name="yyy" localSheetId="96" hidden="1">{"DEPOSITS",#N/A,FALSE,"COMML_MON";"LOANS",#N/A,FALSE,"COMML_MON"}</definedName>
    <definedName name="yyy" hidden="1">{"DEPOSITS",#N/A,FALSE,"COMML_MON";"LOANS",#N/A,FALSE,"COMML_MON"}</definedName>
    <definedName name="zzz" localSheetId="95" hidden="1">{"TBILLS_ALL",#N/A,FALSE,"FITB_all"}</definedName>
    <definedName name="zzz" localSheetId="96" hidden="1">{"TBILLS_ALL",#N/A,FALSE,"FITB_all"}</definedName>
    <definedName name="zzz" hidden="1">{"TBILLS_ALL",#N/A,FALSE,"FITB_all"}</definedName>
    <definedName name="б" localSheetId="74">#REF!</definedName>
    <definedName name="б" localSheetId="3">#REF!</definedName>
    <definedName name="б" localSheetId="1">#REF!</definedName>
    <definedName name="б">#REF!</definedName>
    <definedName name="_xlnm.Database" localSheetId="74">#REF!</definedName>
    <definedName name="_xlnm.Database" localSheetId="3">#REF!</definedName>
    <definedName name="_xlnm.Database" localSheetId="1">#REF!</definedName>
    <definedName name="_xlnm.Database">#REF!</definedName>
    <definedName name="_xlnm.Print_Titles">[31]Q5!$A$1:$C$65536,[31]Q5!$A$1:$IV$7</definedName>
    <definedName name="Координаты" localSheetId="74">#REF!</definedName>
    <definedName name="Координаты" localSheetId="3">#REF!</definedName>
    <definedName name="Координаты">#REF!</definedName>
    <definedName name="лордл" localSheetId="74">#REF!</definedName>
    <definedName name="лордл" localSheetId="3">#REF!</definedName>
    <definedName name="лордл">#REF!</definedName>
    <definedName name="_xlnm.Print_Area" localSheetId="1">Редсовет!$C$1:$I$10</definedName>
    <definedName name="_xlnm.Print_Area" localSheetId="0">Титул!$A$1:$M$13</definedName>
    <definedName name="олпрдврп" localSheetId="74">#REF!</definedName>
    <definedName name="олпрдврп" localSheetId="3">#REF!</definedName>
    <definedName name="олпрдврп">#REF!</definedName>
  </definedNames>
  <calcPr calcId="162913"/>
</workbook>
</file>

<file path=xl/calcChain.xml><?xml version="1.0" encoding="utf-8"?>
<calcChain xmlns="http://schemas.openxmlformats.org/spreadsheetml/2006/main">
  <c r="V220" i="129" l="1"/>
  <c r="V219" i="129"/>
  <c r="U219" i="129"/>
  <c r="J205" i="129" l="1"/>
  <c r="J206" i="129"/>
  <c r="J207" i="129"/>
  <c r="J208" i="129"/>
  <c r="J204" i="129"/>
  <c r="J202" i="129"/>
  <c r="J200" i="129"/>
  <c r="J182" i="129"/>
  <c r="J183" i="129"/>
  <c r="J184" i="129"/>
  <c r="J185" i="129"/>
  <c r="J186" i="129"/>
  <c r="J187" i="129"/>
  <c r="J188" i="129"/>
  <c r="J189" i="129"/>
  <c r="J190" i="129"/>
  <c r="J191" i="129"/>
  <c r="J192" i="129"/>
  <c r="J193" i="129"/>
  <c r="J194" i="129"/>
  <c r="J195" i="129"/>
  <c r="J196" i="129"/>
  <c r="J197" i="129"/>
  <c r="J198" i="129"/>
  <c r="J181" i="129"/>
  <c r="J179" i="129"/>
  <c r="J178" i="129"/>
  <c r="J176" i="129"/>
  <c r="J174" i="129"/>
  <c r="J167" i="129"/>
  <c r="J168" i="129"/>
  <c r="J169" i="129"/>
  <c r="J170" i="129"/>
  <c r="J171" i="129"/>
  <c r="J172" i="129"/>
  <c r="J166" i="129"/>
  <c r="J161" i="129"/>
  <c r="J162" i="129"/>
  <c r="J163" i="129"/>
  <c r="J164" i="129"/>
  <c r="J160" i="129"/>
  <c r="J152" i="129"/>
  <c r="J153" i="129"/>
  <c r="J154" i="129"/>
  <c r="J155" i="129"/>
  <c r="J156" i="129"/>
  <c r="J157" i="129"/>
  <c r="J151" i="129"/>
  <c r="J150" i="129"/>
  <c r="J148" i="129"/>
  <c r="U220" i="129" l="1"/>
  <c r="T220" i="129"/>
  <c r="S220" i="129"/>
  <c r="R220" i="129"/>
  <c r="Q220" i="129"/>
  <c r="P220" i="129"/>
  <c r="O220" i="129"/>
  <c r="N220" i="129"/>
  <c r="M220" i="129"/>
  <c r="L220" i="129"/>
  <c r="K220" i="129"/>
  <c r="J220" i="129"/>
  <c r="I220" i="129"/>
  <c r="H220" i="129"/>
  <c r="G220" i="129"/>
  <c r="F220" i="129"/>
  <c r="T219" i="129"/>
  <c r="S219" i="129"/>
  <c r="R219" i="129"/>
  <c r="Q219" i="129"/>
  <c r="P219" i="129"/>
  <c r="O219" i="129"/>
  <c r="N219" i="129"/>
  <c r="M219" i="129"/>
  <c r="L219" i="129"/>
  <c r="K219" i="129"/>
  <c r="J219" i="129"/>
  <c r="I219" i="129"/>
  <c r="H219" i="129"/>
  <c r="G219" i="129"/>
  <c r="F219" i="129"/>
  <c r="V49" i="129"/>
  <c r="V50" i="129"/>
  <c r="V51" i="129"/>
  <c r="V52" i="129"/>
  <c r="V53" i="129"/>
  <c r="V54" i="129"/>
  <c r="V42" i="129"/>
  <c r="V43" i="129"/>
  <c r="V44" i="129"/>
  <c r="V72" i="129" l="1"/>
  <c r="V71" i="129"/>
  <c r="V213" i="129" l="1"/>
  <c r="V214" i="129"/>
  <c r="V137" i="129"/>
  <c r="V138" i="129"/>
  <c r="V134" i="129"/>
  <c r="V135" i="129"/>
  <c r="V128" i="129"/>
  <c r="V129" i="129"/>
  <c r="V119" i="129"/>
  <c r="V120" i="129"/>
  <c r="V113" i="129"/>
  <c r="V114" i="129"/>
  <c r="V100" i="129"/>
  <c r="V101" i="129"/>
  <c r="V66" i="129" l="1"/>
  <c r="V65" i="129"/>
  <c r="U87" i="129"/>
  <c r="V87" i="129"/>
  <c r="V86" i="129"/>
  <c r="U83" i="129"/>
  <c r="V83" i="129"/>
  <c r="U84" i="129"/>
  <c r="V84" i="129"/>
  <c r="U85" i="129"/>
  <c r="V85" i="129"/>
  <c r="V78" i="129"/>
  <c r="V77" i="129"/>
  <c r="W60" i="122" l="1"/>
  <c r="W56" i="122"/>
  <c r="D11" i="103" l="1"/>
  <c r="D70" i="103" l="1"/>
  <c r="D54" i="103"/>
  <c r="D55" i="103"/>
  <c r="D56" i="103"/>
  <c r="D57" i="103"/>
  <c r="D58" i="103"/>
  <c r="D59" i="103"/>
  <c r="D60" i="103"/>
  <c r="D61" i="103"/>
  <c r="D62" i="103"/>
  <c r="D63" i="103"/>
  <c r="D64" i="103"/>
  <c r="D65" i="103"/>
  <c r="D66" i="103"/>
  <c r="D67" i="103"/>
  <c r="D68" i="103"/>
  <c r="D69" i="103"/>
  <c r="D53" i="103"/>
  <c r="D51" i="103"/>
  <c r="D33" i="103"/>
  <c r="D34" i="103"/>
  <c r="D35" i="103"/>
  <c r="D36" i="103"/>
  <c r="D37" i="103"/>
  <c r="D38" i="103"/>
  <c r="D39" i="103"/>
  <c r="D40" i="103"/>
  <c r="D41" i="103"/>
  <c r="D42" i="103"/>
  <c r="D43" i="103"/>
  <c r="D44" i="103"/>
  <c r="D45" i="103"/>
  <c r="D46" i="103"/>
  <c r="D47" i="103"/>
  <c r="D48" i="103"/>
  <c r="D49" i="103"/>
  <c r="D32" i="103"/>
  <c r="D30" i="103"/>
  <c r="D12" i="103"/>
  <c r="D13" i="103"/>
  <c r="D14" i="103"/>
  <c r="D15" i="103"/>
  <c r="D16" i="103"/>
  <c r="D17" i="103"/>
  <c r="D18" i="103"/>
  <c r="D19" i="103"/>
  <c r="D20" i="103"/>
  <c r="D21" i="103"/>
  <c r="D22" i="103"/>
  <c r="D23" i="103"/>
  <c r="D24" i="103"/>
  <c r="D25" i="103"/>
  <c r="D26" i="103"/>
  <c r="D27" i="103"/>
  <c r="D28" i="103"/>
  <c r="D9" i="103"/>
  <c r="D60" i="152"/>
  <c r="D59" i="152"/>
  <c r="D58" i="152"/>
  <c r="D57" i="152"/>
  <c r="D56" i="152"/>
  <c r="D55" i="152"/>
  <c r="D54" i="152"/>
  <c r="D53" i="152"/>
  <c r="D52" i="152"/>
  <c r="D48" i="152"/>
  <c r="D47" i="152"/>
  <c r="D46" i="152"/>
  <c r="D45" i="152"/>
  <c r="D44" i="152"/>
  <c r="D43" i="152"/>
  <c r="D42" i="152"/>
  <c r="D41" i="152"/>
  <c r="D39" i="152"/>
  <c r="D37" i="152"/>
  <c r="D35" i="152"/>
  <c r="D33" i="152"/>
  <c r="D32" i="152"/>
  <c r="D31" i="152"/>
  <c r="D30" i="152"/>
  <c r="D29" i="152"/>
  <c r="D28" i="152"/>
  <c r="D27" i="152"/>
  <c r="D26" i="152"/>
  <c r="D24" i="152"/>
  <c r="D22" i="152"/>
  <c r="D21" i="152"/>
  <c r="D20" i="152"/>
  <c r="D19" i="152"/>
  <c r="D18" i="152"/>
  <c r="D17" i="152"/>
  <c r="D16" i="152"/>
  <c r="D15" i="152"/>
  <c r="D14" i="152"/>
  <c r="D13" i="152"/>
  <c r="D12" i="152"/>
  <c r="D10" i="152"/>
  <c r="U25" i="129"/>
  <c r="U28" i="129" s="1"/>
  <c r="V25" i="129"/>
  <c r="V28" i="129" s="1"/>
  <c r="U26" i="129"/>
  <c r="U29" i="129" s="1"/>
  <c r="V26" i="129"/>
  <c r="V29" i="129" s="1"/>
  <c r="U16" i="129"/>
  <c r="V16" i="129"/>
  <c r="U17" i="129"/>
  <c r="V17" i="129"/>
  <c r="U18" i="129"/>
  <c r="V18" i="129"/>
  <c r="U7" i="129"/>
  <c r="V7" i="129"/>
  <c r="U8" i="129"/>
  <c r="V8" i="129"/>
  <c r="U49" i="129" l="1"/>
  <c r="U50" i="129"/>
  <c r="U51" i="129"/>
  <c r="U52" i="129"/>
  <c r="U53" i="129"/>
  <c r="U54" i="129"/>
  <c r="U42" i="129"/>
  <c r="U43" i="129"/>
  <c r="U44" i="129"/>
  <c r="U137" i="129" l="1"/>
  <c r="U138" i="129"/>
  <c r="U134" i="129"/>
  <c r="U135" i="129"/>
  <c r="U128" i="129"/>
  <c r="U129" i="129"/>
  <c r="U116" i="129"/>
  <c r="U117" i="129"/>
  <c r="U110" i="129"/>
  <c r="U111" i="129"/>
  <c r="U100" i="129"/>
  <c r="U101" i="129"/>
  <c r="T87" i="129"/>
  <c r="U86" i="129"/>
  <c r="T86" i="129"/>
  <c r="U78" i="129"/>
  <c r="U77" i="129"/>
  <c r="U72" i="129"/>
  <c r="U71" i="129"/>
  <c r="U66" i="129"/>
  <c r="U65" i="129"/>
  <c r="V56" i="122" l="1"/>
  <c r="V60" i="122"/>
  <c r="J34" i="129" l="1"/>
  <c r="S16" i="129" l="1"/>
  <c r="T16" i="129"/>
  <c r="S17" i="129"/>
  <c r="T17" i="129"/>
  <c r="S18" i="129"/>
  <c r="T18" i="129"/>
  <c r="S8" i="129"/>
  <c r="T8" i="129"/>
  <c r="S7" i="129"/>
  <c r="T7" i="129"/>
  <c r="D12" i="91" l="1"/>
  <c r="D30" i="99" l="1"/>
  <c r="T72" i="129" l="1"/>
  <c r="T71" i="129"/>
  <c r="T120" i="129"/>
  <c r="T119" i="129"/>
  <c r="S87" i="129"/>
  <c r="R87" i="129"/>
  <c r="G87" i="129"/>
  <c r="H87" i="129"/>
  <c r="I87" i="129"/>
  <c r="J87" i="129"/>
  <c r="K87" i="129"/>
  <c r="L87" i="129"/>
  <c r="M87" i="129"/>
  <c r="N87" i="129"/>
  <c r="O87" i="129"/>
  <c r="P87" i="129"/>
  <c r="Q87" i="129"/>
  <c r="F87" i="129"/>
  <c r="T78" i="129" l="1"/>
  <c r="T77" i="129"/>
  <c r="T66" i="129"/>
  <c r="T65" i="129"/>
  <c r="U213" i="129" l="1"/>
  <c r="U214" i="129"/>
  <c r="D10" i="16" l="1"/>
  <c r="D11" i="16"/>
  <c r="D12" i="16"/>
  <c r="D13" i="16"/>
  <c r="D14" i="16"/>
  <c r="D15" i="16"/>
  <c r="D16" i="16"/>
  <c r="D17" i="16"/>
  <c r="D18" i="16"/>
  <c r="D19" i="16"/>
  <c r="D20" i="16"/>
  <c r="D21" i="16"/>
  <c r="D22" i="16"/>
  <c r="D23" i="16"/>
  <c r="D9" i="16"/>
  <c r="D12" i="38" l="1"/>
  <c r="D11" i="38"/>
  <c r="D10" i="38"/>
  <c r="D9" i="38"/>
  <c r="D39" i="38"/>
  <c r="D40" i="38"/>
  <c r="D34" i="38"/>
  <c r="D33" i="38"/>
  <c r="D32" i="38"/>
  <c r="D31" i="38"/>
  <c r="D30" i="38"/>
  <c r="D9" i="36" l="1"/>
  <c r="D14" i="36"/>
  <c r="D18" i="131" l="1"/>
  <c r="D17" i="131"/>
  <c r="T134" i="129" l="1"/>
  <c r="T135" i="129"/>
  <c r="T137" i="129"/>
  <c r="T138" i="129"/>
  <c r="T128" i="129"/>
  <c r="T129" i="129"/>
  <c r="T113" i="129"/>
  <c r="T114" i="129"/>
  <c r="T100" i="129"/>
  <c r="T101" i="129"/>
  <c r="T83" i="129"/>
  <c r="T84" i="129"/>
  <c r="T85" i="129"/>
  <c r="T49" i="129"/>
  <c r="T50" i="129"/>
  <c r="T51" i="129"/>
  <c r="T52" i="129"/>
  <c r="T53" i="129"/>
  <c r="T54" i="129"/>
  <c r="T42" i="129"/>
  <c r="T43" i="129"/>
  <c r="T44" i="129"/>
  <c r="J35" i="129"/>
  <c r="T25" i="129"/>
  <c r="T28" i="129" s="1"/>
  <c r="T26" i="129"/>
  <c r="T29" i="129" s="1"/>
  <c r="U60" i="122" l="1"/>
  <c r="U56" i="122"/>
  <c r="T213" i="129" l="1"/>
  <c r="T214" i="129"/>
  <c r="E204" i="129" l="1"/>
  <c r="I208" i="129"/>
  <c r="I207" i="129"/>
  <c r="I206" i="129"/>
  <c r="I205" i="129"/>
  <c r="I204" i="129"/>
  <c r="I202" i="129"/>
  <c r="I200" i="129"/>
  <c r="I198" i="129"/>
  <c r="I197" i="129"/>
  <c r="I196" i="129"/>
  <c r="I195" i="129"/>
  <c r="I194" i="129"/>
  <c r="I193" i="129"/>
  <c r="I192" i="129"/>
  <c r="I191" i="129"/>
  <c r="I190" i="129"/>
  <c r="I189" i="129"/>
  <c r="I188" i="129"/>
  <c r="I187" i="129"/>
  <c r="I186" i="129"/>
  <c r="I185" i="129"/>
  <c r="I184" i="129"/>
  <c r="I183" i="129"/>
  <c r="I182" i="129"/>
  <c r="I181" i="129"/>
  <c r="I179" i="129"/>
  <c r="I178" i="129"/>
  <c r="I176" i="129"/>
  <c r="I174" i="129"/>
  <c r="I172" i="129"/>
  <c r="I171" i="129"/>
  <c r="I170" i="129"/>
  <c r="I169" i="129"/>
  <c r="I168" i="129"/>
  <c r="I167" i="129"/>
  <c r="I166" i="129"/>
  <c r="I164" i="129"/>
  <c r="I163" i="129"/>
  <c r="I162" i="129"/>
  <c r="I161" i="129"/>
  <c r="I160" i="129"/>
  <c r="I157" i="129"/>
  <c r="I156" i="129"/>
  <c r="I155" i="129"/>
  <c r="I154" i="129"/>
  <c r="I153" i="129"/>
  <c r="I152" i="129"/>
  <c r="I151" i="129"/>
  <c r="I150" i="129"/>
  <c r="I148" i="129"/>
  <c r="E208" i="129" l="1"/>
  <c r="E207" i="129"/>
  <c r="E206" i="129"/>
  <c r="E205" i="129"/>
  <c r="E202" i="129"/>
  <c r="E200" i="129"/>
  <c r="E198" i="129"/>
  <c r="E197" i="129"/>
  <c r="E196" i="129"/>
  <c r="E195" i="129"/>
  <c r="E194" i="129"/>
  <c r="E193" i="129"/>
  <c r="E192" i="129"/>
  <c r="E191" i="129"/>
  <c r="E190" i="129"/>
  <c r="E189" i="129"/>
  <c r="E188" i="129"/>
  <c r="E187" i="129"/>
  <c r="E186" i="129"/>
  <c r="E185" i="129"/>
  <c r="E184" i="129"/>
  <c r="E183" i="129"/>
  <c r="E182" i="129"/>
  <c r="E181" i="129"/>
  <c r="E179" i="129"/>
  <c r="E178" i="129"/>
  <c r="E176" i="129"/>
  <c r="E174" i="129"/>
  <c r="E172" i="129"/>
  <c r="E171" i="129"/>
  <c r="E170" i="129"/>
  <c r="E169" i="129"/>
  <c r="E168" i="129"/>
  <c r="E167" i="129"/>
  <c r="E166" i="129"/>
  <c r="E164" i="129"/>
  <c r="E163" i="129"/>
  <c r="E162" i="129"/>
  <c r="E161" i="129"/>
  <c r="E160" i="129"/>
  <c r="E157" i="129"/>
  <c r="E156" i="129"/>
  <c r="E155" i="129"/>
  <c r="E154" i="129"/>
  <c r="E153" i="129"/>
  <c r="E152" i="129"/>
  <c r="E151" i="129"/>
  <c r="E150" i="129"/>
  <c r="E148" i="129"/>
  <c r="D11" i="35" l="1"/>
  <c r="D10" i="35"/>
  <c r="D9" i="35"/>
  <c r="S128" i="129" l="1"/>
  <c r="S129" i="129"/>
  <c r="S134" i="129"/>
  <c r="S135" i="129"/>
  <c r="S137" i="129"/>
  <c r="S138" i="129"/>
  <c r="S123" i="129"/>
  <c r="S122" i="129"/>
  <c r="S111" i="129"/>
  <c r="S110" i="129"/>
  <c r="S86" i="129"/>
  <c r="S84" i="129"/>
  <c r="S85" i="129"/>
  <c r="S83" i="129"/>
  <c r="S78" i="129"/>
  <c r="S77" i="129"/>
  <c r="S72" i="129"/>
  <c r="S71" i="129"/>
  <c r="S66" i="129"/>
  <c r="S65" i="129"/>
  <c r="S49" i="129"/>
  <c r="S50" i="129"/>
  <c r="S51" i="129"/>
  <c r="S52" i="129"/>
  <c r="S53" i="129"/>
  <c r="S54" i="129"/>
  <c r="S42" i="129"/>
  <c r="S43" i="129"/>
  <c r="S44" i="129"/>
  <c r="S25" i="129"/>
  <c r="S28" i="129" s="1"/>
  <c r="S26" i="129"/>
  <c r="S29" i="129" s="1"/>
  <c r="S60" i="129" l="1"/>
  <c r="D10" i="26"/>
  <c r="D9" i="26"/>
  <c r="D15" i="45" l="1"/>
  <c r="E15" i="45"/>
  <c r="D16" i="45"/>
  <c r="E16" i="45"/>
  <c r="D17" i="45"/>
  <c r="E17" i="45"/>
  <c r="D18" i="45"/>
  <c r="E18" i="45"/>
  <c r="D19" i="45"/>
  <c r="E19" i="45"/>
  <c r="D20" i="45"/>
  <c r="E20" i="45"/>
  <c r="D21" i="45"/>
  <c r="E21" i="45"/>
  <c r="D22" i="45"/>
  <c r="E22" i="45"/>
  <c r="D23" i="45"/>
  <c r="E23" i="45"/>
  <c r="D24" i="45"/>
  <c r="E24" i="45"/>
  <c r="D12" i="45"/>
  <c r="E12" i="45"/>
  <c r="D14" i="45"/>
  <c r="E14" i="45"/>
  <c r="D26" i="45"/>
  <c r="E26" i="45"/>
  <c r="D27" i="45"/>
  <c r="E27" i="45"/>
  <c r="D28" i="45"/>
  <c r="E28" i="45"/>
  <c r="D31" i="45"/>
  <c r="E31" i="45"/>
  <c r="D33" i="45"/>
  <c r="E33" i="45"/>
  <c r="D34" i="45"/>
  <c r="E34" i="45"/>
  <c r="D35" i="45"/>
  <c r="E35" i="45"/>
  <c r="D36" i="45"/>
  <c r="E36" i="45"/>
  <c r="D37" i="45"/>
  <c r="E37" i="45"/>
  <c r="D38" i="45"/>
  <c r="E38" i="45"/>
  <c r="D39" i="45"/>
  <c r="E39" i="45"/>
  <c r="D40" i="45"/>
  <c r="E40" i="45"/>
  <c r="D41" i="45"/>
  <c r="E41" i="45"/>
  <c r="D43" i="45"/>
  <c r="E43" i="45"/>
  <c r="D45" i="45"/>
  <c r="E45" i="45"/>
  <c r="D47" i="45"/>
  <c r="E47" i="45"/>
  <c r="D48" i="45"/>
  <c r="E48" i="45"/>
  <c r="D49" i="45"/>
  <c r="E49" i="45"/>
  <c r="D50" i="45"/>
  <c r="E50" i="45"/>
  <c r="D51" i="45"/>
  <c r="E51" i="45"/>
  <c r="D52" i="45"/>
  <c r="E52" i="45"/>
  <c r="D53" i="45"/>
  <c r="E53" i="45"/>
  <c r="D55" i="45"/>
  <c r="E55" i="45"/>
  <c r="D56" i="45"/>
  <c r="E56" i="45"/>
  <c r="D57" i="45"/>
  <c r="E57" i="45"/>
  <c r="D58" i="45"/>
  <c r="E58" i="45"/>
  <c r="D59" i="45"/>
  <c r="E59" i="45"/>
  <c r="D60" i="45"/>
  <c r="E60" i="45"/>
  <c r="D61" i="45"/>
  <c r="E61" i="45"/>
  <c r="D62" i="45"/>
  <c r="E62" i="45"/>
  <c r="D63" i="45"/>
  <c r="E63" i="45"/>
  <c r="D64" i="45"/>
  <c r="E64" i="45"/>
  <c r="D65" i="45"/>
  <c r="E65" i="45"/>
  <c r="D66" i="45"/>
  <c r="E66" i="45"/>
  <c r="D67" i="45"/>
  <c r="E67" i="45"/>
  <c r="D68" i="45"/>
  <c r="E68" i="45"/>
  <c r="D69" i="45"/>
  <c r="E69" i="45"/>
  <c r="D70" i="45"/>
  <c r="E70" i="45"/>
  <c r="D71" i="45"/>
  <c r="E71" i="45"/>
  <c r="D72" i="45"/>
  <c r="E72" i="45"/>
  <c r="D73" i="45"/>
  <c r="E73" i="45"/>
  <c r="D74" i="45"/>
  <c r="E74" i="45"/>
  <c r="D75" i="45"/>
  <c r="E75" i="45"/>
  <c r="D76" i="45"/>
  <c r="E76" i="45"/>
  <c r="D77" i="45"/>
  <c r="E77" i="45"/>
  <c r="D78" i="45"/>
  <c r="E78" i="45"/>
  <c r="D79" i="45"/>
  <c r="E79" i="45"/>
  <c r="D80" i="45"/>
  <c r="E80" i="45"/>
  <c r="D81" i="45"/>
  <c r="E81" i="45"/>
  <c r="D82" i="45"/>
  <c r="E82" i="45"/>
  <c r="D83" i="45"/>
  <c r="E83" i="45"/>
  <c r="D84" i="45"/>
  <c r="E84" i="45"/>
  <c r="D85" i="45"/>
  <c r="E85" i="45"/>
  <c r="D86" i="45"/>
  <c r="E86" i="45"/>
  <c r="D87" i="45"/>
  <c r="E87" i="45"/>
  <c r="D88" i="45"/>
  <c r="E88" i="45"/>
  <c r="D89" i="45"/>
  <c r="E89" i="45"/>
  <c r="D90" i="45"/>
  <c r="E90" i="45"/>
  <c r="D91" i="45"/>
  <c r="E91" i="45"/>
  <c r="D92" i="45"/>
  <c r="E92" i="45"/>
  <c r="D93" i="45"/>
  <c r="E93" i="45"/>
  <c r="D94" i="45"/>
  <c r="E94" i="45"/>
  <c r="D95" i="45"/>
  <c r="E95" i="45"/>
  <c r="D96" i="45"/>
  <c r="E96" i="45"/>
  <c r="D97" i="45"/>
  <c r="E97" i="45"/>
  <c r="T56" i="122" l="1"/>
  <c r="T60" i="122"/>
  <c r="E33" i="130" l="1"/>
  <c r="D27" i="151" l="1"/>
  <c r="D28" i="151"/>
  <c r="D29" i="151"/>
  <c r="D30" i="151"/>
  <c r="D31" i="151"/>
  <c r="D32" i="151"/>
  <c r="D33" i="151"/>
  <c r="D26" i="151"/>
  <c r="D24" i="151"/>
  <c r="D13" i="151"/>
  <c r="D14" i="151"/>
  <c r="D15" i="151"/>
  <c r="D16" i="151"/>
  <c r="D17" i="151"/>
  <c r="D18" i="151"/>
  <c r="D19" i="151"/>
  <c r="D20" i="151"/>
  <c r="D21" i="151"/>
  <c r="D22" i="151"/>
  <c r="D12" i="151"/>
  <c r="D10" i="151"/>
  <c r="D16" i="92" l="1"/>
  <c r="D32" i="67" l="1"/>
  <c r="D31" i="67"/>
  <c r="D30" i="67"/>
  <c r="D29" i="67"/>
  <c r="D28" i="67"/>
  <c r="D27" i="67"/>
  <c r="D26" i="67"/>
  <c r="D25" i="67"/>
  <c r="D24" i="67"/>
  <c r="D23" i="67"/>
  <c r="D22" i="67"/>
  <c r="D21" i="67"/>
  <c r="D20" i="67"/>
  <c r="D19" i="67"/>
  <c r="D17" i="67"/>
  <c r="D16" i="67"/>
  <c r="D15" i="67"/>
  <c r="D14" i="67"/>
  <c r="D13" i="67"/>
  <c r="D12" i="67"/>
  <c r="D11" i="67"/>
  <c r="D10" i="67"/>
  <c r="D9" i="67"/>
  <c r="D33" i="66"/>
  <c r="D32" i="66"/>
  <c r="D31" i="66"/>
  <c r="D30" i="66"/>
  <c r="D29" i="66"/>
  <c r="D28" i="66"/>
  <c r="D27" i="66"/>
  <c r="D26" i="66"/>
  <c r="D25" i="66"/>
  <c r="D24" i="66"/>
  <c r="D23" i="66"/>
  <c r="D22" i="66"/>
  <c r="D20" i="66"/>
  <c r="D19" i="66"/>
  <c r="D18" i="66"/>
  <c r="D17" i="66"/>
  <c r="D16" i="66"/>
  <c r="D15" i="66"/>
  <c r="D14" i="66"/>
  <c r="D13" i="66"/>
  <c r="D12" i="66"/>
  <c r="D10" i="66"/>
  <c r="D9" i="66"/>
  <c r="D32" i="65"/>
  <c r="D31" i="65"/>
  <c r="D30" i="65"/>
  <c r="D29" i="65"/>
  <c r="D28" i="65"/>
  <c r="D27" i="65"/>
  <c r="D26" i="65"/>
  <c r="D25" i="65"/>
  <c r="D24" i="65"/>
  <c r="D23" i="65"/>
  <c r="D22" i="65"/>
  <c r="D21" i="65"/>
  <c r="D20" i="65"/>
  <c r="D19" i="65"/>
  <c r="D18" i="65"/>
  <c r="D17" i="65"/>
  <c r="D16" i="65"/>
  <c r="D15" i="65"/>
  <c r="D14" i="65"/>
  <c r="D13" i="65"/>
  <c r="D12" i="65"/>
  <c r="D10" i="65"/>
  <c r="D9" i="65"/>
  <c r="D32" i="64"/>
  <c r="D31" i="64"/>
  <c r="D30" i="64"/>
  <c r="D29" i="64"/>
  <c r="D28" i="64"/>
  <c r="D27" i="64"/>
  <c r="D26" i="64"/>
  <c r="D25" i="64"/>
  <c r="D24" i="64"/>
  <c r="D23" i="64"/>
  <c r="D22" i="64"/>
  <c r="D21" i="64"/>
  <c r="D20" i="64"/>
  <c r="D19" i="64"/>
  <c r="D18" i="64"/>
  <c r="D17" i="64"/>
  <c r="D16" i="64"/>
  <c r="D15" i="64"/>
  <c r="D14" i="64"/>
  <c r="D13" i="64"/>
  <c r="D12" i="64"/>
  <c r="D10" i="64"/>
  <c r="D9" i="64"/>
  <c r="S213" i="129" l="1"/>
  <c r="S214" i="129"/>
  <c r="R214" i="129"/>
  <c r="R213" i="129"/>
  <c r="R138" i="129"/>
  <c r="R137" i="129"/>
  <c r="R135" i="129"/>
  <c r="R134" i="129"/>
  <c r="R132" i="129"/>
  <c r="R131" i="129"/>
  <c r="R129" i="129"/>
  <c r="R128" i="129"/>
  <c r="R117" i="129"/>
  <c r="R116" i="129"/>
  <c r="R114" i="129"/>
  <c r="R113" i="129"/>
  <c r="R101" i="129"/>
  <c r="R100" i="129"/>
  <c r="R86" i="129" l="1"/>
  <c r="R85" i="129"/>
  <c r="R84" i="129"/>
  <c r="R83" i="129"/>
  <c r="R78" i="129"/>
  <c r="R77" i="129"/>
  <c r="R72" i="129"/>
  <c r="R71" i="129"/>
  <c r="R66" i="129"/>
  <c r="R65" i="129"/>
  <c r="R54" i="129"/>
  <c r="R53" i="129"/>
  <c r="R52" i="129"/>
  <c r="R51" i="129"/>
  <c r="R50" i="129"/>
  <c r="R49" i="129"/>
  <c r="D92" i="135"/>
  <c r="D90" i="135"/>
  <c r="D82" i="135"/>
  <c r="D80" i="135"/>
  <c r="D76" i="135"/>
  <c r="D73" i="135"/>
  <c r="D72" i="135"/>
  <c r="D70" i="135"/>
  <c r="D69" i="135"/>
  <c r="D65" i="135"/>
  <c r="D64" i="135"/>
  <c r="D63" i="135"/>
  <c r="D61" i="135"/>
  <c r="D60" i="135"/>
  <c r="D59" i="135"/>
  <c r="D55" i="135"/>
  <c r="D53" i="135"/>
  <c r="D51" i="135"/>
  <c r="D43" i="135"/>
  <c r="D49" i="135"/>
  <c r="D48" i="135"/>
  <c r="D47" i="135"/>
  <c r="D45" i="135"/>
  <c r="D38" i="135"/>
  <c r="D37" i="135"/>
  <c r="D33" i="135"/>
  <c r="D34" i="135"/>
  <c r="D28" i="135"/>
  <c r="D19" i="135"/>
  <c r="D17" i="135"/>
  <c r="E97" i="135"/>
  <c r="D97" i="135"/>
  <c r="E96" i="135"/>
  <c r="D96" i="135"/>
  <c r="E95" i="135"/>
  <c r="D95" i="135"/>
  <c r="E94" i="135"/>
  <c r="D94" i="135"/>
  <c r="E93" i="135"/>
  <c r="D93" i="135"/>
  <c r="E92" i="135"/>
  <c r="E91" i="135"/>
  <c r="D91" i="135"/>
  <c r="E90" i="135"/>
  <c r="E89" i="135"/>
  <c r="D89" i="135"/>
  <c r="E88" i="135"/>
  <c r="D88" i="135"/>
  <c r="E87" i="135"/>
  <c r="D87" i="135"/>
  <c r="E86" i="135"/>
  <c r="D86" i="135"/>
  <c r="E85" i="135"/>
  <c r="D85" i="135"/>
  <c r="E84" i="135"/>
  <c r="D84" i="135"/>
  <c r="E83" i="135"/>
  <c r="D83" i="135"/>
  <c r="E82" i="135"/>
  <c r="E81" i="135"/>
  <c r="D81" i="135"/>
  <c r="E80" i="135"/>
  <c r="E79" i="135"/>
  <c r="D79" i="135"/>
  <c r="E77" i="135"/>
  <c r="D77" i="135"/>
  <c r="E76" i="135"/>
  <c r="E75" i="135"/>
  <c r="D75" i="135"/>
  <c r="E74" i="135"/>
  <c r="D74" i="135"/>
  <c r="E73" i="135"/>
  <c r="E72" i="135"/>
  <c r="E71" i="135"/>
  <c r="D71" i="135"/>
  <c r="E70" i="135"/>
  <c r="E69" i="135"/>
  <c r="E67" i="135"/>
  <c r="D67" i="135"/>
  <c r="E65" i="135"/>
  <c r="E64" i="135"/>
  <c r="E63" i="135"/>
  <c r="E62" i="135"/>
  <c r="D62" i="135"/>
  <c r="E61" i="135"/>
  <c r="E60" i="135"/>
  <c r="E59" i="135"/>
  <c r="E55" i="135"/>
  <c r="E53" i="135"/>
  <c r="E51" i="135"/>
  <c r="E50" i="135"/>
  <c r="D50" i="135"/>
  <c r="E49" i="135"/>
  <c r="E48" i="135"/>
  <c r="E47" i="135"/>
  <c r="E45" i="135"/>
  <c r="E43" i="135"/>
  <c r="E38" i="135"/>
  <c r="E37" i="135"/>
  <c r="E35" i="135"/>
  <c r="D35" i="135"/>
  <c r="E34" i="135"/>
  <c r="E33" i="135"/>
  <c r="E31" i="135"/>
  <c r="D31" i="135"/>
  <c r="E28" i="135"/>
  <c r="E27" i="135"/>
  <c r="D27" i="135"/>
  <c r="E26" i="135"/>
  <c r="D26" i="135"/>
  <c r="D15" i="135"/>
  <c r="E15" i="135"/>
  <c r="D16" i="135"/>
  <c r="E16" i="135"/>
  <c r="E17" i="135"/>
  <c r="D18" i="135"/>
  <c r="E18" i="135"/>
  <c r="E19" i="135"/>
  <c r="D20" i="135"/>
  <c r="E20" i="135"/>
  <c r="D21" i="135"/>
  <c r="E21" i="135"/>
  <c r="D22" i="135"/>
  <c r="E22" i="135"/>
  <c r="D23" i="135"/>
  <c r="E23" i="135"/>
  <c r="D24" i="135"/>
  <c r="E24" i="135"/>
  <c r="E14" i="135"/>
  <c r="D14" i="135"/>
  <c r="D48" i="133"/>
  <c r="D45" i="133"/>
  <c r="D41" i="133"/>
  <c r="D39" i="133"/>
  <c r="D36" i="133"/>
  <c r="D28" i="133"/>
  <c r="D60" i="133"/>
  <c r="D58" i="133"/>
  <c r="D57" i="133"/>
  <c r="D56" i="133"/>
  <c r="D53" i="133"/>
  <c r="D51" i="133"/>
  <c r="D66" i="133"/>
  <c r="D68" i="133"/>
  <c r="D78" i="133"/>
  <c r="D80" i="133"/>
  <c r="D92" i="133"/>
  <c r="D17" i="133"/>
  <c r="E97" i="133"/>
  <c r="D97" i="133"/>
  <c r="E96" i="133"/>
  <c r="D96" i="133"/>
  <c r="E95" i="133"/>
  <c r="D95" i="133"/>
  <c r="E94" i="133"/>
  <c r="D94" i="133"/>
  <c r="E93" i="133"/>
  <c r="D93" i="133"/>
  <c r="E92" i="133"/>
  <c r="E91" i="133"/>
  <c r="D91" i="133"/>
  <c r="E89" i="133"/>
  <c r="D89" i="133"/>
  <c r="E88" i="133"/>
  <c r="D88" i="133"/>
  <c r="E87" i="133"/>
  <c r="D87" i="133"/>
  <c r="E86" i="133"/>
  <c r="D86" i="133"/>
  <c r="E85" i="133"/>
  <c r="D85" i="133"/>
  <c r="E84" i="133"/>
  <c r="D84" i="133"/>
  <c r="E83" i="133"/>
  <c r="D83" i="133"/>
  <c r="E82" i="133"/>
  <c r="D82" i="133"/>
  <c r="E81" i="133"/>
  <c r="D81" i="133"/>
  <c r="E80" i="133"/>
  <c r="E79" i="133"/>
  <c r="D79" i="133"/>
  <c r="E78" i="133"/>
  <c r="E77" i="133"/>
  <c r="D77" i="133"/>
  <c r="E76" i="133"/>
  <c r="D76" i="133"/>
  <c r="E75" i="133"/>
  <c r="D75" i="133"/>
  <c r="E74" i="133"/>
  <c r="D74" i="133"/>
  <c r="E73" i="133"/>
  <c r="D73" i="133"/>
  <c r="E72" i="133"/>
  <c r="D72" i="133"/>
  <c r="E71" i="133"/>
  <c r="D71" i="133"/>
  <c r="E70" i="133"/>
  <c r="D70" i="133"/>
  <c r="E69" i="133"/>
  <c r="D69" i="133"/>
  <c r="E68" i="133"/>
  <c r="E67" i="133"/>
  <c r="D67" i="133"/>
  <c r="E66" i="133"/>
  <c r="E65" i="133"/>
  <c r="D65" i="133"/>
  <c r="E64" i="133"/>
  <c r="D64" i="133"/>
  <c r="E63" i="133"/>
  <c r="D63" i="133"/>
  <c r="E62" i="133"/>
  <c r="D62" i="133"/>
  <c r="E61" i="133"/>
  <c r="D61" i="133"/>
  <c r="E60" i="133"/>
  <c r="E59" i="133"/>
  <c r="D59" i="133"/>
  <c r="E58" i="133"/>
  <c r="E57" i="133"/>
  <c r="E56" i="133"/>
  <c r="E55" i="133"/>
  <c r="D55" i="133"/>
  <c r="E53" i="133"/>
  <c r="E52" i="133"/>
  <c r="D52" i="133"/>
  <c r="E51" i="133"/>
  <c r="E50" i="133"/>
  <c r="D50" i="133"/>
  <c r="E49" i="133"/>
  <c r="D49" i="133"/>
  <c r="E48" i="133"/>
  <c r="E47" i="133"/>
  <c r="D47" i="133"/>
  <c r="E45" i="133"/>
  <c r="E43" i="133"/>
  <c r="D43" i="133"/>
  <c r="E41" i="133"/>
  <c r="E40" i="133"/>
  <c r="D40" i="133"/>
  <c r="E39" i="133"/>
  <c r="E38" i="133"/>
  <c r="D38" i="133"/>
  <c r="E37" i="133"/>
  <c r="D37" i="133"/>
  <c r="E36" i="133"/>
  <c r="E35" i="133"/>
  <c r="D35" i="133"/>
  <c r="E31" i="133"/>
  <c r="D31" i="133"/>
  <c r="E28" i="133"/>
  <c r="E27" i="133"/>
  <c r="D27" i="133"/>
  <c r="E26" i="133"/>
  <c r="D26" i="133"/>
  <c r="D15" i="133"/>
  <c r="E15" i="133"/>
  <c r="D16" i="133"/>
  <c r="E16" i="133"/>
  <c r="E17" i="133"/>
  <c r="D18" i="133"/>
  <c r="E18" i="133"/>
  <c r="D19" i="133"/>
  <c r="E19" i="133"/>
  <c r="D20" i="133"/>
  <c r="E20" i="133"/>
  <c r="D21" i="133"/>
  <c r="E21" i="133"/>
  <c r="D22" i="133"/>
  <c r="E22" i="133"/>
  <c r="D23" i="133"/>
  <c r="E23" i="133"/>
  <c r="D24" i="133"/>
  <c r="E24" i="133"/>
  <c r="E14" i="133"/>
  <c r="D14" i="133"/>
  <c r="Z56" i="129" l="1"/>
  <c r="AA56" i="129"/>
  <c r="AB56" i="129"/>
  <c r="AC56" i="129"/>
  <c r="Z57" i="129"/>
  <c r="AA57" i="129"/>
  <c r="AB57" i="129"/>
  <c r="AC57" i="129"/>
  <c r="Z58" i="129"/>
  <c r="AA58" i="129"/>
  <c r="AB58" i="129"/>
  <c r="AC58" i="129"/>
  <c r="Z59" i="129"/>
  <c r="AA59" i="129"/>
  <c r="AB59" i="129"/>
  <c r="AC59" i="129"/>
  <c r="Z60" i="129"/>
  <c r="AA60" i="129"/>
  <c r="AB60" i="129"/>
  <c r="AC60" i="129"/>
  <c r="S56" i="129"/>
  <c r="T56" i="129"/>
  <c r="U56" i="129"/>
  <c r="V56" i="129"/>
  <c r="W56" i="129"/>
  <c r="X56" i="129"/>
  <c r="Y56" i="129"/>
  <c r="S57" i="129"/>
  <c r="T57" i="129"/>
  <c r="U57" i="129"/>
  <c r="V57" i="129"/>
  <c r="W57" i="129"/>
  <c r="X57" i="129"/>
  <c r="Y57" i="129"/>
  <c r="S58" i="129"/>
  <c r="T58" i="129"/>
  <c r="U58" i="129"/>
  <c r="V58" i="129"/>
  <c r="W58" i="129"/>
  <c r="X58" i="129"/>
  <c r="Y58" i="129"/>
  <c r="S59" i="129"/>
  <c r="T59" i="129"/>
  <c r="U59" i="129"/>
  <c r="V59" i="129"/>
  <c r="W59" i="129"/>
  <c r="X59" i="129"/>
  <c r="Y59" i="129"/>
  <c r="T60" i="129"/>
  <c r="U60" i="129"/>
  <c r="V60" i="129"/>
  <c r="W60" i="129"/>
  <c r="X60" i="129"/>
  <c r="Y60" i="129"/>
  <c r="R56" i="129"/>
  <c r="R57" i="129"/>
  <c r="R58" i="129"/>
  <c r="R59" i="129"/>
  <c r="R60" i="129"/>
  <c r="R44" i="129"/>
  <c r="R43" i="129"/>
  <c r="R42" i="129"/>
  <c r="R26" i="129"/>
  <c r="R29" i="129" s="1"/>
  <c r="R25" i="129"/>
  <c r="R28" i="129" s="1"/>
  <c r="R18" i="129"/>
  <c r="R17" i="129"/>
  <c r="R16" i="129"/>
  <c r="R8" i="129"/>
  <c r="R7" i="129"/>
  <c r="D26" i="136"/>
  <c r="E26" i="136"/>
  <c r="D27" i="136"/>
  <c r="E27" i="136"/>
  <c r="D28" i="136"/>
  <c r="E28" i="136"/>
  <c r="D29" i="136"/>
  <c r="E29" i="136"/>
  <c r="D30" i="136"/>
  <c r="E30" i="136"/>
  <c r="D31" i="136"/>
  <c r="E31" i="136"/>
  <c r="D32" i="136"/>
  <c r="E32" i="136"/>
  <c r="D33" i="136"/>
  <c r="E33" i="136"/>
  <c r="D34" i="136"/>
  <c r="E34" i="136"/>
  <c r="D35" i="136"/>
  <c r="E35" i="136"/>
  <c r="D36" i="136"/>
  <c r="E36" i="136"/>
  <c r="D37" i="136"/>
  <c r="E37" i="136"/>
  <c r="D38" i="136"/>
  <c r="E38" i="136"/>
  <c r="D39" i="136"/>
  <c r="E39" i="136"/>
  <c r="D40" i="136"/>
  <c r="E40" i="136"/>
  <c r="D41" i="136"/>
  <c r="E41" i="136"/>
  <c r="D42" i="136"/>
  <c r="E42" i="136"/>
  <c r="D43" i="136"/>
  <c r="E43" i="136"/>
  <c r="D44" i="136"/>
  <c r="E44" i="136"/>
  <c r="D45" i="136"/>
  <c r="E45" i="136"/>
  <c r="D46" i="136"/>
  <c r="E46" i="136"/>
  <c r="D47" i="136"/>
  <c r="E47" i="136"/>
  <c r="D48" i="136"/>
  <c r="E48" i="136"/>
  <c r="D49" i="136"/>
  <c r="E49" i="136"/>
  <c r="D43" i="2" l="1"/>
  <c r="D10" i="24" l="1"/>
  <c r="D11" i="24"/>
  <c r="D12" i="24"/>
  <c r="D13" i="24"/>
  <c r="D14" i="24"/>
  <c r="D15" i="24"/>
  <c r="D16" i="24"/>
  <c r="D17" i="24"/>
  <c r="D18" i="24"/>
  <c r="D9" i="24"/>
  <c r="S60" i="122" l="1"/>
  <c r="S56" i="122"/>
  <c r="AC11" i="129" l="1"/>
  <c r="AC10" i="129"/>
  <c r="S10" i="129"/>
  <c r="T10" i="129"/>
  <c r="U10" i="129"/>
  <c r="V10" i="129"/>
  <c r="W10" i="129"/>
  <c r="X10" i="129"/>
  <c r="Y10" i="129"/>
  <c r="Z10" i="129"/>
  <c r="AA10" i="129"/>
  <c r="AB10" i="129"/>
  <c r="S11" i="129"/>
  <c r="T11" i="129"/>
  <c r="U11" i="129"/>
  <c r="V11" i="129"/>
  <c r="W11" i="129"/>
  <c r="X11" i="129"/>
  <c r="Y11" i="129"/>
  <c r="Z11" i="129"/>
  <c r="AA11" i="129"/>
  <c r="AB11" i="129"/>
  <c r="D40" i="62" l="1"/>
  <c r="D39" i="62"/>
  <c r="D38" i="62"/>
  <c r="D37" i="62"/>
  <c r="D34" i="62"/>
  <c r="D33" i="62"/>
  <c r="D30" i="62"/>
  <c r="D29" i="62"/>
  <c r="D28" i="62"/>
  <c r="D27" i="62"/>
  <c r="D26" i="62"/>
  <c r="D23" i="62"/>
  <c r="D22" i="62"/>
  <c r="D21" i="62"/>
  <c r="D20" i="62"/>
  <c r="D19" i="62"/>
  <c r="D16" i="62"/>
  <c r="D15" i="62"/>
  <c r="D14" i="62"/>
  <c r="D11" i="62"/>
  <c r="D10" i="62"/>
  <c r="D9" i="62"/>
  <c r="D79" i="99" l="1"/>
  <c r="D78" i="99"/>
  <c r="D76" i="99"/>
  <c r="D75" i="99"/>
  <c r="D72" i="99"/>
  <c r="D71" i="99"/>
  <c r="D67" i="99"/>
  <c r="D61" i="99"/>
  <c r="D60" i="99"/>
  <c r="D58" i="99"/>
  <c r="D57" i="99"/>
  <c r="D55" i="99"/>
  <c r="D54" i="99"/>
  <c r="D50" i="99"/>
  <c r="D45" i="99"/>
  <c r="D42" i="99"/>
  <c r="D41" i="99"/>
  <c r="D39" i="99"/>
  <c r="D38" i="99"/>
  <c r="D35" i="99"/>
  <c r="D34" i="99"/>
  <c r="D24" i="99"/>
  <c r="D23" i="99"/>
  <c r="D21" i="99"/>
  <c r="D18" i="99"/>
  <c r="D17" i="99"/>
  <c r="D13" i="99"/>
  <c r="D8" i="99"/>
  <c r="D43" i="99" l="1"/>
  <c r="D25" i="99"/>
  <c r="D80" i="99"/>
  <c r="D62" i="99"/>
  <c r="D12" i="146" l="1"/>
  <c r="E12" i="146"/>
  <c r="D13" i="146"/>
  <c r="E13" i="146"/>
  <c r="D14" i="146"/>
  <c r="E14" i="146"/>
  <c r="E11" i="146"/>
  <c r="D11" i="146"/>
  <c r="D12" i="130" l="1"/>
  <c r="E12" i="130"/>
  <c r="D13" i="130"/>
  <c r="E13" i="130"/>
  <c r="D14" i="130"/>
  <c r="E14" i="130"/>
  <c r="D15" i="130"/>
  <c r="E15" i="130"/>
  <c r="D16" i="130"/>
  <c r="E16" i="130"/>
  <c r="D17" i="130"/>
  <c r="E17" i="130"/>
  <c r="D18" i="130"/>
  <c r="E18" i="130"/>
  <c r="D19" i="130"/>
  <c r="E19" i="130"/>
  <c r="D20" i="130"/>
  <c r="E20" i="130"/>
  <c r="D21" i="130"/>
  <c r="E21" i="130"/>
  <c r="D22" i="130"/>
  <c r="E22" i="130"/>
  <c r="D23" i="130"/>
  <c r="E23" i="130"/>
  <c r="D24" i="130"/>
  <c r="E24" i="130"/>
  <c r="D25" i="130"/>
  <c r="E25" i="130"/>
  <c r="D26" i="130"/>
  <c r="E26" i="130"/>
  <c r="D27" i="130"/>
  <c r="E27" i="130"/>
  <c r="D28" i="130"/>
  <c r="E28" i="130"/>
  <c r="D29" i="130"/>
  <c r="E29" i="130"/>
  <c r="D30" i="130"/>
  <c r="E30" i="130"/>
  <c r="D31" i="130"/>
  <c r="E31" i="130"/>
  <c r="D32" i="130"/>
  <c r="E32" i="130"/>
  <c r="D33" i="130"/>
  <c r="E11" i="130"/>
  <c r="D11" i="130"/>
  <c r="E29" i="100"/>
  <c r="D29" i="100"/>
  <c r="E28" i="100"/>
  <c r="D28" i="100"/>
  <c r="E26" i="100"/>
  <c r="D26" i="100"/>
  <c r="E25" i="100"/>
  <c r="D25" i="100"/>
  <c r="E23" i="100"/>
  <c r="D23" i="100"/>
  <c r="E22" i="100"/>
  <c r="D22" i="100"/>
  <c r="E20" i="100"/>
  <c r="D20" i="100"/>
  <c r="E19" i="100"/>
  <c r="D19" i="100"/>
  <c r="E17" i="100"/>
  <c r="D17" i="100"/>
  <c r="E16" i="100"/>
  <c r="D16" i="100"/>
  <c r="D13" i="100"/>
  <c r="E13" i="100"/>
  <c r="E12" i="100"/>
  <c r="D12" i="100"/>
  <c r="E31" i="98"/>
  <c r="D31" i="98"/>
  <c r="E23" i="98"/>
  <c r="D23" i="98"/>
  <c r="D30" i="98"/>
  <c r="E29" i="98"/>
  <c r="D29" i="98"/>
  <c r="E28" i="98"/>
  <c r="D28" i="98"/>
  <c r="E27" i="98"/>
  <c r="D27" i="98"/>
  <c r="E26" i="98"/>
  <c r="D26" i="98"/>
  <c r="E25" i="98"/>
  <c r="D25" i="98"/>
  <c r="E21" i="98"/>
  <c r="D21" i="98"/>
  <c r="E20" i="98"/>
  <c r="D20" i="98"/>
  <c r="E19" i="98"/>
  <c r="D19" i="98"/>
  <c r="E17" i="98"/>
  <c r="D17" i="98"/>
  <c r="E16" i="98"/>
  <c r="D16" i="98"/>
  <c r="E15" i="98"/>
  <c r="D15" i="98"/>
  <c r="E14" i="98"/>
  <c r="D14" i="98"/>
  <c r="E12" i="98"/>
  <c r="D12" i="98"/>
  <c r="D42" i="97"/>
  <c r="E42" i="97"/>
  <c r="E43" i="97"/>
  <c r="D43" i="97"/>
  <c r="E40" i="97"/>
  <c r="D40" i="97"/>
  <c r="E39" i="97"/>
  <c r="D39" i="97"/>
  <c r="E37" i="97"/>
  <c r="D37" i="97"/>
  <c r="E36" i="97"/>
  <c r="D36" i="97"/>
  <c r="E34" i="97"/>
  <c r="D34" i="97"/>
  <c r="E33" i="97"/>
  <c r="D33" i="97"/>
  <c r="E31" i="97"/>
  <c r="D31" i="97"/>
  <c r="E30" i="97"/>
  <c r="D30" i="97"/>
  <c r="E28" i="97"/>
  <c r="D28" i="97"/>
  <c r="E27" i="97"/>
  <c r="D27" i="97"/>
  <c r="E25" i="97"/>
  <c r="D25" i="97"/>
  <c r="E24" i="97"/>
  <c r="D24" i="97"/>
  <c r="E22" i="97"/>
  <c r="D22" i="97"/>
  <c r="E21" i="97"/>
  <c r="D21" i="97"/>
  <c r="E19" i="97"/>
  <c r="D19" i="97"/>
  <c r="E18" i="97"/>
  <c r="D18" i="97"/>
  <c r="E16" i="97"/>
  <c r="D16" i="97"/>
  <c r="E15" i="97"/>
  <c r="D15" i="97"/>
  <c r="D13" i="97"/>
  <c r="E13" i="97"/>
  <c r="E12" i="97"/>
  <c r="D12" i="97"/>
  <c r="D36" i="96"/>
  <c r="E36" i="96"/>
  <c r="E37" i="96"/>
  <c r="D37" i="96"/>
  <c r="E34" i="96"/>
  <c r="D34" i="96"/>
  <c r="E33" i="96"/>
  <c r="D33" i="96"/>
  <c r="E31" i="96"/>
  <c r="D31" i="96"/>
  <c r="E30" i="96"/>
  <c r="D30" i="96"/>
  <c r="E28" i="96"/>
  <c r="D28" i="96"/>
  <c r="E27" i="96"/>
  <c r="D27" i="96"/>
  <c r="E25" i="96"/>
  <c r="D25" i="96"/>
  <c r="E24" i="96"/>
  <c r="D24" i="96"/>
  <c r="E22" i="96"/>
  <c r="D22" i="96"/>
  <c r="E21" i="96"/>
  <c r="D21" i="96"/>
  <c r="E19" i="96"/>
  <c r="D19" i="96"/>
  <c r="E18" i="96"/>
  <c r="D18" i="96"/>
  <c r="E16" i="96"/>
  <c r="D16" i="96"/>
  <c r="E15" i="96"/>
  <c r="D15" i="96"/>
  <c r="E13" i="96"/>
  <c r="D13" i="96"/>
  <c r="E12" i="96"/>
  <c r="D12" i="96"/>
  <c r="D78" i="95"/>
  <c r="E78" i="95"/>
  <c r="E79" i="95"/>
  <c r="D79" i="95"/>
  <c r="E76" i="95"/>
  <c r="D76" i="95"/>
  <c r="E75" i="95"/>
  <c r="D75" i="95"/>
  <c r="E73" i="95"/>
  <c r="D73" i="95"/>
  <c r="E72" i="95"/>
  <c r="D72" i="95"/>
  <c r="E70" i="95"/>
  <c r="D70" i="95"/>
  <c r="E69" i="95"/>
  <c r="D69" i="95"/>
  <c r="E67" i="95"/>
  <c r="D67" i="95"/>
  <c r="E66" i="95"/>
  <c r="D66" i="95"/>
  <c r="E64" i="95"/>
  <c r="D64" i="95"/>
  <c r="E63" i="95"/>
  <c r="D63" i="95"/>
  <c r="E61" i="95"/>
  <c r="D61" i="95"/>
  <c r="E60" i="95"/>
  <c r="D60" i="95"/>
  <c r="E58" i="95"/>
  <c r="D58" i="95"/>
  <c r="E57" i="95"/>
  <c r="D57" i="95"/>
  <c r="E55" i="95"/>
  <c r="D55" i="95"/>
  <c r="E54" i="95"/>
  <c r="D54" i="95"/>
  <c r="E52" i="95"/>
  <c r="D52" i="95"/>
  <c r="E51" i="95"/>
  <c r="D51" i="95"/>
  <c r="E49" i="95"/>
  <c r="D49" i="95"/>
  <c r="E48" i="95"/>
  <c r="D48" i="95"/>
  <c r="E46" i="95"/>
  <c r="D46" i="95"/>
  <c r="E45" i="95"/>
  <c r="D45" i="95"/>
  <c r="E43" i="95"/>
  <c r="D43" i="95"/>
  <c r="E42" i="95"/>
  <c r="D42" i="95"/>
  <c r="E40" i="95"/>
  <c r="D40" i="95"/>
  <c r="E39" i="95"/>
  <c r="D39" i="95"/>
  <c r="E37" i="95"/>
  <c r="D37" i="95"/>
  <c r="E36" i="95"/>
  <c r="D36" i="95"/>
  <c r="E34" i="95"/>
  <c r="D34" i="95"/>
  <c r="E33" i="95"/>
  <c r="D33" i="95"/>
  <c r="E31" i="95"/>
  <c r="D31" i="95"/>
  <c r="E30" i="95"/>
  <c r="D30" i="95"/>
  <c r="E28" i="95"/>
  <c r="D28" i="95"/>
  <c r="E27" i="95"/>
  <c r="D27" i="95"/>
  <c r="E25" i="95"/>
  <c r="D25" i="95"/>
  <c r="E24" i="95"/>
  <c r="D24" i="95"/>
  <c r="E22" i="95"/>
  <c r="D22" i="95"/>
  <c r="E21" i="95"/>
  <c r="D21" i="95"/>
  <c r="E19" i="95"/>
  <c r="D19" i="95"/>
  <c r="E18" i="95"/>
  <c r="D18" i="95"/>
  <c r="D15" i="95"/>
  <c r="E15" i="95"/>
  <c r="D16" i="95"/>
  <c r="E16" i="95"/>
  <c r="D13" i="95"/>
  <c r="E13" i="95"/>
  <c r="E12" i="95"/>
  <c r="D12" i="95"/>
  <c r="E82" i="94"/>
  <c r="D82" i="94"/>
  <c r="D81" i="94"/>
  <c r="E81" i="94"/>
  <c r="E79" i="94"/>
  <c r="D79" i="94"/>
  <c r="E78" i="94"/>
  <c r="D78" i="94"/>
  <c r="E76" i="94"/>
  <c r="D76" i="94"/>
  <c r="E75" i="94"/>
  <c r="D75" i="94"/>
  <c r="E73" i="94"/>
  <c r="D73" i="94"/>
  <c r="E72" i="94"/>
  <c r="D72" i="94"/>
  <c r="E70" i="94"/>
  <c r="D70" i="94"/>
  <c r="E69" i="94"/>
  <c r="D69" i="94"/>
  <c r="E67" i="94"/>
  <c r="D67" i="94"/>
  <c r="E66" i="94"/>
  <c r="D66" i="94"/>
  <c r="E64" i="94"/>
  <c r="D64" i="94"/>
  <c r="E63" i="94"/>
  <c r="D63" i="94"/>
  <c r="E61" i="94"/>
  <c r="D61" i="94"/>
  <c r="E60" i="94"/>
  <c r="D60" i="94"/>
  <c r="E58" i="94"/>
  <c r="D58" i="94"/>
  <c r="E57" i="94"/>
  <c r="D57" i="94"/>
  <c r="E55" i="94"/>
  <c r="D55" i="94"/>
  <c r="E54" i="94"/>
  <c r="D54" i="94"/>
  <c r="E52" i="94"/>
  <c r="D52" i="94"/>
  <c r="E51" i="94"/>
  <c r="D51" i="94"/>
  <c r="E49" i="94"/>
  <c r="D49" i="94"/>
  <c r="E48" i="94"/>
  <c r="D48" i="94"/>
  <c r="E46" i="94"/>
  <c r="D46" i="94"/>
  <c r="E45" i="94"/>
  <c r="D45" i="94"/>
  <c r="E43" i="94"/>
  <c r="D43" i="94"/>
  <c r="E42" i="94"/>
  <c r="D42" i="94"/>
  <c r="E40" i="94"/>
  <c r="D40" i="94"/>
  <c r="E39" i="94"/>
  <c r="D39" i="94"/>
  <c r="E37" i="94"/>
  <c r="D37" i="94"/>
  <c r="E36" i="94"/>
  <c r="D36" i="94"/>
  <c r="E34" i="94"/>
  <c r="D34" i="94"/>
  <c r="E33" i="94"/>
  <c r="D33" i="94"/>
  <c r="E31" i="94"/>
  <c r="D31" i="94"/>
  <c r="E30" i="94"/>
  <c r="D30" i="94"/>
  <c r="E28" i="94"/>
  <c r="D28" i="94"/>
  <c r="E27" i="94"/>
  <c r="D27" i="94"/>
  <c r="E25" i="94"/>
  <c r="D25" i="94"/>
  <c r="E24" i="94"/>
  <c r="D24" i="94"/>
  <c r="E22" i="94"/>
  <c r="D22" i="94"/>
  <c r="E21" i="94"/>
  <c r="D21" i="94"/>
  <c r="E19" i="94"/>
  <c r="D19" i="94"/>
  <c r="E18" i="94"/>
  <c r="D18" i="94"/>
  <c r="E16" i="94"/>
  <c r="D16" i="94"/>
  <c r="E15" i="94"/>
  <c r="D15" i="94"/>
  <c r="D13" i="94"/>
  <c r="E13" i="94"/>
  <c r="E12" i="94"/>
  <c r="D12" i="94"/>
  <c r="E21" i="93"/>
  <c r="E22" i="93"/>
  <c r="D22" i="93"/>
  <c r="D21" i="93"/>
  <c r="E19" i="93"/>
  <c r="D19" i="93"/>
  <c r="E18" i="93"/>
  <c r="D18" i="93"/>
  <c r="E16" i="93"/>
  <c r="D16" i="93"/>
  <c r="E15" i="93"/>
  <c r="D15" i="93"/>
  <c r="E13" i="93"/>
  <c r="D13" i="93"/>
  <c r="E12" i="93"/>
  <c r="D12" i="93"/>
  <c r="D40" i="58"/>
  <c r="D15" i="58"/>
  <c r="D16" i="58"/>
  <c r="D17" i="58"/>
  <c r="D18" i="58"/>
  <c r="D19" i="58"/>
  <c r="D20" i="58"/>
  <c r="D21" i="58"/>
  <c r="D22" i="58"/>
  <c r="D23" i="58"/>
  <c r="D24" i="58"/>
  <c r="D25" i="58"/>
  <c r="D26" i="58"/>
  <c r="D27" i="58"/>
  <c r="D28" i="58"/>
  <c r="D29" i="58"/>
  <c r="D30" i="58"/>
  <c r="D31" i="58"/>
  <c r="D32" i="58"/>
  <c r="D33" i="58"/>
  <c r="D34" i="58"/>
  <c r="D35" i="58"/>
  <c r="D36" i="58"/>
  <c r="D37" i="58"/>
  <c r="D14" i="58"/>
  <c r="D12" i="58"/>
  <c r="D17" i="92"/>
  <c r="D14" i="92"/>
  <c r="D13" i="92"/>
  <c r="D11" i="92"/>
  <c r="D10" i="92"/>
  <c r="D28" i="61"/>
  <c r="D29" i="61"/>
  <c r="D30" i="61"/>
  <c r="D31" i="61"/>
  <c r="D32" i="61"/>
  <c r="D33" i="61"/>
  <c r="D27" i="61"/>
  <c r="D25" i="61"/>
  <c r="D23" i="61"/>
  <c r="D12" i="61"/>
  <c r="D13" i="61"/>
  <c r="D14" i="61"/>
  <c r="D15" i="61"/>
  <c r="D16" i="61"/>
  <c r="D17" i="61"/>
  <c r="D18" i="61"/>
  <c r="D19" i="61"/>
  <c r="D20" i="61"/>
  <c r="D21" i="61"/>
  <c r="D11" i="61"/>
  <c r="D9" i="61"/>
  <c r="D19" i="111" l="1"/>
  <c r="D9" i="111"/>
  <c r="D29" i="111"/>
  <c r="D28" i="111"/>
  <c r="D27" i="111"/>
  <c r="D26" i="111"/>
  <c r="D25" i="111"/>
  <c r="D24" i="111"/>
  <c r="D23" i="111"/>
  <c r="D22" i="111"/>
  <c r="D21" i="111"/>
  <c r="D20" i="111"/>
  <c r="D18" i="111"/>
  <c r="D17" i="111"/>
  <c r="D16" i="111"/>
  <c r="D15" i="111"/>
  <c r="D14" i="111"/>
  <c r="D13" i="111"/>
  <c r="D12" i="111"/>
  <c r="D11" i="111"/>
  <c r="D10" i="111"/>
  <c r="D10" i="110"/>
  <c r="D11" i="110"/>
  <c r="D12" i="110"/>
  <c r="D13" i="110"/>
  <c r="D14" i="110"/>
  <c r="D15" i="110"/>
  <c r="D16" i="110"/>
  <c r="D17" i="110"/>
  <c r="D18" i="110"/>
  <c r="D19" i="110"/>
  <c r="D20" i="110"/>
  <c r="D21" i="110"/>
  <c r="D22" i="110"/>
  <c r="D23" i="110"/>
  <c r="D24" i="110"/>
  <c r="D25" i="110"/>
  <c r="D26" i="110"/>
  <c r="D27" i="110"/>
  <c r="D28" i="110"/>
  <c r="D29" i="110"/>
  <c r="D9" i="110"/>
  <c r="D9" i="85" l="1"/>
  <c r="D12" i="60"/>
  <c r="D13" i="60"/>
  <c r="E13" i="60"/>
  <c r="F13" i="60"/>
  <c r="D14" i="60"/>
  <c r="E14" i="60"/>
  <c r="F14" i="60"/>
  <c r="D15" i="60"/>
  <c r="E15" i="60"/>
  <c r="F15" i="60"/>
  <c r="D16" i="60"/>
  <c r="E16" i="60"/>
  <c r="F16" i="60"/>
  <c r="D17" i="60"/>
  <c r="E17" i="60"/>
  <c r="F17" i="60"/>
  <c r="D18" i="60"/>
  <c r="E18" i="60"/>
  <c r="F18" i="60"/>
  <c r="D19" i="60"/>
  <c r="E19" i="60"/>
  <c r="F19" i="60"/>
  <c r="D20" i="60"/>
  <c r="E20" i="60"/>
  <c r="F20" i="60"/>
  <c r="D21" i="60"/>
  <c r="E21" i="60"/>
  <c r="F21" i="60"/>
  <c r="D22" i="60"/>
  <c r="E22" i="60"/>
  <c r="F22" i="60"/>
  <c r="D23" i="60"/>
  <c r="E23" i="60"/>
  <c r="F23" i="60"/>
  <c r="D24" i="60"/>
  <c r="E24" i="60"/>
  <c r="F24" i="60"/>
  <c r="D25" i="60"/>
  <c r="E25" i="60"/>
  <c r="F25" i="60"/>
  <c r="D26" i="60"/>
  <c r="E26" i="60"/>
  <c r="F26" i="60"/>
  <c r="D27" i="60"/>
  <c r="E27" i="60"/>
  <c r="F27" i="60"/>
  <c r="D28" i="60"/>
  <c r="E28" i="60"/>
  <c r="F28" i="60"/>
  <c r="D29" i="60"/>
  <c r="E29" i="60"/>
  <c r="F29" i="60"/>
  <c r="D30" i="60"/>
  <c r="E30" i="60"/>
  <c r="F30" i="60"/>
  <c r="D31" i="60"/>
  <c r="E31" i="60"/>
  <c r="F31" i="60"/>
  <c r="D32" i="60"/>
  <c r="E32" i="60"/>
  <c r="F32" i="60"/>
  <c r="D33" i="60"/>
  <c r="E33" i="60"/>
  <c r="F33" i="60"/>
  <c r="D34" i="60"/>
  <c r="E34" i="60"/>
  <c r="F34" i="60"/>
  <c r="D35" i="60"/>
  <c r="E35" i="60"/>
  <c r="F35" i="60"/>
  <c r="D36" i="60"/>
  <c r="E36" i="60"/>
  <c r="F36" i="60"/>
  <c r="D37" i="60"/>
  <c r="E37" i="60"/>
  <c r="F37" i="60"/>
  <c r="F12" i="60"/>
  <c r="E12" i="60"/>
  <c r="D10" i="85" l="1"/>
  <c r="D11" i="85"/>
  <c r="D12" i="85"/>
  <c r="D13" i="85"/>
  <c r="D14" i="85"/>
  <c r="D15" i="85"/>
  <c r="D16" i="85"/>
  <c r="D17" i="85"/>
  <c r="D18" i="85"/>
  <c r="D19" i="85"/>
  <c r="D20" i="85"/>
  <c r="D21" i="85"/>
  <c r="D24" i="85"/>
  <c r="D25" i="85"/>
  <c r="D26" i="85"/>
  <c r="D27" i="85"/>
  <c r="D28" i="85"/>
  <c r="D29" i="85"/>
  <c r="D30" i="85"/>
  <c r="D31" i="85"/>
  <c r="D32" i="85"/>
  <c r="D11" i="26" l="1"/>
  <c r="D12" i="26"/>
  <c r="D13" i="26"/>
  <c r="D14" i="26"/>
  <c r="D15" i="26"/>
  <c r="D16" i="26"/>
  <c r="D17" i="26"/>
  <c r="D18" i="26"/>
  <c r="D19" i="26"/>
  <c r="D20" i="26"/>
  <c r="D21" i="26"/>
  <c r="D22" i="26"/>
  <c r="D23" i="26"/>
  <c r="D24" i="26"/>
  <c r="D25" i="26"/>
  <c r="D26" i="26"/>
  <c r="D27" i="26"/>
  <c r="D28" i="26"/>
  <c r="D29" i="26"/>
  <c r="D30" i="26"/>
  <c r="D31" i="26"/>
  <c r="D32" i="26"/>
  <c r="D33" i="26"/>
  <c r="D34" i="26"/>
  <c r="D35" i="26"/>
  <c r="D36" i="26"/>
  <c r="D37" i="26"/>
  <c r="D39" i="26"/>
  <c r="Q86" i="129" l="1"/>
  <c r="Q78" i="129"/>
  <c r="Q77" i="129"/>
  <c r="Q72" i="129"/>
  <c r="Q71" i="129"/>
  <c r="Q66" i="129"/>
  <c r="Q65" i="129"/>
  <c r="E12" i="135"/>
  <c r="D12" i="135"/>
  <c r="E12" i="133" l="1"/>
  <c r="D12" i="133"/>
  <c r="D11" i="27" l="1"/>
  <c r="D10" i="27"/>
  <c r="E12" i="148" l="1"/>
  <c r="D30" i="148"/>
  <c r="D24" i="148"/>
  <c r="D22" i="148"/>
  <c r="D20" i="148"/>
  <c r="E51" i="148"/>
  <c r="D51" i="148"/>
  <c r="E66" i="148"/>
  <c r="D66" i="148"/>
  <c r="E64" i="148"/>
  <c r="D64" i="148"/>
  <c r="E62" i="148"/>
  <c r="D62" i="148"/>
  <c r="E60" i="148"/>
  <c r="D60" i="148"/>
  <c r="E58" i="148"/>
  <c r="D58" i="148"/>
  <c r="E56" i="148"/>
  <c r="D56" i="148"/>
  <c r="E54" i="148"/>
  <c r="D54" i="148"/>
  <c r="E52" i="148"/>
  <c r="D52" i="148"/>
  <c r="E48" i="148"/>
  <c r="D48" i="148"/>
  <c r="E46" i="148"/>
  <c r="D46" i="148"/>
  <c r="E44" i="148"/>
  <c r="D44" i="148"/>
  <c r="E42" i="148"/>
  <c r="D42" i="148"/>
  <c r="E40" i="148"/>
  <c r="D40" i="148"/>
  <c r="E38" i="148"/>
  <c r="D38" i="148"/>
  <c r="E36" i="148"/>
  <c r="D36" i="148"/>
  <c r="E34" i="148"/>
  <c r="D34" i="148"/>
  <c r="E33" i="148"/>
  <c r="D33" i="148"/>
  <c r="E30" i="148"/>
  <c r="E28" i="148"/>
  <c r="D28" i="148"/>
  <c r="E26" i="148"/>
  <c r="D26" i="148"/>
  <c r="E24" i="148"/>
  <c r="E22" i="148"/>
  <c r="E20" i="148"/>
  <c r="E18" i="148"/>
  <c r="D18" i="148"/>
  <c r="E16" i="148"/>
  <c r="D16" i="148"/>
  <c r="E15" i="148"/>
  <c r="D15" i="148"/>
  <c r="E14" i="148"/>
  <c r="D14" i="148"/>
  <c r="D12" i="148"/>
  <c r="E22" i="147"/>
  <c r="E30" i="147"/>
  <c r="D22" i="147"/>
  <c r="D20" i="147"/>
  <c r="D30" i="147"/>
  <c r="D28" i="147"/>
  <c r="D26" i="147"/>
  <c r="D24" i="147"/>
  <c r="D18" i="147"/>
  <c r="E66" i="147"/>
  <c r="D66" i="147"/>
  <c r="E64" i="147"/>
  <c r="D64" i="147"/>
  <c r="E62" i="147"/>
  <c r="D62" i="147"/>
  <c r="E60" i="147"/>
  <c r="D60" i="147"/>
  <c r="E58" i="147"/>
  <c r="D58" i="147"/>
  <c r="E56" i="147"/>
  <c r="D56" i="147"/>
  <c r="E54" i="147"/>
  <c r="D54" i="147"/>
  <c r="E52" i="147"/>
  <c r="D52" i="147"/>
  <c r="E51" i="147"/>
  <c r="D51" i="147"/>
  <c r="E48" i="147"/>
  <c r="D48" i="147"/>
  <c r="E46" i="147"/>
  <c r="D46" i="147"/>
  <c r="E44" i="147"/>
  <c r="D44" i="147"/>
  <c r="E42" i="147"/>
  <c r="D42" i="147"/>
  <c r="E40" i="147"/>
  <c r="D40" i="147"/>
  <c r="E38" i="147"/>
  <c r="D38" i="147"/>
  <c r="E36" i="147"/>
  <c r="D36" i="147"/>
  <c r="E34" i="147"/>
  <c r="D34" i="147"/>
  <c r="E33" i="147"/>
  <c r="D33" i="147"/>
  <c r="E28" i="147"/>
  <c r="E26" i="147"/>
  <c r="E24" i="147"/>
  <c r="E20" i="147"/>
  <c r="E18" i="147"/>
  <c r="E16" i="147"/>
  <c r="D16" i="147"/>
  <c r="E15" i="147"/>
  <c r="D15" i="147"/>
  <c r="E14" i="147"/>
  <c r="D14" i="147"/>
  <c r="E12" i="147"/>
  <c r="D12" i="147"/>
  <c r="E51" i="43"/>
  <c r="E66" i="43" l="1"/>
  <c r="D66" i="43"/>
  <c r="D48" i="43"/>
  <c r="D33" i="43"/>
  <c r="D14" i="43"/>
  <c r="E64" i="43"/>
  <c r="D64" i="43"/>
  <c r="E62" i="43"/>
  <c r="D62" i="43"/>
  <c r="E60" i="43"/>
  <c r="D60" i="43"/>
  <c r="E58" i="43"/>
  <c r="D58" i="43"/>
  <c r="E56" i="43"/>
  <c r="D56" i="43"/>
  <c r="E54" i="43"/>
  <c r="D54" i="43"/>
  <c r="E52" i="43"/>
  <c r="D52" i="43"/>
  <c r="D51" i="43"/>
  <c r="E48" i="43"/>
  <c r="E46" i="43"/>
  <c r="D46" i="43"/>
  <c r="E44" i="43"/>
  <c r="D44" i="43"/>
  <c r="E42" i="43"/>
  <c r="D42" i="43"/>
  <c r="E40" i="43"/>
  <c r="D40" i="43"/>
  <c r="E38" i="43"/>
  <c r="D38" i="43"/>
  <c r="E36" i="43"/>
  <c r="D36" i="43"/>
  <c r="E34" i="43"/>
  <c r="D34" i="43"/>
  <c r="E33" i="43"/>
  <c r="D30" i="43"/>
  <c r="D20" i="43"/>
  <c r="E30" i="43"/>
  <c r="E28" i="43"/>
  <c r="D28" i="43"/>
  <c r="E26" i="43"/>
  <c r="D26" i="43"/>
  <c r="E24" i="43"/>
  <c r="D24" i="43"/>
  <c r="E22" i="43"/>
  <c r="D22" i="43"/>
  <c r="E20" i="43"/>
  <c r="E18" i="43"/>
  <c r="D18" i="43"/>
  <c r="E16" i="43"/>
  <c r="D16" i="43"/>
  <c r="E15" i="43"/>
  <c r="D15" i="43"/>
  <c r="E14" i="43"/>
  <c r="E12" i="43"/>
  <c r="D12" i="43"/>
  <c r="E109" i="137" l="1"/>
  <c r="D109" i="137"/>
  <c r="E108" i="137"/>
  <c r="D108" i="137"/>
  <c r="E107" i="137"/>
  <c r="D107" i="137"/>
  <c r="E106" i="137"/>
  <c r="D106" i="137"/>
  <c r="E105" i="137"/>
  <c r="D105" i="137"/>
  <c r="E104" i="137"/>
  <c r="D104" i="137"/>
  <c r="E103" i="137"/>
  <c r="D103" i="137"/>
  <c r="E102" i="137"/>
  <c r="D102" i="137"/>
  <c r="E101" i="137"/>
  <c r="D101" i="137"/>
  <c r="E100" i="137"/>
  <c r="D100" i="137"/>
  <c r="E99" i="137"/>
  <c r="D99" i="137"/>
  <c r="E98" i="137"/>
  <c r="D98" i="137"/>
  <c r="E97" i="137"/>
  <c r="D97" i="137"/>
  <c r="E96" i="137"/>
  <c r="D96" i="137"/>
  <c r="E95" i="137"/>
  <c r="D95" i="137"/>
  <c r="E94" i="137"/>
  <c r="D94" i="137"/>
  <c r="E93" i="137"/>
  <c r="D93" i="137"/>
  <c r="E92" i="137"/>
  <c r="D92" i="137"/>
  <c r="E91" i="137"/>
  <c r="D91" i="137"/>
  <c r="E90" i="137"/>
  <c r="D90" i="137"/>
  <c r="E89" i="137"/>
  <c r="D89" i="137"/>
  <c r="E88" i="137"/>
  <c r="D88" i="137"/>
  <c r="E87" i="137"/>
  <c r="D87" i="137"/>
  <c r="E86" i="137"/>
  <c r="D86" i="137"/>
  <c r="E85" i="137"/>
  <c r="D85" i="137"/>
  <c r="E84" i="137"/>
  <c r="D84" i="137"/>
  <c r="E83" i="137"/>
  <c r="D83" i="137"/>
  <c r="E82" i="137"/>
  <c r="D82" i="137"/>
  <c r="E81" i="137"/>
  <c r="D81" i="137"/>
  <c r="E80" i="137"/>
  <c r="D80" i="137"/>
  <c r="E79" i="137"/>
  <c r="D79" i="137"/>
  <c r="E78" i="137"/>
  <c r="D78" i="137"/>
  <c r="E77" i="137"/>
  <c r="D77" i="137"/>
  <c r="E76" i="137"/>
  <c r="D76" i="137"/>
  <c r="E75" i="137"/>
  <c r="D75" i="137"/>
  <c r="E74" i="137"/>
  <c r="D74" i="137"/>
  <c r="E73" i="137"/>
  <c r="D73" i="137"/>
  <c r="E72" i="137"/>
  <c r="D72" i="137"/>
  <c r="E71" i="137"/>
  <c r="D71" i="137"/>
  <c r="E70" i="137"/>
  <c r="D70" i="137"/>
  <c r="E69" i="137"/>
  <c r="D69" i="137"/>
  <c r="E68" i="137"/>
  <c r="D68" i="137"/>
  <c r="E67" i="137"/>
  <c r="D67" i="137"/>
  <c r="E66" i="137"/>
  <c r="D66" i="137"/>
  <c r="E65" i="137"/>
  <c r="D65" i="137"/>
  <c r="E64" i="137"/>
  <c r="D64" i="137"/>
  <c r="E63" i="137"/>
  <c r="D63" i="137"/>
  <c r="E62" i="137"/>
  <c r="D62" i="137"/>
  <c r="E61" i="137"/>
  <c r="D61" i="137"/>
  <c r="E60" i="137"/>
  <c r="D60" i="137"/>
  <c r="E59" i="137"/>
  <c r="D59" i="137"/>
  <c r="E58" i="137"/>
  <c r="D58" i="137"/>
  <c r="E57" i="137"/>
  <c r="D57" i="137"/>
  <c r="E56" i="137"/>
  <c r="D56" i="137"/>
  <c r="E55" i="137"/>
  <c r="D55" i="137"/>
  <c r="E54" i="137"/>
  <c r="D54" i="137"/>
  <c r="E53" i="137"/>
  <c r="D53" i="137"/>
  <c r="E52" i="137"/>
  <c r="D52" i="137"/>
  <c r="E51" i="137"/>
  <c r="D51" i="137"/>
  <c r="E50" i="137"/>
  <c r="D50" i="137"/>
  <c r="E49" i="137"/>
  <c r="D49" i="137"/>
  <c r="E48" i="137"/>
  <c r="D48" i="137"/>
  <c r="E47" i="137"/>
  <c r="D47" i="137"/>
  <c r="E46" i="137"/>
  <c r="D46" i="137"/>
  <c r="E45" i="137"/>
  <c r="D45" i="137"/>
  <c r="E44" i="137"/>
  <c r="D44" i="137"/>
  <c r="E43" i="137"/>
  <c r="D43" i="137"/>
  <c r="E42" i="137"/>
  <c r="D42" i="137"/>
  <c r="E41" i="137"/>
  <c r="D41" i="137"/>
  <c r="E40" i="137"/>
  <c r="D40" i="137"/>
  <c r="E39" i="137"/>
  <c r="D39" i="137"/>
  <c r="E38" i="137"/>
  <c r="D38" i="137"/>
  <c r="E37" i="137"/>
  <c r="D37" i="137"/>
  <c r="E36" i="137"/>
  <c r="D36" i="137"/>
  <c r="E35" i="137"/>
  <c r="D35" i="137"/>
  <c r="E34" i="137"/>
  <c r="D34" i="137"/>
  <c r="E33" i="137"/>
  <c r="D33" i="137"/>
  <c r="E32" i="137"/>
  <c r="D32" i="137"/>
  <c r="E31" i="137"/>
  <c r="D31" i="137"/>
  <c r="E30" i="137"/>
  <c r="D30" i="137"/>
  <c r="E29" i="137"/>
  <c r="D29" i="137"/>
  <c r="E28" i="137"/>
  <c r="D28" i="137"/>
  <c r="E27" i="137"/>
  <c r="D27" i="137"/>
  <c r="E26" i="137"/>
  <c r="D26" i="137"/>
  <c r="E24" i="137"/>
  <c r="D24" i="137"/>
  <c r="E23" i="137"/>
  <c r="D23" i="137"/>
  <c r="E22" i="137"/>
  <c r="D22" i="137"/>
  <c r="E21" i="137"/>
  <c r="D21" i="137"/>
  <c r="E20" i="137"/>
  <c r="D20" i="137"/>
  <c r="E19" i="137"/>
  <c r="D19" i="137"/>
  <c r="E18" i="137"/>
  <c r="D18" i="137"/>
  <c r="E17" i="137"/>
  <c r="D17" i="137"/>
  <c r="E16" i="137"/>
  <c r="D16" i="137"/>
  <c r="E15" i="137"/>
  <c r="D15" i="137"/>
  <c r="E14" i="137"/>
  <c r="D14" i="137"/>
  <c r="E12" i="137"/>
  <c r="D12" i="137"/>
  <c r="E109" i="136"/>
  <c r="D109" i="136"/>
  <c r="E108" i="136"/>
  <c r="D108" i="136"/>
  <c r="E107" i="136"/>
  <c r="D107" i="136"/>
  <c r="E106" i="136"/>
  <c r="D106" i="136"/>
  <c r="E105" i="136"/>
  <c r="D105" i="136"/>
  <c r="E104" i="136"/>
  <c r="D104" i="136"/>
  <c r="E103" i="136"/>
  <c r="D103" i="136"/>
  <c r="E102" i="136"/>
  <c r="D102" i="136"/>
  <c r="E101" i="136"/>
  <c r="D101" i="136"/>
  <c r="E100" i="136"/>
  <c r="D100" i="136"/>
  <c r="E99" i="136"/>
  <c r="D99" i="136"/>
  <c r="E98" i="136"/>
  <c r="D98" i="136"/>
  <c r="E97" i="136"/>
  <c r="D97" i="136"/>
  <c r="E96" i="136"/>
  <c r="D96" i="136"/>
  <c r="E95" i="136"/>
  <c r="D95" i="136"/>
  <c r="E94" i="136"/>
  <c r="D94" i="136"/>
  <c r="E93" i="136"/>
  <c r="D93" i="136"/>
  <c r="E92" i="136"/>
  <c r="D92" i="136"/>
  <c r="E91" i="136"/>
  <c r="D91" i="136"/>
  <c r="E90" i="136"/>
  <c r="D90" i="136"/>
  <c r="E89" i="136"/>
  <c r="D89" i="136"/>
  <c r="E88" i="136"/>
  <c r="D88" i="136"/>
  <c r="E87" i="136"/>
  <c r="D87" i="136"/>
  <c r="E86" i="136"/>
  <c r="D86" i="136"/>
  <c r="E85" i="136"/>
  <c r="D85" i="136"/>
  <c r="E84" i="136"/>
  <c r="D84" i="136"/>
  <c r="E83" i="136"/>
  <c r="D83" i="136"/>
  <c r="E82" i="136"/>
  <c r="D82" i="136"/>
  <c r="E81" i="136"/>
  <c r="D81" i="136"/>
  <c r="E80" i="136"/>
  <c r="D80" i="136"/>
  <c r="E79" i="136"/>
  <c r="D79" i="136"/>
  <c r="E78" i="136"/>
  <c r="D78" i="136"/>
  <c r="E77" i="136"/>
  <c r="D77" i="136"/>
  <c r="E76" i="136"/>
  <c r="D76" i="136"/>
  <c r="E75" i="136"/>
  <c r="D75" i="136"/>
  <c r="E74" i="136"/>
  <c r="D74" i="136"/>
  <c r="E73" i="136"/>
  <c r="D73" i="136"/>
  <c r="E72" i="136"/>
  <c r="D72" i="136"/>
  <c r="E71" i="136"/>
  <c r="D71" i="136"/>
  <c r="E70" i="136"/>
  <c r="D70" i="136"/>
  <c r="E69" i="136"/>
  <c r="D69" i="136"/>
  <c r="E68" i="136"/>
  <c r="D68" i="136"/>
  <c r="E67" i="136"/>
  <c r="D67" i="136"/>
  <c r="E66" i="136"/>
  <c r="D66" i="136"/>
  <c r="E65" i="136"/>
  <c r="D65" i="136"/>
  <c r="E64" i="136"/>
  <c r="D64" i="136"/>
  <c r="E63" i="136"/>
  <c r="D63" i="136"/>
  <c r="E62" i="136"/>
  <c r="D62" i="136"/>
  <c r="E61" i="136"/>
  <c r="D61" i="136"/>
  <c r="E60" i="136"/>
  <c r="D60" i="136"/>
  <c r="E59" i="136"/>
  <c r="D59" i="136"/>
  <c r="E58" i="136"/>
  <c r="D58" i="136"/>
  <c r="E57" i="136"/>
  <c r="D57" i="136"/>
  <c r="E56" i="136"/>
  <c r="D56" i="136"/>
  <c r="E55" i="136"/>
  <c r="D55" i="136"/>
  <c r="E54" i="136"/>
  <c r="D54" i="136"/>
  <c r="E53" i="136"/>
  <c r="D53" i="136"/>
  <c r="E52" i="136"/>
  <c r="D52" i="136"/>
  <c r="E51" i="136"/>
  <c r="D51" i="136"/>
  <c r="E50" i="136"/>
  <c r="D50" i="136"/>
  <c r="E24" i="136"/>
  <c r="D24" i="136"/>
  <c r="E23" i="136"/>
  <c r="D23" i="136"/>
  <c r="E22" i="136"/>
  <c r="D22" i="136"/>
  <c r="E21" i="136"/>
  <c r="D21" i="136"/>
  <c r="E20" i="136"/>
  <c r="D20" i="136"/>
  <c r="E19" i="136"/>
  <c r="D19" i="136"/>
  <c r="E18" i="136"/>
  <c r="D18" i="136"/>
  <c r="E17" i="136"/>
  <c r="D17" i="136"/>
  <c r="E16" i="136"/>
  <c r="D16" i="136"/>
  <c r="E15" i="136"/>
  <c r="D15" i="136"/>
  <c r="E14" i="136"/>
  <c r="D14" i="136"/>
  <c r="E12" i="136"/>
  <c r="D12" i="136"/>
  <c r="D45" i="2" l="1"/>
  <c r="D44" i="2"/>
  <c r="D52" i="2"/>
  <c r="D53" i="2"/>
  <c r="D51" i="2"/>
  <c r="D11" i="36"/>
  <c r="E46" i="149" l="1"/>
  <c r="D46" i="149"/>
  <c r="E45" i="149"/>
  <c r="D45" i="149"/>
  <c r="E44" i="149"/>
  <c r="D44" i="149"/>
  <c r="E43" i="149"/>
  <c r="D43" i="149"/>
  <c r="E42" i="149"/>
  <c r="D42" i="149"/>
  <c r="E41" i="149"/>
  <c r="D41" i="149"/>
  <c r="E40" i="149"/>
  <c r="D40" i="149"/>
  <c r="E39" i="149"/>
  <c r="D39" i="149"/>
  <c r="E38" i="149"/>
  <c r="D38" i="149"/>
  <c r="E37" i="149"/>
  <c r="D37" i="149"/>
  <c r="E35" i="149"/>
  <c r="D35" i="149"/>
  <c r="E34" i="149"/>
  <c r="D34" i="149"/>
  <c r="E33" i="149"/>
  <c r="D33" i="149"/>
  <c r="E32" i="149"/>
  <c r="D32" i="149"/>
  <c r="E31" i="149"/>
  <c r="D31" i="149"/>
  <c r="E30" i="149"/>
  <c r="D30" i="149"/>
  <c r="E29" i="149"/>
  <c r="D29" i="149"/>
  <c r="E28" i="149"/>
  <c r="D28" i="149"/>
  <c r="E27" i="149"/>
  <c r="D27" i="149"/>
  <c r="E26" i="149"/>
  <c r="D26" i="149"/>
  <c r="E24" i="149"/>
  <c r="D24" i="149"/>
  <c r="E23" i="149"/>
  <c r="D23" i="149"/>
  <c r="E22" i="149"/>
  <c r="D22" i="149"/>
  <c r="E21" i="149"/>
  <c r="D21" i="149"/>
  <c r="E20" i="149"/>
  <c r="D20" i="149"/>
  <c r="E19" i="149"/>
  <c r="D19" i="149"/>
  <c r="E18" i="149"/>
  <c r="D18" i="149"/>
  <c r="E17" i="149"/>
  <c r="D17" i="149"/>
  <c r="E16" i="149"/>
  <c r="D16" i="149"/>
  <c r="E15" i="149"/>
  <c r="D15" i="149"/>
  <c r="E14" i="149"/>
  <c r="D14" i="149"/>
  <c r="E12" i="149"/>
  <c r="D12" i="149"/>
  <c r="E46" i="150" l="1"/>
  <c r="D46" i="150"/>
  <c r="E45" i="150"/>
  <c r="D45" i="150"/>
  <c r="E44" i="150"/>
  <c r="D44" i="150"/>
  <c r="E43" i="150"/>
  <c r="D43" i="150"/>
  <c r="E42" i="150"/>
  <c r="D42" i="150"/>
  <c r="E41" i="150"/>
  <c r="D41" i="150"/>
  <c r="E40" i="150"/>
  <c r="D40" i="150"/>
  <c r="E39" i="150"/>
  <c r="D39" i="150"/>
  <c r="E38" i="150"/>
  <c r="D38" i="150"/>
  <c r="E37" i="150"/>
  <c r="D37" i="150"/>
  <c r="E35" i="150"/>
  <c r="D35" i="150"/>
  <c r="E34" i="150"/>
  <c r="D34" i="150"/>
  <c r="E33" i="150"/>
  <c r="D33" i="150"/>
  <c r="E32" i="150"/>
  <c r="D32" i="150"/>
  <c r="E31" i="150"/>
  <c r="D31" i="150"/>
  <c r="E30" i="150"/>
  <c r="D30" i="150"/>
  <c r="E29" i="150"/>
  <c r="D29" i="150"/>
  <c r="E28" i="150"/>
  <c r="D28" i="150"/>
  <c r="E27" i="150"/>
  <c r="D27" i="150"/>
  <c r="E26" i="150"/>
  <c r="D26" i="150"/>
  <c r="E24" i="150"/>
  <c r="D24" i="150"/>
  <c r="E23" i="150"/>
  <c r="D23" i="150"/>
  <c r="E22" i="150"/>
  <c r="D22" i="150"/>
  <c r="E21" i="150"/>
  <c r="D21" i="150"/>
  <c r="E20" i="150"/>
  <c r="D20" i="150"/>
  <c r="E19" i="150"/>
  <c r="D19" i="150"/>
  <c r="E18" i="150"/>
  <c r="D18" i="150"/>
  <c r="E17" i="150"/>
  <c r="D17" i="150"/>
  <c r="E16" i="150"/>
  <c r="D16" i="150"/>
  <c r="E15" i="150"/>
  <c r="D15" i="150"/>
  <c r="E14" i="150"/>
  <c r="D14" i="150"/>
  <c r="E12" i="150"/>
  <c r="D12" i="150"/>
  <c r="D37" i="51"/>
  <c r="E46" i="51"/>
  <c r="D46" i="51"/>
  <c r="E45" i="51"/>
  <c r="D45" i="51"/>
  <c r="E44" i="51"/>
  <c r="D44" i="51"/>
  <c r="E43" i="51"/>
  <c r="D43" i="51"/>
  <c r="E42" i="51"/>
  <c r="D42" i="51"/>
  <c r="E41" i="51"/>
  <c r="D41" i="51"/>
  <c r="E40" i="51"/>
  <c r="D40" i="51"/>
  <c r="E39" i="51"/>
  <c r="D39" i="51"/>
  <c r="E38" i="51"/>
  <c r="D38" i="51"/>
  <c r="E37" i="51"/>
  <c r="E35" i="51"/>
  <c r="D35" i="51"/>
  <c r="E34" i="51"/>
  <c r="D34" i="51"/>
  <c r="E33" i="51"/>
  <c r="D33" i="51"/>
  <c r="E32" i="51"/>
  <c r="D32" i="51"/>
  <c r="E31" i="51"/>
  <c r="D31" i="51"/>
  <c r="E30" i="51"/>
  <c r="D30" i="51"/>
  <c r="E29" i="51"/>
  <c r="D29" i="51"/>
  <c r="E28" i="51"/>
  <c r="D28" i="51"/>
  <c r="E27" i="51"/>
  <c r="D27" i="51"/>
  <c r="E26" i="51"/>
  <c r="D26" i="51"/>
  <c r="E24" i="51"/>
  <c r="D24" i="51"/>
  <c r="E23" i="51"/>
  <c r="D23" i="51"/>
  <c r="E22" i="51"/>
  <c r="D22" i="51"/>
  <c r="E21" i="51"/>
  <c r="D21" i="51"/>
  <c r="E20" i="51"/>
  <c r="D20" i="51"/>
  <c r="E19" i="51"/>
  <c r="D19" i="51"/>
  <c r="E18" i="51"/>
  <c r="D18" i="51"/>
  <c r="E17" i="51"/>
  <c r="D17" i="51"/>
  <c r="E16" i="51"/>
  <c r="D16" i="51"/>
  <c r="E15" i="51"/>
  <c r="D15" i="51"/>
  <c r="E14" i="51"/>
  <c r="D14" i="51"/>
  <c r="E12" i="51"/>
  <c r="D12" i="51"/>
  <c r="D19" i="33" l="1"/>
  <c r="D28" i="33" l="1"/>
  <c r="D27" i="33"/>
  <c r="D22" i="33"/>
  <c r="D21" i="33"/>
  <c r="D18" i="33"/>
  <c r="D13" i="33"/>
  <c r="D12" i="33"/>
  <c r="D16" i="32" l="1"/>
  <c r="D15" i="32"/>
  <c r="D14" i="32"/>
  <c r="D12" i="32"/>
  <c r="D11" i="32"/>
  <c r="D10" i="32"/>
  <c r="D42" i="2" l="1"/>
  <c r="D10" i="108" l="1"/>
  <c r="D11" i="108"/>
  <c r="D12" i="108"/>
  <c r="D13" i="108"/>
  <c r="D14" i="108"/>
  <c r="D15" i="108"/>
  <c r="D16" i="108"/>
  <c r="D17" i="108"/>
  <c r="D18" i="108"/>
  <c r="D19" i="108"/>
  <c r="D20" i="108"/>
  <c r="D21" i="108"/>
  <c r="D22" i="108"/>
  <c r="D23" i="108"/>
  <c r="D24" i="108"/>
  <c r="D25" i="108"/>
  <c r="D26" i="108"/>
  <c r="D27" i="108"/>
  <c r="D28" i="108"/>
  <c r="D29" i="108"/>
  <c r="D9" i="108"/>
  <c r="D24" i="3"/>
  <c r="D25" i="3"/>
  <c r="D26" i="3"/>
  <c r="D27" i="3"/>
  <c r="D28" i="3"/>
  <c r="D29" i="3"/>
  <c r="D30" i="3"/>
  <c r="D31" i="3"/>
  <c r="D32" i="3"/>
  <c r="D23" i="3"/>
  <c r="D11" i="3"/>
  <c r="D12" i="3"/>
  <c r="D13" i="3"/>
  <c r="D14" i="3"/>
  <c r="D15" i="3"/>
  <c r="D16" i="3"/>
  <c r="D17" i="3"/>
  <c r="D18" i="3"/>
  <c r="D19" i="3"/>
  <c r="D10" i="3"/>
  <c r="D19" i="86" l="1"/>
  <c r="D20" i="86"/>
  <c r="D21" i="86"/>
  <c r="D22" i="86"/>
  <c r="D23" i="86"/>
  <c r="D24" i="86"/>
  <c r="D25" i="86"/>
  <c r="D18" i="86"/>
  <c r="D16" i="86"/>
  <c r="D9" i="86"/>
  <c r="D10" i="86"/>
  <c r="D11" i="86"/>
  <c r="D12" i="86"/>
  <c r="D13" i="86"/>
  <c r="D14" i="86"/>
  <c r="D8" i="86"/>
  <c r="D25" i="87"/>
  <c r="D22" i="87"/>
  <c r="D23" i="87"/>
  <c r="D21" i="87"/>
  <c r="D16" i="87"/>
  <c r="D17" i="87"/>
  <c r="D19" i="87"/>
  <c r="D15" i="87"/>
  <c r="D10" i="87"/>
  <c r="D11" i="87"/>
  <c r="D13" i="87"/>
  <c r="D9" i="87"/>
  <c r="D10" i="91"/>
  <c r="D11" i="91"/>
  <c r="D9" i="91"/>
  <c r="D16" i="131"/>
  <c r="D15" i="131"/>
  <c r="D14" i="131"/>
  <c r="D13" i="131"/>
  <c r="D12" i="131"/>
  <c r="D11" i="131"/>
  <c r="D9" i="131"/>
  <c r="D44" i="151"/>
  <c r="D37" i="151"/>
  <c r="D43" i="151"/>
  <c r="D42" i="151"/>
  <c r="D41" i="151"/>
  <c r="D40" i="151"/>
  <c r="D39" i="151"/>
  <c r="D38" i="151"/>
  <c r="D35" i="151"/>
  <c r="D58" i="89" l="1"/>
  <c r="D57" i="89"/>
  <c r="D56" i="89"/>
  <c r="D55" i="89"/>
  <c r="D54" i="89"/>
  <c r="D53" i="89"/>
  <c r="D52" i="89"/>
  <c r="D51" i="89"/>
  <c r="D50" i="89"/>
  <c r="D48" i="89"/>
  <c r="D46" i="89"/>
  <c r="D45" i="89"/>
  <c r="D44" i="89"/>
  <c r="D43" i="89"/>
  <c r="D42" i="89"/>
  <c r="D41" i="89"/>
  <c r="D40" i="89"/>
  <c r="D39" i="89"/>
  <c r="D38" i="89"/>
  <c r="D36" i="89"/>
  <c r="D34" i="89"/>
  <c r="D33" i="89"/>
  <c r="D32" i="89"/>
  <c r="D31" i="89"/>
  <c r="D30" i="89"/>
  <c r="D29" i="89"/>
  <c r="D28" i="89"/>
  <c r="D27" i="89"/>
  <c r="D25" i="89"/>
  <c r="D23" i="89"/>
  <c r="D22" i="89"/>
  <c r="D21" i="89"/>
  <c r="D20" i="89"/>
  <c r="D19" i="89"/>
  <c r="D18" i="89"/>
  <c r="D17" i="89"/>
  <c r="D16" i="89"/>
  <c r="D15" i="89"/>
  <c r="D14" i="89"/>
  <c r="D13" i="89"/>
  <c r="D11" i="89"/>
  <c r="D9" i="89"/>
  <c r="D35" i="90"/>
  <c r="D34" i="90"/>
  <c r="D33" i="90"/>
  <c r="D32" i="90"/>
  <c r="D31" i="90"/>
  <c r="D28" i="90"/>
  <c r="D27" i="90"/>
  <c r="D26" i="90"/>
  <c r="D25" i="90"/>
  <c r="D24" i="90"/>
  <c r="D21" i="90"/>
  <c r="D20" i="90"/>
  <c r="D19" i="90"/>
  <c r="D18" i="90"/>
  <c r="D17" i="90"/>
  <c r="D11" i="90"/>
  <c r="D12" i="90"/>
  <c r="D13" i="90"/>
  <c r="D14" i="90"/>
  <c r="D10" i="90"/>
  <c r="E109" i="138"/>
  <c r="D109" i="138"/>
  <c r="E108" i="138"/>
  <c r="D108" i="138"/>
  <c r="E107" i="138"/>
  <c r="D107" i="138"/>
  <c r="E106" i="138"/>
  <c r="D106" i="138"/>
  <c r="E105" i="138"/>
  <c r="D105" i="138"/>
  <c r="E104" i="138"/>
  <c r="D104" i="138"/>
  <c r="E103" i="138"/>
  <c r="D103" i="138"/>
  <c r="E102" i="138"/>
  <c r="D102" i="138"/>
  <c r="E101" i="138"/>
  <c r="D101" i="138"/>
  <c r="E100" i="138"/>
  <c r="D100" i="138"/>
  <c r="E99" i="138"/>
  <c r="D99" i="138"/>
  <c r="E98" i="138"/>
  <c r="D98" i="138"/>
  <c r="E97" i="138"/>
  <c r="D97" i="138"/>
  <c r="E96" i="138"/>
  <c r="D96" i="138"/>
  <c r="E95" i="138"/>
  <c r="D95" i="138"/>
  <c r="E94" i="138"/>
  <c r="D94" i="138"/>
  <c r="E93" i="138"/>
  <c r="D93" i="138"/>
  <c r="E92" i="138"/>
  <c r="D92" i="138"/>
  <c r="E91" i="138"/>
  <c r="D91" i="138"/>
  <c r="E90" i="138"/>
  <c r="D90" i="138"/>
  <c r="E89" i="138"/>
  <c r="D89" i="138"/>
  <c r="E88" i="138"/>
  <c r="D88" i="138"/>
  <c r="E87" i="138"/>
  <c r="D87" i="138"/>
  <c r="E86" i="138"/>
  <c r="D86" i="138"/>
  <c r="E85" i="138"/>
  <c r="D85" i="138"/>
  <c r="E84" i="138"/>
  <c r="D84" i="138"/>
  <c r="E83" i="138"/>
  <c r="D83" i="138"/>
  <c r="E82" i="138"/>
  <c r="D82" i="138"/>
  <c r="E81" i="138"/>
  <c r="D81" i="138"/>
  <c r="E80" i="138"/>
  <c r="D80" i="138"/>
  <c r="E79" i="138"/>
  <c r="D79" i="138"/>
  <c r="E78" i="138"/>
  <c r="D78" i="138"/>
  <c r="E77" i="138"/>
  <c r="D77" i="138"/>
  <c r="E76" i="138"/>
  <c r="D76" i="138"/>
  <c r="E75" i="138"/>
  <c r="D75" i="138"/>
  <c r="E74" i="138"/>
  <c r="D74" i="138"/>
  <c r="E73" i="138"/>
  <c r="D73" i="138"/>
  <c r="E72" i="138"/>
  <c r="D72" i="138"/>
  <c r="E71" i="138"/>
  <c r="D71" i="138"/>
  <c r="E70" i="138"/>
  <c r="D70" i="138"/>
  <c r="E69" i="138"/>
  <c r="D69" i="138"/>
  <c r="E68" i="138"/>
  <c r="D68" i="138"/>
  <c r="E67" i="138"/>
  <c r="D67" i="138"/>
  <c r="E66" i="138"/>
  <c r="D66" i="138"/>
  <c r="E65" i="138"/>
  <c r="D65" i="138"/>
  <c r="E64" i="138"/>
  <c r="D64" i="138"/>
  <c r="E63" i="138"/>
  <c r="D63" i="138"/>
  <c r="E62" i="138"/>
  <c r="D62" i="138"/>
  <c r="E61" i="138"/>
  <c r="D61" i="138"/>
  <c r="E60" i="138"/>
  <c r="D60" i="138"/>
  <c r="E59" i="138"/>
  <c r="D59" i="138"/>
  <c r="E58" i="138"/>
  <c r="D58" i="138"/>
  <c r="E57" i="138"/>
  <c r="D57" i="138"/>
  <c r="E56" i="138"/>
  <c r="D56" i="138"/>
  <c r="E55" i="138"/>
  <c r="D55" i="138"/>
  <c r="E54" i="138"/>
  <c r="D54" i="138"/>
  <c r="E53" i="138"/>
  <c r="D53" i="138"/>
  <c r="E52" i="138"/>
  <c r="D52" i="138"/>
  <c r="E51" i="138"/>
  <c r="D51" i="138"/>
  <c r="E50" i="138"/>
  <c r="D50" i="138"/>
  <c r="E49" i="138"/>
  <c r="D49" i="138"/>
  <c r="E48" i="138"/>
  <c r="D48" i="138"/>
  <c r="E47" i="138"/>
  <c r="D47" i="138"/>
  <c r="E46" i="138"/>
  <c r="D46" i="138"/>
  <c r="E45" i="138"/>
  <c r="D45" i="138"/>
  <c r="E44" i="138"/>
  <c r="D44" i="138"/>
  <c r="E43" i="138"/>
  <c r="D43" i="138"/>
  <c r="E42" i="138"/>
  <c r="D42" i="138"/>
  <c r="E41" i="138"/>
  <c r="D41" i="138"/>
  <c r="E40" i="138"/>
  <c r="D40" i="138"/>
  <c r="E39" i="138"/>
  <c r="D39" i="138"/>
  <c r="E38" i="138"/>
  <c r="D38" i="138"/>
  <c r="E37" i="138"/>
  <c r="D37" i="138"/>
  <c r="E36" i="138"/>
  <c r="D36" i="138"/>
  <c r="E35" i="138"/>
  <c r="D35" i="138"/>
  <c r="E34" i="138"/>
  <c r="D34" i="138"/>
  <c r="E33" i="138"/>
  <c r="D33" i="138"/>
  <c r="E32" i="138"/>
  <c r="D32" i="138"/>
  <c r="E31" i="138"/>
  <c r="D31" i="138"/>
  <c r="E30" i="138"/>
  <c r="D30" i="138"/>
  <c r="E29" i="138"/>
  <c r="D29" i="138"/>
  <c r="E28" i="138"/>
  <c r="D28" i="138"/>
  <c r="E27" i="138"/>
  <c r="D27" i="138"/>
  <c r="E26" i="138"/>
  <c r="D26" i="138"/>
  <c r="E24" i="138"/>
  <c r="D24" i="138"/>
  <c r="E23" i="138"/>
  <c r="D23" i="138"/>
  <c r="E22" i="138"/>
  <c r="D22" i="138"/>
  <c r="E21" i="138"/>
  <c r="D21" i="138"/>
  <c r="E20" i="138"/>
  <c r="D20" i="138"/>
  <c r="E19" i="138"/>
  <c r="D19" i="138"/>
  <c r="E18" i="138"/>
  <c r="D18" i="138"/>
  <c r="E17" i="138"/>
  <c r="D17" i="138"/>
  <c r="E16" i="138"/>
  <c r="D16" i="138"/>
  <c r="E15" i="138"/>
  <c r="D15" i="138"/>
  <c r="E14" i="138"/>
  <c r="D14" i="138"/>
  <c r="E12" i="138"/>
  <c r="D12" i="138"/>
  <c r="E61" i="140"/>
  <c r="D61" i="140"/>
  <c r="E60" i="140"/>
  <c r="D60" i="140"/>
  <c r="E59" i="140"/>
  <c r="D59" i="140"/>
  <c r="E58" i="140"/>
  <c r="D58" i="140"/>
  <c r="E57" i="140"/>
  <c r="D57" i="140"/>
  <c r="E56" i="140"/>
  <c r="D56" i="140"/>
  <c r="E55" i="140"/>
  <c r="D55" i="140"/>
  <c r="E54" i="140"/>
  <c r="D54" i="140"/>
  <c r="E53" i="140"/>
  <c r="D53" i="140"/>
  <c r="E52" i="140"/>
  <c r="D52" i="140"/>
  <c r="E51" i="140"/>
  <c r="D51" i="140"/>
  <c r="E50" i="140"/>
  <c r="D50" i="140"/>
  <c r="E49" i="140"/>
  <c r="D49" i="140"/>
  <c r="E48" i="140"/>
  <c r="D48" i="140"/>
  <c r="E47" i="140"/>
  <c r="D47" i="140"/>
  <c r="E46" i="140"/>
  <c r="D46" i="140"/>
  <c r="E45" i="140"/>
  <c r="D45" i="140"/>
  <c r="E44" i="140"/>
  <c r="D44" i="140"/>
  <c r="E43" i="140"/>
  <c r="D43" i="140"/>
  <c r="E42" i="140"/>
  <c r="D42" i="140"/>
  <c r="E41" i="140"/>
  <c r="D41" i="140"/>
  <c r="E40" i="140"/>
  <c r="D40" i="140"/>
  <c r="E39" i="140"/>
  <c r="D39" i="140"/>
  <c r="E38" i="140"/>
  <c r="D38" i="140"/>
  <c r="E37" i="140"/>
  <c r="D37" i="140"/>
  <c r="E36" i="140"/>
  <c r="D36" i="140"/>
  <c r="E35" i="140"/>
  <c r="D35" i="140"/>
  <c r="E34" i="140"/>
  <c r="D34" i="140"/>
  <c r="E33" i="140"/>
  <c r="D33" i="140"/>
  <c r="E32" i="140"/>
  <c r="D32" i="140"/>
  <c r="E31" i="140"/>
  <c r="D31" i="140"/>
  <c r="E30" i="140"/>
  <c r="D30" i="140"/>
  <c r="E29" i="140"/>
  <c r="D29" i="140"/>
  <c r="E28" i="140"/>
  <c r="D28" i="140"/>
  <c r="E27" i="140"/>
  <c r="D27" i="140"/>
  <c r="E26" i="140"/>
  <c r="D26" i="140"/>
  <c r="E25" i="140"/>
  <c r="D25" i="140"/>
  <c r="E24" i="140"/>
  <c r="D24" i="140"/>
  <c r="E23" i="140"/>
  <c r="D23" i="140"/>
  <c r="E22" i="140"/>
  <c r="D22" i="140"/>
  <c r="E21" i="140"/>
  <c r="D21" i="140"/>
  <c r="E20" i="140"/>
  <c r="D20" i="140"/>
  <c r="E19" i="140"/>
  <c r="D19" i="140"/>
  <c r="E18" i="140"/>
  <c r="D18" i="140"/>
  <c r="E17" i="140"/>
  <c r="D17" i="140"/>
  <c r="E16" i="140"/>
  <c r="D16" i="140"/>
  <c r="E15" i="140"/>
  <c r="D15" i="140"/>
  <c r="E14" i="140"/>
  <c r="D14" i="140"/>
  <c r="E12" i="140"/>
  <c r="D12" i="140"/>
  <c r="D74" i="141"/>
  <c r="D73" i="141"/>
  <c r="D72" i="141"/>
  <c r="D71" i="141"/>
  <c r="D70" i="141"/>
  <c r="D69" i="141"/>
  <c r="D68" i="141"/>
  <c r="D67" i="141"/>
  <c r="D66" i="141"/>
  <c r="D65" i="141"/>
  <c r="D64" i="141"/>
  <c r="D63" i="141"/>
  <c r="D62" i="141"/>
  <c r="D61" i="141"/>
  <c r="D60" i="141"/>
  <c r="D59" i="141"/>
  <c r="D58" i="141"/>
  <c r="D57" i="141"/>
  <c r="D56" i="141"/>
  <c r="D55" i="141"/>
  <c r="D54" i="141"/>
  <c r="D53" i="141"/>
  <c r="D52" i="141"/>
  <c r="D51" i="141"/>
  <c r="D50" i="141"/>
  <c r="D49" i="141"/>
  <c r="D48" i="141"/>
  <c r="D47" i="141"/>
  <c r="D46" i="141"/>
  <c r="D45" i="141"/>
  <c r="D44" i="141"/>
  <c r="D43" i="141"/>
  <c r="D42" i="141"/>
  <c r="D41" i="141"/>
  <c r="D40" i="141"/>
  <c r="D39" i="141"/>
  <c r="D38" i="141"/>
  <c r="D37" i="141"/>
  <c r="D36" i="141"/>
  <c r="D35" i="141"/>
  <c r="D34" i="141"/>
  <c r="D33" i="141"/>
  <c r="D32" i="141"/>
  <c r="D31" i="141"/>
  <c r="D30" i="141"/>
  <c r="D29" i="141"/>
  <c r="D28" i="141"/>
  <c r="D27" i="141"/>
  <c r="D26" i="141"/>
  <c r="D25" i="141"/>
  <c r="D24" i="141"/>
  <c r="D23" i="141"/>
  <c r="D22" i="141"/>
  <c r="D21" i="141"/>
  <c r="D20" i="141"/>
  <c r="D19" i="141"/>
  <c r="D18" i="141"/>
  <c r="D17" i="141"/>
  <c r="D16" i="141"/>
  <c r="D15" i="141"/>
  <c r="D14" i="141"/>
  <c r="D13" i="141"/>
  <c r="D12" i="141"/>
  <c r="D11" i="141"/>
  <c r="D9" i="141"/>
  <c r="D10" i="72" l="1"/>
  <c r="D11" i="72"/>
  <c r="D12" i="72"/>
  <c r="D13" i="72"/>
  <c r="D14" i="72"/>
  <c r="D15" i="72"/>
  <c r="D16" i="72"/>
  <c r="D17" i="72"/>
  <c r="D18" i="72"/>
  <c r="D20" i="72"/>
  <c r="D21" i="72"/>
  <c r="D22" i="72"/>
  <c r="D23" i="72"/>
  <c r="D24" i="72"/>
  <c r="D25" i="72"/>
  <c r="D26" i="72"/>
  <c r="D27" i="72"/>
  <c r="D28" i="72"/>
  <c r="D29" i="72"/>
  <c r="D30" i="72"/>
  <c r="D31" i="72"/>
  <c r="D32" i="72"/>
  <c r="D33" i="72"/>
  <c r="D34" i="72"/>
  <c r="D9" i="72"/>
  <c r="Q132" i="129" l="1"/>
  <c r="Q131" i="129"/>
  <c r="Q134" i="129"/>
  <c r="Q135" i="129"/>
  <c r="Q137" i="129"/>
  <c r="Q138" i="129"/>
  <c r="Q140" i="129"/>
  <c r="Q141" i="129"/>
  <c r="Q128" i="129"/>
  <c r="Q129" i="129"/>
  <c r="D48" i="30"/>
  <c r="D55" i="30"/>
  <c r="D56" i="30"/>
  <c r="D53" i="30"/>
  <c r="D52" i="30"/>
  <c r="D51" i="30"/>
  <c r="D50" i="30"/>
  <c r="D49" i="30"/>
  <c r="D45" i="30"/>
  <c r="D43" i="30"/>
  <c r="D41" i="30"/>
  <c r="D40" i="30"/>
  <c r="D37" i="30"/>
  <c r="D35" i="30"/>
  <c r="D34" i="30"/>
  <c r="D33" i="30"/>
  <c r="D32" i="30"/>
  <c r="D31" i="30"/>
  <c r="D30" i="30"/>
  <c r="D29" i="30"/>
  <c r="D28" i="30"/>
  <c r="D27" i="30"/>
  <c r="D25" i="30"/>
  <c r="D23" i="30"/>
  <c r="D22" i="30"/>
  <c r="D21" i="30"/>
  <c r="D20" i="30"/>
  <c r="D19" i="30"/>
  <c r="D18" i="30"/>
  <c r="D17" i="30"/>
  <c r="D16" i="30"/>
  <c r="D14" i="30"/>
  <c r="D12" i="30"/>
  <c r="D9" i="27" l="1"/>
  <c r="D44" i="104"/>
  <c r="D43" i="104"/>
  <c r="D42" i="104"/>
  <c r="D41" i="104"/>
  <c r="D40" i="104"/>
  <c r="D39" i="104"/>
  <c r="D38" i="104"/>
  <c r="D37" i="104"/>
  <c r="D36" i="104"/>
  <c r="D35" i="104"/>
  <c r="D34" i="104"/>
  <c r="D33" i="104"/>
  <c r="D32" i="104"/>
  <c r="D30" i="104"/>
  <c r="D29" i="104"/>
  <c r="D28" i="104"/>
  <c r="D27" i="104"/>
  <c r="D26" i="104"/>
  <c r="D25" i="104"/>
  <c r="D24" i="104"/>
  <c r="D23" i="104"/>
  <c r="D21" i="104"/>
  <c r="D20" i="104"/>
  <c r="D19" i="104"/>
  <c r="D18" i="104"/>
  <c r="D17" i="104"/>
  <c r="D16" i="104"/>
  <c r="D15" i="104"/>
  <c r="D14" i="104"/>
  <c r="D13" i="104"/>
  <c r="D12" i="104"/>
  <c r="D11" i="104"/>
  <c r="D9" i="104"/>
  <c r="O83" i="129" l="1"/>
  <c r="P83" i="129"/>
  <c r="Q83" i="129"/>
  <c r="O84" i="129"/>
  <c r="P84" i="129"/>
  <c r="Q84" i="129"/>
  <c r="O85" i="129"/>
  <c r="P85" i="129"/>
  <c r="Q85" i="129"/>
  <c r="D63" i="89" l="1"/>
  <c r="D64" i="89"/>
  <c r="D65" i="89"/>
  <c r="D66" i="89"/>
  <c r="D67" i="89"/>
  <c r="D68" i="89"/>
  <c r="D69" i="89"/>
  <c r="D70" i="89"/>
  <c r="D62" i="89"/>
  <c r="D60" i="89"/>
  <c r="D13" i="35" l="1"/>
  <c r="D12" i="35"/>
  <c r="D20" i="35"/>
  <c r="D16" i="35"/>
  <c r="D24" i="35"/>
  <c r="D23" i="35"/>
  <c r="F13" i="139" l="1"/>
  <c r="E13" i="139"/>
  <c r="D13" i="139"/>
  <c r="F17" i="139"/>
  <c r="E17" i="139"/>
  <c r="D17" i="139"/>
  <c r="F16" i="139"/>
  <c r="E16" i="139"/>
  <c r="D16" i="139"/>
  <c r="F23" i="139"/>
  <c r="E23" i="139"/>
  <c r="D23" i="139"/>
  <c r="F25" i="139"/>
  <c r="E25" i="139"/>
  <c r="D25" i="139"/>
  <c r="F29" i="139"/>
  <c r="E29" i="139"/>
  <c r="D29" i="139"/>
  <c r="F28" i="139"/>
  <c r="E28" i="139"/>
  <c r="D28" i="139"/>
  <c r="F36" i="139"/>
  <c r="E36" i="139"/>
  <c r="D36" i="139"/>
  <c r="F46" i="139"/>
  <c r="E46" i="139"/>
  <c r="D46" i="139"/>
  <c r="D48" i="139"/>
  <c r="E48" i="139"/>
  <c r="F48" i="139"/>
  <c r="F52" i="139"/>
  <c r="E52" i="139"/>
  <c r="D52" i="139"/>
  <c r="F51" i="139"/>
  <c r="E51" i="139"/>
  <c r="D51" i="139"/>
  <c r="F50" i="139"/>
  <c r="E50" i="139"/>
  <c r="D50" i="139"/>
  <c r="D54" i="139"/>
  <c r="E54" i="139"/>
  <c r="F54" i="139"/>
  <c r="D55" i="139"/>
  <c r="E55" i="139"/>
  <c r="F55" i="139"/>
  <c r="D38" i="38"/>
  <c r="E48" i="122"/>
  <c r="D53" i="37"/>
  <c r="D54" i="37"/>
  <c r="D58" i="37"/>
  <c r="D18" i="37"/>
  <c r="D10" i="36"/>
  <c r="D28" i="38" l="1"/>
  <c r="D27" i="38"/>
  <c r="D26" i="38"/>
  <c r="D25" i="38"/>
  <c r="D23" i="38"/>
  <c r="D22" i="38"/>
  <c r="D21" i="38"/>
  <c r="D20" i="38"/>
  <c r="D8" i="38"/>
  <c r="D50" i="38"/>
  <c r="D49" i="38"/>
  <c r="D48" i="38"/>
  <c r="D47" i="38"/>
  <c r="D45" i="38"/>
  <c r="D44" i="38"/>
  <c r="D43" i="38"/>
  <c r="D42" i="38"/>
  <c r="D37" i="38"/>
  <c r="E60" i="122" l="1"/>
  <c r="E56" i="122"/>
  <c r="E50" i="122" l="1"/>
  <c r="E51" i="122"/>
  <c r="E52" i="122"/>
  <c r="E53" i="122"/>
  <c r="E54" i="122"/>
  <c r="E43" i="122"/>
  <c r="E42" i="122"/>
  <c r="E34" i="122"/>
  <c r="E35" i="122"/>
  <c r="E36" i="122"/>
  <c r="E37" i="122"/>
  <c r="E38" i="122"/>
  <c r="E28" i="122"/>
  <c r="E24" i="122"/>
  <c r="E19" i="122"/>
  <c r="E20" i="122"/>
  <c r="E12" i="122"/>
  <c r="Q60" i="122"/>
  <c r="Q56" i="122"/>
  <c r="E27" i="121"/>
  <c r="E28" i="121"/>
  <c r="E29" i="121"/>
  <c r="E30" i="121"/>
  <c r="E26" i="121"/>
  <c r="E24" i="121"/>
  <c r="E21" i="121"/>
  <c r="E20" i="121"/>
  <c r="E19" i="121"/>
  <c r="E18" i="121"/>
  <c r="E11" i="121"/>
  <c r="E12" i="121"/>
  <c r="E13" i="121"/>
  <c r="E14" i="121"/>
  <c r="E10" i="121"/>
  <c r="D37" i="37" l="1"/>
  <c r="D57" i="37" l="1"/>
  <c r="D56" i="37"/>
  <c r="D52" i="37"/>
  <c r="D50" i="37"/>
  <c r="D49" i="37"/>
  <c r="D48" i="37"/>
  <c r="D46" i="37"/>
  <c r="D45" i="37"/>
  <c r="D44" i="37"/>
  <c r="D42" i="37"/>
  <c r="D41" i="37"/>
  <c r="D40" i="37"/>
  <c r="D35" i="37"/>
  <c r="D36" i="37"/>
  <c r="D24" i="37"/>
  <c r="D11" i="37"/>
  <c r="D23" i="37"/>
  <c r="D22" i="37"/>
  <c r="D10" i="37"/>
  <c r="D9" i="37"/>
  <c r="D32" i="36" l="1"/>
  <c r="D28" i="36"/>
  <c r="D24" i="36"/>
  <c r="D20" i="36"/>
  <c r="D16" i="36"/>
  <c r="D31" i="36"/>
  <c r="D30" i="36"/>
  <c r="D27" i="36"/>
  <c r="D26" i="36"/>
  <c r="D23" i="36"/>
  <c r="D22" i="36"/>
  <c r="D19" i="36"/>
  <c r="D18" i="36"/>
  <c r="D15" i="36"/>
  <c r="E79" i="139" l="1"/>
  <c r="D79" i="139"/>
  <c r="D78" i="139"/>
  <c r="D77" i="139"/>
  <c r="F71" i="139"/>
  <c r="E71" i="139"/>
  <c r="D73" i="139"/>
  <c r="E73" i="139"/>
  <c r="F73" i="139"/>
  <c r="D74" i="139"/>
  <c r="E74" i="139"/>
  <c r="F74" i="139"/>
  <c r="D75" i="139"/>
  <c r="E75" i="139"/>
  <c r="F75" i="139"/>
  <c r="E77" i="139"/>
  <c r="F77" i="139"/>
  <c r="E78" i="139"/>
  <c r="F78" i="139"/>
  <c r="F79" i="139"/>
  <c r="D80" i="139"/>
  <c r="E80" i="139"/>
  <c r="F80" i="139"/>
  <c r="D81" i="139"/>
  <c r="E81" i="139"/>
  <c r="F81" i="139"/>
  <c r="D71" i="139"/>
  <c r="D56" i="139"/>
  <c r="E56" i="139"/>
  <c r="F56" i="139"/>
  <c r="D57" i="139"/>
  <c r="E57" i="139"/>
  <c r="F57" i="139"/>
  <c r="D58" i="139"/>
  <c r="E58" i="139"/>
  <c r="F58" i="139"/>
  <c r="F11" i="139"/>
  <c r="E11" i="139"/>
  <c r="D11" i="139"/>
  <c r="D10" i="101" l="1"/>
  <c r="D11" i="101"/>
  <c r="D12" i="101"/>
  <c r="D13" i="101"/>
  <c r="D14" i="101"/>
  <c r="D15" i="101"/>
  <c r="D16" i="101"/>
  <c r="D17" i="101"/>
  <c r="D18" i="101"/>
  <c r="D19" i="101"/>
  <c r="D20" i="101"/>
  <c r="D21" i="101"/>
  <c r="D22" i="101"/>
  <c r="D23" i="101"/>
  <c r="D24" i="101"/>
  <c r="D25" i="101"/>
  <c r="D26" i="101"/>
  <c r="D27" i="101"/>
  <c r="D28" i="101"/>
  <c r="D29" i="101"/>
  <c r="D9" i="101"/>
  <c r="D10" i="9"/>
  <c r="D11" i="9"/>
  <c r="D12" i="9"/>
  <c r="D13" i="9"/>
  <c r="D14" i="9"/>
  <c r="D16" i="9"/>
  <c r="D17" i="9"/>
  <c r="D18" i="9"/>
  <c r="D20" i="9"/>
  <c r="D21" i="9"/>
  <c r="D22" i="9"/>
  <c r="D25" i="9"/>
  <c r="D26" i="9"/>
  <c r="D9" i="9"/>
  <c r="D10" i="102"/>
  <c r="D11" i="102"/>
  <c r="D12" i="102"/>
  <c r="D13" i="102"/>
  <c r="D14" i="102"/>
  <c r="D15" i="102"/>
  <c r="D16" i="102"/>
  <c r="D17" i="102"/>
  <c r="D18" i="102"/>
  <c r="D19" i="102"/>
  <c r="D20" i="102"/>
  <c r="D21" i="102"/>
  <c r="D22" i="102"/>
  <c r="D23" i="102"/>
  <c r="D24" i="102"/>
  <c r="D25" i="102"/>
  <c r="D26" i="102"/>
  <c r="D27" i="102"/>
  <c r="D28" i="102"/>
  <c r="D29" i="102"/>
  <c r="D30" i="102"/>
  <c r="D31" i="102"/>
  <c r="D9" i="102"/>
  <c r="D10" i="7"/>
  <c r="D11" i="7"/>
  <c r="D12" i="7"/>
  <c r="D13" i="7"/>
  <c r="D14" i="7"/>
  <c r="D15" i="7"/>
  <c r="D16" i="7"/>
  <c r="D17" i="7"/>
  <c r="D18" i="7"/>
  <c r="D19" i="7"/>
  <c r="D21" i="7"/>
  <c r="D22" i="7"/>
  <c r="D23" i="7"/>
  <c r="D24" i="7"/>
  <c r="D25" i="7"/>
  <c r="D26" i="7"/>
  <c r="D27" i="7"/>
  <c r="D28" i="7"/>
  <c r="D29" i="7"/>
  <c r="D30" i="7"/>
  <c r="D9" i="7"/>
  <c r="D49" i="5"/>
  <c r="D50" i="5"/>
  <c r="D51" i="5"/>
  <c r="D52" i="5"/>
  <c r="D53" i="5"/>
  <c r="D48"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9" i="5"/>
  <c r="D54" i="4"/>
  <c r="D53" i="4"/>
  <c r="D52" i="4"/>
  <c r="D51" i="4"/>
  <c r="D50" i="4"/>
  <c r="D49" i="4"/>
  <c r="D48" i="4"/>
  <c r="D45" i="4"/>
  <c r="D44" i="4"/>
  <c r="D43" i="4"/>
  <c r="D42" i="4"/>
  <c r="D41" i="4"/>
  <c r="D40" i="4"/>
  <c r="D39" i="4"/>
  <c r="D38" i="4"/>
  <c r="D37" i="4"/>
  <c r="D36" i="4"/>
  <c r="D35" i="4"/>
  <c r="D34" i="4"/>
  <c r="D33" i="4"/>
  <c r="D32" i="4"/>
  <c r="D31" i="4"/>
  <c r="D30" i="4"/>
  <c r="D29" i="4"/>
  <c r="D28" i="4"/>
  <c r="D27" i="4"/>
  <c r="D26" i="4"/>
  <c r="D11" i="4"/>
  <c r="D12" i="4"/>
  <c r="D13" i="4"/>
  <c r="D14" i="4"/>
  <c r="D15" i="4"/>
  <c r="D16" i="4"/>
  <c r="D17" i="4"/>
  <c r="D18" i="4"/>
  <c r="D19" i="4"/>
  <c r="D20" i="4"/>
  <c r="D21" i="4"/>
  <c r="D22" i="4"/>
  <c r="D23" i="4"/>
  <c r="D10" i="4"/>
  <c r="D64" i="2"/>
  <c r="D63" i="2"/>
  <c r="D49" i="2"/>
  <c r="D48" i="2"/>
  <c r="D47" i="2"/>
  <c r="D39" i="2"/>
  <c r="D36" i="2"/>
  <c r="D37" i="2"/>
  <c r="D35" i="2"/>
  <c r="D19" i="2"/>
  <c r="D20" i="2"/>
  <c r="D21" i="2"/>
  <c r="D12" i="2"/>
  <c r="D13" i="2"/>
  <c r="D14" i="2"/>
  <c r="D11" i="2"/>
  <c r="K213" i="129"/>
  <c r="L213" i="129"/>
  <c r="M213" i="129"/>
  <c r="N213" i="129"/>
  <c r="O213" i="129"/>
  <c r="P213" i="129"/>
  <c r="Q213" i="129"/>
  <c r="K214" i="129"/>
  <c r="L214" i="129"/>
  <c r="M214" i="129"/>
  <c r="N214" i="129"/>
  <c r="O214" i="129"/>
  <c r="P214" i="129"/>
  <c r="Q214" i="129"/>
  <c r="F56" i="71"/>
  <c r="F55" i="71"/>
  <c r="F53" i="71"/>
  <c r="F52" i="71"/>
  <c r="F50" i="71"/>
  <c r="F49" i="71"/>
  <c r="F47" i="71"/>
  <c r="F46" i="71"/>
  <c r="F44" i="71"/>
  <c r="F43" i="71"/>
  <c r="F41" i="71"/>
  <c r="F40" i="71"/>
  <c r="F38" i="71"/>
  <c r="F37" i="71"/>
  <c r="F35" i="71"/>
  <c r="F34" i="71"/>
  <c r="F32" i="71"/>
  <c r="F31" i="71"/>
  <c r="F29" i="71"/>
  <c r="F28" i="71"/>
  <c r="F26" i="71"/>
  <c r="F25" i="71"/>
  <c r="F23" i="71"/>
  <c r="F22" i="71"/>
  <c r="F20" i="71"/>
  <c r="F19" i="71"/>
  <c r="F17" i="71"/>
  <c r="F16" i="71"/>
  <c r="F14" i="71"/>
  <c r="F13" i="71"/>
  <c r="F11" i="71"/>
  <c r="F10" i="71"/>
  <c r="Q42" i="129"/>
  <c r="Q43" i="129"/>
  <c r="Q44" i="129"/>
  <c r="P86" i="129" l="1"/>
  <c r="P78" i="129"/>
  <c r="P77" i="129"/>
  <c r="P72" i="129"/>
  <c r="P71" i="129"/>
  <c r="P66" i="129"/>
  <c r="P65" i="129"/>
  <c r="O86" i="129" l="1"/>
  <c r="P134" i="129" l="1"/>
  <c r="P135" i="129"/>
  <c r="P137" i="129"/>
  <c r="P138" i="129"/>
  <c r="P140" i="129"/>
  <c r="P141" i="129"/>
  <c r="P128" i="129"/>
  <c r="P129" i="129"/>
  <c r="P119" i="129"/>
  <c r="P120" i="129"/>
  <c r="P110" i="129"/>
  <c r="P111" i="129"/>
  <c r="P100" i="129"/>
  <c r="P101" i="129"/>
  <c r="P60" i="122" l="1"/>
  <c r="P56" i="122"/>
  <c r="G18" i="129" l="1"/>
  <c r="H18" i="129"/>
  <c r="I18" i="129"/>
  <c r="J18" i="129"/>
  <c r="K18" i="129"/>
  <c r="L18" i="129"/>
  <c r="M18" i="129"/>
  <c r="N18" i="129"/>
  <c r="O18" i="129"/>
  <c r="P18" i="129"/>
  <c r="Q18" i="129"/>
  <c r="G17" i="129"/>
  <c r="H17" i="129"/>
  <c r="I17" i="129"/>
  <c r="J17" i="129"/>
  <c r="K17" i="129"/>
  <c r="L17" i="129"/>
  <c r="M17" i="129"/>
  <c r="N17" i="129"/>
  <c r="O17" i="129"/>
  <c r="P17" i="129"/>
  <c r="Q17" i="129"/>
  <c r="F17" i="129"/>
  <c r="G16" i="129"/>
  <c r="H16" i="129"/>
  <c r="I16" i="129"/>
  <c r="J16" i="129"/>
  <c r="K16" i="129"/>
  <c r="L16" i="129"/>
  <c r="M16" i="129"/>
  <c r="N16" i="129"/>
  <c r="O16" i="129"/>
  <c r="P16" i="129"/>
  <c r="Q16" i="129"/>
  <c r="F16" i="129"/>
  <c r="P42" i="129" l="1"/>
  <c r="P43" i="129"/>
  <c r="P44" i="129"/>
  <c r="H208" i="129" l="1"/>
  <c r="H207" i="129"/>
  <c r="H206" i="129"/>
  <c r="H205" i="129"/>
  <c r="H204" i="129"/>
  <c r="H202" i="129"/>
  <c r="H200" i="129"/>
  <c r="H198" i="129"/>
  <c r="H197" i="129"/>
  <c r="H196" i="129"/>
  <c r="H195" i="129"/>
  <c r="H194" i="129"/>
  <c r="H193" i="129"/>
  <c r="H192" i="129"/>
  <c r="H191" i="129"/>
  <c r="H190" i="129"/>
  <c r="H189" i="129"/>
  <c r="H188" i="129"/>
  <c r="H187" i="129"/>
  <c r="H186" i="129"/>
  <c r="H185" i="129"/>
  <c r="H184" i="129"/>
  <c r="H183" i="129"/>
  <c r="H182" i="129"/>
  <c r="H181" i="129"/>
  <c r="H179" i="129"/>
  <c r="H178" i="129"/>
  <c r="H176" i="129"/>
  <c r="H174" i="129"/>
  <c r="H172" i="129"/>
  <c r="H171" i="129"/>
  <c r="H170" i="129"/>
  <c r="H169" i="129"/>
  <c r="H168" i="129"/>
  <c r="H167" i="129"/>
  <c r="H166" i="129"/>
  <c r="H164" i="129"/>
  <c r="H163" i="129"/>
  <c r="H162" i="129"/>
  <c r="H161" i="129"/>
  <c r="H160" i="129"/>
  <c r="H157" i="129"/>
  <c r="H156" i="129"/>
  <c r="H155" i="129"/>
  <c r="H154" i="129"/>
  <c r="H153" i="129"/>
  <c r="H152" i="129"/>
  <c r="H151" i="129"/>
  <c r="H150" i="129"/>
  <c r="H148" i="129"/>
  <c r="O72" i="129" l="1"/>
  <c r="O71" i="129"/>
  <c r="O56" i="122" l="1"/>
  <c r="O60" i="122"/>
  <c r="O140" i="129" l="1"/>
  <c r="O141" i="129"/>
  <c r="O134" i="129"/>
  <c r="O135" i="129"/>
  <c r="O137" i="129"/>
  <c r="O138" i="129"/>
  <c r="O128" i="129"/>
  <c r="O129" i="129"/>
  <c r="O122" i="129"/>
  <c r="O123" i="129"/>
  <c r="O113" i="129"/>
  <c r="O114" i="129"/>
  <c r="O100" i="129"/>
  <c r="O101" i="129"/>
  <c r="O78" i="129"/>
  <c r="O77" i="129"/>
  <c r="O66" i="129"/>
  <c r="O65" i="129"/>
  <c r="O42" i="129" l="1"/>
  <c r="O43" i="129"/>
  <c r="O44" i="129"/>
  <c r="F205" i="129" l="1"/>
  <c r="G205" i="129"/>
  <c r="F206" i="129"/>
  <c r="G206" i="129"/>
  <c r="F207" i="129"/>
  <c r="G207" i="129"/>
  <c r="F208" i="129"/>
  <c r="G208" i="129"/>
  <c r="G204" i="129"/>
  <c r="G202" i="129"/>
  <c r="G200" i="129"/>
  <c r="F182" i="129"/>
  <c r="G182" i="129"/>
  <c r="F183" i="129"/>
  <c r="G183" i="129"/>
  <c r="F184" i="129"/>
  <c r="G184" i="129"/>
  <c r="F185" i="129"/>
  <c r="G185" i="129"/>
  <c r="F186" i="129"/>
  <c r="G186" i="129"/>
  <c r="F187" i="129"/>
  <c r="G187" i="129"/>
  <c r="F188" i="129"/>
  <c r="G188" i="129"/>
  <c r="F189" i="129"/>
  <c r="G189" i="129"/>
  <c r="F190" i="129"/>
  <c r="G190" i="129"/>
  <c r="F191" i="129"/>
  <c r="G191" i="129"/>
  <c r="F192" i="129"/>
  <c r="G192" i="129"/>
  <c r="F193" i="129"/>
  <c r="G193" i="129"/>
  <c r="F194" i="129"/>
  <c r="G194" i="129"/>
  <c r="F195" i="129"/>
  <c r="G195" i="129"/>
  <c r="F196" i="129"/>
  <c r="G196" i="129"/>
  <c r="F197" i="129"/>
  <c r="G197" i="129"/>
  <c r="F198" i="129"/>
  <c r="G198" i="129"/>
  <c r="G181" i="129"/>
  <c r="F179" i="129"/>
  <c r="G179" i="129"/>
  <c r="G178" i="129"/>
  <c r="G176" i="129"/>
  <c r="G174" i="129"/>
  <c r="F167" i="129"/>
  <c r="G167" i="129"/>
  <c r="F168" i="129"/>
  <c r="G168" i="129"/>
  <c r="F169" i="129"/>
  <c r="G169" i="129"/>
  <c r="F170" i="129"/>
  <c r="G170" i="129"/>
  <c r="F171" i="129"/>
  <c r="G171" i="129"/>
  <c r="F172" i="129"/>
  <c r="G172" i="129"/>
  <c r="G166" i="129"/>
  <c r="F161" i="129"/>
  <c r="G161" i="129"/>
  <c r="F162" i="129"/>
  <c r="G162" i="129"/>
  <c r="F163" i="129"/>
  <c r="G163" i="129"/>
  <c r="F164" i="129"/>
  <c r="G164" i="129"/>
  <c r="G160" i="129"/>
  <c r="F151" i="129"/>
  <c r="G151" i="129"/>
  <c r="F152" i="129"/>
  <c r="G152" i="129"/>
  <c r="F153" i="129"/>
  <c r="G153" i="129"/>
  <c r="F154" i="129"/>
  <c r="G154" i="129"/>
  <c r="F155" i="129"/>
  <c r="G155" i="129"/>
  <c r="F156" i="129"/>
  <c r="G156" i="129"/>
  <c r="F157" i="129"/>
  <c r="G157" i="129"/>
  <c r="G150" i="129"/>
  <c r="G148" i="129"/>
  <c r="F150" i="129" l="1"/>
  <c r="N86" i="129" l="1"/>
  <c r="N72" i="129"/>
  <c r="N71" i="129"/>
  <c r="N78" i="129" l="1"/>
  <c r="N77" i="129"/>
  <c r="N66" i="129"/>
  <c r="N65" i="129"/>
  <c r="N134" i="129" l="1"/>
  <c r="N135" i="129"/>
  <c r="N137" i="129"/>
  <c r="N138" i="129"/>
  <c r="N128" i="129"/>
  <c r="N129" i="129"/>
  <c r="N116" i="129"/>
  <c r="N117" i="129"/>
  <c r="N110" i="129"/>
  <c r="N111" i="129"/>
  <c r="N100" i="129"/>
  <c r="N101" i="129"/>
  <c r="N83" i="129" l="1"/>
  <c r="N84" i="129"/>
  <c r="N85" i="129"/>
  <c r="O25" i="129"/>
  <c r="O28" i="129" s="1"/>
  <c r="P25" i="129"/>
  <c r="P28" i="129" s="1"/>
  <c r="Q25" i="129"/>
  <c r="Q28" i="129" s="1"/>
  <c r="O26" i="129"/>
  <c r="O29" i="129" s="1"/>
  <c r="P26" i="129"/>
  <c r="P29" i="129" s="1"/>
  <c r="Q26" i="129"/>
  <c r="Q29" i="129" s="1"/>
  <c r="N42" i="129"/>
  <c r="N43" i="129"/>
  <c r="N44" i="129"/>
  <c r="N26" i="129"/>
  <c r="N29" i="129" s="1"/>
  <c r="H34" i="129"/>
  <c r="N56" i="122" l="1"/>
  <c r="N60" i="122"/>
  <c r="M72" i="129" l="1"/>
  <c r="M71" i="129"/>
  <c r="G42" i="129" l="1"/>
  <c r="H42" i="129"/>
  <c r="I42" i="129"/>
  <c r="J42" i="129"/>
  <c r="K42" i="129"/>
  <c r="L42" i="129"/>
  <c r="M42" i="129"/>
  <c r="G43" i="129"/>
  <c r="H43" i="129"/>
  <c r="I43" i="129"/>
  <c r="J43" i="129"/>
  <c r="K43" i="129"/>
  <c r="L43" i="129"/>
  <c r="M43" i="129"/>
  <c r="G44" i="129"/>
  <c r="H44" i="129"/>
  <c r="I44" i="129"/>
  <c r="J44" i="129"/>
  <c r="K44" i="129"/>
  <c r="L44" i="129"/>
  <c r="M44" i="129"/>
  <c r="M86" i="129" l="1"/>
  <c r="G86" i="129"/>
  <c r="M141" i="129" l="1"/>
  <c r="M140" i="129"/>
  <c r="M134" i="129"/>
  <c r="M135" i="129"/>
  <c r="M137" i="129"/>
  <c r="M138" i="129"/>
  <c r="M128" i="129"/>
  <c r="M129" i="129"/>
  <c r="M119" i="129"/>
  <c r="M120" i="129"/>
  <c r="M113" i="129"/>
  <c r="M114" i="129"/>
  <c r="M100" i="129"/>
  <c r="M101" i="129"/>
  <c r="M60" i="122" l="1"/>
  <c r="M56" i="122"/>
  <c r="K86" i="129" l="1"/>
  <c r="L86" i="129"/>
  <c r="M78" i="129"/>
  <c r="M77" i="129"/>
  <c r="M66" i="129"/>
  <c r="M65" i="129"/>
  <c r="G83" i="129" l="1"/>
  <c r="H83" i="129"/>
  <c r="I83" i="129"/>
  <c r="J83" i="129"/>
  <c r="K83" i="129"/>
  <c r="L83" i="129"/>
  <c r="M83" i="129"/>
  <c r="G84" i="129"/>
  <c r="H84" i="129"/>
  <c r="I84" i="129"/>
  <c r="J84" i="129"/>
  <c r="K84" i="129"/>
  <c r="L84" i="129"/>
  <c r="M84" i="129"/>
  <c r="G85" i="129"/>
  <c r="H85" i="129"/>
  <c r="I85" i="129"/>
  <c r="J85" i="129"/>
  <c r="K85" i="129"/>
  <c r="L85" i="129"/>
  <c r="M85" i="129"/>
  <c r="F84" i="129"/>
  <c r="F85" i="129"/>
  <c r="F83" i="129"/>
  <c r="L72" i="129" l="1"/>
  <c r="L71" i="129"/>
  <c r="L60" i="122" l="1"/>
  <c r="L56" i="122"/>
  <c r="L66" i="129" l="1"/>
  <c r="L65" i="129"/>
  <c r="L134" i="129" l="1"/>
  <c r="L135" i="129"/>
  <c r="L137" i="129"/>
  <c r="L138" i="129"/>
  <c r="L128" i="129"/>
  <c r="L129" i="129"/>
  <c r="L122" i="129"/>
  <c r="L123" i="129"/>
  <c r="L110" i="129"/>
  <c r="L111" i="129"/>
  <c r="L100" i="129"/>
  <c r="L101" i="129"/>
  <c r="L78" i="129"/>
  <c r="L77" i="129"/>
  <c r="E11" i="89" l="1"/>
  <c r="E25" i="89"/>
  <c r="G138" i="129" l="1"/>
  <c r="H138" i="129"/>
  <c r="I138" i="129"/>
  <c r="J138" i="129"/>
  <c r="K138" i="129"/>
  <c r="G135" i="129"/>
  <c r="H135" i="129"/>
  <c r="I135" i="129"/>
  <c r="J135" i="129"/>
  <c r="K135" i="129"/>
  <c r="G134" i="129"/>
  <c r="H134" i="129"/>
  <c r="I134" i="129"/>
  <c r="J134" i="129"/>
  <c r="K134" i="129"/>
  <c r="G137" i="129"/>
  <c r="H137" i="129"/>
  <c r="I137" i="129"/>
  <c r="J137" i="129"/>
  <c r="K137" i="129"/>
  <c r="F134" i="129"/>
  <c r="F135" i="129"/>
  <c r="G128" i="129"/>
  <c r="H128" i="129"/>
  <c r="I128" i="129"/>
  <c r="J128" i="129"/>
  <c r="K128" i="129"/>
  <c r="G129" i="129"/>
  <c r="H129" i="129"/>
  <c r="I129" i="129"/>
  <c r="J129" i="129"/>
  <c r="K129" i="129"/>
  <c r="I122" i="129"/>
  <c r="I123" i="129"/>
  <c r="J119" i="129"/>
  <c r="J120" i="129"/>
  <c r="K116" i="129"/>
  <c r="K117" i="129"/>
  <c r="I113" i="129"/>
  <c r="K113" i="129"/>
  <c r="I114" i="129"/>
  <c r="K114" i="129"/>
  <c r="J110" i="129"/>
  <c r="J111" i="129"/>
  <c r="G100" i="129"/>
  <c r="H100" i="129"/>
  <c r="I100" i="129"/>
  <c r="J100" i="129"/>
  <c r="K100" i="129"/>
  <c r="G101" i="129"/>
  <c r="H101" i="129"/>
  <c r="I101" i="129"/>
  <c r="J101" i="129"/>
  <c r="K101" i="129"/>
  <c r="K78" i="129"/>
  <c r="K77" i="129"/>
  <c r="K72" i="129"/>
  <c r="K71" i="129"/>
  <c r="K66" i="129"/>
  <c r="K65" i="129"/>
  <c r="F200" i="129" l="1"/>
  <c r="F202" i="129"/>
  <c r="F204" i="129"/>
  <c r="F181" i="129"/>
  <c r="F178" i="129"/>
  <c r="F176" i="129"/>
  <c r="F174" i="129"/>
  <c r="F166" i="129"/>
  <c r="F160" i="129"/>
  <c r="F148" i="129"/>
  <c r="K56" i="122" l="1"/>
  <c r="K60" i="122"/>
  <c r="F64" i="122"/>
  <c r="J86" i="129" l="1"/>
  <c r="J78" i="129"/>
  <c r="J77" i="129"/>
  <c r="J72" i="129"/>
  <c r="J71" i="129"/>
  <c r="J66" i="129"/>
  <c r="J65" i="129"/>
  <c r="J60" i="122" l="1"/>
  <c r="J56" i="122"/>
  <c r="I77" i="129" l="1"/>
  <c r="H77" i="129"/>
  <c r="G77" i="129"/>
  <c r="F77" i="129"/>
  <c r="I56" i="122" l="1"/>
  <c r="I60" i="122"/>
  <c r="I86" i="129" l="1"/>
  <c r="I78" i="129"/>
  <c r="I72" i="129"/>
  <c r="I71" i="129"/>
  <c r="I66" i="129"/>
  <c r="I65" i="129"/>
  <c r="E48" i="89" l="1"/>
  <c r="E9" i="89" s="1"/>
  <c r="H86" i="129" l="1"/>
  <c r="H78" i="129"/>
  <c r="H72" i="129"/>
  <c r="G72" i="129"/>
  <c r="F72" i="129"/>
  <c r="H71" i="129"/>
  <c r="G71" i="129"/>
  <c r="F71" i="129"/>
  <c r="J213" i="129" l="1"/>
  <c r="J214" i="129"/>
  <c r="H116" i="129"/>
  <c r="H117" i="129"/>
  <c r="H110" i="129"/>
  <c r="H111" i="129"/>
  <c r="H66" i="129"/>
  <c r="H65" i="129"/>
  <c r="I213" i="129" l="1"/>
  <c r="I214" i="129"/>
  <c r="G113" i="129"/>
  <c r="G114" i="129"/>
  <c r="G119" i="129"/>
  <c r="G120" i="129"/>
  <c r="H56" i="122" l="1"/>
  <c r="H60" i="122"/>
  <c r="H213" i="129" l="1"/>
  <c r="H214" i="129"/>
  <c r="F86" i="129"/>
  <c r="G78" i="129"/>
  <c r="G66" i="129"/>
  <c r="G65" i="129"/>
  <c r="G49" i="129"/>
  <c r="G56" i="122" l="1"/>
  <c r="G60" i="122"/>
  <c r="G64" i="122"/>
  <c r="G40" i="122"/>
  <c r="G32" i="122"/>
  <c r="G16" i="122"/>
  <c r="G8" i="122"/>
  <c r="G16" i="121" l="1"/>
  <c r="G8" i="121"/>
  <c r="G7" i="129" l="1"/>
  <c r="H7" i="129"/>
  <c r="I7" i="129"/>
  <c r="J7" i="129"/>
  <c r="K7" i="129"/>
  <c r="L7" i="129"/>
  <c r="M7" i="129"/>
  <c r="N7" i="129"/>
  <c r="O7" i="129"/>
  <c r="P7" i="129"/>
  <c r="Q7" i="129"/>
  <c r="R10" i="129" s="1"/>
  <c r="G8" i="129"/>
  <c r="H8" i="129"/>
  <c r="I8" i="129"/>
  <c r="J8" i="129"/>
  <c r="K8" i="129"/>
  <c r="L8" i="129"/>
  <c r="M8" i="129"/>
  <c r="N8" i="129"/>
  <c r="O8" i="129"/>
  <c r="P8" i="129"/>
  <c r="Q8" i="129"/>
  <c r="R11" i="129" s="1"/>
  <c r="F138" i="129"/>
  <c r="F137" i="129"/>
  <c r="F129" i="129"/>
  <c r="F128" i="129"/>
  <c r="F123" i="129"/>
  <c r="F122" i="129"/>
  <c r="F111" i="129"/>
  <c r="F110" i="129"/>
  <c r="F101" i="129"/>
  <c r="F100" i="129"/>
  <c r="Q10" i="129" l="1"/>
  <c r="P11" i="129"/>
  <c r="Q11" i="129"/>
  <c r="N11" i="129"/>
  <c r="P10" i="129"/>
  <c r="O10" i="129"/>
  <c r="O11" i="129"/>
  <c r="M11" i="129"/>
  <c r="L10" i="129"/>
  <c r="N10" i="129"/>
  <c r="M10" i="129"/>
  <c r="L11" i="129"/>
  <c r="K10" i="129"/>
  <c r="K11" i="129"/>
  <c r="J10" i="129"/>
  <c r="I11" i="129"/>
  <c r="J11" i="129"/>
  <c r="I10" i="129"/>
  <c r="H11" i="129"/>
  <c r="H10" i="129"/>
  <c r="F78" i="129"/>
  <c r="F66" i="129" l="1"/>
  <c r="F65" i="129"/>
  <c r="F18" i="129"/>
  <c r="F43" i="129"/>
  <c r="F44" i="129"/>
  <c r="F42" i="129"/>
  <c r="I35" i="129"/>
  <c r="I34" i="129"/>
  <c r="H35" i="129"/>
  <c r="G35" i="129"/>
  <c r="G34" i="129"/>
  <c r="F35" i="129"/>
  <c r="F34" i="129"/>
  <c r="G25" i="129"/>
  <c r="H25" i="129"/>
  <c r="I25" i="129"/>
  <c r="I28" i="129" s="1"/>
  <c r="J25" i="129"/>
  <c r="J28" i="129" s="1"/>
  <c r="K25" i="129"/>
  <c r="K28" i="129" s="1"/>
  <c r="L25" i="129"/>
  <c r="L28" i="129" s="1"/>
  <c r="M25" i="129"/>
  <c r="M28" i="129" s="1"/>
  <c r="N25" i="129"/>
  <c r="N28" i="129" s="1"/>
  <c r="G26" i="129"/>
  <c r="H26" i="129"/>
  <c r="I26" i="129"/>
  <c r="I29" i="129" s="1"/>
  <c r="J26" i="129"/>
  <c r="J29" i="129" s="1"/>
  <c r="K26" i="129"/>
  <c r="K29" i="129" s="1"/>
  <c r="L26" i="129"/>
  <c r="L29" i="129" s="1"/>
  <c r="M26" i="129"/>
  <c r="M29" i="129" s="1"/>
  <c r="F26" i="129"/>
  <c r="F25" i="129"/>
  <c r="H49" i="129"/>
  <c r="I49" i="129"/>
  <c r="J49" i="129"/>
  <c r="K49" i="129"/>
  <c r="L49" i="129"/>
  <c r="M49" i="129"/>
  <c r="N49" i="129"/>
  <c r="O49" i="129"/>
  <c r="P49" i="129"/>
  <c r="Q49" i="129"/>
  <c r="G50" i="129"/>
  <c r="H50" i="129"/>
  <c r="I50" i="129"/>
  <c r="J50" i="129"/>
  <c r="K50" i="129"/>
  <c r="L50" i="129"/>
  <c r="M50" i="129"/>
  <c r="N50" i="129"/>
  <c r="O50" i="129"/>
  <c r="P50" i="129"/>
  <c r="Q50" i="129"/>
  <c r="G51" i="129"/>
  <c r="H51" i="129"/>
  <c r="I51" i="129"/>
  <c r="J51" i="129"/>
  <c r="K51" i="129"/>
  <c r="L51" i="129"/>
  <c r="M51" i="129"/>
  <c r="N51" i="129"/>
  <c r="O51" i="129"/>
  <c r="P51" i="129"/>
  <c r="Q51" i="129"/>
  <c r="G52" i="129"/>
  <c r="H52" i="129"/>
  <c r="I52" i="129"/>
  <c r="J52" i="129"/>
  <c r="K52" i="129"/>
  <c r="L52" i="129"/>
  <c r="M52" i="129"/>
  <c r="N52" i="129"/>
  <c r="O52" i="129"/>
  <c r="P52" i="129"/>
  <c r="Q52" i="129"/>
  <c r="G53" i="129"/>
  <c r="H53" i="129"/>
  <c r="I53" i="129"/>
  <c r="J53" i="129"/>
  <c r="K53" i="129"/>
  <c r="L53" i="129"/>
  <c r="M53" i="129"/>
  <c r="N53" i="129"/>
  <c r="O53" i="129"/>
  <c r="P53" i="129"/>
  <c r="Q53" i="129"/>
  <c r="G54" i="129"/>
  <c r="H54" i="129"/>
  <c r="I54" i="129"/>
  <c r="J54" i="129"/>
  <c r="K54" i="129"/>
  <c r="L54" i="129"/>
  <c r="M54" i="129"/>
  <c r="N54" i="129"/>
  <c r="O54" i="129"/>
  <c r="P54" i="129"/>
  <c r="Q54" i="129"/>
  <c r="F53" i="129"/>
  <c r="F54" i="129"/>
  <c r="F52" i="129"/>
  <c r="F51" i="129"/>
  <c r="F50" i="129"/>
  <c r="F49" i="129"/>
  <c r="K58" i="129" l="1"/>
  <c r="F24" i="121"/>
  <c r="F16" i="121"/>
  <c r="E16" i="121" s="1"/>
  <c r="F60" i="122" l="1"/>
  <c r="F56" i="122"/>
  <c r="F40" i="122"/>
  <c r="E40" i="122" s="1"/>
  <c r="F32" i="122"/>
  <c r="E32" i="122" s="1"/>
  <c r="F24" i="122"/>
  <c r="F16" i="122"/>
  <c r="E16" i="122" s="1"/>
  <c r="F8" i="122"/>
  <c r="E8" i="122" s="1"/>
  <c r="F8" i="121"/>
  <c r="E8" i="121" s="1"/>
  <c r="G213" i="129" l="1"/>
  <c r="G214" i="129"/>
  <c r="F214" i="129" l="1"/>
  <c r="F213" i="129"/>
  <c r="F8" i="129"/>
  <c r="G11" i="129" s="1"/>
  <c r="F7" i="129"/>
  <c r="F10" i="129" l="1"/>
  <c r="G10" i="129"/>
  <c r="Q60" i="129"/>
  <c r="Q59" i="129"/>
  <c r="Q58" i="129"/>
  <c r="Q57" i="129"/>
  <c r="Q56" i="129"/>
  <c r="P60" i="129"/>
  <c r="P59" i="129"/>
  <c r="P58" i="129"/>
  <c r="P57" i="129"/>
  <c r="P56" i="129"/>
  <c r="I58" i="129" l="1"/>
  <c r="F57" i="129"/>
  <c r="F28" i="129"/>
  <c r="G28" i="129" l="1"/>
  <c r="H28" i="129"/>
  <c r="G29" i="129"/>
  <c r="H29" i="129"/>
  <c r="F29" i="129"/>
  <c r="F60" i="129" l="1"/>
  <c r="F56" i="129"/>
  <c r="O57" i="129" l="1"/>
  <c r="G57" i="129"/>
  <c r="H57" i="129"/>
  <c r="I57" i="129"/>
  <c r="J57" i="129"/>
  <c r="K57" i="129"/>
  <c r="L57" i="129"/>
  <c r="M57" i="129"/>
  <c r="N57" i="129"/>
  <c r="O56" i="129"/>
  <c r="O60" i="129"/>
  <c r="G58" i="129"/>
  <c r="L58" i="129"/>
  <c r="F58" i="129"/>
  <c r="G59" i="129"/>
  <c r="H59" i="129"/>
  <c r="I59" i="129"/>
  <c r="J59" i="129"/>
  <c r="K59" i="129"/>
  <c r="L59" i="129"/>
  <c r="M59" i="129"/>
  <c r="N59" i="129"/>
  <c r="O58" i="129"/>
  <c r="H58" i="129"/>
  <c r="J58" i="129"/>
  <c r="M58" i="129"/>
  <c r="N58" i="129"/>
  <c r="F59" i="129"/>
  <c r="G56" i="129"/>
  <c r="G60" i="129"/>
  <c r="H56" i="129"/>
  <c r="H60" i="129"/>
  <c r="I56" i="129"/>
  <c r="I60" i="129"/>
  <c r="J56" i="129"/>
  <c r="J60" i="129"/>
  <c r="K56" i="129"/>
  <c r="K60" i="129"/>
  <c r="L56" i="129"/>
  <c r="L60" i="129"/>
  <c r="M56" i="129"/>
  <c r="M60" i="129"/>
  <c r="N56" i="129"/>
  <c r="N60" i="129"/>
  <c r="O59" i="129"/>
  <c r="F11" i="129" l="1"/>
</calcChain>
</file>

<file path=xl/sharedStrings.xml><?xml version="1.0" encoding="utf-8"?>
<sst xmlns="http://schemas.openxmlformats.org/spreadsheetml/2006/main" count="28425" uniqueCount="5844">
  <si>
    <t>Реальный сектор</t>
  </si>
  <si>
    <t>Дефлятор ВВП</t>
  </si>
  <si>
    <t>деньги вне банков (М0)</t>
  </si>
  <si>
    <t>депозиты до востребования</t>
  </si>
  <si>
    <t>срочные депозиты</t>
  </si>
  <si>
    <t>депозиты в инвалюте</t>
  </si>
  <si>
    <t>денежная масса (М2X)</t>
  </si>
  <si>
    <t>Финансовый сектор</t>
  </si>
  <si>
    <t>Доходы (всего)</t>
  </si>
  <si>
    <t>Расходы (всего)</t>
  </si>
  <si>
    <t xml:space="preserve">Дефицит (-) / Профицит (+) </t>
  </si>
  <si>
    <t>-</t>
  </si>
  <si>
    <t>Процентные ставки коммерческих банков</t>
  </si>
  <si>
    <t>по депозитам (на конец периода)</t>
  </si>
  <si>
    <t>по кредитам (на конец периода)</t>
  </si>
  <si>
    <t>Внешнеэкономический сектор</t>
  </si>
  <si>
    <t>СОДЕРЖАНИЕ</t>
  </si>
  <si>
    <t>ОСНОВНЫЕ МАКРОЭКОНОМИЧЕСКИЕ ПОКАЗАТЕЛИ</t>
  </si>
  <si>
    <t>Основные макроэкономические показатели КР</t>
  </si>
  <si>
    <t>МОНЕТАРНЫЙ СЕКТОР</t>
  </si>
  <si>
    <t>Денежная база и денежные агрегаты</t>
  </si>
  <si>
    <t>Прочие активы</t>
  </si>
  <si>
    <t>Прочие обязательства</t>
  </si>
  <si>
    <t>Денежная база</t>
  </si>
  <si>
    <t>Деньги в обращении</t>
  </si>
  <si>
    <t>Деньги вне банков (М0)</t>
  </si>
  <si>
    <t>Денежный агрегат (М1)</t>
  </si>
  <si>
    <t>Денежная масса (М2)</t>
  </si>
  <si>
    <t>Денежная масса (М2Х)</t>
  </si>
  <si>
    <t>Мультипликатор М1</t>
  </si>
  <si>
    <t>Мультипликатор М2</t>
  </si>
  <si>
    <t>Мультипликатор М2Х</t>
  </si>
  <si>
    <t xml:space="preserve">Скорость обращения М1 </t>
  </si>
  <si>
    <t xml:space="preserve">Скорость обращения М2 </t>
  </si>
  <si>
    <t>Скорость обращения М2Х</t>
  </si>
  <si>
    <t>Справочно:</t>
  </si>
  <si>
    <t>Деньги вне банков/общий объем депозитов</t>
  </si>
  <si>
    <t>Депозиты/денежная масса M2Х</t>
  </si>
  <si>
    <t xml:space="preserve">Справочно: </t>
  </si>
  <si>
    <t>ВВП, всего</t>
  </si>
  <si>
    <t>в том числе:</t>
  </si>
  <si>
    <t>Обрабатывающая промышленность</t>
  </si>
  <si>
    <t>Строительство</t>
  </si>
  <si>
    <t>Транспорт и связь</t>
  </si>
  <si>
    <t>Образование</t>
  </si>
  <si>
    <t>РЕАЛЬНЫЙ СЕКТОР</t>
  </si>
  <si>
    <t>(в процентах к соответствующему периоду предыдущего года)</t>
  </si>
  <si>
    <t>Структура ВВП по образованию доходов</t>
  </si>
  <si>
    <t>Всего</t>
  </si>
  <si>
    <t>Валовая прибыль и валовые смешанные доходы</t>
  </si>
  <si>
    <t>Оплата труда работников</t>
  </si>
  <si>
    <t>Налоги на производство и импорт</t>
  </si>
  <si>
    <t>Субсидии на производство и импорт</t>
  </si>
  <si>
    <t>Конечное потребление</t>
  </si>
  <si>
    <t>домашних хозяйств</t>
  </si>
  <si>
    <t xml:space="preserve">государственных учреждений </t>
  </si>
  <si>
    <t xml:space="preserve">Валовое накопление, всего </t>
  </si>
  <si>
    <t>изменение запасов материальных оборотных средств</t>
  </si>
  <si>
    <t>чистое приобретение ценностей</t>
  </si>
  <si>
    <t>Чистый экспорт товаров и услуг</t>
  </si>
  <si>
    <t>Статистическое расхождение</t>
  </si>
  <si>
    <t>Структура ВВП по использованию</t>
  </si>
  <si>
    <t>(в процентах к предыдущему периоду)</t>
  </si>
  <si>
    <t>непродовольственные товары</t>
  </si>
  <si>
    <t>Пищевые продукты и безалкогольные напитки</t>
  </si>
  <si>
    <t>хлебобулочные изделия и крупы</t>
  </si>
  <si>
    <t>мясо</t>
  </si>
  <si>
    <t>рыба</t>
  </si>
  <si>
    <t>молочные изделия, сыр и яйца</t>
  </si>
  <si>
    <t xml:space="preserve">фрукты </t>
  </si>
  <si>
    <t>овощи</t>
  </si>
  <si>
    <t>сахар, джем, мед, шоколад и конфеты</t>
  </si>
  <si>
    <t>безалкогольные напитки</t>
  </si>
  <si>
    <t>Алкогольные напитки, табачные изделия</t>
  </si>
  <si>
    <t>алкогольные напитки</t>
  </si>
  <si>
    <t>табачные изделия</t>
  </si>
  <si>
    <t>Одежда и обувь</t>
  </si>
  <si>
    <t>одежда</t>
  </si>
  <si>
    <t>материалы для изготовления одежды</t>
  </si>
  <si>
    <t>мужская одежда</t>
  </si>
  <si>
    <t>женская одежда</t>
  </si>
  <si>
    <t>одежда для детей и новорожденных</t>
  </si>
  <si>
    <t>чистка, починка и прокат одежды</t>
  </si>
  <si>
    <t>обувь, включая ремонт</t>
  </si>
  <si>
    <t>мужская  обувь</t>
  </si>
  <si>
    <t>женская обувь</t>
  </si>
  <si>
    <t>обувь для детей</t>
  </si>
  <si>
    <t>ремонт обуви</t>
  </si>
  <si>
    <t>Жилищные услуги, вода, электроэнергия, газ и другие виды топлива</t>
  </si>
  <si>
    <t>арендная плата за жилье</t>
  </si>
  <si>
    <t>водоснабжение</t>
  </si>
  <si>
    <t>электроэнергия, газ и прочие виды топлива</t>
  </si>
  <si>
    <t>газ</t>
  </si>
  <si>
    <t>Предметы домашнего обихода, бытовая техника</t>
  </si>
  <si>
    <t xml:space="preserve">мебель и напольные покрытия </t>
  </si>
  <si>
    <t>бытовые текстильные изделия</t>
  </si>
  <si>
    <t>бытовые приборы</t>
  </si>
  <si>
    <t>стекляные изделия, столовые приборы и домашняя утварь</t>
  </si>
  <si>
    <t>Здравоохранение</t>
  </si>
  <si>
    <t xml:space="preserve">Транспорт </t>
  </si>
  <si>
    <t>покупка автотранспорта</t>
  </si>
  <si>
    <t>горюче-смазочные материалы</t>
  </si>
  <si>
    <t>транспортные услуги</t>
  </si>
  <si>
    <t>Связь</t>
  </si>
  <si>
    <t>Организация отдыха и культурных мероприятий</t>
  </si>
  <si>
    <t>газеты, книги и канцелярские товары</t>
  </si>
  <si>
    <t>Рестораны и гостиницы</t>
  </si>
  <si>
    <t>общественное питание</t>
  </si>
  <si>
    <t>гостиничное обслуживание</t>
  </si>
  <si>
    <t>Разные товары и услуги</t>
  </si>
  <si>
    <t>личное обслуживание</t>
  </si>
  <si>
    <t>(в процентах к соответствующему месяцу предыдущего года)</t>
  </si>
  <si>
    <t>Индекс потребительских цен (в процентах к соответствующему месяцу предыдущего года)</t>
  </si>
  <si>
    <t>(в процентах к декабрю предыдущего года)</t>
  </si>
  <si>
    <t>Индекс потребительских цен (в процентах к декабрю предыдущего года)</t>
  </si>
  <si>
    <t>Кыргызская Республика</t>
  </si>
  <si>
    <t>Баткенская область</t>
  </si>
  <si>
    <t>Джалал-Абадская область</t>
  </si>
  <si>
    <t>Иссык-Кульская область</t>
  </si>
  <si>
    <t>Нарынская область</t>
  </si>
  <si>
    <t>Таласская область</t>
  </si>
  <si>
    <t>Чуйская область</t>
  </si>
  <si>
    <t>Индекс потребительских цен по регионам республики (в процентах к соответствующему месяцу предыдущего года)</t>
  </si>
  <si>
    <t>Промышленность, всего</t>
  </si>
  <si>
    <t>Производство машин и оборудования</t>
  </si>
  <si>
    <t>Сельское хозяйство</t>
  </si>
  <si>
    <t>Индекс потребительских цен по регионам республики (в процентах к декабрю предыдущего года)</t>
  </si>
  <si>
    <t>Ошская область</t>
  </si>
  <si>
    <t xml:space="preserve">Средняя номинальная заработная плата </t>
  </si>
  <si>
    <t>Торговля и услуги</t>
  </si>
  <si>
    <t>Введено основных фондов, всего</t>
  </si>
  <si>
    <t>Прочие</t>
  </si>
  <si>
    <t>Источники финансирования капиталовложений, всего</t>
  </si>
  <si>
    <t>Бюджетные средства</t>
  </si>
  <si>
    <t>Средства предприятий и организаций</t>
  </si>
  <si>
    <t>Иностранные гранты и помощь</t>
  </si>
  <si>
    <t>Иностранные кредиты</t>
  </si>
  <si>
    <t>Прямые иностранные инвестиции</t>
  </si>
  <si>
    <t>Средства населения и другие</t>
  </si>
  <si>
    <t>Использовано капиталовложений, всего</t>
  </si>
  <si>
    <t>Производственные запасы, всего</t>
  </si>
  <si>
    <t xml:space="preserve">Строительство </t>
  </si>
  <si>
    <t>Незавершенное производство, всего</t>
  </si>
  <si>
    <t>Готовая продукция, всего</t>
  </si>
  <si>
    <t xml:space="preserve">в том числе: </t>
  </si>
  <si>
    <t>подоходный налог</t>
  </si>
  <si>
    <t>налог на прибыль</t>
  </si>
  <si>
    <t>налог на добавленную стоимость</t>
  </si>
  <si>
    <t>акцизные сборы</t>
  </si>
  <si>
    <t>таможенные пошлины</t>
  </si>
  <si>
    <t>Полученные официальные трансферты</t>
  </si>
  <si>
    <t>ФИНАНСОВЫЙ СЕКТОР</t>
  </si>
  <si>
    <t>Статистика государственных финансов</t>
  </si>
  <si>
    <t>Государственный бюджет</t>
  </si>
  <si>
    <t>Денежно-кредитная и финансовая статистика</t>
  </si>
  <si>
    <t>(в процентах годовых)</t>
  </si>
  <si>
    <t>Учетная ставка НБКР</t>
  </si>
  <si>
    <t>Средства коммерческих банков на коррсчетах НБКР</t>
  </si>
  <si>
    <t xml:space="preserve">Обязательные резервы </t>
  </si>
  <si>
    <t xml:space="preserve">Избыточные (+) / недостаточные (-) резервы </t>
  </si>
  <si>
    <t>Резервы коммерческих банков</t>
  </si>
  <si>
    <t>Кредиты "овернайт"</t>
  </si>
  <si>
    <t>Средневзвешенная ставка (%)</t>
  </si>
  <si>
    <t>Депозитные операции в национальной валюте</t>
  </si>
  <si>
    <t>Кредитные и депозитные операции НБКР (за период)</t>
  </si>
  <si>
    <t>Операции НБКР</t>
  </si>
  <si>
    <t>Прямые операции репо</t>
  </si>
  <si>
    <t>Количество сделок</t>
  </si>
  <si>
    <t>Средневзвешенный срок (дней)</t>
  </si>
  <si>
    <t>Обратные операции репо</t>
  </si>
  <si>
    <t>Покупка до погашения</t>
  </si>
  <si>
    <t>Покупка/продажа до погашения</t>
  </si>
  <si>
    <t>Операции по покупке/продаже иностранной валюты*</t>
  </si>
  <si>
    <t>покупка</t>
  </si>
  <si>
    <t>продажа</t>
  </si>
  <si>
    <t>Операции на межбанковском валютном рынке</t>
  </si>
  <si>
    <t>Всего:</t>
  </si>
  <si>
    <t>средневзвешенная доходность нот (%, за период)</t>
  </si>
  <si>
    <t>из них, со сроком обращения:</t>
  </si>
  <si>
    <t>Ноты НБКР</t>
  </si>
  <si>
    <t>Всего ГКВ:</t>
  </si>
  <si>
    <t>средневзвешенная доходность ГКВ (%, за период)</t>
  </si>
  <si>
    <t>3 месяца</t>
  </si>
  <si>
    <t>6 месяцев</t>
  </si>
  <si>
    <t>12 месяцев</t>
  </si>
  <si>
    <t>18 месяцев</t>
  </si>
  <si>
    <t>24 месяца</t>
  </si>
  <si>
    <t xml:space="preserve"> </t>
  </si>
  <si>
    <t>кредиты до 1 дня</t>
  </si>
  <si>
    <t>2-7 дней</t>
  </si>
  <si>
    <t>8-14 дней</t>
  </si>
  <si>
    <t>15-30 дней</t>
  </si>
  <si>
    <t>31-60 дней</t>
  </si>
  <si>
    <t>61-90 дней</t>
  </si>
  <si>
    <t xml:space="preserve">91-180 дней </t>
  </si>
  <si>
    <t xml:space="preserve">181-360 дней </t>
  </si>
  <si>
    <t>до востребования</t>
  </si>
  <si>
    <t>0-1 месяц</t>
  </si>
  <si>
    <t>1-3 месяца</t>
  </si>
  <si>
    <t>3-6 месяцев</t>
  </si>
  <si>
    <t>6-12 месяцев</t>
  </si>
  <si>
    <t xml:space="preserve">до востребования    </t>
  </si>
  <si>
    <t>Вернуться в СОДЕРЖАНИЕ</t>
  </si>
  <si>
    <t xml:space="preserve">Всего </t>
  </si>
  <si>
    <t>Промышленность</t>
  </si>
  <si>
    <t>Торговля</t>
  </si>
  <si>
    <t>Заготовка и переработка</t>
  </si>
  <si>
    <t>Ипотека</t>
  </si>
  <si>
    <t>Потребительские кредиты</t>
  </si>
  <si>
    <t xml:space="preserve">Прочие </t>
  </si>
  <si>
    <t>1-3 месяцев</t>
  </si>
  <si>
    <t>вернуться в СОДЕРЖАНИЕ</t>
  </si>
  <si>
    <t>Наименование банков</t>
  </si>
  <si>
    <t>OАО РК "АМАНБАНК"</t>
  </si>
  <si>
    <t>ЗАО "Банк Азии"</t>
  </si>
  <si>
    <t>ЗАО "Демир Кыргыз Интернэшнл Банк"</t>
  </si>
  <si>
    <t>ОАО "Дос-Кредобанк"</t>
  </si>
  <si>
    <t>ОАО "Коммерческий банк КЫРГЫЗСТАН"</t>
  </si>
  <si>
    <t>ОАО "РСК Банк"</t>
  </si>
  <si>
    <t>ЗАО АКБ "Толубай"</t>
  </si>
  <si>
    <t>ОАО "Халык Банк Кыргызстан"</t>
  </si>
  <si>
    <t xml:space="preserve">Активы, всего </t>
  </si>
  <si>
    <t>Денежные средства</t>
  </si>
  <si>
    <t>Корреспондентские счета</t>
  </si>
  <si>
    <t>Долговые ценные бумаги</t>
  </si>
  <si>
    <t>Капитальные ценные бумаги</t>
  </si>
  <si>
    <t>Депозиты в финансовых организациях</t>
  </si>
  <si>
    <t>Кредиты</t>
  </si>
  <si>
    <t>РППУ</t>
  </si>
  <si>
    <t>Чистые кредиты</t>
  </si>
  <si>
    <t>Основные средства</t>
  </si>
  <si>
    <t>Обязательства и капитал, всего</t>
  </si>
  <si>
    <t>Обязательства, всего</t>
  </si>
  <si>
    <t>из них:</t>
  </si>
  <si>
    <t>Депозиты – всего</t>
  </si>
  <si>
    <t>физические лица</t>
  </si>
  <si>
    <t>юридические лица</t>
  </si>
  <si>
    <t>Кредиты полученные</t>
  </si>
  <si>
    <t>Капитал, всего</t>
  </si>
  <si>
    <t>Информация о банках, находящихся в процессе ликвидации</t>
  </si>
  <si>
    <t>Адекватность капитала</t>
  </si>
  <si>
    <t>Чистый суммарный капитал/активы взвешенные по степени риска (%)</t>
  </si>
  <si>
    <t>Чистый капитал первого уровня/активы взвешенные по степени риска (%)</t>
  </si>
  <si>
    <t>Чистый суммарный капитал/активы всего (%)</t>
  </si>
  <si>
    <t>Уровень ликвидности</t>
  </si>
  <si>
    <t>Коэффициент ликвидности (%)</t>
  </si>
  <si>
    <t>Корреспондентский счет в НБКР/депозиты (%)</t>
  </si>
  <si>
    <t>Качество активов</t>
  </si>
  <si>
    <t>Классифицируемые кредиты/всего кредиты (%)</t>
  </si>
  <si>
    <t>Классифицируемые активы/всего активы (%)</t>
  </si>
  <si>
    <t>Доходность</t>
  </si>
  <si>
    <t>Возвратность на капитал (%)</t>
  </si>
  <si>
    <t>Возвратность на активы (%)</t>
  </si>
  <si>
    <t>Чистая процентная маржа (%)</t>
  </si>
  <si>
    <t>Спрэд (%)</t>
  </si>
  <si>
    <t>Доходы от услуг и комиссионные/совокупные доходы (%)</t>
  </si>
  <si>
    <t>Кредиты и депозиты</t>
  </si>
  <si>
    <t>Кредиты/депозиты (%)</t>
  </si>
  <si>
    <t>Кредиты/активы (%)</t>
  </si>
  <si>
    <t>Валютная позиция</t>
  </si>
  <si>
    <t>Кредиты/депозиты (в иностранной валюте) (%)</t>
  </si>
  <si>
    <t>Доля кредитов в иностранной валюте в кредитном портфеле (%)</t>
  </si>
  <si>
    <t>Основные индикаторы банковского сектора</t>
  </si>
  <si>
    <t>Счет текущих операций</t>
  </si>
  <si>
    <t>Товары и услуги</t>
  </si>
  <si>
    <t>Торговый баланс</t>
  </si>
  <si>
    <t>Экспорт (ФОБ)</t>
  </si>
  <si>
    <t>СНГ</t>
  </si>
  <si>
    <t>Дальнее зарубежье</t>
  </si>
  <si>
    <t>Импорт (ФОБ)</t>
  </si>
  <si>
    <t>Баланс услуг</t>
  </si>
  <si>
    <t>Транспортные услуги</t>
  </si>
  <si>
    <t>Поездки</t>
  </si>
  <si>
    <t>Прочие услуги</t>
  </si>
  <si>
    <t>Техническая помощь</t>
  </si>
  <si>
    <t>Доходы</t>
  </si>
  <si>
    <t>Доходы по прямым инвестициям</t>
  </si>
  <si>
    <t>Проценты по кредитам (график)</t>
  </si>
  <si>
    <t>Прочие доходы по другим инвестициям</t>
  </si>
  <si>
    <t xml:space="preserve">Оплата труда </t>
  </si>
  <si>
    <t>Текущие трансферты</t>
  </si>
  <si>
    <t>Счет операций с капиталом и финансовых операций</t>
  </si>
  <si>
    <t>Счет операций с капиталом</t>
  </si>
  <si>
    <t>Капитальные трансферты</t>
  </si>
  <si>
    <t>Финансовый счет</t>
  </si>
  <si>
    <t>Портфельные инвестиции</t>
  </si>
  <si>
    <t>Финансовые деривативы</t>
  </si>
  <si>
    <t>Другие инвестиции</t>
  </si>
  <si>
    <t>Активы ("-" увеличение)</t>
  </si>
  <si>
    <t>Коммерческие банки</t>
  </si>
  <si>
    <t>Обязательства ("+" увеличение)</t>
  </si>
  <si>
    <t>Кредиты государственному сектору</t>
  </si>
  <si>
    <t>Получено</t>
  </si>
  <si>
    <t>Амортизация (график)</t>
  </si>
  <si>
    <t>Кредиты частному сектору</t>
  </si>
  <si>
    <t>Ошибки и пропуски</t>
  </si>
  <si>
    <t>Общий баланс</t>
  </si>
  <si>
    <t>Финансирование</t>
  </si>
  <si>
    <t>Резервы НБКР ("-" увеличение)</t>
  </si>
  <si>
    <t>Кредиты МВФ</t>
  </si>
  <si>
    <t>Прочее финансирование</t>
  </si>
  <si>
    <t>Платежный баланс КР (аналитическое представление)</t>
  </si>
  <si>
    <t>ВНЕШНЕЭКОНОМИЧЕСКИЙ СЕКТОР</t>
  </si>
  <si>
    <t>Живые животные и продукты животного происхождения</t>
  </si>
  <si>
    <t>Продукты растительного происхождения</t>
  </si>
  <si>
    <t>Жиры и масло животного или растительного происхождения</t>
  </si>
  <si>
    <t xml:space="preserve">Пищевые продукты, алкогольные и безалкогольные напитки и уксус, табак </t>
  </si>
  <si>
    <t>Пластмасса и изделия из нее, каучук и резиновые изделия</t>
  </si>
  <si>
    <t>Кожевенное сырье, кожа, натуральный мех, шорно-седельные изделия</t>
  </si>
  <si>
    <t>Древесина и изделия из нее, древесный уголь, пробка</t>
  </si>
  <si>
    <t>Бумажная масса из древесины или из других материалов</t>
  </si>
  <si>
    <t>Текстиль и текстильные изделия</t>
  </si>
  <si>
    <t>Обувь, головные уборы, зонты, трости складные, хлысты</t>
  </si>
  <si>
    <t xml:space="preserve">Изделия из камня, гипса, цемента, асбеста, слюды </t>
  </si>
  <si>
    <t>Драгоценные металлы, жемчуг, драгоценные камни</t>
  </si>
  <si>
    <t>Недрагоценные металлы и изделия из них</t>
  </si>
  <si>
    <t>Машины, оборудование и механизмы</t>
  </si>
  <si>
    <t>Средства наземного, воздушного и водного транспорта, их части</t>
  </si>
  <si>
    <t>Приборы и аппараты оптические, фотографические, кинематографические</t>
  </si>
  <si>
    <t xml:space="preserve">Другая промышленная продукция специального назначения </t>
  </si>
  <si>
    <t>Разные промышленные товары</t>
  </si>
  <si>
    <t>Произведения искусства, предметы коллекционирования и антиквариат</t>
  </si>
  <si>
    <t>Структура импорта (по разделам ТНВЭД)</t>
  </si>
  <si>
    <t>Структура экспорта (по разделам ТНВЭД)</t>
  </si>
  <si>
    <t>Страны СНГ</t>
  </si>
  <si>
    <t>Россия</t>
  </si>
  <si>
    <t>Казахстан</t>
  </si>
  <si>
    <t>Узбекистан</t>
  </si>
  <si>
    <t>Украина</t>
  </si>
  <si>
    <t>Беларусь</t>
  </si>
  <si>
    <t>Туркменистан</t>
  </si>
  <si>
    <t xml:space="preserve">Таджикистан </t>
  </si>
  <si>
    <t>Другие страны СНГ</t>
  </si>
  <si>
    <t>Страны дальнего зарубежья</t>
  </si>
  <si>
    <t>ОАЭ</t>
  </si>
  <si>
    <t>Китай</t>
  </si>
  <si>
    <t>Иран</t>
  </si>
  <si>
    <t>Турция</t>
  </si>
  <si>
    <t>Канада</t>
  </si>
  <si>
    <t>США</t>
  </si>
  <si>
    <t>Афганистан</t>
  </si>
  <si>
    <t>Германия</t>
  </si>
  <si>
    <t>Великобритания</t>
  </si>
  <si>
    <t>Швейцария</t>
  </si>
  <si>
    <t>Другие страны дальнего зарубежья</t>
  </si>
  <si>
    <t>Географическая структура экспорта</t>
  </si>
  <si>
    <t>Япония</t>
  </si>
  <si>
    <t>Республика Корея</t>
  </si>
  <si>
    <t>Нидерланды</t>
  </si>
  <si>
    <t>Географическая структура импорта</t>
  </si>
  <si>
    <t>Сектор органов государственного управления</t>
  </si>
  <si>
    <t>Краткосрочный</t>
  </si>
  <si>
    <t>Инструменты денежного рынка</t>
  </si>
  <si>
    <t>Ссуды и займы</t>
  </si>
  <si>
    <t>Торговые кредиты</t>
  </si>
  <si>
    <t>Другие долговые обязательства</t>
  </si>
  <si>
    <t>Долгосрочный</t>
  </si>
  <si>
    <t>Векселя и облигации</t>
  </si>
  <si>
    <r>
      <t>Органы денежно-кредитного регулирования (НБКР)</t>
    </r>
    <r>
      <rPr>
        <b/>
        <vertAlign val="superscript"/>
        <sz val="10"/>
        <rFont val="Arial"/>
        <family val="2"/>
        <charset val="204"/>
      </rPr>
      <t>/1</t>
    </r>
  </si>
  <si>
    <t>Наличная валюта и депозиты</t>
  </si>
  <si>
    <t>Банки</t>
  </si>
  <si>
    <t>Другие сектора</t>
  </si>
  <si>
    <t>Прямые инвестиции: межфирменное кредитование</t>
  </si>
  <si>
    <t>Долговые обязательства перед дочерними предприятиями</t>
  </si>
  <si>
    <t>Долговые обязательства перед прямыми инвесторами</t>
  </si>
  <si>
    <t>ВАЛОВОЙ ВНЕШНИЙ ДОЛГ</t>
  </si>
  <si>
    <t>Валовой внешний долг КР</t>
  </si>
  <si>
    <t>Коэффициент обслуживания ОВД к экспорту товаров и услуг (%)</t>
  </si>
  <si>
    <t xml:space="preserve"> - по первоначальному графику</t>
  </si>
  <si>
    <t xml:space="preserve"> - фактически</t>
  </si>
  <si>
    <t>Коэффициент обслуживания ГВД к экспорту товаров и услуг (%)</t>
  </si>
  <si>
    <t>Общий и государственный внешний долг КР</t>
  </si>
  <si>
    <t>РЭОК</t>
  </si>
  <si>
    <t>НЭОК</t>
  </si>
  <si>
    <t>Сведения о номинальных обменных курсах иностранных валют к сому</t>
  </si>
  <si>
    <t>(сом)</t>
  </si>
  <si>
    <t>Валюта</t>
  </si>
  <si>
    <t>GBP</t>
  </si>
  <si>
    <t>Английский фунт стерлингов</t>
  </si>
  <si>
    <t>средний за период</t>
  </si>
  <si>
    <t>на конец периода</t>
  </si>
  <si>
    <t>USD</t>
  </si>
  <si>
    <t xml:space="preserve">Доллар США </t>
  </si>
  <si>
    <t>CAD</t>
  </si>
  <si>
    <t>Канадский доллар</t>
  </si>
  <si>
    <t>JPY</t>
  </si>
  <si>
    <t>Японская иена</t>
  </si>
  <si>
    <t>Турецкая лира</t>
  </si>
  <si>
    <t>RUB</t>
  </si>
  <si>
    <t>Российский рубль</t>
  </si>
  <si>
    <t>KZT</t>
  </si>
  <si>
    <t>Казахский тенге</t>
  </si>
  <si>
    <t>UZS</t>
  </si>
  <si>
    <t>Узбекский сум</t>
  </si>
  <si>
    <t>AMD</t>
  </si>
  <si>
    <t>Армянский драм</t>
  </si>
  <si>
    <t>MDL</t>
  </si>
  <si>
    <t>Молдавский лей</t>
  </si>
  <si>
    <t>UAH</t>
  </si>
  <si>
    <t xml:space="preserve">Украинская гривна </t>
  </si>
  <si>
    <t>Азербайджанский манат</t>
  </si>
  <si>
    <t>TJS</t>
  </si>
  <si>
    <t>Таджикский сомони</t>
  </si>
  <si>
    <t>Белорусский рубль</t>
  </si>
  <si>
    <t>EUR</t>
  </si>
  <si>
    <t>ЕВРО</t>
  </si>
  <si>
    <t>CNY</t>
  </si>
  <si>
    <t>Китайский юань</t>
  </si>
  <si>
    <t>Валовые международные резервы</t>
  </si>
  <si>
    <t>Услуги</t>
  </si>
  <si>
    <t>AZN</t>
  </si>
  <si>
    <t>TRY</t>
  </si>
  <si>
    <t>BYN</t>
  </si>
  <si>
    <t>Операции коммерческих банков на вторичном рынке государственных ценных бумаг</t>
  </si>
  <si>
    <t>Официальные резервные активы</t>
  </si>
  <si>
    <t>Резервные активы в иностранной валюте (в конвертируемых иностранных валютах)</t>
  </si>
  <si>
    <t>ценные бумаги</t>
  </si>
  <si>
    <t>в том числе: эмитентов имеющих головное отделение в стране, представляющей  отчетность, но расположенных за границей</t>
  </si>
  <si>
    <t>общая сумма валюты и депозитов</t>
  </si>
  <si>
    <t>в других национальных центральных банках, БМР и МВФ</t>
  </si>
  <si>
    <t>в банках, имеющих головное отделение в стране, представляющей отчетность</t>
  </si>
  <si>
    <t>в том числе, в расположенных за границей</t>
  </si>
  <si>
    <t>в банках, имеющих головное отделение за пределами страны, представляющей отчетность</t>
  </si>
  <si>
    <t>в том числе, в расположенных в стране, представляющей отчетность</t>
  </si>
  <si>
    <t>Резервная позиция в МВФ</t>
  </si>
  <si>
    <t>Золото (включая золотые депозиты и, в соответствующих случаях, золото в своповых операциях)</t>
  </si>
  <si>
    <t>объем в тысячах чистых тройских унций</t>
  </si>
  <si>
    <t>Другие резервные активы</t>
  </si>
  <si>
    <t>производные финансовые инструменты</t>
  </si>
  <si>
    <t>ссуды, предоставленные небанковским учреждениям-нерезидентам</t>
  </si>
  <si>
    <t>прочее</t>
  </si>
  <si>
    <t>Другие активы в иностранной валюте</t>
  </si>
  <si>
    <t>Ценные бумаги, не включаемые в официальные резервные активы</t>
  </si>
  <si>
    <t>Депозиты, не включаемые в официальные резервные активы</t>
  </si>
  <si>
    <t>Ссуды, не включаемые в официальные резервные активы</t>
  </si>
  <si>
    <t>Производные финансовые инструменты, не включаемые в официальные резервные активы</t>
  </si>
  <si>
    <t>Золото, не включаемое в официальные резервные активы</t>
  </si>
  <si>
    <t>Прочее</t>
  </si>
  <si>
    <t>ГКВ</t>
  </si>
  <si>
    <t>ГКО</t>
  </si>
  <si>
    <r>
      <t>Всего с учетом дооценок</t>
    </r>
    <r>
      <rPr>
        <b/>
        <vertAlign val="superscript"/>
        <sz val="10"/>
        <rFont val="Arial"/>
        <family val="2"/>
        <charset val="204"/>
      </rPr>
      <t>/1</t>
    </r>
  </si>
  <si>
    <r>
      <t>Всего</t>
    </r>
    <r>
      <rPr>
        <b/>
        <vertAlign val="superscript"/>
        <sz val="10"/>
        <rFont val="Arial"/>
        <family val="2"/>
        <charset val="204"/>
      </rPr>
      <t>/2</t>
    </r>
  </si>
  <si>
    <r>
      <t>Минеральные продукты</t>
    </r>
    <r>
      <rPr>
        <vertAlign val="superscript"/>
        <sz val="10"/>
        <rFont val="Arial"/>
        <family val="2"/>
        <charset val="204"/>
      </rPr>
      <t>/3</t>
    </r>
  </si>
  <si>
    <r>
      <t>Всего с учетом дооценок</t>
    </r>
    <r>
      <rPr>
        <b/>
        <vertAlign val="superscript"/>
        <sz val="10"/>
        <color indexed="8"/>
        <rFont val="Arial"/>
        <family val="2"/>
        <charset val="204"/>
      </rPr>
      <t>/1</t>
    </r>
  </si>
  <si>
    <t>КЫРГЫЗСКОЙ РЕСПУБЛИКИ</t>
  </si>
  <si>
    <t>Методология формирования отдельных показателей</t>
  </si>
  <si>
    <t>Список сокращений</t>
  </si>
  <si>
    <t>Наименование таблицы</t>
  </si>
  <si>
    <t>Методология формирования показателей</t>
  </si>
  <si>
    <t>государственных ценных бумаг</t>
  </si>
  <si>
    <t>Y - средневзвешенная доходность;</t>
  </si>
  <si>
    <t>N - номинальная стоимость нот НБКР;</t>
  </si>
  <si>
    <t>P - средневзвешенная цена нот НБКР;</t>
  </si>
  <si>
    <t xml:space="preserve">                 общий объем экспорта Кыргызской Республики в основные страны-партнеры по торговле;</t>
  </si>
  <si>
    <t xml:space="preserve">                 общий объем импорта Кыргызской Республики из основных стран-партнеров по торговле;                    </t>
  </si>
  <si>
    <t>ВВП</t>
  </si>
  <si>
    <t>Валовой внутренний продукт</t>
  </si>
  <si>
    <t xml:space="preserve">ГВД </t>
  </si>
  <si>
    <t>Государственный внешний долг</t>
  </si>
  <si>
    <t>Государственные казначейские векселя</t>
  </si>
  <si>
    <t>ГТС КР</t>
  </si>
  <si>
    <t>Государственная таможенная служба при Правительстве Кыргызской Республики</t>
  </si>
  <si>
    <t>ЗАО</t>
  </si>
  <si>
    <t>Закрытое акционерное общество</t>
  </si>
  <si>
    <t>КР</t>
  </si>
  <si>
    <t>МВФ</t>
  </si>
  <si>
    <t>Международный валютный фонд</t>
  </si>
  <si>
    <t>МФКР</t>
  </si>
  <si>
    <t>Министерство финансов Кыргызской Республики</t>
  </si>
  <si>
    <t>НБКР</t>
  </si>
  <si>
    <t>Национальный банк Кыргызской Республики</t>
  </si>
  <si>
    <t>НСК КР</t>
  </si>
  <si>
    <t>Национальный статистический комитет Кыргызской Республики</t>
  </si>
  <si>
    <t>Номинальный эффективный обменный курс</t>
  </si>
  <si>
    <t>ОАО</t>
  </si>
  <si>
    <t>Открытое акционерное общество</t>
  </si>
  <si>
    <t>ОВД</t>
  </si>
  <si>
    <t>Общий внешний долг</t>
  </si>
  <si>
    <t>Резервы на покрытие потенциальных потерь и убытков</t>
  </si>
  <si>
    <t>Реальный эффективный обменный курс</t>
  </si>
  <si>
    <t>Содружество независимых государств</t>
  </si>
  <si>
    <t>ТНВЭД</t>
  </si>
  <si>
    <t>Товарная номенклатура внешней экономической деятельности</t>
  </si>
  <si>
    <t>ФОБ</t>
  </si>
  <si>
    <t>Цена на границе страны экспортера (free on board)</t>
  </si>
  <si>
    <t>ЦК МФКР</t>
  </si>
  <si>
    <t>Центральное казначейство Министерства финансов Кыргызской Республики</t>
  </si>
  <si>
    <r>
      <t>Средневзвешенная ставка по операциям репо за месяц</t>
    </r>
    <r>
      <rPr>
        <sz val="10"/>
        <rFont val="Arial"/>
        <family val="2"/>
        <charset val="204"/>
      </rPr>
      <t xml:space="preserve"> рассчитывается по формуле:</t>
    </r>
  </si>
  <si>
    <r>
      <t>I = (I</t>
    </r>
    <r>
      <rPr>
        <i/>
        <vertAlign val="subscript"/>
        <sz val="10"/>
        <rFont val="Arial"/>
        <family val="2"/>
        <charset val="204"/>
      </rPr>
      <t>1</t>
    </r>
    <r>
      <rPr>
        <i/>
        <sz val="10"/>
        <rFont val="Arial"/>
        <family val="2"/>
        <charset val="204"/>
      </rPr>
      <t>*V</t>
    </r>
    <r>
      <rPr>
        <i/>
        <vertAlign val="subscript"/>
        <sz val="10"/>
        <rFont val="Arial"/>
        <family val="2"/>
        <charset val="204"/>
      </rPr>
      <t>1</t>
    </r>
    <r>
      <rPr>
        <i/>
        <sz val="10"/>
        <rFont val="Arial"/>
        <family val="2"/>
        <charset val="204"/>
      </rPr>
      <t>+…+I</t>
    </r>
    <r>
      <rPr>
        <i/>
        <vertAlign val="subscript"/>
        <sz val="10"/>
        <rFont val="Arial"/>
        <family val="2"/>
        <charset val="204"/>
      </rPr>
      <t>n</t>
    </r>
    <r>
      <rPr>
        <i/>
        <sz val="10"/>
        <rFont val="Arial"/>
        <family val="2"/>
        <charset val="204"/>
      </rPr>
      <t>*V</t>
    </r>
    <r>
      <rPr>
        <i/>
        <vertAlign val="subscript"/>
        <sz val="10"/>
        <rFont val="Arial"/>
        <family val="2"/>
        <charset val="204"/>
      </rPr>
      <t>n</t>
    </r>
    <r>
      <rPr>
        <i/>
        <sz val="10"/>
        <rFont val="Arial"/>
        <family val="2"/>
        <charset val="204"/>
      </rPr>
      <t>)/(V</t>
    </r>
    <r>
      <rPr>
        <i/>
        <vertAlign val="subscript"/>
        <sz val="10"/>
        <rFont val="Arial"/>
        <family val="2"/>
        <charset val="204"/>
      </rPr>
      <t>1</t>
    </r>
    <r>
      <rPr>
        <i/>
        <sz val="10"/>
        <rFont val="Arial"/>
        <family val="2"/>
        <charset val="204"/>
      </rPr>
      <t>+…+V</t>
    </r>
    <r>
      <rPr>
        <i/>
        <vertAlign val="subscript"/>
        <sz val="10"/>
        <rFont val="Arial"/>
        <family val="2"/>
        <charset val="204"/>
      </rPr>
      <t>n</t>
    </r>
    <r>
      <rPr>
        <i/>
        <sz val="10"/>
        <rFont val="Arial"/>
        <family val="2"/>
        <charset val="204"/>
      </rPr>
      <t>)</t>
    </r>
    <r>
      <rPr>
        <sz val="10"/>
        <rFont val="Arial"/>
        <family val="2"/>
        <charset val="204"/>
      </rPr>
      <t>, где</t>
    </r>
  </si>
  <si>
    <r>
      <t>I</t>
    </r>
    <r>
      <rPr>
        <vertAlign val="subscript"/>
        <sz val="10"/>
        <rFont val="Arial"/>
        <family val="2"/>
        <charset val="204"/>
      </rPr>
      <t>n</t>
    </r>
    <r>
      <rPr>
        <sz val="10"/>
        <rFont val="Arial"/>
        <family val="2"/>
        <charset val="204"/>
      </rPr>
      <t xml:space="preserve"> – процентная ставка отдельной операции репо, заключенной в отчетном месяце;</t>
    </r>
  </si>
  <si>
    <r>
      <t>Средневзвешенная ставка по операциям репо за год</t>
    </r>
    <r>
      <rPr>
        <sz val="10"/>
        <rFont val="Arial"/>
        <family val="2"/>
        <charset val="204"/>
      </rPr>
      <t xml:space="preserve"> рассчитывается по формуле:</t>
    </r>
  </si>
  <si>
    <r>
      <t>Средневзвешенный срок</t>
    </r>
    <r>
      <rPr>
        <sz val="10"/>
        <rFont val="Arial"/>
        <family val="2"/>
        <charset val="204"/>
      </rPr>
      <t xml:space="preserve"> </t>
    </r>
    <r>
      <rPr>
        <b/>
        <sz val="10"/>
        <rFont val="Arial"/>
        <family val="2"/>
        <charset val="204"/>
      </rPr>
      <t>по операциям репо за месяц</t>
    </r>
    <r>
      <rPr>
        <sz val="10"/>
        <rFont val="Arial"/>
        <family val="2"/>
        <charset val="204"/>
      </rPr>
      <t xml:space="preserve"> рассчитывается в днях по формуле:</t>
    </r>
  </si>
  <si>
    <r>
      <t>T = (T</t>
    </r>
    <r>
      <rPr>
        <i/>
        <vertAlign val="subscript"/>
        <sz val="10"/>
        <rFont val="Arial"/>
        <family val="2"/>
        <charset val="204"/>
      </rPr>
      <t>1</t>
    </r>
    <r>
      <rPr>
        <i/>
        <sz val="10"/>
        <rFont val="Arial"/>
        <family val="2"/>
        <charset val="204"/>
      </rPr>
      <t>*V</t>
    </r>
    <r>
      <rPr>
        <i/>
        <vertAlign val="subscript"/>
        <sz val="10"/>
        <rFont val="Arial"/>
        <family val="2"/>
        <charset val="204"/>
      </rPr>
      <t>1</t>
    </r>
    <r>
      <rPr>
        <i/>
        <sz val="10"/>
        <rFont val="Arial"/>
        <family val="2"/>
        <charset val="204"/>
      </rPr>
      <t>+…+T</t>
    </r>
    <r>
      <rPr>
        <i/>
        <vertAlign val="subscript"/>
        <sz val="10"/>
        <rFont val="Arial"/>
        <family val="2"/>
        <charset val="204"/>
      </rPr>
      <t>n</t>
    </r>
    <r>
      <rPr>
        <i/>
        <sz val="10"/>
        <rFont val="Arial"/>
        <family val="2"/>
        <charset val="204"/>
      </rPr>
      <t>*V</t>
    </r>
    <r>
      <rPr>
        <i/>
        <vertAlign val="subscript"/>
        <sz val="10"/>
        <rFont val="Arial"/>
        <family val="2"/>
        <charset val="204"/>
      </rPr>
      <t>n</t>
    </r>
    <r>
      <rPr>
        <i/>
        <sz val="10"/>
        <rFont val="Arial"/>
        <family val="2"/>
        <charset val="204"/>
      </rPr>
      <t>)/(V</t>
    </r>
    <r>
      <rPr>
        <i/>
        <vertAlign val="subscript"/>
        <sz val="10"/>
        <rFont val="Arial"/>
        <family val="2"/>
        <charset val="204"/>
      </rPr>
      <t>1</t>
    </r>
    <r>
      <rPr>
        <i/>
        <sz val="10"/>
        <rFont val="Arial"/>
        <family val="2"/>
        <charset val="204"/>
      </rPr>
      <t>+…+V</t>
    </r>
    <r>
      <rPr>
        <i/>
        <vertAlign val="subscript"/>
        <sz val="10"/>
        <rFont val="Arial"/>
        <family val="2"/>
        <charset val="204"/>
      </rPr>
      <t>n</t>
    </r>
    <r>
      <rPr>
        <i/>
        <sz val="10"/>
        <rFont val="Arial"/>
        <family val="2"/>
        <charset val="204"/>
      </rPr>
      <t>)</t>
    </r>
    <r>
      <rPr>
        <sz val="10"/>
        <rFont val="Arial"/>
        <family val="2"/>
        <charset val="204"/>
      </rPr>
      <t>, где</t>
    </r>
  </si>
  <si>
    <r>
      <t>T</t>
    </r>
    <r>
      <rPr>
        <vertAlign val="subscript"/>
        <sz val="10"/>
        <rFont val="Arial"/>
        <family val="2"/>
        <charset val="204"/>
      </rPr>
      <t>n</t>
    </r>
    <r>
      <rPr>
        <sz val="10"/>
        <rFont val="Arial"/>
        <family val="2"/>
        <charset val="204"/>
      </rPr>
      <t xml:space="preserve"> – срок отдельной операции репо, заключенной в отчетном месяце;</t>
    </r>
  </si>
  <si>
    <r>
      <t>Средневзвешенный срок по операциям репо за год</t>
    </r>
    <r>
      <rPr>
        <sz val="10"/>
        <rFont val="Arial"/>
        <family val="2"/>
        <charset val="204"/>
      </rPr>
      <t xml:space="preserve"> рассчитывается по формуле:</t>
    </r>
  </si>
  <si>
    <r>
      <t>Средневзвешенная доходность нот НБКР за месяц</t>
    </r>
    <r>
      <rPr>
        <sz val="10"/>
        <rFont val="Arial"/>
        <family val="2"/>
        <charset val="204"/>
      </rPr>
      <t xml:space="preserve"> (общая и по каждой категории срочности отдельно) рассчитывается по формуле:</t>
    </r>
  </si>
  <si>
    <r>
      <t>Y</t>
    </r>
    <r>
      <rPr>
        <vertAlign val="subscript"/>
        <sz val="10"/>
        <rFont val="Arial"/>
        <family val="2"/>
        <charset val="204"/>
      </rPr>
      <t>n</t>
    </r>
    <r>
      <rPr>
        <sz val="10"/>
        <rFont val="Arial"/>
        <family val="2"/>
        <charset val="204"/>
      </rPr>
      <t xml:space="preserve"> - средневзвешенная доходность нот НБКР на отдельном аукционе, проведенном за отчетный месяц;</t>
    </r>
  </si>
  <si>
    <r>
      <t>Q</t>
    </r>
    <r>
      <rPr>
        <vertAlign val="subscript"/>
        <sz val="10"/>
        <rFont val="Arial"/>
        <family val="2"/>
        <charset val="204"/>
      </rPr>
      <t>n</t>
    </r>
    <r>
      <rPr>
        <sz val="10"/>
        <rFont val="Arial"/>
        <family val="2"/>
        <charset val="204"/>
      </rPr>
      <t xml:space="preserve"> - объем продаж на отдельном аукционе, проведенном за отчетный месяц;</t>
    </r>
  </si>
  <si>
    <r>
      <t>Средневзвешенная доходность нот НБКР</t>
    </r>
    <r>
      <rPr>
        <sz val="10"/>
        <rFont val="Arial"/>
        <family val="2"/>
        <charset val="204"/>
      </rPr>
      <t xml:space="preserve"> на отдельном аукционе по каждой категории срочности рассчитывается по формуле:</t>
    </r>
  </si>
  <si>
    <r>
      <t>Средневзвешенная цена нот НБКР</t>
    </r>
    <r>
      <rPr>
        <sz val="10"/>
        <rFont val="Arial"/>
        <family val="2"/>
        <charset val="204"/>
      </rPr>
      <t xml:space="preserve"> на отдельном аукционе по каждой категории срочности рассчитывается по формуле:</t>
    </r>
  </si>
  <si>
    <r>
      <t>p</t>
    </r>
    <r>
      <rPr>
        <vertAlign val="subscript"/>
        <sz val="10"/>
        <rFont val="Arial"/>
        <family val="2"/>
        <charset val="204"/>
      </rPr>
      <t>n</t>
    </r>
    <r>
      <rPr>
        <sz val="10"/>
        <rFont val="Arial"/>
        <family val="2"/>
        <charset val="204"/>
      </rPr>
      <t xml:space="preserve"> - цены удовлетворенных лотов; </t>
    </r>
  </si>
  <si>
    <r>
      <t>Средневзвешенная доходность нот НБКР за год</t>
    </r>
    <r>
      <rPr>
        <sz val="10"/>
        <rFont val="Arial"/>
        <family val="2"/>
        <charset val="204"/>
      </rPr>
      <t xml:space="preserve"> рассчитывается по формуле:</t>
    </r>
  </si>
  <si>
    <r>
      <t>Y</t>
    </r>
    <r>
      <rPr>
        <vertAlign val="subscript"/>
        <sz val="10"/>
        <rFont val="Arial"/>
        <family val="2"/>
        <charset val="204"/>
      </rPr>
      <t>n</t>
    </r>
    <r>
      <rPr>
        <sz val="10"/>
        <rFont val="Arial"/>
        <family val="2"/>
        <charset val="204"/>
      </rPr>
      <t xml:space="preserve"> - средневзвешенная доходность ГКВ на отдельном аукционе, проведенном за отчетный месяц;</t>
    </r>
  </si>
  <si>
    <r>
      <t>Средневзвешенная доходность ГКВ</t>
    </r>
    <r>
      <rPr>
        <sz val="10"/>
        <rFont val="Arial"/>
        <family val="2"/>
        <charset val="204"/>
      </rPr>
      <t xml:space="preserve"> на отдельном аукционе по каждой категории срочности рассчитывается по формуле:</t>
    </r>
  </si>
  <si>
    <r>
      <t>Средневзвешенная цена ГКВ</t>
    </r>
    <r>
      <rPr>
        <sz val="10"/>
        <rFont val="Arial"/>
        <family val="2"/>
        <charset val="204"/>
      </rPr>
      <t xml:space="preserve"> на отдельном аукционе по каждой категории срочности рассчитывается по формуле:</t>
    </r>
  </si>
  <si>
    <r>
      <t>Средневзвешенная доходность ГКВ за год</t>
    </r>
    <r>
      <rPr>
        <sz val="10"/>
        <rFont val="Arial"/>
        <family val="2"/>
        <charset val="204"/>
      </rPr>
      <t xml:space="preserve"> рассчитывается по формуле:</t>
    </r>
  </si>
  <si>
    <r>
      <t>Средневзвешенная ставка по операциям на вторичном рынке за месяц</t>
    </r>
    <r>
      <rPr>
        <sz val="10"/>
        <rFont val="Arial"/>
        <family val="2"/>
        <charset val="204"/>
      </rPr>
      <t xml:space="preserve"> рассчитывается по формуле:</t>
    </r>
  </si>
  <si>
    <r>
      <t>V</t>
    </r>
    <r>
      <rPr>
        <vertAlign val="subscript"/>
        <sz val="10"/>
        <rFont val="Arial"/>
        <family val="2"/>
        <charset val="204"/>
      </rPr>
      <t xml:space="preserve">n  </t>
    </r>
    <r>
      <rPr>
        <sz val="10"/>
        <rFont val="Arial"/>
        <family val="2"/>
        <charset val="204"/>
      </rPr>
      <t>– объем отдельной операции, заключенной в отчетном месяце;</t>
    </r>
  </si>
  <si>
    <r>
      <t>Средневзвешенная ставка по операциям на вторичном рынке за год</t>
    </r>
    <r>
      <rPr>
        <sz val="10"/>
        <rFont val="Arial"/>
        <family val="2"/>
        <charset val="204"/>
      </rPr>
      <t xml:space="preserve"> рассчитывается по формуле:</t>
    </r>
  </si>
  <si>
    <r>
      <t>Средневзвешенный срок по операциям на вторичном рынке за месяц</t>
    </r>
    <r>
      <rPr>
        <sz val="10"/>
        <rFont val="Arial"/>
        <family val="2"/>
        <charset val="204"/>
      </rPr>
      <t xml:space="preserve"> рассчитываются по формуле:</t>
    </r>
  </si>
  <si>
    <r>
      <t>T</t>
    </r>
    <r>
      <rPr>
        <vertAlign val="subscript"/>
        <sz val="10"/>
        <rFont val="Arial"/>
        <family val="2"/>
        <charset val="204"/>
      </rPr>
      <t>n</t>
    </r>
    <r>
      <rPr>
        <sz val="10"/>
        <rFont val="Arial"/>
        <family val="2"/>
        <charset val="204"/>
      </rPr>
      <t xml:space="preserve"> – срочность отдельной операции, заключенной в отчетном месяце;</t>
    </r>
  </si>
  <si>
    <r>
      <t>Средневзвешенный срок по операциям на вторичном рынке за год</t>
    </r>
    <r>
      <rPr>
        <sz val="10"/>
        <rFont val="Arial"/>
        <family val="2"/>
        <charset val="204"/>
      </rPr>
      <t xml:space="preserve"> рассчитывается по формуле:</t>
    </r>
  </si>
  <si>
    <r>
      <t>I = (I</t>
    </r>
    <r>
      <rPr>
        <i/>
        <vertAlign val="subscript"/>
        <sz val="10"/>
        <rFont val="Arial"/>
        <family val="2"/>
        <charset val="204"/>
      </rPr>
      <t>1</t>
    </r>
    <r>
      <rPr>
        <i/>
        <sz val="10"/>
        <rFont val="Arial"/>
        <family val="2"/>
        <charset val="204"/>
      </rPr>
      <t>*V</t>
    </r>
    <r>
      <rPr>
        <i/>
        <vertAlign val="subscript"/>
        <sz val="10"/>
        <rFont val="Arial"/>
        <family val="2"/>
        <charset val="204"/>
      </rPr>
      <t>1</t>
    </r>
    <r>
      <rPr>
        <i/>
        <sz val="10"/>
        <rFont val="Arial"/>
        <family val="2"/>
        <charset val="204"/>
      </rPr>
      <t>+…+I</t>
    </r>
    <r>
      <rPr>
        <i/>
        <vertAlign val="subscript"/>
        <sz val="10"/>
        <rFont val="Arial"/>
        <family val="2"/>
        <charset val="204"/>
      </rPr>
      <t>n</t>
    </r>
    <r>
      <rPr>
        <i/>
        <sz val="10"/>
        <rFont val="Arial"/>
        <family val="2"/>
        <charset val="204"/>
      </rPr>
      <t>*V</t>
    </r>
    <r>
      <rPr>
        <i/>
        <vertAlign val="subscript"/>
        <sz val="10"/>
        <rFont val="Arial"/>
        <family val="2"/>
        <charset val="204"/>
      </rPr>
      <t>n</t>
    </r>
    <r>
      <rPr>
        <i/>
        <sz val="10"/>
        <rFont val="Arial"/>
        <family val="2"/>
        <charset val="204"/>
      </rPr>
      <t>)/(V</t>
    </r>
    <r>
      <rPr>
        <i/>
        <vertAlign val="subscript"/>
        <sz val="10"/>
        <rFont val="Arial"/>
        <family val="2"/>
        <charset val="204"/>
      </rPr>
      <t>1</t>
    </r>
    <r>
      <rPr>
        <i/>
        <sz val="10"/>
        <rFont val="Arial"/>
        <family val="2"/>
        <charset val="204"/>
      </rPr>
      <t>+…+V</t>
    </r>
    <r>
      <rPr>
        <i/>
        <vertAlign val="subscript"/>
        <sz val="10"/>
        <rFont val="Arial"/>
        <family val="2"/>
        <charset val="204"/>
      </rPr>
      <t>n</t>
    </r>
    <r>
      <rPr>
        <i/>
        <sz val="10"/>
        <rFont val="Arial"/>
        <family val="2"/>
        <charset val="204"/>
      </rPr>
      <t xml:space="preserve">), </t>
    </r>
    <r>
      <rPr>
        <sz val="10"/>
        <rFont val="Arial"/>
        <family val="2"/>
        <charset val="204"/>
      </rPr>
      <t>где</t>
    </r>
  </si>
  <si>
    <r>
      <t>I</t>
    </r>
    <r>
      <rPr>
        <vertAlign val="subscript"/>
        <sz val="10"/>
        <rFont val="Arial"/>
        <family val="2"/>
        <charset val="204"/>
      </rPr>
      <t>n</t>
    </r>
    <r>
      <rPr>
        <sz val="10"/>
        <rFont val="Arial"/>
        <family val="2"/>
        <charset val="204"/>
      </rPr>
      <t xml:space="preserve"> – процентная ставка отдельной сделки, заключенной в отчетном месяце;</t>
    </r>
  </si>
  <si>
    <r>
      <t>V</t>
    </r>
    <r>
      <rPr>
        <vertAlign val="subscript"/>
        <sz val="10"/>
        <rFont val="Arial"/>
        <family val="2"/>
        <charset val="204"/>
      </rPr>
      <t>n</t>
    </r>
    <r>
      <rPr>
        <sz val="10"/>
        <rFont val="Arial"/>
        <family val="2"/>
        <charset val="204"/>
      </rPr>
      <t xml:space="preserve"> – объем отдельной сделки, заключенной в отчетном месяце;</t>
    </r>
  </si>
  <si>
    <r>
      <t>Средневзвешенная ставка по кредитам в национальной (иностранной) валюте на  межбанковском кредитном рынке</t>
    </r>
    <r>
      <rPr>
        <sz val="10"/>
        <rFont val="Arial"/>
        <family val="2"/>
        <charset val="204"/>
      </rPr>
      <t xml:space="preserve"> (в целом и по каждой категории срочности отдельно) </t>
    </r>
    <r>
      <rPr>
        <b/>
        <sz val="10"/>
        <rFont val="Arial"/>
        <family val="2"/>
        <charset val="204"/>
      </rPr>
      <t>за год</t>
    </r>
    <r>
      <rPr>
        <sz val="10"/>
        <rFont val="Arial"/>
        <family val="2"/>
        <charset val="204"/>
      </rPr>
      <t xml:space="preserve"> рассчитывается по формуле:</t>
    </r>
  </si>
  <si>
    <r>
      <t xml:space="preserve">Средневзвешенная процентная ставка по вновь принятым депозитам в национальной (иностранной) валюте </t>
    </r>
    <r>
      <rPr>
        <sz val="10"/>
        <rFont val="Arial"/>
        <family val="2"/>
        <charset val="204"/>
      </rPr>
      <t xml:space="preserve">(общая, по каждой категории клиентов, по каждой категории срочности) </t>
    </r>
    <r>
      <rPr>
        <b/>
        <sz val="10"/>
        <rFont val="Arial"/>
        <family val="2"/>
        <charset val="204"/>
      </rPr>
      <t>за месяц</t>
    </r>
    <r>
      <rPr>
        <sz val="10"/>
        <rFont val="Arial"/>
        <family val="2"/>
        <charset val="204"/>
      </rPr>
      <t xml:space="preserve"> рассчитывается по формуле:</t>
    </r>
  </si>
  <si>
    <r>
      <t>V</t>
    </r>
    <r>
      <rPr>
        <vertAlign val="subscript"/>
        <sz val="10"/>
        <rFont val="Arial"/>
        <family val="2"/>
        <charset val="204"/>
      </rPr>
      <t>n</t>
    </r>
    <r>
      <rPr>
        <sz val="10"/>
        <rFont val="Arial"/>
        <family val="2"/>
        <charset val="204"/>
      </rPr>
      <t xml:space="preserve"> – объем одного вида депозитов в национальной (иностранной) валюте, принятых за месяц; </t>
    </r>
  </si>
  <si>
    <r>
      <t xml:space="preserve">Средневзвешенная процентная ставка по вновь принятым депозитам в национальной (иностранной) валюте </t>
    </r>
    <r>
      <rPr>
        <sz val="10"/>
        <rFont val="Arial"/>
        <family val="2"/>
        <charset val="204"/>
      </rPr>
      <t xml:space="preserve">(общая, по каждой категории клиентов, по каждой категории срочности) </t>
    </r>
    <r>
      <rPr>
        <b/>
        <sz val="10"/>
        <rFont val="Arial"/>
        <family val="2"/>
        <charset val="204"/>
      </rPr>
      <t>за год</t>
    </r>
    <r>
      <rPr>
        <sz val="10"/>
        <rFont val="Arial"/>
        <family val="2"/>
        <charset val="204"/>
      </rPr>
      <t xml:space="preserve"> рассчитывается по формуле:</t>
    </r>
  </si>
  <si>
    <r>
      <t xml:space="preserve">Средневзвешенная процентная ставка по депозитам в национальной (иностранной) валюте </t>
    </r>
    <r>
      <rPr>
        <sz val="10"/>
        <rFont val="Arial"/>
        <family val="2"/>
        <charset val="204"/>
      </rPr>
      <t xml:space="preserve">(общая, по каждой категории клиентов,  по каждой категории срочности) </t>
    </r>
    <r>
      <rPr>
        <b/>
        <sz val="10"/>
        <rFont val="Arial"/>
        <family val="2"/>
        <charset val="204"/>
      </rPr>
      <t>на конец месяца</t>
    </r>
    <r>
      <rPr>
        <sz val="10"/>
        <rFont val="Arial"/>
        <family val="2"/>
        <charset val="204"/>
      </rPr>
      <t xml:space="preserve"> рассчитывается по формуле:</t>
    </r>
  </si>
  <si>
    <r>
      <t xml:space="preserve">Средневзвешенная процентная ставка по вновь выданным кредитам в национальной (иностранной) валюте </t>
    </r>
    <r>
      <rPr>
        <sz val="10"/>
        <rFont val="Arial"/>
        <family val="2"/>
        <charset val="204"/>
      </rPr>
      <t xml:space="preserve">(общая, по каждой категории срочности, по каждой категории отрасли) </t>
    </r>
    <r>
      <rPr>
        <b/>
        <sz val="10"/>
        <rFont val="Arial"/>
        <family val="2"/>
        <charset val="204"/>
      </rPr>
      <t>за месяц</t>
    </r>
    <r>
      <rPr>
        <sz val="10"/>
        <rFont val="Arial"/>
        <family val="2"/>
        <charset val="204"/>
      </rPr>
      <t xml:space="preserve"> рассчитываются по формуле:</t>
    </r>
  </si>
  <si>
    <r>
      <t xml:space="preserve">Средневзвешенная процентная ставка по вновь выданным кредитам в национальной (иностранной) валюте </t>
    </r>
    <r>
      <rPr>
        <sz val="10"/>
        <rFont val="Arial"/>
        <family val="2"/>
        <charset val="204"/>
      </rPr>
      <t xml:space="preserve">(общая, по каждой категории срочности, по каждой категории отрасли) </t>
    </r>
    <r>
      <rPr>
        <b/>
        <sz val="10"/>
        <rFont val="Arial"/>
        <family val="2"/>
        <charset val="204"/>
      </rPr>
      <t>за год</t>
    </r>
    <r>
      <rPr>
        <sz val="10"/>
        <rFont val="Arial"/>
        <family val="2"/>
        <charset val="204"/>
      </rPr>
      <t xml:space="preserve"> рассчитывается по формуле:</t>
    </r>
  </si>
  <si>
    <r>
      <t xml:space="preserve">Средневзвешенная процентная ставка по кредитам в национальной (иностранной) валюте </t>
    </r>
    <r>
      <rPr>
        <sz val="10"/>
        <rFont val="Arial"/>
        <family val="2"/>
        <charset val="204"/>
      </rPr>
      <t xml:space="preserve">(общая, по каждой категории срочности, по каждой категории отрасли) </t>
    </r>
    <r>
      <rPr>
        <b/>
        <sz val="10"/>
        <rFont val="Arial"/>
        <family val="2"/>
        <charset val="204"/>
      </rPr>
      <t>на конец месяца</t>
    </r>
    <r>
      <rPr>
        <sz val="10"/>
        <rFont val="Arial"/>
        <family val="2"/>
        <charset val="204"/>
      </rPr>
      <t xml:space="preserve"> рассчитывается по формуле:</t>
    </r>
  </si>
  <si>
    <r>
      <t>NBER</t>
    </r>
    <r>
      <rPr>
        <vertAlign val="subscript"/>
        <sz val="10"/>
        <rFont val="Arial"/>
        <family val="2"/>
        <charset val="204"/>
      </rPr>
      <t>it</t>
    </r>
    <r>
      <rPr>
        <sz val="10"/>
        <rFont val="Arial"/>
        <family val="2"/>
        <charset val="204"/>
      </rPr>
      <t xml:space="preserve"> – индекс номинального двустороннего курса валюты страны i за период t, рассчитанный по формуле (на примере для доллара США):</t>
    </r>
  </si>
  <si>
    <r>
      <t>ER</t>
    </r>
    <r>
      <rPr>
        <vertAlign val="subscript"/>
        <sz val="10"/>
        <rFont val="Arial"/>
        <family val="2"/>
        <charset val="204"/>
      </rPr>
      <t>USt</t>
    </r>
    <r>
      <rPr>
        <sz val="10"/>
        <rFont val="Arial"/>
        <family val="2"/>
        <charset val="204"/>
      </rPr>
      <t xml:space="preserve"> – среднее геометрическое номинальных обменных курсов сома (единиц долларов США за 1 сом) в период t;</t>
    </r>
  </si>
  <si>
    <r>
      <t>ER</t>
    </r>
    <r>
      <rPr>
        <vertAlign val="subscript"/>
        <sz val="10"/>
        <rFont val="Arial"/>
        <family val="2"/>
        <charset val="204"/>
      </rPr>
      <t>USо</t>
    </r>
    <r>
      <rPr>
        <sz val="10"/>
        <rFont val="Arial"/>
        <family val="2"/>
        <charset val="204"/>
      </rPr>
      <t xml:space="preserve"> – соответствующее среднее геометрическое номинальных обменных курсов за базовый период 0;</t>
    </r>
  </si>
  <si>
    <r>
      <t>W</t>
    </r>
    <r>
      <rPr>
        <vertAlign val="subscript"/>
        <sz val="10"/>
        <rFont val="Arial"/>
        <family val="2"/>
        <charset val="204"/>
      </rPr>
      <t>it</t>
    </r>
    <r>
      <rPr>
        <sz val="10"/>
        <rFont val="Arial"/>
        <family val="2"/>
        <charset val="204"/>
      </rPr>
      <t xml:space="preserve"> - соответствующий вес страны-партнера во внешней торговле Кыргызской Республики, рассчитанный по формуле:</t>
    </r>
  </si>
  <si>
    <r>
      <t>RBER</t>
    </r>
    <r>
      <rPr>
        <vertAlign val="subscript"/>
        <sz val="10"/>
        <rFont val="Arial"/>
        <family val="2"/>
        <charset val="204"/>
      </rPr>
      <t>it</t>
    </r>
    <r>
      <rPr>
        <sz val="10"/>
        <rFont val="Arial"/>
        <family val="2"/>
        <charset val="204"/>
      </rPr>
      <t xml:space="preserve"> – индекс реального двустороннего курса валюты страны i за период t, рассчитанный по формуле (на примере для доллара США): </t>
    </r>
  </si>
  <si>
    <r>
      <t>ER</t>
    </r>
    <r>
      <rPr>
        <vertAlign val="subscript"/>
        <sz val="10"/>
        <rFont val="Arial"/>
        <family val="2"/>
        <charset val="204"/>
      </rPr>
      <t>USо</t>
    </r>
    <r>
      <rPr>
        <sz val="10"/>
        <rFont val="Arial"/>
        <family val="2"/>
        <charset val="204"/>
      </rPr>
      <t xml:space="preserve"> - соответствующее среднее геометрическое номинальных обменных курсов за базовый период 0;</t>
    </r>
  </si>
  <si>
    <t>АКБ</t>
  </si>
  <si>
    <t>Акционерно-коммерческий банк</t>
  </si>
  <si>
    <t>КЫРГЫЗ РЕСПУБЛИКАСЫНЫН</t>
  </si>
  <si>
    <t>УЛУТТУК БАНКЫНЫН</t>
  </si>
  <si>
    <t>БЮЛЛЕТЕНИ</t>
  </si>
  <si>
    <t>БЮЛЛЕТЕНЬ</t>
  </si>
  <si>
    <t>НАЦИОНАЛЬНОГО БАНКА</t>
  </si>
  <si>
    <t>РЕДАКЦИОННЫЙ СОВЕТ:</t>
  </si>
  <si>
    <t>Председатель</t>
  </si>
  <si>
    <t>Ответственный секретарь</t>
  </si>
  <si>
    <t>Расчетный прожиточный минимум</t>
  </si>
  <si>
    <t>Сведения о головных учреждениях и филиалах коммерческих банков</t>
  </si>
  <si>
    <t>Сведения об уставном (акционерном) капитале коммерческих банков</t>
  </si>
  <si>
    <t>Сводный отчет о прибыли/убытках и классификация кредитов коммерческих банков</t>
  </si>
  <si>
    <t>Графики</t>
  </si>
  <si>
    <t>Международные резервы (на конец периода)</t>
  </si>
  <si>
    <t>Основные показатели функционирования платежной системы</t>
  </si>
  <si>
    <t>Платежи, осуществленные через клиринговую и гроссовую системы расчетов КР</t>
  </si>
  <si>
    <t>Платежи по видам телекоммуникационных систем</t>
  </si>
  <si>
    <t>Трансграничные платежи по телекоммуникационным системам в разрезе стран</t>
  </si>
  <si>
    <t>Денежные переводы по видам систем</t>
  </si>
  <si>
    <t>Денежные переводы в разрезе областей Кыргызской Республики</t>
  </si>
  <si>
    <t>Трансграничные денежные переводы в разрезе стран</t>
  </si>
  <si>
    <t>Платежи по видам используемых платежных инструментов</t>
  </si>
  <si>
    <t>Платежи, осуществленные посредством банковских карт</t>
  </si>
  <si>
    <t>ПРИЛОЖЕНИЕ 3. Список сокращений</t>
  </si>
  <si>
    <t>АТС</t>
  </si>
  <si>
    <t>Автоматизированная торговая система</t>
  </si>
  <si>
    <t>БМР</t>
  </si>
  <si>
    <t>Банк международных расчетов</t>
  </si>
  <si>
    <t>ГСРРВ</t>
  </si>
  <si>
    <t>Гроссовая система расчетов в режиме реального времени</t>
  </si>
  <si>
    <t>Государственные казначейские облигации</t>
  </si>
  <si>
    <t xml:space="preserve">ЕАЭС </t>
  </si>
  <si>
    <t>Евразийский экономический союз</t>
  </si>
  <si>
    <t>ЕМПЦ</t>
  </si>
  <si>
    <t>Единый межбанковский процессинговый центр</t>
  </si>
  <si>
    <t>МФК</t>
  </si>
  <si>
    <t>Микрофинансовая компания</t>
  </si>
  <si>
    <t>СИФ</t>
  </si>
  <si>
    <t>Цена на границе страны импортера (cost, insurance, freight)</t>
  </si>
  <si>
    <t>СПК</t>
  </si>
  <si>
    <t>Система пакетного клиринга</t>
  </si>
  <si>
    <t>Специальные права заимствования (Special Drawing Rights)</t>
  </si>
  <si>
    <t>СФРБ</t>
  </si>
  <si>
    <t>Специализированный фонд рефинансирования банков</t>
  </si>
  <si>
    <t>ФК КС</t>
  </si>
  <si>
    <t>Финансовая компания кредитных союзов</t>
  </si>
  <si>
    <t>ФКПРКС</t>
  </si>
  <si>
    <t>Финансовая компания по поддержке и развитию кредитных союзов</t>
  </si>
  <si>
    <t>СПЗ (SDR)</t>
  </si>
  <si>
    <t>Платежи, осуществленные через клиринговую систему расчетов</t>
  </si>
  <si>
    <t>Эсептешүүлөрдүн клиринг системасы аркылуу жүзөгө ашырылган төлөмдөр</t>
  </si>
  <si>
    <t>Payments made through the clearing settlement system</t>
  </si>
  <si>
    <t>количество (тысяч единиц)</t>
  </si>
  <si>
    <t>саны (миң бирдик)</t>
  </si>
  <si>
    <t>number (thousand of units)</t>
  </si>
  <si>
    <t>объем (млн сом)</t>
  </si>
  <si>
    <t>көлөмү (млн сом)</t>
  </si>
  <si>
    <t>volume (million of soms)</t>
  </si>
  <si>
    <t>Платежи, осуществленные через гроссовую систему расчетов</t>
  </si>
  <si>
    <t>Эсептешүүлөрдүн гросстук системалары аркылуу жүзөгө ашырылган төлөмдөр</t>
  </si>
  <si>
    <t>Payments made through the gross settlement system</t>
  </si>
  <si>
    <t>Всего платежей</t>
  </si>
  <si>
    <t>Бардыгы болуп төлөмдөр</t>
  </si>
  <si>
    <t>Total payments</t>
  </si>
  <si>
    <t>МАЗМУНУ</t>
  </si>
  <si>
    <t>return to the CONTENTS</t>
  </si>
  <si>
    <t>SWIFT</t>
  </si>
  <si>
    <t>входящие платежи</t>
  </si>
  <si>
    <t>кириш төлөмдөр</t>
  </si>
  <si>
    <t>incoming payments</t>
  </si>
  <si>
    <t>исходящие платежи</t>
  </si>
  <si>
    <t>чыгыш төлөмдөр</t>
  </si>
  <si>
    <t>outgoing payments</t>
  </si>
  <si>
    <t>TELEX</t>
  </si>
  <si>
    <t>Итого</t>
  </si>
  <si>
    <t>Жыйынтыгында</t>
  </si>
  <si>
    <t>Total</t>
  </si>
  <si>
    <r>
      <t>Другие системы</t>
    </r>
    <r>
      <rPr>
        <b/>
        <vertAlign val="superscript"/>
        <sz val="10"/>
        <rFont val="Arial"/>
        <family val="2"/>
        <charset val="204"/>
      </rPr>
      <t>/1</t>
    </r>
  </si>
  <si>
    <r>
      <t>Башка системалар</t>
    </r>
    <r>
      <rPr>
        <b/>
        <vertAlign val="superscript"/>
        <sz val="10"/>
        <rFont val="Arial"/>
        <family val="2"/>
        <charset val="204"/>
      </rPr>
      <t>/1</t>
    </r>
  </si>
  <si>
    <r>
      <t>Other systems</t>
    </r>
    <r>
      <rPr>
        <b/>
        <vertAlign val="superscript"/>
        <sz val="10"/>
        <rFont val="Arial"/>
        <family val="2"/>
        <charset val="204"/>
      </rPr>
      <t>/1</t>
    </r>
  </si>
  <si>
    <t>2017</t>
  </si>
  <si>
    <t>Австралия</t>
  </si>
  <si>
    <t>Australia</t>
  </si>
  <si>
    <t>Австрия</t>
  </si>
  <si>
    <t>Austria</t>
  </si>
  <si>
    <t>Belarus</t>
  </si>
  <si>
    <t>Улуу Британия</t>
  </si>
  <si>
    <t>Great Britain</t>
  </si>
  <si>
    <t>Germany</t>
  </si>
  <si>
    <t>Гонконг (Сянган)</t>
  </si>
  <si>
    <t>Hong Kong (Xian Gang)</t>
  </si>
  <si>
    <t>Казакстан</t>
  </si>
  <si>
    <t>Kazakhstan</t>
  </si>
  <si>
    <t>Кипр</t>
  </si>
  <si>
    <t>Cyprus</t>
  </si>
  <si>
    <t>Кытай</t>
  </si>
  <si>
    <t>China</t>
  </si>
  <si>
    <t>Латвия</t>
  </si>
  <si>
    <t>Latvia</t>
  </si>
  <si>
    <t>Литва</t>
  </si>
  <si>
    <t>Lithuania</t>
  </si>
  <si>
    <t>Нидерланд</t>
  </si>
  <si>
    <t>Netherlands</t>
  </si>
  <si>
    <t>Новая Зеландия</t>
  </si>
  <si>
    <t>Жаңы Зеландия</t>
  </si>
  <si>
    <t>New Zealand</t>
  </si>
  <si>
    <t>БАЭ</t>
  </si>
  <si>
    <t>UAE</t>
  </si>
  <si>
    <t>Russia</t>
  </si>
  <si>
    <t>АКШ</t>
  </si>
  <si>
    <t>USA</t>
  </si>
  <si>
    <t>Түркия</t>
  </si>
  <si>
    <t>Turkey</t>
  </si>
  <si>
    <t>Өзбекстан</t>
  </si>
  <si>
    <t>Uzbekistan</t>
  </si>
  <si>
    <t>Ukraine</t>
  </si>
  <si>
    <t>Switzerland</t>
  </si>
  <si>
    <t>Южная Корея</t>
  </si>
  <si>
    <t>Түштүк Корея</t>
  </si>
  <si>
    <t>South Korea</t>
  </si>
  <si>
    <t>Japan</t>
  </si>
  <si>
    <t>Другие страны</t>
  </si>
  <si>
    <t>Башка өлкөлөр</t>
  </si>
  <si>
    <t>Other countries</t>
  </si>
  <si>
    <t>Western Union</t>
  </si>
  <si>
    <t>Анелик</t>
  </si>
  <si>
    <t>Anelik</t>
  </si>
  <si>
    <t>Contact</t>
  </si>
  <si>
    <t>Money Gram</t>
  </si>
  <si>
    <t>Migom</t>
  </si>
  <si>
    <t>Лидер</t>
  </si>
  <si>
    <t>Leader</t>
  </si>
  <si>
    <t>Xpress money</t>
  </si>
  <si>
    <t>Юнистрим</t>
  </si>
  <si>
    <t>Unistream</t>
  </si>
  <si>
    <t>Coinstar (Travelex)</t>
  </si>
  <si>
    <t>АЛЛЮР</t>
  </si>
  <si>
    <t>ALLUR</t>
  </si>
  <si>
    <t>Interexpress</t>
  </si>
  <si>
    <t>Быстрая почта</t>
  </si>
  <si>
    <t>Bystraya pochta</t>
  </si>
  <si>
    <t>Страна - экспресс</t>
  </si>
  <si>
    <t>Strana - express</t>
  </si>
  <si>
    <t>Кыргыз Transfer</t>
  </si>
  <si>
    <t>Kyrgyz Transfer</t>
  </si>
  <si>
    <t>БЛИЗКО</t>
  </si>
  <si>
    <t>BLIZKO</t>
  </si>
  <si>
    <t>FASTER</t>
  </si>
  <si>
    <t>Private money</t>
  </si>
  <si>
    <t>Золотая Корона</t>
  </si>
  <si>
    <t>Zolotaya Korona</t>
  </si>
  <si>
    <t>Каспиан</t>
  </si>
  <si>
    <t>Caspian</t>
  </si>
  <si>
    <t>Салам</t>
  </si>
  <si>
    <t>Salam</t>
  </si>
  <si>
    <t>БТФ Союз</t>
  </si>
  <si>
    <t>BTF soyuz</t>
  </si>
  <si>
    <t>Другие системы</t>
  </si>
  <si>
    <t>Башка системалар</t>
  </si>
  <si>
    <t>Other systems</t>
  </si>
  <si>
    <t>Бишкек шаары</t>
  </si>
  <si>
    <t>Bishkek</t>
  </si>
  <si>
    <t>Баткен областы</t>
  </si>
  <si>
    <t>Batken oblast</t>
  </si>
  <si>
    <t>Жалал-Абад областы</t>
  </si>
  <si>
    <t>Jalal-Abad oblast</t>
  </si>
  <si>
    <t>Ысык-Көл областы</t>
  </si>
  <si>
    <t>Issyk-Kul oblast</t>
  </si>
  <si>
    <t>Нарын областы</t>
  </si>
  <si>
    <t>Naryn oblast</t>
  </si>
  <si>
    <t>Ош областы</t>
  </si>
  <si>
    <t>Osh oblast</t>
  </si>
  <si>
    <t>Талас областы</t>
  </si>
  <si>
    <t>Talas oblast</t>
  </si>
  <si>
    <t>Чүй областы</t>
  </si>
  <si>
    <t>Chui oblast</t>
  </si>
  <si>
    <t>(млн сом)</t>
  </si>
  <si>
    <t>Добыча полезных ископаемых</t>
  </si>
  <si>
    <t>Обрабатывающие производства (Обрабатывающая промышленность)</t>
  </si>
  <si>
    <t>Обеспечение (снабжение) электроэнергией, газом, паром и кондиционированным воздухом</t>
  </si>
  <si>
    <t>Транспортная деятельность и хранение грузов</t>
  </si>
  <si>
    <t>Информация и связь</t>
  </si>
  <si>
    <t>Финансовое посредничество и страхование</t>
  </si>
  <si>
    <t>Операции с недвижимым имуществом</t>
  </si>
  <si>
    <t>Профессиональная, научная и техническая деятельность</t>
  </si>
  <si>
    <t>Здравоохранение и социальное обслуживание населения</t>
  </si>
  <si>
    <t>Искусство, развлечения и отдых</t>
  </si>
  <si>
    <t>Прочая обслуживающая деятельность</t>
  </si>
  <si>
    <t>Чистые (за вычетом субсидий) налоги на продукты</t>
  </si>
  <si>
    <t>* предварительные данные</t>
  </si>
  <si>
    <t>ИДӨ, бардыгы болуп</t>
  </si>
  <si>
    <t>GDP, total</t>
  </si>
  <si>
    <t>анын ичинде:</t>
  </si>
  <si>
    <t>of which:</t>
  </si>
  <si>
    <t>Пайдалуу кендерди казып алуу</t>
  </si>
  <si>
    <t>Mining</t>
  </si>
  <si>
    <t>Иштетүү өндүрүшү (Кайра иштетүү өнөр жайы)</t>
  </si>
  <si>
    <t>Электр энергиясы, газ, буу жана тазаланган аба менен камсыздоо (жабдуу)</t>
  </si>
  <si>
    <t>Водоснабжение, очистка, обработка отходов и получение вторичного сырья</t>
  </si>
  <si>
    <t>Суу менен камсыздоо, калдыктарды тазалоо, иштеп чыгуу аркылуу кайра пайдалануучу чийки затты алуу</t>
  </si>
  <si>
    <t>Water supply, waste treatment and cleaning getting recycled</t>
  </si>
  <si>
    <t>Курулуш</t>
  </si>
  <si>
    <t>Construction</t>
  </si>
  <si>
    <t>Дүң жана чекене соода; автомобиль жана мотоциклдерди оңдоо</t>
  </si>
  <si>
    <t>Транспорт иш чөйрөсү жана жүктөрдү сактоо</t>
  </si>
  <si>
    <t>Transport activities and storage of goods</t>
  </si>
  <si>
    <t>Деятельность гостиниц и ресторанов</t>
  </si>
  <si>
    <t>Мейманканалар менен ресторандардын иши</t>
  </si>
  <si>
    <t>Hotels and restaurants</t>
  </si>
  <si>
    <t>Маалымат жана байланыш</t>
  </si>
  <si>
    <t>Information and communication</t>
  </si>
  <si>
    <t>Финансылык ортомчулук жана камсыздандыруу</t>
  </si>
  <si>
    <t>Financial intermediation and insurance</t>
  </si>
  <si>
    <t>Кыймылсыз мүлк менен операциялар</t>
  </si>
  <si>
    <t>Operations with the real estate</t>
  </si>
  <si>
    <t>Кесиптик, илимий жана техникалык иш чөйрөсү</t>
  </si>
  <si>
    <t>Professional, scientific and technical activities</t>
  </si>
  <si>
    <t>Администрациялык жана көмөкчү иш</t>
  </si>
  <si>
    <t>Administrative and support service activities</t>
  </si>
  <si>
    <t>Государственное управление и оборона; обязательное социальное обеспечение</t>
  </si>
  <si>
    <t>Мамлекеттик башкаруу жана коргонуу; милдеттүү социалдык камсыздоо</t>
  </si>
  <si>
    <t>Билим берүү</t>
  </si>
  <si>
    <t>Education</t>
  </si>
  <si>
    <t>Саламаттыкты сактоо жана калкты социалдык жактан тейлөө</t>
  </si>
  <si>
    <t>Health and social services for the population</t>
  </si>
  <si>
    <t>Искусство, көңүл ачуу жана эс алуу</t>
  </si>
  <si>
    <t>Arts, entertainment and recreation</t>
  </si>
  <si>
    <t>Башка тейлөө иши</t>
  </si>
  <si>
    <t>Other service  activities</t>
  </si>
  <si>
    <t>Продуктуларга таза (субсидияларды эсептен алып салуу менен) салыктар</t>
  </si>
  <si>
    <t>* алдын-ала алынган маалыматтар</t>
  </si>
  <si>
    <t>Сельское хозяйство, лесное хозяйство и рыболовство</t>
  </si>
  <si>
    <t xml:space="preserve">Оптовая и розничная торговля; ремонт автомобилей и мотоциклов </t>
  </si>
  <si>
    <t xml:space="preserve">Административная и вспомогательная деятельность                          </t>
  </si>
  <si>
    <t>(million of soms)</t>
  </si>
  <si>
    <t>(som)</t>
  </si>
  <si>
    <t>Кыргыз Республикасы</t>
  </si>
  <si>
    <t>Kyrgyz Republic</t>
  </si>
  <si>
    <t>01 - 03</t>
  </si>
  <si>
    <t>01 - 06</t>
  </si>
  <si>
    <t>01 - 09</t>
  </si>
  <si>
    <t>01 - 12</t>
  </si>
  <si>
    <t>I</t>
  </si>
  <si>
    <t>II</t>
  </si>
  <si>
    <t>III</t>
  </si>
  <si>
    <t>IV</t>
  </si>
  <si>
    <t>01</t>
  </si>
  <si>
    <t>02</t>
  </si>
  <si>
    <t>03</t>
  </si>
  <si>
    <t>04</t>
  </si>
  <si>
    <t>05</t>
  </si>
  <si>
    <t>06</t>
  </si>
  <si>
    <t>07</t>
  </si>
  <si>
    <t>08</t>
  </si>
  <si>
    <t>09</t>
  </si>
  <si>
    <t>10</t>
  </si>
  <si>
    <t>11</t>
  </si>
  <si>
    <t>12</t>
  </si>
  <si>
    <t>Акча базасы</t>
  </si>
  <si>
    <t>Monetary base</t>
  </si>
  <si>
    <t>Жүгүртүүдөгү акчалар</t>
  </si>
  <si>
    <t>Currency in circulation</t>
  </si>
  <si>
    <t>Банктардан тышкаркы акчалар (М0)</t>
  </si>
  <si>
    <t>Currency outside banks (М0)</t>
  </si>
  <si>
    <t>Акча топтому (М1)</t>
  </si>
  <si>
    <t>Monetary aggregate (М1)</t>
  </si>
  <si>
    <t>Акча массасы (М2)</t>
  </si>
  <si>
    <t>Money supply (М2)</t>
  </si>
  <si>
    <t>Акча массасы (М2Х)</t>
  </si>
  <si>
    <t>Money supply (М2Х)</t>
  </si>
  <si>
    <t>М1 мультипликатору</t>
  </si>
  <si>
    <t>M1 Multiplier</t>
  </si>
  <si>
    <t>М2 мультипликатору</t>
  </si>
  <si>
    <t>M2 Multiplier</t>
  </si>
  <si>
    <t>М2Х мультипликатору</t>
  </si>
  <si>
    <t>M2X Multiplier</t>
  </si>
  <si>
    <t xml:space="preserve">М1 жүгүртүү ылдамдыгы </t>
  </si>
  <si>
    <t xml:space="preserve">M1 Velocity </t>
  </si>
  <si>
    <t xml:space="preserve">М2 жүгүртүү ылдамдыгы </t>
  </si>
  <si>
    <t xml:space="preserve">M2 Velocity </t>
  </si>
  <si>
    <t xml:space="preserve">М2Х жүгүртүү ылдамдыгы </t>
  </si>
  <si>
    <t>M2X Velocity</t>
  </si>
  <si>
    <t>Маалымат үчүн:</t>
  </si>
  <si>
    <t>Memo:</t>
  </si>
  <si>
    <t>Банктардан тышкаркы акчалар/депозиттердин жалпы көлөмү</t>
  </si>
  <si>
    <t>Currency outside banks/total deposits</t>
  </si>
  <si>
    <t>Депозиттер/M2Х акча массасы</t>
  </si>
  <si>
    <t>Deposits/Money supply</t>
  </si>
  <si>
    <t>Note:</t>
  </si>
  <si>
    <t>Чистые иностранные активы</t>
  </si>
  <si>
    <t>Требования к нерезидентам</t>
  </si>
  <si>
    <t>Обязательства перед нерезидентами</t>
  </si>
  <si>
    <t>Чистые внутренние активы</t>
  </si>
  <si>
    <t>Чистые требования  к органам государственного управления</t>
  </si>
  <si>
    <t>Требования к органам государственного управления</t>
  </si>
  <si>
    <t>Ценные бумаги</t>
  </si>
  <si>
    <t>Обязательства перед органами государственного управления</t>
  </si>
  <si>
    <t>Депозиты</t>
  </si>
  <si>
    <t>Требования к другим секторам</t>
  </si>
  <si>
    <t>Другие финансовые корпорации</t>
  </si>
  <si>
    <t>Нефинансовые корпорации</t>
  </si>
  <si>
    <t>Другие сектора-резиденты</t>
  </si>
  <si>
    <t>Счета капитала</t>
  </si>
  <si>
    <t>Прочие статьи</t>
  </si>
  <si>
    <t>Широкая денежная масса</t>
  </si>
  <si>
    <t>Деньги вне банков</t>
  </si>
  <si>
    <t>Депозиты депозитных корпораций</t>
  </si>
  <si>
    <t>Нак чет өлкө активдери</t>
  </si>
  <si>
    <t>Net foreign assets</t>
  </si>
  <si>
    <t xml:space="preserve">Резидент эместерге карата талаптар </t>
  </si>
  <si>
    <t>Claims on nonresidents</t>
  </si>
  <si>
    <t>Резидент эместер алдындагы милдеттенмелер</t>
  </si>
  <si>
    <t>Liabilities to nonresidents</t>
  </si>
  <si>
    <t xml:space="preserve">Нак ички активдер </t>
  </si>
  <si>
    <t>Net domestic assets</t>
  </si>
  <si>
    <t xml:space="preserve">Мамлекеттик башкаруу органдарына карата накта талаптар </t>
  </si>
  <si>
    <t>Net claims on General Government</t>
  </si>
  <si>
    <t>Мамлекеттик башкаруу органдарына карата талаптар</t>
  </si>
  <si>
    <t>Сlaims on General Government</t>
  </si>
  <si>
    <t>Кредиттер</t>
  </si>
  <si>
    <t>Loans</t>
  </si>
  <si>
    <t>Баалуу кагаздар</t>
  </si>
  <si>
    <t>Securities</t>
  </si>
  <si>
    <t>Мамлекеттик башкаруу органдары алдындагы милдеттенмелер</t>
  </si>
  <si>
    <t>Liabilities to General Government</t>
  </si>
  <si>
    <t>Депозиттер</t>
  </si>
  <si>
    <t>Deposits</t>
  </si>
  <si>
    <t xml:space="preserve">Башка секторлорго карата талаптар </t>
  </si>
  <si>
    <t>Claims on other sectors</t>
  </si>
  <si>
    <t>Башка финансылык корпорациялар</t>
  </si>
  <si>
    <t>Other financial corporations</t>
  </si>
  <si>
    <t>Финансылык эмес корпорациялар</t>
  </si>
  <si>
    <t>Non-financial corporations</t>
  </si>
  <si>
    <t>Башка секторлор-резиденттер</t>
  </si>
  <si>
    <t>Other resident sectors</t>
  </si>
  <si>
    <t>Капитал эсеби</t>
  </si>
  <si>
    <t>Capital accounts</t>
  </si>
  <si>
    <t>Башка статьялар</t>
  </si>
  <si>
    <t>Other items net</t>
  </si>
  <si>
    <t>Кеңири мааниде колдонулуучу акча массасы</t>
  </si>
  <si>
    <t>Broad money</t>
  </si>
  <si>
    <t xml:space="preserve">Банктардан тышкаркы акчалар </t>
  </si>
  <si>
    <t>Currency outside banks</t>
  </si>
  <si>
    <t>Депозиттик корпорациялардын депозиттери</t>
  </si>
  <si>
    <t>Deposits of depository corporations</t>
  </si>
  <si>
    <t>Улуттук валютадагы которулма депозиттер</t>
  </si>
  <si>
    <t>Transferable deposits in national currency</t>
  </si>
  <si>
    <t>Улуттук валютадагы башка депозиттер</t>
  </si>
  <si>
    <t>Other deposits in national currency</t>
  </si>
  <si>
    <t>Чет өлкө валютасындагы депозиттер</t>
  </si>
  <si>
    <t>Deposits in foreign currency</t>
  </si>
  <si>
    <t>Чистые международные резервы</t>
  </si>
  <si>
    <t>Прочие внешние активы</t>
  </si>
  <si>
    <t xml:space="preserve">Кредит Правительству в иностранной валюте </t>
  </si>
  <si>
    <t>Акции и другие формы участия в капитале</t>
  </si>
  <si>
    <t xml:space="preserve">СПЗ, полученные в порядке распределения </t>
  </si>
  <si>
    <t>Өндүрүштүк запастар, бардыгы болуп</t>
  </si>
  <si>
    <t>Жана башкалар</t>
  </si>
  <si>
    <t>Бүткөрүлө элек өндүрүш, бардыгы болуп</t>
  </si>
  <si>
    <t>Даяр продукция, бардыгы болуп</t>
  </si>
  <si>
    <t>Industrial stocks, total</t>
  </si>
  <si>
    <t>Mining industry</t>
  </si>
  <si>
    <t>Processing industry</t>
  </si>
  <si>
    <t xml:space="preserve">Production and distribution of electricity, gas and water </t>
  </si>
  <si>
    <t>Agriculture, hunting and forestry</t>
  </si>
  <si>
    <t>Transport and communication</t>
  </si>
  <si>
    <t>Other</t>
  </si>
  <si>
    <t>Work-in-process, total</t>
  </si>
  <si>
    <t>Finished commodity, total</t>
  </si>
  <si>
    <t>Оптовая и розничная торговля; ремонт автомобилей и мотоциклов</t>
  </si>
  <si>
    <t>Административная и вспомогательная деятельность</t>
  </si>
  <si>
    <t>Айыл чарба, токой чарбасы жана балык уулоочулук</t>
  </si>
  <si>
    <t>Agriculture, forestry and fishing</t>
  </si>
  <si>
    <t xml:space="preserve">Manufacturing </t>
  </si>
  <si>
    <t>Water supply, waste treatment and cleaning recycling</t>
  </si>
  <si>
    <t xml:space="preserve">Администрациялык жана көмөкчү иш </t>
  </si>
  <si>
    <t xml:space="preserve">Башка тейлөө иши </t>
  </si>
  <si>
    <t>Мейманканалар менен ресторандардын ишмердиги</t>
  </si>
  <si>
    <t>Капиталдык салымдарды каржылоо булактары, бардыгы болуп</t>
  </si>
  <si>
    <t>Бюджеттик каражаттар</t>
  </si>
  <si>
    <t>Ишканалардын жана уюмдардын каражаттары</t>
  </si>
  <si>
    <t>Чет өлкөдөн алынган гранттар жана жардамдар</t>
  </si>
  <si>
    <t>Чет өлкө кредиттери</t>
  </si>
  <si>
    <t>Тике чет өлкө инвестициялары</t>
  </si>
  <si>
    <t>Калктын каражаттары жана башкалар</t>
  </si>
  <si>
    <t>Бардыгы болуп, пайдаланылган капиталдык салымдар</t>
  </si>
  <si>
    <t>Total fixed assets</t>
  </si>
  <si>
    <t>Funds of enterprises and organizations</t>
  </si>
  <si>
    <t>Foreign grants and assistance</t>
  </si>
  <si>
    <t>Электр энергиясы, газ, буу жана тазаланган аба менен камсыздоо(жабдуу)</t>
  </si>
  <si>
    <t>Foreign Loans</t>
  </si>
  <si>
    <t>Foreign Direct Investment</t>
  </si>
  <si>
    <t>Funds from the public and other</t>
  </si>
  <si>
    <t>Manufacturing</t>
  </si>
  <si>
    <t>Sources of financing investments, total</t>
  </si>
  <si>
    <t>Used investment, total</t>
  </si>
  <si>
    <t>Wholesale and retail trade; repair of motor vehicles and motorcycles</t>
  </si>
  <si>
    <t>Providing (supply of) electricity, gas, steam and air conditioning</t>
  </si>
  <si>
    <t>Негизги фонддордо, бардыгы болуп</t>
  </si>
  <si>
    <t>Budgetary funds</t>
  </si>
  <si>
    <t>(өткөн мезгилге карата пайыздарда)</t>
  </si>
  <si>
    <t>(in percent to the previous period)</t>
  </si>
  <si>
    <t>(өткөн жылдын тиешелүү айларына карата пайыздарда)</t>
  </si>
  <si>
    <t>(in percent to the relevant month of the previous year)</t>
  </si>
  <si>
    <t>(өткөн жылдын бештин айына карата пайыздарда)</t>
  </si>
  <si>
    <t>(in percent to December of the previous year)</t>
  </si>
  <si>
    <t>Өнөр жайы, бардыгы болуп</t>
  </si>
  <si>
    <t>Industry, total</t>
  </si>
  <si>
    <t>Agriculture</t>
  </si>
  <si>
    <t>Айыл чарбасы</t>
  </si>
  <si>
    <t>Добыча каменного угля и бурого угля (лигнита)</t>
  </si>
  <si>
    <t>Добыча сырой нефти и природного газа</t>
  </si>
  <si>
    <t>Добыча металлических руд</t>
  </si>
  <si>
    <t>Добыча прочих полезных ископаемых</t>
  </si>
  <si>
    <t>Производство кокса и очищенных нефтепродуктов</t>
  </si>
  <si>
    <t>Производство химической продукции</t>
  </si>
  <si>
    <t>Производство фармацевтической продукции</t>
  </si>
  <si>
    <t>Производство компьютеров, электронного и оптического оборудования</t>
  </si>
  <si>
    <t>Производство электрического оборудования</t>
  </si>
  <si>
    <t>Производство машин и оборудования, не включенных в другие группировки</t>
  </si>
  <si>
    <t>Производство транспортных средств</t>
  </si>
  <si>
    <t>Производство газа; распределение газообразного топлива через системы газоснабжения</t>
  </si>
  <si>
    <t>Обеспечение (снабжение) паром и кондиционированным воздухом</t>
  </si>
  <si>
    <t>Сбор, обработка и распределение воды (водоснабжение)</t>
  </si>
  <si>
    <t>Бардыгы болуп</t>
  </si>
  <si>
    <t>Юридикалык жактардын улуттук валютадагы депозиттери</t>
  </si>
  <si>
    <t>Deposits of legal entities in national currency</t>
  </si>
  <si>
    <t>талап боюнча төлөнүүчү</t>
  </si>
  <si>
    <t>demand deposits</t>
  </si>
  <si>
    <t>time deposits</t>
  </si>
  <si>
    <t>анын ичинен:</t>
  </si>
  <si>
    <t>0-1 айга</t>
  </si>
  <si>
    <t>0-1 month</t>
  </si>
  <si>
    <t>1-3 айга</t>
  </si>
  <si>
    <t>1-3 months</t>
  </si>
  <si>
    <t>3-6 айга</t>
  </si>
  <si>
    <t>3-6 months</t>
  </si>
  <si>
    <t>6-12 айга</t>
  </si>
  <si>
    <t>6-12 months</t>
  </si>
  <si>
    <t>Жеке адамдардын улуттук валютадагы депозиттери</t>
  </si>
  <si>
    <t>Deposits of individuals in national currency</t>
  </si>
  <si>
    <t>расчетные счета</t>
  </si>
  <si>
    <t>эсептешүү эсеби</t>
  </si>
  <si>
    <t>settlement accounts</t>
  </si>
  <si>
    <t xml:space="preserve">Total </t>
  </si>
  <si>
    <t>Өнөр жайына</t>
  </si>
  <si>
    <t>Industry</t>
  </si>
  <si>
    <t>Айыл чарбасына</t>
  </si>
  <si>
    <t>Транспорт жана байланышка</t>
  </si>
  <si>
    <t>Соодага</t>
  </si>
  <si>
    <t>Trade</t>
  </si>
  <si>
    <t>Даярдоо жана кайра иштетүү ишканаларына</t>
  </si>
  <si>
    <t>Procurement and processing</t>
  </si>
  <si>
    <t>Курулушка</t>
  </si>
  <si>
    <t xml:space="preserve">Construction </t>
  </si>
  <si>
    <t>Ипотекага</t>
  </si>
  <si>
    <t>Mortgage</t>
  </si>
  <si>
    <t>Керектөө кредиттери</t>
  </si>
  <si>
    <t>Consumer loans</t>
  </si>
  <si>
    <t>Жана башкаларга</t>
  </si>
  <si>
    <t xml:space="preserve">Other </t>
  </si>
  <si>
    <t>Mining of hard coal and brown coal (lignite)</t>
  </si>
  <si>
    <t>Extraction of crude petroleum and natural gas</t>
  </si>
  <si>
    <t>Металл кендерин казып алуу</t>
  </si>
  <si>
    <t>Mining of metal ores</t>
  </si>
  <si>
    <t>Пайдалуу башка кендерди казып алуу</t>
  </si>
  <si>
    <t>Quarrying of other mineral resources</t>
  </si>
  <si>
    <t>Таш көмүр жана күрөң көмүрдү (лигнитти) казып алуу</t>
  </si>
  <si>
    <t>Иштетилбеген мунайзаттарды жана жаратылыш газын өндүрүү</t>
  </si>
  <si>
    <t>Производство пищевых продуктов (включая напитки) и табачных изделий</t>
  </si>
  <si>
    <t>Текстильное производство; производство одежды и обуви, кожи и прочих кожаных изделий</t>
  </si>
  <si>
    <t>Производство деревянных и бумажных изделий; полиграфическая деятельность</t>
  </si>
  <si>
    <t>Производство резиновых и пластмассовых изделий, прочих неметаллических минеральных продуктов</t>
  </si>
  <si>
    <t>Производство основных металлов и готовых металлических изделий, кроме машин и оборудования</t>
  </si>
  <si>
    <t>Прочие производства, ремонт и установка машин и оборудования</t>
  </si>
  <si>
    <t>Сбор, обработка и уничтожение отходов, получение вторичного сырья</t>
  </si>
  <si>
    <t>Обеззараживание и прочая обработка отходов</t>
  </si>
  <si>
    <t>Manufacture of food products (beverages), and tobacco</t>
  </si>
  <si>
    <t>Textile industry; manufacture of wearing apparel and footwear, leather and other leather products</t>
  </si>
  <si>
    <t>Manufacture of wood and paper products; printing</t>
  </si>
  <si>
    <t>Коксту, тазаланган мунайзаттарын өндүрүү</t>
  </si>
  <si>
    <t>Manufacture of coke and refined petroleum products</t>
  </si>
  <si>
    <t>Химия продукцияларын өндүрүү</t>
  </si>
  <si>
    <t>Manufacture of chemicals and chemical products</t>
  </si>
  <si>
    <t>Фармацевтика продукцияларын өндүрүү</t>
  </si>
  <si>
    <t>Manufacture of pharmaceutical products</t>
  </si>
  <si>
    <t>Manufacture of rubber and plastics products, other non-metallic mineral products</t>
  </si>
  <si>
    <t>Manufacture of basic metals</t>
  </si>
  <si>
    <t>Manufacture of computers, electronic optical equipment</t>
  </si>
  <si>
    <t>Электр жабдууларын өндүрүү</t>
  </si>
  <si>
    <t>Manufacture of electrical equipment</t>
  </si>
  <si>
    <t>Manufacture of machinery and equipment</t>
  </si>
  <si>
    <t>Транспорт каражаттарын өндүрүү</t>
  </si>
  <si>
    <t>Production of vehicles</t>
  </si>
  <si>
    <t>Other manufacturing, repair and installation of machinery and equipment</t>
  </si>
  <si>
    <t>Тамак-аш азыктарын (суусундуктарды кошо алганда) жана тамеки заттарын жасап чыгаруу</t>
  </si>
  <si>
    <t>Жыгачтан жана кагаздан буюмдарды жасап чыгаруу, басмакана иши</t>
  </si>
  <si>
    <t>Машиналар жана жабдуулардан тышкары, металл өндүрүү, андан буюмдарды жасап чыгаруу</t>
  </si>
  <si>
    <t>Компьютер, электрондук жана оптикалык жабдууларды өндүрүү</t>
  </si>
  <si>
    <t>Өндүрүштүн башка тармактары, машина жана жабдууну ондоо жана орнотуу</t>
  </si>
  <si>
    <t>Electric power generation, transmission and distribution</t>
  </si>
  <si>
    <t>Газ өндүрүү; газ менен жабдуу системасы аркылуу аларды бөлүштүрүү</t>
  </si>
  <si>
    <t>Manufacture of gas; distribution of gaseous fuels through a gas supply system</t>
  </si>
  <si>
    <t>Буу жана тазаланган аба м-н камсыздоо (жабдуулоо)</t>
  </si>
  <si>
    <t>Электрэнергиясын өндүрүү жана бөлүштүрүү</t>
  </si>
  <si>
    <t>Software (supply) electric power, gas, steam and air conditioning</t>
  </si>
  <si>
    <t>Collection, processing and disposal of waste products, getting recycled raw materials</t>
  </si>
  <si>
    <t xml:space="preserve">Disinfection and other processing of waste products  </t>
  </si>
  <si>
    <t>Water collection, treatment and supply (water supply)</t>
  </si>
  <si>
    <t>Чогутуу, иштетүү, сууну бөлүштүрүү (суу менен камсыздоо)</t>
  </si>
  <si>
    <t>Агып чыкма сууларды чогутуу, иштетүү, кайра пайдалануучу чийки затты алуу</t>
  </si>
  <si>
    <t>Калдыктарды чогутуу, иштетүү, жок кылуу, тазалоо жана калган калдык иштетүү</t>
  </si>
  <si>
    <t>Приложение 1</t>
  </si>
  <si>
    <t>Приложение 2</t>
  </si>
  <si>
    <t>Приложение 3</t>
  </si>
  <si>
    <t>CONTENT</t>
  </si>
  <si>
    <t>Акча базасы жана акча топтомдору</t>
  </si>
  <si>
    <t>Monetary base and monetary aggregates</t>
  </si>
  <si>
    <t>Consumer Price Index by regions of the Republic (in percent to the relevant month of the previous year)</t>
  </si>
  <si>
    <t>Consumer Price Index by regions of the Republic (in percent to December of the previous year)</t>
  </si>
  <si>
    <t>Орточо номиналдык эмгек акы</t>
  </si>
  <si>
    <t>Average nominal wage</t>
  </si>
  <si>
    <t>Жашоо үчүн зарыл болгон, эсептелинген каражат минимуму</t>
  </si>
  <si>
    <t>Estimated subsistence level</t>
  </si>
  <si>
    <t>Кыргыз Республикасында эсептешүүлөрдүн клиринг жана гросстук системалары аркылуу жүзөгө ашырылган төлөмдөр</t>
  </si>
  <si>
    <t>Payments made through clearing and gross settlement systems of KR</t>
  </si>
  <si>
    <t>Payments by types of telecommunication systems</t>
  </si>
  <si>
    <t>Телекоммуникациялык системалардын түрлөрү боюнча төлөмдөр</t>
  </si>
  <si>
    <t>Өлкөлөр боюнча чек ара аркылуу өткөрүлгөн төлөмдөр</t>
  </si>
  <si>
    <t>Cross-border payments by telecommunication systems by countries</t>
  </si>
  <si>
    <t>Remittances by types of the systems</t>
  </si>
  <si>
    <t>Системалардын түрлөрү боюнча акча которуулар</t>
  </si>
  <si>
    <t>Кыргыз Республикасынын областтары боюнча акча которуулар</t>
  </si>
  <si>
    <t xml:space="preserve">Remittances by regions of the Kyrgyz Republic </t>
  </si>
  <si>
    <t>Ички дүң өнүмүнүн пайдалануу боюнча түзүмү</t>
  </si>
  <si>
    <t>Gross domestic product’s structure by use</t>
  </si>
  <si>
    <t>Түпкү керектөө</t>
  </si>
  <si>
    <t>Final consumption of</t>
  </si>
  <si>
    <t>үй чарбасынын</t>
  </si>
  <si>
    <t>households</t>
  </si>
  <si>
    <t>мамлекеттик мекемелердин</t>
  </si>
  <si>
    <t xml:space="preserve">public agencies </t>
  </si>
  <si>
    <t>non-profit organizations servicing the households</t>
  </si>
  <si>
    <t>Бардыгы болуп, дүң топтоо</t>
  </si>
  <si>
    <t>Gross accumulation, total</t>
  </si>
  <si>
    <t>gross accumulation of fixed assets</t>
  </si>
  <si>
    <t>материалдык жүгүртүү каражаттарынын запастарынын өзгөрүүсү</t>
  </si>
  <si>
    <t>change of working capital reserves</t>
  </si>
  <si>
    <t>баалуулуктарды таза сатып алуу</t>
  </si>
  <si>
    <t>net acquisition of valuables</t>
  </si>
  <si>
    <t>Товарлардын жана кызмат көрсөтүүлөлдүн таза экспорту</t>
  </si>
  <si>
    <t>Net export of goods and services</t>
  </si>
  <si>
    <t>Статистикалык дал келбөөчүлүк</t>
  </si>
  <si>
    <t xml:space="preserve">Statistical discrepancy </t>
  </si>
  <si>
    <t>Англиянын фунт стерлинги</t>
  </si>
  <si>
    <t>English pound</t>
  </si>
  <si>
    <t>бир мезгил ичинде орточо</t>
  </si>
  <si>
    <t>бир мезгилдин акырында</t>
  </si>
  <si>
    <t>АКШ доллары</t>
  </si>
  <si>
    <t>US dollar</t>
  </si>
  <si>
    <t>Канада доллары</t>
  </si>
  <si>
    <t>Canadian dollar</t>
  </si>
  <si>
    <t>Япон иени</t>
  </si>
  <si>
    <t>Japanese yen</t>
  </si>
  <si>
    <t>Түрк лири</t>
  </si>
  <si>
    <t>Turkish lira</t>
  </si>
  <si>
    <t>Орус рубли</t>
  </si>
  <si>
    <t>Russian rouble</t>
  </si>
  <si>
    <t>Казак теңгеси</t>
  </si>
  <si>
    <t>Kazakh tenge</t>
  </si>
  <si>
    <t>Өзбек суму</t>
  </si>
  <si>
    <t>Uzbek sum</t>
  </si>
  <si>
    <t>Армян драмы</t>
  </si>
  <si>
    <t>Armenian dram</t>
  </si>
  <si>
    <t>Молдова лейи</t>
  </si>
  <si>
    <t>Moldavian leu</t>
  </si>
  <si>
    <t xml:space="preserve">Украина гривнасы </t>
  </si>
  <si>
    <t>Ukrainian hryvna</t>
  </si>
  <si>
    <t>Азербайжан манаты</t>
  </si>
  <si>
    <t>Azerbaijani manat</t>
  </si>
  <si>
    <t>Тажик сомониси</t>
  </si>
  <si>
    <t>Tajik somoni</t>
  </si>
  <si>
    <t>Беларусь рубли</t>
  </si>
  <si>
    <t>Belarus rouble</t>
  </si>
  <si>
    <t>EURO</t>
  </si>
  <si>
    <t>Кытай юаны</t>
  </si>
  <si>
    <t>Chinese yuan</t>
  </si>
  <si>
    <t>Nominal official exchange rates</t>
  </si>
  <si>
    <t>Эл аралык дүң камдар</t>
  </si>
  <si>
    <t>International reserves</t>
  </si>
  <si>
    <t>Расмий камдык активдер</t>
  </si>
  <si>
    <t>Official reserve assets</t>
  </si>
  <si>
    <t>Чет өлкө валютасындагы камдык активдер (конвертирленүүчү чет өлкө валюталарында)</t>
  </si>
  <si>
    <t>Foreign currency reserves (in convertible foreign currencies)</t>
  </si>
  <si>
    <t>баалуу кагаздар</t>
  </si>
  <si>
    <t>анын ичинде: отчет берип туруучу өлкөдө башкы бөлүмгө ээ, бирок чет өлкөлөрдө жайгашкан эмитенттерди</t>
  </si>
  <si>
    <t>of which: issuer headquartered in reporting country but located abroad</t>
  </si>
  <si>
    <t>валюталардын жана депозиттердин жалпы суммасы</t>
  </si>
  <si>
    <t>total currency and deposits with:</t>
  </si>
  <si>
    <t>башка улуттук борбордук банктарда, ЭЭБ жана ЭВФте</t>
  </si>
  <si>
    <t>other national central banks, BIS and IMF</t>
  </si>
  <si>
    <t xml:space="preserve">отчет берип туруучу өлкөдө башкы бөлүмгө ээ банктарда </t>
  </si>
  <si>
    <t>banks headquartered in the reporting country</t>
  </si>
  <si>
    <t>анын ичинде, чет өлкөдө жайгашкандары</t>
  </si>
  <si>
    <t>of which: located abroad</t>
  </si>
  <si>
    <t>башкы бөлүмдөрү өлкөдөн сырткары жайгашкан, отчет берип турган банктарда</t>
  </si>
  <si>
    <t>banks headquartered outside the reporting country</t>
  </si>
  <si>
    <t>Анын ичинде отчет берип туруучу өлкөдө</t>
  </si>
  <si>
    <t>of which: located in the reporting country</t>
  </si>
  <si>
    <t>ЭВФтеги камдык позиция</t>
  </si>
  <si>
    <t>IMF reserve position</t>
  </si>
  <si>
    <t>SDRs</t>
  </si>
  <si>
    <t>Алтын (алтын түрүндөгү депозиттерди жана тиешелүү учурларда своп операцияларында колдонулган алтынды кошо алганда)</t>
  </si>
  <si>
    <t>Gold (including gold deposits and, if appropriate, gold swapped)</t>
  </si>
  <si>
    <t>миң таза трой унциясындагы көлөм</t>
  </si>
  <si>
    <t>volume in thousands of fine troy ounces</t>
  </si>
  <si>
    <t>туунду финансы инструменттери</t>
  </si>
  <si>
    <t>financial derivatives</t>
  </si>
  <si>
    <t>банктык эмес мекемелерге-резидент эместерге берилген ссудалар</t>
  </si>
  <si>
    <t>жана башкалар</t>
  </si>
  <si>
    <t>other</t>
  </si>
  <si>
    <t>АКУ (SDR)</t>
  </si>
  <si>
    <t>Расмий камдык активдерге кошулбаган баалуу кагаздар</t>
  </si>
  <si>
    <t>Securities not included in official reserve assets</t>
  </si>
  <si>
    <t>Расмий камдык активдерге кошулбаган депозиттер</t>
  </si>
  <si>
    <t>Deposits not included in official reserve assets</t>
  </si>
  <si>
    <t>Расмий камдык активдерге кошулбаган ссудалар</t>
  </si>
  <si>
    <t>Loans not included in official reserve assets</t>
  </si>
  <si>
    <t>Расмий камдык активдерге кошулбаган туунду финансылык инструменттер</t>
  </si>
  <si>
    <t>Financial derivatives not included in official reserve assets</t>
  </si>
  <si>
    <t>Расмий камдык активдерге кошулбаган алтын</t>
  </si>
  <si>
    <t>Gold not included in official reserve assets</t>
  </si>
  <si>
    <t>(millions of USD)</t>
  </si>
  <si>
    <t>(млн АКШ доллары)</t>
  </si>
  <si>
    <t>Эл аралык камдар (бир мезгилдин акырына карата)</t>
  </si>
  <si>
    <t>International Reserves (end of period)</t>
  </si>
  <si>
    <t>Обрабатывающие производства</t>
  </si>
  <si>
    <t>мөөнөттүү депозиттер</t>
  </si>
  <si>
    <t>Average weighted interest rate</t>
  </si>
  <si>
    <t>по срочным депозитам</t>
  </si>
  <si>
    <t>мөөнөттүү депозиттер боюнча</t>
  </si>
  <si>
    <t>Айыл чарбасы, токой чарбасы жана балык кармоо</t>
  </si>
  <si>
    <t xml:space="preserve">Cross-border remittances by countries </t>
  </si>
  <si>
    <t>Азербайджан</t>
  </si>
  <si>
    <t>Азербайжан</t>
  </si>
  <si>
    <t>Azerbaijan</t>
  </si>
  <si>
    <t>Таджикистан</t>
  </si>
  <si>
    <t>Тажикстан</t>
  </si>
  <si>
    <t>Tajikistan</t>
  </si>
  <si>
    <t>гроссовые платежи</t>
  </si>
  <si>
    <t>клиринговые платежи</t>
  </si>
  <si>
    <t>гросстук төлөмдөр</t>
  </si>
  <si>
    <t>клирингдик төлөмдөр</t>
  </si>
  <si>
    <t>gross payments</t>
  </si>
  <si>
    <t>clearing payments</t>
  </si>
  <si>
    <t>Платежи бюджетных организаций</t>
  </si>
  <si>
    <t>Бюджеттик уюмдардын төлөмдөрү</t>
  </si>
  <si>
    <t>Payments of state organizations</t>
  </si>
  <si>
    <t>Платежи в государственный бюджет</t>
  </si>
  <si>
    <t>Мамлекеттик бюджетке төлөмдөр</t>
  </si>
  <si>
    <t>Payments to the state budget</t>
  </si>
  <si>
    <t>Платежи из государственного бюджета</t>
  </si>
  <si>
    <t>Мамлекеттик бюджеттен төлөмдөр</t>
  </si>
  <si>
    <t>Payments from the state budget</t>
  </si>
  <si>
    <t>Активы и обязательства</t>
  </si>
  <si>
    <t>Активдер жана милдеттенмелер</t>
  </si>
  <si>
    <t>Assets and liabilities</t>
  </si>
  <si>
    <t>Платежи за товары и услуги, активы и обязательства небюджетных организаций</t>
  </si>
  <si>
    <t>Payments for goods and services, assets and liabilities of non-state organizations</t>
  </si>
  <si>
    <t>Платежи за товары</t>
  </si>
  <si>
    <t>Товарлар үчүн төлөмдөр</t>
  </si>
  <si>
    <t>Payments for goods</t>
  </si>
  <si>
    <t>Платежи за услуги</t>
  </si>
  <si>
    <t>Кызмат көрсөтүүлөр үчүн төлөмдөр</t>
  </si>
  <si>
    <t>Payments for services</t>
  </si>
  <si>
    <t>Other payments</t>
  </si>
  <si>
    <t>Банковские операции</t>
  </si>
  <si>
    <t>Банк операциялары</t>
  </si>
  <si>
    <t>Banking transactions</t>
  </si>
  <si>
    <t>Операции по депозитам</t>
  </si>
  <si>
    <t>Депозиттер боюнча операциялар</t>
  </si>
  <si>
    <t>Deposit transactions</t>
  </si>
  <si>
    <t>Операции по кредитам</t>
  </si>
  <si>
    <t>Кредиттер боюнча операциялар</t>
  </si>
  <si>
    <t>Loan transactions</t>
  </si>
  <si>
    <t>Операции с иностранной валютой</t>
  </si>
  <si>
    <t>Чет өлкө валюталары менен операциялар</t>
  </si>
  <si>
    <t>Transactions with foreign currency</t>
  </si>
  <si>
    <t>Операции с ценными бумагами</t>
  </si>
  <si>
    <t>Баалуу кагаздар менен операциялар</t>
  </si>
  <si>
    <t>Transactions with securities</t>
  </si>
  <si>
    <t>Специфические платежи, межбанковские расчеты и переводы, операции с областными управлениями и операции оборотной кассы, финансовые санкции</t>
  </si>
  <si>
    <t>Спецификалык төлөмдөр, банктар аралык эсептешүүлөр жана которуулар, областтык башкармалыктар менен операциялар жана жүгүртүү кассаларынын операциялары, финансылык санкциялар</t>
  </si>
  <si>
    <t>Specific payments, interbank settlements and transfers, transactions with regional administrations and cash departments</t>
  </si>
  <si>
    <t>Операции через АТС</t>
  </si>
  <si>
    <t>АТС аркылуу операциялар</t>
  </si>
  <si>
    <t>Transactions through Automated trading system</t>
  </si>
  <si>
    <t>Жилищно-коммунальные услуги</t>
  </si>
  <si>
    <t>Башка топко кирбеген машина жана жабдууларды өндүрүү</t>
  </si>
  <si>
    <t>входящие</t>
  </si>
  <si>
    <t>исходящие</t>
  </si>
  <si>
    <t>кириш</t>
  </si>
  <si>
    <t>чыгыш</t>
  </si>
  <si>
    <t>incoming</t>
  </si>
  <si>
    <t>outgoing</t>
  </si>
  <si>
    <t>Платежные поручения</t>
  </si>
  <si>
    <t>Төлөм тапшырмасы</t>
  </si>
  <si>
    <t>Payment orders</t>
  </si>
  <si>
    <t>жалпы (млн сом)</t>
  </si>
  <si>
    <t>Акцептованные платежные поручения</t>
  </si>
  <si>
    <t>Акцептелген төлөм тапшырмалары</t>
  </si>
  <si>
    <t>Мемориальные ордера</t>
  </si>
  <si>
    <t>Мемориалдык ордерлер</t>
  </si>
  <si>
    <t>Memorial orders</t>
  </si>
  <si>
    <t>Объявления на взнос наличными</t>
  </si>
  <si>
    <t>Накталай төлөмгө билдирме</t>
  </si>
  <si>
    <t>Cash deposit announcement</t>
  </si>
  <si>
    <t>Аккредитивы</t>
  </si>
  <si>
    <t>Аккредитивдер</t>
  </si>
  <si>
    <t>Letter of credits</t>
  </si>
  <si>
    <t>Другие платежные инструменты</t>
  </si>
  <si>
    <t>Башка төлөм каражаттары</t>
  </si>
  <si>
    <t>Other payment instruments</t>
  </si>
  <si>
    <t>Accepted post payment order</t>
  </si>
  <si>
    <t>Колдонулуучу төлөм каражаттарынын түрлөрү боюнча төлөмдөр</t>
  </si>
  <si>
    <t>Payments by types of used payment instruments</t>
  </si>
  <si>
    <t>Банктык карттар аркылуу жүзөгө ашырылган төлөмдөр</t>
  </si>
  <si>
    <t>Payments made by banking cards</t>
  </si>
  <si>
    <t>в торговых терминалах:</t>
  </si>
  <si>
    <t>соода терминалдарында:</t>
  </si>
  <si>
    <t>in trading terminals:</t>
  </si>
  <si>
    <t>локальные системы</t>
  </si>
  <si>
    <t>локалдык система боюнча</t>
  </si>
  <si>
    <t>local systems</t>
  </si>
  <si>
    <t>Алай Кард</t>
  </si>
  <si>
    <t>Alai Card</t>
  </si>
  <si>
    <t>Золотая корона</t>
  </si>
  <si>
    <t>Другие</t>
  </si>
  <si>
    <t xml:space="preserve">международные системы </t>
  </si>
  <si>
    <t>эл аралык система боюнча</t>
  </si>
  <si>
    <t xml:space="preserve">international systems </t>
  </si>
  <si>
    <t>Visa</t>
  </si>
  <si>
    <t>Master Card</t>
  </si>
  <si>
    <t>AMEX</t>
  </si>
  <si>
    <t>UPI</t>
  </si>
  <si>
    <t>улуттук система боюнча</t>
  </si>
  <si>
    <t xml:space="preserve">national system </t>
  </si>
  <si>
    <t>Элкарт</t>
  </si>
  <si>
    <t>Elcard</t>
  </si>
  <si>
    <t>Элкарт-UPI</t>
  </si>
  <si>
    <t>в торговых терминалах в % к общему количеству</t>
  </si>
  <si>
    <t>соода терминалдарында жалпы санга карата % менен</t>
  </si>
  <si>
    <t>in trading terminals in %  to the total amount</t>
  </si>
  <si>
    <t>по выдаче наличности:</t>
  </si>
  <si>
    <t>нак акча берүү боюнча:</t>
  </si>
  <si>
    <t>on cash withdrawals:</t>
  </si>
  <si>
    <t>Union card</t>
  </si>
  <si>
    <t>по выдаче наличности в % к общему количеству</t>
  </si>
  <si>
    <t>нак акча берүү жалпы санга карата % менен</t>
  </si>
  <si>
    <t xml:space="preserve">on cash withdrawals in % to the total amount </t>
  </si>
  <si>
    <t>on cash withdrawals in % to the total amount</t>
  </si>
  <si>
    <t xml:space="preserve">Төлөмдөрдүн саны (миң транзакция) </t>
  </si>
  <si>
    <t>Сумма произведенных платежей (млн сом)</t>
  </si>
  <si>
    <t>Ишке ашырылган төлөмдөрдүн суммасы (млн сом)</t>
  </si>
  <si>
    <t>Amount of made payments (million of soms)</t>
  </si>
  <si>
    <t>ФИНАНСЫ СЕКТОРУ</t>
  </si>
  <si>
    <t>FINANCIAL SECTOR</t>
  </si>
  <si>
    <t>Мамлекеттик финансы статистикасы</t>
  </si>
  <si>
    <t>Government Finance Statistics</t>
  </si>
  <si>
    <t>Мамлекеттик бюджет</t>
  </si>
  <si>
    <t>State Budget</t>
  </si>
  <si>
    <t>01 - 02</t>
  </si>
  <si>
    <t>01 - 04</t>
  </si>
  <si>
    <t>01 - 05</t>
  </si>
  <si>
    <t>01 - 07</t>
  </si>
  <si>
    <t>01 - 08</t>
  </si>
  <si>
    <t>01 - 10</t>
  </si>
  <si>
    <t>01 - 11</t>
  </si>
  <si>
    <t>Налоговые доходы</t>
  </si>
  <si>
    <t>Салыктык кирешелер</t>
  </si>
  <si>
    <t>Tax revenues</t>
  </si>
  <si>
    <t>киреше салыгы</t>
  </si>
  <si>
    <t>Personal income tax</t>
  </si>
  <si>
    <t>пайда салыгы</t>
  </si>
  <si>
    <t>Corporate income tax</t>
  </si>
  <si>
    <t>кошумча нарк салыгы</t>
  </si>
  <si>
    <t>Value-added tax</t>
  </si>
  <si>
    <t>акциздик жыйымдар</t>
  </si>
  <si>
    <t>Excise tax</t>
  </si>
  <si>
    <t>бажы алымдары</t>
  </si>
  <si>
    <t>Customs duties</t>
  </si>
  <si>
    <t>Неналоговые доходы</t>
  </si>
  <si>
    <t>Салыктык эмес кирешелер</t>
  </si>
  <si>
    <t>Non-tax revenues</t>
  </si>
  <si>
    <t>Расмий алынган трансферттер</t>
  </si>
  <si>
    <t xml:space="preserve">Official transfers received </t>
  </si>
  <si>
    <t>Взносы/отчисления на социальные нужды</t>
  </si>
  <si>
    <t>Социалдык муктаждыктарга төлөмдөр/чегерүүлөр</t>
  </si>
  <si>
    <t>Contribution/payments to social needs</t>
  </si>
  <si>
    <t>Государственные службы общего назначения</t>
  </si>
  <si>
    <t>Жалпы багыттагы мамлекеттик кызматтар</t>
  </si>
  <si>
    <t>General public service</t>
  </si>
  <si>
    <t>Оборона, общественный порядок и безопасность</t>
  </si>
  <si>
    <t>Коргонуу, коомдук тартип жана коопсуздук</t>
  </si>
  <si>
    <t>Defense, public security</t>
  </si>
  <si>
    <t>Охрана окружающей среды</t>
  </si>
  <si>
    <t>Курчап турган чөйрөнү коргоо</t>
  </si>
  <si>
    <t>Environmental protection</t>
  </si>
  <si>
    <t>Турак жай-коммуналдык кызмат көрсөтүүлөр</t>
  </si>
  <si>
    <t>Housing and communal services</t>
  </si>
  <si>
    <t>Саламаттыкты сактоо</t>
  </si>
  <si>
    <t xml:space="preserve">Public Health </t>
  </si>
  <si>
    <t>Отдых, культура и религия</t>
  </si>
  <si>
    <t>Эс алуу, маданият жана дин</t>
  </si>
  <si>
    <t>Recreation, culture and religion</t>
  </si>
  <si>
    <t>Социальная защита</t>
  </si>
  <si>
    <t>Социалдык жактан камсыз кылуу</t>
  </si>
  <si>
    <t>Social security</t>
  </si>
  <si>
    <t xml:space="preserve">Чистый приток денежных средств от операционной деятельности </t>
  </si>
  <si>
    <t>Операциялык иштен акча каражаттарынын таза агылып кирүүсү</t>
  </si>
  <si>
    <t xml:space="preserve">Net inflow of Cash resources from operating activities </t>
  </si>
  <si>
    <t>Покупка нефинансовых активов</t>
  </si>
  <si>
    <t>Финансылык эмес активдерди сатып алуу</t>
  </si>
  <si>
    <t>Purchase of nonfinancial assets</t>
  </si>
  <si>
    <t>Продажа нефинансовых активов</t>
  </si>
  <si>
    <t>Финансылык эмес активдерди сатуу</t>
  </si>
  <si>
    <t>Sale of nonfinancial assets</t>
  </si>
  <si>
    <t xml:space="preserve">Чистый отток денежных средств в результате вложений в нефинансовые активы </t>
  </si>
  <si>
    <t>Финансылык эмес активдерге салымдардын натыйжасында акча каражаттарынын таза агылып чыгуусу</t>
  </si>
  <si>
    <t>Net outflow of Cash resources from investments into nonfinancial assets</t>
  </si>
  <si>
    <t>Дефицит (-) / профицит (+) денежных средств</t>
  </si>
  <si>
    <t>Deficit (-) / surplus (+) of Cash resources</t>
  </si>
  <si>
    <t>Чистое приобретение финансовых активов</t>
  </si>
  <si>
    <t>Финансылык активдерди таза сатып алуу</t>
  </si>
  <si>
    <t>Net purchase of financial assets</t>
  </si>
  <si>
    <t>внутренние</t>
  </si>
  <si>
    <t>ички</t>
  </si>
  <si>
    <t>internal</t>
  </si>
  <si>
    <t>внешние</t>
  </si>
  <si>
    <t>тышкы</t>
  </si>
  <si>
    <t>external</t>
  </si>
  <si>
    <t>Чистое принятие обязательств</t>
  </si>
  <si>
    <t>Милдеттенмелерди кабыл алуу</t>
  </si>
  <si>
    <t xml:space="preserve">Net accepting of liabilities </t>
  </si>
  <si>
    <t>Чистый приток денежных средств от операций по финансированию</t>
  </si>
  <si>
    <t>Каржылоо операцияларынан акча каражаттарынын таза агылып кирүүсү</t>
  </si>
  <si>
    <t>Net inflow of Cash resources from financing transactions</t>
  </si>
  <si>
    <t>Чистое изменение в запасах денежных средств</t>
  </si>
  <si>
    <t>Акча каражаттарынын запастарындагы таза өзгөрүүлөр</t>
  </si>
  <si>
    <t>Net change in Cash stocks</t>
  </si>
  <si>
    <t>(өткөн жылдын тиешелүү мезгилине карата пайыздарда)</t>
  </si>
  <si>
    <t>(in percent to the relevant period of the previous year)</t>
  </si>
  <si>
    <t>Gross domestic product’s structure by income</t>
  </si>
  <si>
    <t>Керектөө бааларынын индекси (өткөн жылдын тиешелүү айына карата пайыздарда)</t>
  </si>
  <si>
    <t>Consumer Price Index (in percent to the relevant month of the previous year)</t>
  </si>
  <si>
    <t>Керектөө бааларынын индекси (өткөн жылдын бештин айына карата пайыздарда)</t>
  </si>
  <si>
    <t>Consumer Price Index (in percent to December of the previous year)</t>
  </si>
  <si>
    <t>Соода жана кызмат көрсөтүүлөр</t>
  </si>
  <si>
    <t>Trade and Services</t>
  </si>
  <si>
    <t>МОНЕТАРДЫК СЕКТОР</t>
  </si>
  <si>
    <t xml:space="preserve">MONETARY SECTOR </t>
  </si>
  <si>
    <t>МАКРОЭКОНОМИКАЛЫК НЕГИЗГИ КӨРСӨТКҮЧТӨР</t>
  </si>
  <si>
    <t xml:space="preserve">MAJOR MACROECONOMIC INDICATORS </t>
  </si>
  <si>
    <t>Major macroeconomic indicators of KR</t>
  </si>
  <si>
    <t>Monetary and Financial Statistics</t>
  </si>
  <si>
    <t>Reserves of commercial banks</t>
  </si>
  <si>
    <t>Айрым көрсөткүчтөрдү топтоо методологиясы</t>
  </si>
  <si>
    <t>Улуттук банктын кредиттик жана депозиттик операциялары (бир мезгил ичинде)</t>
  </si>
  <si>
    <t>NBKR credit and deposit transactions (for the period)</t>
  </si>
  <si>
    <t>Банктар аралык валюта рыногундагы операциялар</t>
  </si>
  <si>
    <t>Interbank foreign exchange market transactions</t>
  </si>
  <si>
    <t>Улуттук банктын ноталары</t>
  </si>
  <si>
    <t>Коммерциялык банктардын мамлекеттик баалуу кагаздардын экинчилик рыногундагы операциялары</t>
  </si>
  <si>
    <t>Commercial banks' transactions on the secondary market of government securities</t>
  </si>
  <si>
    <t>Major indicators of settlement credit institutions performance</t>
  </si>
  <si>
    <t xml:space="preserve">Information on head offices and branches of commercial banks </t>
  </si>
  <si>
    <t>Information on banks in liquidation</t>
  </si>
  <si>
    <t>Major indicators of the banking sector</t>
  </si>
  <si>
    <t>Consolidated profit and loss statement and classification of commercial banks loans</t>
  </si>
  <si>
    <t>ТЫШКЫ ЭКОНОМИКАЛЫК СЕКТОР</t>
  </si>
  <si>
    <t>EXTERNAL SECTOR</t>
  </si>
  <si>
    <t>Төлөм системасынын ишинин негизги көрсөткүчтөрү</t>
  </si>
  <si>
    <t xml:space="preserve">Major indicators on performance of payment system </t>
  </si>
  <si>
    <t>Balance of Payments of KR (analytical representation)</t>
  </si>
  <si>
    <t>Экспорттун түзүмү (ТЭИТНдин бөлүктөрү боюнча)</t>
  </si>
  <si>
    <t>Export Structure (by HS section)</t>
  </si>
  <si>
    <t>Импорттун түзүмү (ТЭИТНдин бөлүктөрү боюнча)</t>
  </si>
  <si>
    <t>Import Structure (by HS section)</t>
  </si>
  <si>
    <t>Экспорттун географиялык түзүмү</t>
  </si>
  <si>
    <t>Geographic Structure of Export</t>
  </si>
  <si>
    <t>Импорттун географиялык түзүмү</t>
  </si>
  <si>
    <t>Geographic Structure of Import</t>
  </si>
  <si>
    <t>Кыргыз Республикасынын дүң тышкы карызы</t>
  </si>
  <si>
    <t>Gross External Debt of KR</t>
  </si>
  <si>
    <t>Кыргыз Республикасынын жалпы жана мамлекеттик тышкы карызы</t>
  </si>
  <si>
    <t xml:space="preserve">Total and Public External Debt of KR </t>
  </si>
  <si>
    <t>РЕАЛДУУ СЕКТОР</t>
  </si>
  <si>
    <t xml:space="preserve">REAL SECTOR </t>
  </si>
  <si>
    <t>Размер обязательных резервов (%, на конец периода):</t>
  </si>
  <si>
    <t>в национальной валюте</t>
  </si>
  <si>
    <t>улуттук валютасында</t>
  </si>
  <si>
    <t>in national currency</t>
  </si>
  <si>
    <t>Коммерциялык банктардын Улуттук банктагы коррэсептердеги каражаттары</t>
  </si>
  <si>
    <t xml:space="preserve">Correspondent accounts of commercial banks within NBKR </t>
  </si>
  <si>
    <t>Милдеттүү камдар</t>
  </si>
  <si>
    <t>Required reserves</t>
  </si>
  <si>
    <t>Үстөк (+) / жетишсиз (-) камдар</t>
  </si>
  <si>
    <t>(жылдык пайыздарда)</t>
  </si>
  <si>
    <t>(in percent of year)</t>
  </si>
  <si>
    <t>Внутридневной кредит </t>
  </si>
  <si>
    <t xml:space="preserve">7-дневные кредиты НБКР </t>
  </si>
  <si>
    <t>Кредитные аукционы</t>
  </si>
  <si>
    <t>Кредит последней инстанции</t>
  </si>
  <si>
    <t>Депозиты "овернайт"</t>
  </si>
  <si>
    <t>Объем (млн сом)</t>
  </si>
  <si>
    <t>Объем (млн сом)*</t>
  </si>
  <si>
    <t>Средневзешенная ставка (%, за период)</t>
  </si>
  <si>
    <t>Дүң пайдалар жана дүң аралаш кирешелер</t>
  </si>
  <si>
    <t>Gross income and gross mixed revenue</t>
  </si>
  <si>
    <t>Иштегендердин эмгегине төлөөлөр</t>
  </si>
  <si>
    <t>Remuneration of labour</t>
  </si>
  <si>
    <t>Өндүрүштөн жана импорттон салыктар</t>
  </si>
  <si>
    <t>Production and import tax</t>
  </si>
  <si>
    <t>Өндүрүшкө жана импортко субсидиялар</t>
  </si>
  <si>
    <t>Subsidies for production and import</t>
  </si>
  <si>
    <r>
      <t>Объем операций</t>
    </r>
    <r>
      <rPr>
        <i/>
        <sz val="10"/>
        <rFont val="Arial"/>
        <family val="2"/>
        <charset val="204"/>
      </rPr>
      <t xml:space="preserve"> </t>
    </r>
    <r>
      <rPr>
        <sz val="10"/>
        <rFont val="Arial"/>
        <family val="2"/>
        <charset val="204"/>
      </rPr>
      <t>(млн сом)</t>
    </r>
  </si>
  <si>
    <t>Операции своп на внутреннем рынке</t>
  </si>
  <si>
    <t>Операции своп с банками-нерезидентами</t>
  </si>
  <si>
    <t>Чет өлкө валютасын сатуу/сатып алуу операциялары*</t>
  </si>
  <si>
    <t>Transactions on purchasing/selling of foreign currency*</t>
  </si>
  <si>
    <t>Операциялардын көлөмү (млн сом)</t>
  </si>
  <si>
    <t>Transactions volume (million of soms)</t>
  </si>
  <si>
    <t>анын ичинде Улуттук банк менен операциялар:</t>
  </si>
  <si>
    <t>including transactions of NBKR:</t>
  </si>
  <si>
    <t>сатып алуу</t>
  </si>
  <si>
    <t>purchase</t>
  </si>
  <si>
    <t>сатуу</t>
  </si>
  <si>
    <t>sale</t>
  </si>
  <si>
    <t>Бүтүмдөрдүн саны</t>
  </si>
  <si>
    <t>Number of transactions</t>
  </si>
  <si>
    <t>Своп операциялары</t>
  </si>
  <si>
    <t>Банк-резидент эместер менен своп операциялар</t>
  </si>
  <si>
    <t>Swap operations at the domestic market</t>
  </si>
  <si>
    <t>Swap operations with the non-resident banks</t>
  </si>
  <si>
    <t>объем заявок (млн сом, за период)</t>
  </si>
  <si>
    <t>объем продаж (млн сом, за период)</t>
  </si>
  <si>
    <t>Бардыгы болуп:</t>
  </si>
  <si>
    <t>Total:</t>
  </si>
  <si>
    <t>билдирмелердин көлөмү (млн сом, бир мезгил ичинде)</t>
  </si>
  <si>
    <t>volume of bids (million of soms, for the period)</t>
  </si>
  <si>
    <t>сатуунун көлөмү (млн сом, бир мезгил ичинде)</t>
  </si>
  <si>
    <t>volume of sales (million of soms, for the period)</t>
  </si>
  <si>
    <t>average weighted note yield (%, for the period)</t>
  </si>
  <si>
    <t>анын ичинде, жүгүртүү мөөнөтүн көрсөтүү менен:</t>
  </si>
  <si>
    <t>of which issued for:</t>
  </si>
  <si>
    <t>7 күндүк</t>
  </si>
  <si>
    <t>7 days</t>
  </si>
  <si>
    <t>14 күндүк</t>
  </si>
  <si>
    <t>14 days</t>
  </si>
  <si>
    <t>28 күндүк</t>
  </si>
  <si>
    <t>28 days</t>
  </si>
  <si>
    <t>91 күндүк</t>
  </si>
  <si>
    <t>91 days</t>
  </si>
  <si>
    <t>182 күндүк</t>
  </si>
  <si>
    <t>182 days</t>
  </si>
  <si>
    <t>Всего ГКО:</t>
  </si>
  <si>
    <t>2 года</t>
  </si>
  <si>
    <t>средневзвешенная доходность ГКО (%, за период)</t>
  </si>
  <si>
    <t>3 года</t>
  </si>
  <si>
    <t>5 лет</t>
  </si>
  <si>
    <t>7 лет</t>
  </si>
  <si>
    <t>Всего ГКО-В:</t>
  </si>
  <si>
    <t>средневзвешенная доходность ГКО-В (%, за период)</t>
  </si>
  <si>
    <t>3 ай</t>
  </si>
  <si>
    <t>3 months</t>
  </si>
  <si>
    <t>6 ай</t>
  </si>
  <si>
    <t>6 months</t>
  </si>
  <si>
    <t>12 ай</t>
  </si>
  <si>
    <t>12 months</t>
  </si>
  <si>
    <t>18 ай</t>
  </si>
  <si>
    <t>18 months</t>
  </si>
  <si>
    <t>24 ай</t>
  </si>
  <si>
    <t>24 months</t>
  </si>
  <si>
    <t>issued for:</t>
  </si>
  <si>
    <t>5 years</t>
  </si>
  <si>
    <t>7 years</t>
  </si>
  <si>
    <t>2 жыл</t>
  </si>
  <si>
    <t>3 жыл</t>
  </si>
  <si>
    <t>5 жыл</t>
  </si>
  <si>
    <t>7 жыл</t>
  </si>
  <si>
    <t>Средневзвешенная ставка (%, за период)</t>
  </si>
  <si>
    <t>Операции репо*</t>
  </si>
  <si>
    <t>Төлөөгө чейин сатып алуу/сатуу</t>
  </si>
  <si>
    <t>Purchase/sell before maturity</t>
  </si>
  <si>
    <t xml:space="preserve">NBKR Notes </t>
  </si>
  <si>
    <t>Көлөмү (млн сом)</t>
  </si>
  <si>
    <t>Volume (million of soms)</t>
  </si>
  <si>
    <t>Орточо салмактанып алынган чен (бир мезгил ичинде, %)</t>
  </si>
  <si>
    <t>Average weighted rate (%, for the period)</t>
  </si>
  <si>
    <t>Орточо алынган мөөнөт (күндөр)</t>
  </si>
  <si>
    <t>Average weighted duration (days)</t>
  </si>
  <si>
    <t>МКВ</t>
  </si>
  <si>
    <t>T-bills</t>
  </si>
  <si>
    <t>МКО</t>
  </si>
  <si>
    <t>T-bonds</t>
  </si>
  <si>
    <t>Репо операциялары*</t>
  </si>
  <si>
    <t>Repo transactions*</t>
  </si>
  <si>
    <t>1 күнгө чейинки кредиттер</t>
  </si>
  <si>
    <t>overnight credits</t>
  </si>
  <si>
    <t>2-7 күнгө</t>
  </si>
  <si>
    <t>8-14 күнгө</t>
  </si>
  <si>
    <t>15-30 күнгө</t>
  </si>
  <si>
    <t>31-60 күнгө</t>
  </si>
  <si>
    <t>61-90 күнгө</t>
  </si>
  <si>
    <t>91-180 күнгө</t>
  </si>
  <si>
    <t>181-360 күнгө</t>
  </si>
  <si>
    <t>360 күндөн ашкан</t>
  </si>
  <si>
    <t>over 360 days</t>
  </si>
  <si>
    <t>2-7 days</t>
  </si>
  <si>
    <t>8-14 days</t>
  </si>
  <si>
    <t>15-30 days</t>
  </si>
  <si>
    <t>31-60 days</t>
  </si>
  <si>
    <t>61-90 days</t>
  </si>
  <si>
    <t xml:space="preserve">91-180 days </t>
  </si>
  <si>
    <t xml:space="preserve">181-360 days </t>
  </si>
  <si>
    <t>свыше 360 дней</t>
  </si>
  <si>
    <t>in foreign currency</t>
  </si>
  <si>
    <t>Филиалы банков-резидентов</t>
  </si>
  <si>
    <t>ОАО "Айыл Банк"</t>
  </si>
  <si>
    <t>ОАО "БАКАЙ БАНК"</t>
  </si>
  <si>
    <t>ЗАО "Кыргызский Инвестиционно-Кредитный Банк"</t>
  </si>
  <si>
    <t xml:space="preserve">Филиалы банков-нерезидентов </t>
  </si>
  <si>
    <t>Банктардын аталышы</t>
  </si>
  <si>
    <t>Branches of resident banks</t>
  </si>
  <si>
    <t>"Айыл Банк" ААК</t>
  </si>
  <si>
    <t>РК "АМАНБАНК" ААК</t>
  </si>
  <si>
    <t>"Азия Банкы" ЖАК</t>
  </si>
  <si>
    <t>"БАКАЙ БАНК" ААК</t>
  </si>
  <si>
    <t>"Дос-Кредобанк" ААК</t>
  </si>
  <si>
    <t>"Коммерциялык банк КЫРГЫЗСТАН" ААК</t>
  </si>
  <si>
    <t>АКБ "Толубай" ЖАК</t>
  </si>
  <si>
    <t>"Халык Банк Кыргызстан" ААК</t>
  </si>
  <si>
    <t xml:space="preserve">Резидент эмес банктардын филиалдары </t>
  </si>
  <si>
    <t>Branches of nonresident banks</t>
  </si>
  <si>
    <t>Резидент банктардын филиалдары</t>
  </si>
  <si>
    <t>"БТА Банк" ЖАК</t>
  </si>
  <si>
    <t>"РСК Банк" ААК</t>
  </si>
  <si>
    <t>Капиталдын шайкештиги</t>
  </si>
  <si>
    <t>Capital adequacy</t>
  </si>
  <si>
    <t>Накта суммардык капитал/тобокелдик деңгээли боюнча салмактанып алынган активдер (%)</t>
  </si>
  <si>
    <t>Net total capital/risk-weighted assets (%)</t>
  </si>
  <si>
    <t>Биринчи деңгээлдеги накта капитал/тобокелдик деңгээли боюнча салмактанып алынган активдер (%)</t>
  </si>
  <si>
    <t>Net Tier 1 capital/risk-weighted assets (%)</t>
  </si>
  <si>
    <t>Накта суммардык капитал/Бардыгы болуп активдер (%)</t>
  </si>
  <si>
    <t>Net total capital/total assets (%)</t>
  </si>
  <si>
    <t>Ликвиддүүлүк деңгээли</t>
  </si>
  <si>
    <t>Liquidity</t>
  </si>
  <si>
    <t>Ликвиддүүлүк коэффициенти (%)</t>
  </si>
  <si>
    <t>Liquidity ratio (%)</t>
  </si>
  <si>
    <t>Улуттук банктагы корреспонденттик эсеп/депозиттер (%)</t>
  </si>
  <si>
    <t>Correspondent accounts with the NBKR/total deposits (%)</t>
  </si>
  <si>
    <t>Милдеттүү камдык талаптардын артыкча болуусу/Улуттук банктагы корреспонденттик эсеп (%)</t>
  </si>
  <si>
    <t>Excess of required reserves/correspondent accounts with the NBKR (%)</t>
  </si>
  <si>
    <t>Активдердин сапаты</t>
  </si>
  <si>
    <t xml:space="preserve">Asset quality </t>
  </si>
  <si>
    <t>Классифицируемые кредиты (млн сом)</t>
  </si>
  <si>
    <t>Классифициялануучу кредиттер (млн сом)</t>
  </si>
  <si>
    <t>Классифициялануучу кредиттер/бардыгы болуп кредиттер (%)</t>
  </si>
  <si>
    <t>Кредиттер боюнча атайы РППУ/бардыгы болуп кредиттер (%)</t>
  </si>
  <si>
    <t>Loan loss provisions/total loans (%)</t>
  </si>
  <si>
    <t>Кредиттер боюнча атайы РППУ/классификациялануучу кредиттер (%)</t>
  </si>
  <si>
    <t>Классификациялануучу активдер/бардыгы болуп активдер (%)</t>
  </si>
  <si>
    <t>Кирешелүүлүк</t>
  </si>
  <si>
    <t>Profitability</t>
  </si>
  <si>
    <t>Капиталга кайтарымдуулук (%)</t>
  </si>
  <si>
    <t>Return on equity (%)</t>
  </si>
  <si>
    <t>Активдерге кайтарымдуулук (%)</t>
  </si>
  <si>
    <t>Return on assets (%)</t>
  </si>
  <si>
    <t>Пайыздык накта маржа (%)</t>
  </si>
  <si>
    <t>Net interest margin (%)</t>
  </si>
  <si>
    <t>Spread (%)</t>
  </si>
  <si>
    <t>Кызмат көрсөтүүлөрдөн киреше жана комиссиондук төлөмдөр/чогуу алгандагы кирешелер (%)</t>
  </si>
  <si>
    <t>Incomes from services and commissions/total income (%)</t>
  </si>
  <si>
    <t>Кредиттер жана депозиттер</t>
  </si>
  <si>
    <t>Loans and deposits</t>
  </si>
  <si>
    <t>Кредиттер/депозиттер (%)</t>
  </si>
  <si>
    <t>Loans/deposits (%)</t>
  </si>
  <si>
    <t>Кредиттер/активдер (%)</t>
  </si>
  <si>
    <t>Loans/assets (%)</t>
  </si>
  <si>
    <t>Валюта позициясы</t>
  </si>
  <si>
    <t>Foreign exchange exposure</t>
  </si>
  <si>
    <t>Валютная позиция (млн сом)</t>
  </si>
  <si>
    <t>Валюталык позиция (млн сом)</t>
  </si>
  <si>
    <t>Foreign exchange exposure (million of soms)</t>
  </si>
  <si>
    <t>Кредиттер/депозиттер (чет өлкө валютасында) (%)</t>
  </si>
  <si>
    <t>Loans/deposits (in foreign currency) (%)</t>
  </si>
  <si>
    <t>Доля депозитов в иностранной валюте в депозитной базе* (%)</t>
  </si>
  <si>
    <t>Депозиттик базадагы чет өлкө валютасындагы депозиттердин үлүшү* (%)</t>
  </si>
  <si>
    <t>Share of foreign currency deposits in total deposits* (%)</t>
  </si>
  <si>
    <t>Кредит портфелиндеги чет өлкө валютасындагы кредиттердин үлүшү (%)</t>
  </si>
  <si>
    <t>Share of foreign currency loans in total loans (%)</t>
  </si>
  <si>
    <t>Всего процентные доходы</t>
  </si>
  <si>
    <t>Бардыгы болуп пайыздык кирешелер</t>
  </si>
  <si>
    <t>Total interest income</t>
  </si>
  <si>
    <t>Всего процентные расходы</t>
  </si>
  <si>
    <t>Бардыгы болуп пайыздык чыгашалар</t>
  </si>
  <si>
    <t>Total interest expenses</t>
  </si>
  <si>
    <t>Чистый процентный доход</t>
  </si>
  <si>
    <t>Накта пайыздык киреше</t>
  </si>
  <si>
    <t>Net interest income</t>
  </si>
  <si>
    <t>Кредиттер боюнча потенциалдуу жоготуулардын жана чыгым тартуулардын ордун жабууга кам (РППУ)</t>
  </si>
  <si>
    <t>Loan loss provisions</t>
  </si>
  <si>
    <t>Чистый процентный доход после отчислений в РППУ</t>
  </si>
  <si>
    <t>РППУга чегерүүдөн кийинки накта пайыздык киреше</t>
  </si>
  <si>
    <t>Net interest income less loan-loss provisions</t>
  </si>
  <si>
    <t>Всего непроцентные доходы</t>
  </si>
  <si>
    <t>Бардыгы болуп пайыздык эмес кирешелер</t>
  </si>
  <si>
    <t>Total noninterest income</t>
  </si>
  <si>
    <t>Всего непроцентные расходы</t>
  </si>
  <si>
    <t>Бардыгы болуп пайыздык эмес чыгашалар</t>
  </si>
  <si>
    <t>Total noninterest expenses</t>
  </si>
  <si>
    <t>Всего другие операционные и административные расходы</t>
  </si>
  <si>
    <t>Бардыгы болупбашка операциялык жана административдик чыгашалар</t>
  </si>
  <si>
    <t>Total operating and other administrative expenses</t>
  </si>
  <si>
    <t>Чистый операционный доход (убыток)</t>
  </si>
  <si>
    <t>Накта пайыздык киреше (чыгым)</t>
  </si>
  <si>
    <t>Net operating income (loss)</t>
  </si>
  <si>
    <t xml:space="preserve">Non-loan loss provisions </t>
  </si>
  <si>
    <t>Чистый доход (убыток) до налогообложения</t>
  </si>
  <si>
    <t>Салык алынганга чейинки нак киреше (чыгым)</t>
  </si>
  <si>
    <t>Net income (loss) before tax</t>
  </si>
  <si>
    <t>Налог на прибыль</t>
  </si>
  <si>
    <t>Пайда салыгы</t>
  </si>
  <si>
    <t>Income tax</t>
  </si>
  <si>
    <t>Чистая прибыль (убыток)</t>
  </si>
  <si>
    <t>Накта пайда (чыгым)</t>
  </si>
  <si>
    <t>Net income (loss) after taxes</t>
  </si>
  <si>
    <t xml:space="preserve">Классификация кредитного портфеля коммерческих банков </t>
  </si>
  <si>
    <t>Коммерциялык банктардын кредит портфелин классификациялоо</t>
  </si>
  <si>
    <t>Classification of commercial banks' loan portfolio</t>
  </si>
  <si>
    <t xml:space="preserve">Нормальные </t>
  </si>
  <si>
    <t>Нормалдуу</t>
  </si>
  <si>
    <t xml:space="preserve">Normal </t>
  </si>
  <si>
    <t>Удовлетворительные</t>
  </si>
  <si>
    <t>Канааттандырарлык</t>
  </si>
  <si>
    <t>Satisfactory</t>
  </si>
  <si>
    <t>Под наблюдением</t>
  </si>
  <si>
    <t>Байкоого алынган</t>
  </si>
  <si>
    <t>Watch</t>
  </si>
  <si>
    <t>Неклассифицированные кредиты, всего</t>
  </si>
  <si>
    <t>Классификацияланбаган кредиттер, бардыгы болуп</t>
  </si>
  <si>
    <t>Unclassified loans, total</t>
  </si>
  <si>
    <t>Субстандартные</t>
  </si>
  <si>
    <t>Субстандарттык</t>
  </si>
  <si>
    <t>Substandard</t>
  </si>
  <si>
    <t>Сомнительные</t>
  </si>
  <si>
    <t>Шектүү</t>
  </si>
  <si>
    <t>Doubtful</t>
  </si>
  <si>
    <t>Потери</t>
  </si>
  <si>
    <t>Жоготуулар</t>
  </si>
  <si>
    <t>Loss</t>
  </si>
  <si>
    <t>Классифицированные кредиты, всего</t>
  </si>
  <si>
    <t>Классификацияланган кредиттер, бардыгы болуп</t>
  </si>
  <si>
    <t>Classified loans, total</t>
  </si>
  <si>
    <t>Всего классифицированных и неклассифицированных кредитов</t>
  </si>
  <si>
    <t>Жыйынтыгында классификацияланган жана классификацияланбаган кредиттер</t>
  </si>
  <si>
    <t>Classified and Unclassified loans, total</t>
  </si>
  <si>
    <t>Страховые компании</t>
  </si>
  <si>
    <t>Камсыздандыруу компаниялары</t>
  </si>
  <si>
    <t>Insurance companies</t>
  </si>
  <si>
    <t>Инвестиционные фонды</t>
  </si>
  <si>
    <t>Инвестициялык фонддор</t>
  </si>
  <si>
    <t>Investment funds</t>
  </si>
  <si>
    <t>Фондовые биржи</t>
  </si>
  <si>
    <t>Фондулук биржалар</t>
  </si>
  <si>
    <t>Stock exchanges</t>
  </si>
  <si>
    <t>Пенсионные фонды</t>
  </si>
  <si>
    <t>Пенсиялык фонддор</t>
  </si>
  <si>
    <t>Pension funds</t>
  </si>
  <si>
    <t xml:space="preserve">государственные </t>
  </si>
  <si>
    <t>мамлекеттик</t>
  </si>
  <si>
    <t>state</t>
  </si>
  <si>
    <t>частные</t>
  </si>
  <si>
    <t>жеке</t>
  </si>
  <si>
    <t>private</t>
  </si>
  <si>
    <t>Микрофинансовые организации</t>
  </si>
  <si>
    <t>Микрофинансылык уюмдар</t>
  </si>
  <si>
    <t>Microfinance organizations</t>
  </si>
  <si>
    <t>микрокредитные компании</t>
  </si>
  <si>
    <t>микрокредиттик компаниялар</t>
  </si>
  <si>
    <t>microcredit companies</t>
  </si>
  <si>
    <t>микрокредитные агентства</t>
  </si>
  <si>
    <t>микрокредиттик агенттиктер</t>
  </si>
  <si>
    <t>microcredit agencies</t>
  </si>
  <si>
    <t>микрофинансовые компании</t>
  </si>
  <si>
    <t>микрофинансылык компаниялар</t>
  </si>
  <si>
    <t>micro-finance companies</t>
  </si>
  <si>
    <t>Кредитные союзы</t>
  </si>
  <si>
    <t>Кредиттик союздар</t>
  </si>
  <si>
    <t>Credit unions</t>
  </si>
  <si>
    <t>Обменные бюро</t>
  </si>
  <si>
    <t>Алмашуу бюролору</t>
  </si>
  <si>
    <t>Exchange office</t>
  </si>
  <si>
    <t>Кредиты, всего</t>
  </si>
  <si>
    <t>Кредиттер, бардыгы болуп</t>
  </si>
  <si>
    <t>Loans, total</t>
  </si>
  <si>
    <t>ОАО "ФК КС"</t>
  </si>
  <si>
    <t>Финкомпания</t>
  </si>
  <si>
    <t>FCCU</t>
  </si>
  <si>
    <t>РППУ, всего</t>
  </si>
  <si>
    <t>РППУ, бардыгы болуп</t>
  </si>
  <si>
    <t>Loan Loss Provision, total</t>
  </si>
  <si>
    <t>Чистые кредиты, всего</t>
  </si>
  <si>
    <t>Накта кредиттер, бардыгы болуп</t>
  </si>
  <si>
    <t>Net loans, total</t>
  </si>
  <si>
    <t>Ломбарды</t>
  </si>
  <si>
    <t>Ломбарддар</t>
  </si>
  <si>
    <t>Активдер, бардыгы болуп</t>
  </si>
  <si>
    <t>Pawnshops</t>
  </si>
  <si>
    <t>Милдеттенмелер, бардыгы болуп</t>
  </si>
  <si>
    <t>в том числе кредиты, выданные:</t>
  </si>
  <si>
    <t>анын ичинде, берилген кредиттер:</t>
  </si>
  <si>
    <t>of which loans, extended to:</t>
  </si>
  <si>
    <t>из них, направленные в:</t>
  </si>
  <si>
    <t>of which, allocated to:</t>
  </si>
  <si>
    <t>Торговля и коммерция</t>
  </si>
  <si>
    <t>Trade and commerce</t>
  </si>
  <si>
    <t>Строительство и ипотека</t>
  </si>
  <si>
    <t>Курулушка жана ипотекага</t>
  </si>
  <si>
    <t>Construction and mortgage</t>
  </si>
  <si>
    <t>Кызмат көрсөтүүлөргө</t>
  </si>
  <si>
    <t>Service</t>
  </si>
  <si>
    <t>Кредитными союзами</t>
  </si>
  <si>
    <t>Кредиттик союздар тарабынан</t>
  </si>
  <si>
    <t>FCSDCU</t>
  </si>
  <si>
    <t>в том числе по кредитам, выданным:</t>
  </si>
  <si>
    <t>из них, направленным в:</t>
  </si>
  <si>
    <t>Күндөлүк операциялардын эсеби</t>
  </si>
  <si>
    <t>Current account</t>
  </si>
  <si>
    <t>Товарлар жана кызмат көрсөтүүлөр</t>
  </si>
  <si>
    <t>Goods and services</t>
  </si>
  <si>
    <t>Соода балансы</t>
  </si>
  <si>
    <t xml:space="preserve"> Trade balance</t>
  </si>
  <si>
    <t>Export (FOB)</t>
  </si>
  <si>
    <t>КМШ өлкөлөрү</t>
  </si>
  <si>
    <t>CIS countries</t>
  </si>
  <si>
    <t>Алыскы чет өлкөлөр</t>
  </si>
  <si>
    <t>Foreign countries</t>
  </si>
  <si>
    <t>Import (FOB)</t>
  </si>
  <si>
    <t>Кызмат көрсөтүүлөр балансы</t>
  </si>
  <si>
    <t xml:space="preserve"> Services balance</t>
  </si>
  <si>
    <t>Транспорттук кызмат көрсөтүүлөр</t>
  </si>
  <si>
    <t xml:space="preserve">Transportation services </t>
  </si>
  <si>
    <t>Кыдыруулар</t>
  </si>
  <si>
    <t xml:space="preserve">Travels </t>
  </si>
  <si>
    <t>Башка кызмат көрсөтүүлөр</t>
  </si>
  <si>
    <t>Other services</t>
  </si>
  <si>
    <t>Техникалык жардам</t>
  </si>
  <si>
    <t>Technical assistance</t>
  </si>
  <si>
    <t>Кирешелер</t>
  </si>
  <si>
    <t>Income</t>
  </si>
  <si>
    <t>Тике инвестициялар боюнча кирешелер</t>
  </si>
  <si>
    <t>Income on Direct investments</t>
  </si>
  <si>
    <t>Доходы по портфельным инвестициям</t>
  </si>
  <si>
    <t>Портфелдик инвестициялар боюнча кирешелер</t>
  </si>
  <si>
    <t xml:space="preserve">Income on Portfolio investments </t>
  </si>
  <si>
    <t>Доходы по другим инвестициям</t>
  </si>
  <si>
    <t>Башка инвестициялар боюнча кирешелер</t>
  </si>
  <si>
    <t>Income on Other investments</t>
  </si>
  <si>
    <t>Кредиттер боюнча пайыздар (график)</t>
  </si>
  <si>
    <t>Interest payments (chart)</t>
  </si>
  <si>
    <t xml:space="preserve">Other income on other investments </t>
  </si>
  <si>
    <t>Эмгекке төлөөлөр</t>
  </si>
  <si>
    <t>Compensation of employees</t>
  </si>
  <si>
    <t>Күндөлүк трансферттер</t>
  </si>
  <si>
    <t xml:space="preserve"> Current transfers</t>
  </si>
  <si>
    <t>Капитал менен операциялардын жана финансы операцияларынын эсеби</t>
  </si>
  <si>
    <t>Capital and financial account</t>
  </si>
  <si>
    <t>Капитал менен операциялардын эсеби</t>
  </si>
  <si>
    <t>Capital account</t>
  </si>
  <si>
    <t>Капиталдык трансферттер</t>
  </si>
  <si>
    <t>Capital transfers</t>
  </si>
  <si>
    <t>Финансы эсеби</t>
  </si>
  <si>
    <t>Financial account</t>
  </si>
  <si>
    <t xml:space="preserve">Прямые инвестиции </t>
  </si>
  <si>
    <t xml:space="preserve">Тике инвестициялар </t>
  </si>
  <si>
    <t xml:space="preserve">Direct investments </t>
  </si>
  <si>
    <t>Портфелдик инвестициялар</t>
  </si>
  <si>
    <t>Foreign Direct Investments</t>
  </si>
  <si>
    <t>Финансы деривативдери</t>
  </si>
  <si>
    <t>Financial derivatives</t>
  </si>
  <si>
    <t>Башка инвестициялар</t>
  </si>
  <si>
    <t>Other investments</t>
  </si>
  <si>
    <t>Активдер ("-" жогорулоо)</t>
  </si>
  <si>
    <t xml:space="preserve"> Assets ("-" increase)</t>
  </si>
  <si>
    <t>Коммерциялык банктар</t>
  </si>
  <si>
    <t>Commercial banks</t>
  </si>
  <si>
    <t>Башка активдер</t>
  </si>
  <si>
    <t>Other assets</t>
  </si>
  <si>
    <t>Милдеттенмелер ("+" жогорулоо)</t>
  </si>
  <si>
    <t>Liabilities ("+" increase)</t>
  </si>
  <si>
    <t>Мамлекеттик секторго кредиттер</t>
  </si>
  <si>
    <t>Loans to General government</t>
  </si>
  <si>
    <t>Алынганы</t>
  </si>
  <si>
    <t>Received</t>
  </si>
  <si>
    <t>Amortization (chart)</t>
  </si>
  <si>
    <t>Жеке секторго кредиттер</t>
  </si>
  <si>
    <t xml:space="preserve">Loans to Private sector </t>
  </si>
  <si>
    <t>Жана башка милдеттенмелер</t>
  </si>
  <si>
    <t>Other liabilities</t>
  </si>
  <si>
    <t>Каталар жана калтырып кетүүлөр</t>
  </si>
  <si>
    <t>Errors and omissions</t>
  </si>
  <si>
    <t>Жалпы баланс</t>
  </si>
  <si>
    <t>Total balance</t>
  </si>
  <si>
    <t>Каржылоо</t>
  </si>
  <si>
    <t>Financing</t>
  </si>
  <si>
    <t>Улуттук банктын камдары ("-" көбөйүү)</t>
  </si>
  <si>
    <t>NBKR Reserves ("-" increase)</t>
  </si>
  <si>
    <t>ЭВФ кредиттери</t>
  </si>
  <si>
    <t>IMF loans</t>
  </si>
  <si>
    <t>Өзгөчө каржылоо</t>
  </si>
  <si>
    <t>Exceptional financing</t>
  </si>
  <si>
    <t>Жана башка каржылоолор</t>
  </si>
  <si>
    <t>Other financing</t>
  </si>
  <si>
    <t>average for period</t>
  </si>
  <si>
    <t>end of period</t>
  </si>
  <si>
    <t>(базовый период - 2010)</t>
  </si>
  <si>
    <t>(reference period - 2010)</t>
  </si>
  <si>
    <t>РЭАК</t>
  </si>
  <si>
    <t>НЭАК</t>
  </si>
  <si>
    <t>Сомдун алмашуу курсу (1 сом үчүн АКШ долл)</t>
  </si>
  <si>
    <t>REER</t>
  </si>
  <si>
    <t>NEER</t>
  </si>
  <si>
    <t>Exchange rate of som (USD per 1 som)</t>
  </si>
  <si>
    <t>РЭОК (страны ЕАЭС)</t>
  </si>
  <si>
    <t>НЭОК (страны ЕАЭС)</t>
  </si>
  <si>
    <t>РЭОК (страны вне ЕАЭС)</t>
  </si>
  <si>
    <t>НЭОК (страны вне ЕАЭС)</t>
  </si>
  <si>
    <t>РЭАК (ЕАЭБ өлкөлөрү)</t>
  </si>
  <si>
    <t>НЭАК (ЕАЭБ өлкөлөрү)</t>
  </si>
  <si>
    <t>РЭАК (ЕАЭБден тышкары өлкөлөр)</t>
  </si>
  <si>
    <t>НЭАК (ЕАЭБден тышкары өлкөлөр)</t>
  </si>
  <si>
    <t>REER (EAEU countries)</t>
  </si>
  <si>
    <t>NEER (EAEU countries)</t>
  </si>
  <si>
    <t>REER (Non-EAEU countries)</t>
  </si>
  <si>
    <t>NEER (Non-EAEU countries)</t>
  </si>
  <si>
    <t>Реалдуу сектор</t>
  </si>
  <si>
    <t>Real Sector</t>
  </si>
  <si>
    <t>ИДӨ дефлятору</t>
  </si>
  <si>
    <t xml:space="preserve">GDP deflator </t>
  </si>
  <si>
    <t>Расчетный прожиточный минимум (сом)</t>
  </si>
  <si>
    <t>Жашоо үчүн эсептелинген зарыл болгон каражат минимуму (сом)</t>
  </si>
  <si>
    <t>Estimated subsistence level (som)</t>
  </si>
  <si>
    <t>Средняя номинальная зарплата (сом)</t>
  </si>
  <si>
    <t>Орточо номиналдык эмгек акы (сом)</t>
  </si>
  <si>
    <t>Average nominal wage (som)</t>
  </si>
  <si>
    <t>Уровень безработицы</t>
  </si>
  <si>
    <t>Жумушсуздук деңгээли</t>
  </si>
  <si>
    <t>Unemployment level</t>
  </si>
  <si>
    <t>банктардан тышкаркы акчалар (М0)</t>
  </si>
  <si>
    <t>талап боюнча төлөнүүчү депозиттер</t>
  </si>
  <si>
    <t>акча массасы (М2X)</t>
  </si>
  <si>
    <t>currency outside banks (М0)</t>
  </si>
  <si>
    <t>deposits in foreign currency</t>
  </si>
  <si>
    <t>money supply (М2X)</t>
  </si>
  <si>
    <t>Кирешелер (бардыгы болуп)</t>
  </si>
  <si>
    <t>Revenues (total)</t>
  </si>
  <si>
    <t>Чыгашалар (бардыгы болуп)</t>
  </si>
  <si>
    <t>Expenditures (total)</t>
  </si>
  <si>
    <t xml:space="preserve">Тартыштык (-) / Профицит (+) </t>
  </si>
  <si>
    <t xml:space="preserve">Deficit (-) / Surplus (+) </t>
  </si>
  <si>
    <t>Коммерциялык банктардын пайыздык чендери</t>
  </si>
  <si>
    <t>Interest Rates of Commercial Banks</t>
  </si>
  <si>
    <t>жаңы кабыл алынган депозиттер боюнча (бир мезгил ичинде)</t>
  </si>
  <si>
    <t>on new accepted deposits (for the period)</t>
  </si>
  <si>
    <t>депозиттер боюнча (бир мезгилдин акырына карата)</t>
  </si>
  <si>
    <t>on deposits (end of period)</t>
  </si>
  <si>
    <t>жаңыдан берилген кредиттер боюнча (бир мезгил ичинде)</t>
  </si>
  <si>
    <t>on new extended loans (for the period)</t>
  </si>
  <si>
    <t>кредиттер боюнча (бир мезгилдин акырына карата)</t>
  </si>
  <si>
    <t>on loans (end of period)</t>
  </si>
  <si>
    <t>АКТИВЫ</t>
  </si>
  <si>
    <t>Корреспондентский счет в НБКР</t>
  </si>
  <si>
    <t>Корреспондентские счета в других банках</t>
  </si>
  <si>
    <t>Депозиты в других банках</t>
  </si>
  <si>
    <t>Портфель ценных бумаг</t>
  </si>
  <si>
    <t>Ценные бумаги, купленные по соглашению репо</t>
  </si>
  <si>
    <t>"Чистые" кредиты и финансовая аренда</t>
  </si>
  <si>
    <t>(минус) Специальный РППУ по кредитам и финансовой аренде</t>
  </si>
  <si>
    <t>Инвестиции и финансовое участие</t>
  </si>
  <si>
    <t>Другие активы</t>
  </si>
  <si>
    <t>ВСЕГО: АКТИВЫ</t>
  </si>
  <si>
    <t>ОБЯЗАТЕЛЬСТВА</t>
  </si>
  <si>
    <t>Обязательства перед НБКР</t>
  </si>
  <si>
    <t>Расчетные счета и депозиты банков</t>
  </si>
  <si>
    <t xml:space="preserve">Банков-резидентов </t>
  </si>
  <si>
    <t xml:space="preserve">Банков-нерезидентов </t>
  </si>
  <si>
    <t>Расчетные счета</t>
  </si>
  <si>
    <t>Депозиты до востребования</t>
  </si>
  <si>
    <t>Срочные депозиты</t>
  </si>
  <si>
    <t>Депозиты Правительства</t>
  </si>
  <si>
    <t>Кредиты Правительства</t>
  </si>
  <si>
    <t>Ценные бумаги, проданные по соглашению репо</t>
  </si>
  <si>
    <t>Другие обязательства</t>
  </si>
  <si>
    <t>ВСЕГО: ОБЯЗАТЕЛЬСТВА</t>
  </si>
  <si>
    <t>КАПИТАЛ</t>
  </si>
  <si>
    <t>Акционерный капитал</t>
  </si>
  <si>
    <t>Резервы для будущих потребностей банка</t>
  </si>
  <si>
    <t>Нераспределенная прибыль прошлых лет</t>
  </si>
  <si>
    <t>Прибыль/убыток текущего года</t>
  </si>
  <si>
    <t>Счета переоценки</t>
  </si>
  <si>
    <t>ВСЕГО: КАПИТАЛ</t>
  </si>
  <si>
    <t>ВСЕГО: ОБЯЗАТЕЛЬСТВА И КАПИТАЛ</t>
  </si>
  <si>
    <t>АКТИВДЕР</t>
  </si>
  <si>
    <t>ASSETS</t>
  </si>
  <si>
    <t>Акча каражаттары</t>
  </si>
  <si>
    <t xml:space="preserve">Cash resources </t>
  </si>
  <si>
    <t>Улуттук банктагы корреспонденттик эсеп</t>
  </si>
  <si>
    <t xml:space="preserve">Correspondent account with NBKR </t>
  </si>
  <si>
    <t>Башка банктардагы корреспонденттик эсептер</t>
  </si>
  <si>
    <t xml:space="preserve">Correspondent accounts with other banks </t>
  </si>
  <si>
    <t>Башка банктардагы депозиттер</t>
  </si>
  <si>
    <t xml:space="preserve">Deposits with other banks </t>
  </si>
  <si>
    <t>Баалуу кагаздар портфели</t>
  </si>
  <si>
    <t xml:space="preserve">Securities portfolio </t>
  </si>
  <si>
    <t>Репо келишими боюнча сатылып алынган баалуу кагаздар</t>
  </si>
  <si>
    <t xml:space="preserve">Securities purchased under repo agreement </t>
  </si>
  <si>
    <t>"Таза" кредиттер жана финансылык ижара</t>
  </si>
  <si>
    <t>"Net" loans and financial leasing</t>
  </si>
  <si>
    <t>(минус) Кредиттер жана финансылык ижара боюнча атайын РППУ</t>
  </si>
  <si>
    <t xml:space="preserve">(less) Special Loss Provisions for loans and financial leasing </t>
  </si>
  <si>
    <t>Негизги каражаттар</t>
  </si>
  <si>
    <t xml:space="preserve">Fixed assets </t>
  </si>
  <si>
    <t>Инвестициялар жана финансылык катышуу</t>
  </si>
  <si>
    <t>Investments and Equities</t>
  </si>
  <si>
    <t xml:space="preserve">Other assets </t>
  </si>
  <si>
    <t>БАРДЫГЫ БОЛУП: АКТИВДЕР</t>
  </si>
  <si>
    <t>TOTAL: ASSETS</t>
  </si>
  <si>
    <t>МИЛДЕТТЕНМЕЛЕР</t>
  </si>
  <si>
    <t xml:space="preserve">LIABILITIES </t>
  </si>
  <si>
    <t>Улуттук банк алдындагы милдеттенмелер</t>
  </si>
  <si>
    <t>Банктардын эсептешүү эсептери жана депозиттери</t>
  </si>
  <si>
    <t>Settlement accounts and deposits of banks</t>
  </si>
  <si>
    <t xml:space="preserve">Резидент банктардын </t>
  </si>
  <si>
    <t>Resident banks</t>
  </si>
  <si>
    <t>Резидент эмес банктардын</t>
  </si>
  <si>
    <t>Nonresident banks</t>
  </si>
  <si>
    <t>Эсептешүү эсептери</t>
  </si>
  <si>
    <t>Settlement accounts</t>
  </si>
  <si>
    <t>Талап боюнча төлөнүүчү депозиттер</t>
  </si>
  <si>
    <t>Demand deposits</t>
  </si>
  <si>
    <t>Мөөнөттүү депозиттер</t>
  </si>
  <si>
    <t>Time deposits</t>
  </si>
  <si>
    <t>Өкмөттүн депозиттери</t>
  </si>
  <si>
    <t>Deposits of Government</t>
  </si>
  <si>
    <t>Өкмөттүн кредиттери</t>
  </si>
  <si>
    <t>Loans of Government</t>
  </si>
  <si>
    <t>Репо келишими боюнча сатылган баалуу кагаздар</t>
  </si>
  <si>
    <t>Securities sold under repo agreement</t>
  </si>
  <si>
    <t>Алынган кредиттер</t>
  </si>
  <si>
    <t xml:space="preserve">Loans received </t>
  </si>
  <si>
    <t>Башка милдеттенмелер</t>
  </si>
  <si>
    <t xml:space="preserve">Other liabilities </t>
  </si>
  <si>
    <t>БАРДЫГЫ БОЛУП: МИЛДЕТТЕНМЕЛЕР</t>
  </si>
  <si>
    <t>TOTAL: LIABILITIES</t>
  </si>
  <si>
    <t>CAPITAL</t>
  </si>
  <si>
    <t>Акционердик капитал</t>
  </si>
  <si>
    <t>Capital stock</t>
  </si>
  <si>
    <t>Банктын келечектеги керектөөлөрү үчүн камдар</t>
  </si>
  <si>
    <t>Provisions for prospective needs of bank</t>
  </si>
  <si>
    <t>Өткөн жылдардын бөлүштүрүлбөгөн пайдасы</t>
  </si>
  <si>
    <t>Retained earnings of past years</t>
  </si>
  <si>
    <t>Өтүп жаткан жылдын пайдасы/чыгымы</t>
  </si>
  <si>
    <t>Profits/losses of the current year</t>
  </si>
  <si>
    <t>Кайра баалоо эсептери</t>
  </si>
  <si>
    <t>Revaluation accounts</t>
  </si>
  <si>
    <t>БАРДЫГЫ БОЛУП: КАПИТАЛ</t>
  </si>
  <si>
    <t>TOTAL: CAPITAL</t>
  </si>
  <si>
    <t>БАРДЫГЫ БОЛУП: МИЛДЕТТЕНМЕЛЕР ЖАНА КАПИТАЛ</t>
  </si>
  <si>
    <t>TOTAL: LIABILITIES AND CAPITAL</t>
  </si>
  <si>
    <r>
      <t>Кредиты и финансовая аренда клиентам</t>
    </r>
    <r>
      <rPr>
        <vertAlign val="superscript"/>
        <sz val="10"/>
        <rFont val="Arial"/>
        <family val="2"/>
        <charset val="204"/>
      </rPr>
      <t>/2</t>
    </r>
  </si>
  <si>
    <r>
      <t>Депозиты до востребования клиентов</t>
    </r>
    <r>
      <rPr>
        <vertAlign val="superscript"/>
        <sz val="10"/>
        <rFont val="Arial"/>
        <family val="2"/>
        <charset val="204"/>
      </rPr>
      <t>/3</t>
    </r>
  </si>
  <si>
    <r>
      <t>Срочные депозиты клиентов</t>
    </r>
    <r>
      <rPr>
        <vertAlign val="superscript"/>
        <sz val="10"/>
        <rFont val="Arial"/>
        <family val="2"/>
        <charset val="204"/>
      </rPr>
      <t>/3</t>
    </r>
  </si>
  <si>
    <r>
      <t>Депозиты нерезидентов</t>
    </r>
    <r>
      <rPr>
        <vertAlign val="superscript"/>
        <sz val="10"/>
        <rFont val="Arial"/>
        <family val="2"/>
        <charset val="204"/>
      </rPr>
      <t>/4</t>
    </r>
  </si>
  <si>
    <t>Минус: обязательства перед нерезидентами</t>
  </si>
  <si>
    <t>Требования к НБКР</t>
  </si>
  <si>
    <t>Чистые требования к Правительству</t>
  </si>
  <si>
    <t>Требования к Правительству</t>
  </si>
  <si>
    <t>Минус: обязательства перед Правительством</t>
  </si>
  <si>
    <t>Депозиты, включаемые в широкую денежную массу</t>
  </si>
  <si>
    <t>Переводные депозиты</t>
  </si>
  <si>
    <t>Другие депозиты</t>
  </si>
  <si>
    <t>Депозиты, не включаемые в широкую денежную массу</t>
  </si>
  <si>
    <t>Кредиты и займы</t>
  </si>
  <si>
    <t>Драгоценные металлы</t>
  </si>
  <si>
    <t>Средства в банках и других финансовых учреждениях</t>
  </si>
  <si>
    <t>Кредиты выданные</t>
  </si>
  <si>
    <t>Нематериальные активы</t>
  </si>
  <si>
    <t>ОБЯЗАТЕЛЬСТВА И КАПИТАЛ</t>
  </si>
  <si>
    <t>Банкноты и монеты в обращении</t>
  </si>
  <si>
    <t>Средства банков и других финансовых учреждений</t>
  </si>
  <si>
    <t>Средства Правительства Кыргызской Республики</t>
  </si>
  <si>
    <t>Выпущенные долговые ценные бумаги</t>
  </si>
  <si>
    <t xml:space="preserve">Кредиты полученные </t>
  </si>
  <si>
    <t>Обязательства по СПЗ, полученным от МВФ в порядке распределения</t>
  </si>
  <si>
    <t>Инвестиции в дочерние и ассоциированные компании</t>
  </si>
  <si>
    <t>Баалуу металлдар  </t>
  </si>
  <si>
    <t xml:space="preserve">Precious metals </t>
  </si>
  <si>
    <t>Банктардагы жана финансы мекемелериндеги каражаттар </t>
  </si>
  <si>
    <t>Due from banks and other financial institutions</t>
  </si>
  <si>
    <t>Берилген насыялар </t>
  </si>
  <si>
    <t>Issued loan</t>
  </si>
  <si>
    <t>Ассоциацияланган компанияларга инвестициялар </t>
  </si>
  <si>
    <t>Investments in associated companies</t>
  </si>
  <si>
    <t>Негизги каражаттар </t>
  </si>
  <si>
    <t>Property, equipment</t>
  </si>
  <si>
    <t>Материалдык эмес активдер  </t>
  </si>
  <si>
    <t xml:space="preserve">Intangible assets </t>
  </si>
  <si>
    <t>Башка активдер </t>
  </si>
  <si>
    <t>Жүгүртүүдөгү банкноттор жана монеталар </t>
  </si>
  <si>
    <t xml:space="preserve">Banknotes and coins in circulation </t>
  </si>
  <si>
    <t>Банктардын жана башка финансы мекемелеринин каражаттары</t>
  </si>
  <si>
    <t xml:space="preserve">Due to banks and other financial institutions </t>
  </si>
  <si>
    <t>Кыргыз Республикасынын Өкмөтүнүн каражаттары  </t>
  </si>
  <si>
    <t xml:space="preserve">Accounts of the Government of the Kyrgyz Republic </t>
  </si>
  <si>
    <t>Чыгарылган карыздык баалуу кагаздар  </t>
  </si>
  <si>
    <t>Debt securities issued</t>
  </si>
  <si>
    <t>Алынган кредиттер  </t>
  </si>
  <si>
    <t xml:space="preserve">Бөлүштүрүү тартибинде ЭВФтен алынган АКУ </t>
  </si>
  <si>
    <t xml:space="preserve">Liabilities to the IMF in respect of SDR allocations </t>
  </si>
  <si>
    <t>Башка милдеттенмелер  </t>
  </si>
  <si>
    <t>МИЛДЕТТЕНМЕЛЕР ЖАНА КАПИТАЛ</t>
  </si>
  <si>
    <t>LIABILITIES AND EQUITY</t>
  </si>
  <si>
    <t>Резидент эместерге карата талаптар</t>
  </si>
  <si>
    <t>Минус: резидент эместер алдындагы милдеттенмелер</t>
  </si>
  <si>
    <t>Less liabilities to nonresidents</t>
  </si>
  <si>
    <t>Улуттук банкка карата талаптар</t>
  </si>
  <si>
    <t>Claims on central bank</t>
  </si>
  <si>
    <t>Өкмөткө карата накта талаптар</t>
  </si>
  <si>
    <t>Net claims on government</t>
  </si>
  <si>
    <t>Өкмөткө карата талаптар</t>
  </si>
  <si>
    <t>Claims on Government</t>
  </si>
  <si>
    <t>Минус: Өкмөт алдындагы милдеттенмелер</t>
  </si>
  <si>
    <t>Minus: liabilities to the Government</t>
  </si>
  <si>
    <t>Башка секторлорго карата талаптар</t>
  </si>
  <si>
    <t xml:space="preserve">Улуттук банк алдындагы милдеттенмелер </t>
  </si>
  <si>
    <t>Liabilities to central bank</t>
  </si>
  <si>
    <t>Кеңири мааниде колдонулуучу акча массасына кошулган депозиттер</t>
  </si>
  <si>
    <t>Deposits included in broad money</t>
  </si>
  <si>
    <t>Которулма депозиттер</t>
  </si>
  <si>
    <t>Transferable deposits</t>
  </si>
  <si>
    <t>Башка депозиттер</t>
  </si>
  <si>
    <t>Other deposits</t>
  </si>
  <si>
    <t>Кеңири мааниде колдонулуучу акча массасына кошулбаган депозиттер</t>
  </si>
  <si>
    <t>Deposits not included in broad money</t>
  </si>
  <si>
    <t>Кредиттер жана займдар</t>
  </si>
  <si>
    <t>Акциялар жана капиталга катышуунун башка формалары</t>
  </si>
  <si>
    <t>Shares and other equity</t>
  </si>
  <si>
    <t>Other items</t>
  </si>
  <si>
    <t>Золото</t>
  </si>
  <si>
    <t>Иностранная валюта (активы)</t>
  </si>
  <si>
    <t>Иностранная валюта (пассивы)</t>
  </si>
  <si>
    <t>Долгосрочные внешние обязательства</t>
  </si>
  <si>
    <t>Чистый внутренний кредит</t>
  </si>
  <si>
    <t xml:space="preserve">Депозиты </t>
  </si>
  <si>
    <t>Бюджетные счета</t>
  </si>
  <si>
    <t>Встречные фонды</t>
  </si>
  <si>
    <t>Другие Правительственные счета</t>
  </si>
  <si>
    <t>Депозиты Правительства в иностранной валюте</t>
  </si>
  <si>
    <t>Кредит Правительства</t>
  </si>
  <si>
    <t>Чистые требования к другим депозитным корпорациям</t>
  </si>
  <si>
    <t>в том числе: депозиты в иностранной валюте</t>
  </si>
  <si>
    <t>Производные инструменты</t>
  </si>
  <si>
    <t>Чистые требования к другим финансовым корпорациям</t>
  </si>
  <si>
    <t>Резервы других депозитных корпораций в нацвалюте</t>
  </si>
  <si>
    <t>Денежная база в широком определении</t>
  </si>
  <si>
    <t>Резервы других депозитных корпораций</t>
  </si>
  <si>
    <t>Резервы других депозитных корпораций в инвалюте</t>
  </si>
  <si>
    <t>Депозиты других депозитных корпораций в НБКР*</t>
  </si>
  <si>
    <t>Нак эл аралык камдар</t>
  </si>
  <si>
    <t>Net international reserves</t>
  </si>
  <si>
    <t>Алтын</t>
  </si>
  <si>
    <t>Gold</t>
  </si>
  <si>
    <t>Чет өлкө валютасы (активдер)</t>
  </si>
  <si>
    <t>Foreign currency (assets)</t>
  </si>
  <si>
    <t>Чет өлкө валютасы (пассивдер)</t>
  </si>
  <si>
    <t>Foreign currency (liabilities)</t>
  </si>
  <si>
    <t>Башка тышкы активдер</t>
  </si>
  <si>
    <t>Other foreign assets</t>
  </si>
  <si>
    <t>Бөлүштүрүү тартибинде алынган АКУ (SDR)</t>
  </si>
  <si>
    <t>SDR Allocations</t>
  </si>
  <si>
    <t>Узак мөөнөткө каралган тышкы милдеттенмелер</t>
  </si>
  <si>
    <t>Long-term foreign liabilities</t>
  </si>
  <si>
    <t>Таза ички активдер</t>
  </si>
  <si>
    <t>Ички таза кредит</t>
  </si>
  <si>
    <t>Net domestic credit</t>
  </si>
  <si>
    <t>Government securities</t>
  </si>
  <si>
    <t>Өкмөткө чет өлкө валютасында кредит</t>
  </si>
  <si>
    <t>Loans in foreign currency</t>
  </si>
  <si>
    <t xml:space="preserve">Deposits </t>
  </si>
  <si>
    <t>Бюджеттик эсептер</t>
  </si>
  <si>
    <t>Budget accounts</t>
  </si>
  <si>
    <t>Утурлама фондулар</t>
  </si>
  <si>
    <t>Counterpart funds</t>
  </si>
  <si>
    <t>Өкмөттүк башка эсептер</t>
  </si>
  <si>
    <t>Other Government accounts</t>
  </si>
  <si>
    <t xml:space="preserve">Өкмөттүн чет өлкө валютасындагы депозиттери </t>
  </si>
  <si>
    <t>Өкмөттүн кредити</t>
  </si>
  <si>
    <t>Government loans</t>
  </si>
  <si>
    <t>Атайын фондуларга накта талаптар</t>
  </si>
  <si>
    <t>Net claims on special funds</t>
  </si>
  <si>
    <t>Башка депозиттик корпорацияларга накта талаптар</t>
  </si>
  <si>
    <t>Net claims on other depository corporations</t>
  </si>
  <si>
    <t xml:space="preserve">Loans </t>
  </si>
  <si>
    <t>NBKR bills</t>
  </si>
  <si>
    <t>анын ичинде: чет өлкө валютасындагы депозиттер</t>
  </si>
  <si>
    <t>Туунду инструменттер</t>
  </si>
  <si>
    <t>Башка финансы корпорацияларына карата нагыз талаптар</t>
  </si>
  <si>
    <t>Net claims on other financial corporations</t>
  </si>
  <si>
    <t>Other accounts</t>
  </si>
  <si>
    <t>Monetary Base</t>
  </si>
  <si>
    <t>Жүгүртүүдөгү акча</t>
  </si>
  <si>
    <t>Башка депозиттик корпорациялардын улуттук валютадагы камдары</t>
  </si>
  <si>
    <t>Reserves of other depository corporations in national currency</t>
  </si>
  <si>
    <t>Кеңири мааниде чечмеленген акча базасы</t>
  </si>
  <si>
    <t>Monetary Base - broad definition</t>
  </si>
  <si>
    <t>Башка депозиттик корпорациялардын камдары</t>
  </si>
  <si>
    <t>Reserves of other depository corporations</t>
  </si>
  <si>
    <t>Башка депозиттик корпорациялардын чет өлкө валютасындагы камдары</t>
  </si>
  <si>
    <t>Reserves of other depository corporations in foreign currency</t>
  </si>
  <si>
    <t>Башка депозиттик корпорациялардын Улуттук банктагы депозиттери*</t>
  </si>
  <si>
    <t>Deposits of other depository corporations in NBKR*</t>
  </si>
  <si>
    <t>услуги по организации культурных мероприятий</t>
  </si>
  <si>
    <t>Индекс потребительских цен на товары и услуги</t>
  </si>
  <si>
    <t>пищевые продукты и безалкогольные напитки</t>
  </si>
  <si>
    <t>алкогольные напитки, табачные изделия</t>
  </si>
  <si>
    <t>Индекс потребительских цен по группам:</t>
  </si>
  <si>
    <t>масла и жиры</t>
  </si>
  <si>
    <t>продукты питания, не отнесенные к другим категориям</t>
  </si>
  <si>
    <t>материалы для текущего содержания и ремонта жилых помещений</t>
  </si>
  <si>
    <t>Consumer Price Index of Goods and Services</t>
  </si>
  <si>
    <t>тамак-аш азыктары жана алкоголсуз суусундуктар</t>
  </si>
  <si>
    <t>food and non-alcoholic beverages</t>
  </si>
  <si>
    <t>alcoholic beverages and tobacco</t>
  </si>
  <si>
    <t>non-food products</t>
  </si>
  <si>
    <t>Consumer Price Index by Groups:</t>
  </si>
  <si>
    <t>Тамак-аш азыктары жана алкоголсуз суусундуктар</t>
  </si>
  <si>
    <t>Food and non-alcoholic beverages</t>
  </si>
  <si>
    <t>backery and cereal products</t>
  </si>
  <si>
    <t>эт</t>
  </si>
  <si>
    <t>meat</t>
  </si>
  <si>
    <t>балык</t>
  </si>
  <si>
    <t>fish</t>
  </si>
  <si>
    <t>сүт азыктары, сыр жана жумуртка</t>
  </si>
  <si>
    <t>май жана тоң майлар</t>
  </si>
  <si>
    <t>oils and fats</t>
  </si>
  <si>
    <t>жемиштер</t>
  </si>
  <si>
    <t xml:space="preserve">fruits </t>
  </si>
  <si>
    <t>жашылчалар</t>
  </si>
  <si>
    <t>vegetables</t>
  </si>
  <si>
    <t>кант, джем, бал, шоколад жана момпосуйлар</t>
  </si>
  <si>
    <t>sugar, jam, honey, chocolate and candies</t>
  </si>
  <si>
    <t>other food products</t>
  </si>
  <si>
    <t>алкоголсуз суусундуктар</t>
  </si>
  <si>
    <t>non-alcoholic beverages</t>
  </si>
  <si>
    <t>Alcoholic beverages and tobacco</t>
  </si>
  <si>
    <t>alcoholic beverages</t>
  </si>
  <si>
    <t>tobacco</t>
  </si>
  <si>
    <t xml:space="preserve"> Clothing and footwear</t>
  </si>
  <si>
    <t>clothing</t>
  </si>
  <si>
    <t>clothing materials</t>
  </si>
  <si>
    <t>men clothing</t>
  </si>
  <si>
    <t>women clothing</t>
  </si>
  <si>
    <t>clothing for children and babies</t>
  </si>
  <si>
    <t>men footwear</t>
  </si>
  <si>
    <t>аялдардын бут кийими</t>
  </si>
  <si>
    <t>women footwear</t>
  </si>
  <si>
    <t>footwear for children</t>
  </si>
  <si>
    <t>бут кийим оңдоо</t>
  </si>
  <si>
    <t>footwear repair</t>
  </si>
  <si>
    <t>Housing, water, electricity, gas and other fuels</t>
  </si>
  <si>
    <t>rentals for housing</t>
  </si>
  <si>
    <t>regular maintenance and repair of the dwelling</t>
  </si>
  <si>
    <t>water supply</t>
  </si>
  <si>
    <t>electricity, gas and other fuels</t>
  </si>
  <si>
    <t>gas</t>
  </si>
  <si>
    <t>Furnishings, household equipment</t>
  </si>
  <si>
    <t>furniture and floor decorations</t>
  </si>
  <si>
    <t>household textiles</t>
  </si>
  <si>
    <t>household equipment</t>
  </si>
  <si>
    <t>glassware, tableware and household utensils</t>
  </si>
  <si>
    <t>Health</t>
  </si>
  <si>
    <t xml:space="preserve">Transport </t>
  </si>
  <si>
    <t>автоунаа сатып алуу</t>
  </si>
  <si>
    <t>purchase of vehicles</t>
  </si>
  <si>
    <t>күйүүчү-майлоочу материалдар</t>
  </si>
  <si>
    <t>fuels and lubricants</t>
  </si>
  <si>
    <t>транспорттук кызмат көрсөтүүлөр</t>
  </si>
  <si>
    <t>transport services</t>
  </si>
  <si>
    <t>Байланыш</t>
  </si>
  <si>
    <t>Communication</t>
  </si>
  <si>
    <t>Эс алууну жана маданий иш-чараларды уюштуруу</t>
  </si>
  <si>
    <t>Recreational and cultural services</t>
  </si>
  <si>
    <t>маданий иш-чараларын уюштуруу боюнча кызмат көрсөтүүлөр</t>
  </si>
  <si>
    <t>cultural services</t>
  </si>
  <si>
    <t>newspapers, books and stationery</t>
  </si>
  <si>
    <t>Restaurants and hotels</t>
  </si>
  <si>
    <t>коомдук тамактануу</t>
  </si>
  <si>
    <t>catering</t>
  </si>
  <si>
    <t>accomodation services</t>
  </si>
  <si>
    <t>Miscellaneous goods and services</t>
  </si>
  <si>
    <t>personal care</t>
  </si>
  <si>
    <t>(өткөн жылдын тиешелүү айына карата пайыздарда)</t>
  </si>
  <si>
    <t>Күн ичинде берилген кредит </t>
  </si>
  <si>
    <t xml:space="preserve">Intraday loan </t>
  </si>
  <si>
    <t>Орточо салмактанып алынган чен (%)</t>
  </si>
  <si>
    <t>Average weighted rate (%)</t>
  </si>
  <si>
    <t>"Овернайт" кредиттери</t>
  </si>
  <si>
    <t>Overnight credits</t>
  </si>
  <si>
    <t>7 күндүк кредиттер</t>
  </si>
  <si>
    <t>7 day credits</t>
  </si>
  <si>
    <t>Кредиттик аукциондор</t>
  </si>
  <si>
    <t>Credit auction</t>
  </si>
  <si>
    <t>Акыркы инстанция кредити</t>
  </si>
  <si>
    <t>Last resort facility</t>
  </si>
  <si>
    <t>"Овернайт" депозиттери</t>
  </si>
  <si>
    <t>"Overnight" deposits</t>
  </si>
  <si>
    <t>Улуттук валютадагы депозиттик операциялар</t>
  </si>
  <si>
    <t>Deposit transactions in national currency</t>
  </si>
  <si>
    <t>Көлөмү (млн сом)*</t>
  </si>
  <si>
    <t>Volume (million of soms)*</t>
  </si>
  <si>
    <t>Улуттук банктын операциялары</t>
  </si>
  <si>
    <t>NBKR transactions</t>
  </si>
  <si>
    <t>Тике репо-операциялары</t>
  </si>
  <si>
    <t>Орточо салмактанып алынган чен (бир мезгил ичинде % менен)</t>
  </si>
  <si>
    <t>Орточо алынган мөөнөт (күндөрү)</t>
  </si>
  <si>
    <t>Кайтарым репо-операциялары</t>
  </si>
  <si>
    <t>Ордун жабууга чейин сатып алуу</t>
  </si>
  <si>
    <t>Direct repo transactions</t>
  </si>
  <si>
    <t>Reverse repo transactions</t>
  </si>
  <si>
    <t>Purchase before maturity</t>
  </si>
  <si>
    <t>Public administration and defense; compulsory social security</t>
  </si>
  <si>
    <t>Manufacturing (Manufacturing)</t>
  </si>
  <si>
    <r>
      <t>ВВП</t>
    </r>
    <r>
      <rPr>
        <b/>
        <sz val="10"/>
        <rFont val="Arial"/>
        <family val="2"/>
        <charset val="204"/>
      </rPr>
      <t>, всего</t>
    </r>
  </si>
  <si>
    <r>
      <t>ИДӨ</t>
    </r>
    <r>
      <rPr>
        <b/>
        <sz val="10"/>
        <rFont val="Arial"/>
        <family val="2"/>
        <charset val="204"/>
      </rPr>
      <t>, бардыгы болуп</t>
    </r>
  </si>
  <si>
    <r>
      <t>GDP</t>
    </r>
    <r>
      <rPr>
        <b/>
        <sz val="10"/>
        <rFont val="Arial"/>
        <family val="2"/>
        <charset val="204"/>
      </rPr>
      <t>, total</t>
    </r>
  </si>
  <si>
    <t>* preliminary data</t>
  </si>
  <si>
    <t>Таш көмүр ж-а күрөң көмүрдү (лигнитти) казып алуу</t>
  </si>
  <si>
    <t>Иштетилбеген мунайзаттарды ж-а жаратылыш газын
өндүрүү</t>
  </si>
  <si>
    <t>Quarrying of mineral resources</t>
  </si>
  <si>
    <t>Иштетүү өндүрүшү</t>
  </si>
  <si>
    <t>Тамак-аш азыктарын (суусундуктарды кошо алганда) ж-а тамеки заттарын жасап чыгаруу</t>
  </si>
  <si>
    <t>Жыгачтан ж-а кагаздан буюмдарды жасап чыгаруу, басмакана иши</t>
  </si>
  <si>
    <t>Машиналар ж-на жабдуулардан тышкары, металл өндүрүү, андан буюмдарды жасап чыгаруу</t>
  </si>
  <si>
    <t>Компьютерлерди, электрондук жана оптикалык жабдууларды жасап чыгаруу</t>
  </si>
  <si>
    <t>Manufacture of computers, electronic and optical equipments</t>
  </si>
  <si>
    <t>Башка топко кирбеген машина ж-а жабдууларды өндүрүү</t>
  </si>
  <si>
    <t>Өндүрүштүн башка тармактары, машина ж-а жабдууну ондоо ж-а орнотуу</t>
  </si>
  <si>
    <t>Электр энергиясы, газ, буу, тазаланган аба менен камсыздоо (жабдуу)</t>
  </si>
  <si>
    <t>Water supply, waste collection and treatment and getting recycled</t>
  </si>
  <si>
    <t>Assets</t>
  </si>
  <si>
    <t>Monetary funds</t>
  </si>
  <si>
    <t>Корреспонденттик эсептер</t>
  </si>
  <si>
    <t>Карыздык баалуу кагаздар</t>
  </si>
  <si>
    <t>Debt securities</t>
  </si>
  <si>
    <t>Капиталдык баалуу кагаздар</t>
  </si>
  <si>
    <t>Capital securities</t>
  </si>
  <si>
    <t>Накта кредиттер</t>
  </si>
  <si>
    <t>Net loans</t>
  </si>
  <si>
    <t>Милдеттенмелер жана капитал, бардыгы болуп</t>
  </si>
  <si>
    <t>Liabilities and capital</t>
  </si>
  <si>
    <t>including:</t>
  </si>
  <si>
    <t>Liabilities</t>
  </si>
  <si>
    <t>андан:</t>
  </si>
  <si>
    <t>Депозиттер – бардыгы болуп</t>
  </si>
  <si>
    <t>жеке адамдардын</t>
  </si>
  <si>
    <t>юридикалык жактардын</t>
  </si>
  <si>
    <t>Correspondent account</t>
  </si>
  <si>
    <t>Received loans</t>
  </si>
  <si>
    <t>Капитал, бардыгы болуп</t>
  </si>
  <si>
    <t>Capital</t>
  </si>
  <si>
    <r>
      <rPr>
        <b/>
        <sz val="10"/>
        <rFont val="Arial"/>
        <family val="2"/>
        <charset val="204"/>
      </rPr>
      <t>Средневзвешенная процентная ставка для установления предельно допустимого уровня процентных ставок по кредитам ФКУ</t>
    </r>
    <r>
      <rPr>
        <sz val="10"/>
        <rFont val="Arial"/>
        <family val="2"/>
        <charset val="204"/>
      </rPr>
      <t xml:space="preserve"> рассчитывается по формуле:</t>
    </r>
  </si>
  <si>
    <t>Ck – фактическая средневзвешенная процентная ставка по кредитам коммерческих банков в национальной и иностранной валютах на конец соответствующего квартала;</t>
  </si>
  <si>
    <t>Cm – фактическая средневзвешенная процентная ставка по кредитам микрофинансовых организаций в национальной и иностранной валютах на конец соответствующего квартала;</t>
  </si>
  <si>
    <t>Cu – фактическая средневзвешенная процентная ставка по кредитам кредитных союзов в национальной и иностранной валютах на конец соответствующего квартала;</t>
  </si>
  <si>
    <t>Vk – объем кредитного портфеля коммерческих банков в национальной и иностранной валютах на конец соответствующего квартала;</t>
  </si>
  <si>
    <t>Vm – объем кредитного портфеля микрофинансовых организаций в национальной и иностранной валютах на конец соответствующего квартала;</t>
  </si>
  <si>
    <t>и странам вне ЕАЭС)</t>
  </si>
  <si>
    <t>Таблицалардын аталышы</t>
  </si>
  <si>
    <t>Көрсөткүчтөрдү топтоо методологиясы</t>
  </si>
  <si>
    <t>макроэкономикалык негизги</t>
  </si>
  <si>
    <t>көрсөткүчтөрү</t>
  </si>
  <si>
    <r>
      <t>ФКМдердин кредиттери боюнча пайыздык чендердин жол берилген чектүү деңгээлин белгилөө үчүн орточо алынган пайыздык чен</t>
    </r>
    <r>
      <rPr>
        <sz val="10"/>
        <rFont val="Arial"/>
        <family val="2"/>
        <charset val="204"/>
      </rPr>
      <t xml:space="preserve"> төмөнкү формула боюнча эсептелинет:</t>
    </r>
  </si>
  <si>
    <t>Ck – коммерциялык банктардын тиешелүү чейректин акырына карата улуттук жана чет өлкө валюталарындагы кредиттер боюнча айкын орточо салмактанып алынган пайыздык чени;</t>
  </si>
  <si>
    <t>Cm – микрофинансылык уюмдардын тиешелүү чейректин акырына карата улуттук жана чет өлкө валюталарындагы кредиттер боюнча айкын орточо салмактанып алынган пайыздык чени;</t>
  </si>
  <si>
    <t>Cu – кредиттик союздардын тиешелүү чейректин акырына карата улуттук жана чет өлкө валюталарындагы кредиттер боюнча айкын орточо салмактанып алынган пайыздык чени;</t>
  </si>
  <si>
    <t>Vk – коммерциялык банктардын тиешелүү чейректин акырына карата улуттук жана чет өлкө валюталарындагы кредит портфелинин көлөмү;</t>
  </si>
  <si>
    <t>Vm – микрофинансылык уюмдардын тиешелүү чейректин акырына карата улуттук жана чет өлкө валюталарындагы кредит портфелинин көлөмү;</t>
  </si>
  <si>
    <t>Ай ичиндеги репо операциялары боюнча орточо салмактанып алынган чен төмөнкү формула боюнча эсептелинет:</t>
  </si>
  <si>
    <r>
      <t>I = (I</t>
    </r>
    <r>
      <rPr>
        <i/>
        <vertAlign val="subscript"/>
        <sz val="10"/>
        <rFont val="Arial"/>
        <family val="2"/>
        <charset val="204"/>
      </rPr>
      <t>1</t>
    </r>
    <r>
      <rPr>
        <i/>
        <sz val="10"/>
        <rFont val="Arial"/>
        <family val="2"/>
        <charset val="204"/>
      </rPr>
      <t>*V</t>
    </r>
    <r>
      <rPr>
        <i/>
        <vertAlign val="subscript"/>
        <sz val="10"/>
        <rFont val="Arial"/>
        <family val="2"/>
        <charset val="204"/>
      </rPr>
      <t>1</t>
    </r>
    <r>
      <rPr>
        <i/>
        <sz val="10"/>
        <rFont val="Arial"/>
        <family val="2"/>
        <charset val="204"/>
      </rPr>
      <t>+…+I</t>
    </r>
    <r>
      <rPr>
        <i/>
        <vertAlign val="subscript"/>
        <sz val="10"/>
        <rFont val="Arial"/>
        <family val="2"/>
        <charset val="204"/>
      </rPr>
      <t>n</t>
    </r>
    <r>
      <rPr>
        <i/>
        <sz val="10"/>
        <rFont val="Arial"/>
        <family val="2"/>
        <charset val="204"/>
      </rPr>
      <t>*V</t>
    </r>
    <r>
      <rPr>
        <i/>
        <vertAlign val="subscript"/>
        <sz val="10"/>
        <rFont val="Arial"/>
        <family val="2"/>
        <charset val="204"/>
      </rPr>
      <t>n</t>
    </r>
    <r>
      <rPr>
        <i/>
        <sz val="10"/>
        <rFont val="Arial"/>
        <family val="2"/>
        <charset val="204"/>
      </rPr>
      <t>)/(V</t>
    </r>
    <r>
      <rPr>
        <i/>
        <vertAlign val="subscript"/>
        <sz val="10"/>
        <rFont val="Arial"/>
        <family val="2"/>
        <charset val="204"/>
      </rPr>
      <t>1</t>
    </r>
    <r>
      <rPr>
        <i/>
        <sz val="10"/>
        <rFont val="Arial"/>
        <family val="2"/>
        <charset val="204"/>
      </rPr>
      <t>+…+V</t>
    </r>
    <r>
      <rPr>
        <i/>
        <vertAlign val="subscript"/>
        <sz val="10"/>
        <rFont val="Arial"/>
        <family val="2"/>
        <charset val="204"/>
      </rPr>
      <t>n</t>
    </r>
    <r>
      <rPr>
        <i/>
        <sz val="10"/>
        <rFont val="Arial"/>
        <family val="2"/>
        <charset val="204"/>
      </rPr>
      <t>)</t>
    </r>
    <r>
      <rPr>
        <sz val="10"/>
        <rFont val="Arial"/>
        <family val="2"/>
        <charset val="204"/>
      </rPr>
      <t>, мында</t>
    </r>
  </si>
  <si>
    <r>
      <t>V</t>
    </r>
    <r>
      <rPr>
        <vertAlign val="subscript"/>
        <sz val="10"/>
        <rFont val="Arial"/>
        <family val="2"/>
        <charset val="204"/>
      </rPr>
      <t>n</t>
    </r>
    <r>
      <rPr>
        <sz val="10"/>
        <rFont val="Arial"/>
        <family val="2"/>
        <charset val="204"/>
      </rPr>
      <t xml:space="preserve"> – отчеттук айда келишилген айрым репо операцияларынын көлөмү;</t>
    </r>
  </si>
  <si>
    <r>
      <t>I</t>
    </r>
    <r>
      <rPr>
        <vertAlign val="subscript"/>
        <sz val="10"/>
        <rFont val="Arial"/>
        <family val="2"/>
        <charset val="204"/>
      </rPr>
      <t>n</t>
    </r>
    <r>
      <rPr>
        <sz val="10"/>
        <rFont val="Arial"/>
        <family val="2"/>
        <charset val="204"/>
      </rPr>
      <t xml:space="preserve"> – отчеттук айда келишилген айрым репо операциялары боюнча пайыздык чен;</t>
    </r>
  </si>
  <si>
    <t>Жыл ичиндеги репо операциялары боюнча орточо салмактанып алынган чен төмөнкү формула боюнча эсептелинет:</t>
  </si>
  <si>
    <r>
      <t>Бир ай ичиндеги репо операциялары боюнча орточо алынган мөөнөт</t>
    </r>
    <r>
      <rPr>
        <sz val="10"/>
        <rFont val="Arial"/>
        <family val="2"/>
        <charset val="204"/>
      </rPr>
      <t xml:space="preserve"> төмөнкү формула боюнча күндөр менен эсептелинет:</t>
    </r>
  </si>
  <si>
    <r>
      <t>T = (T</t>
    </r>
    <r>
      <rPr>
        <i/>
        <vertAlign val="subscript"/>
        <sz val="10"/>
        <rFont val="Arial"/>
        <family val="2"/>
        <charset val="204"/>
      </rPr>
      <t>1</t>
    </r>
    <r>
      <rPr>
        <i/>
        <sz val="10"/>
        <rFont val="Arial"/>
        <family val="2"/>
        <charset val="204"/>
      </rPr>
      <t>*V</t>
    </r>
    <r>
      <rPr>
        <i/>
        <vertAlign val="subscript"/>
        <sz val="10"/>
        <rFont val="Arial"/>
        <family val="2"/>
        <charset val="204"/>
      </rPr>
      <t>1</t>
    </r>
    <r>
      <rPr>
        <i/>
        <sz val="10"/>
        <rFont val="Arial"/>
        <family val="2"/>
        <charset val="204"/>
      </rPr>
      <t>+…+T</t>
    </r>
    <r>
      <rPr>
        <i/>
        <vertAlign val="subscript"/>
        <sz val="10"/>
        <rFont val="Arial"/>
        <family val="2"/>
        <charset val="204"/>
      </rPr>
      <t>n</t>
    </r>
    <r>
      <rPr>
        <i/>
        <sz val="10"/>
        <rFont val="Arial"/>
        <family val="2"/>
        <charset val="204"/>
      </rPr>
      <t>*V</t>
    </r>
    <r>
      <rPr>
        <i/>
        <vertAlign val="subscript"/>
        <sz val="10"/>
        <rFont val="Arial"/>
        <family val="2"/>
        <charset val="204"/>
      </rPr>
      <t>n</t>
    </r>
    <r>
      <rPr>
        <i/>
        <sz val="10"/>
        <rFont val="Arial"/>
        <family val="2"/>
        <charset val="204"/>
      </rPr>
      <t>)/(V</t>
    </r>
    <r>
      <rPr>
        <i/>
        <vertAlign val="subscript"/>
        <sz val="10"/>
        <rFont val="Arial"/>
        <family val="2"/>
        <charset val="204"/>
      </rPr>
      <t>1</t>
    </r>
    <r>
      <rPr>
        <i/>
        <sz val="10"/>
        <rFont val="Arial"/>
        <family val="2"/>
        <charset val="204"/>
      </rPr>
      <t>+…+V</t>
    </r>
    <r>
      <rPr>
        <i/>
        <vertAlign val="subscript"/>
        <sz val="10"/>
        <rFont val="Arial"/>
        <family val="2"/>
        <charset val="204"/>
      </rPr>
      <t>n</t>
    </r>
    <r>
      <rPr>
        <i/>
        <sz val="10"/>
        <rFont val="Arial"/>
        <family val="2"/>
        <charset val="204"/>
      </rPr>
      <t>)</t>
    </r>
    <r>
      <rPr>
        <sz val="10"/>
        <rFont val="Arial"/>
        <family val="2"/>
        <charset val="204"/>
      </rPr>
      <t>, мында</t>
    </r>
  </si>
  <si>
    <r>
      <t>T</t>
    </r>
    <r>
      <rPr>
        <vertAlign val="subscript"/>
        <sz val="10"/>
        <rFont val="Arial"/>
        <family val="2"/>
        <charset val="204"/>
      </rPr>
      <t>n</t>
    </r>
    <r>
      <rPr>
        <sz val="10"/>
        <rFont val="Arial"/>
        <family val="2"/>
        <charset val="204"/>
      </rPr>
      <t xml:space="preserve"> – отчеттук айда келишилген айрым репо операцияларынын мөөнөтү;</t>
    </r>
  </si>
  <si>
    <r>
      <t>V</t>
    </r>
    <r>
      <rPr>
        <vertAlign val="subscript"/>
        <sz val="10"/>
        <rFont val="Arial"/>
        <family val="2"/>
        <charset val="204"/>
      </rPr>
      <t xml:space="preserve">n </t>
    </r>
    <r>
      <rPr>
        <sz val="10"/>
        <rFont val="Arial"/>
        <family val="2"/>
        <charset val="204"/>
      </rPr>
      <t>– отчеттук айда келишилген айрым репо операцияларынын көлөмү;</t>
    </r>
  </si>
  <si>
    <r>
      <t>V</t>
    </r>
    <r>
      <rPr>
        <vertAlign val="subscript"/>
        <sz val="10"/>
        <rFont val="Arial"/>
        <family val="2"/>
        <charset val="204"/>
      </rPr>
      <t xml:space="preserve">n </t>
    </r>
    <r>
      <rPr>
        <sz val="10"/>
        <rFont val="Arial"/>
        <family val="2"/>
        <charset val="204"/>
      </rPr>
      <t>– объем отдельной операции репо, заключенной в отчетном месяце;</t>
    </r>
  </si>
  <si>
    <r>
      <t>Жыл ичиндеги репо операцияларынын орточо алынган мөөнөтү</t>
    </r>
    <r>
      <rPr>
        <sz val="10"/>
        <rFont val="Arial"/>
        <family val="2"/>
        <charset val="204"/>
      </rPr>
      <t>, төмөнкү формула боюнча эсептелинет:</t>
    </r>
  </si>
  <si>
    <r>
      <t>Улуттук банктын нотоларынын ай ичиндеги орточо алынган кирешелүүлүгү</t>
    </r>
    <r>
      <rPr>
        <sz val="10"/>
        <rFont val="Arial"/>
        <family val="2"/>
        <charset val="204"/>
      </rPr>
      <t xml:space="preserve"> (жалпы жана мөөнөттүүлүктүн ар бир категориясы боюнча өз-өзүнчө) төмөнкү формула боюнча эсептелинет:</t>
    </r>
  </si>
  <si>
    <r>
      <t>Y</t>
    </r>
    <r>
      <rPr>
        <vertAlign val="subscript"/>
        <sz val="10"/>
        <rFont val="Arial"/>
        <family val="2"/>
        <charset val="204"/>
      </rPr>
      <t>n</t>
    </r>
    <r>
      <rPr>
        <sz val="10"/>
        <rFont val="Arial"/>
        <family val="2"/>
        <charset val="204"/>
      </rPr>
      <t xml:space="preserve"> - Улуттук банктын ноталарынын отчеттук ай ичинде ишке ашырылган аукциондогу орточо алынган кирешелүүлүгү;</t>
    </r>
  </si>
  <si>
    <r>
      <t>Q</t>
    </r>
    <r>
      <rPr>
        <vertAlign val="subscript"/>
        <sz val="10"/>
        <rFont val="Arial"/>
        <family val="2"/>
        <charset val="204"/>
      </rPr>
      <t>n</t>
    </r>
    <r>
      <rPr>
        <sz val="10"/>
        <rFont val="Arial"/>
        <family val="2"/>
        <charset val="204"/>
      </rPr>
      <t xml:space="preserve"> - отчеттук ай ичинде өткөрүлгөн аукциондогу сатуунун көлөмү;</t>
    </r>
  </si>
  <si>
    <r>
      <t>Улуттук банктын нотоларынын өткөрүлгөн аукциондогу орточо алынган кирешелүүлүгү</t>
    </r>
    <r>
      <rPr>
        <sz val="10"/>
        <rFont val="Arial"/>
        <family val="2"/>
        <charset val="204"/>
      </rPr>
      <t>, мөөнөттүүлүктүн ар бир категориясы боюнча төмөнкү формула боюнча эсептелинет:</t>
    </r>
  </si>
  <si>
    <t>Y - орточо алынган кирешелүүлүк;</t>
  </si>
  <si>
    <t>N - Улуттук банктын ноталарынын номиналдык наркы;</t>
  </si>
  <si>
    <t>P - Улуттук банктын ноталарынын орточо алынган баасы;</t>
  </si>
  <si>
    <r>
      <t>Улуттук банктын нотоларынын өткөрүлгөн аукциондогу орточо алынган баасы</t>
    </r>
    <r>
      <rPr>
        <sz val="10"/>
        <rFont val="Arial"/>
        <family val="2"/>
        <charset val="204"/>
      </rPr>
      <t>, мөөнөттүүлүктүн ар бир категориясы боюнча төмөнкү формула боюнча эсептелинет:</t>
    </r>
  </si>
  <si>
    <r>
      <t>p</t>
    </r>
    <r>
      <rPr>
        <vertAlign val="subscript"/>
        <sz val="10"/>
        <rFont val="Arial"/>
        <family val="2"/>
        <charset val="204"/>
      </rPr>
      <t>n</t>
    </r>
    <r>
      <rPr>
        <sz val="10"/>
        <rFont val="Arial"/>
        <family val="2"/>
        <charset val="204"/>
      </rPr>
      <t xml:space="preserve"> - канаттандырылган лоттордун баасы;</t>
    </r>
  </si>
  <si>
    <r>
      <t>q</t>
    </r>
    <r>
      <rPr>
        <vertAlign val="subscript"/>
        <sz val="10"/>
        <rFont val="Arial"/>
        <family val="2"/>
        <charset val="204"/>
      </rPr>
      <t>n</t>
    </r>
    <r>
      <rPr>
        <sz val="10"/>
        <rFont val="Arial"/>
        <family val="2"/>
        <charset val="204"/>
      </rPr>
      <t xml:space="preserve">  - канаттандырылган лоттордун көлөмү (даанада);</t>
    </r>
  </si>
  <si>
    <r>
      <t>Улуттук банктын нотоларынын жыл ичиндеги орточо алынган кирешелүүлүгү</t>
    </r>
    <r>
      <rPr>
        <sz val="10"/>
        <rFont val="Arial"/>
        <family val="2"/>
        <charset val="204"/>
      </rPr>
      <t xml:space="preserve"> төмөнкү формула боюнча эсептелинет:</t>
    </r>
  </si>
  <si>
    <r>
      <t>Средневзвешенная доходность ГКВ за месяц</t>
    </r>
    <r>
      <rPr>
        <sz val="10"/>
        <rFont val="Arial"/>
        <family val="2"/>
        <charset val="204"/>
      </rPr>
      <t xml:space="preserve"> (общая и по каждой категории срочности отдельно) рассчитывается по формуле:</t>
    </r>
  </si>
  <si>
    <r>
      <t>МКВнын бир ай ичиндеги орточо алынган кирешелүүлүгү (жалпы жана мөөнөттүүлүктүн ар бир категориясы боюнча өз-өзүнчө)</t>
    </r>
    <r>
      <rPr>
        <sz val="10"/>
        <rFont val="Arial"/>
        <family val="2"/>
        <charset val="204"/>
      </rPr>
      <t xml:space="preserve"> төмөнкү формула боюнча эсептелинет:</t>
    </r>
  </si>
  <si>
    <r>
      <t>Y</t>
    </r>
    <r>
      <rPr>
        <vertAlign val="subscript"/>
        <sz val="10"/>
        <rFont val="Arial"/>
        <family val="2"/>
        <charset val="204"/>
      </rPr>
      <t>n</t>
    </r>
    <r>
      <rPr>
        <sz val="10"/>
        <rFont val="Arial"/>
        <family val="2"/>
        <charset val="204"/>
      </rPr>
      <t xml:space="preserve"> - отчеттук ай ичинде өткөрүлгөн аукциондогу МКВнын орточо алынган кирешелүүлүгү;</t>
    </r>
  </si>
  <si>
    <r>
      <t>Өткөрүлгөн аукциондогу МКВнын орточо алынган кирешелүүлүгү</t>
    </r>
    <r>
      <rPr>
        <sz val="10"/>
        <rFont val="Arial"/>
        <family val="2"/>
        <charset val="204"/>
      </rPr>
      <t>, мөөнөттүүлүктүн ар бир категориясы боюнча төмөнкү формула боюнча эсептелинет:</t>
    </r>
  </si>
  <si>
    <t>N - МКВнын номиналдык наркы;</t>
  </si>
  <si>
    <t>P - МКВнын орточо алынган баасы;</t>
  </si>
  <si>
    <r>
      <t>МКВнын аукциондогу орточо салмактанып алынган баасы</t>
    </r>
    <r>
      <rPr>
        <sz val="10"/>
        <rFont val="Arial"/>
        <family val="2"/>
        <charset val="204"/>
      </rPr>
      <t>, мөөнөттүүлүктүн ар бир категориясы боюнча төмөнкү формула боюнча эсептелинет:</t>
    </r>
  </si>
  <si>
    <t>P - МКВнын сом түрүндө орточо салмактанып алынган баасы;</t>
  </si>
  <si>
    <r>
      <t>q</t>
    </r>
    <r>
      <rPr>
        <vertAlign val="subscript"/>
        <sz val="10"/>
        <rFont val="Arial"/>
        <family val="2"/>
        <charset val="204"/>
      </rPr>
      <t>n</t>
    </r>
    <r>
      <rPr>
        <sz val="10"/>
        <rFont val="Arial"/>
        <family val="2"/>
        <charset val="204"/>
      </rPr>
      <t xml:space="preserve"> - канаттандырылган лоттордун көлөмү (даанада);</t>
    </r>
  </si>
  <si>
    <r>
      <t>МКВнын жыл ичиндеги орточо алынган кирешелүүлүгү</t>
    </r>
    <r>
      <rPr>
        <sz val="10"/>
        <rFont val="Arial"/>
        <family val="2"/>
        <charset val="204"/>
      </rPr>
      <t xml:space="preserve"> төмөнкү формула боюнча эсептелинет:</t>
    </r>
  </si>
  <si>
    <r>
      <t>Экинчилик рыногундагы операциялар боюнча бир ай ичиндеги орточо салмактанып алынган чен</t>
    </r>
    <r>
      <rPr>
        <sz val="10"/>
        <rFont val="Arial"/>
        <family val="2"/>
        <charset val="204"/>
      </rPr>
      <t xml:space="preserve"> төмөнкү формула боюнча эсептелинет:</t>
    </r>
  </si>
  <si>
    <r>
      <t>I</t>
    </r>
    <r>
      <rPr>
        <vertAlign val="subscript"/>
        <sz val="10"/>
        <rFont val="Arial"/>
        <family val="2"/>
        <charset val="204"/>
      </rPr>
      <t>n</t>
    </r>
    <r>
      <rPr>
        <sz val="10"/>
        <rFont val="Arial"/>
        <family val="2"/>
        <charset val="204"/>
      </rPr>
      <t xml:space="preserve"> – отчеттук айда келишилген айрым операциялардын пайыздык чендери;</t>
    </r>
  </si>
  <si>
    <r>
      <t>V</t>
    </r>
    <r>
      <rPr>
        <vertAlign val="subscript"/>
        <sz val="10"/>
        <rFont val="Arial"/>
        <family val="2"/>
        <charset val="204"/>
      </rPr>
      <t xml:space="preserve">n  </t>
    </r>
    <r>
      <rPr>
        <sz val="10"/>
        <rFont val="Arial"/>
        <family val="2"/>
        <charset val="204"/>
      </rPr>
      <t>– отчеттук айда келишилген айрым операциялардын көлөмү;</t>
    </r>
  </si>
  <si>
    <r>
      <t>Экинчилик рыногунда ишке ашырылган операциялар боюнча орточо салмактанып алынган чен</t>
    </r>
    <r>
      <rPr>
        <sz val="10"/>
        <rFont val="Arial"/>
        <family val="2"/>
        <charset val="204"/>
      </rPr>
      <t xml:space="preserve"> төмөнкү формула боюнча эсептелинет:</t>
    </r>
  </si>
  <si>
    <r>
      <t>Экинчилик рыногунда бир ай ичинде ишке ашырылган операциялар боюнча орточо алынган мөөнөт</t>
    </r>
    <r>
      <rPr>
        <sz val="10"/>
        <rFont val="Arial"/>
        <family val="2"/>
        <charset val="204"/>
      </rPr>
      <t xml:space="preserve"> төмөнкү формула боюнча эсептелинет:</t>
    </r>
  </si>
  <si>
    <r>
      <t>T</t>
    </r>
    <r>
      <rPr>
        <vertAlign val="subscript"/>
        <sz val="10"/>
        <rFont val="Arial"/>
        <family val="2"/>
        <charset val="204"/>
      </rPr>
      <t>n</t>
    </r>
    <r>
      <rPr>
        <sz val="10"/>
        <rFont val="Arial"/>
        <family val="2"/>
        <charset val="204"/>
      </rPr>
      <t xml:space="preserve"> – отчеттук айда келишилген айрым операциялардын мөөнөттүүлүгү;</t>
    </r>
  </si>
  <si>
    <r>
      <t>Экинчилик рыногунда жыл ичинде ишке ашырылган операциялардын орточо алынган мөөнөтү</t>
    </r>
    <r>
      <rPr>
        <sz val="10"/>
        <rFont val="Arial"/>
        <family val="2"/>
        <charset val="204"/>
      </rPr>
      <t xml:space="preserve"> төмөнкү формула боюнча эсептелинет:</t>
    </r>
  </si>
  <si>
    <r>
      <t>Средневзвешенная ставка по кредитам в национальной (иностранной) валюте</t>
    </r>
    <r>
      <rPr>
        <sz val="10"/>
        <rFont val="Arial"/>
        <family val="2"/>
        <charset val="204"/>
      </rPr>
      <t xml:space="preserve"> </t>
    </r>
    <r>
      <rPr>
        <b/>
        <sz val="10"/>
        <rFont val="Arial"/>
        <family val="2"/>
        <charset val="204"/>
      </rPr>
      <t>на межбанковском кредитном рынке</t>
    </r>
    <r>
      <rPr>
        <sz val="10"/>
        <rFont val="Arial"/>
        <family val="2"/>
        <charset val="204"/>
      </rPr>
      <t xml:space="preserve"> (в целом и по каждой категории срочности отдельно) за месяц рассчитывается по формуле:</t>
    </r>
  </si>
  <si>
    <r>
      <t>Банктар аралык кредит рыногунда улуттук (чет өлкө) валютадагы кредиттер боюнча бир ай ичиндеги орточо салмактанып алынган чен</t>
    </r>
    <r>
      <rPr>
        <sz val="10"/>
        <rFont val="Arial"/>
        <family val="2"/>
        <charset val="204"/>
      </rPr>
      <t xml:space="preserve"> (жалпысынан алганда жана мөөнөттүүлүктүн ар бир категориясы боюнча өз-өзүнчө) төмөнкү формула боюнча эсептелинет:</t>
    </r>
  </si>
  <si>
    <r>
      <t>I = (I</t>
    </r>
    <r>
      <rPr>
        <i/>
        <vertAlign val="subscript"/>
        <sz val="10"/>
        <rFont val="Arial"/>
        <family val="2"/>
        <charset val="204"/>
      </rPr>
      <t>1</t>
    </r>
    <r>
      <rPr>
        <i/>
        <sz val="10"/>
        <rFont val="Arial"/>
        <family val="2"/>
        <charset val="204"/>
      </rPr>
      <t>*V</t>
    </r>
    <r>
      <rPr>
        <i/>
        <vertAlign val="subscript"/>
        <sz val="10"/>
        <rFont val="Arial"/>
        <family val="2"/>
        <charset val="204"/>
      </rPr>
      <t>1</t>
    </r>
    <r>
      <rPr>
        <i/>
        <sz val="10"/>
        <rFont val="Arial"/>
        <family val="2"/>
        <charset val="204"/>
      </rPr>
      <t>+…+I</t>
    </r>
    <r>
      <rPr>
        <i/>
        <vertAlign val="subscript"/>
        <sz val="10"/>
        <rFont val="Arial"/>
        <family val="2"/>
        <charset val="204"/>
      </rPr>
      <t>n</t>
    </r>
    <r>
      <rPr>
        <i/>
        <sz val="10"/>
        <rFont val="Arial"/>
        <family val="2"/>
        <charset val="204"/>
      </rPr>
      <t>*V</t>
    </r>
    <r>
      <rPr>
        <i/>
        <vertAlign val="subscript"/>
        <sz val="10"/>
        <rFont val="Arial"/>
        <family val="2"/>
        <charset val="204"/>
      </rPr>
      <t>n</t>
    </r>
    <r>
      <rPr>
        <i/>
        <sz val="10"/>
        <rFont val="Arial"/>
        <family val="2"/>
        <charset val="204"/>
      </rPr>
      <t>)/(V</t>
    </r>
    <r>
      <rPr>
        <i/>
        <vertAlign val="subscript"/>
        <sz val="10"/>
        <rFont val="Arial"/>
        <family val="2"/>
        <charset val="204"/>
      </rPr>
      <t>1</t>
    </r>
    <r>
      <rPr>
        <i/>
        <sz val="10"/>
        <rFont val="Arial"/>
        <family val="2"/>
        <charset val="204"/>
      </rPr>
      <t>+…+V</t>
    </r>
    <r>
      <rPr>
        <i/>
        <vertAlign val="subscript"/>
        <sz val="10"/>
        <rFont val="Arial"/>
        <family val="2"/>
        <charset val="204"/>
      </rPr>
      <t>n</t>
    </r>
    <r>
      <rPr>
        <i/>
        <sz val="10"/>
        <rFont val="Arial"/>
        <family val="2"/>
        <charset val="204"/>
      </rPr>
      <t xml:space="preserve">), </t>
    </r>
    <r>
      <rPr>
        <sz val="10"/>
        <rFont val="Arial"/>
        <family val="2"/>
        <charset val="204"/>
      </rPr>
      <t>мында</t>
    </r>
  </si>
  <si>
    <r>
      <t>I</t>
    </r>
    <r>
      <rPr>
        <vertAlign val="subscript"/>
        <sz val="10"/>
        <rFont val="Arial"/>
        <family val="2"/>
        <charset val="204"/>
      </rPr>
      <t>n</t>
    </r>
    <r>
      <rPr>
        <sz val="10"/>
        <rFont val="Arial"/>
        <family val="2"/>
        <charset val="204"/>
      </rPr>
      <t xml:space="preserve"> – отчеттук айда келишилген айрым бүтүмдөрдүн пайыздык чени;</t>
    </r>
  </si>
  <si>
    <r>
      <t>V</t>
    </r>
    <r>
      <rPr>
        <vertAlign val="subscript"/>
        <sz val="10"/>
        <rFont val="Arial"/>
        <family val="2"/>
        <charset val="204"/>
      </rPr>
      <t>n</t>
    </r>
    <r>
      <rPr>
        <sz val="10"/>
        <rFont val="Arial"/>
        <family val="2"/>
        <charset val="204"/>
      </rPr>
      <t xml:space="preserve"> – отчеттук айда келишилген айрым бүтүмдөрдүн көлөмү;</t>
    </r>
  </si>
  <si>
    <r>
      <t>Банктар аралык кредит рыногунда улуттук (чет өлкө) валютадагы кредиттер боюнча жыл ичиндеги орточо салмактанып алынган чен</t>
    </r>
    <r>
      <rPr>
        <sz val="10"/>
        <rFont val="Arial"/>
        <family val="2"/>
        <charset val="204"/>
      </rPr>
      <t xml:space="preserve"> (жалпысынан алганда жана мөөнөттүүлүктүн ар бир категориясы боюнча өз-өзүнчө) төмөнкү формула боюнча эсептелинет:</t>
    </r>
  </si>
  <si>
    <r>
      <t>I = (I</t>
    </r>
    <r>
      <rPr>
        <i/>
        <vertAlign val="subscript"/>
        <sz val="10"/>
        <rFont val="Arial"/>
        <family val="2"/>
        <charset val="204"/>
      </rPr>
      <t>1</t>
    </r>
    <r>
      <rPr>
        <i/>
        <sz val="10"/>
        <rFont val="Arial"/>
        <family val="2"/>
        <charset val="204"/>
      </rPr>
      <t xml:space="preserve"> +…+I</t>
    </r>
    <r>
      <rPr>
        <i/>
        <vertAlign val="subscript"/>
        <sz val="10"/>
        <rFont val="Arial"/>
        <family val="2"/>
        <charset val="204"/>
      </rPr>
      <t>12</t>
    </r>
    <r>
      <rPr>
        <i/>
        <sz val="10"/>
        <rFont val="Arial"/>
        <family val="2"/>
        <charset val="204"/>
      </rPr>
      <t>)/12,</t>
    </r>
    <r>
      <rPr>
        <sz val="10"/>
        <rFont val="Arial"/>
        <family val="2"/>
        <charset val="204"/>
      </rPr>
      <t xml:space="preserve"> мында</t>
    </r>
  </si>
  <si>
    <r>
      <t xml:space="preserve">Коммерциялык банктардын бир ай ичинде улуттук валютада (чет өлкө валютасында) жаңыдан кабыл алынган депозиттери боюнча орточо салмактанып алынган пайыздык чен </t>
    </r>
    <r>
      <rPr>
        <sz val="10"/>
        <rFont val="Arial"/>
        <family val="2"/>
        <charset val="204"/>
      </rPr>
      <t>(жалпы, кардарлардын ар бир категориясы, мөөнөттүүлүктүн ар бир категориясы боюнча) төмөнкү формула боюнча эсептелинет:</t>
    </r>
  </si>
  <si>
    <r>
      <t>I = (I</t>
    </r>
    <r>
      <rPr>
        <i/>
        <vertAlign val="subscript"/>
        <sz val="10"/>
        <rFont val="Arial"/>
        <family val="2"/>
        <charset val="204"/>
      </rPr>
      <t>1</t>
    </r>
    <r>
      <rPr>
        <i/>
        <sz val="10"/>
        <rFont val="Arial"/>
        <family val="2"/>
        <charset val="204"/>
      </rPr>
      <t>*V</t>
    </r>
    <r>
      <rPr>
        <i/>
        <vertAlign val="subscript"/>
        <sz val="10"/>
        <rFont val="Arial"/>
        <family val="2"/>
        <charset val="204"/>
      </rPr>
      <t>1</t>
    </r>
    <r>
      <rPr>
        <i/>
        <sz val="10"/>
        <rFont val="Arial"/>
        <family val="2"/>
        <charset val="204"/>
      </rPr>
      <t>+…+I</t>
    </r>
    <r>
      <rPr>
        <i/>
        <vertAlign val="subscript"/>
        <sz val="10"/>
        <rFont val="Arial"/>
        <family val="2"/>
        <charset val="204"/>
      </rPr>
      <t>n</t>
    </r>
    <r>
      <rPr>
        <i/>
        <sz val="10"/>
        <rFont val="Arial"/>
        <family val="2"/>
        <charset val="204"/>
      </rPr>
      <t>*V</t>
    </r>
    <r>
      <rPr>
        <i/>
        <vertAlign val="subscript"/>
        <sz val="10"/>
        <rFont val="Arial"/>
        <family val="2"/>
        <charset val="204"/>
      </rPr>
      <t>n</t>
    </r>
    <r>
      <rPr>
        <i/>
        <sz val="10"/>
        <rFont val="Arial"/>
        <family val="2"/>
        <charset val="204"/>
      </rPr>
      <t>)/ (V</t>
    </r>
    <r>
      <rPr>
        <i/>
        <vertAlign val="subscript"/>
        <sz val="10"/>
        <rFont val="Arial"/>
        <family val="2"/>
        <charset val="204"/>
      </rPr>
      <t>1</t>
    </r>
    <r>
      <rPr>
        <i/>
        <sz val="10"/>
        <rFont val="Arial"/>
        <family val="2"/>
        <charset val="204"/>
      </rPr>
      <t>+…+V</t>
    </r>
    <r>
      <rPr>
        <i/>
        <vertAlign val="subscript"/>
        <sz val="10"/>
        <rFont val="Arial"/>
        <family val="2"/>
        <charset val="204"/>
      </rPr>
      <t>n</t>
    </r>
    <r>
      <rPr>
        <i/>
        <sz val="10"/>
        <rFont val="Arial"/>
        <family val="2"/>
        <charset val="204"/>
      </rPr>
      <t>)</t>
    </r>
    <r>
      <rPr>
        <sz val="10"/>
        <rFont val="Arial"/>
        <family val="2"/>
        <charset val="204"/>
      </rPr>
      <t>, мында</t>
    </r>
  </si>
  <si>
    <r>
      <t>I</t>
    </r>
    <r>
      <rPr>
        <vertAlign val="subscript"/>
        <sz val="10"/>
        <rFont val="Arial"/>
        <family val="2"/>
        <charset val="204"/>
      </rPr>
      <t>n</t>
    </r>
    <r>
      <rPr>
        <sz val="10"/>
        <rFont val="Arial"/>
        <family val="2"/>
        <charset val="204"/>
      </rPr>
      <t xml:space="preserve"> – бир ай ичинде улуттук валютада (чет өлкө валютасында) жаңыдан кабыл алынган депозиттер боюнча орточо салмактанып алынган пайыздык чен;</t>
    </r>
  </si>
  <si>
    <r>
      <t>I</t>
    </r>
    <r>
      <rPr>
        <vertAlign val="subscript"/>
        <sz val="10"/>
        <rFont val="Arial"/>
        <family val="2"/>
        <charset val="204"/>
      </rPr>
      <t>n</t>
    </r>
    <r>
      <rPr>
        <sz val="10"/>
        <rFont val="Arial"/>
        <family val="2"/>
        <charset val="204"/>
      </rPr>
      <t xml:space="preserve"> – средневзвешенная процентная ставка одного вида депозитов в национальной (иностранной) валюте, принятых за месяц;</t>
    </r>
  </si>
  <si>
    <r>
      <t>V</t>
    </r>
    <r>
      <rPr>
        <vertAlign val="subscript"/>
        <sz val="10"/>
        <rFont val="Arial"/>
        <family val="2"/>
        <charset val="204"/>
      </rPr>
      <t>n</t>
    </r>
    <r>
      <rPr>
        <sz val="10"/>
        <rFont val="Arial"/>
        <family val="2"/>
        <charset val="204"/>
      </rPr>
      <t xml:space="preserve"> – бир ай ичинде улуттук валютада (чет өлкө валютасында) жаңыдан кабыл алынган депозиттердин бир түрүнүн көлөмү;</t>
    </r>
  </si>
  <si>
    <r>
      <t>Жыл ичинде улуттук валютада (чет өлкө валютасында) жаңыдан кабыл алынган депозиттери боюнча орточо салмактанып алынган пайыздык чен</t>
    </r>
    <r>
      <rPr>
        <sz val="10"/>
        <rFont val="Arial"/>
        <family val="2"/>
        <charset val="204"/>
      </rPr>
      <t xml:space="preserve"> (жалпы, кардарлардын ар бир категориясы, мөөнөттүүлүктүн ар бир категориясы боюнча) төмөнкү формула боюнча эсептелинет:</t>
    </r>
  </si>
  <si>
    <r>
      <t xml:space="preserve">Коммерциялык банктардын айдын акырына карата улуттук валютада (чет өлкө валютасында) кабыл алынган депозиттери боюнча орточо салмактанып алынган пайыздык чен </t>
    </r>
    <r>
      <rPr>
        <sz val="10"/>
        <rFont val="Arial"/>
        <family val="2"/>
        <charset val="204"/>
      </rPr>
      <t>(жалпы, кардарлардын ар бир категориясы, мөөнөттүүлүктүн ар бир категориясы боюнча) төмөнкү формула боюнча эсептелинет:</t>
    </r>
  </si>
  <si>
    <r>
      <t>I</t>
    </r>
    <r>
      <rPr>
        <vertAlign val="subscript"/>
        <sz val="10"/>
        <rFont val="Arial"/>
        <family val="2"/>
        <charset val="204"/>
      </rPr>
      <t>n</t>
    </r>
    <r>
      <rPr>
        <sz val="10"/>
        <rFont val="Arial"/>
        <family val="2"/>
        <charset val="204"/>
      </rPr>
      <t xml:space="preserve"> – айдын акырына карата улуттук валютада кабыл алынган депозиттердин бир түрүнүн орточо салмактанып алынган чени;</t>
    </r>
  </si>
  <si>
    <r>
      <t>V</t>
    </r>
    <r>
      <rPr>
        <vertAlign val="subscript"/>
        <sz val="10"/>
        <rFont val="Arial"/>
        <family val="2"/>
        <charset val="204"/>
      </rPr>
      <t>n</t>
    </r>
    <r>
      <rPr>
        <sz val="10"/>
        <rFont val="Arial"/>
        <family val="2"/>
        <charset val="204"/>
      </rPr>
      <t xml:space="preserve"> – объем одного вида депозитов в национальной (иностранной) валюте на конец месяца;</t>
    </r>
  </si>
  <si>
    <r>
      <t>I</t>
    </r>
    <r>
      <rPr>
        <vertAlign val="subscript"/>
        <sz val="10"/>
        <rFont val="Arial"/>
        <family val="2"/>
        <charset val="204"/>
      </rPr>
      <t>n</t>
    </r>
    <r>
      <rPr>
        <sz val="10"/>
        <rFont val="Arial"/>
        <family val="2"/>
        <charset val="204"/>
      </rPr>
      <t xml:space="preserve"> – средневзвешенная процентная ставка одного вида депозитов в национальной (иностранной) валюте на конец месяца;</t>
    </r>
  </si>
  <si>
    <t>N - номинальная стоимость ГКВ;</t>
  </si>
  <si>
    <t>P - средневзвешенная цена ГКВ;</t>
  </si>
  <si>
    <t>P - средневзвешенная цена ГКВ в сомах;</t>
  </si>
  <si>
    <r>
      <t>p</t>
    </r>
    <r>
      <rPr>
        <vertAlign val="subscript"/>
        <sz val="10"/>
        <rFont val="Arial"/>
        <family val="2"/>
        <charset val="204"/>
      </rPr>
      <t>n</t>
    </r>
    <r>
      <rPr>
        <sz val="10"/>
        <rFont val="Arial"/>
        <family val="2"/>
        <charset val="204"/>
      </rPr>
      <t xml:space="preserve"> - цены удовлетворенных лотов;</t>
    </r>
  </si>
  <si>
    <r>
      <t>I</t>
    </r>
    <r>
      <rPr>
        <vertAlign val="subscript"/>
        <sz val="10"/>
        <rFont val="Arial"/>
        <family val="2"/>
        <charset val="204"/>
      </rPr>
      <t>n</t>
    </r>
    <r>
      <rPr>
        <sz val="10"/>
        <rFont val="Arial"/>
        <family val="2"/>
        <charset val="204"/>
      </rPr>
      <t xml:space="preserve"> – процентная ставка отдельной операции, заключенной в отчетном месяце;</t>
    </r>
  </si>
  <si>
    <r>
      <t>V</t>
    </r>
    <r>
      <rPr>
        <vertAlign val="subscript"/>
        <sz val="10"/>
        <rFont val="Arial"/>
        <family val="2"/>
        <charset val="204"/>
      </rPr>
      <t>n</t>
    </r>
    <r>
      <rPr>
        <sz val="10"/>
        <rFont val="Arial"/>
        <family val="2"/>
        <charset val="204"/>
      </rPr>
      <t xml:space="preserve"> – айдын акырына карата улуттук валютада (чет өлкө валютасында) кабыл алынган депозиттердин бир түрүнүн көлөмү;</t>
    </r>
  </si>
  <si>
    <r>
      <t xml:space="preserve">Коммерциялык банктардын улуттук валютада (чет өлкө валютасында) жаңыдан берилген кредиттери боюнча </t>
    </r>
    <r>
      <rPr>
        <sz val="10"/>
        <rFont val="Arial"/>
        <family val="2"/>
        <charset val="204"/>
      </rPr>
      <t>(жалпы, мөөнөттүүлүктүн ар бир категориясы, тармактардын ар бир категориясы боюнча)</t>
    </r>
    <r>
      <rPr>
        <b/>
        <sz val="10"/>
        <rFont val="Arial"/>
        <family val="2"/>
        <charset val="204"/>
      </rPr>
      <t xml:space="preserve"> ай ичиндеги орточо салмактанып алынган чени </t>
    </r>
    <r>
      <rPr>
        <sz val="10"/>
        <rFont val="Arial"/>
        <family val="2"/>
        <charset val="204"/>
      </rPr>
      <t>төмөнкү формула боюнча эсептелинет:</t>
    </r>
  </si>
  <si>
    <r>
      <t xml:space="preserve">Улуттук (чет өлкө) валютада жаңыдан берилген кредиттер боюнча жыл ичиндеги орточо салмактанып алынган пайыздык чен </t>
    </r>
    <r>
      <rPr>
        <sz val="10"/>
        <rFont val="Arial"/>
        <family val="2"/>
        <charset val="204"/>
      </rPr>
      <t>(жалпы, мөөнөттүүлүктүн ар бир категориясы, тармактардын ар бир категориясы боюнча) төмөнкү формула боюнча эсептелинет:</t>
    </r>
  </si>
  <si>
    <r>
      <t xml:space="preserve">Коммерциялык банктардын улуттук (чет өлкө) валютада жаңыдан берилген кредиттери боюнча </t>
    </r>
    <r>
      <rPr>
        <sz val="10"/>
        <rFont val="Arial"/>
        <family val="2"/>
        <charset val="204"/>
      </rPr>
      <t>(жалпы, мөөнөттүүлүктүн ар бир категориясы, тармактардын ар бир категориясы боюнча)</t>
    </r>
    <r>
      <rPr>
        <b/>
        <sz val="10"/>
        <rFont val="Arial"/>
        <family val="2"/>
        <charset val="204"/>
      </rPr>
      <t xml:space="preserve"> айдын акырына карата орточо салмактанып алынган чен </t>
    </r>
    <r>
      <rPr>
        <sz val="10"/>
        <rFont val="Arial"/>
        <family val="2"/>
        <charset val="204"/>
      </rPr>
      <t>төмөнкү формула боюнча эсептелинет:</t>
    </r>
  </si>
  <si>
    <r>
      <t>NBER</t>
    </r>
    <r>
      <rPr>
        <vertAlign val="subscript"/>
        <sz val="10"/>
        <rFont val="Arial"/>
        <family val="2"/>
        <charset val="204"/>
      </rPr>
      <t>it</t>
    </r>
    <r>
      <rPr>
        <sz val="10"/>
        <rFont val="Arial"/>
        <family val="2"/>
        <charset val="204"/>
      </rPr>
      <t xml:space="preserve"> – i өлкөсүнүн валютасынын курсунун t мезгили ичиндеги төмөнкү формула боюнча эсептелинген номиналдык эки тараптуу индекси (АКШ доллары үчүн алынган мисал боюнча):</t>
    </r>
  </si>
  <si>
    <r>
      <t>ER</t>
    </r>
    <r>
      <rPr>
        <vertAlign val="subscript"/>
        <sz val="10"/>
        <rFont val="Arial"/>
        <family val="2"/>
        <charset val="204"/>
      </rPr>
      <t>USt</t>
    </r>
    <r>
      <rPr>
        <sz val="10"/>
        <rFont val="Arial"/>
        <family val="2"/>
        <charset val="204"/>
      </rPr>
      <t xml:space="preserve"> – t мезгили ичинде сомдун орточо геометриялык номиналдык алмашуу курсу (1 сом үчүн АКШ доллары бирдигинде);</t>
    </r>
  </si>
  <si>
    <r>
      <t>ER</t>
    </r>
    <r>
      <rPr>
        <vertAlign val="subscript"/>
        <sz val="10"/>
        <rFont val="Arial"/>
        <family val="2"/>
        <charset val="204"/>
      </rPr>
      <t>USо</t>
    </r>
    <r>
      <rPr>
        <sz val="10"/>
        <rFont val="Arial"/>
        <family val="2"/>
        <charset val="204"/>
      </rPr>
      <t xml:space="preserve"> – 0 базалык мезгил ичиндеги тиешелүү орточо геометрилык номиналдык алмашуу курсу;</t>
    </r>
  </si>
  <si>
    <r>
      <t>W</t>
    </r>
    <r>
      <rPr>
        <vertAlign val="subscript"/>
        <sz val="10"/>
        <rFont val="Arial"/>
        <family val="2"/>
        <charset val="204"/>
      </rPr>
      <t>it</t>
    </r>
    <r>
      <rPr>
        <sz val="10"/>
        <rFont val="Arial"/>
        <family val="2"/>
        <charset val="204"/>
      </rPr>
      <t xml:space="preserve"> - Кыргыз Республикасынын тышкы соодасында өнөктөш өлкөлөрдүн төмөнкү формула боюнча эсептелинген тиешелүү салмагы:</t>
    </r>
  </si>
  <si>
    <r>
      <t>M</t>
    </r>
    <r>
      <rPr>
        <vertAlign val="subscript"/>
        <sz val="10"/>
        <rFont val="Arial"/>
        <family val="2"/>
        <charset val="204"/>
      </rPr>
      <t>i</t>
    </r>
    <r>
      <rPr>
        <sz val="10"/>
        <rFont val="Arial"/>
        <family val="2"/>
        <charset val="204"/>
      </rPr>
      <t>  - Кыргыз Республикасына I өлкөсүнөн импорт;</t>
    </r>
  </si>
  <si>
    <r>
      <t>Х</t>
    </r>
    <r>
      <rPr>
        <vertAlign val="subscript"/>
        <sz val="10"/>
        <rFont val="Arial"/>
        <family val="2"/>
        <charset val="204"/>
      </rPr>
      <t xml:space="preserve">i  </t>
    </r>
    <r>
      <rPr>
        <sz val="10"/>
        <rFont val="Arial"/>
        <family val="2"/>
        <charset val="204"/>
      </rPr>
      <t> - экспорт Кыргызской Республики в страну I;</t>
    </r>
  </si>
  <si>
    <r>
      <t>M</t>
    </r>
    <r>
      <rPr>
        <vertAlign val="subscript"/>
        <sz val="10"/>
        <rFont val="Arial"/>
        <family val="2"/>
        <charset val="204"/>
      </rPr>
      <t>i</t>
    </r>
    <r>
      <rPr>
        <sz val="10"/>
        <rFont val="Arial"/>
        <family val="2"/>
        <charset val="204"/>
      </rPr>
      <t>  - импорт Кыргызской Республики из страны I;</t>
    </r>
  </si>
  <si>
    <r>
      <t>Х</t>
    </r>
    <r>
      <rPr>
        <vertAlign val="subscript"/>
        <sz val="10"/>
        <rFont val="Arial"/>
        <family val="2"/>
        <charset val="204"/>
      </rPr>
      <t xml:space="preserve">i  </t>
    </r>
    <r>
      <rPr>
        <sz val="10"/>
        <rFont val="Arial"/>
        <family val="2"/>
        <charset val="204"/>
      </rPr>
      <t> - Кыргыз Республикасына I өлкөсүнөн экспорт;</t>
    </r>
  </si>
  <si>
    <t xml:space="preserve">                 Кыргыз Республикасынын соода боюнча негизги өнөктөш өлкөлөргө экспортунун жалпы көлөмү;</t>
  </si>
  <si>
    <t xml:space="preserve">                 Кыргыз Республикасынын соода боюнча негизги өнөктөш өлкөлөргө импортунун жалпы көлөмү;</t>
  </si>
  <si>
    <r>
      <t>RBER</t>
    </r>
    <r>
      <rPr>
        <vertAlign val="subscript"/>
        <sz val="10"/>
        <rFont val="Arial"/>
        <family val="2"/>
        <charset val="204"/>
      </rPr>
      <t>it</t>
    </r>
    <r>
      <rPr>
        <sz val="10"/>
        <rFont val="Arial"/>
        <family val="2"/>
        <charset val="204"/>
      </rPr>
      <t xml:space="preserve"> – i өлкөрүнүн валюталарынын курстарынын t мезгили ичинде төмөнкү формула боюнча эсептелинген реалдуу эки тараптуу индекстери (АКШ доллары үчүн алынган мисалда): </t>
    </r>
  </si>
  <si>
    <r>
      <t>ER</t>
    </r>
    <r>
      <rPr>
        <vertAlign val="subscript"/>
        <sz val="10"/>
        <rFont val="Arial"/>
        <family val="2"/>
        <charset val="204"/>
      </rPr>
      <t>USt</t>
    </r>
    <r>
      <rPr>
        <sz val="10"/>
        <rFont val="Arial"/>
        <family val="2"/>
        <charset val="204"/>
      </rPr>
      <t xml:space="preserve"> – сомдун t мезгили ичиндеги орточо геометриялык номиналдык алмашуу курсу (1 сом үчүн АКШ долларынын бирдигинде);</t>
    </r>
  </si>
  <si>
    <r>
      <t>ER</t>
    </r>
    <r>
      <rPr>
        <vertAlign val="subscript"/>
        <sz val="10"/>
        <rFont val="Arial"/>
        <family val="2"/>
        <charset val="204"/>
      </rPr>
      <t>USо</t>
    </r>
    <r>
      <rPr>
        <sz val="10"/>
        <rFont val="Arial"/>
        <family val="2"/>
        <charset val="204"/>
      </rPr>
      <t xml:space="preserve"> - 0 базалык мезгил ичиндеги тиешелүү орточо геометрилык номиналдык алмашуу курсу;</t>
    </r>
  </si>
  <si>
    <t>вторичном рынке государственных</t>
  </si>
  <si>
    <t>ценных бумаг</t>
  </si>
  <si>
    <t>кагаздардын экинчилик рыногу</t>
  </si>
  <si>
    <t>кагаздардын экинчилик рыногундагы</t>
  </si>
  <si>
    <t>операциялары</t>
  </si>
  <si>
    <t>Table name</t>
  </si>
  <si>
    <t>Calculation methodology</t>
  </si>
  <si>
    <t xml:space="preserve">secondary market </t>
  </si>
  <si>
    <t>government securities</t>
  </si>
  <si>
    <r>
      <t>Average weighted nominal interest rate for the determination of maximum permissible level of interest rate on loans of the commercial banks and NFCI</t>
    </r>
    <r>
      <rPr>
        <sz val="10"/>
        <rFont val="Arial"/>
        <family val="2"/>
        <charset val="204"/>
      </rPr>
      <t xml:space="preserve"> calculated with formula:</t>
    </r>
  </si>
  <si>
    <t xml:space="preserve">Ck - Average weighted interest rate on loans of the commercial banks in national and foreign currency as of the end of the relevant quarter;  </t>
  </si>
  <si>
    <t xml:space="preserve">Cm - Average weighted interest rate on loans of the microfinancial institutions in national and foreign currency as of the end of the relevant quarter; </t>
  </si>
  <si>
    <t xml:space="preserve">Cu - Average weighted interest rate on loans of the credit unions in national and foreign currency as of the end of the relevant quarter; </t>
  </si>
  <si>
    <t xml:space="preserve">Vk - volume of total loans of the commercial banks in national and foreign currency as of the end of the relevant quarter; </t>
  </si>
  <si>
    <t xml:space="preserve">Vm - volume of total loans of the microfinancial institutions in national and foreign currency as of the end of the relevant quarter; </t>
  </si>
  <si>
    <r>
      <t>Average weighted rate on Repo transactions for a month</t>
    </r>
    <r>
      <rPr>
        <sz val="10"/>
        <rFont val="Arial"/>
        <family val="2"/>
        <charset val="204"/>
      </rPr>
      <t xml:space="preserve"> is calculated with formula:</t>
    </r>
  </si>
  <si>
    <r>
      <t>Average weighted rate on Repo transactions for a year</t>
    </r>
    <r>
      <rPr>
        <sz val="10"/>
        <rFont val="Arial"/>
        <family val="2"/>
        <charset val="204"/>
      </rPr>
      <t xml:space="preserve"> is calculated with formula:</t>
    </r>
  </si>
  <si>
    <r>
      <t>Average weighted duration (in days) on Repo transactions for a month</t>
    </r>
    <r>
      <rPr>
        <sz val="10"/>
        <rFont val="Arial"/>
        <family val="2"/>
        <charset val="204"/>
      </rPr>
      <t xml:space="preserve"> is calculated with formula:</t>
    </r>
  </si>
  <si>
    <r>
      <t>Average weighted duration on Repo transactions for a year</t>
    </r>
    <r>
      <rPr>
        <sz val="10"/>
        <rFont val="Arial"/>
        <family val="2"/>
        <charset val="204"/>
      </rPr>
      <t xml:space="preserve"> is calculated with formula:</t>
    </r>
  </si>
  <si>
    <r>
      <t>T</t>
    </r>
    <r>
      <rPr>
        <vertAlign val="subscript"/>
        <sz val="10"/>
        <rFont val="Arial"/>
        <family val="2"/>
        <charset val="204"/>
      </rPr>
      <t>n</t>
    </r>
    <r>
      <rPr>
        <sz val="10"/>
        <rFont val="Arial"/>
        <family val="2"/>
        <charset val="204"/>
      </rPr>
      <t xml:space="preserve"> – duration of a single Repo transaction settled over a reporting month; </t>
    </r>
  </si>
  <si>
    <r>
      <t>V</t>
    </r>
    <r>
      <rPr>
        <vertAlign val="subscript"/>
        <sz val="10"/>
        <rFont val="Arial"/>
        <family val="2"/>
        <charset val="204"/>
      </rPr>
      <t>n</t>
    </r>
    <r>
      <rPr>
        <sz val="10"/>
        <rFont val="Arial"/>
        <family val="2"/>
        <charset val="204"/>
      </rPr>
      <t xml:space="preserve">  – volume of a single Repo transaction settled over a reporting month; </t>
    </r>
  </si>
  <si>
    <t xml:space="preserve">Y - average weighted yield; </t>
  </si>
  <si>
    <t>N - NBKR notes at par value;</t>
  </si>
  <si>
    <t>P - average weighted price of NBKR notes;</t>
  </si>
  <si>
    <t xml:space="preserve">P - average weighted price of NBKR notes; </t>
  </si>
  <si>
    <r>
      <t>Average weighted yield of NBKR notes for a month (total and by each maturity)</t>
    </r>
    <r>
      <rPr>
        <sz val="10"/>
        <rFont val="Arial"/>
        <family val="2"/>
        <charset val="204"/>
      </rPr>
      <t xml:space="preserve"> is calculated with formula:</t>
    </r>
  </si>
  <si>
    <r>
      <t>Y</t>
    </r>
    <r>
      <rPr>
        <vertAlign val="subscript"/>
        <sz val="10"/>
        <rFont val="Arial"/>
        <family val="2"/>
        <charset val="204"/>
      </rPr>
      <t>n</t>
    </r>
    <r>
      <rPr>
        <sz val="10"/>
        <rFont val="Arial"/>
        <family val="2"/>
        <charset val="204"/>
      </rPr>
      <t xml:space="preserve"> - average weighted yield of NBKR notes at a single auction conducted for a reporting month; </t>
    </r>
  </si>
  <si>
    <r>
      <t>Q</t>
    </r>
    <r>
      <rPr>
        <vertAlign val="subscript"/>
        <sz val="10"/>
        <rFont val="Arial"/>
        <family val="2"/>
        <charset val="204"/>
      </rPr>
      <t>n</t>
    </r>
    <r>
      <rPr>
        <sz val="10"/>
        <rFont val="Arial"/>
        <family val="2"/>
        <charset val="204"/>
      </rPr>
      <t xml:space="preserve"> - volume of sales at a single auction conducted for a reporting month; </t>
    </r>
  </si>
  <si>
    <r>
      <t>Average weighted price of NBKR notes</t>
    </r>
    <r>
      <rPr>
        <sz val="10"/>
        <rFont val="Arial"/>
        <family val="2"/>
        <charset val="204"/>
      </rPr>
      <t xml:space="preserve"> at a single auction by each maturity is calculated with formula:</t>
    </r>
  </si>
  <si>
    <r>
      <t>p</t>
    </r>
    <r>
      <rPr>
        <vertAlign val="subscript"/>
        <sz val="10"/>
        <rFont val="Arial"/>
        <family val="2"/>
        <charset val="204"/>
      </rPr>
      <t>n</t>
    </r>
    <r>
      <rPr>
        <sz val="10"/>
        <rFont val="Arial"/>
        <family val="2"/>
        <charset val="204"/>
      </rPr>
      <t xml:space="preserve"> - prices of bids met; </t>
    </r>
  </si>
  <si>
    <r>
      <t>q</t>
    </r>
    <r>
      <rPr>
        <vertAlign val="subscript"/>
        <sz val="10"/>
        <rFont val="Arial"/>
        <family val="2"/>
        <charset val="204"/>
      </rPr>
      <t>n</t>
    </r>
    <r>
      <rPr>
        <sz val="10"/>
        <rFont val="Arial"/>
        <family val="2"/>
        <charset val="204"/>
      </rPr>
      <t xml:space="preserve">  - volume of bids met (in units); </t>
    </r>
  </si>
  <si>
    <r>
      <t>Average weighted yield of NBKR notes over a year</t>
    </r>
    <r>
      <rPr>
        <sz val="10"/>
        <rFont val="Arial"/>
        <family val="2"/>
        <charset val="204"/>
      </rPr>
      <t xml:space="preserve"> is calculated with formula:</t>
    </r>
  </si>
  <si>
    <r>
      <t>Average weighted yield of T-bill over a month</t>
    </r>
    <r>
      <rPr>
        <sz val="10"/>
        <rFont val="Arial"/>
        <family val="2"/>
        <charset val="204"/>
      </rPr>
      <t xml:space="preserve"> (total and by each maturity) is calculated with formula:</t>
    </r>
  </si>
  <si>
    <r>
      <t>Y</t>
    </r>
    <r>
      <rPr>
        <vertAlign val="subscript"/>
        <sz val="10"/>
        <rFont val="Arial"/>
        <family val="2"/>
        <charset val="204"/>
      </rPr>
      <t>n</t>
    </r>
    <r>
      <rPr>
        <sz val="10"/>
        <rFont val="Arial"/>
        <family val="2"/>
        <charset val="204"/>
      </rPr>
      <t xml:space="preserve"> - average weighted yield of T-bill at a single auction conducted for a reporting month; </t>
    </r>
  </si>
  <si>
    <r>
      <t>Average weighted yield of T-bill</t>
    </r>
    <r>
      <rPr>
        <sz val="10"/>
        <rFont val="Arial"/>
        <family val="2"/>
        <charset val="204"/>
      </rPr>
      <t xml:space="preserve"> at a single auction by each maturity is calculated with formula:</t>
    </r>
  </si>
  <si>
    <r>
      <t>Average weighted yield of NBKR notes</t>
    </r>
    <r>
      <rPr>
        <sz val="10"/>
        <rFont val="Arial"/>
        <family val="2"/>
        <charset val="204"/>
      </rPr>
      <t xml:space="preserve"> at a single auction by each maturity is calculated with formula:</t>
    </r>
  </si>
  <si>
    <t>Y - average weighted yield;</t>
  </si>
  <si>
    <t>N - T-bill at par value;</t>
  </si>
  <si>
    <t>P - average weighted price of T-bill;</t>
  </si>
  <si>
    <r>
      <t>Average weighted price of T-bill</t>
    </r>
    <r>
      <rPr>
        <sz val="10"/>
        <rFont val="Arial"/>
        <family val="2"/>
        <charset val="204"/>
      </rPr>
      <t xml:space="preserve"> at a single auction by each maturity is calculated with formula:</t>
    </r>
  </si>
  <si>
    <r>
      <t>Average weighted yield of T-bill for a year</t>
    </r>
    <r>
      <rPr>
        <sz val="10"/>
        <rFont val="Arial"/>
        <family val="2"/>
        <charset val="204"/>
      </rPr>
      <t xml:space="preserve"> is calculated with formula:</t>
    </r>
  </si>
  <si>
    <r>
      <t>p</t>
    </r>
    <r>
      <rPr>
        <vertAlign val="subscript"/>
        <sz val="10"/>
        <rFont val="Arial"/>
        <family val="2"/>
        <charset val="204"/>
      </rPr>
      <t>n</t>
    </r>
    <r>
      <rPr>
        <sz val="10"/>
        <rFont val="Arial"/>
        <family val="2"/>
        <charset val="204"/>
      </rPr>
      <t xml:space="preserve"> - prices of bids met (in units);</t>
    </r>
  </si>
  <si>
    <r>
      <t xml:space="preserve">Average weighted rate on transactions at secondary market for a month </t>
    </r>
    <r>
      <rPr>
        <sz val="10"/>
        <rFont val="Arial"/>
        <family val="2"/>
        <charset val="204"/>
      </rPr>
      <t>is calculated with formula:</t>
    </r>
  </si>
  <si>
    <r>
      <t>I</t>
    </r>
    <r>
      <rPr>
        <vertAlign val="subscript"/>
        <sz val="10"/>
        <rFont val="Arial"/>
        <family val="2"/>
        <charset val="204"/>
      </rPr>
      <t>n</t>
    </r>
    <r>
      <rPr>
        <sz val="10"/>
        <rFont val="Arial"/>
        <family val="2"/>
        <charset val="204"/>
      </rPr>
      <t xml:space="preserve"> – interest rate of a single transaction settled over a reporting month;  </t>
    </r>
  </si>
  <si>
    <r>
      <t>V</t>
    </r>
    <r>
      <rPr>
        <vertAlign val="subscript"/>
        <sz val="10"/>
        <rFont val="Arial"/>
        <family val="2"/>
        <charset val="204"/>
      </rPr>
      <t>n</t>
    </r>
    <r>
      <rPr>
        <sz val="10"/>
        <rFont val="Arial"/>
        <family val="2"/>
        <charset val="204"/>
      </rPr>
      <t xml:space="preserve"> – volume of a transaction settled over a reporting month; </t>
    </r>
  </si>
  <si>
    <r>
      <t>Average weighted rate on transactions at secondary market for a year</t>
    </r>
    <r>
      <rPr>
        <sz val="10"/>
        <rFont val="Arial"/>
        <family val="2"/>
        <charset val="204"/>
      </rPr>
      <t xml:space="preserve"> is calculated with formula:</t>
    </r>
  </si>
  <si>
    <r>
      <t>Average weighted duration on transactions at secondary market for a month</t>
    </r>
    <r>
      <rPr>
        <sz val="10"/>
        <rFont val="Arial"/>
        <family val="2"/>
        <charset val="204"/>
      </rPr>
      <t xml:space="preserve"> is calculated with formula:</t>
    </r>
  </si>
  <si>
    <r>
      <t>T</t>
    </r>
    <r>
      <rPr>
        <vertAlign val="subscript"/>
        <sz val="10"/>
        <rFont val="Arial"/>
        <family val="2"/>
        <charset val="204"/>
      </rPr>
      <t>n</t>
    </r>
    <r>
      <rPr>
        <sz val="10"/>
        <rFont val="Arial"/>
        <family val="2"/>
        <charset val="204"/>
      </rPr>
      <t xml:space="preserve"> – duration of a single transaction settled over a reporting month; </t>
    </r>
  </si>
  <si>
    <r>
      <t>V</t>
    </r>
    <r>
      <rPr>
        <vertAlign val="subscript"/>
        <sz val="10"/>
        <rFont val="Arial"/>
        <family val="2"/>
        <charset val="204"/>
      </rPr>
      <t>n</t>
    </r>
    <r>
      <rPr>
        <sz val="10"/>
        <rFont val="Arial"/>
        <family val="2"/>
        <charset val="204"/>
      </rPr>
      <t xml:space="preserve"> – volume of a single transaction settled over a reporting month; </t>
    </r>
  </si>
  <si>
    <r>
      <t>Average weighted duration on transactions at secondary market for a year</t>
    </r>
    <r>
      <rPr>
        <sz val="10"/>
        <rFont val="Arial"/>
        <family val="2"/>
        <charset val="204"/>
      </rPr>
      <t xml:space="preserve"> is calculated with formula: </t>
    </r>
  </si>
  <si>
    <r>
      <t xml:space="preserve">Average weighted rate at interbank credit market in national (foreign) currency </t>
    </r>
    <r>
      <rPr>
        <sz val="10"/>
        <rFont val="Arial"/>
        <family val="2"/>
        <charset val="204"/>
      </rPr>
      <t xml:space="preserve">(total and by each maturity) for a month is calculated with formula: </t>
    </r>
  </si>
  <si>
    <r>
      <t>I</t>
    </r>
    <r>
      <rPr>
        <vertAlign val="subscript"/>
        <sz val="10"/>
        <rFont val="Arial"/>
        <family val="2"/>
        <charset val="204"/>
      </rPr>
      <t>n</t>
    </r>
    <r>
      <rPr>
        <sz val="10"/>
        <rFont val="Arial"/>
        <family val="2"/>
        <charset val="204"/>
      </rPr>
      <t xml:space="preserve"> – interest rate of a single transaction conducted for a reporting month;  </t>
    </r>
  </si>
  <si>
    <r>
      <t>V</t>
    </r>
    <r>
      <rPr>
        <vertAlign val="subscript"/>
        <sz val="10"/>
        <rFont val="Arial"/>
        <family val="2"/>
        <charset val="204"/>
      </rPr>
      <t>n</t>
    </r>
    <r>
      <rPr>
        <sz val="10"/>
        <rFont val="Arial"/>
        <family val="2"/>
        <charset val="204"/>
      </rPr>
      <t xml:space="preserve"> – volume of a single transaction conducted for a reporting month; </t>
    </r>
  </si>
  <si>
    <r>
      <t>Average weighted rate at interbank credit market in national (foreign) currency</t>
    </r>
    <r>
      <rPr>
        <sz val="10"/>
        <rFont val="Arial"/>
        <family val="2"/>
        <charset val="204"/>
      </rPr>
      <t xml:space="preserve"> (total and by each maturity) for a year is calculated with formula: </t>
    </r>
  </si>
  <si>
    <t>In – average weighted interest rate of a single deposit in national (foreign) currency accepted for a month;</t>
  </si>
  <si>
    <r>
      <t xml:space="preserve">Average weighted interest rate on deposits in national (foreign) currency </t>
    </r>
    <r>
      <rPr>
        <sz val="10"/>
        <rFont val="Arial"/>
        <family val="2"/>
        <charset val="204"/>
      </rPr>
      <t xml:space="preserve">(total, by each type of clients and maturity) </t>
    </r>
    <r>
      <rPr>
        <b/>
        <sz val="10"/>
        <rFont val="Arial"/>
        <family val="2"/>
        <charset val="204"/>
      </rPr>
      <t>as of the end of the month</t>
    </r>
    <r>
      <rPr>
        <sz val="10"/>
        <rFont val="Arial"/>
        <family val="2"/>
        <charset val="204"/>
      </rPr>
      <t xml:space="preserve"> is calculated with formula:</t>
    </r>
  </si>
  <si>
    <r>
      <t>I</t>
    </r>
    <r>
      <rPr>
        <vertAlign val="subscript"/>
        <sz val="10"/>
        <rFont val="Arial"/>
        <family val="2"/>
        <charset val="204"/>
      </rPr>
      <t>n</t>
    </r>
    <r>
      <rPr>
        <sz val="10"/>
        <rFont val="Arial"/>
        <family val="2"/>
        <charset val="204"/>
      </rPr>
      <t xml:space="preserve"> – average weighted interest rate of a single deposit in national (foreign) currency, end of month;</t>
    </r>
  </si>
  <si>
    <r>
      <t xml:space="preserve">Average weighted interest rate on new loans in national (foreign) currency </t>
    </r>
    <r>
      <rPr>
        <sz val="10"/>
        <rFont val="Arial"/>
        <family val="2"/>
        <charset val="204"/>
      </rPr>
      <t>(total, by each maturity and sector)</t>
    </r>
    <r>
      <rPr>
        <b/>
        <sz val="10"/>
        <rFont val="Arial"/>
        <family val="2"/>
        <charset val="204"/>
      </rPr>
      <t xml:space="preserve"> extended for a month</t>
    </r>
    <r>
      <rPr>
        <sz val="10"/>
        <rFont val="Arial"/>
        <family val="2"/>
        <charset val="204"/>
      </rPr>
      <t xml:space="preserve"> is calculated with formula:</t>
    </r>
  </si>
  <si>
    <r>
      <t xml:space="preserve">Average weighted interest rate on new loans in national (foreign) currency </t>
    </r>
    <r>
      <rPr>
        <sz val="10"/>
        <rFont val="Arial"/>
        <family val="2"/>
        <charset val="204"/>
      </rPr>
      <t xml:space="preserve">(total, by each maturity and sector) </t>
    </r>
    <r>
      <rPr>
        <b/>
        <sz val="10"/>
        <rFont val="Arial"/>
        <family val="2"/>
        <charset val="204"/>
      </rPr>
      <t>extended for a year</t>
    </r>
    <r>
      <rPr>
        <sz val="10"/>
        <rFont val="Arial"/>
        <family val="2"/>
        <charset val="204"/>
      </rPr>
      <t xml:space="preserve"> is calculated with formula:</t>
    </r>
  </si>
  <si>
    <r>
      <t xml:space="preserve">Average weighted interest rate on loans in national (foreign) currency </t>
    </r>
    <r>
      <rPr>
        <sz val="10"/>
        <rFont val="Arial"/>
        <family val="2"/>
        <charset val="204"/>
      </rPr>
      <t xml:space="preserve">(total, by each maturity and sector) </t>
    </r>
    <r>
      <rPr>
        <b/>
        <sz val="10"/>
        <rFont val="Arial"/>
        <family val="2"/>
        <charset val="204"/>
      </rPr>
      <t>as of the end of the month</t>
    </r>
    <r>
      <rPr>
        <sz val="10"/>
        <rFont val="Arial"/>
        <family val="2"/>
        <charset val="204"/>
      </rPr>
      <t xml:space="preserve"> is calculated with formula:</t>
    </r>
  </si>
  <si>
    <r>
      <t>M</t>
    </r>
    <r>
      <rPr>
        <vertAlign val="subscript"/>
        <sz val="10"/>
        <rFont val="Arial"/>
        <family val="2"/>
        <charset val="204"/>
      </rPr>
      <t>i</t>
    </r>
    <r>
      <rPr>
        <sz val="10"/>
        <rFont val="Arial"/>
        <family val="2"/>
        <charset val="204"/>
      </rPr>
      <t xml:space="preserve"> - Kyrgyz Republic import from country I; </t>
    </r>
  </si>
  <si>
    <r>
      <t>Х</t>
    </r>
    <r>
      <rPr>
        <vertAlign val="subscript"/>
        <sz val="10"/>
        <rFont val="Arial"/>
        <family val="2"/>
        <charset val="204"/>
      </rPr>
      <t>i</t>
    </r>
    <r>
      <rPr>
        <sz val="10"/>
        <rFont val="Arial"/>
        <family val="2"/>
        <charset val="204"/>
      </rPr>
      <t xml:space="preserve"> - Kyrgyz Republic export into country I; </t>
    </r>
  </si>
  <si>
    <t xml:space="preserve">                 total volume of Kyrgyz Republic import from major trading partner countries;</t>
  </si>
  <si>
    <t xml:space="preserve">                 total volume of Kyrgyz Republic export into major trading partner countries; </t>
  </si>
  <si>
    <r>
      <t>RBER</t>
    </r>
    <r>
      <rPr>
        <vertAlign val="subscript"/>
        <sz val="10"/>
        <rFont val="Arial"/>
        <family val="2"/>
        <charset val="204"/>
      </rPr>
      <t>it</t>
    </r>
    <r>
      <rPr>
        <sz val="10"/>
        <rFont val="Arial"/>
        <family val="2"/>
        <charset val="204"/>
      </rPr>
      <t xml:space="preserve"> – real bilateral exchange rate index of country i for the period t is calculated with formula (example, to the US dollar): </t>
    </r>
  </si>
  <si>
    <r>
      <t>ER</t>
    </r>
    <r>
      <rPr>
        <vertAlign val="subscript"/>
        <sz val="10"/>
        <rFont val="Arial"/>
        <family val="2"/>
        <charset val="204"/>
      </rPr>
      <t>USt</t>
    </r>
    <r>
      <rPr>
        <sz val="10"/>
        <rFont val="Arial"/>
        <family val="2"/>
        <charset val="204"/>
      </rPr>
      <t xml:space="preserve"> – geometric average of nominal exchange rate of som (units of US dollars per 1 som) in period t; </t>
    </r>
  </si>
  <si>
    <r>
      <t>ER</t>
    </r>
    <r>
      <rPr>
        <vertAlign val="subscript"/>
        <sz val="10"/>
        <rFont val="Arial"/>
        <family val="2"/>
        <charset val="204"/>
      </rPr>
      <t>USо</t>
    </r>
    <r>
      <rPr>
        <sz val="10"/>
        <rFont val="Arial"/>
        <family val="2"/>
        <charset val="204"/>
      </rPr>
      <t xml:space="preserve"> - corresponding geometric average of nominal exchange rates for the basis period 0; </t>
    </r>
  </si>
  <si>
    <r>
      <t>CPI</t>
    </r>
    <r>
      <rPr>
        <vertAlign val="subscript"/>
        <sz val="10"/>
        <rFont val="Arial"/>
        <family val="2"/>
        <charset val="204"/>
      </rPr>
      <t>KYRt</t>
    </r>
    <r>
      <rPr>
        <sz val="10"/>
        <rFont val="Arial"/>
        <family val="2"/>
        <charset val="204"/>
      </rPr>
      <t xml:space="preserve"> и CPI</t>
    </r>
    <r>
      <rPr>
        <vertAlign val="subscript"/>
        <sz val="10"/>
        <rFont val="Arial"/>
        <family val="2"/>
        <charset val="204"/>
      </rPr>
      <t xml:space="preserve">USt </t>
    </r>
    <r>
      <rPr>
        <sz val="10"/>
        <rFont val="Arial"/>
        <family val="2"/>
        <charset val="204"/>
      </rPr>
      <t xml:space="preserve">- changes in CPI index in the Kyrgyz Republic and USA correspondingly for the period t relative to the base period 0; </t>
    </r>
  </si>
  <si>
    <r>
      <t>CPI</t>
    </r>
    <r>
      <rPr>
        <vertAlign val="subscript"/>
        <sz val="10"/>
        <rFont val="Arial"/>
        <family val="2"/>
        <charset val="204"/>
      </rPr>
      <t>KYRt</t>
    </r>
    <r>
      <rPr>
        <sz val="10"/>
        <rFont val="Arial"/>
        <family val="2"/>
        <charset val="204"/>
      </rPr>
      <t xml:space="preserve"> и CPI</t>
    </r>
    <r>
      <rPr>
        <vertAlign val="subscript"/>
        <sz val="10"/>
        <rFont val="Arial"/>
        <family val="2"/>
        <charset val="204"/>
      </rPr>
      <t xml:space="preserve">USt </t>
    </r>
    <r>
      <rPr>
        <sz val="10"/>
        <rFont val="Arial"/>
        <family val="2"/>
        <charset val="204"/>
      </rPr>
      <t>- изменения индекса цен в Кыргызской Республике и США, соответственно, в период t по отношению к базовому периоду 0;</t>
    </r>
  </si>
  <si>
    <r>
      <t>CPI</t>
    </r>
    <r>
      <rPr>
        <vertAlign val="subscript"/>
        <sz val="10"/>
        <rFont val="Arial"/>
        <family val="2"/>
        <charset val="204"/>
      </rPr>
      <t>KYRt</t>
    </r>
    <r>
      <rPr>
        <sz val="10"/>
        <rFont val="Arial"/>
        <family val="2"/>
        <charset val="204"/>
      </rPr>
      <t xml:space="preserve"> жана CPI</t>
    </r>
    <r>
      <rPr>
        <vertAlign val="subscript"/>
        <sz val="10"/>
        <rFont val="Arial"/>
        <family val="2"/>
        <charset val="204"/>
      </rPr>
      <t xml:space="preserve">USt </t>
    </r>
    <r>
      <rPr>
        <sz val="10"/>
        <rFont val="Arial"/>
        <family val="2"/>
        <charset val="204"/>
      </rPr>
      <t>- Кыргыз Республикасындагы жана АКШдагы баалардын индекстеринин өзгөрүүсү, демек, t мезгил аралыгынын базалык мезгилге карата катышы;</t>
    </r>
  </si>
  <si>
    <r>
      <t xml:space="preserve"> Экономикалык маселелер</t>
    </r>
    <r>
      <rPr>
        <vertAlign val="superscript"/>
        <sz val="10"/>
        <rFont val="Arial"/>
        <family val="2"/>
        <charset val="204"/>
      </rPr>
      <t>/1</t>
    </r>
  </si>
  <si>
    <r>
      <t xml:space="preserve"> Экономические вопросы</t>
    </r>
    <r>
      <rPr>
        <vertAlign val="superscript"/>
        <sz val="10"/>
        <rFont val="Arial"/>
        <family val="2"/>
        <charset val="204"/>
      </rPr>
      <t>/1</t>
    </r>
  </si>
  <si>
    <r>
      <t>Economic issues</t>
    </r>
    <r>
      <rPr>
        <vertAlign val="superscript"/>
        <sz val="10"/>
        <rFont val="Arial"/>
        <family val="2"/>
        <charset val="204"/>
      </rPr>
      <t>/1</t>
    </r>
  </si>
  <si>
    <t>Учетная ставка НБКР (на конец периода)</t>
  </si>
  <si>
    <t>"Овернайт" кредиттери боюнча чен (бир мезгилдин акырына карата)</t>
  </si>
  <si>
    <t>"Овернайт" депозиттери боюнча чен (бир мезгилдин акырына карата)</t>
  </si>
  <si>
    <t>Ставка по депозитам "овернайт" (на конец периода)</t>
  </si>
  <si>
    <t>NBKR discount rate (end of period)</t>
  </si>
  <si>
    <t>Кыpгыз Pеcпубликаcынын макpоэкономикалык негизги көpcөткүчтөpү</t>
  </si>
  <si>
    <t>Кыскартылган сөздөрдүн тизмеси</t>
  </si>
  <si>
    <t>Ички дүң өнүмүнүн киpешелеpди түзүү боюнча түзүмү</t>
  </si>
  <si>
    <t>Республиканын аймактары боюнча керектөө бааларынын индекси (өткөн жылдын тиешелүү айларына карата пайыздарда)</t>
  </si>
  <si>
    <t>Республиканын аймактары боюнча керектөө бааларынын индекси (өткөн жылдын бештин айына карата пайыздарда)</t>
  </si>
  <si>
    <t>Акча-кредиттик жана финансылык статистика</t>
  </si>
  <si>
    <t>Коммеpциялык банктаpдын камдары</t>
  </si>
  <si>
    <t>Өлкөлөр боюнча чек ара аркылуу акча которуулар</t>
  </si>
  <si>
    <t>Кыpгыз Pеcпубликаcынын төлөм теңдеми (аналитикалык түрдө берүү)</t>
  </si>
  <si>
    <t>Чет өлкө валюталаpынын сомго каpата номиналдуу алмашуу куpcу жөнүндө маалыматтаp</t>
  </si>
  <si>
    <t>Төрагасы</t>
  </si>
  <si>
    <t>Жооптуу катчы</t>
  </si>
  <si>
    <t>EDITORIAL BOARD:</t>
  </si>
  <si>
    <t>Chairman</t>
  </si>
  <si>
    <t>Executive Secretary</t>
  </si>
  <si>
    <r>
      <t>РЕДАКЦИЯЛЫК КЕ</t>
    </r>
    <r>
      <rPr>
        <b/>
        <sz val="18"/>
        <color theme="1"/>
        <rFont val="Calibri"/>
        <family val="2"/>
        <charset val="204"/>
      </rPr>
      <t>Ң</t>
    </r>
    <r>
      <rPr>
        <b/>
        <sz val="18"/>
        <color theme="1"/>
        <rFont val="Calibri"/>
        <family val="2"/>
        <scheme val="minor"/>
      </rPr>
      <t>ЕШ:</t>
    </r>
  </si>
  <si>
    <t>BULLETIN</t>
  </si>
  <si>
    <t>OF THE NATIONAL BANK</t>
  </si>
  <si>
    <t>OF THE KYRGYZ REPUBLIC</t>
  </si>
  <si>
    <t>Условные обозначения:</t>
  </si>
  <si>
    <t>Шарттуу белгилер:</t>
  </si>
  <si>
    <t>Другие публикации Национального банка Кыргызской Республики</t>
  </si>
  <si>
    <t>Годовой отчет Национального банка Кыргызской Республики</t>
  </si>
  <si>
    <t>Платежный баланс Кыргызской Республики</t>
  </si>
  <si>
    <t>Отчет о стабильности финансового сектора Кыргызской Республики</t>
  </si>
  <si>
    <t>Нормативные акты Национального банка Кыргызской Республики</t>
  </si>
  <si>
    <t>Кыргыз Республикасынын Улуттук банкынын башка басылмалары</t>
  </si>
  <si>
    <t>Кыргыз Республикасынын Улуттук банкынын жылдык отчету</t>
  </si>
  <si>
    <t>Кыргыз Республикасынын төлөм теңдеми</t>
  </si>
  <si>
    <t>Кыргыз Республикасынын финансы секторунун туруктуулугу жөнүндө отчет</t>
  </si>
  <si>
    <t>Кыргыз Республикасынын Улуттук банкынын ченемдик актылары</t>
  </si>
  <si>
    <t>Other Publications of the National Bank of the Kyrgyz Republic</t>
  </si>
  <si>
    <t>Annual Report of the National Bank of the Kyrgyz Republic</t>
  </si>
  <si>
    <t>Balance of Payments of the Kyrgyz Republic</t>
  </si>
  <si>
    <t>Statutory Acts of the National Bank of the Kyrgyz Republic</t>
  </si>
  <si>
    <t>потенциалдуу жоготуулардын жана чыгым тартуулардын ордун жабууга кам (кред, операциялардан эмес)</t>
  </si>
  <si>
    <t>Номиналдык эффективдүү алмашуу курсу - бул негизги өнөктөш өлкөлөрдүн кароого алынып жаткан куржунга кирген валюталарынын эки тараптуу номиналдык алмашуу курстарынын индекстеринин орточо салмактанып алынган мааниси, t мезгили ичинде ал төмөнкүчө эсептелинет:</t>
  </si>
  <si>
    <t xml:space="preserve">Nominal effective exchange rate index is geometric weighted average of nominal bilateral exchange rates indices of major trading partner countries in the basket being examined, For the period t it is calculated in the following way: </t>
  </si>
  <si>
    <t>Реалдуу эффективдүү алмашуу курсу - бул соода боюнча негизги өнөктөш өлкөлөрдүн кароого алынып жаткан куржунуна кирген валюталарынын эки тараптуу реалдуу алмашуу курстарынын индекстеринин орточо салмактанып алынган мааниси, t мезгили ичинде ал төмөнкүчө эсептелинет:</t>
  </si>
  <si>
    <t>Т. Джусупов</t>
  </si>
  <si>
    <t>М. Акулуева</t>
  </si>
  <si>
    <t>Н. Немальцева</t>
  </si>
  <si>
    <t>Н. Сырдыбаева</t>
  </si>
  <si>
    <t>T. Djusupov</t>
  </si>
  <si>
    <t>M. Akulueva</t>
  </si>
  <si>
    <t>N. Nemaltseva</t>
  </si>
  <si>
    <t>N. Syrdybaeva</t>
  </si>
  <si>
    <t>Тел.: (996 312) 61-08-59</t>
  </si>
  <si>
    <t>Tel.: (996 312) 61-08-59</t>
  </si>
  <si>
    <t>факс: (996 312) 61-09-92. 61-07-30</t>
  </si>
  <si>
    <t>fax: (996 312) 61-09-92. 61-07-30</t>
  </si>
  <si>
    <t>© Кыргыз Республикасынын Улуттук банкы.</t>
  </si>
  <si>
    <t>© Национальный банк Кыргызской Республики.</t>
  </si>
  <si>
    <t>© The National Bank of the Kyrgyz Republic.</t>
  </si>
  <si>
    <t>Басылмада пайдаланылуучу эсепке алуу ыкмаларынын же буга чейин колдонулуп келген маалыматтардын өзгөртүлүшү ыктымалдыгына байланыштуу. мурда келтирилген маалыматтар корректировкаланышы мүмкүн жана ага ылайык 5 жылды камтыган мезгил аралыгы "ачык" деп эсептелинет.</t>
  </si>
  <si>
    <t>Сандарды тегеректөөдөн улам. акыркы саптарда суммаларды чыгарууда дал келбестиктер болушу мүмкүн.</t>
  </si>
  <si>
    <t>Из-за округления цифр возможны несовпадения в последнем разряде при суммировании.</t>
  </si>
  <si>
    <t>дареги: 720001, Бишкек ш., Чүй проспекти, 168</t>
  </si>
  <si>
    <t>Булагы: Коммерциялык банктардын мезгил-мезгили менен берилүүчү отчету.</t>
  </si>
  <si>
    <t>Источник: Регулятивная отчетность коммерческих банков.</t>
  </si>
  <si>
    <t>Source: Regulatory reporting of commercial banks.</t>
  </si>
  <si>
    <t>Эскертүү: 1. Маалыматтар банктардан кабыл алынган депозиттерди эске алуусуз келтирилген.</t>
  </si>
  <si>
    <t>Note: 1. Excluding deposits accepted from banks.</t>
  </si>
  <si>
    <t>Примечание: 1. Без учета депозитов, принятых от банков.</t>
  </si>
  <si>
    <t>I.</t>
  </si>
  <si>
    <t>II.</t>
  </si>
  <si>
    <t>III.</t>
  </si>
  <si>
    <t>IV.</t>
  </si>
  <si>
    <t>IV.1.</t>
  </si>
  <si>
    <t>IV.2.</t>
  </si>
  <si>
    <t>IV.3.</t>
  </si>
  <si>
    <t>IV.4.</t>
  </si>
  <si>
    <t xml:space="preserve">V. </t>
  </si>
  <si>
    <t>Переводные депозиты в нац. валюте</t>
  </si>
  <si>
    <t>Другие депозиты в нац. валюте</t>
  </si>
  <si>
    <t>Депозиты в ин. валюте</t>
  </si>
  <si>
    <t>Примечание: 1. Методология составления аналитического баланса соответствует концепции и принципам Руководства по денежно-кредитной и финансовой статистике МВФ 2000 года.</t>
  </si>
  <si>
    <t>Булагы: Улуттук банктын Башкы бухгалтердик китеби, коммерциялык банктардын мезгил-мезгили менен берилүүчү отчету.</t>
  </si>
  <si>
    <t>Источник: Главная бухгалтерская книга НБКР, регулятивная отчетность коммерческих банков.</t>
  </si>
  <si>
    <t xml:space="preserve">Source: General ledger of NBKR, regulatory reporting of commercial banks. </t>
  </si>
  <si>
    <t>II.6-таблица. Акча базасы жана акча топтомдору</t>
  </si>
  <si>
    <t>Tаблица II.6. Денежная база и денежные агрегаты</t>
  </si>
  <si>
    <t>Table II.6. Monetary base and monetary aggregates</t>
  </si>
  <si>
    <t>Денежная база = деньги в обращении + резервы других депозитных корпораций в НБКР в национальной валюте.</t>
  </si>
  <si>
    <t>Деньги в обращении = выпущенные НБКР банкноты и монеты минус банкноты и монеты в оборотной кассе НБКР.</t>
  </si>
  <si>
    <t>Деньги вне банков (М0) = деньги в обращении минус банкноты и монеты в кассах коммерческих банков в национальной валюте.</t>
  </si>
  <si>
    <t>Денежный агрегат (М1) = М0 + расчетные (текущие) счета и депозиты до востребования резидентов в национальной валюте.</t>
  </si>
  <si>
    <t>Денежная масса (М2) = М1 + срочные депозиты резидентов в национальной валюте.</t>
  </si>
  <si>
    <t>Денежная масса (М2Х) = М2 + расчетные (текущие) счета и депозиты резидентов в иностранной валюте.</t>
  </si>
  <si>
    <t>Акча топтомдорун эсептөөдө мамлекеттик башкаруу органдарынын депозиттери эске алынбайт.</t>
  </si>
  <si>
    <t>При расчете денежных агрегатов депозиты органов государственного управления не учитываются.</t>
  </si>
  <si>
    <t>Мультипликатор = акча топтомунун акча базасына карата катышы.</t>
  </si>
  <si>
    <t>Мультипликатор = отношение денежного агрегата к денежной базе.</t>
  </si>
  <si>
    <t>Булагы: Улуттук банктын Башкы бухгалтердик китеби, коммерциялык банктардын мезгил-мезгили менен берилүүчү отчету, КР УСК.</t>
  </si>
  <si>
    <t>Источник: Главная бухгалтерская книга НБКР, регулятивная отчетность коммерческих банков, НСК КР.</t>
  </si>
  <si>
    <t xml:space="preserve">Source: General ledger of NBKR, regulatory reporting of commercial banks, NSC KR. </t>
  </si>
  <si>
    <t>Булагы: КР УСК.</t>
  </si>
  <si>
    <t>Источник: НСК КР.</t>
  </si>
  <si>
    <t>Source: NSC KR.</t>
  </si>
  <si>
    <t>Булагы: КР УСКнын маалыматтарынын негизинде Улуттук банктын эсептөөлөрү.</t>
  </si>
  <si>
    <t>Источник: Расчеты НБКР на основе данных НСК КР.</t>
  </si>
  <si>
    <t>Source: NBKR calculations based on NSC KR data.</t>
  </si>
  <si>
    <t>Эскертүү: Реалдуу эсептөөдө ИДӨнүн өсүшү.</t>
  </si>
  <si>
    <t>Примечание: Прирост ВВП при его реальном исчислении.</t>
  </si>
  <si>
    <t>Note: GDP growth in real terms.</t>
  </si>
  <si>
    <t>III.6-таблица. Ички дүң өнүмүнүн кирешелерди түзүү боюнча түзүмү</t>
  </si>
  <si>
    <t>Таблица III.6. Структура ВВП по образованию доходов</t>
  </si>
  <si>
    <t xml:space="preserve">Table III.6. Gross domestic product’s structure by income </t>
  </si>
  <si>
    <t>Note: Annual data includes wages of employees of small and medium size enterprises, monthly data is given without wages of employees of small and medium size enterprises.</t>
  </si>
  <si>
    <t>Примечание: Годовые данные представлены с учетом заработной платы работников малых предприятий, данные по месяцам - без учета заработной платы работников малых предприятий.</t>
  </si>
  <si>
    <t>Эскертүү: Жылдык маалыматтар чакан ишканалардын жумушчуларынын эмгек акыларын эсепке алуу менен келтирилген, айлар боюнча алынган маалыматтар чакан ишканалардын жумушчуларынын эмгек акыларын эсепке албастан келтирилген.</t>
  </si>
  <si>
    <t>IV.2. Акча-кредиттик жана финансылык статистика</t>
  </si>
  <si>
    <t xml:space="preserve">IV.2. Денежно-кредитная и финансовая статистика </t>
  </si>
  <si>
    <t>IV.2. Monetary and Financial Statistics</t>
  </si>
  <si>
    <t>В связи с возможным изменением методик учета или исторических данных, используемых в настоящем издании, возможны корректировки ранее опубликованных данных, и, соответственно, период 5 лет считается "открытым".</t>
  </si>
  <si>
    <t>Because rounding of the numbers, there may be mismatches in the last digit when summing up.</t>
  </si>
  <si>
    <r>
      <t>Бюллетень</t>
    </r>
    <r>
      <rPr>
        <sz val="10"/>
        <color theme="1"/>
        <rFont val="Arial"/>
        <family val="2"/>
        <charset val="204"/>
      </rPr>
      <t xml:space="preserve"> Кыргыз Республикасынын негизги макроэкономикалык көрсөткүчтөрү жана экономика секторлору боюнча статистикалык маалыматтарды камтыйт. Бюллетенди даярдоодо Улуттук статистика комитетинин, Финансы министрлигинин, коммерциялык банктардын. Кыргыз Республикасынын Финансы рыногун көзөмөлдөө жана жөнгө салуу кызматынын жана Кыргыз Республикасынын Улуттук банкынын материалдары пайдаланылат.</t>
    </r>
  </si>
  <si>
    <r>
      <t>Бюллетень</t>
    </r>
    <r>
      <rPr>
        <sz val="10"/>
        <color theme="1"/>
        <rFont val="Arial"/>
        <family val="2"/>
        <charset val="204"/>
      </rPr>
      <t xml:space="preserve"> содержит статистические сведения по основным макроэкономическим показателям и секторам экономики Кыргызской Республики. При подготовке Бюллетеня используются материалы Национального статистического комитета, Министерства финансов, коммерческих банков, Службы надзора и регулирования финансового рынка Кыргызской Республики и Национального банка Кыргызской Республики.</t>
    </r>
  </si>
  <si>
    <r>
      <t>The Bulletin</t>
    </r>
    <r>
      <rPr>
        <sz val="10"/>
        <color theme="1"/>
        <rFont val="Arial"/>
        <family val="2"/>
        <charset val="204"/>
      </rPr>
      <t xml:space="preserve"> contains statistical data on major macroeconomic indicators and sectors of the economy of the Kyrgyz Republic. In preparing the Bulletin the materials of the National Statistic Committee, Ministry of Finance, commercial banks, Financial Market Supervision and Regulation Service of the Kyrgyz Republic and National Bank of the Kyrgyz Republic are used.</t>
    </r>
  </si>
  <si>
    <t>Conventions:</t>
  </si>
  <si>
    <t>Because of possible changes in accounting methods or historical data, used in this edition, the corrections of previously published data are possible and accordingly the period of 5 years is considered as "open".</t>
  </si>
  <si>
    <t>Отчет о денежно-кредитной политике</t>
  </si>
  <si>
    <t>Отчет о денежно-кредитной политике публикуется Национальным банком на ежеквартальной основе. Целью Отчета является информирование общественности о решениях Национального банка в области денежно-кредитной политики, основанных на анализе и прогнозе основных факторов инфляции и оценках развития экономической ситуации во внешней среде и Кыргызской Республике. Публикуется на кыргызском, русском и английском языках.</t>
  </si>
  <si>
    <t>Акча-кредит саясаты жөнүндө отчет</t>
  </si>
  <si>
    <t>Акча-кредит саясаты жөнүндө отчет Улуттук банк тарабынан чейрек сайын жарыяланып турат. Коомчулукка Улуттук банктын инфляциянын негизги факторлорун иликтөөгө жана болжолдоого, тышкы чөйрөдө жана Кыргыз Республикасында экономикалык жагдайдын өнүгүүсүнө баа берүүлөргө негизденген акча-кредит саясаты жагында чечимдери жөнүндө маалымдоо отчеттун максаты болуп саналат. Кыргыз, орус жана англис тилдеринде жарыяланат.</t>
  </si>
  <si>
    <t>Monetary Policy Report</t>
  </si>
  <si>
    <t>The Report is released by the National Bank on a quarterly basis. The objective of this Report is to inform the public about the decisions made by the National Bank in the sphere of monetary policy, which are based on analysis and forecast of the main inflation factors and assessments of the economic situation development in the external environment and in the Kyrgyz Republic. It is published quarterly in Kyrgyz, Russian and English.</t>
  </si>
  <si>
    <t>Financial Sector Stability Report of the Kyrgyz Republic</t>
  </si>
  <si>
    <t>The Report reflects the NBKR’s evaluation of foreign and domestic economic factors influencing the financial stability, the conditions of banks and other financial intermediate institutions, as well as the analysis of the current state of affairs in the financial markets and the stability of financial sector of Kyrgyzstan. It is published twice a year in Kyrgyz, Russian and English.</t>
  </si>
  <si>
    <t>Басылма Улуттук банктын өткөн жыл үчүн толук отчету болуп саналат. Ал өзүндө республиканын экономикалык өнүгүшү жана Улуттук банктын акча-кредит саясаты, финансы отчету, Улуттук банк жөнүндө жалпы маалыматтарды, статистикалык тиркемелерди камтыйт. Кыргыз, орус жана англис тилдеринде жарык көрөт.</t>
  </si>
  <si>
    <t>Кыргыз Республикасынын төлөм теңдеми тышкы сектордун өнүгүшүндөгү акыркы тенденцияларды чагылдырат жана төлөм теңдеми, тышкы соода, эл аралык камдар, тышкы карыз боюнча маалыматтарды камтыйт. Басылма чейрек сайын - үчтүн айында, бугу айында, теке айында жана тогуздун айында, кыргыз, орус жана англис тилинде жарык көрөт.</t>
  </si>
  <si>
    <t>Кыргыз Республикасынын финансы секторунун туруктуулугу жөнүндө отчетто, финансылык туруктуулукка, банктардын абалына, финансылык ортомчулуктун башка институттарына таасир эткен тышкы экономикалык жана ички экономикалык факторлор, ошондой эле Кыргызстандын финансы рынокторунун жана финансы секторунун туруктуулугунун учурдагы абалына талдап-иликтөөлөр боюнча Улуттук банктын жалпы баа берүүлөрү чагылдырылат. Жылына эки жолу кыргыз, орус жана англис тилдеринде жарыяланат.</t>
  </si>
  <si>
    <t>Республиканын коммерциялык банктарын жана коомчулукту Улуттук банктын ченемдик актылары жана банк ишине тиешелүү расмий маалыматтар менен камсыз кылуу үчүн Улуттук банктын ченемдик актыларын расмий жарыялоо, ошондой эле Кыргыз Республикасынын банктык мыйзамдарын кеңири жайылтуу бул басылманын негизги максаты болуп саналат. Басылма болжол менен айына бир жолу ыргыз жана орус тилдеринде жарыяланып турат.</t>
  </si>
  <si>
    <t>Платежный баланс Кыргызской Республики отражает последние тенденции в развитии внешнего сектора и содержит данные по платежному балансу, внешней торговле, международным резервам, внешнему долгу. Выпускается ежеквартально - в январе, мае, июле, октябре на кыргызском, русском и английском языках.</t>
  </si>
  <si>
    <t>Отчет о стабильности финансового сектора Кыргызской Республики отражает общую оценку Национального банка относительно внешнеэкономических и внутриэкономических факторов, влияющих на финансовую стабильность, состояния банков, других институтов финансового посредничества, а также анализ текущего состояния финансовых рынков и устойчивости финансового сектора Кыргызстана. Публикуется два раза в год, на кыргызском, русском и английском языках.</t>
  </si>
  <si>
    <t>Целью издания журнала является официальная публикация нормативных актов Национального банка для обеспечения коммерческих банков и общественности нормативными документами Национального банка и официальной информацией о деятельности Национального банка, а также пропаганда банковского законодательства Кыргызской Республики. Предположительная периодичность издания журнала - один раз в месяц на кыргызском и русском языках.</t>
  </si>
  <si>
    <t>This publication is a comprehensive report of the National Bank of the Kyrgyz Republic for the previous year. It contains brief information on economic development of the Kyrgyz Republic, monetary policy, financial statements and general information about the National Bank, and statistical appendixes. It is published in three languages: Kyrgyz, Russian and English.</t>
  </si>
  <si>
    <t>The Balance of Payments of the Kyrgyz Republic describes recent trends in the development of the external sector, and contains statistical data on the balance of payments, external trade, international reserves, external debt. It is published quarterly in January, May, July and October in the Kyrgyz, Russian and English languages.</t>
  </si>
  <si>
    <t>The aim of this publication is to officially publish the statutory acts of the National Bank in order to provide the commercial banks and the public with normative documents of the National Bank as well as to promote banking
legislation of the Kyrgyz Republic. The periodicity of this publication is assumed to be once a month in the Kyrgyz and Russian languages.</t>
  </si>
  <si>
    <t>Таблица жана графиктерде ай аттары 01-12 чейинки араб цифралары менен (тиешелүүлүгүнө жараша, үчтүн айы - бештин айы), ал эми рим цифралары менен чейректер (I-IV) белгиленет.</t>
  </si>
  <si>
    <t>В таблицах и графиках арабскими цифрами 01-12 обозначаются месяцы, соответственно, январь-декабрь; римскими цифрами - кварталы (I-IV).</t>
  </si>
  <si>
    <t>In tables and graphs by arabic numbers 01-12 months figured, respectively January-December; Roman numerals - quarters (I-IV).</t>
  </si>
  <si>
    <t>* Бир мезгил аралыгындагы орточо көрсөткүч, эгерде башкасы көрсөтүлбөсө.</t>
  </si>
  <si>
    <t>* Средние показатели за период, если не указано иное.</t>
  </si>
  <si>
    <t>Члены Редакционного совета</t>
  </si>
  <si>
    <t>Редакциялык кеңештин мүчөлөрү</t>
  </si>
  <si>
    <t>n.a.  – not applicable</t>
  </si>
  <si>
    <t>…    – data is absent</t>
  </si>
  <si>
    <t>-      – zero or close to zero value, or data does not exist</t>
  </si>
  <si>
    <t>н.д.  – нет данных</t>
  </si>
  <si>
    <t>…    – данные отсутствуют</t>
  </si>
  <si>
    <t>-      – нулевое или близкое к нулю значение, либо данные не существуют</t>
  </si>
  <si>
    <t>-     – нөлдүк же нөлгө жакындаштырылган маани же маалыматтар жок</t>
  </si>
  <si>
    <t>…   – маалыматтардын жоктугун билдирет</t>
  </si>
  <si>
    <t>Members of the Editorial Board</t>
  </si>
  <si>
    <t>Таблица I.1. Основные макроэкономические показатели КР</t>
  </si>
  <si>
    <t>Table I.1. Major macroeconomic indicators of KR</t>
  </si>
  <si>
    <r>
      <t>Кардарларга кредиттер жана финансылык ижара</t>
    </r>
    <r>
      <rPr>
        <vertAlign val="superscript"/>
        <sz val="10"/>
        <rFont val="Arial"/>
        <family val="2"/>
        <charset val="204"/>
      </rPr>
      <t>/2</t>
    </r>
  </si>
  <si>
    <r>
      <t>Loans and financial leasing to clients</t>
    </r>
    <r>
      <rPr>
        <vertAlign val="superscript"/>
        <sz val="10"/>
        <rFont val="Arial"/>
        <family val="2"/>
        <charset val="204"/>
      </rPr>
      <t>/2</t>
    </r>
  </si>
  <si>
    <t>Акча базасы = жүгүртүүдөгү акчалар + башка депозиттик корпорациялардын Улуттук банктагы улуттук валютадагы камдары.</t>
  </si>
  <si>
    <t>Жүгүртүүдөгү акчалар = Улуттук банк тарабынан чыгарылган банкноттор жана монеталар минус Улуттук банктын жүгүртүү кассасындагы банкноттор жана монеталар.</t>
  </si>
  <si>
    <t>Банктардан тышкаркы акчалар (М0) = жүгүртүүдөгү акчалар минус коммерциялык банктардын кассаларындагы улуттук валютадагы банкноттор жана монеталар.</t>
  </si>
  <si>
    <t>Акча топтомдору (М1) = М0 + резиденттердин эсептешүү (күндөлүк) эсептери жана улуттук валютадагы талап боюнча төлөнүүчү депозиттери.</t>
  </si>
  <si>
    <t>Акча массасы (М2) = М1 + резиденттердин улуттук валютадагы мөөнөттүү депозиттери.</t>
  </si>
  <si>
    <t>Акча массасы (М2Х) = М2 + резиденттердин эсептешүү (күндөлүк) эсептери жана чет өлкө валютасындагы депозиттери.</t>
  </si>
  <si>
    <t>Monetary base = Currency in circulation + reserves of other depository corporations with NBKR in national currency.</t>
  </si>
  <si>
    <t>Currency in circulation = notes and coins issued by NBKR less held as vault cash in NBKR.</t>
  </si>
  <si>
    <t>Currency outside banks (M0) = currency in circulation less vault cash balances of banks.</t>
  </si>
  <si>
    <t>Monetary aggregate (М1) = М0 + settlement (current) accounts and demand deposits of residents in national currency.</t>
  </si>
  <si>
    <t>Money supply (М2) = М1 + time deposits of residents in national currency.</t>
  </si>
  <si>
    <t>Money supply (М2Х) = М2 + settlement (current) accounts and deposits of residents in foreign currency.</t>
  </si>
  <si>
    <t>Monetary aggregates exclude deposits of government agencies.</t>
  </si>
  <si>
    <t>Multiplier = ratio of monetary aggregate to the monetary base.</t>
  </si>
  <si>
    <t>III.7-таблица. Ички дүң өнүмүнүн пайдалануу боюнча түзүмү</t>
  </si>
  <si>
    <t>Таблица III.7. Структура ВВП по использованию</t>
  </si>
  <si>
    <t>Table III.7. Gross domestic product’s structure by use</t>
  </si>
  <si>
    <t>Аукционы и доразмещение Нот НБКР</t>
  </si>
  <si>
    <t>Эскертүү: Сатуу көлөмүндө кошумча жайгаштырылган ноталардын көлөмү камталган.</t>
  </si>
  <si>
    <t>Примечание: Объем продаж включает в себя объем дополнительного размещения нот.</t>
  </si>
  <si>
    <t>Note: Sales volume includes the volume of additional allocation of notes.</t>
  </si>
  <si>
    <t>Примечание: 1. Данные с учетом ГКВ, размещаемых через областные учреждения.</t>
  </si>
  <si>
    <t>2. Объем продаж включает в себя объем дополнительного размещения ГКВ и ГКО.</t>
  </si>
  <si>
    <t>объем заявок (млн долл. США, за период)</t>
  </si>
  <si>
    <t>объем продаж (млн долл. США, за период)</t>
  </si>
  <si>
    <t>Аукционы и доразмещение Государственных казначейских векселей (ГКВ) и облигаций (ГКО)</t>
  </si>
  <si>
    <t>Ноты НБКР в обращении</t>
  </si>
  <si>
    <t>Государственные казначейские векселя (ГКВ) и облигации (ГКО) в обращении</t>
  </si>
  <si>
    <t>* Excluding transactions with non-residents.</t>
  </si>
  <si>
    <t>* С учетом сделок с нерезидентами.</t>
  </si>
  <si>
    <t>* Резидент эместер менен келишилген бүтүмдөрдү эске алуу менен.</t>
  </si>
  <si>
    <t>Примечание: Объем продаж учитывается по фактической дате эмиссии.</t>
  </si>
  <si>
    <r>
      <rPr>
        <b/>
        <sz val="10"/>
        <rFont val="Arial"/>
        <family val="2"/>
        <charset val="204"/>
      </rPr>
      <t>Объем продаж - всего</t>
    </r>
    <r>
      <rPr>
        <sz val="10"/>
        <rFont val="Arial"/>
        <family val="2"/>
        <charset val="204"/>
      </rPr>
      <t xml:space="preserve"> по ном. стоим. по дате эмиссии (млн сом, за период)</t>
    </r>
  </si>
  <si>
    <t>со сроком обращения:</t>
  </si>
  <si>
    <r>
      <rPr>
        <b/>
        <sz val="10"/>
        <rFont val="Arial"/>
        <family val="2"/>
        <charset val="204"/>
      </rPr>
      <t>Объем погашения - всего</t>
    </r>
    <r>
      <rPr>
        <sz val="10"/>
        <rFont val="Arial"/>
        <family val="2"/>
        <charset val="204"/>
      </rPr>
      <t xml:space="preserve"> по ном. стоим. по дате погашения (млн сом, за период)</t>
    </r>
  </si>
  <si>
    <r>
      <rPr>
        <b/>
        <sz val="10"/>
        <rFont val="Arial"/>
        <family val="2"/>
        <charset val="204"/>
      </rPr>
      <t>Ноты в обращении</t>
    </r>
    <r>
      <rPr>
        <sz val="10"/>
        <rFont val="Arial"/>
        <family val="2"/>
        <charset val="204"/>
      </rPr>
      <t xml:space="preserve"> (млн сом, на конец периода)</t>
    </r>
  </si>
  <si>
    <r>
      <rPr>
        <b/>
        <sz val="10"/>
        <rFont val="Arial"/>
        <family val="2"/>
        <charset val="204"/>
      </rPr>
      <t>Объем продаж ГКВ - всего</t>
    </r>
    <r>
      <rPr>
        <sz val="10"/>
        <rFont val="Arial"/>
        <family val="2"/>
        <charset val="204"/>
      </rPr>
      <t xml:space="preserve"> по ном. стоим. по дате эмиссии (млн сом, за период)</t>
    </r>
  </si>
  <si>
    <r>
      <rPr>
        <b/>
        <sz val="10"/>
        <rFont val="Arial"/>
        <family val="2"/>
        <charset val="204"/>
      </rPr>
      <t>Объем погашения ГКВ - всего</t>
    </r>
    <r>
      <rPr>
        <sz val="10"/>
        <rFont val="Arial"/>
        <family val="2"/>
        <charset val="204"/>
      </rPr>
      <t xml:space="preserve"> по ном. стоим. по дате погашения (млн сом, за период)</t>
    </r>
  </si>
  <si>
    <r>
      <rPr>
        <b/>
        <sz val="10"/>
        <rFont val="Arial"/>
        <family val="2"/>
        <charset val="204"/>
      </rPr>
      <t>ГКВ в обращении</t>
    </r>
    <r>
      <rPr>
        <sz val="10"/>
        <rFont val="Arial"/>
        <family val="2"/>
        <charset val="204"/>
      </rPr>
      <t xml:space="preserve"> (млн сом, на конец периода)</t>
    </r>
  </si>
  <si>
    <r>
      <rPr>
        <b/>
        <sz val="10"/>
        <rFont val="Arial"/>
        <family val="2"/>
        <charset val="204"/>
      </rPr>
      <t>Объем продаж ГКО - всего</t>
    </r>
    <r>
      <rPr>
        <sz val="10"/>
        <rFont val="Arial"/>
        <family val="2"/>
        <charset val="204"/>
      </rPr>
      <t xml:space="preserve"> по ном. стоим. по дате эмиссии (млн сом, за период)</t>
    </r>
  </si>
  <si>
    <r>
      <rPr>
        <b/>
        <sz val="10"/>
        <rFont val="Arial"/>
        <family val="2"/>
        <charset val="204"/>
      </rPr>
      <t>Объем погашения ГКО - всего</t>
    </r>
    <r>
      <rPr>
        <sz val="10"/>
        <rFont val="Arial"/>
        <family val="2"/>
        <charset val="204"/>
      </rPr>
      <t xml:space="preserve"> по ном. стоим. по дате погашения (млн сом, за период)</t>
    </r>
  </si>
  <si>
    <t>Графиктер</t>
  </si>
  <si>
    <t>Charts</t>
  </si>
  <si>
    <t>Metadata</t>
  </si>
  <si>
    <t>List of abbreviations</t>
  </si>
  <si>
    <t>Source: NBKR and NSC KR with re-estimations.</t>
  </si>
  <si>
    <t>Источник: НБКР и НСК КР с учетом дооценок.</t>
  </si>
  <si>
    <t>Булагы: Улуттук банк жана КР УСК, кошумча берүүлөрдү эске алуу менен.</t>
  </si>
  <si>
    <t>(млн долл. США)</t>
  </si>
  <si>
    <t>Table V.1. Balance of Payments of KR (analytical representation)</t>
  </si>
  <si>
    <t>Таблица V.1. Платежный баланс КР (аналитическое представление)</t>
  </si>
  <si>
    <t>V.1-таблица. Кыргыз Республикасынын төлөм теңдеми (аналитикалык түрдө берүү)</t>
  </si>
  <si>
    <t>V. ВНЕШНЕЭКОНОМИЧЕСКИЙ СЕКТОР</t>
  </si>
  <si>
    <t>V. ТЫШКЫ ЭКОНОМИКАЛЫК СЕКТОР</t>
  </si>
  <si>
    <t>V. EXTERNAL SECTOR</t>
  </si>
  <si>
    <r>
      <rPr>
        <b/>
        <sz val="10"/>
        <rFont val="Arial"/>
        <family val="2"/>
        <charset val="204"/>
      </rPr>
      <t>Объем продаж ГКО-В - всего</t>
    </r>
    <r>
      <rPr>
        <sz val="10"/>
        <rFont val="Arial"/>
        <family val="2"/>
        <charset val="204"/>
      </rPr>
      <t xml:space="preserve"> по ном. стоим. по дате эмиссии (млн долл. США, за период)</t>
    </r>
  </si>
  <si>
    <r>
      <rPr>
        <b/>
        <sz val="10"/>
        <rFont val="Arial"/>
        <family val="2"/>
        <charset val="204"/>
      </rPr>
      <t>Объем погашения ГКО-В - всего</t>
    </r>
    <r>
      <rPr>
        <sz val="10"/>
        <rFont val="Arial"/>
        <family val="2"/>
        <charset val="204"/>
      </rPr>
      <t xml:space="preserve"> по ном. стоим. по дате погашения (млн долл. США, за период)</t>
    </r>
  </si>
  <si>
    <r>
      <rPr>
        <b/>
        <sz val="10"/>
        <rFont val="Arial"/>
        <family val="2"/>
        <charset val="204"/>
      </rPr>
      <t>ГКО-В в обращении</t>
    </r>
    <r>
      <rPr>
        <sz val="10"/>
        <rFont val="Arial"/>
        <family val="2"/>
        <charset val="204"/>
      </rPr>
      <t xml:space="preserve"> (млн долл. США, на конец периода)</t>
    </r>
  </si>
  <si>
    <t>IV.3.4-таблица. Банк секторунун негизги индикаторлору</t>
  </si>
  <si>
    <t>Таблица IV.3.4. Основные индикаторы банковского сектора</t>
  </si>
  <si>
    <t>Table IV.3.4. Major indicators of the banking sector</t>
  </si>
  <si>
    <t>IV.3.5-таблица. Пайдалар/чыгымдар боюнча жыйынтыктоочу отчет жана коммерциялык банктардын кредиттерин классификациялоо</t>
  </si>
  <si>
    <t>Таблица IV.3.5. Сводный отчет о прибыли/убытках и классификация кредитов коммерческих банков</t>
  </si>
  <si>
    <t>Table IV.3.5. Consolidated profit and loss statement and classification of commercial banks loans</t>
  </si>
  <si>
    <t>Эскертүү: Пайдалар/чыгымдар Кыргыз Республикасынын  коммерциялык банктарынын эсепке алуу саясатынын негизинде аныкталат.</t>
  </si>
  <si>
    <t>Примечание: Прибыль/убыток определяется на основании учетной политики коммерческих банков Кыргызской Республики.</t>
  </si>
  <si>
    <t>Note: Profits/losses are determined according to the account of commercial banks of the Kyrgyz Republic.</t>
  </si>
  <si>
    <t>IV.4. Төлөм системасынын ишинин негизги көрсөткүчтөрү</t>
  </si>
  <si>
    <t>IV.4.1-таблица. Кыргыз Республикасында эсептешүүлөрдүн клиринг жана гросстук системалары аркылуу жүзөгө ашырылган төлөмдөр</t>
  </si>
  <si>
    <t>Таблица IV.4.1. Платежи, осуществленные через клиринговую и гроссовую системы расчетов КР</t>
  </si>
  <si>
    <t>Table IV.4.1. Payments made through clearing and gross settlement systems of KR</t>
  </si>
  <si>
    <t xml:space="preserve">IV.4. Major indicators on performance of payment system </t>
  </si>
  <si>
    <t>Булагы: ГСРРВ жана ПКС.</t>
  </si>
  <si>
    <t>Источник: ГСРРВ и СПК.</t>
  </si>
  <si>
    <t>Source: RTGSS and BCS.</t>
  </si>
  <si>
    <t>IV.4.2-таблица. Телекоммуникациялык системалардын түрлөрү боюнча төлөмдөр*</t>
  </si>
  <si>
    <t>Таблица IV.4.2. Платежи по видам телекоммуникационных систем*</t>
  </si>
  <si>
    <t>Table IV.4.2. Payments by types of telecommunication systems*</t>
  </si>
  <si>
    <t>* Улуттук банктын төлөмдөрүн эске албаганда.</t>
  </si>
  <si>
    <r>
      <rPr>
        <vertAlign val="superscript"/>
        <sz val="10"/>
        <color theme="1"/>
        <rFont val="Arial"/>
        <family val="2"/>
        <charset val="204"/>
      </rPr>
      <t>1/</t>
    </r>
    <r>
      <rPr>
        <sz val="10"/>
        <color theme="1"/>
        <rFont val="Arial"/>
        <family val="2"/>
        <charset val="204"/>
      </rPr>
      <t xml:space="preserve"> Башка системалар: Банк-Кардар, E-Кардар, Clearingline, МБР ж.б. камтыйт.</t>
    </r>
  </si>
  <si>
    <t>* за исключением платежей НБКР.</t>
  </si>
  <si>
    <r>
      <rPr>
        <vertAlign val="superscript"/>
        <sz val="10"/>
        <color theme="1"/>
        <rFont val="Arial"/>
        <family val="2"/>
        <charset val="204"/>
      </rPr>
      <t>1/</t>
    </r>
    <r>
      <rPr>
        <sz val="10"/>
        <color theme="1"/>
        <rFont val="Arial"/>
        <family val="2"/>
        <charset val="204"/>
      </rPr>
      <t xml:space="preserve"> Другие системы включают: Банк-Клиент, E-Клиент, Clearingline, МБР и др.</t>
    </r>
  </si>
  <si>
    <t>* Except for NBKR payments.</t>
  </si>
  <si>
    <r>
      <rPr>
        <vertAlign val="superscript"/>
        <sz val="10"/>
        <color theme="1"/>
        <rFont val="Arial"/>
        <family val="2"/>
        <charset val="204"/>
      </rPr>
      <t>1/</t>
    </r>
    <r>
      <rPr>
        <sz val="10"/>
        <color theme="1"/>
        <rFont val="Arial"/>
        <family val="2"/>
        <charset val="204"/>
      </rPr>
      <t xml:space="preserve"> Other systems include Bank-Client, E-Client, Clearingline, interbank payments, etc.</t>
    </r>
  </si>
  <si>
    <t>IV.4.3-таблица. Өлкөлөр боюнча чек ара аркылуу өткөрүлгөн төлөмдөр*</t>
  </si>
  <si>
    <t>Таблица IV.4.3. Трансграничные платежи по телекоммуникационным системам в разрезе стран*</t>
  </si>
  <si>
    <t>Table IV.4.3. Cross-border payments by telecommunication systems by countries*</t>
  </si>
  <si>
    <t>* За исключением платежей НБКР.</t>
  </si>
  <si>
    <t>IV.4.4-таблица. Системалардын түрлөрү боюнча акча которуулар</t>
  </si>
  <si>
    <t>Таблица IV.4.4. Денежные переводы по видам систем</t>
  </si>
  <si>
    <t>Table IV.4.4. Remittances by types of the systems</t>
  </si>
  <si>
    <t>IV.4.5-таблица. Кыргыз Республикасынын областтары боюнча акча которуулар</t>
  </si>
  <si>
    <t>Таблица IV.4.5. Денежные переводы в разрезе областей Кыргызской Республики</t>
  </si>
  <si>
    <t xml:space="preserve">Table IV.4.5. Remittances by regions of the Kyrgyz Republic </t>
  </si>
  <si>
    <t>IV.4.6-таблица. Өлкөлөр боюнча чек ара аркылуу которуулар</t>
  </si>
  <si>
    <t>Таблица IV.4.6. Трансграничные денежные переводы в разрезе стран</t>
  </si>
  <si>
    <t xml:space="preserve">Table IV.4.6. Cross-border remittances by countries </t>
  </si>
  <si>
    <t>г. Бишкек</t>
  </si>
  <si>
    <r>
      <rPr>
        <b/>
        <sz val="10"/>
        <rFont val="Arial"/>
        <family val="2"/>
        <charset val="204"/>
      </rPr>
      <t>ГКО в обращении</t>
    </r>
    <r>
      <rPr>
        <sz val="10"/>
        <rFont val="Arial"/>
        <family val="2"/>
        <charset val="204"/>
      </rPr>
      <t xml:space="preserve"> (млн сом, на конец периода)</t>
    </r>
  </si>
  <si>
    <t>жүгүртүү мөөнөтүн көрсөтүү менен:</t>
  </si>
  <si>
    <t>7  күндүк</t>
  </si>
  <si>
    <t>Эскертүү: Сатуунун көлөмү эмиссиянын иш жүзүндө өткөрүлгөн күнүнө карата эсепке алынат.</t>
  </si>
  <si>
    <t>Note: Sales volume is calculated by actual issue date.</t>
  </si>
  <si>
    <t>7 дневные</t>
  </si>
  <si>
    <t>14 дневные</t>
  </si>
  <si>
    <t>28 дневные</t>
  </si>
  <si>
    <t>91 дневные</t>
  </si>
  <si>
    <t>182 дневные</t>
  </si>
  <si>
    <t>* Бир мезгил ичинде айкын берилген кредиттердин көлөмү.</t>
  </si>
  <si>
    <t>* Объем фактически выданных за период кредитов.</t>
  </si>
  <si>
    <t>* Volume of actually extended for the period loans.</t>
  </si>
  <si>
    <t>* Average indicators for the period, unless otherwise specified.</t>
  </si>
  <si>
    <r>
      <rPr>
        <b/>
        <sz val="10"/>
        <rFont val="Arial"/>
        <family val="2"/>
        <charset val="204"/>
      </rPr>
      <t>Жүгүртүүдөгү ноталар</t>
    </r>
    <r>
      <rPr>
        <sz val="10"/>
        <rFont val="Arial"/>
        <family val="2"/>
        <charset val="204"/>
      </rPr>
      <t xml:space="preserve"> (млн сом, бир мезгилдин акырына карата)</t>
    </r>
  </si>
  <si>
    <t>2 жылдык</t>
  </si>
  <si>
    <t>3 жылдык</t>
  </si>
  <si>
    <t>5 жылдык</t>
  </si>
  <si>
    <t>7 жылдык</t>
  </si>
  <si>
    <r>
      <rPr>
        <b/>
        <sz val="10"/>
        <rFont val="Arial"/>
        <family val="2"/>
        <charset val="204"/>
      </rPr>
      <t>МКО-В сатуунун көлөмү - бардыгы болуп</t>
    </r>
    <r>
      <rPr>
        <sz val="10"/>
        <rFont val="Arial"/>
        <family val="2"/>
        <charset val="204"/>
      </rPr>
      <t xml:space="preserve"> эмиссия күнүнө карата номиналдык наркы боюнча (млн АКШ доллары менен, бир мезгил ичинде)</t>
    </r>
  </si>
  <si>
    <t>3 айлык</t>
  </si>
  <si>
    <t>6 айлык</t>
  </si>
  <si>
    <t>12 айлык</t>
  </si>
  <si>
    <t>18 айлык</t>
  </si>
  <si>
    <t>24 айлык</t>
  </si>
  <si>
    <r>
      <rPr>
        <b/>
        <sz val="10"/>
        <rFont val="Arial"/>
        <family val="2"/>
        <charset val="204"/>
      </rPr>
      <t>Жүгүртүүдөгү МКВ</t>
    </r>
    <r>
      <rPr>
        <sz val="10"/>
        <rFont val="Arial"/>
        <family val="2"/>
        <charset val="204"/>
      </rPr>
      <t xml:space="preserve"> (млн сом менен, бир мезгилдин акырына карата)</t>
    </r>
  </si>
  <si>
    <r>
      <rPr>
        <b/>
        <sz val="10"/>
        <rFont val="Arial"/>
        <family val="2"/>
        <charset val="204"/>
      </rPr>
      <t>Жүгүртүүдөгү МКО</t>
    </r>
    <r>
      <rPr>
        <sz val="10"/>
        <rFont val="Arial"/>
        <family val="2"/>
        <charset val="204"/>
      </rPr>
      <t xml:space="preserve"> (млн сом менен, бир мезгилдин акырына карата)</t>
    </r>
  </si>
  <si>
    <r>
      <rPr>
        <b/>
        <sz val="10"/>
        <rFont val="Arial"/>
        <family val="2"/>
        <charset val="204"/>
      </rPr>
      <t>Жүгүртүүдөгү МКО-В</t>
    </r>
    <r>
      <rPr>
        <sz val="10"/>
        <rFont val="Arial"/>
        <family val="2"/>
        <charset val="204"/>
      </rPr>
      <t xml:space="preserve"> (млн АКШ доллары менен, бир мезгилдин акырына карата)</t>
    </r>
  </si>
  <si>
    <t>3 month</t>
  </si>
  <si>
    <t>6 month</t>
  </si>
  <si>
    <t>12 month</t>
  </si>
  <si>
    <t>18 month</t>
  </si>
  <si>
    <t>24 month</t>
  </si>
  <si>
    <t>2 year</t>
  </si>
  <si>
    <t>3 year</t>
  </si>
  <si>
    <t>5 year</t>
  </si>
  <si>
    <t>7 year</t>
  </si>
  <si>
    <t>Table V.9. Nominal official exchange rates</t>
  </si>
  <si>
    <t>Таблица V.9. Сведения о номинальных обменных курсах иностранных валют к сому</t>
  </si>
  <si>
    <t>V.9-таблица. Чет өлкө валюталарынын сомго карата номиналдык алмашуу курсу жөнүндө маалыматтар</t>
  </si>
  <si>
    <t>Булагы: Улуттук банк.</t>
  </si>
  <si>
    <t>Источник: НБКР.</t>
  </si>
  <si>
    <t>Source: NBKR.</t>
  </si>
  <si>
    <t>V.8-таблица. Эл аралык камдар (бир мезгилдин акырына карата)</t>
  </si>
  <si>
    <t>Таблица V.8. Международные резервы (на конец периода)</t>
  </si>
  <si>
    <t>Table V.8. International Reserves (end of period)</t>
  </si>
  <si>
    <t>Sources: NBKR.</t>
  </si>
  <si>
    <t>Резерв на покрытие потенциальных потерь и убытков по кредитам (РППУ)</t>
  </si>
  <si>
    <t>Спец. РППУ по кредитам/всего кредиты (%)</t>
  </si>
  <si>
    <t>Спец. РППУ по кредитам/классифицируемые кредиты (%)</t>
  </si>
  <si>
    <t>* Foreign exchange transactions through automated trading system.</t>
  </si>
  <si>
    <t>* Валютные сделки через автоматизированную торговую систему НБКР.</t>
  </si>
  <si>
    <t>* Кыргыз Республикасынын Улуттук банкынын автоматташтырылган тоорук системасы аркылуу валюталык  бүтүмдөр.</t>
  </si>
  <si>
    <t>I. Пайдалуу кендерди казып алуу</t>
  </si>
  <si>
    <t>II. Иштетүү өндүрүшү</t>
  </si>
  <si>
    <t>Текстиль өнд.; кийим жана бут кийим тигүү, булгаары иштетүү, булгаарыдан буюмдарды жасап чыгаруу</t>
  </si>
  <si>
    <t>Резина жана пластмасса буюмд., башка металл эмес минерал,продукцияларын өндүрүү</t>
  </si>
  <si>
    <t>III. Электр энергиясы, газ, буу, тазаланган аба менен камсыздоо (жабдуу)</t>
  </si>
  <si>
    <t>IV. Суу менен камсыздоо, калдыктарды тазалоо, иштеп чыгуу аркылуу кайра пайдалануучу чийки затты алуу</t>
  </si>
  <si>
    <t>IV. Водоснабжение, очистка, обработка отходов и получение вторичного сырья</t>
  </si>
  <si>
    <t>Производство электроэнергии, ее передача и распределение</t>
  </si>
  <si>
    <t>III. Обеспечение электроэнергией, газом, паром и кондиционированным воздухом</t>
  </si>
  <si>
    <t>II. Обрабатывающие производства</t>
  </si>
  <si>
    <t>I. Добыча полезных ископаемых</t>
  </si>
  <si>
    <t>I. Quarrying of mineral resources</t>
  </si>
  <si>
    <t>II. Manufacturing</t>
  </si>
  <si>
    <t>III. Software (supply) electric power, gas, steam and air conditioning</t>
  </si>
  <si>
    <t>IV. Water supply, waste collection and treatment and getting recycled</t>
  </si>
  <si>
    <t>Текстиль өнд.; кийим ж-а бут кийим тигүү, булгаары иштетүү, булгаарыдан буюмдарды жасап чыгаруу</t>
  </si>
  <si>
    <t>Производство пищевых продуктов (вкл. напитки) и табачных изделий</t>
  </si>
  <si>
    <t>Manufacture of food products (beverages) and tobacco</t>
  </si>
  <si>
    <t>Table III.13. Consumer Price Index by regions of the Republic</t>
  </si>
  <si>
    <t>Таблица III.13. Индекс потребительских цен по регионам республики</t>
  </si>
  <si>
    <t>III.13-таблица. Республиканын региондору боюнча керектөө бааларынын индекси</t>
  </si>
  <si>
    <t>Таблица III.12. Индекс потребительских цен по регионам республики</t>
  </si>
  <si>
    <t>III.12-таблица. Республиканын региондору боюнча керектөө бааларынын индекси</t>
  </si>
  <si>
    <t>* Административдик жана сезондук мүнөзгө ээ факторлордун таасирине дуушар болгон айрым товарларга баанын өзгөрүүсүн эске албаганда.</t>
  </si>
  <si>
    <t>* Без учета изменения цен на отдельные товары, подверженные влиянию факторов, которые носят административный и сезонный характер.</t>
  </si>
  <si>
    <t>* Excluding price movements of some products, that are attributable to transient factors.</t>
  </si>
  <si>
    <t>dairy products, cheese and eggs</t>
  </si>
  <si>
    <t>cleaning, repairs and hire of clothing</t>
  </si>
  <si>
    <t>footwear, incl.repairs</t>
  </si>
  <si>
    <t>Table III.9. Consumer Price Index</t>
  </si>
  <si>
    <t>Таблица III.9. Индекс потребительских цен</t>
  </si>
  <si>
    <t>III.9-таблица. Керектөө бааларынын индекси</t>
  </si>
  <si>
    <t>III.8-таблица. Керектөө бааларынын индекси</t>
  </si>
  <si>
    <t>Таблица III.8. Индекс потребительских цен</t>
  </si>
  <si>
    <t>Table III.8. Consumer Price Index</t>
  </si>
  <si>
    <t>адрес: 720001, Бишкек, проспект Чуй, 168</t>
  </si>
  <si>
    <t>All publications are distributed according to the delivery list approved by the National Bank of the Kyrgyz Republic and beginning from 2000 are placed on the official webpage of the National Bank: http://www.nbkr.kg.</t>
  </si>
  <si>
    <t>Публикации распространяются согласно утвержденному Национальным банком перечню рассылки и, начиная с 2000 года, размещаются на официальном интернет-сайте Национального банка: http://www.nbkr.kg.</t>
  </si>
  <si>
    <t>Net (less subsidies) taxes on products</t>
  </si>
  <si>
    <t>Providing (supply) electricity, gas, steam and air conditioning</t>
  </si>
  <si>
    <t>Эскертүү: Аналитикалык балансты түзүү методологиясы ЭВФтин 2000-жылдагы Акча-кредит жана финансы статистикасы боюнча колдонмосунун концепциясына жана принциптерине ылайык келет.</t>
  </si>
  <si>
    <t>Примечание: Методология составления аналитического баланса соответствует концепции и принципам Руководства по денежно-кредитной и финансовой статистике МВФ 2000 года.</t>
  </si>
  <si>
    <t>Note: Сompilation methodology of analytical accounts corresponds to the concepts and principles of Monetary and Financial Statistics Manual, IMF (2000).</t>
  </si>
  <si>
    <t>Булагы: Улуттук банктын бухгалтердик китеби.</t>
  </si>
  <si>
    <t>Эскертүүлөр: 1. Аналитикалык балансты түзүү ыкмасы ЭВФтин 2000-жылдагы Акча-кредит жана финансы статистикасы боюнча колдонмосунун концепциясына жана принциптерине ылайык келет.</t>
  </si>
  <si>
    <t>Источник: Главная бухгалтерская книга НБКР.</t>
  </si>
  <si>
    <t>Source: General ledger of NBKR.</t>
  </si>
  <si>
    <t>Note: 1. Compilation methodology of analytical accounts corresponds to the concepts and principles of Monetary and Financial Statistics Manual, IMF (2000).</t>
  </si>
  <si>
    <t>Мам. башкаруу органдарына карата накта талаптар</t>
  </si>
  <si>
    <t>Чистые требования к спец. фондам</t>
  </si>
  <si>
    <t>Чистые требования к органам гос. управления</t>
  </si>
  <si>
    <r>
      <t>Кардарлардын эсептешүү эсептери</t>
    </r>
    <r>
      <rPr>
        <vertAlign val="superscript"/>
        <sz val="10"/>
        <rFont val="Arial"/>
        <family val="2"/>
        <charset val="204"/>
      </rPr>
      <t>/3</t>
    </r>
  </si>
  <si>
    <r>
      <t>Расчетные счета клиентов</t>
    </r>
    <r>
      <rPr>
        <vertAlign val="superscript"/>
        <sz val="10"/>
        <rFont val="Arial"/>
        <family val="2"/>
        <charset val="204"/>
      </rPr>
      <t>/3</t>
    </r>
  </si>
  <si>
    <r>
      <t>Settlement account of clients</t>
    </r>
    <r>
      <rPr>
        <vertAlign val="superscript"/>
        <sz val="10"/>
        <rFont val="Arial"/>
        <family val="2"/>
        <charset val="204"/>
      </rPr>
      <t>/3</t>
    </r>
  </si>
  <si>
    <r>
      <t>Кардарлардын талап боюнча төлөнүүчү депозиттери</t>
    </r>
    <r>
      <rPr>
        <vertAlign val="superscript"/>
        <sz val="10"/>
        <rFont val="Arial"/>
        <family val="2"/>
        <charset val="204"/>
      </rPr>
      <t>/3</t>
    </r>
  </si>
  <si>
    <r>
      <t>Demand depostis of clients</t>
    </r>
    <r>
      <rPr>
        <vertAlign val="superscript"/>
        <sz val="10"/>
        <rFont val="Arial"/>
        <family val="2"/>
        <charset val="204"/>
      </rPr>
      <t>/3</t>
    </r>
  </si>
  <si>
    <r>
      <t>Кардарлардын мөөнөттүү депозиттери</t>
    </r>
    <r>
      <rPr>
        <vertAlign val="superscript"/>
        <sz val="10"/>
        <rFont val="Arial"/>
        <family val="2"/>
        <charset val="204"/>
      </rPr>
      <t>/3</t>
    </r>
  </si>
  <si>
    <r>
      <t>Time depostis of clients</t>
    </r>
    <r>
      <rPr>
        <vertAlign val="superscript"/>
        <sz val="10"/>
        <rFont val="Arial"/>
        <family val="2"/>
        <charset val="204"/>
      </rPr>
      <t>/3</t>
    </r>
  </si>
  <si>
    <r>
      <t>Резидент эместердин депозиттери</t>
    </r>
    <r>
      <rPr>
        <vertAlign val="superscript"/>
        <sz val="10"/>
        <rFont val="Arial"/>
        <family val="2"/>
        <charset val="204"/>
      </rPr>
      <t>/4</t>
    </r>
  </si>
  <si>
    <r>
      <t>Deposits of nonresidents</t>
    </r>
    <r>
      <rPr>
        <vertAlign val="superscript"/>
        <sz val="10"/>
        <rFont val="Arial"/>
        <family val="2"/>
        <charset val="204"/>
      </rPr>
      <t>/4</t>
    </r>
  </si>
  <si>
    <t>TOTAL ASSETS</t>
  </si>
  <si>
    <t>ИТОГО АКТИВЫ</t>
  </si>
  <si>
    <t>ЖЫЙЫНТЫГЫНДА АКТИВДЕР</t>
  </si>
  <si>
    <t>ЖЫЙЫНТЫГЫНДА МИЛДЕТТЕНМЕЛЕР</t>
  </si>
  <si>
    <t>ЖЫЙЫНТЫГЫНДА КАПИТАЛ</t>
  </si>
  <si>
    <t>ЖЫЙЫНТЫГЫНДА МИЛДЕТТЕНМЕЛЕР ЖАНА КАПИТАЛ</t>
  </si>
  <si>
    <t>услуги по текущему содержанию и ремонту жилых помещений</t>
  </si>
  <si>
    <t>техническое обслуживание и ремонт личных транспортных средств</t>
  </si>
  <si>
    <t>прочие услуги, не отнесенные к другим категориям</t>
  </si>
  <si>
    <t>Улуттук банктын ноталар аукциону жана аларды кошумча жайгаштыруу</t>
  </si>
  <si>
    <t>Auctions and additional allocation of NBKR notes</t>
  </si>
  <si>
    <t>Мамлекеттик казына векселдер (МКВ) жана облигациялар (МКО) аукциону жана аларды кошумча жайгаштыруу</t>
  </si>
  <si>
    <t>Улуттук банктын жүгүртүүдөгү ноталары</t>
  </si>
  <si>
    <t>NBKR notes in circulation</t>
  </si>
  <si>
    <t>Treasury Bills (T-bills) and Treasury Bonds (T-bonds) in circulation</t>
  </si>
  <si>
    <t>services for the current maintenance and repair of the dwelling</t>
  </si>
  <si>
    <t>maintenance and repair of personal vehicles</t>
  </si>
  <si>
    <t>other services not elsewhere classified</t>
  </si>
  <si>
    <t>Башка инв, боюнча алынган ж.б. кирешелер</t>
  </si>
  <si>
    <t>Исключит. финансирование</t>
  </si>
  <si>
    <t>Примечание: Информация НСК КР предоставляется после 20-го числа второго  месяца, следующего за отчетным периодом.</t>
  </si>
  <si>
    <t>Таблица V.3. Структура импорта (по разделам ТНВЭД)</t>
  </si>
  <si>
    <t>Продукция химической и связанных с ней отраслей промышленности</t>
  </si>
  <si>
    <t>Таблица V.7. Общий и государственный внешний долг КР</t>
  </si>
  <si>
    <t>ОВД на конец периода (млн долл. США)</t>
  </si>
  <si>
    <t>Өлч. бирд. / Ед. изм. / Measure unit</t>
  </si>
  <si>
    <t>Валюта коддору / Коды валют / Currency code</t>
  </si>
  <si>
    <t>Currency</t>
  </si>
  <si>
    <r>
      <t>Total, including additional estimates</t>
    </r>
    <r>
      <rPr>
        <b/>
        <vertAlign val="superscript"/>
        <sz val="10"/>
        <rFont val="Arial"/>
        <family val="2"/>
        <charset val="204"/>
      </rPr>
      <t>/1</t>
    </r>
  </si>
  <si>
    <r>
      <t>Total</t>
    </r>
    <r>
      <rPr>
        <b/>
        <vertAlign val="superscript"/>
        <sz val="10"/>
        <rFont val="Arial"/>
        <family val="2"/>
        <charset val="204"/>
      </rPr>
      <t>/2</t>
    </r>
  </si>
  <si>
    <t>Livestock and animal products</t>
  </si>
  <si>
    <t>Vegetable products</t>
  </si>
  <si>
    <t>Fats, animal fat or vegetable oil</t>
  </si>
  <si>
    <t xml:space="preserve">Food products, alcohol drinks and beverages, vinegar and tobacco </t>
  </si>
  <si>
    <t>Products of chemical and related industries</t>
  </si>
  <si>
    <t>Plastic and plastic goods, rubber and rubber goods</t>
  </si>
  <si>
    <t>Hides, leather, natural fur, harness and saddle products</t>
  </si>
  <si>
    <t>Timber and timber products, charcoal, cork</t>
  </si>
  <si>
    <t>Paper stuff from wood pulp or other materials</t>
  </si>
  <si>
    <t>Textile and textile products</t>
  </si>
  <si>
    <t>Footwear, headwear, umbrellas, canes and whips</t>
  </si>
  <si>
    <t xml:space="preserve">Products of stone, plaster, cement, asbestos, mica </t>
  </si>
  <si>
    <t>Precious metals, pearls, precious stones</t>
  </si>
  <si>
    <t>Nonprecious metals and products from them</t>
  </si>
  <si>
    <t>Machines, equipment and mechanisms</t>
  </si>
  <si>
    <t>Terrestrial, air and marine transport means, and their parts</t>
  </si>
  <si>
    <t>Optic devices and appliances, photography and cinematography</t>
  </si>
  <si>
    <t xml:space="preserve">Other special industrial products </t>
  </si>
  <si>
    <t>Various industrial goods</t>
  </si>
  <si>
    <t>Artworks, articles of collecting and antiques</t>
  </si>
  <si>
    <r>
      <t>Mineral products</t>
    </r>
    <r>
      <rPr>
        <vertAlign val="superscript"/>
        <sz val="10"/>
        <rFont val="Arial"/>
        <family val="2"/>
        <charset val="204"/>
      </rPr>
      <t>/3</t>
    </r>
  </si>
  <si>
    <r>
      <t>Бардыгы болуп, кошумча баа берүүлөрдү эске алуу менен</t>
    </r>
    <r>
      <rPr>
        <b/>
        <vertAlign val="superscript"/>
        <sz val="10"/>
        <rFont val="Arial"/>
        <family val="2"/>
        <charset val="204"/>
      </rPr>
      <t>/1</t>
    </r>
  </si>
  <si>
    <r>
      <t>Бардыгы болуп</t>
    </r>
    <r>
      <rPr>
        <b/>
        <vertAlign val="superscript"/>
        <sz val="10"/>
        <rFont val="Arial"/>
        <family val="2"/>
        <charset val="204"/>
      </rPr>
      <t>/2</t>
    </r>
  </si>
  <si>
    <t>Химия жана аны менен байланыштуу тармактардын продукциялары</t>
  </si>
  <si>
    <t>Тери сырьелору, булгаарылар, накта мех, ат жабдыктары</t>
  </si>
  <si>
    <t>Жыгач материалдары, андан жасалган буюмдар, жыгач көмүрлөр, пробка (тыгындар)</t>
  </si>
  <si>
    <t>Жыгачтан же башка материалдардан алынган кагаз массасы</t>
  </si>
  <si>
    <t>Текстиль жана токулган буюмдар</t>
  </si>
  <si>
    <t>Бут кийимдер, баш кийимдер, кол чатырлар, бүктөлүүчү тросттор, камчылар</t>
  </si>
  <si>
    <t>Таштан, гипстен, цементтен, асбесттен, тунук мин-дан буюмдар</t>
  </si>
  <si>
    <t>Баалуу металлдар, бермет таш, баалуу таштар</t>
  </si>
  <si>
    <t>Машиналар, жабдуулар жана механизмдер</t>
  </si>
  <si>
    <t>Оптика, сүрөт, кинематография прибору жана аппараттары</t>
  </si>
  <si>
    <t>Өнөр жайынын атайы багыттагы жана башка продукциялары</t>
  </si>
  <si>
    <t>Ар түрдүү өнөр жай товарлары</t>
  </si>
  <si>
    <t>Искусство чыгармалары, коллекциялоо предметтери жана антиквариат</t>
  </si>
  <si>
    <r>
      <t>Минерал продукциялары</t>
    </r>
    <r>
      <rPr>
        <vertAlign val="superscript"/>
        <sz val="10"/>
        <rFont val="Arial"/>
        <family val="2"/>
        <charset val="204"/>
      </rPr>
      <t>/3</t>
    </r>
  </si>
  <si>
    <t>V.2-таблица. Экспорттун түзүмү (ТЭИТНдин бөлүктөрү боюнча)</t>
  </si>
  <si>
    <t>Таблица V.2. Структура экспорта (по разделам ТНВЭД)</t>
  </si>
  <si>
    <t>able V.2. Export Structure (by HS section)</t>
  </si>
  <si>
    <r>
      <rPr>
        <b/>
        <sz val="10"/>
        <rFont val="Arial"/>
        <family val="2"/>
        <charset val="204"/>
      </rPr>
      <t>Бардыгы болуп, кошумча баа берүүлөрдү эске алуу менен</t>
    </r>
    <r>
      <rPr>
        <b/>
        <vertAlign val="superscript"/>
        <sz val="10"/>
        <rFont val="Arial"/>
        <family val="2"/>
        <charset val="204"/>
      </rPr>
      <t>/1</t>
    </r>
  </si>
  <si>
    <t>* алдын ала алынган маалыматтар</t>
  </si>
  <si>
    <t>Table V.3. Import Structure (by HS section)</t>
  </si>
  <si>
    <r>
      <t>Бардыгы болуп, кошумча баа берүүлөрдү эске алуу менен</t>
    </r>
    <r>
      <rPr>
        <b/>
        <vertAlign val="superscript"/>
        <sz val="10"/>
        <color indexed="8"/>
        <rFont val="Arial"/>
        <family val="2"/>
        <charset val="204"/>
      </rPr>
      <t>/1</t>
    </r>
  </si>
  <si>
    <t>Таблица V.4. Географическая структура экспорта</t>
  </si>
  <si>
    <r>
      <t>Total, including additional estimates</t>
    </r>
    <r>
      <rPr>
        <b/>
        <vertAlign val="superscript"/>
        <sz val="10"/>
        <color indexed="8"/>
        <rFont val="Arial"/>
        <family val="2"/>
        <charset val="204"/>
      </rPr>
      <t>/1</t>
    </r>
  </si>
  <si>
    <t>V.4-таблица. Экспорттун географиялык түзүмү</t>
  </si>
  <si>
    <t>Түркмөнстан</t>
  </si>
  <si>
    <t xml:space="preserve">Тажикстан </t>
  </si>
  <si>
    <t>КМШга кирген ж.б. өлкөлөр</t>
  </si>
  <si>
    <t>Алыскы чет мамлекеттер</t>
  </si>
  <si>
    <t>Ж.б. алыскы чет мамлекеттер</t>
  </si>
  <si>
    <t>Turkmenistan</t>
  </si>
  <si>
    <t>Other CIS countries</t>
  </si>
  <si>
    <t>Non-CIS countries</t>
  </si>
  <si>
    <t>Iran</t>
  </si>
  <si>
    <t>Canada</t>
  </si>
  <si>
    <t>Afghanistan</t>
  </si>
  <si>
    <t>Other Non-CIS countries</t>
  </si>
  <si>
    <t>Table V.4. Geographic Structure of Export</t>
  </si>
  <si>
    <t>Сбор и обработка сточных вод</t>
  </si>
  <si>
    <t>Wastewater collection and treatment</t>
  </si>
  <si>
    <r>
      <rPr>
        <b/>
        <sz val="10"/>
        <rFont val="Arial"/>
        <family val="2"/>
        <charset val="204"/>
      </rPr>
      <t>Сатуунун көлөмү - бардыгы болуп</t>
    </r>
    <r>
      <rPr>
        <sz val="10"/>
        <rFont val="Arial"/>
        <family val="2"/>
        <charset val="204"/>
      </rPr>
      <t xml:space="preserve"> эмиссия күнүнө карата номиналдык нарк боюнча (млн сом менен, бир мезгил ичинде)</t>
    </r>
  </si>
  <si>
    <r>
      <rPr>
        <b/>
        <sz val="10"/>
        <rFont val="Arial"/>
        <family val="2"/>
        <charset val="204"/>
      </rPr>
      <t>Төлөөнүн көлөмү - бардыгы болуп</t>
    </r>
    <r>
      <rPr>
        <sz val="10"/>
        <rFont val="Arial"/>
        <family val="2"/>
        <charset val="204"/>
      </rPr>
      <t xml:space="preserve"> төлөө күнүнө карата номиналдык наркы боюнча (млн сом менен, бир мезгил ичинде)</t>
    </r>
  </si>
  <si>
    <r>
      <rPr>
        <b/>
        <sz val="10"/>
        <rFont val="Arial"/>
        <family val="2"/>
        <charset val="204"/>
      </rPr>
      <t>МКВ сатуунун көлөмү - бардыгы болуп</t>
    </r>
    <r>
      <rPr>
        <sz val="10"/>
        <rFont val="Arial"/>
        <family val="2"/>
        <charset val="204"/>
      </rPr>
      <t xml:space="preserve"> эмиссия күнүнө карата номиналдык нарк боюнча (млн сом менен, бир мезгил ичинде)</t>
    </r>
  </si>
  <si>
    <r>
      <rPr>
        <b/>
        <sz val="10"/>
        <rFont val="Arial"/>
        <family val="2"/>
        <charset val="204"/>
      </rPr>
      <t>МКВ төлөөнүн көлөмү - бардыгы болуп</t>
    </r>
    <r>
      <rPr>
        <sz val="10"/>
        <rFont val="Arial"/>
        <family val="2"/>
        <charset val="204"/>
      </rPr>
      <t xml:space="preserve"> төлөө күнүнө карата номиналдык наркы боюнча (млн сом менен, бир мезгил ичинде)</t>
    </r>
  </si>
  <si>
    <r>
      <rPr>
        <b/>
        <sz val="10"/>
        <rFont val="Arial"/>
        <family val="2"/>
        <charset val="204"/>
      </rPr>
      <t>МКО сатуунун көлөмү -</t>
    </r>
    <r>
      <rPr>
        <sz val="10"/>
        <rFont val="Arial"/>
        <family val="2"/>
        <charset val="204"/>
      </rPr>
      <t xml:space="preserve"> </t>
    </r>
    <r>
      <rPr>
        <b/>
        <sz val="10"/>
        <rFont val="Arial"/>
        <family val="2"/>
        <charset val="204"/>
      </rPr>
      <t>бардыгы болуп</t>
    </r>
    <r>
      <rPr>
        <sz val="10"/>
        <rFont val="Arial"/>
        <family val="2"/>
        <charset val="204"/>
      </rPr>
      <t xml:space="preserve"> эмиссия күнүнө карата номиналдык нарк боюнча (млн сом менен, бир мезгил ичинде)</t>
    </r>
  </si>
  <si>
    <r>
      <rPr>
        <b/>
        <sz val="10"/>
        <rFont val="Arial"/>
        <family val="2"/>
        <charset val="204"/>
      </rPr>
      <t>МКО-В төлөөнүн көлөмү - бардыгы болуп</t>
    </r>
    <r>
      <rPr>
        <sz val="10"/>
        <rFont val="Arial"/>
        <family val="2"/>
        <charset val="204"/>
      </rPr>
      <t xml:space="preserve"> төлөө күнүнө карата номиналдык наркы боюнча (млн АКШ доллары менен, бир мезгил ичинде)</t>
    </r>
  </si>
  <si>
    <t>количество (тыс. ед.)</t>
  </si>
  <si>
    <t>Өндүрүүчүлөрдүн бааларынын индекси</t>
  </si>
  <si>
    <t>Индекс цен производителей</t>
  </si>
  <si>
    <t>Producer Price Index</t>
  </si>
  <si>
    <t>IV. ФИНАНСЫ СЕКТОРУ</t>
  </si>
  <si>
    <t>IV.1. Мамлекеттик финансы статистикасы</t>
  </si>
  <si>
    <t>IV.1.1-таблица. Мамлекеттик бюджет</t>
  </si>
  <si>
    <t>IV. ФИНАНСОВЫЙ СЕКТОР</t>
  </si>
  <si>
    <t>IV.1. Статистика государственных финансов</t>
  </si>
  <si>
    <t>Таблица IV.1.1. Государственный бюджет</t>
  </si>
  <si>
    <t>IV. FINANCIAL SECTOR</t>
  </si>
  <si>
    <t>IV.1. Government Finance Statistics</t>
  </si>
  <si>
    <t>Table IV.1.1. State Budget</t>
  </si>
  <si>
    <t>1. Операциялык иш</t>
  </si>
  <si>
    <t>1.1. Кирешелер</t>
  </si>
  <si>
    <t>1.2. Чыгашалар</t>
  </si>
  <si>
    <t>2. Финансылык эмес активдер менен операциялар</t>
  </si>
  <si>
    <t>3. Финансылык активдер жана милдеттенмелер менен операциялар (каржылоо)</t>
  </si>
  <si>
    <t>Булагы: КР ФМ БК.</t>
  </si>
  <si>
    <t>в т.ч. операции НБКР:</t>
  </si>
  <si>
    <t>Таблица V.6. Валовой внешний долг КР</t>
  </si>
  <si>
    <t>Мамлекеттик башкаруу органдарынын сектору</t>
  </si>
  <si>
    <t>Кыска мөөнөттүү</t>
  </si>
  <si>
    <t>Акча рыногунун инструменттери</t>
  </si>
  <si>
    <t>Ссудалар жана займдар</t>
  </si>
  <si>
    <t>Соодалык кредиттер</t>
  </si>
  <si>
    <t>Башка карыздык милдеттенмелер</t>
  </si>
  <si>
    <t>Узак мөөнөттүү</t>
  </si>
  <si>
    <t>Векселдер жана облигациялар</t>
  </si>
  <si>
    <t>Нак валюта жана депозиттер</t>
  </si>
  <si>
    <t>Банктар</t>
  </si>
  <si>
    <t>Башка секторлор</t>
  </si>
  <si>
    <t>Тике инвестициялар: фирмалар ортосунда кредиттөө</t>
  </si>
  <si>
    <t>Туунду ишканалар алдында карыздык милдеттенмелер</t>
  </si>
  <si>
    <t>Тике инвесторлор алдындагы карыздык милдеттенмелер</t>
  </si>
  <si>
    <t>ДҮҢ ТЫШКЫ КАРЫЗ</t>
  </si>
  <si>
    <r>
      <t>Соодалык кредиттер</t>
    </r>
    <r>
      <rPr>
        <vertAlign val="superscript"/>
        <sz val="10"/>
        <rFont val="Arial"/>
        <family val="2"/>
        <charset val="204"/>
      </rPr>
      <t>/2</t>
    </r>
  </si>
  <si>
    <r>
      <t>Торговые кредиты</t>
    </r>
    <r>
      <rPr>
        <vertAlign val="superscript"/>
        <sz val="10"/>
        <rFont val="Arial"/>
        <family val="2"/>
        <charset val="204"/>
      </rPr>
      <t>/2</t>
    </r>
  </si>
  <si>
    <t>Источник: По оценкам НБКР.</t>
  </si>
  <si>
    <t>Примечание: 1. Данные представлены в пересчете на доллары США по курсам НБКР.</t>
  </si>
  <si>
    <t>2. Валовой внешний долг (ВВД) на любой момент времени представляет собой остаток непогашенных фактических текущих и безусловных обязательств, требующих выплат основной суммы долга и/или процентов дебитором, в некоторый будущий момент времени, и который представляет собой обязательства резидентов данной страны перед нерезидентами.</t>
  </si>
  <si>
    <t>2. Дүң тышкы карыз - келечекте дебитор тарабынан карыздын негизги суммасынын жана/же пайыздардын төлөшүн талап кылган, иш жүзүндө төлөнбөгөн утурумдук жана шартсыз милдеттенмелерди түшүндүрөт, ошондой эле ошол өлкөнүн резиденттеринин резидент эместердин алдындагы милдеттенмесин билдирет.</t>
  </si>
  <si>
    <t>Эскертүү: 1. Маалыматтар Улуттук банктын курстары боюнча АКШ долларына эсептелинген түрдө берилген.</t>
  </si>
  <si>
    <t>V.6-таблица. Кыргыз Республикасынын дүң тышкы карызы</t>
  </si>
  <si>
    <t>Table V.6. Gross External Debt of KR</t>
  </si>
  <si>
    <t>General Government</t>
  </si>
  <si>
    <t>Short-term</t>
  </si>
  <si>
    <t>Money market instruments</t>
  </si>
  <si>
    <t>Trade credits</t>
  </si>
  <si>
    <t>Long-term</t>
  </si>
  <si>
    <t>Notes and bonds</t>
  </si>
  <si>
    <t>Currency and deposits</t>
  </si>
  <si>
    <t>Banks</t>
  </si>
  <si>
    <t>Other sectors</t>
  </si>
  <si>
    <t>Direct investment: intercompany lending</t>
  </si>
  <si>
    <t>Debt liabilities to affiliated enterprises</t>
  </si>
  <si>
    <t>Debt liabilities to direct investors</t>
  </si>
  <si>
    <t>GROSS EXTERNAL DEBT</t>
  </si>
  <si>
    <r>
      <t>Monetary Authorities (NBKR)</t>
    </r>
    <r>
      <rPr>
        <b/>
        <vertAlign val="superscript"/>
        <sz val="10"/>
        <rFont val="Arial"/>
        <family val="2"/>
        <charset val="204"/>
      </rPr>
      <t>/1</t>
    </r>
  </si>
  <si>
    <r>
      <t>Trade credits</t>
    </r>
    <r>
      <rPr>
        <vertAlign val="superscript"/>
        <sz val="10"/>
        <rFont val="Arial"/>
        <family val="2"/>
        <charset val="204"/>
      </rPr>
      <t>/2</t>
    </r>
  </si>
  <si>
    <t>Source: According to estimates of NBKR.</t>
  </si>
  <si>
    <t>Note: 1. Data are converted to US dollars using NBKR's FX rates.</t>
  </si>
  <si>
    <t xml:space="preserve">2. Gross External Debt (GED) at any moment is outstanding amount of actual current and not contingent liabilities which require payments of principal and/or interest by debtors at some point(s) in the future and which are liabilities of residents to non-residents. </t>
  </si>
  <si>
    <t>Nominal exchange rate (som/1USD)</t>
  </si>
  <si>
    <t>average for the period</t>
  </si>
  <si>
    <t>бир мезгилдин акырына карата</t>
  </si>
  <si>
    <t>Тышкы экономикалык сектор</t>
  </si>
  <si>
    <t>Foreign Economic Sector</t>
  </si>
  <si>
    <t>Финансы сектору</t>
  </si>
  <si>
    <t>Financial Sector</t>
  </si>
  <si>
    <t>Фактическое обслуживание ГВД (млн долл. США)</t>
  </si>
  <si>
    <t>ГВД на конец периода (млн долл. США)</t>
  </si>
  <si>
    <r>
      <t>Обслуживание ОВД по графику</t>
    </r>
    <r>
      <rPr>
        <vertAlign val="superscript"/>
        <sz val="10"/>
        <color indexed="8"/>
        <rFont val="Arial"/>
        <family val="2"/>
        <charset val="204"/>
      </rPr>
      <t>/3</t>
    </r>
    <r>
      <rPr>
        <sz val="10"/>
        <color indexed="8"/>
        <rFont val="Arial"/>
        <family val="2"/>
        <charset val="204"/>
      </rPr>
      <t xml:space="preserve"> (млн долл. США)</t>
    </r>
  </si>
  <si>
    <t>Фактическое обслуживание ОВД (млн долл. США)</t>
  </si>
  <si>
    <r>
      <t>Обслуживание ГВД по первоначальному графику</t>
    </r>
    <r>
      <rPr>
        <vertAlign val="superscript"/>
        <sz val="10"/>
        <color indexed="8"/>
        <rFont val="Arial"/>
        <family val="2"/>
        <charset val="204"/>
      </rPr>
      <t>/3</t>
    </r>
    <r>
      <rPr>
        <sz val="10"/>
        <color indexed="8"/>
        <rFont val="Arial"/>
        <family val="2"/>
        <charset val="204"/>
      </rPr>
      <t xml:space="preserve"> (млн долл. США)</t>
    </r>
  </si>
  <si>
    <t>Источник: МФКР и НБКР.</t>
  </si>
  <si>
    <r>
      <t>1/</t>
    </r>
    <r>
      <rPr>
        <sz val="10"/>
        <rFont val="Arial"/>
        <family val="2"/>
        <charset val="204"/>
      </rPr>
      <t xml:space="preserve"> кредиты, полученные НБКР.</t>
    </r>
  </si>
  <si>
    <r>
      <t>2/</t>
    </r>
    <r>
      <rPr>
        <sz val="10"/>
        <rFont val="Arial"/>
        <family val="2"/>
        <charset val="204"/>
      </rPr>
      <t xml:space="preserve"> разбивка по срочности на основе оценки НБКР.</t>
    </r>
  </si>
  <si>
    <r>
      <rPr>
        <vertAlign val="superscript"/>
        <sz val="10"/>
        <color indexed="8"/>
        <rFont val="Arial"/>
        <family val="2"/>
        <charset val="204"/>
      </rPr>
      <t>2/</t>
    </r>
    <r>
      <rPr>
        <sz val="10"/>
        <color indexed="8"/>
        <rFont val="Arial"/>
        <family val="2"/>
        <charset val="204"/>
      </rPr>
      <t xml:space="preserve"> мөөнөттүүлүгү боюнча бөлүштүрүү Улуттук банктын баа берүүлөрүнүн негизинде.</t>
    </r>
  </si>
  <si>
    <r>
      <rPr>
        <vertAlign val="superscript"/>
        <sz val="10"/>
        <color indexed="8"/>
        <rFont val="Arial"/>
        <family val="2"/>
        <charset val="204"/>
      </rPr>
      <t>2/</t>
    </r>
    <r>
      <rPr>
        <sz val="10"/>
        <color indexed="8"/>
        <rFont val="Arial"/>
        <family val="2"/>
        <charset val="204"/>
      </rPr>
      <t xml:space="preserve"> breakdown by urgency on basis of estimates of NBKR.</t>
    </r>
  </si>
  <si>
    <r>
      <rPr>
        <vertAlign val="superscript"/>
        <sz val="10"/>
        <color theme="1"/>
        <rFont val="Arial"/>
        <family val="2"/>
        <charset val="204"/>
      </rPr>
      <t>1/</t>
    </r>
    <r>
      <rPr>
        <sz val="10"/>
        <color theme="1"/>
        <rFont val="Arial"/>
        <family val="2"/>
        <charset val="204"/>
      </rPr>
      <t xml:space="preserve"> показатели рассчитаны на основе скользящих годовых данных ВВП, включающих последние четыре квартала. Долларовый эквивалент ВВП рассчитан по курсу на конец квартала.</t>
    </r>
  </si>
  <si>
    <r>
      <rPr>
        <vertAlign val="superscript"/>
        <sz val="10"/>
        <color theme="1"/>
        <rFont val="Arial"/>
        <family val="2"/>
        <charset val="204"/>
      </rPr>
      <t>3/</t>
    </r>
    <r>
      <rPr>
        <sz val="10"/>
        <color theme="1"/>
        <rFont val="Arial"/>
        <family val="2"/>
        <charset val="204"/>
      </rPr>
      <t xml:space="preserve"> включает платежи процентов и основных сумм.</t>
    </r>
  </si>
  <si>
    <t>V.7-таблица. Кыргыз Республикасынын жалпы жана мамлекеттик тышкы карызы</t>
  </si>
  <si>
    <t>ЖТКны тейлөө коэффициенти товарлар жана кызмат көрсөтүүлөрдүн экспортуна карата (%)</t>
  </si>
  <si>
    <t xml:space="preserve"> - алгачкы график боюнча</t>
  </si>
  <si>
    <t xml:space="preserve"> - иш жүзүндө тейленүүсү</t>
  </si>
  <si>
    <t>МТК тейлөө коэффициенти товарлар жана кызмат көрсөтүүлөрдүн экспортуна карата (%)</t>
  </si>
  <si>
    <t>Бир мезгилдин акырына карата жалпы тышкы карыз (ЖТК) (млн АКШ долларында)</t>
  </si>
  <si>
    <r>
      <t>ЖТКны график боюнча тейлөө</t>
    </r>
    <r>
      <rPr>
        <vertAlign val="superscript"/>
        <sz val="10"/>
        <color indexed="8"/>
        <rFont val="Arial"/>
        <family val="2"/>
        <charset val="204"/>
      </rPr>
      <t>/3</t>
    </r>
    <r>
      <rPr>
        <sz val="10"/>
        <color indexed="8"/>
        <rFont val="Arial"/>
        <family val="2"/>
        <charset val="204"/>
      </rPr>
      <t xml:space="preserve"> (млн АКШ долларында)</t>
    </r>
  </si>
  <si>
    <t>ЖТКнын иш жүзүндө тейленүүсү (млн АКШ долларында)</t>
  </si>
  <si>
    <t>Бир мезгилдин акырына карата мамлекеттик тышкы карыз (МТК) (млн АКШ долларында)</t>
  </si>
  <si>
    <r>
      <t>МТКны график боюнча тейлөө</t>
    </r>
    <r>
      <rPr>
        <vertAlign val="superscript"/>
        <sz val="10"/>
        <color indexed="8"/>
        <rFont val="Arial"/>
        <family val="2"/>
        <charset val="204"/>
      </rPr>
      <t>/3</t>
    </r>
    <r>
      <rPr>
        <sz val="10"/>
        <color indexed="8"/>
        <rFont val="Arial"/>
        <family val="2"/>
        <charset val="204"/>
      </rPr>
      <t xml:space="preserve"> (млн АКШ долларында)</t>
    </r>
  </si>
  <si>
    <t>МТКнын иш жүзүндө тейленүүсү (млн АКШ долларында)</t>
  </si>
  <si>
    <t>Булагы: КР ФМ жана Улуттук банк.</t>
  </si>
  <si>
    <t>1. Жалпы тышкы карыз - ссудалар жана займдар боюнча иш жүзүндө төлөнбөгөн утурумдук милдеттенмелердин калдыгы (өзүнө экономика секторлорунун милдеттенмелерин камтыйт).</t>
  </si>
  <si>
    <r>
      <rPr>
        <vertAlign val="superscript"/>
        <sz val="10"/>
        <color theme="1"/>
        <rFont val="Arial"/>
        <family val="2"/>
        <charset val="204"/>
      </rPr>
      <t>3/</t>
    </r>
    <r>
      <rPr>
        <sz val="10"/>
        <color theme="1"/>
        <rFont val="Arial"/>
        <family val="2"/>
        <charset val="204"/>
      </rPr>
      <t xml:space="preserve"> пайыздык төлөмдөрдү жана негизги суммаларды камтыйт.</t>
    </r>
  </si>
  <si>
    <t>1. Общий внешний долг (ОВД) - остаток непогашенных фактических текущих обязательств по ссудам и займам (включает в себя обязательства всех секторов экономики).</t>
  </si>
  <si>
    <t>2. Государственный внешний долг (ГВД) - остаток непогашенных фактических обязательств по ссудам и займам сектора государственного управления и органов денежно-кредитного регулирования.</t>
  </si>
  <si>
    <t>2. Мамлекеттик тышкы карыз - мамлекеттик башкаруу секторунун жана акча-кредиттик жөнгө салуу органдарынын ссудалар жана займдар боюнча иш жүзүндө төлөнбөгөн айкын милдеттенмелеринин калдыктары.</t>
  </si>
  <si>
    <r>
      <rPr>
        <vertAlign val="superscript"/>
        <sz val="10"/>
        <color theme="1"/>
        <rFont val="Arial"/>
        <family val="2"/>
        <charset val="204"/>
      </rPr>
      <t>1/</t>
    </r>
    <r>
      <rPr>
        <sz val="10"/>
        <color theme="1"/>
        <rFont val="Arial"/>
        <family val="2"/>
        <charset val="204"/>
      </rPr>
      <t xml:space="preserve"> көрсөткүчтөр ИДӨнүн акыркы төрт чейректи камтыган өзгөрүлмөлүү жылдык маалыматтарынын негизинде эсептелинген. ИДӨнүн доллардагы эквиваленти чейректин аягындагы курс менен эсептелинген.</t>
    </r>
  </si>
  <si>
    <t xml:space="preserve">Table V.7. Total and Public External Debt of KR </t>
  </si>
  <si>
    <t>TED, end of period (millions of USD)</t>
  </si>
  <si>
    <t>Actual service of TED (millions of USD)</t>
  </si>
  <si>
    <t>Service of TED to goods and services export ratio (%)</t>
  </si>
  <si>
    <t xml:space="preserve"> - according to the initial schedule</t>
  </si>
  <si>
    <t xml:space="preserve"> - actual</t>
  </si>
  <si>
    <t>PED end of the period (millions of USD)</t>
  </si>
  <si>
    <t>Actual service of PED (millions of USD)</t>
  </si>
  <si>
    <t>Service of PED to goods and services export ratio (%)</t>
  </si>
  <si>
    <r>
      <t>Бир мезгилдин акырына карата ЖТК ИДӨга карата</t>
    </r>
    <r>
      <rPr>
        <vertAlign val="superscript"/>
        <sz val="10"/>
        <color indexed="8"/>
        <rFont val="Arial"/>
        <family val="2"/>
        <charset val="204"/>
      </rPr>
      <t>/1</t>
    </r>
    <r>
      <rPr>
        <sz val="10"/>
        <color indexed="8"/>
        <rFont val="Arial"/>
        <family val="2"/>
        <charset val="204"/>
      </rPr>
      <t xml:space="preserve"> (%)</t>
    </r>
  </si>
  <si>
    <r>
      <t>Бир мезгилдин акырына карата ЖТК товарлар жана кызмат көрсөтүүлөрдүн экспортуна карата</t>
    </r>
    <r>
      <rPr>
        <vertAlign val="superscript"/>
        <sz val="10"/>
        <color indexed="8"/>
        <rFont val="Arial"/>
        <family val="2"/>
        <charset val="204"/>
      </rPr>
      <t>/2</t>
    </r>
    <r>
      <rPr>
        <sz val="10"/>
        <color indexed="8"/>
        <rFont val="Arial"/>
        <family val="2"/>
        <charset val="204"/>
      </rPr>
      <t xml:space="preserve"> (%)</t>
    </r>
  </si>
  <si>
    <r>
      <t>ИДӨга карата бир мезгилдин акырына МТК</t>
    </r>
    <r>
      <rPr>
        <vertAlign val="superscript"/>
        <sz val="10"/>
        <color indexed="8"/>
        <rFont val="Arial"/>
        <family val="2"/>
        <charset val="204"/>
      </rPr>
      <t>/1</t>
    </r>
    <r>
      <rPr>
        <sz val="10"/>
        <color indexed="8"/>
        <rFont val="Arial"/>
        <family val="2"/>
        <charset val="204"/>
      </rPr>
      <t xml:space="preserve"> (%)</t>
    </r>
  </si>
  <si>
    <r>
      <t>Бир мезгилдин акырына карата МТК товарлар жана кызмат көрсөтүүлөрдүн экспортуна карата</t>
    </r>
    <r>
      <rPr>
        <vertAlign val="superscript"/>
        <sz val="10"/>
        <color indexed="8"/>
        <rFont val="Arial"/>
        <family val="2"/>
        <charset val="204"/>
      </rPr>
      <t>/2</t>
    </r>
    <r>
      <rPr>
        <sz val="10"/>
        <color indexed="8"/>
        <rFont val="Arial"/>
        <family val="2"/>
        <charset val="204"/>
      </rPr>
      <t xml:space="preserve"> (%)</t>
    </r>
  </si>
  <si>
    <r>
      <t>ОВД на конец периода к ВВП</t>
    </r>
    <r>
      <rPr>
        <vertAlign val="superscript"/>
        <sz val="10"/>
        <color indexed="8"/>
        <rFont val="Arial"/>
        <family val="2"/>
        <charset val="204"/>
      </rPr>
      <t>/1</t>
    </r>
    <r>
      <rPr>
        <sz val="10"/>
        <color indexed="8"/>
        <rFont val="Arial"/>
        <family val="2"/>
        <charset val="204"/>
      </rPr>
      <t xml:space="preserve"> (%)</t>
    </r>
  </si>
  <si>
    <r>
      <t>ОВД на конец периода к экспорту товаров и услуг</t>
    </r>
    <r>
      <rPr>
        <vertAlign val="superscript"/>
        <sz val="10"/>
        <color indexed="8"/>
        <rFont val="Arial"/>
        <family val="2"/>
        <charset val="204"/>
      </rPr>
      <t>/2</t>
    </r>
    <r>
      <rPr>
        <sz val="10"/>
        <color indexed="8"/>
        <rFont val="Arial"/>
        <family val="2"/>
        <charset val="204"/>
      </rPr>
      <t xml:space="preserve"> (%)</t>
    </r>
  </si>
  <si>
    <r>
      <t>ГВД на конец периода к ВВП</t>
    </r>
    <r>
      <rPr>
        <vertAlign val="superscript"/>
        <sz val="10"/>
        <color indexed="8"/>
        <rFont val="Arial"/>
        <family val="2"/>
        <charset val="204"/>
      </rPr>
      <t>/1</t>
    </r>
    <r>
      <rPr>
        <sz val="10"/>
        <color indexed="8"/>
        <rFont val="Arial"/>
        <family val="2"/>
        <charset val="204"/>
      </rPr>
      <t xml:space="preserve"> (%)</t>
    </r>
  </si>
  <si>
    <r>
      <t>ГВД на конец периода к экспорту товаров и услуг</t>
    </r>
    <r>
      <rPr>
        <vertAlign val="superscript"/>
        <sz val="10"/>
        <color indexed="8"/>
        <rFont val="Arial"/>
        <family val="2"/>
        <charset val="204"/>
      </rPr>
      <t>/2</t>
    </r>
    <r>
      <rPr>
        <sz val="10"/>
        <color indexed="8"/>
        <rFont val="Arial"/>
        <family val="2"/>
        <charset val="204"/>
      </rPr>
      <t xml:space="preserve"> (%)</t>
    </r>
  </si>
  <si>
    <r>
      <t>TED as of the end of period to GDP</t>
    </r>
    <r>
      <rPr>
        <vertAlign val="superscript"/>
        <sz val="10"/>
        <color indexed="8"/>
        <rFont val="Arial"/>
        <family val="2"/>
        <charset val="204"/>
      </rPr>
      <t>/1</t>
    </r>
    <r>
      <rPr>
        <sz val="10"/>
        <color indexed="8"/>
        <rFont val="Arial"/>
        <family val="2"/>
        <charset val="204"/>
      </rPr>
      <t xml:space="preserve"> (%)</t>
    </r>
  </si>
  <si>
    <r>
      <t>TED as of the end of period to goods and service export</t>
    </r>
    <r>
      <rPr>
        <vertAlign val="superscript"/>
        <sz val="10"/>
        <color indexed="8"/>
        <rFont val="Arial"/>
        <family val="2"/>
        <charset val="204"/>
      </rPr>
      <t>/2</t>
    </r>
    <r>
      <rPr>
        <sz val="10"/>
        <color indexed="8"/>
        <rFont val="Arial"/>
        <family val="2"/>
        <charset val="204"/>
      </rPr>
      <t xml:space="preserve"> (%)</t>
    </r>
  </si>
  <si>
    <r>
      <t>Schedule of TED payments</t>
    </r>
    <r>
      <rPr>
        <vertAlign val="superscript"/>
        <sz val="10"/>
        <color indexed="8"/>
        <rFont val="Arial"/>
        <family val="2"/>
        <charset val="204"/>
      </rPr>
      <t>/3</t>
    </r>
    <r>
      <rPr>
        <sz val="10"/>
        <color indexed="8"/>
        <rFont val="Arial"/>
        <family val="2"/>
        <charset val="204"/>
      </rPr>
      <t xml:space="preserve"> (millions of USD)</t>
    </r>
  </si>
  <si>
    <r>
      <t>PED as of the end of period to GDP</t>
    </r>
    <r>
      <rPr>
        <vertAlign val="superscript"/>
        <sz val="10"/>
        <color indexed="8"/>
        <rFont val="Arial"/>
        <family val="2"/>
        <charset val="204"/>
      </rPr>
      <t>/1</t>
    </r>
    <r>
      <rPr>
        <sz val="10"/>
        <color indexed="8"/>
        <rFont val="Arial"/>
        <family val="2"/>
        <charset val="204"/>
      </rPr>
      <t xml:space="preserve"> (%)</t>
    </r>
  </si>
  <si>
    <r>
      <t>PED as of the end of period to goods and services export</t>
    </r>
    <r>
      <rPr>
        <vertAlign val="superscript"/>
        <sz val="10"/>
        <color indexed="8"/>
        <rFont val="Arial"/>
        <family val="2"/>
        <charset val="204"/>
      </rPr>
      <t>/2</t>
    </r>
    <r>
      <rPr>
        <sz val="10"/>
        <color indexed="8"/>
        <rFont val="Arial"/>
        <family val="2"/>
        <charset val="204"/>
      </rPr>
      <t xml:space="preserve"> (%)</t>
    </r>
  </si>
  <si>
    <r>
      <t>Schedule of PED payments</t>
    </r>
    <r>
      <rPr>
        <vertAlign val="superscript"/>
        <sz val="10"/>
        <color indexed="8"/>
        <rFont val="Arial"/>
        <family val="2"/>
        <charset val="204"/>
      </rPr>
      <t>/3</t>
    </r>
    <r>
      <rPr>
        <sz val="10"/>
        <color indexed="8"/>
        <rFont val="Arial"/>
        <family val="2"/>
        <charset val="204"/>
      </rPr>
      <t xml:space="preserve"> (millions of USD)</t>
    </r>
  </si>
  <si>
    <t>Sources: MFKR, NBKR.</t>
  </si>
  <si>
    <t xml:space="preserve">1. Total External Debt is the outstanding amount of actual current liabilities on loans and borrowings (include liabilities of all sectors of economy). </t>
  </si>
  <si>
    <t xml:space="preserve">2. Public External Debt is outstanding amount of actual liabilities on loans and borrowings by General Government and Monetary Authorities. </t>
  </si>
  <si>
    <r>
      <rPr>
        <vertAlign val="superscript"/>
        <sz val="10"/>
        <color theme="1"/>
        <rFont val="Arial"/>
        <family val="2"/>
        <charset val="204"/>
      </rPr>
      <t>1/</t>
    </r>
    <r>
      <rPr>
        <sz val="10"/>
        <color theme="1"/>
        <rFont val="Arial"/>
        <family val="2"/>
        <charset val="204"/>
      </rPr>
      <t xml:space="preserve"> indicators are calculated on base of sliding annual GDP data including last four quarters.  GDP equivalent in the US dollars converted at the end of quarter exchange rate.</t>
    </r>
  </si>
  <si>
    <r>
      <rPr>
        <vertAlign val="superscript"/>
        <sz val="10"/>
        <color theme="1"/>
        <rFont val="Arial"/>
        <family val="2"/>
        <charset val="204"/>
      </rPr>
      <t>3/</t>
    </r>
    <r>
      <rPr>
        <sz val="10"/>
        <color theme="1"/>
        <rFont val="Arial"/>
        <family val="2"/>
        <charset val="204"/>
      </rPr>
      <t xml:space="preserve"> includes principal and interest payments. </t>
    </r>
  </si>
  <si>
    <r>
      <rPr>
        <vertAlign val="superscript"/>
        <sz val="10"/>
        <rFont val="Arial"/>
        <family val="2"/>
        <charset val="204"/>
      </rPr>
      <t>2/</t>
    </r>
    <r>
      <rPr>
        <sz val="10"/>
        <rFont val="Arial"/>
        <family val="2"/>
        <charset val="204"/>
      </rPr>
      <t xml:space="preserve"> includes loans to legal entities and individuals residents and non-residents.</t>
    </r>
  </si>
  <si>
    <r>
      <rPr>
        <vertAlign val="superscript"/>
        <sz val="10"/>
        <rFont val="Arial"/>
        <family val="2"/>
        <charset val="204"/>
      </rPr>
      <t>3/</t>
    </r>
    <r>
      <rPr>
        <sz val="10"/>
        <rFont val="Arial"/>
        <family val="2"/>
        <charset val="204"/>
      </rPr>
      <t xml:space="preserve"> includes accounts of legal entities and individuals.</t>
    </r>
  </si>
  <si>
    <r>
      <rPr>
        <vertAlign val="superscript"/>
        <sz val="10"/>
        <rFont val="Arial"/>
        <family val="2"/>
        <charset val="204"/>
      </rPr>
      <t>3/</t>
    </r>
    <r>
      <rPr>
        <sz val="10"/>
        <rFont val="Arial"/>
        <family val="2"/>
        <charset val="204"/>
      </rPr>
      <t xml:space="preserve"> включают счета юридических и физических лиц.</t>
    </r>
  </si>
  <si>
    <r>
      <rPr>
        <vertAlign val="superscript"/>
        <sz val="10"/>
        <rFont val="Arial"/>
        <family val="2"/>
        <charset val="204"/>
      </rPr>
      <t>2/</t>
    </r>
    <r>
      <rPr>
        <sz val="10"/>
        <rFont val="Arial"/>
        <family val="2"/>
        <charset val="204"/>
      </rPr>
      <t xml:space="preserve"> включают кредиты юридическим и физическим лицам резидентам и нерезидентам.</t>
    </r>
  </si>
  <si>
    <r>
      <rPr>
        <vertAlign val="superscript"/>
        <sz val="10"/>
        <rFont val="Arial"/>
        <family val="2"/>
        <charset val="204"/>
      </rPr>
      <t>2/</t>
    </r>
    <r>
      <rPr>
        <sz val="10"/>
        <rFont val="Arial"/>
        <family val="2"/>
        <charset val="204"/>
      </rPr>
      <t xml:space="preserve"> резидент жана резидент эмес юридикалык жактарга жана жеке адамдарга кредиттерди камтыйт.</t>
    </r>
  </si>
  <si>
    <r>
      <rPr>
        <vertAlign val="superscript"/>
        <sz val="10"/>
        <rFont val="Arial"/>
        <family val="2"/>
        <charset val="204"/>
      </rPr>
      <t>3/</t>
    </r>
    <r>
      <rPr>
        <sz val="10"/>
        <rFont val="Arial"/>
        <family val="2"/>
        <charset val="204"/>
      </rPr>
      <t xml:space="preserve"> юридикалык жактардын жана жеке адамдардын эсептерин камтыйт.</t>
    </r>
  </si>
  <si>
    <r>
      <rPr>
        <vertAlign val="superscript"/>
        <sz val="10"/>
        <rFont val="Arial"/>
        <family val="2"/>
        <charset val="204"/>
      </rPr>
      <t>3/</t>
    </r>
    <r>
      <rPr>
        <sz val="10"/>
        <rFont val="Arial"/>
        <family val="2"/>
        <charset val="204"/>
      </rPr>
      <t xml:space="preserve"> включает энергопродукты.</t>
    </r>
  </si>
  <si>
    <t>Таблица V.5. Географическая структура импорта</t>
  </si>
  <si>
    <t>Корея Республикасы</t>
  </si>
  <si>
    <t>V.5-таблица. Импорттун географиялык түзүмү</t>
  </si>
  <si>
    <t>Table V.5. Geographic Structure of Import</t>
  </si>
  <si>
    <t>Far-abroad countries</t>
  </si>
  <si>
    <t>Republic of Korea</t>
  </si>
  <si>
    <t>Other non-CIS countries</t>
  </si>
  <si>
    <t>Обменный курс сома (долл. США за 1 сом)</t>
  </si>
  <si>
    <t>Сомдун номиналдуу жана реалдуу эффективдүү алмашуу курстары: жалпы, ЕАЭБ өлкөлөрү боюнча жана ЕАЭБден тышкары өлкөлөр боюнча (уландысы)</t>
  </si>
  <si>
    <t>Nominal and Real Effective Exchange Rates Indices: total, EAEU countries and non EAEU countries</t>
  </si>
  <si>
    <t>(базалык мезгил - 2010)</t>
  </si>
  <si>
    <t>1.1. МОНЕТАРНЫЙ СЕКТОР</t>
  </si>
  <si>
    <t>денежная база</t>
  </si>
  <si>
    <t>акча базасы</t>
  </si>
  <si>
    <t>М2Х</t>
  </si>
  <si>
    <t>темп прироста (%)</t>
  </si>
  <si>
    <t>monetary base</t>
  </si>
  <si>
    <t>График 1.1.2. Структура агрегата М2Х</t>
  </si>
  <si>
    <t>График 1.2.2. Заработная плата и расчетный прожиточный минимум</t>
  </si>
  <si>
    <t>График 1.2.1. Динамика цен</t>
  </si>
  <si>
    <t>2-ТИРКЕМЕ. Айрым көрсөткүчтөрдү топтоо методологиясы</t>
  </si>
  <si>
    <t>1.1. МОНЕТАРДЫК СЕКТОР</t>
  </si>
  <si>
    <t>График 1.1.1. Темпы прироста денежной базы и денежного агрегата М2Х</t>
  </si>
  <si>
    <t>1.1.1-график. Акча базасынын жана М2Х акча топтомунун өcүш арымы</t>
  </si>
  <si>
    <t>Chart 1.1.1. Monetary base and M2X monetary aggregate growth rates</t>
  </si>
  <si>
    <t>сом</t>
  </si>
  <si>
    <t>өсүш арым (%)</t>
  </si>
  <si>
    <t>growth rate (%)</t>
  </si>
  <si>
    <t>1.1.2-график. М2Х акча топтомунун түзүмү</t>
  </si>
  <si>
    <t>1.2.1-график. Баа динамикасы</t>
  </si>
  <si>
    <t>Chart 1.2.1. Dynamics of prices</t>
  </si>
  <si>
    <t>1.2.2-график. Орточо номиналдык эмгек акы жана жашоо үчүн зарыл болгон, эсептелинген каражат минимуму</t>
  </si>
  <si>
    <t>Chart 1.2.2. Average nominal wage and estimated subsistence level</t>
  </si>
  <si>
    <t>som</t>
  </si>
  <si>
    <t>1.2. РЕАЛДУУ СЕКТОР</t>
  </si>
  <si>
    <t>1.2. РЕАЛЬНЫЙ СЕКТОР</t>
  </si>
  <si>
    <t>1.1. MONETARY SECTOR</t>
  </si>
  <si>
    <t>1.2. REAL SECTOR</t>
  </si>
  <si>
    <t>1.3. ФИНАНСЫ СЕКТОРУ</t>
  </si>
  <si>
    <t>1.3. ФИНАНСОВЫЙ СЕКТОР</t>
  </si>
  <si>
    <t>1.3. FINANCIAL SECTOR</t>
  </si>
  <si>
    <t>revenues</t>
  </si>
  <si>
    <t>expenditures</t>
  </si>
  <si>
    <t xml:space="preserve">deficit (-) / surplus(+) </t>
  </si>
  <si>
    <t>Доля налоговых поступлений (%)</t>
  </si>
  <si>
    <t>discount rate of NBKR</t>
  </si>
  <si>
    <t>rate of "overnight" credits</t>
  </si>
  <si>
    <t>rate of "overnight" deposits</t>
  </si>
  <si>
    <t>average weighted interest rate on the interbank credit market</t>
  </si>
  <si>
    <t>average weighted interest rate on interbank REPO operations</t>
  </si>
  <si>
    <t>volume of sales</t>
  </si>
  <si>
    <t>average weighted yield (for the period, right scale)</t>
  </si>
  <si>
    <t>10 лет</t>
  </si>
  <si>
    <t>7 дней</t>
  </si>
  <si>
    <t>14 дней</t>
  </si>
  <si>
    <t>28 дней</t>
  </si>
  <si>
    <t>91 день</t>
  </si>
  <si>
    <t>182 дня</t>
  </si>
  <si>
    <t>График 1.3.1.2. Структура налоговых поступлений в общих доходах от операционной деятельности</t>
  </si>
  <si>
    <t>График 1.3.1.1. Основные показатели государственного бюджета</t>
  </si>
  <si>
    <t>(в процентах к ВВП)</t>
  </si>
  <si>
    <t>График 1.3.2.1. Кредиты, выданные коммерческими банками (за период)</t>
  </si>
  <si>
    <t>График 1.3.2.2. Процентные ставки комммерческих банков по вновь принятым депозитам (за период)</t>
  </si>
  <si>
    <t>(%)</t>
  </si>
  <si>
    <t>График 1.3.2.3. Процентные ставки коммерческих банков по выданным кредитам (за период)</t>
  </si>
  <si>
    <t>График 1.3.2.4. Процентные ставки денежного рынка</t>
  </si>
  <si>
    <t>Графики 1.3.2.5. - 1.3.2.14. Государственные казначейские векселя (ГКВ) и обязательства (ГКО)</t>
  </si>
  <si>
    <t>(млн сом/%)</t>
  </si>
  <si>
    <t>(million of soms/%)</t>
  </si>
  <si>
    <t>1.4. ВНЕШНЕЭКОНОМИЧЕСКИЙ СЕКТОР</t>
  </si>
  <si>
    <t>(млн АКШ долл.)</t>
  </si>
  <si>
    <t>График 1.4.1.-1.4.3. Платежный баланс</t>
  </si>
  <si>
    <t>График 1.4.4. Номинальный обменный курс иностранных валют к сому (на конец периода)</t>
  </si>
  <si>
    <t>Chart 1.3.1.1. Main state budget indicators</t>
  </si>
  <si>
    <t>(in percent to GDP)</t>
  </si>
  <si>
    <t>1.3.1.1-график. Мамлекеттик бюджеттин негизги көрсөткүчтөрү</t>
  </si>
  <si>
    <t>(ИДӨ карата пайыздарда)</t>
  </si>
  <si>
    <t>Chart 1.3.1.2. Structure of tax proceeds in total receipts from operating activities</t>
  </si>
  <si>
    <t>1.3.1.2-график. Операциялык иштен түшкөн  жалпы кирешелердеги салыктык түшүүлөрдүн түзүмү</t>
  </si>
  <si>
    <t>Chart 1.3.2.1. Loans extended by commercial banks (for the period)</t>
  </si>
  <si>
    <t>1.3.2.1-график. Коммерциялык банктар тарабынан берилген кредиттер (бир мезгил ичинде)</t>
  </si>
  <si>
    <t>Chart 1.3.2.2. Interest rates on new deposits accepted by commercial banks (for the period)</t>
  </si>
  <si>
    <t>Chart 1.3.2.3. Interest rates on loans extended by commercial banks (for the period)</t>
  </si>
  <si>
    <t>2 years</t>
  </si>
  <si>
    <t>10 жыл</t>
  </si>
  <si>
    <t>3 years</t>
  </si>
  <si>
    <t>10 years</t>
  </si>
  <si>
    <t>1.3.2.2-график. Коммерциялык банктардын жаңыдан кабыл алынган депозиттер боюнча пайыздык чендери (бир мезгил ичинде)</t>
  </si>
  <si>
    <t>1.3.2.3-график. Коммерциялык банктардын берилген кредиттер боюнча пайыздык чендери (бир мезгил ичинде)</t>
  </si>
  <si>
    <t>1.3.2.4-график. Акча рыногунун пайыздык чендери</t>
  </si>
  <si>
    <t>Chart 1.3.2.4. Money market rates</t>
  </si>
  <si>
    <t>1.4. ТЫШКЫ ЭКОНОМИКАЛЫК СЕКТОР</t>
  </si>
  <si>
    <t>1.4. EXTERNAL SECTOR</t>
  </si>
  <si>
    <t>1.4.4-график. Чет өлкө валюталарынын сомго карата номиналдуу алмашуу курстары (бир мезгилдин акырына карата)</t>
  </si>
  <si>
    <t>Chart 1.4.4. Nominal official exchange rates (end of period)</t>
  </si>
  <si>
    <t>nominal exchange rate of US dollar to som</t>
  </si>
  <si>
    <t>nominal exchange rate of euro to som</t>
  </si>
  <si>
    <t>Revenues</t>
  </si>
  <si>
    <t>Cалыктык кирешелер үлүшү (%)</t>
  </si>
  <si>
    <t>Share of tax revenue (%)</t>
  </si>
  <si>
    <t>I. МАКРОЭКОНОМИКАЛЫК НЕГИЗГИ КӨРСӨТКҮЧТӨР</t>
  </si>
  <si>
    <t>I.1-таблица. Кыргыз Республикасынын макроэкономикалык негизги көрсөткүчтөрү</t>
  </si>
  <si>
    <t>I. ОСНОВНЫЕ МАКРОЭКОНОМИЧЕСКИЕ ПОКАЗАТЕЛИ</t>
  </si>
  <si>
    <t xml:space="preserve">I. MAJOR MACROECONOMIC INDICATORS </t>
  </si>
  <si>
    <t>объем заявок (млн.сомов, за период)</t>
  </si>
  <si>
    <t>объем продаж (млн.сомов, за период)</t>
  </si>
  <si>
    <t>10 жылдык</t>
  </si>
  <si>
    <t>10 year</t>
  </si>
  <si>
    <t>ноталардын орточо салмактанып алынган кирешелүүлүгү (бир мезгил ичинде, %)</t>
  </si>
  <si>
    <t>Средневзвешенная доходность нот НБКР</t>
  </si>
  <si>
    <t>Средневзвешенная доходность ГКВ</t>
  </si>
  <si>
    <t>Средневзвешенная доходность ГКО</t>
  </si>
  <si>
    <t>Ноталардын орточо салмактанып алынган кирешелүүлүгү</t>
  </si>
  <si>
    <t>Average weighted note yield</t>
  </si>
  <si>
    <t>МКВнын орточо салмактанып алынган кирешелүүлүгү</t>
  </si>
  <si>
    <t>МКОнун орточо салмактанып алынган кирешелүүлүгү</t>
  </si>
  <si>
    <t>Average weighted T-bills yield</t>
  </si>
  <si>
    <t>Average weighted T-bonds yield</t>
  </si>
  <si>
    <t>ИТОГО ОБЯЗАТЕЛЬСТВА</t>
  </si>
  <si>
    <t>ИТОГО КАПИТАЛ</t>
  </si>
  <si>
    <t>ИТОГО ОБЯЗАТЕЛЬСТВА И КАПИТАЛ</t>
  </si>
  <si>
    <t>TOTAL EQUITY</t>
  </si>
  <si>
    <t>TOTAL LIABILITIES</t>
  </si>
  <si>
    <t>TOTAL LIABILITIES AND EQUITY</t>
  </si>
  <si>
    <t>LIABILITIES</t>
  </si>
  <si>
    <t>Оказанные рыночные услуги</t>
  </si>
  <si>
    <t>Market services rendered</t>
  </si>
  <si>
    <t>Сунушталган рыноктук кызмат көрсөтүүлөр</t>
  </si>
  <si>
    <t>Банк секторунун негизги индикаторлору</t>
  </si>
  <si>
    <t>Пайдалар/чыгымдар боюнча жыйынтыктоочу отчет жана коммерциялык банктардын кредиттерин классификациялоо</t>
  </si>
  <si>
    <t>Источник: Регулятивная отчетность платежных организаций.</t>
  </si>
  <si>
    <t>Булагы: Төлөм уюмдардын мезгил-мезгили менен берилүүчү отчету.</t>
  </si>
  <si>
    <t>Source: Regulatory reporting of payment organizations.</t>
  </si>
  <si>
    <t>Мобильная сотовая связь</t>
  </si>
  <si>
    <t>Фиксированная телефонная связь</t>
  </si>
  <si>
    <t>Интернет</t>
  </si>
  <si>
    <t>Коммунальные услуги</t>
  </si>
  <si>
    <t>Налоговые сборы</t>
  </si>
  <si>
    <t>Другие платежи в бюджет государства</t>
  </si>
  <si>
    <t>Пополнение банковского счета</t>
  </si>
  <si>
    <t>Другие банковские услуги</t>
  </si>
  <si>
    <t>Пополнение электронного кошелька</t>
  </si>
  <si>
    <t>Интернет-магазины</t>
  </si>
  <si>
    <t>Социальные сети</t>
  </si>
  <si>
    <t>Интернет Игры</t>
  </si>
  <si>
    <t>Пополнение счета в других интернет приложениях</t>
  </si>
  <si>
    <t>Оплата услуг такси</t>
  </si>
  <si>
    <t>Рекламные услуги</t>
  </si>
  <si>
    <t>Объявления</t>
  </si>
  <si>
    <t>Благотворительность</t>
  </si>
  <si>
    <t>Туристические поездки</t>
  </si>
  <si>
    <t>Другие платежи</t>
  </si>
  <si>
    <t>Коммуналдык кызматтар</t>
  </si>
  <si>
    <t>Мамлекеттик бюджетине башка төлөмдөр</t>
  </si>
  <si>
    <t>Банк эсебин толуктоо</t>
  </si>
  <si>
    <t>Башка банктык кызматтар</t>
  </si>
  <si>
    <t>Электрондук капчыкты толтуруу</t>
  </si>
  <si>
    <t>Интернет-дүкөндөр</t>
  </si>
  <si>
    <t>Социалдык тармактар</t>
  </si>
  <si>
    <t>Интернет оюндары</t>
  </si>
  <si>
    <t>Башка интернет-тиркемелерде эсепти толтуруу</t>
  </si>
  <si>
    <t>Такси кызматтары үчүн төлөө</t>
  </si>
  <si>
    <t xml:space="preserve">Жарнак кызматтары </t>
  </si>
  <si>
    <t>Жарыялар</t>
  </si>
  <si>
    <t>Кайрымдуулук</t>
  </si>
  <si>
    <t>Билим</t>
  </si>
  <si>
    <t>Туристтик сапарлар</t>
  </si>
  <si>
    <t>Башка төлөмдөр</t>
  </si>
  <si>
    <t>Mobile cellular communication</t>
  </si>
  <si>
    <t>Fixed telephone connection</t>
  </si>
  <si>
    <t>Internet</t>
  </si>
  <si>
    <t>Communal services</t>
  </si>
  <si>
    <t>Tax fees</t>
  </si>
  <si>
    <t>Traffic penalties payment</t>
  </si>
  <si>
    <t>Other payments to the state budget</t>
  </si>
  <si>
    <t>Replenishment of bank account</t>
  </si>
  <si>
    <t>Other banking services</t>
  </si>
  <si>
    <t>Replenishment of electronic wallet</t>
  </si>
  <si>
    <t>Online Stores</t>
  </si>
  <si>
    <t>Social networks</t>
  </si>
  <si>
    <t>Online Games</t>
  </si>
  <si>
    <t>Replenishment of accounts in other Internet applications</t>
  </si>
  <si>
    <t>Payment for taxi services</t>
  </si>
  <si>
    <t>Advertising services</t>
  </si>
  <si>
    <t>Ads</t>
  </si>
  <si>
    <t>Charity</t>
  </si>
  <si>
    <t>Tourist trips</t>
  </si>
  <si>
    <t>Төлөм уюмдар аркылуу кызматтын түрү боюнча өткөрүлгөн төлөмдөрдүн өлчөмү жана саны</t>
  </si>
  <si>
    <t>Объем и количество платежей в разрезе услуг, проведенных через платежные организации</t>
  </si>
  <si>
    <t>Volume and number of payments in the context of services conducted through payment organizations</t>
  </si>
  <si>
    <t xml:space="preserve">национальная система </t>
  </si>
  <si>
    <t>Источник: ЦК МФКР.</t>
  </si>
  <si>
    <t>3. Операции с финансовыми активами и обязательствами (финансирование)</t>
  </si>
  <si>
    <t>2. Операции с нефинансовыми активами</t>
  </si>
  <si>
    <t xml:space="preserve">1.2. Расходы </t>
  </si>
  <si>
    <t xml:space="preserve">1.1. Доходы </t>
  </si>
  <si>
    <t>1. Операционная деятельность</t>
  </si>
  <si>
    <t>1. Operating activities</t>
  </si>
  <si>
    <t>1.1. Total Revenues</t>
  </si>
  <si>
    <t>1.2. Total Expenditures</t>
  </si>
  <si>
    <t>2. Transactions with nonfinancial assets</t>
  </si>
  <si>
    <t>3. Transactions with financial assets and liabilities (financing)</t>
  </si>
  <si>
    <t>Source: CT MFKR.</t>
  </si>
  <si>
    <t>Агынды сууларды чогултуу жана иштетүү</t>
  </si>
  <si>
    <t>Акча каражаттарынын 
тартыштыгы (-) / профицити (+)</t>
  </si>
  <si>
    <t xml:space="preserve">Количество произведенных платежей (тыс. транзакций) </t>
  </si>
  <si>
    <t xml:space="preserve">банктардан тышкары акчалар
</t>
  </si>
  <si>
    <t xml:space="preserve">деньги вне банков
</t>
  </si>
  <si>
    <t xml:space="preserve">улуттук валютадагы депозиттер
</t>
  </si>
  <si>
    <t xml:space="preserve">депозиты в национальной валюте
</t>
  </si>
  <si>
    <t xml:space="preserve">чет өлкө валютасындагы депозиттер
</t>
  </si>
  <si>
    <t xml:space="preserve">депозиты в иностранной валюте
</t>
  </si>
  <si>
    <t xml:space="preserve">deposits in foreign currency
</t>
  </si>
  <si>
    <t>Chart 1.1.2. Structure of Money supply М2Х</t>
  </si>
  <si>
    <t>ОАО "Гарантийный фонд"</t>
  </si>
  <si>
    <t>"Гарантиялык фонд" ААК</t>
  </si>
  <si>
    <t xml:space="preserve">OJSC "Guarantee fund" </t>
  </si>
  <si>
    <t>Банктык эмес финансы мекемелеринин саны (бир мезгилдин акырына карата)</t>
  </si>
  <si>
    <t>Таблица IV.3.7. Объем кредитов и РППУ небанковских финансово-кредитных организаций (на конец периода)</t>
  </si>
  <si>
    <t xml:space="preserve">Таблица IV.3.8. Просроченная задолженность по кредитам небанковских финансово-кредитных организаций (на конец периода)  </t>
  </si>
  <si>
    <t>IV.3.8-таблица. Банктык эмес финансы-кредит уюмдарынын кредиттери боюнча мөөнөтүндө төлөнбөгөн карыздар (бир мезгилдин акырына карата)</t>
  </si>
  <si>
    <t>Таблица IV.3.6. Количество небанковских финансово-кредитных организаций (на конец периода)</t>
  </si>
  <si>
    <t>IV.3.6-таблица. Банктык эмес финансы-кредит уюмдарынын саны (бир мезгилдин акырына карата)</t>
  </si>
  <si>
    <t>IV.3.7-таблица. Банктык эмес финансы-кредит уюмдарынын кредиттеринин жана РППУнун көлөмү (бир мезгилдин акырына карата)</t>
  </si>
  <si>
    <t>Банктык эмес финансы-кредит уюмдарынын кредиттеринин жана РППУнун көлөмү (бир мезгилдин акырына карата)</t>
  </si>
  <si>
    <t>Количество небанковских финансово-кредитных организаций (на конец периода)</t>
  </si>
  <si>
    <t xml:space="preserve">Объем кредитов и РППУ небанковских финансово-кредитных организаций (на конец периода)  </t>
  </si>
  <si>
    <t xml:space="preserve">Просроченная задолженность по кредитам небанковских финансово-кредитных организаций (на конец периода)  </t>
  </si>
  <si>
    <t>Процентные ставки небанковских финансово-кредитных организаций по кредитам (на конец периода)</t>
  </si>
  <si>
    <t>Основные показатели деятельности финансово-кредитных организаций</t>
  </si>
  <si>
    <t>Финансы-кредит уюмдарынын ишинин негизги көрсөткүчтөрү</t>
  </si>
  <si>
    <t>Коммерциялык банктардын башкы мекемелери жана филиалдары жөнүндө маалыматтар</t>
  </si>
  <si>
    <t>Коммерциялык банктардын уставдык (акционердик) капиталы тууралуу маалыматтар</t>
  </si>
  <si>
    <t>Жоюу процессинде турган банктар боюнча маалыматтар</t>
  </si>
  <si>
    <t>Банктык эмес финансы-кредит уюмдарынын кредиттери боюнча мөөнөтүндө төлөнбөгөн карыздар (бир мезгилдин акырына карата)</t>
  </si>
  <si>
    <t>Банктык эмес финансы-кредит уюмдарынын активдери жана пассивдери (бир мезгилдин акырына карата)</t>
  </si>
  <si>
    <t>"Гарантиялык фонд" ААКсынын экономиканын тармактары боюнча гарантияларынын көлөмү (бир мезгил ичинде)</t>
  </si>
  <si>
    <t>Банктык эмес финансы-кредит уюмдарынын кредиттер боюнча пайыздык чендери (бир мезгилдин акырына карата)</t>
  </si>
  <si>
    <t>Объем гарантий ОАО "Гарантийный фонд" в разрезе отраслей экономики (за период)</t>
  </si>
  <si>
    <t>Volume of guarantees of OSJC "Guarantee Fund" across sectors of economy (for the period)</t>
  </si>
  <si>
    <t>Булагы: Банктык эмес финансы-кредит уюмдарыныны мезгил-мезгили менен берилүүчү отчету.</t>
  </si>
  <si>
    <t>* Сумма утвержденных, включая выданных гарантий.</t>
  </si>
  <si>
    <t>Туризм</t>
  </si>
  <si>
    <t>Tourism</t>
  </si>
  <si>
    <t>* Sum of confirmed including issued guarantees.</t>
  </si>
  <si>
    <t>Туризмге</t>
  </si>
  <si>
    <t xml:space="preserve"> * Берилген гарантияларды кошо алганда, бекитилгендердин суммасы.  </t>
  </si>
  <si>
    <t xml:space="preserve">Активы и пассивы небанковских финансово-кредитных организаций 
(на конец периода) </t>
  </si>
  <si>
    <t>Auctions and additional allocation of State Treasury bills (T-bills) and bonds 
(T-bonds)</t>
  </si>
  <si>
    <t>Номинальный обменный курс 
(сом/1 долл. США)</t>
  </si>
  <si>
    <t>Номиналдуу алмашуу курсу 
(сом/1 АКШ долл.)</t>
  </si>
  <si>
    <t>Rate of "overnight" credits 
(end of period)</t>
  </si>
  <si>
    <t>Rate of "overnight" deposits 
(end of period)</t>
  </si>
  <si>
    <t>Улуттук банктын эсептик чени 
(бир мезгилдин акырына карата)</t>
  </si>
  <si>
    <t>Ставка по кредитам "овернайт" 
(на конец периода)</t>
  </si>
  <si>
    <t>по вновь принятым депозитам 
(за период)</t>
  </si>
  <si>
    <t>по вновь выданным кредитам 
(за период)</t>
  </si>
  <si>
    <t>Источник: Агентство по реорганизации банков и реструктуризации долгов (ДЕБРА).</t>
  </si>
  <si>
    <t>Булагы: Банктарды кайра өзгөртүп түзүү жана реструктуризациялоо боюнча агенттик (ДЕБРА).</t>
  </si>
  <si>
    <t>Source: Banks Reorganization and Debt Restructuring Agency (DEBRA).</t>
  </si>
  <si>
    <t>Средневзвешенная ставка</t>
  </si>
  <si>
    <t>анын ичинде, берилген кредиттер боюнча:</t>
  </si>
  <si>
    <t>Орточо салмактанып алынган чени</t>
  </si>
  <si>
    <t>1.4.1.-1.4.3-графиктер. Кыргыз Республикасынын төлөм теңдеми</t>
  </si>
  <si>
    <t xml:space="preserve">акча базасы
</t>
  </si>
  <si>
    <t xml:space="preserve">М2Х
</t>
  </si>
  <si>
    <t xml:space="preserve">денежная база
</t>
  </si>
  <si>
    <t xml:space="preserve">орточо номиналдык эмгек акы
</t>
  </si>
  <si>
    <t xml:space="preserve">жашоо үчүн эсептелинген зарыл болгон каражат минимуму
</t>
  </si>
  <si>
    <t xml:space="preserve">средняя номинальная заработная плата
</t>
  </si>
  <si>
    <t xml:space="preserve">расчетный прожиточный минимум
</t>
  </si>
  <si>
    <t>1.1. МОНЕТАРДЫК СЕКТОР / 1.1. МОНЕТАРНЫЙ СЕКТОР / 1.1. MONETARY SECTOR</t>
  </si>
  <si>
    <t xml:space="preserve">1.1.1-график. Акча базасынын жана М2Х акча топтомунун өсүш арымы 
</t>
  </si>
  <si>
    <t>1.2. РЕАЛДУУ СЕКТОР / 1.2. РЕАЛЬНЫЙ СЕКТОР / 1.2. REAL SECTOR</t>
  </si>
  <si>
    <t>1.3. ФИНАНСЫ СЕКТОРУ / 1.3. ФИНАНСОВЫЙ СЕКТОР / 1.3. FINANCIAL SECTOR</t>
  </si>
  <si>
    <t>3 ай / 3 месяца / 3 months</t>
  </si>
  <si>
    <t>6 ай / 6 месяцев / 6 months</t>
  </si>
  <si>
    <t>12 ай / 12 месяцев / 12 months</t>
  </si>
  <si>
    <t>18 месяцев / 18 месяцев / 18 months</t>
  </si>
  <si>
    <t>24 месяца / 24 месяца / 24 months</t>
  </si>
  <si>
    <t>2 жыл / 2 года / 2 years</t>
  </si>
  <si>
    <t>3 жыл / 3 года / 3 years</t>
  </si>
  <si>
    <t>5 жыл / 5 лет / 5 years</t>
  </si>
  <si>
    <t>7 жыл / 7 лет / 7 years</t>
  </si>
  <si>
    <t>10 жыл/ 10 лет / 10 years</t>
  </si>
  <si>
    <t>7 күндүк / 7 дней / 7 days</t>
  </si>
  <si>
    <t>14 күндүк / 14 дней / 14 days</t>
  </si>
  <si>
    <t>28 күндүк / 28 дней / 28 days</t>
  </si>
  <si>
    <t>91 күндүк / 91 день /  91 days</t>
  </si>
  <si>
    <t>182 күндүк / 182 дня / 182 days</t>
  </si>
  <si>
    <t xml:space="preserve">керектөө бааларынын индекси
</t>
  </si>
  <si>
    <t xml:space="preserve">индекс потребительских цен
</t>
  </si>
  <si>
    <t xml:space="preserve">индекс цен производителей
</t>
  </si>
  <si>
    <t xml:space="preserve">өндүрүүчүлөр бааларынын индекси
</t>
  </si>
  <si>
    <t xml:space="preserve">керектөө бааларынын өсүш арымы 
</t>
  </si>
  <si>
    <t xml:space="preserve">темп прироста потребительских цен
</t>
  </si>
  <si>
    <t xml:space="preserve">өндүрүүчүлөрдүн бааларынын өсүш арымы
</t>
  </si>
  <si>
    <t xml:space="preserve">темп прироста цен производителей
</t>
  </si>
  <si>
    <t xml:space="preserve">кирешелер (бардыгы болуп)
</t>
  </si>
  <si>
    <t xml:space="preserve">чыгашалар (бардыгы болуп)
</t>
  </si>
  <si>
    <t xml:space="preserve">тартыштык(-) / профицит(+)
</t>
  </si>
  <si>
    <t xml:space="preserve">доходы (всего)
</t>
  </si>
  <si>
    <t xml:space="preserve">расходы (всего)
</t>
  </si>
  <si>
    <t xml:space="preserve">дефицит (-) / профицит (+) 
</t>
  </si>
  <si>
    <t xml:space="preserve">Кирешелер
</t>
  </si>
  <si>
    <t xml:space="preserve">киреше салыгы
</t>
  </si>
  <si>
    <t xml:space="preserve">пайда салыгы
</t>
  </si>
  <si>
    <t xml:space="preserve">кошумча нарк салыгы
</t>
  </si>
  <si>
    <t xml:space="preserve">акциздик жыйымдар
</t>
  </si>
  <si>
    <t xml:space="preserve">бажы алымдары
</t>
  </si>
  <si>
    <t xml:space="preserve">подоходный налог
</t>
  </si>
  <si>
    <t xml:space="preserve">Доходы 
</t>
  </si>
  <si>
    <t xml:space="preserve">налог на прибыль
</t>
  </si>
  <si>
    <t xml:space="preserve">налог на добавленную стоимость
</t>
  </si>
  <si>
    <t xml:space="preserve">акцизные сборы
</t>
  </si>
  <si>
    <t xml:space="preserve">таможенные пошлины
</t>
  </si>
  <si>
    <t xml:space="preserve">улуттук валютада
</t>
  </si>
  <si>
    <t xml:space="preserve">чет өлкө валютасында
</t>
  </si>
  <si>
    <t xml:space="preserve">в национальной валюте
</t>
  </si>
  <si>
    <t xml:space="preserve">в иностранной валюте
</t>
  </si>
  <si>
    <t xml:space="preserve">Улуттук банктын эсептик чени
</t>
  </si>
  <si>
    <t xml:space="preserve">«овернайт» кредиттери боюнча чен
</t>
  </si>
  <si>
    <t xml:space="preserve">«овернайт» депозиттери боюнча чен
</t>
  </si>
  <si>
    <t xml:space="preserve">банк. аралык кр. р-дагы орт. ал. пайыздык чен
</t>
  </si>
  <si>
    <t xml:space="preserve">банктар аралык репо операциялары
</t>
  </si>
  <si>
    <t xml:space="preserve">учетная ставка НБКР
</t>
  </si>
  <si>
    <t xml:space="preserve">cтавка по кредитам "овернайт"
</t>
  </si>
  <si>
    <t xml:space="preserve">cтавка по депозитам "овернайт"
</t>
  </si>
  <si>
    <t xml:space="preserve">средневзв. процентная ставка межбанк. кредитного рынка
</t>
  </si>
  <si>
    <t xml:space="preserve">средневзв. процентная ставка по межбанк. репо операциям
</t>
  </si>
  <si>
    <t xml:space="preserve">сатуунун көлөмү
</t>
  </si>
  <si>
    <t xml:space="preserve">орточо салмактанып алынган кирешелүүлүк (бир мезгил ичинде, оң шкала)
</t>
  </si>
  <si>
    <t xml:space="preserve">объем продаж 
</t>
  </si>
  <si>
    <t xml:space="preserve">средневзвешенная доходность (за период, правая шкала)
</t>
  </si>
  <si>
    <t xml:space="preserve">орточо салмактанып алынган  кирешелүүлүк (бир мезгил ичинде, оң шкала)
</t>
  </si>
  <si>
    <t xml:space="preserve">средневзвешенная доходность (за период)
</t>
  </si>
  <si>
    <t xml:space="preserve">объем продаж
 </t>
  </si>
  <si>
    <t xml:space="preserve">АКШ долларынын сомго карата номиналдык алмашуу курсу
</t>
  </si>
  <si>
    <t xml:space="preserve">евронун сомго карата номиналдык алмашуу курсу
</t>
  </si>
  <si>
    <t xml:space="preserve">номинальный обменный курс доллара США к сому
</t>
  </si>
  <si>
    <t xml:space="preserve">номинальный обменный курс евро к сому
</t>
  </si>
  <si>
    <t>Активдер</t>
  </si>
  <si>
    <t>Активы</t>
  </si>
  <si>
    <t>Милдеттенмелер</t>
  </si>
  <si>
    <t>Обязательства</t>
  </si>
  <si>
    <t>Уставдык капитал</t>
  </si>
  <si>
    <t>Уставный капитал</t>
  </si>
  <si>
    <t>Authorized capital</t>
  </si>
  <si>
    <t>Бөлүштүрүлбөгөн пайда</t>
  </si>
  <si>
    <t>Нераспределенная прибыль</t>
  </si>
  <si>
    <t>Retained income</t>
  </si>
  <si>
    <t>в т.ч. иностранный</t>
  </si>
  <si>
    <t>объявленный уставный капитал</t>
  </si>
  <si>
    <t>оплаченный уставный капитал</t>
  </si>
  <si>
    <t>Примечание: Филиал банка-нерезидента наделяется капиталом, который размещается как связанный депозит в финансовом учреждении, одобренном Банком Кыргызстана.</t>
  </si>
  <si>
    <t xml:space="preserve">Эскертүү: Резидент эмес-банктын филиалына ыйгарылган капитал Кыргыз банкы тарабынан жактырылган финансы мекемесинде байланыштуу депозит түрүндө жайгаштырылат. </t>
  </si>
  <si>
    <t>жарыяланган уставдык капитал</t>
  </si>
  <si>
    <t>төлөнгөн уставдык капитал</t>
  </si>
  <si>
    <t>анын ичинде, чет өлкө капиталы</t>
  </si>
  <si>
    <t>Stated capital</t>
  </si>
  <si>
    <t>Paid-in capital</t>
  </si>
  <si>
    <t>of which foreign</t>
  </si>
  <si>
    <t>"Кыргыз инвестициялык-кредиттик банкы" ЖАК</t>
  </si>
  <si>
    <t>"ФинансКредитБанк" ААК</t>
  </si>
  <si>
    <t>Information on authorized (joint-stock) capital of commercial banks</t>
  </si>
  <si>
    <t>CJSB JSCB "Tolubay"</t>
  </si>
  <si>
    <t>OJSC "Commercial bank KYRGYZSTAN"</t>
  </si>
  <si>
    <t>OJSC RK "AMANBANK"</t>
  </si>
  <si>
    <t>OJSC "RSK Bank"</t>
  </si>
  <si>
    <t>"DKIB" CJSC</t>
  </si>
  <si>
    <t>CJSC "BTA Bank"</t>
  </si>
  <si>
    <t>OJSC "Dos-Kredobank"</t>
  </si>
  <si>
    <t>CJSC "Bank of Asia"</t>
  </si>
  <si>
    <t>OJSC "BAKAI BANK"</t>
  </si>
  <si>
    <t>Bishkek branch of the National bank of Pakistan</t>
  </si>
  <si>
    <t>CJSC "Kyrgyz Investment and Credit Bank"</t>
  </si>
  <si>
    <t>OJSC "FinanceCreditBank"</t>
  </si>
  <si>
    <t>OJSC "Aiyl Bank"</t>
  </si>
  <si>
    <t>IV.3.1-таблица. Коммерциялык банктардын башкы мекемелери жана филиалдары жөнүндө маалыматтар</t>
  </si>
  <si>
    <t>(ед.)</t>
  </si>
  <si>
    <t>Таблица IV.3.1. Сведения о головных учреждениях и филиалах коммерческих банков (на конец периода)</t>
  </si>
  <si>
    <t xml:space="preserve">Table IV.3.1. Information on head offices and branches of commercial banks </t>
  </si>
  <si>
    <t>(units)</t>
  </si>
  <si>
    <t>(саны)</t>
  </si>
  <si>
    <t>Бардыгы болуп филиалдар / 
Всего филиалов / 
Total branches</t>
  </si>
  <si>
    <t>Чүй обл. / 
Чуйская обл. / 
Chui oblast</t>
  </si>
  <si>
    <t>анын ичинде областтар боюнча / в т.ч. по областям / including oblasts</t>
  </si>
  <si>
    <t>Нарын обл. / 
Нарынская обл. / 
Naryn oblast</t>
  </si>
  <si>
    <t>Талас обл. / 
Таласская обл. / 
Talas oblast</t>
  </si>
  <si>
    <t>Жалал-Абад обл. / 
Джалал-Абадская обл. / 
Jalal-Abad oblast</t>
  </si>
  <si>
    <t>Ош обл. / 
Ошская обл. / 
Osh oblast</t>
  </si>
  <si>
    <t>Баткен обл. / 
Баткенская обл. / 
Batken oblast</t>
  </si>
  <si>
    <t>Бишкек шаары / 
Бишкек / 
Bishkek</t>
  </si>
  <si>
    <t>Ысык-Көл обл. / 
Иссык-Кульская обл. / 
Issyk-Kul oblast</t>
  </si>
  <si>
    <t>Пакистан Улуттук банкынын Бишкек филиалы</t>
  </si>
  <si>
    <t>ОАО "ФинансКредитБанк"</t>
  </si>
  <si>
    <t>Источник: Реестр выданных банковских лицензий и Реестр филиалов банков, ведущихся в НБКР.</t>
  </si>
  <si>
    <t>ЗАО "БТА Банк"</t>
  </si>
  <si>
    <t>Бишкекский филиал Национального банка Пакистана</t>
  </si>
  <si>
    <t>Булагы: Берилген банктык лицензиялардын жана Банктардын филиалдарынын Улуттук банк тарабынан жүргүзүлгөн реестри.</t>
  </si>
  <si>
    <t>"Демир Кыргыз Интернэшнл банк" ЖАК</t>
  </si>
  <si>
    <t>OJSC "Halyk Bank Kyrgyzstan"</t>
  </si>
  <si>
    <t>Source: Registry of bank licenses given and Registry of bank branches being recorded with NBKR.</t>
  </si>
  <si>
    <t>Bank</t>
  </si>
  <si>
    <t>Note: The branch of non-resident bank is provided with the capital, placed as the bound deposit with the financial institution approved by the National Bank.</t>
  </si>
  <si>
    <t>"Кыргызкоммерцбанк" ААК</t>
  </si>
  <si>
    <t>ОАО "Кыргызкоммерцбанк"</t>
  </si>
  <si>
    <t>OJSC "Kyrgyzkommertsbank"</t>
  </si>
  <si>
    <t>1.4. ТЫШКЫ ЭКОНОМИКАЛЫК СЕКТОР / 1.4. ВНЕШНЕЭКОНОМИЧЕСКИЙ СЕКТОР / 1.4. EXTERNAL SECTOR</t>
  </si>
  <si>
    <t>individuals</t>
  </si>
  <si>
    <t>legal entities</t>
  </si>
  <si>
    <t>Current transfers</t>
  </si>
  <si>
    <t xml:space="preserve">Эскертүү: КР УСКнын маалыматтары отчеттук мезгилден кийинки экинчи айдын жыйырмасынан тартып берилет. </t>
  </si>
  <si>
    <t>Примечание: Информация НСК КР предоставляется после 20-го числа второго месяца, следующего за отчетным периодом.</t>
  </si>
  <si>
    <t>Note: The information of NSC KR is provided after the 20th of the second month following the reporting period.</t>
  </si>
  <si>
    <r>
      <rPr>
        <vertAlign val="superscript"/>
        <sz val="10"/>
        <rFont val="Arial"/>
        <family val="2"/>
        <charset val="204"/>
      </rPr>
      <t>3/</t>
    </r>
    <r>
      <rPr>
        <sz val="10"/>
        <rFont val="Arial"/>
        <family val="2"/>
        <charset val="204"/>
      </rPr>
      <t xml:space="preserve"> энергопродукцияларды кошо алганда.</t>
    </r>
  </si>
  <si>
    <r>
      <rPr>
        <vertAlign val="superscript"/>
        <sz val="10"/>
        <rFont val="Arial"/>
        <family val="2"/>
        <charset val="204"/>
      </rPr>
      <t>3/</t>
    </r>
    <r>
      <rPr>
        <sz val="10"/>
        <rFont val="Arial"/>
        <family val="2"/>
        <charset val="204"/>
      </rPr>
      <t xml:space="preserve"> including energy products. </t>
    </r>
  </si>
  <si>
    <t xml:space="preserve">Эскертүү: УСК КР маалыматтары отчеттук мезгилден кийинки экинчи айдын жыйырмасынан тартып берилет. </t>
  </si>
  <si>
    <r>
      <t>1/</t>
    </r>
    <r>
      <rPr>
        <sz val="10"/>
        <rFont val="Arial"/>
        <family val="2"/>
        <charset val="204"/>
      </rPr>
      <t xml:space="preserve"> улуттук банк тарабынан алынган кредиттер.</t>
    </r>
  </si>
  <si>
    <r>
      <t>1/</t>
    </r>
    <r>
      <rPr>
        <sz val="10"/>
        <rFont val="Arial"/>
        <family val="2"/>
        <charset val="204"/>
      </rPr>
      <t xml:space="preserve"> loans received by NBKR.</t>
    </r>
  </si>
  <si>
    <t>График 1.4.5. Номинальный и реальный эффективные обменные курсы сома (на конец периода)</t>
  </si>
  <si>
    <t>1.4.5-график. Сомдун номиналдуу жана реалдуу эффективдүү алмашуу курстары (бир мезгилдин акырына карата)</t>
  </si>
  <si>
    <t>Chart 1.4.5. Nominal and real effective exchange rates indices (end of period)</t>
  </si>
  <si>
    <t>Капитал менен операциялардын жана финансы операцияларынын эсеби /</t>
  </si>
  <si>
    <t>Капитал менен операциялардын эсеби /</t>
  </si>
  <si>
    <t>Тике инвестициялар /</t>
  </si>
  <si>
    <t>Башка инвестициялар /</t>
  </si>
  <si>
    <t>Счет операций с капиталом и финансовых операций /</t>
  </si>
  <si>
    <t>Счет операций с капиталом /</t>
  </si>
  <si>
    <t>Прямые инвестиции /</t>
  </si>
  <si>
    <t>Другие инвестиции /</t>
  </si>
  <si>
    <t>Күндөлүк операциялардын эсеби /</t>
  </si>
  <si>
    <t>Счет текущих операций /</t>
  </si>
  <si>
    <t>Каржылоо /</t>
  </si>
  <si>
    <t>Финансирование /</t>
  </si>
  <si>
    <t>Товарлар жана кызмат көрсөтүүлөр /</t>
  </si>
  <si>
    <t>Товары и услуги /</t>
  </si>
  <si>
    <t>Соода балансы /</t>
  </si>
  <si>
    <t>Торговый баланс /</t>
  </si>
  <si>
    <t>Кызмат көрсөтүүлөр балансы жана кирешелер /</t>
  </si>
  <si>
    <t>Баланс услуг и доходов /</t>
  </si>
  <si>
    <t xml:space="preserve"> Services balance and income</t>
  </si>
  <si>
    <t>Күндөлүк трансферттер /</t>
  </si>
  <si>
    <t>Текущие трансферты /</t>
  </si>
  <si>
    <t>РЭАК /</t>
  </si>
  <si>
    <t>РЭОК /</t>
  </si>
  <si>
    <t>НЭАК /</t>
  </si>
  <si>
    <t>НЭОК /</t>
  </si>
  <si>
    <t>Charts 1.4.1. - 1.4.3. Balance of Payments of KR</t>
  </si>
  <si>
    <t>1.4.1-график. Күндөлүк операциялар эсеби</t>
  </si>
  <si>
    <t>График 1.4.1. Счет текущих операций</t>
  </si>
  <si>
    <t>Chart 1.4.1. Current account</t>
  </si>
  <si>
    <t xml:space="preserve">График 1.4.2. Счет операций с капиталом и финансовых операций
</t>
  </si>
  <si>
    <t>1.4.2-график. Капитал менен операциялардын жана финансы операцияларынын эсеби</t>
  </si>
  <si>
    <t>Chart 1.4.2. Capital and financial account</t>
  </si>
  <si>
    <t>График 1.4.3. Финансирование платежного баланса</t>
  </si>
  <si>
    <t>1.4.3-график. Төлөм теңдемин каржылоо</t>
  </si>
  <si>
    <t>Chart 1.4.3. Financing of balance of payments</t>
  </si>
  <si>
    <t>1.3.2.5. - 1.3.2.14-графиктер. Мамлекеттик казына векселдер (МКВ) жана облигациялар (МКО)</t>
  </si>
  <si>
    <t>Charts 1.3.2.5. - 1.3.2.14. Treasury Bills (T-bills) and Treasury Bonds (T-bonds)</t>
  </si>
  <si>
    <t>Charts 1.3.2.5. - 1.3.2.14. Treasury Bills 
(T-bills) and Treasury Bonds (T-bonds)</t>
  </si>
  <si>
    <t>Графики 1.3.2.15. - 1.3.2.19. Ноты НБКР</t>
  </si>
  <si>
    <t>1.3.2.15. - 1.3.2.19-графиктер. Улуттук банктын ноталары</t>
  </si>
  <si>
    <t>Charts 1.3.2.15. - 1.3.2.19. NBKR notes</t>
  </si>
  <si>
    <t>МКВ / ГКВ T-bills</t>
  </si>
  <si>
    <t>МКО / ГКО / T-bonds</t>
  </si>
  <si>
    <t>Улуттук банктын ноталары / Ноты НБКР / NBKR notes</t>
  </si>
  <si>
    <t>3-ТИРКЕМЕ. Кыскартылган сөздөрдүн тизмеси</t>
  </si>
  <si>
    <t>ФКО</t>
  </si>
  <si>
    <t>Финансово-кредитные организации</t>
  </si>
  <si>
    <t>ААК</t>
  </si>
  <si>
    <t>ББПБ</t>
  </si>
  <si>
    <t>ЕАЭБ</t>
  </si>
  <si>
    <t>ИДӨ</t>
  </si>
  <si>
    <t>Ачык акционердик коом</t>
  </si>
  <si>
    <t>Акционердик коммерциялык банк</t>
  </si>
  <si>
    <t>Атайын карыз алышуу укугу (Special Drawing Rights)</t>
  </si>
  <si>
    <t>Автоматташтырылган тоорук системасы</t>
  </si>
  <si>
    <t>Бирдиктүү банктар аралык процессинг борбору</t>
  </si>
  <si>
    <t xml:space="preserve">БРАФ </t>
  </si>
  <si>
    <t>Банктарды рефинансылоонун адистештирилген фонду</t>
  </si>
  <si>
    <t>Айкын убакыт ыргагында эсепетшүүлөордүн гросстук системасы</t>
  </si>
  <si>
    <t xml:space="preserve">ЖАК </t>
  </si>
  <si>
    <t>Жабык акционердик коом</t>
  </si>
  <si>
    <t xml:space="preserve">ЖТК </t>
  </si>
  <si>
    <t>Жалпы тышкы карыз</t>
  </si>
  <si>
    <t>Ички дүң өнүм</t>
  </si>
  <si>
    <t>КМШ</t>
  </si>
  <si>
    <t>Көзкарандысыз мамлекеттердин шериктештиги</t>
  </si>
  <si>
    <t>КР МБК</t>
  </si>
  <si>
    <t>Кыргыз Республикасынын Өкмөтү алдындагы Мамлекеттик бажы кызматы</t>
  </si>
  <si>
    <t>КР ФМ</t>
  </si>
  <si>
    <t>Кыргыз Республикасынын Финансы министрлиги</t>
  </si>
  <si>
    <t xml:space="preserve">КР ФМ БК  </t>
  </si>
  <si>
    <t xml:space="preserve">МКВ </t>
  </si>
  <si>
    <t>Мамлекеттик казына векселдери</t>
  </si>
  <si>
    <t xml:space="preserve">МКО </t>
  </si>
  <si>
    <t>Мамлекеттик казына облигациялары</t>
  </si>
  <si>
    <t xml:space="preserve">МТК </t>
  </si>
  <si>
    <t>Мамлекеттик тышкы карыз</t>
  </si>
  <si>
    <t>Микрофинансылык компания</t>
  </si>
  <si>
    <t xml:space="preserve">НЭАК  </t>
  </si>
  <si>
    <t>Номиналдуу эффективдүү алмашуу курсу</t>
  </si>
  <si>
    <t xml:space="preserve">РЭАК </t>
  </si>
  <si>
    <t xml:space="preserve">РППУ </t>
  </si>
  <si>
    <t xml:space="preserve">СИФ </t>
  </si>
  <si>
    <t>Импортер-өлкөнүн чек арасындагы баа (cost, insurance, freight)</t>
  </si>
  <si>
    <t>ПКС</t>
  </si>
  <si>
    <t>Пакеттик клиринг системасы</t>
  </si>
  <si>
    <t>ТЭИТН</t>
  </si>
  <si>
    <t>Тышкы экономикалык ишкердиктин товардык номенклатурасы</t>
  </si>
  <si>
    <t xml:space="preserve">УСК </t>
  </si>
  <si>
    <t>Улуттук статистика комитети</t>
  </si>
  <si>
    <t xml:space="preserve">ФОБ </t>
  </si>
  <si>
    <t>ЭВФ</t>
  </si>
  <si>
    <t>Эл аралык валюта фонду</t>
  </si>
  <si>
    <t>Евразия экономикалык бирлиги</t>
  </si>
  <si>
    <t>ЭЭБ</t>
  </si>
  <si>
    <t>Эл аралык эсептешүүлөр банкы</t>
  </si>
  <si>
    <t>Потенциалдуу жоготуулардын жана чыгым тартуулардын ордун жабууга кам</t>
  </si>
  <si>
    <t>Экспортер-өлкөнүн чек арасындагы баа (free on board)</t>
  </si>
  <si>
    <t>Реалдуу эффективдүү алмашуу курсу</t>
  </si>
  <si>
    <t>BCS</t>
  </si>
  <si>
    <t>Bulk Clearing System</t>
  </si>
  <si>
    <t>BIS</t>
  </si>
  <si>
    <t>Bank for International Settlements</t>
  </si>
  <si>
    <t>CIF</t>
  </si>
  <si>
    <t>Price at the border of the importing country (Cost, Insurance, Freight)</t>
  </si>
  <si>
    <t>CIS</t>
  </si>
  <si>
    <t>Commonwealth of Independent States</t>
  </si>
  <si>
    <t>CJSC</t>
  </si>
  <si>
    <t>Close Joint Stock Company</t>
  </si>
  <si>
    <t>CT MFKR</t>
  </si>
  <si>
    <t>Central Treasury under the Ministry of Finance of the Kyrgyz Republic</t>
  </si>
  <si>
    <t>EAEU</t>
  </si>
  <si>
    <t>Eurasian Economic Union</t>
  </si>
  <si>
    <t>Financial Company of Credit Unions</t>
  </si>
  <si>
    <t>Financing Company for Support and Development of Credit Unions</t>
  </si>
  <si>
    <t>FOB</t>
  </si>
  <si>
    <t>Price at the border of the exporting country (Free On Board)</t>
  </si>
  <si>
    <t>HS</t>
  </si>
  <si>
    <t>Harmonized Commodity Description And Coding System</t>
  </si>
  <si>
    <t>GDP</t>
  </si>
  <si>
    <t>Gross Domestic Product</t>
  </si>
  <si>
    <t>IMF</t>
  </si>
  <si>
    <t>International Monetary Fund</t>
  </si>
  <si>
    <t>IPC</t>
  </si>
  <si>
    <t>Interbank Processing Center</t>
  </si>
  <si>
    <t>JSCB</t>
  </si>
  <si>
    <t>Joint Stock City Bank</t>
  </si>
  <si>
    <t>KR</t>
  </si>
  <si>
    <t>LLP</t>
  </si>
  <si>
    <t xml:space="preserve">Loan Loss Provision </t>
  </si>
  <si>
    <t>MFK</t>
  </si>
  <si>
    <t>Microfinance Company</t>
  </si>
  <si>
    <t>MFKR</t>
  </si>
  <si>
    <t>Ministry of Finance of the Kyrgyz Republic</t>
  </si>
  <si>
    <t>NBKR</t>
  </si>
  <si>
    <t>National Bank of the Kyrgyz Republic</t>
  </si>
  <si>
    <t>Nominal Effective Exchange Rate</t>
  </si>
  <si>
    <t>NFCI</t>
  </si>
  <si>
    <t>Nonbank finance and credit institutions</t>
  </si>
  <si>
    <t>NSC KR</t>
  </si>
  <si>
    <t xml:space="preserve">National Statistics Committee of the Kyrgyz Republic </t>
  </si>
  <si>
    <t>OJSC</t>
  </si>
  <si>
    <t>Open Joint Stock Company</t>
  </si>
  <si>
    <t>PED</t>
  </si>
  <si>
    <t>Public External Debt</t>
  </si>
  <si>
    <t>Real Effective Exchange Rate</t>
  </si>
  <si>
    <t>RTGSS</t>
  </si>
  <si>
    <t>Real Time Gross Settlement System</t>
  </si>
  <si>
    <t xml:space="preserve">SCS KR </t>
  </si>
  <si>
    <t>State Customs Services under the Government of the Kyrgyz Republic</t>
  </si>
  <si>
    <t>SDR</t>
  </si>
  <si>
    <t>Special Drawing Rights</t>
  </si>
  <si>
    <t>SFRB</t>
  </si>
  <si>
    <t>Specialized Fund for Refinancing the Banks</t>
  </si>
  <si>
    <t>State Treasury Bills</t>
  </si>
  <si>
    <t>State Treasury Bonds</t>
  </si>
  <si>
    <t>TED</t>
  </si>
  <si>
    <t>Total External Debt</t>
  </si>
  <si>
    <t>Электронная версия "Бюллетеня НБКР" в формате Excel размещена на официальном интернет-сайте Национального банка http://www.nbkr.kg в разделе "Публикации".</t>
  </si>
  <si>
    <t>"Улуттук банктын бюллетенинин" электрондук версиясы Excel форматтарында Улуттук банктын расмий интернет-сайтында http://www.nbkr.kg дареги боюнча "Басылмалар" бөлүгүндө жайгаштырылган.</t>
  </si>
  <si>
    <t>The electronic version of "Bulletin of the NBKR" in Excel  format is available on the official webpage of the National Bank http://www.nbkr.kg in the "Publications" section.</t>
  </si>
  <si>
    <t>Источник: НСК КР, МФКР, НБКР, регулятивная отчетность коммерческих банков.</t>
  </si>
  <si>
    <t>Булактар: УСК, ФМ, Улуттук банк жана коммерциялык банктардын мезгил-мезгили менен берилип туруучу отчеттору.</t>
  </si>
  <si>
    <t>Source: NSC КR, MFKR, NBKR, regulatory reporting of commercial banks.</t>
  </si>
  <si>
    <t xml:space="preserve">Excessive(+) / deficient (-) reserves </t>
  </si>
  <si>
    <t>НФКО</t>
  </si>
  <si>
    <t>ВВД</t>
  </si>
  <si>
    <t>Валовой внешний долг</t>
  </si>
  <si>
    <t>Небанковская финансово-кредитная организация</t>
  </si>
  <si>
    <t>ПРИЛОЖЕНИЕ 2. Методология формирования отдельных показателей</t>
  </si>
  <si>
    <t>APPENDIX 3. List of abbreviations</t>
  </si>
  <si>
    <t xml:space="preserve">APPENDIX 3. Calculation methodology of some indicators </t>
  </si>
  <si>
    <t>1-ТИРКЕМЕ. Графиктер / ПРИЛОЖЕНИЕ 1. Графики / APPENDIX 1. Charts</t>
  </si>
  <si>
    <t>including granted loans:</t>
  </si>
  <si>
    <t>Примечание: Изменение показателей связано с переоценкой активов и обязательств в иностранной валюте или исполнением обязательств в связи с возвратом активов, если не указано иное.</t>
  </si>
  <si>
    <t>Таблица IV.3.3. Информация о банках, находящихся в процессе ликвидации*</t>
  </si>
  <si>
    <t>IV.3.3-таблица. Жоюу процессинде турган банктар боюнча маалыматтар*</t>
  </si>
  <si>
    <t>Table IV.3.3. Information on banks in liquidation*</t>
  </si>
  <si>
    <t>Эскертүү: Көрсөткүчтөрдүн өзгөрүүсү, эгерде башкасы көрсөтүлбөсө, чет өлкө валютасындагы активдерди жана милдеттенмелерди кайра баалоого же активдер кайтарылгандыгынан улам милдеттенмелердин аткаргандыгына байланыштуу болгон.</t>
  </si>
  <si>
    <t>Note: Alteration of assets and liabilities is due to revaluation of assets and liabilities in foreign currency or repayment of liabilities due to return of assets, unless otherwise specified.</t>
  </si>
  <si>
    <t>Vu – объем кредитного портфеля кредитных союзов в национальной и иностранной валютах на конец соответствующего квартала.</t>
  </si>
  <si>
    <t>С 01.01.2016 г. заседания Правления НБКР по учетной ставке проводятся 8 раз в год (2 раза в квартал).</t>
  </si>
  <si>
    <t>С 27.02.2014 г. процентная ставка по кредиту "овернайт" устанавливается Комитетом денежно-кредитного регулирования Национального банка, исходя из целей и задач проводимой Национальным банком денежно-кредитной политики.</t>
  </si>
  <si>
    <t>С 17.02.2014 г. величина процентной ставки по депозитам "овернайт" устанавливается Комитетом денежно-кредитного регулирования Национального банка.</t>
  </si>
  <si>
    <t>n – количество операций за месяц.</t>
  </si>
  <si>
    <t>n – количество аукционов за месяц.</t>
  </si>
  <si>
    <t>T - срочность нот НБКР.</t>
  </si>
  <si>
    <t>n – количество удовлетворенных лотов.</t>
  </si>
  <si>
    <t>T – срок обращения ГКВ.</t>
  </si>
  <si>
    <t>I1 - средневзвешенная ставка по операциям на вторичном рынке за месяц.</t>
  </si>
  <si>
    <t>n – количество сделок за месяц.</t>
  </si>
  <si>
    <t>n – количество видов принятых депозитов за месяц.</t>
  </si>
  <si>
    <t>n – количество видов депозитов на конец месяца.</t>
  </si>
  <si>
    <t>n – количество видов кредитов, выданных за месяц.</t>
  </si>
  <si>
    <t>n – количество видов кредитов на конец месяца.</t>
  </si>
  <si>
    <r>
      <t xml:space="preserve">Средневзвешенная процентная ставка по кредитам в национальной (иностранной) валюте </t>
    </r>
    <r>
      <rPr>
        <sz val="10"/>
        <rFont val="Arial"/>
        <family val="2"/>
        <charset val="204"/>
      </rPr>
      <t xml:space="preserve">(общая, по каждой категории срочности, по каждой категории отрасли) </t>
    </r>
    <r>
      <rPr>
        <b/>
        <sz val="10"/>
        <rFont val="Arial"/>
        <family val="2"/>
        <charset val="204"/>
      </rPr>
      <t xml:space="preserve">на конец года </t>
    </r>
    <r>
      <rPr>
        <sz val="10"/>
        <rFont val="Arial"/>
        <family val="2"/>
        <charset val="204"/>
      </rPr>
      <t>равна средневзвешенной процентной ставке по кредитам в национальной (иностранной) валюте (общей, по каждой категории срочности, по каждой категории отрасли) на конец декабря отчетного года.</t>
    </r>
  </si>
  <si>
    <r>
      <t xml:space="preserve">Номинальный эффективный обменный курс </t>
    </r>
    <r>
      <rPr>
        <sz val="10"/>
        <rFont val="Arial"/>
        <family val="2"/>
        <charset val="204"/>
      </rPr>
      <t>– это средневзвешенное значение индексов номинальных двусторонних обменных курсов валют основных стран-партнеров, вошедших в рассматриваемую корзину стран, За период t он рассчитывается следующим образом:</t>
    </r>
  </si>
  <si>
    <r>
      <t xml:space="preserve">Реальный эффективный обменный курс </t>
    </r>
    <r>
      <rPr>
        <sz val="10"/>
        <rFont val="Arial"/>
        <family val="2"/>
        <charset val="204"/>
      </rPr>
      <t>- это средневзвешенное значение индексов двусторонних реальных обменных курсов валют основных стран-партнеров, включенных в рассматриваемую корзину стран, За период t он рассчитывается следующим образом:</t>
    </r>
  </si>
  <si>
    <t>n  - количество стран, вошедших в рассматриваемую выборку.</t>
  </si>
  <si>
    <t>Таблица I.1-таблица. Кыргыз Республикасынын</t>
  </si>
  <si>
    <t>Vu – кредиттик союздардын тиешелүү чейректин акырына карата улуттук жана чет өлкө валюталарындагы кредит портфелинин көлөмү.</t>
  </si>
  <si>
    <t>2016-жылдын үчтүн айынын биринен тартып Улуттук банктын эсептик чени боюнча Улуттук банк Башкармасынын отуруму жылына 8 жолу өткөрүлөт (чейректе 2 жолу).</t>
  </si>
  <si>
    <t>2014-жылдын бирдин айынын он жетисинен тартып "овернайт" депозиттери боюнча пайыздык чен Улуттук банктын Акча-кредиттик жөнгө салуу комитети тарабынан белгиленет.</t>
  </si>
  <si>
    <t>2014-жылдын бирдин айынын жыйырма жетисинен тартып "овернайт" кредити боюнча пайыздык чен Улуттук банктын Акча-кредиттик жөнгө салуу комитети тарабынан жүзөгө ашырылып жаткан акча-кредит саясатынын максаттарына жана милдеттерине жараша белгиленет.</t>
  </si>
  <si>
    <t>n – бир ай ичиндеги операциялардын саны.</t>
  </si>
  <si>
    <t>n – бир ай ичиндеги аукциондордун саны.</t>
  </si>
  <si>
    <t>кошумча жайгаштыруу</t>
  </si>
  <si>
    <t>T - Улуттук банктын ноталарынын мөөнөттүүлүгү.</t>
  </si>
  <si>
    <t>n – канааттандырылган лоттордун саны.</t>
  </si>
  <si>
    <t>облигаций (ГКО)</t>
  </si>
  <si>
    <t>жайгаштыруу</t>
  </si>
  <si>
    <t>T - МКВнын жүгүртүү мөөнөтү.</t>
  </si>
  <si>
    <t>n – канаттандырылган лоттордун саны.</t>
  </si>
  <si>
    <t>n – бир ай ичиндеги бүтүмдөрдүн саны.</t>
  </si>
  <si>
    <t>n – бир ай ичинде кабыл алынган депозиттердин түрлөрүнүн саны.</t>
  </si>
  <si>
    <t>n – айдын акырына карата депозиттердин түрлөрүнүн саны.</t>
  </si>
  <si>
    <t>n – бир ай ичинде берилген кредиттердин түрлөрүнүн саны.</t>
  </si>
  <si>
    <t>n – айдын акырына карата кредиттердин түрлөрүнүн саны.</t>
  </si>
  <si>
    <r>
      <t xml:space="preserve">Улуттук (чет өлкө) валютадагы кредиттердин жылдын акырына карата </t>
    </r>
    <r>
      <rPr>
        <sz val="10"/>
        <rFont val="Arial"/>
        <family val="2"/>
        <charset val="204"/>
      </rPr>
      <t xml:space="preserve">(жалпы, мөөнөттүүлүктүн ар бир категориясы, тармактардын ар бир категориясы боюнча) </t>
    </r>
    <r>
      <rPr>
        <b/>
        <sz val="10"/>
        <rFont val="Arial"/>
        <family val="2"/>
        <charset val="204"/>
      </rPr>
      <t xml:space="preserve">орточо салмактанып алынган чени улуттук (чет өлкө) валютадагы кредиттердин </t>
    </r>
    <r>
      <rPr>
        <sz val="10"/>
        <rFont val="Arial"/>
        <family val="2"/>
        <charset val="204"/>
      </rPr>
      <t>отчеттук жылдын бештин айынын акырына карата боюнча (жалпы, мөөнөттүүлүктүн ар бир категориясы, тармактардын ар бир категориясы боюнча) орточо салмактанып алынган ченине барабар.</t>
    </r>
  </si>
  <si>
    <t xml:space="preserve">боюнча жана ЕАЭБден тышкары </t>
  </si>
  <si>
    <t>өлкөлөр боюнча (уландысы)</t>
  </si>
  <si>
    <t>n  - маалыматтары эске алынган өлкөлөрдүн саны.</t>
  </si>
  <si>
    <t>Vu - volume of total loans of the credit unions in national and foreign currency as of the end of the relevant quarter.</t>
  </si>
  <si>
    <t>Since January 1, 2016 the NBKR Board meetings on the discount rate are held 8 times in a year (twice per quarter).</t>
  </si>
  <si>
    <t>Starting from February 27, 2014, the interest rate of the “overnight” credit is determine by the National Bank's Committee for Monetary Regulation, based on the goals and objectives of the monetary policy pursued by the National Bank.</t>
  </si>
  <si>
    <t>Starting from February 17, 2014, the interest rate of the “overnight” deposit is determine by the National Bank's Committee for Monetary Regulation.</t>
  </si>
  <si>
    <t>n – number of transactions for a month.</t>
  </si>
  <si>
    <t>n – number of auctions for a month.</t>
  </si>
  <si>
    <t>T - maturity of NBKR notes.</t>
  </si>
  <si>
    <t>n – number of bids met.</t>
  </si>
  <si>
    <t>T – T-bill maturity.</t>
  </si>
  <si>
    <t>n – number of deposit types accepted for a month.</t>
  </si>
  <si>
    <r>
      <t>Average weighted interest rate on accepted new deposits in national (foreign) currency</t>
    </r>
    <r>
      <rPr>
        <sz val="10"/>
        <rFont val="Arial"/>
        <family val="2"/>
        <charset val="204"/>
      </rPr>
      <t xml:space="preserve"> (total, by each type of clients and maturity) </t>
    </r>
    <r>
      <rPr>
        <b/>
        <sz val="10"/>
        <rFont val="Arial"/>
        <family val="2"/>
        <charset val="204"/>
      </rPr>
      <t>for a year</t>
    </r>
    <r>
      <rPr>
        <sz val="10"/>
        <rFont val="Arial"/>
        <family val="2"/>
        <charset val="204"/>
      </rPr>
      <t xml:space="preserve"> is calculated with formula: </t>
    </r>
  </si>
  <si>
    <r>
      <t xml:space="preserve">Average weighted interest rate on accepted new deposits in national (foreign) currency </t>
    </r>
    <r>
      <rPr>
        <sz val="10"/>
        <rFont val="Arial"/>
        <family val="2"/>
        <charset val="204"/>
      </rPr>
      <t xml:space="preserve">(total, by each type of clients and maturity) </t>
    </r>
    <r>
      <rPr>
        <b/>
        <sz val="10"/>
        <rFont val="Arial"/>
        <family val="2"/>
        <charset val="204"/>
      </rPr>
      <t xml:space="preserve">for a month </t>
    </r>
    <r>
      <rPr>
        <sz val="10"/>
        <rFont val="Arial"/>
        <family val="2"/>
        <charset val="204"/>
      </rPr>
      <t xml:space="preserve">is calculated with formula: </t>
    </r>
  </si>
  <si>
    <r>
      <t>V</t>
    </r>
    <r>
      <rPr>
        <vertAlign val="subscript"/>
        <sz val="10"/>
        <rFont val="Arial"/>
        <family val="2"/>
        <charset val="204"/>
      </rPr>
      <t>n</t>
    </r>
    <r>
      <rPr>
        <sz val="10"/>
        <rFont val="Arial"/>
        <family val="2"/>
        <charset val="204"/>
      </rPr>
      <t xml:space="preserve"> – volume of a single deposit in national (foreign) currency, end of month, </t>
    </r>
  </si>
  <si>
    <t>n – number of deposit types, end of month.</t>
  </si>
  <si>
    <r>
      <rPr>
        <b/>
        <sz val="10"/>
        <rFont val="Arial"/>
        <family val="2"/>
        <charset val="204"/>
      </rPr>
      <t>Средневзвешенная процентная ставка по депозитам в национальной (иностранной) валюте</t>
    </r>
    <r>
      <rPr>
        <sz val="10"/>
        <rFont val="Arial"/>
        <family val="2"/>
        <charset val="204"/>
      </rPr>
      <t xml:space="preserve"> (общая, по каждой категории клиентов,  по каждой категории срочности) </t>
    </r>
    <r>
      <rPr>
        <b/>
        <sz val="10"/>
        <rFont val="Arial"/>
        <family val="2"/>
        <charset val="204"/>
      </rPr>
      <t>на конец года</t>
    </r>
    <r>
      <rPr>
        <sz val="10"/>
        <rFont val="Arial"/>
        <family val="2"/>
        <charset val="204"/>
      </rPr>
      <t xml:space="preserve"> равна средневзвешенной процентной ставке по депозитам в национальной (иностранной) валюте (общей, по каждой категории клиентов, по каждой категории срочности) на конец декабря отчетного года.</t>
    </r>
  </si>
  <si>
    <r>
      <rPr>
        <b/>
        <sz val="10"/>
        <rFont val="Arial"/>
        <family val="2"/>
        <charset val="204"/>
      </rPr>
      <t>Average weighted interest rate on deposits in national (foreign) currency</t>
    </r>
    <r>
      <rPr>
        <sz val="10"/>
        <rFont val="Arial"/>
        <family val="2"/>
        <charset val="204"/>
      </rPr>
      <t xml:space="preserve"> (total, by each type of clients and maturity) </t>
    </r>
    <r>
      <rPr>
        <b/>
        <sz val="10"/>
        <rFont val="Arial"/>
        <family val="2"/>
        <charset val="204"/>
      </rPr>
      <t>as of the end of the year</t>
    </r>
    <r>
      <rPr>
        <sz val="10"/>
        <rFont val="Arial"/>
        <family val="2"/>
        <charset val="204"/>
      </rPr>
      <t xml:space="preserve"> is equal to the average weighted interest rate on deposits in national (foreign) currency (total, by each type of clients and maturity) as of the end of December of the reporting year.</t>
    </r>
  </si>
  <si>
    <r>
      <rPr>
        <b/>
        <sz val="10"/>
        <rFont val="Arial"/>
        <family val="2"/>
        <charset val="204"/>
      </rPr>
      <t>Улуттук валютада (чет өлкө валютасында) кабыл алынган депозиттердин жылдын акырына карата</t>
    </r>
    <r>
      <rPr>
        <sz val="10"/>
        <rFont val="Arial"/>
        <family val="2"/>
        <charset val="204"/>
      </rPr>
      <t xml:space="preserve"> (жалпы, кардарлардын ар бир категориясы, мөөнөттүүлүктүн ар бир категориясы боюнча) орточо салмактанып алынган чени улуттук валютада (чет өлкө валютасында) </t>
    </r>
    <r>
      <rPr>
        <b/>
        <sz val="10"/>
        <rFont val="Arial"/>
        <family val="2"/>
        <charset val="204"/>
      </rPr>
      <t>кабыл алынган депозиттердин отчеттук жылдын</t>
    </r>
    <r>
      <rPr>
        <sz val="10"/>
        <rFont val="Arial"/>
        <family val="2"/>
        <charset val="204"/>
      </rPr>
      <t xml:space="preserve"> декабрь айынын акырына карата (жалпы, кардарлардын ар бир категориясы, мөөнөттүүлүктүн ар бир категориясы) орточо салмактанып алынган ченине барабар.</t>
    </r>
  </si>
  <si>
    <t>n – number of loan types extended for a month.</t>
  </si>
  <si>
    <r>
      <t>V</t>
    </r>
    <r>
      <rPr>
        <vertAlign val="subscript"/>
        <sz val="10"/>
        <rFont val="Arial"/>
        <family val="2"/>
        <charset val="204"/>
      </rPr>
      <t>n</t>
    </r>
    <r>
      <rPr>
        <sz val="10"/>
        <rFont val="Arial"/>
        <family val="2"/>
        <charset val="204"/>
      </rPr>
      <t xml:space="preserve"> – volume of a single loan in national (foreign) currency extended for a month; </t>
    </r>
  </si>
  <si>
    <r>
      <t>V</t>
    </r>
    <r>
      <rPr>
        <vertAlign val="subscript"/>
        <sz val="10"/>
        <rFont val="Arial"/>
        <family val="2"/>
        <charset val="204"/>
      </rPr>
      <t>n</t>
    </r>
    <r>
      <rPr>
        <sz val="10"/>
        <rFont val="Arial"/>
        <family val="2"/>
        <charset val="204"/>
      </rPr>
      <t xml:space="preserve"> – volume of a single deposit in national (foreign) currency accepted for a month; </t>
    </r>
  </si>
  <si>
    <r>
      <t>I</t>
    </r>
    <r>
      <rPr>
        <vertAlign val="subscript"/>
        <sz val="10"/>
        <rFont val="Arial"/>
        <family val="2"/>
        <charset val="204"/>
      </rPr>
      <t>n</t>
    </r>
    <r>
      <rPr>
        <sz val="10"/>
        <rFont val="Arial"/>
        <family val="2"/>
        <charset val="204"/>
      </rPr>
      <t xml:space="preserve"> – interest rate of a single Repo transaction settled over a reporting month; </t>
    </r>
  </si>
  <si>
    <r>
      <t>V</t>
    </r>
    <r>
      <rPr>
        <vertAlign val="subscript"/>
        <sz val="10"/>
        <rFont val="Arial"/>
        <family val="2"/>
        <charset val="204"/>
      </rPr>
      <t>n</t>
    </r>
    <r>
      <rPr>
        <sz val="10"/>
        <rFont val="Arial"/>
        <family val="2"/>
        <charset val="204"/>
      </rPr>
      <t xml:space="preserve"> – volume of a single Repo transaction settled over a reporting month; </t>
    </r>
  </si>
  <si>
    <r>
      <t>q</t>
    </r>
    <r>
      <rPr>
        <vertAlign val="subscript"/>
        <sz val="10"/>
        <rFont val="Arial"/>
        <family val="2"/>
        <charset val="204"/>
      </rPr>
      <t>n</t>
    </r>
    <r>
      <rPr>
        <sz val="10"/>
        <rFont val="Arial"/>
        <family val="2"/>
        <charset val="204"/>
      </rPr>
      <t xml:space="preserve"> - объемы удовлетворенных лотов (в шт);</t>
    </r>
  </si>
  <si>
    <r>
      <t>I</t>
    </r>
    <r>
      <rPr>
        <vertAlign val="subscript"/>
        <sz val="10"/>
        <rFont val="Arial"/>
        <family val="2"/>
        <charset val="204"/>
      </rPr>
      <t>n</t>
    </r>
    <r>
      <rPr>
        <sz val="10"/>
        <rFont val="Arial"/>
        <family val="2"/>
        <charset val="204"/>
      </rPr>
      <t xml:space="preserve"> – средневзвешенная процентная ставка одного вида кредитов в национальной (иностранной) валюте, выданных за месяц; </t>
    </r>
  </si>
  <si>
    <r>
      <t>V</t>
    </r>
    <r>
      <rPr>
        <vertAlign val="subscript"/>
        <sz val="10"/>
        <rFont val="Arial"/>
        <family val="2"/>
        <charset val="204"/>
      </rPr>
      <t>n</t>
    </r>
    <r>
      <rPr>
        <sz val="10"/>
        <rFont val="Arial"/>
        <family val="2"/>
        <charset val="204"/>
      </rPr>
      <t xml:space="preserve"> – объем одного вида кредитов в национальной (иностранной) валюте, выданных за месяц;</t>
    </r>
  </si>
  <si>
    <r>
      <t>I</t>
    </r>
    <r>
      <rPr>
        <vertAlign val="subscript"/>
        <sz val="10"/>
        <rFont val="Arial"/>
        <family val="2"/>
        <charset val="204"/>
      </rPr>
      <t>n</t>
    </r>
    <r>
      <rPr>
        <sz val="10"/>
        <rFont val="Arial"/>
        <family val="2"/>
        <charset val="204"/>
      </rPr>
      <t xml:space="preserve"> – average weighted interest rate of a single loan in national (foreign) currency extended for a month; </t>
    </r>
  </si>
  <si>
    <r>
      <t>I</t>
    </r>
    <r>
      <rPr>
        <vertAlign val="subscript"/>
        <sz val="10"/>
        <rFont val="Arial"/>
        <family val="2"/>
        <charset val="204"/>
      </rPr>
      <t>n</t>
    </r>
    <r>
      <rPr>
        <sz val="10"/>
        <rFont val="Arial"/>
        <family val="2"/>
        <charset val="204"/>
      </rPr>
      <t xml:space="preserve"> – средневзвешенная процентная ставка одного вида кредитов в национальной (иностранной) валюте на конец месяца; </t>
    </r>
  </si>
  <si>
    <r>
      <t>V</t>
    </r>
    <r>
      <rPr>
        <vertAlign val="subscript"/>
        <sz val="10"/>
        <rFont val="Arial"/>
        <family val="2"/>
        <charset val="204"/>
      </rPr>
      <t>n</t>
    </r>
    <r>
      <rPr>
        <sz val="10"/>
        <rFont val="Arial"/>
        <family val="2"/>
        <charset val="204"/>
      </rPr>
      <t xml:space="preserve"> – объем одного вида кредитов в национальной (иностранной) валюте на конец месяца; </t>
    </r>
  </si>
  <si>
    <r>
      <t>I</t>
    </r>
    <r>
      <rPr>
        <vertAlign val="subscript"/>
        <sz val="10"/>
        <rFont val="Arial"/>
        <family val="2"/>
        <charset val="204"/>
      </rPr>
      <t>n</t>
    </r>
    <r>
      <rPr>
        <sz val="10"/>
        <rFont val="Arial"/>
        <family val="2"/>
        <charset val="204"/>
      </rPr>
      <t xml:space="preserve"> – average weighted interest rate of a single loan in national (foreign) currency, end of month; </t>
    </r>
  </si>
  <si>
    <r>
      <t>V</t>
    </r>
    <r>
      <rPr>
        <vertAlign val="subscript"/>
        <sz val="10"/>
        <rFont val="Arial"/>
        <family val="2"/>
        <charset val="204"/>
      </rPr>
      <t>n</t>
    </r>
    <r>
      <rPr>
        <sz val="10"/>
        <rFont val="Arial"/>
        <family val="2"/>
        <charset val="204"/>
      </rPr>
      <t xml:space="preserve"> – volume of a single loan in national (foreign) currency, end of month; </t>
    </r>
  </si>
  <si>
    <t>n – number of loan types, end of month.</t>
  </si>
  <si>
    <r>
      <t xml:space="preserve">Average weighted interest rate on loans in national (foreign) currency </t>
    </r>
    <r>
      <rPr>
        <sz val="10"/>
        <rFont val="Arial"/>
        <family val="2"/>
        <charset val="204"/>
      </rPr>
      <t>(total, by each maturity and sector)</t>
    </r>
    <r>
      <rPr>
        <b/>
        <sz val="10"/>
        <rFont val="Arial"/>
        <family val="2"/>
        <charset val="204"/>
      </rPr>
      <t xml:space="preserve"> as of the end </t>
    </r>
    <r>
      <rPr>
        <sz val="10"/>
        <rFont val="Arial"/>
        <family val="2"/>
        <charset val="204"/>
      </rPr>
      <t>of the year is equal to the average weighted interest rate on loans in national (foreign) currency (total, by each maturity and sector) as of the end of December of the reporting year.</t>
    </r>
  </si>
  <si>
    <r>
      <t>Real effective exchange rate index</t>
    </r>
    <r>
      <rPr>
        <sz val="10"/>
        <rFont val="Arial"/>
        <family val="2"/>
        <charset val="204"/>
      </rPr>
      <t xml:space="preserve"> - is geometric weighted average of real bilateral exchange rates indices of major trading partner countries in the basket being examined, For the period t it is calculated in the following way:</t>
    </r>
  </si>
  <si>
    <r>
      <t>RBER</t>
    </r>
    <r>
      <rPr>
        <i/>
        <vertAlign val="subscript"/>
        <sz val="10"/>
        <rFont val="Arial"/>
        <family val="2"/>
        <charset val="204"/>
      </rPr>
      <t xml:space="preserve">USt </t>
    </r>
    <r>
      <rPr>
        <i/>
        <sz val="10"/>
        <rFont val="Arial"/>
        <family val="2"/>
        <charset val="204"/>
      </rPr>
      <t>= 100*(ER</t>
    </r>
    <r>
      <rPr>
        <i/>
        <vertAlign val="subscript"/>
        <sz val="10"/>
        <rFont val="Arial"/>
        <family val="2"/>
        <charset val="204"/>
      </rPr>
      <t xml:space="preserve">USt </t>
    </r>
    <r>
      <rPr>
        <i/>
        <sz val="10"/>
        <rFont val="Arial"/>
        <family val="2"/>
        <charset val="204"/>
      </rPr>
      <t>/ ER</t>
    </r>
    <r>
      <rPr>
        <i/>
        <vertAlign val="subscript"/>
        <sz val="10"/>
        <rFont val="Arial"/>
        <family val="2"/>
        <charset val="204"/>
      </rPr>
      <t>USo</t>
    </r>
    <r>
      <rPr>
        <i/>
        <sz val="10"/>
        <rFont val="Arial"/>
        <family val="2"/>
        <charset val="204"/>
      </rPr>
      <t>)*( CPI</t>
    </r>
    <r>
      <rPr>
        <i/>
        <vertAlign val="subscript"/>
        <sz val="10"/>
        <rFont val="Arial"/>
        <family val="2"/>
        <charset val="204"/>
      </rPr>
      <t>KYRt</t>
    </r>
    <r>
      <rPr>
        <i/>
        <sz val="10"/>
        <rFont val="Arial"/>
        <family val="2"/>
        <charset val="204"/>
      </rPr>
      <t>/ CPI</t>
    </r>
    <r>
      <rPr>
        <i/>
        <vertAlign val="subscript"/>
        <sz val="10"/>
        <rFont val="Arial"/>
        <family val="2"/>
        <charset val="204"/>
      </rPr>
      <t xml:space="preserve">USt </t>
    </r>
    <r>
      <rPr>
        <i/>
        <sz val="10"/>
        <rFont val="Arial"/>
        <family val="2"/>
        <charset val="204"/>
      </rPr>
      <t>)</t>
    </r>
    <r>
      <rPr>
        <sz val="10"/>
        <rFont val="Arial"/>
        <family val="2"/>
        <charset val="204"/>
      </rPr>
      <t>, где                                          </t>
    </r>
  </si>
  <si>
    <r>
      <t>RBER</t>
    </r>
    <r>
      <rPr>
        <i/>
        <vertAlign val="subscript"/>
        <sz val="10"/>
        <rFont val="Arial"/>
        <family val="2"/>
        <charset val="204"/>
      </rPr>
      <t xml:space="preserve">USt </t>
    </r>
    <r>
      <rPr>
        <i/>
        <sz val="10"/>
        <rFont val="Arial"/>
        <family val="2"/>
        <charset val="204"/>
      </rPr>
      <t>= 100*(ER</t>
    </r>
    <r>
      <rPr>
        <i/>
        <vertAlign val="subscript"/>
        <sz val="10"/>
        <rFont val="Arial"/>
        <family val="2"/>
        <charset val="204"/>
      </rPr>
      <t xml:space="preserve">USt </t>
    </r>
    <r>
      <rPr>
        <i/>
        <sz val="10"/>
        <rFont val="Arial"/>
        <family val="2"/>
        <charset val="204"/>
      </rPr>
      <t>/ ER</t>
    </r>
    <r>
      <rPr>
        <i/>
        <vertAlign val="subscript"/>
        <sz val="10"/>
        <rFont val="Arial"/>
        <family val="2"/>
        <charset val="204"/>
      </rPr>
      <t>USo</t>
    </r>
    <r>
      <rPr>
        <i/>
        <sz val="10"/>
        <rFont val="Arial"/>
        <family val="2"/>
        <charset val="204"/>
      </rPr>
      <t>)*( CPI</t>
    </r>
    <r>
      <rPr>
        <i/>
        <vertAlign val="subscript"/>
        <sz val="10"/>
        <rFont val="Arial"/>
        <family val="2"/>
        <charset val="204"/>
      </rPr>
      <t>KYRt</t>
    </r>
    <r>
      <rPr>
        <i/>
        <sz val="10"/>
        <rFont val="Arial"/>
        <family val="2"/>
        <charset val="204"/>
      </rPr>
      <t>/ CPI</t>
    </r>
    <r>
      <rPr>
        <i/>
        <vertAlign val="subscript"/>
        <sz val="10"/>
        <rFont val="Arial"/>
        <family val="2"/>
        <charset val="204"/>
      </rPr>
      <t xml:space="preserve">USt </t>
    </r>
    <r>
      <rPr>
        <i/>
        <sz val="10"/>
        <rFont val="Arial"/>
        <family val="2"/>
        <charset val="204"/>
      </rPr>
      <t>)</t>
    </r>
    <r>
      <rPr>
        <sz val="10"/>
        <rFont val="Arial"/>
        <family val="2"/>
        <charset val="204"/>
      </rPr>
      <t>,</t>
    </r>
    <r>
      <rPr>
        <i/>
        <sz val="10"/>
        <rFont val="Arial"/>
        <family val="2"/>
        <charset val="204"/>
      </rPr>
      <t xml:space="preserve"> </t>
    </r>
    <r>
      <rPr>
        <sz val="10"/>
        <rFont val="Arial"/>
        <family val="2"/>
        <charset val="204"/>
      </rPr>
      <t>where</t>
    </r>
  </si>
  <si>
    <t>n  - number or countries in the sample being examined.</t>
  </si>
  <si>
    <r>
      <t>NBER</t>
    </r>
    <r>
      <rPr>
        <i/>
        <vertAlign val="subscript"/>
        <sz val="10"/>
        <rFont val="Arial"/>
        <family val="2"/>
        <charset val="204"/>
      </rPr>
      <t xml:space="preserve">USt </t>
    </r>
    <r>
      <rPr>
        <i/>
        <sz val="10"/>
        <rFont val="Arial"/>
        <family val="2"/>
        <charset val="204"/>
      </rPr>
      <t>= 100*(ER</t>
    </r>
    <r>
      <rPr>
        <i/>
        <vertAlign val="subscript"/>
        <sz val="10"/>
        <rFont val="Arial"/>
        <family val="2"/>
        <charset val="204"/>
      </rPr>
      <t xml:space="preserve">USt </t>
    </r>
    <r>
      <rPr>
        <i/>
        <sz val="10"/>
        <rFont val="Arial"/>
        <family val="2"/>
        <charset val="204"/>
      </rPr>
      <t>/ ER</t>
    </r>
    <r>
      <rPr>
        <i/>
        <vertAlign val="subscript"/>
        <sz val="10"/>
        <rFont val="Arial"/>
        <family val="2"/>
        <charset val="204"/>
      </rPr>
      <t>USo</t>
    </r>
    <r>
      <rPr>
        <i/>
        <sz val="10"/>
        <rFont val="Arial"/>
        <family val="2"/>
        <charset val="204"/>
      </rPr>
      <t>)</t>
    </r>
    <r>
      <rPr>
        <sz val="10"/>
        <rFont val="Arial"/>
        <family val="2"/>
        <charset val="204"/>
      </rPr>
      <t xml:space="preserve">, где </t>
    </r>
  </si>
  <si>
    <r>
      <t>NBER</t>
    </r>
    <r>
      <rPr>
        <i/>
        <vertAlign val="subscript"/>
        <sz val="10"/>
        <rFont val="Arial"/>
        <family val="2"/>
        <charset val="204"/>
      </rPr>
      <t xml:space="preserve">USt </t>
    </r>
    <r>
      <rPr>
        <i/>
        <sz val="10"/>
        <rFont val="Arial"/>
        <family val="2"/>
        <charset val="204"/>
      </rPr>
      <t>= 100*(ER</t>
    </r>
    <r>
      <rPr>
        <i/>
        <vertAlign val="subscript"/>
        <sz val="10"/>
        <rFont val="Arial"/>
        <family val="2"/>
        <charset val="204"/>
      </rPr>
      <t xml:space="preserve">USt </t>
    </r>
    <r>
      <rPr>
        <i/>
        <sz val="10"/>
        <rFont val="Arial"/>
        <family val="2"/>
        <charset val="204"/>
      </rPr>
      <t>/ ER</t>
    </r>
    <r>
      <rPr>
        <i/>
        <vertAlign val="subscript"/>
        <sz val="10"/>
        <rFont val="Arial"/>
        <family val="2"/>
        <charset val="204"/>
      </rPr>
      <t>USo</t>
    </r>
    <r>
      <rPr>
        <i/>
        <sz val="10"/>
        <rFont val="Arial"/>
        <family val="2"/>
        <charset val="204"/>
      </rPr>
      <t>)</t>
    </r>
    <r>
      <rPr>
        <sz val="10"/>
        <rFont val="Arial"/>
        <family val="2"/>
        <charset val="204"/>
      </rPr>
      <t>, мында</t>
    </r>
  </si>
  <si>
    <r>
      <t>I</t>
    </r>
    <r>
      <rPr>
        <vertAlign val="subscript"/>
        <sz val="10"/>
        <rFont val="Arial"/>
        <family val="2"/>
        <charset val="204"/>
      </rPr>
      <t>n</t>
    </r>
    <r>
      <rPr>
        <sz val="10"/>
        <rFont val="Arial"/>
        <family val="2"/>
        <charset val="204"/>
      </rPr>
      <t xml:space="preserve"> – улуттук (чет өлкө) валютадагы кредиттердин бир түрүнүн айдын акырына карата орточо салмактанып алынган пайыздык чени;</t>
    </r>
  </si>
  <si>
    <r>
      <t>V</t>
    </r>
    <r>
      <rPr>
        <vertAlign val="subscript"/>
        <sz val="10"/>
        <rFont val="Arial"/>
        <family val="2"/>
        <charset val="204"/>
      </rPr>
      <t>n</t>
    </r>
    <r>
      <rPr>
        <sz val="10"/>
        <rFont val="Arial"/>
        <family val="2"/>
        <charset val="204"/>
      </rPr>
      <t xml:space="preserve"> – улуттук (чет өлкө) валютадагы кредиттердин бир түрүнүн айдын акырына карата көлөмү;</t>
    </r>
  </si>
  <si>
    <r>
      <t>V</t>
    </r>
    <r>
      <rPr>
        <vertAlign val="subscript"/>
        <sz val="10"/>
        <rFont val="Arial"/>
        <family val="2"/>
        <charset val="204"/>
      </rPr>
      <t>n</t>
    </r>
    <r>
      <rPr>
        <sz val="10"/>
        <rFont val="Arial"/>
        <family val="2"/>
        <charset val="204"/>
      </rPr>
      <t xml:space="preserve"> – бир ай ичинде улуттук (чет өлкө) валютада берилген кредиттердин бир түрүнүн көлөмү;</t>
    </r>
  </si>
  <si>
    <r>
      <t>I</t>
    </r>
    <r>
      <rPr>
        <vertAlign val="subscript"/>
        <sz val="10"/>
        <rFont val="Arial"/>
        <family val="2"/>
        <charset val="204"/>
      </rPr>
      <t>n</t>
    </r>
    <r>
      <rPr>
        <sz val="10"/>
        <rFont val="Arial"/>
        <family val="2"/>
        <charset val="204"/>
      </rPr>
      <t xml:space="preserve"> – бир ай ичинде улуттук (чет өлкө) валютада берилген кредиттердин бир түрүнүн орточо салмактанып алынган пайыздык чени;</t>
    </r>
  </si>
  <si>
    <r>
      <t>I</t>
    </r>
    <r>
      <rPr>
        <vertAlign val="subscript"/>
        <sz val="10"/>
        <rFont val="Arial"/>
        <family val="2"/>
        <charset val="204"/>
      </rPr>
      <t>1</t>
    </r>
    <r>
      <rPr>
        <sz val="10"/>
        <rFont val="Arial"/>
        <family val="2"/>
        <charset val="204"/>
      </rPr>
      <t xml:space="preserve"> - бир ай ичиндеги репо операциялары боюнча орточо салмактанып алынган чен,</t>
    </r>
  </si>
  <si>
    <r>
      <t>T</t>
    </r>
    <r>
      <rPr>
        <vertAlign val="subscript"/>
        <sz val="10"/>
        <rFont val="Arial"/>
        <family val="2"/>
        <charset val="204"/>
      </rPr>
      <t>1</t>
    </r>
    <r>
      <rPr>
        <sz val="10"/>
        <rFont val="Arial"/>
        <family val="2"/>
        <charset val="204"/>
      </rPr>
      <t xml:space="preserve"> - бир ай ичиндегирепо операциялары боюнча орточо алынган мөөнөт.</t>
    </r>
  </si>
  <si>
    <r>
      <t>Y</t>
    </r>
    <r>
      <rPr>
        <vertAlign val="subscript"/>
        <sz val="10"/>
        <rFont val="Arial"/>
        <family val="2"/>
        <charset val="204"/>
      </rPr>
      <t>1</t>
    </r>
    <r>
      <rPr>
        <sz val="10"/>
        <rFont val="Arial"/>
        <family val="2"/>
        <charset val="204"/>
      </rPr>
      <t xml:space="preserve"> - Улуттук банктын ноталарынын бир ай ичиндени орточо алынган кирешелүүлүгү.</t>
    </r>
  </si>
  <si>
    <r>
      <t>Y</t>
    </r>
    <r>
      <rPr>
        <vertAlign val="subscript"/>
        <sz val="10"/>
        <rFont val="Arial"/>
        <family val="2"/>
        <charset val="204"/>
      </rPr>
      <t>1</t>
    </r>
    <r>
      <rPr>
        <sz val="10"/>
        <rFont val="Arial"/>
        <family val="2"/>
        <charset val="204"/>
      </rPr>
      <t xml:space="preserve"> - МКВнын бир ай ичиндени орточо алынган кирешелүүлүгү.</t>
    </r>
  </si>
  <si>
    <r>
      <t>I</t>
    </r>
    <r>
      <rPr>
        <vertAlign val="subscript"/>
        <sz val="10"/>
        <rFont val="Arial"/>
        <family val="2"/>
        <charset val="204"/>
      </rPr>
      <t>1</t>
    </r>
    <r>
      <rPr>
        <sz val="10"/>
        <rFont val="Arial"/>
        <family val="2"/>
        <charset val="204"/>
      </rPr>
      <t xml:space="preserve"> - экинчилик рыногунда бир ай ичинде ишке ашырылган операциялар боюнча орточо салмактанып алынган чен,</t>
    </r>
  </si>
  <si>
    <r>
      <t>T</t>
    </r>
    <r>
      <rPr>
        <vertAlign val="subscript"/>
        <sz val="10"/>
        <rFont val="Arial"/>
        <family val="2"/>
        <charset val="204"/>
      </rPr>
      <t>1</t>
    </r>
    <r>
      <rPr>
        <sz val="10"/>
        <rFont val="Arial"/>
        <family val="2"/>
        <charset val="204"/>
      </rPr>
      <t xml:space="preserve"> - экинчилик рыногунда бир ай ичинде ишке ашырылган операциялардын орточо алынган мөөнөтү.</t>
    </r>
  </si>
  <si>
    <r>
      <t>I</t>
    </r>
    <r>
      <rPr>
        <vertAlign val="subscript"/>
        <sz val="10"/>
        <rFont val="Arial"/>
        <family val="2"/>
        <charset val="204"/>
      </rPr>
      <t>1</t>
    </r>
    <r>
      <rPr>
        <sz val="10"/>
        <rFont val="Arial"/>
        <family val="2"/>
        <charset val="204"/>
      </rPr>
      <t xml:space="preserve"> - банктар аралык кредит рыногунда улуттук (чет өлкө) валютадагы кредиттер боюнча бир ай ичиндеги орточо салмактанып алынган чен (жалпысынан алганда жана мөөнөттүүлүктүн ар бир категориясы боюнча өз-өзүнчө).</t>
    </r>
  </si>
  <si>
    <r>
      <t>I = (I</t>
    </r>
    <r>
      <rPr>
        <i/>
        <vertAlign val="subscript"/>
        <sz val="10"/>
        <rFont val="Arial"/>
        <family val="2"/>
        <charset val="204"/>
      </rPr>
      <t>1</t>
    </r>
    <r>
      <rPr>
        <i/>
        <sz val="10"/>
        <rFont val="Arial"/>
        <family val="2"/>
        <charset val="204"/>
      </rPr>
      <t>+…+I</t>
    </r>
    <r>
      <rPr>
        <i/>
        <vertAlign val="subscript"/>
        <sz val="10"/>
        <rFont val="Arial"/>
        <family val="2"/>
        <charset val="204"/>
      </rPr>
      <t>12</t>
    </r>
    <r>
      <rPr>
        <i/>
        <sz val="10"/>
        <rFont val="Arial"/>
        <family val="2"/>
        <charset val="204"/>
      </rPr>
      <t>)/12</t>
    </r>
    <r>
      <rPr>
        <sz val="10"/>
        <rFont val="Arial"/>
        <family val="2"/>
        <charset val="204"/>
      </rPr>
      <t>, мында</t>
    </r>
  </si>
  <si>
    <r>
      <t>I</t>
    </r>
    <r>
      <rPr>
        <vertAlign val="subscript"/>
        <sz val="10"/>
        <rFont val="Arial"/>
        <family val="2"/>
        <charset val="204"/>
      </rPr>
      <t>1</t>
    </r>
    <r>
      <rPr>
        <sz val="10"/>
        <rFont val="Arial"/>
        <family val="2"/>
        <charset val="204"/>
      </rPr>
      <t xml:space="preserve"> - коммерциялык банктардын бир ай ичинде улуттук валютада (чет өлкө валютасында) жаңыдан кабыл алынган депозиттери боюнча орточо салмактанып алынган пайыздык чен (жалпы, кардарлардын ар бир категориясы, мөөнөттүүлүктүн ар бир категориясы боюнча).</t>
    </r>
  </si>
  <si>
    <r>
      <t>I</t>
    </r>
    <r>
      <rPr>
        <vertAlign val="subscript"/>
        <sz val="10"/>
        <rFont val="Arial"/>
        <family val="2"/>
        <charset val="204"/>
      </rPr>
      <t>1</t>
    </r>
    <r>
      <rPr>
        <sz val="10"/>
        <rFont val="Arial"/>
        <family val="2"/>
        <charset val="204"/>
      </rPr>
      <t xml:space="preserve"> - коммерциялык банктардын улуттук (чет өлкө) валютада жаңыдан берилген кредиттери боюнча (жалпы, мөөнөттүүлүктүн ар бир категориясы, тармактардын ар бир категориясы боюнча) ай ичиндеги орточо салмактанып алынган чен.</t>
    </r>
  </si>
  <si>
    <r>
      <t>NEER</t>
    </r>
    <r>
      <rPr>
        <i/>
        <vertAlign val="subscript"/>
        <sz val="10"/>
        <rFont val="Arial"/>
        <family val="2"/>
        <charset val="204"/>
      </rPr>
      <t>t</t>
    </r>
    <r>
      <rPr>
        <i/>
        <sz val="10"/>
        <rFont val="Arial"/>
        <family val="2"/>
        <charset val="204"/>
      </rPr>
      <t xml:space="preserve"> = (NBER</t>
    </r>
    <r>
      <rPr>
        <i/>
        <vertAlign val="subscript"/>
        <sz val="10"/>
        <rFont val="Arial"/>
        <family val="2"/>
        <charset val="204"/>
      </rPr>
      <t>1t</t>
    </r>
    <r>
      <rPr>
        <i/>
        <sz val="10"/>
        <rFont val="Arial"/>
        <family val="2"/>
        <charset val="204"/>
      </rPr>
      <t>)</t>
    </r>
    <r>
      <rPr>
        <i/>
        <vertAlign val="superscript"/>
        <sz val="10"/>
        <rFont val="Arial"/>
        <family val="2"/>
        <charset val="204"/>
      </rPr>
      <t>W1t</t>
    </r>
    <r>
      <rPr>
        <i/>
        <sz val="10"/>
        <rFont val="Arial"/>
        <family val="2"/>
        <charset val="204"/>
      </rPr>
      <t>*(NBER</t>
    </r>
    <r>
      <rPr>
        <i/>
        <vertAlign val="subscript"/>
        <sz val="10"/>
        <rFont val="Arial"/>
        <family val="2"/>
        <charset val="204"/>
      </rPr>
      <t>2t</t>
    </r>
    <r>
      <rPr>
        <i/>
        <sz val="10"/>
        <rFont val="Arial"/>
        <family val="2"/>
        <charset val="204"/>
      </rPr>
      <t>)</t>
    </r>
    <r>
      <rPr>
        <i/>
        <vertAlign val="superscript"/>
        <sz val="10"/>
        <rFont val="Arial"/>
        <family val="2"/>
        <charset val="204"/>
      </rPr>
      <t>W2t</t>
    </r>
    <r>
      <rPr>
        <i/>
        <sz val="10"/>
        <rFont val="Arial"/>
        <family val="2"/>
        <charset val="204"/>
      </rPr>
      <t xml:space="preserve"> ... (NBER</t>
    </r>
    <r>
      <rPr>
        <i/>
        <vertAlign val="subscript"/>
        <sz val="10"/>
        <rFont val="Arial"/>
        <family val="2"/>
        <charset val="204"/>
      </rPr>
      <t>nt</t>
    </r>
    <r>
      <rPr>
        <i/>
        <sz val="10"/>
        <rFont val="Arial"/>
        <family val="2"/>
        <charset val="204"/>
      </rPr>
      <t>)</t>
    </r>
    <r>
      <rPr>
        <i/>
        <vertAlign val="superscript"/>
        <sz val="10"/>
        <rFont val="Arial"/>
        <family val="2"/>
        <charset val="204"/>
      </rPr>
      <t>Wnt</t>
    </r>
    <r>
      <rPr>
        <sz val="10"/>
        <rFont val="Arial"/>
        <family val="2"/>
        <charset val="204"/>
      </rPr>
      <t>, мында</t>
    </r>
  </si>
  <si>
    <r>
      <t>REER</t>
    </r>
    <r>
      <rPr>
        <i/>
        <vertAlign val="subscript"/>
        <sz val="10"/>
        <rFont val="Arial"/>
        <family val="2"/>
        <charset val="204"/>
      </rPr>
      <t>t</t>
    </r>
    <r>
      <rPr>
        <i/>
        <sz val="10"/>
        <rFont val="Arial"/>
        <family val="2"/>
        <charset val="204"/>
      </rPr>
      <t xml:space="preserve"> = (RBER</t>
    </r>
    <r>
      <rPr>
        <i/>
        <vertAlign val="subscript"/>
        <sz val="10"/>
        <rFont val="Arial"/>
        <family val="2"/>
        <charset val="204"/>
      </rPr>
      <t>1t</t>
    </r>
    <r>
      <rPr>
        <i/>
        <sz val="10"/>
        <rFont val="Arial"/>
        <family val="2"/>
        <charset val="204"/>
      </rPr>
      <t>)</t>
    </r>
    <r>
      <rPr>
        <i/>
        <vertAlign val="superscript"/>
        <sz val="10"/>
        <rFont val="Arial"/>
        <family val="2"/>
        <charset val="204"/>
      </rPr>
      <t>W1t</t>
    </r>
    <r>
      <rPr>
        <i/>
        <sz val="10"/>
        <rFont val="Arial"/>
        <family val="2"/>
        <charset val="204"/>
      </rPr>
      <t>*(RBER</t>
    </r>
    <r>
      <rPr>
        <i/>
        <vertAlign val="subscript"/>
        <sz val="10"/>
        <rFont val="Arial"/>
        <family val="2"/>
        <charset val="204"/>
      </rPr>
      <t>2t</t>
    </r>
    <r>
      <rPr>
        <i/>
        <sz val="10"/>
        <rFont val="Arial"/>
        <family val="2"/>
        <charset val="204"/>
      </rPr>
      <t>)</t>
    </r>
    <r>
      <rPr>
        <i/>
        <vertAlign val="superscript"/>
        <sz val="10"/>
        <rFont val="Arial"/>
        <family val="2"/>
        <charset val="204"/>
      </rPr>
      <t>W2t</t>
    </r>
    <r>
      <rPr>
        <i/>
        <sz val="10"/>
        <rFont val="Arial"/>
        <family val="2"/>
        <charset val="204"/>
      </rPr>
      <t xml:space="preserve"> ... (RBER</t>
    </r>
    <r>
      <rPr>
        <i/>
        <vertAlign val="subscript"/>
        <sz val="10"/>
        <rFont val="Arial"/>
        <family val="2"/>
        <charset val="204"/>
      </rPr>
      <t>nt</t>
    </r>
    <r>
      <rPr>
        <i/>
        <sz val="10"/>
        <rFont val="Arial"/>
        <family val="2"/>
        <charset val="204"/>
      </rPr>
      <t>)</t>
    </r>
    <r>
      <rPr>
        <i/>
        <vertAlign val="superscript"/>
        <sz val="10"/>
        <rFont val="Arial"/>
        <family val="2"/>
        <charset val="204"/>
      </rPr>
      <t>Wnt</t>
    </r>
    <r>
      <rPr>
        <sz val="10"/>
        <rFont val="Arial"/>
        <family val="2"/>
        <charset val="204"/>
      </rPr>
      <t>, мында</t>
    </r>
  </si>
  <si>
    <r>
      <t>W</t>
    </r>
    <r>
      <rPr>
        <vertAlign val="subscript"/>
        <sz val="10"/>
        <rFont val="Arial"/>
        <family val="2"/>
        <charset val="204"/>
      </rPr>
      <t>it</t>
    </r>
    <r>
      <rPr>
        <sz val="10"/>
        <rFont val="Arial"/>
        <family val="2"/>
        <charset val="204"/>
      </rPr>
      <t xml:space="preserve"> - Кыргыз Республикасынын тышкы соодасында өнөктөш өлкөлөрдүн номиналдык эффективдүү алмашуу курстарынын индекси үчүн төмөнкү формула боюнча тиешелүү салмагы.</t>
    </r>
  </si>
  <si>
    <r>
      <t>I</t>
    </r>
    <r>
      <rPr>
        <vertAlign val="subscript"/>
        <sz val="10"/>
        <rFont val="Arial"/>
        <family val="2"/>
        <charset val="204"/>
      </rPr>
      <t>1</t>
    </r>
    <r>
      <rPr>
        <sz val="10"/>
        <rFont val="Arial"/>
        <family val="2"/>
        <charset val="204"/>
      </rPr>
      <t xml:space="preserve"> - средневзвешенная ставка по операции репо за месяц.</t>
    </r>
  </si>
  <si>
    <r>
      <t>T</t>
    </r>
    <r>
      <rPr>
        <vertAlign val="subscript"/>
        <sz val="10"/>
        <rFont val="Arial"/>
        <family val="2"/>
        <charset val="204"/>
      </rPr>
      <t>1</t>
    </r>
    <r>
      <rPr>
        <sz val="10"/>
        <rFont val="Arial"/>
        <family val="2"/>
        <charset val="204"/>
      </rPr>
      <t xml:space="preserve"> - средневзвешенный срок по операциям репо за месяц.</t>
    </r>
  </si>
  <si>
    <r>
      <t xml:space="preserve"> P = (p</t>
    </r>
    <r>
      <rPr>
        <i/>
        <vertAlign val="subscript"/>
        <sz val="10"/>
        <rFont val="Arial"/>
        <family val="2"/>
        <charset val="204"/>
      </rPr>
      <t>1</t>
    </r>
    <r>
      <rPr>
        <i/>
        <sz val="10"/>
        <rFont val="Arial"/>
        <family val="2"/>
        <charset val="204"/>
      </rPr>
      <t>q</t>
    </r>
    <r>
      <rPr>
        <i/>
        <vertAlign val="subscript"/>
        <sz val="10"/>
        <rFont val="Arial"/>
        <family val="2"/>
        <charset val="204"/>
      </rPr>
      <t>1</t>
    </r>
    <r>
      <rPr>
        <i/>
        <sz val="10"/>
        <rFont val="Arial"/>
        <family val="2"/>
        <charset val="204"/>
      </rPr>
      <t>+p</t>
    </r>
    <r>
      <rPr>
        <i/>
        <vertAlign val="subscript"/>
        <sz val="10"/>
        <rFont val="Arial"/>
        <family val="2"/>
        <charset val="204"/>
      </rPr>
      <t>2</t>
    </r>
    <r>
      <rPr>
        <i/>
        <sz val="10"/>
        <rFont val="Arial"/>
        <family val="2"/>
        <charset val="204"/>
      </rPr>
      <t>q</t>
    </r>
    <r>
      <rPr>
        <i/>
        <vertAlign val="subscript"/>
        <sz val="10"/>
        <rFont val="Arial"/>
        <family val="2"/>
        <charset val="204"/>
      </rPr>
      <t>2</t>
    </r>
    <r>
      <rPr>
        <i/>
        <sz val="10"/>
        <rFont val="Arial"/>
        <family val="2"/>
        <charset val="204"/>
      </rPr>
      <t>+…+p</t>
    </r>
    <r>
      <rPr>
        <i/>
        <vertAlign val="subscript"/>
        <sz val="10"/>
        <rFont val="Arial"/>
        <family val="2"/>
        <charset val="204"/>
      </rPr>
      <t>n</t>
    </r>
    <r>
      <rPr>
        <i/>
        <sz val="10"/>
        <rFont val="Arial"/>
        <family val="2"/>
        <charset val="204"/>
      </rPr>
      <t>q</t>
    </r>
    <r>
      <rPr>
        <i/>
        <vertAlign val="subscript"/>
        <sz val="10"/>
        <rFont val="Arial"/>
        <family val="2"/>
        <charset val="204"/>
      </rPr>
      <t>n</t>
    </r>
    <r>
      <rPr>
        <i/>
        <sz val="10"/>
        <rFont val="Arial"/>
        <family val="2"/>
        <charset val="204"/>
      </rPr>
      <t>) / (q</t>
    </r>
    <r>
      <rPr>
        <i/>
        <vertAlign val="subscript"/>
        <sz val="10"/>
        <rFont val="Arial"/>
        <family val="2"/>
        <charset val="204"/>
      </rPr>
      <t>1</t>
    </r>
    <r>
      <rPr>
        <i/>
        <sz val="10"/>
        <rFont val="Arial"/>
        <family val="2"/>
        <charset val="204"/>
      </rPr>
      <t>+…+q</t>
    </r>
    <r>
      <rPr>
        <i/>
        <vertAlign val="subscript"/>
        <sz val="10"/>
        <rFont val="Arial"/>
        <family val="2"/>
        <charset val="204"/>
      </rPr>
      <t>n</t>
    </r>
    <r>
      <rPr>
        <i/>
        <sz val="10"/>
        <rFont val="Arial"/>
        <family val="2"/>
        <charset val="204"/>
      </rPr>
      <t>)</t>
    </r>
    <r>
      <rPr>
        <sz val="10"/>
        <rFont val="Arial"/>
        <family val="2"/>
        <charset val="204"/>
      </rPr>
      <t>, мында</t>
    </r>
  </si>
  <si>
    <r>
      <t>T = (T</t>
    </r>
    <r>
      <rPr>
        <i/>
        <vertAlign val="subscript"/>
        <sz val="10"/>
        <rFont val="Arial"/>
        <family val="2"/>
        <charset val="204"/>
      </rPr>
      <t>1</t>
    </r>
    <r>
      <rPr>
        <i/>
        <sz val="10"/>
        <rFont val="Arial"/>
        <family val="2"/>
        <charset val="204"/>
      </rPr>
      <t>+…+T</t>
    </r>
    <r>
      <rPr>
        <i/>
        <vertAlign val="subscript"/>
        <sz val="10"/>
        <rFont val="Arial"/>
        <family val="2"/>
        <charset val="204"/>
      </rPr>
      <t>12</t>
    </r>
    <r>
      <rPr>
        <i/>
        <sz val="10"/>
        <rFont val="Arial"/>
        <family val="2"/>
        <charset val="204"/>
      </rPr>
      <t>)/12</t>
    </r>
    <r>
      <rPr>
        <sz val="10"/>
        <rFont val="Arial"/>
        <family val="2"/>
        <charset val="204"/>
      </rPr>
      <t>, мында</t>
    </r>
  </si>
  <si>
    <r>
      <t>Y = (Y</t>
    </r>
    <r>
      <rPr>
        <i/>
        <vertAlign val="subscript"/>
        <sz val="10"/>
        <rFont val="Arial"/>
        <family val="2"/>
        <charset val="204"/>
      </rPr>
      <t>1</t>
    </r>
    <r>
      <rPr>
        <i/>
        <sz val="10"/>
        <rFont val="Arial"/>
        <family val="2"/>
        <charset val="204"/>
      </rPr>
      <t>+…+Y</t>
    </r>
    <r>
      <rPr>
        <i/>
        <vertAlign val="subscript"/>
        <sz val="10"/>
        <rFont val="Arial"/>
        <family val="2"/>
        <charset val="204"/>
      </rPr>
      <t>12</t>
    </r>
    <r>
      <rPr>
        <i/>
        <sz val="10"/>
        <rFont val="Arial"/>
        <family val="2"/>
        <charset val="204"/>
      </rPr>
      <t>)/12</t>
    </r>
    <r>
      <rPr>
        <sz val="10"/>
        <rFont val="Arial"/>
        <family val="2"/>
        <charset val="204"/>
      </rPr>
      <t>, мында</t>
    </r>
  </si>
  <si>
    <r>
      <t>RBER</t>
    </r>
    <r>
      <rPr>
        <i/>
        <vertAlign val="subscript"/>
        <sz val="10"/>
        <rFont val="Arial"/>
        <family val="2"/>
        <charset val="204"/>
      </rPr>
      <t xml:space="preserve">USt </t>
    </r>
    <r>
      <rPr>
        <i/>
        <sz val="10"/>
        <rFont val="Arial"/>
        <family val="2"/>
        <charset val="204"/>
      </rPr>
      <t>= 100*(ER</t>
    </r>
    <r>
      <rPr>
        <i/>
        <vertAlign val="subscript"/>
        <sz val="10"/>
        <rFont val="Arial"/>
        <family val="2"/>
        <charset val="204"/>
      </rPr>
      <t xml:space="preserve">USt </t>
    </r>
    <r>
      <rPr>
        <i/>
        <sz val="10"/>
        <rFont val="Arial"/>
        <family val="2"/>
        <charset val="204"/>
      </rPr>
      <t>/ ER</t>
    </r>
    <r>
      <rPr>
        <i/>
        <vertAlign val="subscript"/>
        <sz val="10"/>
        <rFont val="Arial"/>
        <family val="2"/>
        <charset val="204"/>
      </rPr>
      <t>USo</t>
    </r>
    <r>
      <rPr>
        <i/>
        <sz val="10"/>
        <rFont val="Arial"/>
        <family val="2"/>
        <charset val="204"/>
      </rPr>
      <t>)*(CPI</t>
    </r>
    <r>
      <rPr>
        <i/>
        <vertAlign val="subscript"/>
        <sz val="10"/>
        <rFont val="Arial"/>
        <family val="2"/>
        <charset val="204"/>
      </rPr>
      <t>KYRt</t>
    </r>
    <r>
      <rPr>
        <i/>
        <sz val="10"/>
        <rFont val="Arial"/>
        <family val="2"/>
        <charset val="204"/>
      </rPr>
      <t>/ CPI</t>
    </r>
    <r>
      <rPr>
        <i/>
        <vertAlign val="subscript"/>
        <sz val="10"/>
        <rFont val="Arial"/>
        <family val="2"/>
        <charset val="204"/>
      </rPr>
      <t xml:space="preserve">USt </t>
    </r>
    <r>
      <rPr>
        <i/>
        <sz val="10"/>
        <rFont val="Arial"/>
        <family val="2"/>
        <charset val="204"/>
      </rPr>
      <t>)</t>
    </r>
    <r>
      <rPr>
        <sz val="10"/>
        <rFont val="Arial"/>
        <family val="2"/>
        <charset val="204"/>
      </rPr>
      <t>, мында</t>
    </r>
  </si>
  <si>
    <r>
      <t>I = (I</t>
    </r>
    <r>
      <rPr>
        <i/>
        <vertAlign val="subscript"/>
        <sz val="10"/>
        <rFont val="Arial"/>
        <family val="2"/>
        <charset val="204"/>
      </rPr>
      <t>1</t>
    </r>
    <r>
      <rPr>
        <i/>
        <sz val="10"/>
        <rFont val="Arial"/>
        <family val="2"/>
        <charset val="204"/>
      </rPr>
      <t>+…+I</t>
    </r>
    <r>
      <rPr>
        <i/>
        <vertAlign val="subscript"/>
        <sz val="10"/>
        <rFont val="Arial"/>
        <family val="2"/>
        <charset val="204"/>
      </rPr>
      <t>12</t>
    </r>
    <r>
      <rPr>
        <i/>
        <sz val="10"/>
        <rFont val="Arial"/>
        <family val="2"/>
        <charset val="204"/>
      </rPr>
      <t>)/12</t>
    </r>
    <r>
      <rPr>
        <sz val="10"/>
        <rFont val="Arial"/>
        <family val="2"/>
        <charset val="204"/>
      </rPr>
      <t>, где</t>
    </r>
  </si>
  <si>
    <r>
      <t>T = (T</t>
    </r>
    <r>
      <rPr>
        <i/>
        <vertAlign val="subscript"/>
        <sz val="10"/>
        <rFont val="Arial"/>
        <family val="2"/>
        <charset val="204"/>
      </rPr>
      <t>1</t>
    </r>
    <r>
      <rPr>
        <i/>
        <sz val="10"/>
        <rFont val="Arial"/>
        <family val="2"/>
        <charset val="204"/>
      </rPr>
      <t>+…+T</t>
    </r>
    <r>
      <rPr>
        <i/>
        <vertAlign val="subscript"/>
        <sz val="10"/>
        <rFont val="Arial"/>
        <family val="2"/>
        <charset val="204"/>
      </rPr>
      <t>12</t>
    </r>
    <r>
      <rPr>
        <i/>
        <sz val="10"/>
        <rFont val="Arial"/>
        <family val="2"/>
        <charset val="204"/>
      </rPr>
      <t>)/12</t>
    </r>
    <r>
      <rPr>
        <sz val="10"/>
        <rFont val="Arial"/>
        <family val="2"/>
        <charset val="204"/>
      </rPr>
      <t>, где</t>
    </r>
  </si>
  <si>
    <r>
      <t xml:space="preserve"> P = (p</t>
    </r>
    <r>
      <rPr>
        <i/>
        <vertAlign val="subscript"/>
        <sz val="10"/>
        <rFont val="Arial"/>
        <family val="2"/>
        <charset val="204"/>
      </rPr>
      <t>1</t>
    </r>
    <r>
      <rPr>
        <i/>
        <sz val="10"/>
        <rFont val="Arial"/>
        <family val="2"/>
        <charset val="204"/>
      </rPr>
      <t>q</t>
    </r>
    <r>
      <rPr>
        <i/>
        <vertAlign val="subscript"/>
        <sz val="10"/>
        <rFont val="Arial"/>
        <family val="2"/>
        <charset val="204"/>
      </rPr>
      <t>1</t>
    </r>
    <r>
      <rPr>
        <i/>
        <sz val="10"/>
        <rFont val="Arial"/>
        <family val="2"/>
        <charset val="204"/>
      </rPr>
      <t>+p</t>
    </r>
    <r>
      <rPr>
        <i/>
        <vertAlign val="subscript"/>
        <sz val="10"/>
        <rFont val="Arial"/>
        <family val="2"/>
        <charset val="204"/>
      </rPr>
      <t>2</t>
    </r>
    <r>
      <rPr>
        <i/>
        <sz val="10"/>
        <rFont val="Arial"/>
        <family val="2"/>
        <charset val="204"/>
      </rPr>
      <t>q</t>
    </r>
    <r>
      <rPr>
        <i/>
        <vertAlign val="subscript"/>
        <sz val="10"/>
        <rFont val="Arial"/>
        <family val="2"/>
        <charset val="204"/>
      </rPr>
      <t>2</t>
    </r>
    <r>
      <rPr>
        <i/>
        <sz val="10"/>
        <rFont val="Arial"/>
        <family val="2"/>
        <charset val="204"/>
      </rPr>
      <t>+…+p</t>
    </r>
    <r>
      <rPr>
        <i/>
        <vertAlign val="subscript"/>
        <sz val="10"/>
        <rFont val="Arial"/>
        <family val="2"/>
        <charset val="204"/>
      </rPr>
      <t>n</t>
    </r>
    <r>
      <rPr>
        <i/>
        <sz val="10"/>
        <rFont val="Arial"/>
        <family val="2"/>
        <charset val="204"/>
      </rPr>
      <t>q</t>
    </r>
    <r>
      <rPr>
        <i/>
        <vertAlign val="subscript"/>
        <sz val="10"/>
        <rFont val="Arial"/>
        <family val="2"/>
        <charset val="204"/>
      </rPr>
      <t>n</t>
    </r>
    <r>
      <rPr>
        <i/>
        <sz val="10"/>
        <rFont val="Arial"/>
        <family val="2"/>
        <charset val="204"/>
      </rPr>
      <t>)/(q</t>
    </r>
    <r>
      <rPr>
        <i/>
        <vertAlign val="subscript"/>
        <sz val="10"/>
        <rFont val="Arial"/>
        <family val="2"/>
        <charset val="204"/>
      </rPr>
      <t>1</t>
    </r>
    <r>
      <rPr>
        <i/>
        <sz val="10"/>
        <rFont val="Arial"/>
        <family val="2"/>
        <charset val="204"/>
      </rPr>
      <t>+…+q</t>
    </r>
    <r>
      <rPr>
        <i/>
        <vertAlign val="subscript"/>
        <sz val="10"/>
        <rFont val="Arial"/>
        <family val="2"/>
        <charset val="204"/>
      </rPr>
      <t>n</t>
    </r>
    <r>
      <rPr>
        <i/>
        <sz val="10"/>
        <rFont val="Arial"/>
        <family val="2"/>
        <charset val="204"/>
      </rPr>
      <t>)</t>
    </r>
    <r>
      <rPr>
        <sz val="10"/>
        <rFont val="Arial"/>
        <family val="2"/>
        <charset val="204"/>
      </rPr>
      <t>, где</t>
    </r>
  </si>
  <si>
    <r>
      <t>Y = (Y</t>
    </r>
    <r>
      <rPr>
        <i/>
        <vertAlign val="subscript"/>
        <sz val="10"/>
        <rFont val="Arial"/>
        <family val="2"/>
        <charset val="204"/>
      </rPr>
      <t>1</t>
    </r>
    <r>
      <rPr>
        <i/>
        <sz val="10"/>
        <rFont val="Arial"/>
        <family val="2"/>
        <charset val="204"/>
      </rPr>
      <t>+…+Y</t>
    </r>
    <r>
      <rPr>
        <i/>
        <vertAlign val="subscript"/>
        <sz val="10"/>
        <rFont val="Arial"/>
        <family val="2"/>
        <charset val="204"/>
      </rPr>
      <t>12</t>
    </r>
    <r>
      <rPr>
        <i/>
        <sz val="10"/>
        <rFont val="Arial"/>
        <family val="2"/>
        <charset val="204"/>
      </rPr>
      <t>)/12</t>
    </r>
    <r>
      <rPr>
        <sz val="10"/>
        <rFont val="Arial"/>
        <family val="2"/>
        <charset val="204"/>
      </rPr>
      <t>, где</t>
    </r>
  </si>
  <si>
    <r>
      <t>Y</t>
    </r>
    <r>
      <rPr>
        <vertAlign val="subscript"/>
        <sz val="10"/>
        <rFont val="Arial"/>
        <family val="2"/>
        <charset val="204"/>
      </rPr>
      <t>1</t>
    </r>
    <r>
      <rPr>
        <sz val="10"/>
        <rFont val="Arial"/>
        <family val="2"/>
        <charset val="204"/>
      </rPr>
      <t xml:space="preserve"> - средневзвешенная доходность нот НБКР за месяц.</t>
    </r>
  </si>
  <si>
    <r>
      <t>P = (p</t>
    </r>
    <r>
      <rPr>
        <i/>
        <vertAlign val="subscript"/>
        <sz val="10"/>
        <rFont val="Arial"/>
        <family val="2"/>
        <charset val="204"/>
      </rPr>
      <t>1</t>
    </r>
    <r>
      <rPr>
        <i/>
        <sz val="10"/>
        <rFont val="Arial"/>
        <family val="2"/>
        <charset val="204"/>
      </rPr>
      <t>q</t>
    </r>
    <r>
      <rPr>
        <i/>
        <vertAlign val="subscript"/>
        <sz val="10"/>
        <rFont val="Arial"/>
        <family val="2"/>
        <charset val="204"/>
      </rPr>
      <t>1</t>
    </r>
    <r>
      <rPr>
        <i/>
        <sz val="10"/>
        <rFont val="Arial"/>
        <family val="2"/>
        <charset val="204"/>
      </rPr>
      <t>+p</t>
    </r>
    <r>
      <rPr>
        <i/>
        <vertAlign val="subscript"/>
        <sz val="10"/>
        <rFont val="Arial"/>
        <family val="2"/>
        <charset val="204"/>
      </rPr>
      <t>2</t>
    </r>
    <r>
      <rPr>
        <i/>
        <sz val="10"/>
        <rFont val="Arial"/>
        <family val="2"/>
        <charset val="204"/>
      </rPr>
      <t>q</t>
    </r>
    <r>
      <rPr>
        <i/>
        <vertAlign val="subscript"/>
        <sz val="10"/>
        <rFont val="Arial"/>
        <family val="2"/>
        <charset val="204"/>
      </rPr>
      <t>2</t>
    </r>
    <r>
      <rPr>
        <i/>
        <sz val="10"/>
        <rFont val="Arial"/>
        <family val="2"/>
        <charset val="204"/>
      </rPr>
      <t>+…+p</t>
    </r>
    <r>
      <rPr>
        <i/>
        <vertAlign val="subscript"/>
        <sz val="10"/>
        <rFont val="Arial"/>
        <family val="2"/>
        <charset val="204"/>
      </rPr>
      <t>n</t>
    </r>
    <r>
      <rPr>
        <i/>
        <sz val="10"/>
        <rFont val="Arial"/>
        <family val="2"/>
        <charset val="204"/>
      </rPr>
      <t>q</t>
    </r>
    <r>
      <rPr>
        <i/>
        <vertAlign val="subscript"/>
        <sz val="10"/>
        <rFont val="Arial"/>
        <family val="2"/>
        <charset val="204"/>
      </rPr>
      <t>n</t>
    </r>
    <r>
      <rPr>
        <i/>
        <sz val="10"/>
        <rFont val="Arial"/>
        <family val="2"/>
        <charset val="204"/>
      </rPr>
      <t>)/(q</t>
    </r>
    <r>
      <rPr>
        <i/>
        <vertAlign val="subscript"/>
        <sz val="10"/>
        <rFont val="Arial"/>
        <family val="2"/>
        <charset val="204"/>
      </rPr>
      <t>1</t>
    </r>
    <r>
      <rPr>
        <i/>
        <sz val="10"/>
        <rFont val="Arial"/>
        <family val="2"/>
        <charset val="204"/>
      </rPr>
      <t>+…+q</t>
    </r>
    <r>
      <rPr>
        <i/>
        <vertAlign val="subscript"/>
        <sz val="10"/>
        <rFont val="Arial"/>
        <family val="2"/>
        <charset val="204"/>
      </rPr>
      <t>n</t>
    </r>
    <r>
      <rPr>
        <i/>
        <sz val="10"/>
        <rFont val="Arial"/>
        <family val="2"/>
        <charset val="204"/>
      </rPr>
      <t>),</t>
    </r>
    <r>
      <rPr>
        <sz val="10"/>
        <rFont val="Arial"/>
        <family val="2"/>
        <charset val="204"/>
      </rPr>
      <t>где</t>
    </r>
  </si>
  <si>
    <r>
      <t>Y</t>
    </r>
    <r>
      <rPr>
        <vertAlign val="subscript"/>
        <sz val="10"/>
        <rFont val="Arial"/>
        <family val="2"/>
        <charset val="204"/>
      </rPr>
      <t>1</t>
    </r>
    <r>
      <rPr>
        <sz val="10"/>
        <rFont val="Arial"/>
        <family val="2"/>
        <charset val="204"/>
      </rPr>
      <t xml:space="preserve"> - средневзвешенная доходность ГКВ за месяц.</t>
    </r>
  </si>
  <si>
    <r>
      <t>T</t>
    </r>
    <r>
      <rPr>
        <vertAlign val="subscript"/>
        <sz val="10"/>
        <rFont val="Arial"/>
        <family val="2"/>
        <charset val="204"/>
      </rPr>
      <t>1</t>
    </r>
    <r>
      <rPr>
        <sz val="10"/>
        <rFont val="Arial"/>
        <family val="2"/>
        <charset val="204"/>
      </rPr>
      <t xml:space="preserve"> - средневзвешенный срок по операциям на вторичном рынке за месяц.</t>
    </r>
  </si>
  <si>
    <r>
      <t>I = (I</t>
    </r>
    <r>
      <rPr>
        <i/>
        <vertAlign val="subscript"/>
        <sz val="10"/>
        <rFont val="Arial"/>
        <family val="2"/>
        <charset val="204"/>
      </rPr>
      <t>1</t>
    </r>
    <r>
      <rPr>
        <i/>
        <sz val="10"/>
        <rFont val="Arial"/>
        <family val="2"/>
        <charset val="204"/>
      </rPr>
      <t>+…+I</t>
    </r>
    <r>
      <rPr>
        <i/>
        <vertAlign val="subscript"/>
        <sz val="10"/>
        <rFont val="Arial"/>
        <family val="2"/>
        <charset val="204"/>
      </rPr>
      <t>12</t>
    </r>
    <r>
      <rPr>
        <i/>
        <sz val="10"/>
        <rFont val="Arial"/>
        <family val="2"/>
        <charset val="204"/>
      </rPr>
      <t>)/12,</t>
    </r>
    <r>
      <rPr>
        <sz val="10"/>
        <rFont val="Arial"/>
        <family val="2"/>
        <charset val="204"/>
      </rPr>
      <t xml:space="preserve"> где</t>
    </r>
  </si>
  <si>
    <r>
      <t>I</t>
    </r>
    <r>
      <rPr>
        <vertAlign val="subscript"/>
        <sz val="10"/>
        <rFont val="Arial"/>
        <family val="2"/>
        <charset val="204"/>
      </rPr>
      <t>1</t>
    </r>
    <r>
      <rPr>
        <sz val="10"/>
        <rFont val="Arial"/>
        <family val="2"/>
        <charset val="204"/>
      </rPr>
      <t xml:space="preserve"> - средневзвешенная ставка на межбанковском кредитном рынке в национальной (иностранной) валюте (в общем и по каждой категории срочности отдельно) за месяц.</t>
    </r>
  </si>
  <si>
    <r>
      <t>I</t>
    </r>
    <r>
      <rPr>
        <vertAlign val="subscript"/>
        <sz val="10"/>
        <rFont val="Arial"/>
        <family val="2"/>
        <charset val="204"/>
      </rPr>
      <t>1</t>
    </r>
    <r>
      <rPr>
        <sz val="10"/>
        <rFont val="Arial"/>
        <family val="2"/>
        <charset val="204"/>
      </rPr>
      <t xml:space="preserve"> - средневзвешенная процентная ставка коммерческих банков по вновь принятым депозитам в национальной (иностранной) валюте (общая, по каждой категории клиентов, по каждой категории срочности) за месяц.</t>
    </r>
  </si>
  <si>
    <r>
      <t>I</t>
    </r>
    <r>
      <rPr>
        <vertAlign val="subscript"/>
        <sz val="10"/>
        <rFont val="Arial"/>
        <family val="2"/>
        <charset val="204"/>
      </rPr>
      <t>1</t>
    </r>
    <r>
      <rPr>
        <sz val="10"/>
        <rFont val="Arial"/>
        <family val="2"/>
        <charset val="204"/>
      </rPr>
      <t xml:space="preserve"> - средневзвешенная процентная ставка коммерческих банков по вновь выданным кредитам в национальной (иностранной) валюте (общая, по каждой категории срочности, по каждой категории отрасли) за месяц.</t>
    </r>
  </si>
  <si>
    <r>
      <t>REE</t>
    </r>
    <r>
      <rPr>
        <i/>
        <vertAlign val="subscript"/>
        <sz val="10"/>
        <rFont val="Arial"/>
        <family val="2"/>
        <charset val="204"/>
      </rPr>
      <t>Rt</t>
    </r>
    <r>
      <rPr>
        <i/>
        <sz val="10"/>
        <rFont val="Arial"/>
        <family val="2"/>
        <charset val="204"/>
      </rPr>
      <t xml:space="preserve"> = (RBER</t>
    </r>
    <r>
      <rPr>
        <i/>
        <vertAlign val="subscript"/>
        <sz val="10"/>
        <rFont val="Arial"/>
        <family val="2"/>
        <charset val="204"/>
      </rPr>
      <t>1t</t>
    </r>
    <r>
      <rPr>
        <i/>
        <sz val="10"/>
        <rFont val="Arial"/>
        <family val="2"/>
        <charset val="204"/>
      </rPr>
      <t>)</t>
    </r>
    <r>
      <rPr>
        <i/>
        <vertAlign val="superscript"/>
        <sz val="10"/>
        <rFont val="Arial"/>
        <family val="2"/>
        <charset val="204"/>
      </rPr>
      <t>W1t</t>
    </r>
    <r>
      <rPr>
        <i/>
        <sz val="10"/>
        <rFont val="Arial"/>
        <family val="2"/>
        <charset val="204"/>
      </rPr>
      <t>*(RBER</t>
    </r>
    <r>
      <rPr>
        <i/>
        <vertAlign val="subscript"/>
        <sz val="10"/>
        <rFont val="Arial"/>
        <family val="2"/>
        <charset val="204"/>
      </rPr>
      <t>2t</t>
    </r>
    <r>
      <rPr>
        <i/>
        <sz val="10"/>
        <rFont val="Arial"/>
        <family val="2"/>
        <charset val="204"/>
      </rPr>
      <t>)</t>
    </r>
    <r>
      <rPr>
        <i/>
        <vertAlign val="superscript"/>
        <sz val="10"/>
        <rFont val="Arial"/>
        <family val="2"/>
        <charset val="204"/>
      </rPr>
      <t>W2t</t>
    </r>
    <r>
      <rPr>
        <i/>
        <sz val="10"/>
        <rFont val="Arial"/>
        <family val="2"/>
        <charset val="204"/>
      </rPr>
      <t xml:space="preserve"> ... (RBER</t>
    </r>
    <r>
      <rPr>
        <i/>
        <vertAlign val="subscript"/>
        <sz val="10"/>
        <rFont val="Arial"/>
        <family val="2"/>
        <charset val="204"/>
      </rPr>
      <t>nt</t>
    </r>
    <r>
      <rPr>
        <i/>
        <sz val="10"/>
        <rFont val="Arial"/>
        <family val="2"/>
        <charset val="204"/>
      </rPr>
      <t>)</t>
    </r>
    <r>
      <rPr>
        <i/>
        <vertAlign val="superscript"/>
        <sz val="10"/>
        <rFont val="Arial"/>
        <family val="2"/>
        <charset val="204"/>
      </rPr>
      <t>Wnt</t>
    </r>
    <r>
      <rPr>
        <sz val="10"/>
        <rFont val="Arial"/>
        <family val="2"/>
        <charset val="204"/>
      </rPr>
      <t>, где</t>
    </r>
  </si>
  <si>
    <r>
      <t>W</t>
    </r>
    <r>
      <rPr>
        <vertAlign val="subscript"/>
        <sz val="10"/>
        <rFont val="Arial"/>
        <family val="2"/>
        <charset val="204"/>
      </rPr>
      <t>it</t>
    </r>
    <r>
      <rPr>
        <sz val="10"/>
        <rFont val="Arial"/>
        <family val="2"/>
        <charset val="204"/>
      </rPr>
      <t xml:space="preserve"> - соответствующий вес страны-партнера во внешней торговле Кыргызской Республики, рассчитанный по вышеуказанной формуле для индекса номинального эффективного обменного курса.</t>
    </r>
  </si>
  <si>
    <t>C = (Ck*Vk+Cm*Vm+Cu*Vu)/(Vk+Vm+Vu), where</t>
  </si>
  <si>
    <r>
      <rPr>
        <i/>
        <sz val="10"/>
        <rFont val="Arial"/>
        <family val="2"/>
        <charset val="204"/>
      </rPr>
      <t>C = (Ck*Vk+Cm*Vm+Cu*Vu)/(Vk+Vm+Vu)</t>
    </r>
    <r>
      <rPr>
        <sz val="10"/>
        <rFont val="Arial"/>
        <family val="2"/>
        <charset val="204"/>
      </rPr>
      <t>, где</t>
    </r>
  </si>
  <si>
    <r>
      <rPr>
        <i/>
        <sz val="10"/>
        <rFont val="Arial"/>
        <family val="2"/>
        <charset val="204"/>
      </rPr>
      <t>C = (Ck*Vk+Cm*Vm+Cu*Vu)/(Vk+Vm+Vu)</t>
    </r>
    <r>
      <rPr>
        <sz val="10"/>
        <rFont val="Arial"/>
        <family val="2"/>
        <charset val="204"/>
      </rPr>
      <t>, мында</t>
    </r>
  </si>
  <si>
    <r>
      <t>I</t>
    </r>
    <r>
      <rPr>
        <vertAlign val="subscript"/>
        <sz val="10"/>
        <rFont val="Arial"/>
        <family val="2"/>
        <charset val="204"/>
      </rPr>
      <t>1</t>
    </r>
    <r>
      <rPr>
        <sz val="10"/>
        <rFont val="Arial"/>
        <family val="2"/>
        <charset val="204"/>
      </rPr>
      <t xml:space="preserve"> - average weighted rate on Repo transactions for a month.</t>
    </r>
  </si>
  <si>
    <r>
      <t>T</t>
    </r>
    <r>
      <rPr>
        <vertAlign val="subscript"/>
        <sz val="10"/>
        <rFont val="Arial"/>
        <family val="2"/>
        <charset val="204"/>
      </rPr>
      <t>1</t>
    </r>
    <r>
      <rPr>
        <sz val="10"/>
        <rFont val="Arial"/>
        <family val="2"/>
        <charset val="204"/>
      </rPr>
      <t xml:space="preserve"> - average weighted duration on Repo transactions for a month.</t>
    </r>
  </si>
  <si>
    <r>
      <t>Y</t>
    </r>
    <r>
      <rPr>
        <vertAlign val="subscript"/>
        <sz val="10"/>
        <rFont val="Arial"/>
        <family val="2"/>
        <charset val="204"/>
      </rPr>
      <t>1</t>
    </r>
    <r>
      <rPr>
        <sz val="10"/>
        <rFont val="Arial"/>
        <family val="2"/>
        <charset val="204"/>
      </rPr>
      <t xml:space="preserve"> - average weighted yield of NBKR notes for a month.</t>
    </r>
  </si>
  <si>
    <r>
      <t>P = (p</t>
    </r>
    <r>
      <rPr>
        <i/>
        <vertAlign val="subscript"/>
        <sz val="10"/>
        <rFont val="Arial"/>
        <family val="2"/>
        <charset val="204"/>
      </rPr>
      <t>1</t>
    </r>
    <r>
      <rPr>
        <i/>
        <sz val="10"/>
        <rFont val="Arial"/>
        <family val="2"/>
        <charset val="204"/>
      </rPr>
      <t>q</t>
    </r>
    <r>
      <rPr>
        <i/>
        <vertAlign val="subscript"/>
        <sz val="10"/>
        <rFont val="Arial"/>
        <family val="2"/>
        <charset val="204"/>
      </rPr>
      <t>1</t>
    </r>
    <r>
      <rPr>
        <i/>
        <sz val="10"/>
        <rFont val="Arial"/>
        <family val="2"/>
        <charset val="204"/>
      </rPr>
      <t>+p</t>
    </r>
    <r>
      <rPr>
        <i/>
        <vertAlign val="subscript"/>
        <sz val="10"/>
        <rFont val="Arial"/>
        <family val="2"/>
        <charset val="204"/>
      </rPr>
      <t>2</t>
    </r>
    <r>
      <rPr>
        <i/>
        <sz val="10"/>
        <rFont val="Arial"/>
        <family val="2"/>
        <charset val="204"/>
      </rPr>
      <t>q</t>
    </r>
    <r>
      <rPr>
        <i/>
        <vertAlign val="subscript"/>
        <sz val="10"/>
        <rFont val="Arial"/>
        <family val="2"/>
        <charset val="204"/>
      </rPr>
      <t>2</t>
    </r>
    <r>
      <rPr>
        <i/>
        <sz val="10"/>
        <rFont val="Arial"/>
        <family val="2"/>
        <charset val="204"/>
      </rPr>
      <t>+…+p</t>
    </r>
    <r>
      <rPr>
        <i/>
        <vertAlign val="subscript"/>
        <sz val="10"/>
        <rFont val="Arial"/>
        <family val="2"/>
        <charset val="204"/>
      </rPr>
      <t>n</t>
    </r>
    <r>
      <rPr>
        <i/>
        <sz val="10"/>
        <rFont val="Arial"/>
        <family val="2"/>
        <charset val="204"/>
      </rPr>
      <t>q</t>
    </r>
    <r>
      <rPr>
        <i/>
        <vertAlign val="subscript"/>
        <sz val="10"/>
        <rFont val="Arial"/>
        <family val="2"/>
        <charset val="204"/>
      </rPr>
      <t>n</t>
    </r>
    <r>
      <rPr>
        <i/>
        <sz val="10"/>
        <rFont val="Arial"/>
        <family val="2"/>
        <charset val="204"/>
      </rPr>
      <t>)/(q</t>
    </r>
    <r>
      <rPr>
        <i/>
        <vertAlign val="subscript"/>
        <sz val="10"/>
        <rFont val="Arial"/>
        <family val="2"/>
        <charset val="204"/>
      </rPr>
      <t>1</t>
    </r>
    <r>
      <rPr>
        <i/>
        <sz val="10"/>
        <rFont val="Arial"/>
        <family val="2"/>
        <charset val="204"/>
      </rPr>
      <t>+…+q</t>
    </r>
    <r>
      <rPr>
        <i/>
        <vertAlign val="subscript"/>
        <sz val="10"/>
        <rFont val="Arial"/>
        <family val="2"/>
        <charset val="204"/>
      </rPr>
      <t>n</t>
    </r>
    <r>
      <rPr>
        <i/>
        <sz val="10"/>
        <rFont val="Arial"/>
        <family val="2"/>
        <charset val="204"/>
      </rPr>
      <t>),</t>
    </r>
    <r>
      <rPr>
        <sz val="10"/>
        <rFont val="Arial"/>
        <family val="2"/>
        <charset val="204"/>
      </rPr>
      <t xml:space="preserve"> where</t>
    </r>
  </si>
  <si>
    <r>
      <t>Y = (Y</t>
    </r>
    <r>
      <rPr>
        <i/>
        <vertAlign val="subscript"/>
        <sz val="10"/>
        <rFont val="Arial"/>
        <family val="2"/>
        <charset val="204"/>
      </rPr>
      <t>1</t>
    </r>
    <r>
      <rPr>
        <i/>
        <sz val="10"/>
        <rFont val="Arial"/>
        <family val="2"/>
        <charset val="204"/>
      </rPr>
      <t>+…+Y</t>
    </r>
    <r>
      <rPr>
        <i/>
        <vertAlign val="subscript"/>
        <sz val="10"/>
        <rFont val="Arial"/>
        <family val="2"/>
        <charset val="204"/>
      </rPr>
      <t>12</t>
    </r>
    <r>
      <rPr>
        <i/>
        <sz val="10"/>
        <rFont val="Arial"/>
        <family val="2"/>
        <charset val="204"/>
      </rPr>
      <t>)/12</t>
    </r>
    <r>
      <rPr>
        <sz val="10"/>
        <rFont val="Arial"/>
        <family val="2"/>
        <charset val="204"/>
      </rPr>
      <t>, where</t>
    </r>
  </si>
  <si>
    <r>
      <t>Y = (Y</t>
    </r>
    <r>
      <rPr>
        <i/>
        <vertAlign val="subscript"/>
        <sz val="10"/>
        <rFont val="Arial"/>
        <family val="2"/>
        <charset val="204"/>
      </rPr>
      <t>1</t>
    </r>
    <r>
      <rPr>
        <i/>
        <sz val="10"/>
        <rFont val="Arial"/>
        <family val="2"/>
        <charset val="204"/>
      </rPr>
      <t>*Q</t>
    </r>
    <r>
      <rPr>
        <i/>
        <vertAlign val="subscript"/>
        <sz val="10"/>
        <rFont val="Arial"/>
        <family val="2"/>
        <charset val="204"/>
      </rPr>
      <t>1</t>
    </r>
    <r>
      <rPr>
        <i/>
        <sz val="10"/>
        <rFont val="Arial"/>
        <family val="2"/>
        <charset val="204"/>
      </rPr>
      <t>+…+Y</t>
    </r>
    <r>
      <rPr>
        <i/>
        <vertAlign val="subscript"/>
        <sz val="10"/>
        <rFont val="Arial"/>
        <family val="2"/>
        <charset val="204"/>
      </rPr>
      <t>n</t>
    </r>
    <r>
      <rPr>
        <i/>
        <sz val="10"/>
        <rFont val="Arial"/>
        <family val="2"/>
        <charset val="204"/>
      </rPr>
      <t>*Q</t>
    </r>
    <r>
      <rPr>
        <i/>
        <vertAlign val="subscript"/>
        <sz val="10"/>
        <rFont val="Arial"/>
        <family val="2"/>
        <charset val="204"/>
      </rPr>
      <t>n</t>
    </r>
    <r>
      <rPr>
        <i/>
        <sz val="10"/>
        <rFont val="Arial"/>
        <family val="2"/>
        <charset val="204"/>
      </rPr>
      <t>)/(Q</t>
    </r>
    <r>
      <rPr>
        <i/>
        <vertAlign val="subscript"/>
        <sz val="10"/>
        <rFont val="Arial"/>
        <family val="2"/>
        <charset val="204"/>
      </rPr>
      <t>1</t>
    </r>
    <r>
      <rPr>
        <i/>
        <sz val="10"/>
        <rFont val="Arial"/>
        <family val="2"/>
        <charset val="204"/>
      </rPr>
      <t>+…+Q</t>
    </r>
    <r>
      <rPr>
        <i/>
        <vertAlign val="subscript"/>
        <sz val="10"/>
        <rFont val="Arial"/>
        <family val="2"/>
        <charset val="204"/>
      </rPr>
      <t>n</t>
    </r>
    <r>
      <rPr>
        <i/>
        <sz val="10"/>
        <rFont val="Arial"/>
        <family val="2"/>
        <charset val="204"/>
      </rPr>
      <t>)</t>
    </r>
    <r>
      <rPr>
        <sz val="10"/>
        <rFont val="Arial"/>
        <family val="2"/>
        <charset val="204"/>
      </rPr>
      <t>, where</t>
    </r>
  </si>
  <si>
    <r>
      <t>Y = (Y</t>
    </r>
    <r>
      <rPr>
        <i/>
        <vertAlign val="subscript"/>
        <sz val="10"/>
        <rFont val="Arial"/>
        <family val="2"/>
        <charset val="204"/>
      </rPr>
      <t>1</t>
    </r>
    <r>
      <rPr>
        <i/>
        <sz val="10"/>
        <rFont val="Arial"/>
        <family val="2"/>
        <charset val="204"/>
      </rPr>
      <t>*Q</t>
    </r>
    <r>
      <rPr>
        <i/>
        <vertAlign val="subscript"/>
        <sz val="10"/>
        <rFont val="Arial"/>
        <family val="2"/>
        <charset val="204"/>
      </rPr>
      <t>1</t>
    </r>
    <r>
      <rPr>
        <i/>
        <sz val="10"/>
        <rFont val="Arial"/>
        <family val="2"/>
        <charset val="204"/>
      </rPr>
      <t>+…+Yn*Qn)/(Q1+…+Qn)</t>
    </r>
    <r>
      <rPr>
        <sz val="10"/>
        <rFont val="Arial"/>
        <family val="2"/>
        <charset val="204"/>
      </rPr>
      <t xml:space="preserve">, где </t>
    </r>
  </si>
  <si>
    <r>
      <t>I = (I</t>
    </r>
    <r>
      <rPr>
        <i/>
        <vertAlign val="subscript"/>
        <sz val="10"/>
        <rFont val="Arial"/>
        <family val="2"/>
        <charset val="204"/>
      </rPr>
      <t>1</t>
    </r>
    <r>
      <rPr>
        <i/>
        <sz val="10"/>
        <rFont val="Arial"/>
        <family val="2"/>
        <charset val="204"/>
      </rPr>
      <t>+…+I</t>
    </r>
    <r>
      <rPr>
        <i/>
        <vertAlign val="subscript"/>
        <sz val="10"/>
        <rFont val="Arial"/>
        <family val="2"/>
        <charset val="204"/>
      </rPr>
      <t>12</t>
    </r>
    <r>
      <rPr>
        <i/>
        <sz val="10"/>
        <rFont val="Arial"/>
        <family val="2"/>
        <charset val="204"/>
      </rPr>
      <t>)/12</t>
    </r>
    <r>
      <rPr>
        <sz val="10"/>
        <rFont val="Arial"/>
        <family val="2"/>
        <charset val="204"/>
      </rPr>
      <t>, where</t>
    </r>
  </si>
  <si>
    <r>
      <t>I = (I</t>
    </r>
    <r>
      <rPr>
        <i/>
        <vertAlign val="subscript"/>
        <sz val="10"/>
        <rFont val="Arial"/>
        <family val="2"/>
        <charset val="204"/>
      </rPr>
      <t>1</t>
    </r>
    <r>
      <rPr>
        <i/>
        <sz val="10"/>
        <rFont val="Arial"/>
        <family val="2"/>
        <charset val="204"/>
      </rPr>
      <t>*V</t>
    </r>
    <r>
      <rPr>
        <i/>
        <vertAlign val="subscript"/>
        <sz val="10"/>
        <rFont val="Arial"/>
        <family val="2"/>
        <charset val="204"/>
      </rPr>
      <t>1</t>
    </r>
    <r>
      <rPr>
        <i/>
        <sz val="10"/>
        <rFont val="Arial"/>
        <family val="2"/>
        <charset val="204"/>
      </rPr>
      <t>+…+I</t>
    </r>
    <r>
      <rPr>
        <i/>
        <vertAlign val="subscript"/>
        <sz val="10"/>
        <rFont val="Arial"/>
        <family val="2"/>
        <charset val="204"/>
      </rPr>
      <t>n</t>
    </r>
    <r>
      <rPr>
        <i/>
        <sz val="10"/>
        <rFont val="Arial"/>
        <family val="2"/>
        <charset val="204"/>
      </rPr>
      <t>*V</t>
    </r>
    <r>
      <rPr>
        <i/>
        <vertAlign val="subscript"/>
        <sz val="10"/>
        <rFont val="Arial"/>
        <family val="2"/>
        <charset val="204"/>
      </rPr>
      <t>n</t>
    </r>
    <r>
      <rPr>
        <i/>
        <sz val="10"/>
        <rFont val="Arial"/>
        <family val="2"/>
        <charset val="204"/>
      </rPr>
      <t>)/(V</t>
    </r>
    <r>
      <rPr>
        <i/>
        <vertAlign val="subscript"/>
        <sz val="10"/>
        <rFont val="Arial"/>
        <family val="2"/>
        <charset val="204"/>
      </rPr>
      <t>1</t>
    </r>
    <r>
      <rPr>
        <i/>
        <sz val="10"/>
        <rFont val="Arial"/>
        <family val="2"/>
        <charset val="204"/>
      </rPr>
      <t>+…+V</t>
    </r>
    <r>
      <rPr>
        <i/>
        <vertAlign val="subscript"/>
        <sz val="10"/>
        <rFont val="Arial"/>
        <family val="2"/>
        <charset val="204"/>
      </rPr>
      <t>n</t>
    </r>
    <r>
      <rPr>
        <i/>
        <sz val="10"/>
        <rFont val="Arial"/>
        <family val="2"/>
        <charset val="204"/>
      </rPr>
      <t>)</t>
    </r>
    <r>
      <rPr>
        <sz val="10"/>
        <rFont val="Arial"/>
        <family val="2"/>
        <charset val="204"/>
      </rPr>
      <t>, where</t>
    </r>
  </si>
  <si>
    <r>
      <t>T = (T</t>
    </r>
    <r>
      <rPr>
        <i/>
        <vertAlign val="subscript"/>
        <sz val="10"/>
        <rFont val="Arial"/>
        <family val="2"/>
        <charset val="204"/>
      </rPr>
      <t>1</t>
    </r>
    <r>
      <rPr>
        <i/>
        <sz val="10"/>
        <rFont val="Arial"/>
        <family val="2"/>
        <charset val="204"/>
      </rPr>
      <t>*V</t>
    </r>
    <r>
      <rPr>
        <i/>
        <vertAlign val="subscript"/>
        <sz val="10"/>
        <rFont val="Arial"/>
        <family val="2"/>
        <charset val="204"/>
      </rPr>
      <t>1</t>
    </r>
    <r>
      <rPr>
        <i/>
        <sz val="10"/>
        <rFont val="Arial"/>
        <family val="2"/>
        <charset val="204"/>
      </rPr>
      <t>+…+T</t>
    </r>
    <r>
      <rPr>
        <i/>
        <vertAlign val="subscript"/>
        <sz val="10"/>
        <rFont val="Arial"/>
        <family val="2"/>
        <charset val="204"/>
      </rPr>
      <t>n</t>
    </r>
    <r>
      <rPr>
        <i/>
        <sz val="10"/>
        <rFont val="Arial"/>
        <family val="2"/>
        <charset val="204"/>
      </rPr>
      <t>*V</t>
    </r>
    <r>
      <rPr>
        <i/>
        <vertAlign val="subscript"/>
        <sz val="10"/>
        <rFont val="Arial"/>
        <family val="2"/>
        <charset val="204"/>
      </rPr>
      <t>n</t>
    </r>
    <r>
      <rPr>
        <i/>
        <sz val="10"/>
        <rFont val="Arial"/>
        <family val="2"/>
        <charset val="204"/>
      </rPr>
      <t>)/(V</t>
    </r>
    <r>
      <rPr>
        <i/>
        <vertAlign val="subscript"/>
        <sz val="10"/>
        <rFont val="Arial"/>
        <family val="2"/>
        <charset val="204"/>
      </rPr>
      <t>1</t>
    </r>
    <r>
      <rPr>
        <i/>
        <sz val="10"/>
        <rFont val="Arial"/>
        <family val="2"/>
        <charset val="204"/>
      </rPr>
      <t>+…+V</t>
    </r>
    <r>
      <rPr>
        <i/>
        <vertAlign val="subscript"/>
        <sz val="10"/>
        <rFont val="Arial"/>
        <family val="2"/>
        <charset val="204"/>
      </rPr>
      <t>n</t>
    </r>
    <r>
      <rPr>
        <i/>
        <sz val="10"/>
        <rFont val="Arial"/>
        <family val="2"/>
        <charset val="204"/>
      </rPr>
      <t>)</t>
    </r>
    <r>
      <rPr>
        <sz val="10"/>
        <rFont val="Arial"/>
        <family val="2"/>
        <charset val="204"/>
      </rPr>
      <t>, where</t>
    </r>
  </si>
  <si>
    <r>
      <t>T = (T</t>
    </r>
    <r>
      <rPr>
        <i/>
        <vertAlign val="subscript"/>
        <sz val="10"/>
        <rFont val="Arial"/>
        <family val="2"/>
        <charset val="204"/>
      </rPr>
      <t>1</t>
    </r>
    <r>
      <rPr>
        <i/>
        <sz val="10"/>
        <rFont val="Arial"/>
        <family val="2"/>
        <charset val="204"/>
      </rPr>
      <t>+…+T</t>
    </r>
    <r>
      <rPr>
        <i/>
        <vertAlign val="subscript"/>
        <sz val="10"/>
        <rFont val="Arial"/>
        <family val="2"/>
        <charset val="204"/>
      </rPr>
      <t>12</t>
    </r>
    <r>
      <rPr>
        <i/>
        <sz val="10"/>
        <rFont val="Arial"/>
        <family val="2"/>
        <charset val="204"/>
      </rPr>
      <t>)/12</t>
    </r>
    <r>
      <rPr>
        <sz val="10"/>
        <rFont val="Arial"/>
        <family val="2"/>
        <charset val="204"/>
      </rPr>
      <t>, where</t>
    </r>
  </si>
  <si>
    <r>
      <t>NEER</t>
    </r>
    <r>
      <rPr>
        <i/>
        <vertAlign val="subscript"/>
        <sz val="10"/>
        <rFont val="Arial"/>
        <family val="2"/>
        <charset val="204"/>
      </rPr>
      <t>t</t>
    </r>
    <r>
      <rPr>
        <i/>
        <sz val="10"/>
        <rFont val="Arial"/>
        <family val="2"/>
        <charset val="204"/>
      </rPr>
      <t xml:space="preserve"> = (NBER</t>
    </r>
    <r>
      <rPr>
        <i/>
        <vertAlign val="subscript"/>
        <sz val="10"/>
        <rFont val="Arial"/>
        <family val="2"/>
        <charset val="204"/>
      </rPr>
      <t>1t</t>
    </r>
    <r>
      <rPr>
        <i/>
        <sz val="10"/>
        <rFont val="Arial"/>
        <family val="2"/>
        <charset val="204"/>
      </rPr>
      <t>)</t>
    </r>
    <r>
      <rPr>
        <i/>
        <vertAlign val="superscript"/>
        <sz val="10"/>
        <rFont val="Arial"/>
        <family val="2"/>
        <charset val="204"/>
      </rPr>
      <t>W1t</t>
    </r>
    <r>
      <rPr>
        <i/>
        <sz val="10"/>
        <rFont val="Arial"/>
        <family val="2"/>
        <charset val="204"/>
      </rPr>
      <t>*(NBER</t>
    </r>
    <r>
      <rPr>
        <i/>
        <vertAlign val="subscript"/>
        <sz val="10"/>
        <rFont val="Arial"/>
        <family val="2"/>
        <charset val="204"/>
      </rPr>
      <t>2t</t>
    </r>
    <r>
      <rPr>
        <i/>
        <sz val="10"/>
        <rFont val="Arial"/>
        <family val="2"/>
        <charset val="204"/>
      </rPr>
      <t>)</t>
    </r>
    <r>
      <rPr>
        <i/>
        <vertAlign val="superscript"/>
        <sz val="10"/>
        <rFont val="Arial"/>
        <family val="2"/>
        <charset val="204"/>
      </rPr>
      <t xml:space="preserve">W2t </t>
    </r>
    <r>
      <rPr>
        <i/>
        <sz val="10"/>
        <rFont val="Arial"/>
        <family val="2"/>
        <charset val="204"/>
      </rPr>
      <t>... (NBER</t>
    </r>
    <r>
      <rPr>
        <i/>
        <vertAlign val="subscript"/>
        <sz val="10"/>
        <rFont val="Arial"/>
        <family val="2"/>
        <charset val="204"/>
      </rPr>
      <t>nt</t>
    </r>
    <r>
      <rPr>
        <i/>
        <sz val="10"/>
        <rFont val="Arial"/>
        <family val="2"/>
        <charset val="204"/>
      </rPr>
      <t>)</t>
    </r>
    <r>
      <rPr>
        <i/>
        <vertAlign val="superscript"/>
        <sz val="10"/>
        <rFont val="Arial"/>
        <family val="2"/>
        <charset val="204"/>
      </rPr>
      <t>Wnt</t>
    </r>
    <r>
      <rPr>
        <i/>
        <sz val="10"/>
        <rFont val="Arial"/>
        <family val="2"/>
        <charset val="204"/>
      </rPr>
      <t>,</t>
    </r>
    <r>
      <rPr>
        <sz val="10"/>
        <rFont val="Arial"/>
        <family val="2"/>
        <charset val="204"/>
      </rPr>
      <t xml:space="preserve"> где</t>
    </r>
  </si>
  <si>
    <r>
      <t>W</t>
    </r>
    <r>
      <rPr>
        <vertAlign val="subscript"/>
        <sz val="10"/>
        <rFont val="Arial"/>
        <family val="2"/>
        <charset val="204"/>
      </rPr>
      <t>it</t>
    </r>
    <r>
      <rPr>
        <sz val="10"/>
        <rFont val="Arial"/>
        <family val="2"/>
        <charset val="204"/>
      </rPr>
      <t xml:space="preserve"> - corresponding weight of partner country in the external trade of the Kyrgyz Republic is calculated with the above mentioned formula for nominal effective exchange rate index.</t>
    </r>
  </si>
  <si>
    <r>
      <t>P = (p</t>
    </r>
    <r>
      <rPr>
        <i/>
        <vertAlign val="subscript"/>
        <sz val="10"/>
        <rFont val="Arial"/>
        <family val="2"/>
        <charset val="204"/>
      </rPr>
      <t>1</t>
    </r>
    <r>
      <rPr>
        <i/>
        <sz val="10"/>
        <rFont val="Arial"/>
        <family val="2"/>
        <charset val="204"/>
      </rPr>
      <t>q</t>
    </r>
    <r>
      <rPr>
        <i/>
        <vertAlign val="subscript"/>
        <sz val="10"/>
        <rFont val="Arial"/>
        <family val="2"/>
        <charset val="204"/>
      </rPr>
      <t>1</t>
    </r>
    <r>
      <rPr>
        <i/>
        <sz val="10"/>
        <rFont val="Arial"/>
        <family val="2"/>
        <charset val="204"/>
      </rPr>
      <t>+p</t>
    </r>
    <r>
      <rPr>
        <i/>
        <vertAlign val="subscript"/>
        <sz val="10"/>
        <rFont val="Arial"/>
        <family val="2"/>
        <charset val="204"/>
      </rPr>
      <t>2</t>
    </r>
    <r>
      <rPr>
        <i/>
        <sz val="10"/>
        <rFont val="Arial"/>
        <family val="2"/>
        <charset val="204"/>
      </rPr>
      <t>q</t>
    </r>
    <r>
      <rPr>
        <i/>
        <vertAlign val="subscript"/>
        <sz val="10"/>
        <rFont val="Arial"/>
        <family val="2"/>
        <charset val="204"/>
      </rPr>
      <t>2</t>
    </r>
    <r>
      <rPr>
        <i/>
        <sz val="10"/>
        <rFont val="Arial"/>
        <family val="2"/>
        <charset val="204"/>
      </rPr>
      <t>+…+p</t>
    </r>
    <r>
      <rPr>
        <i/>
        <vertAlign val="subscript"/>
        <sz val="10"/>
        <rFont val="Arial"/>
        <family val="2"/>
        <charset val="204"/>
      </rPr>
      <t>n</t>
    </r>
    <r>
      <rPr>
        <i/>
        <sz val="10"/>
        <rFont val="Arial"/>
        <family val="2"/>
        <charset val="204"/>
      </rPr>
      <t>q</t>
    </r>
    <r>
      <rPr>
        <i/>
        <vertAlign val="subscript"/>
        <sz val="10"/>
        <rFont val="Arial"/>
        <family val="2"/>
        <charset val="204"/>
      </rPr>
      <t>n</t>
    </r>
    <r>
      <rPr>
        <i/>
        <sz val="10"/>
        <rFont val="Arial"/>
        <family val="2"/>
        <charset val="204"/>
      </rPr>
      <t>)/(q</t>
    </r>
    <r>
      <rPr>
        <i/>
        <vertAlign val="subscript"/>
        <sz val="10"/>
        <rFont val="Arial"/>
        <family val="2"/>
        <charset val="204"/>
      </rPr>
      <t>1</t>
    </r>
    <r>
      <rPr>
        <i/>
        <sz val="10"/>
        <rFont val="Arial"/>
        <family val="2"/>
        <charset val="204"/>
      </rPr>
      <t>+…+q</t>
    </r>
    <r>
      <rPr>
        <i/>
        <vertAlign val="subscript"/>
        <sz val="10"/>
        <rFont val="Arial"/>
        <family val="2"/>
        <charset val="204"/>
      </rPr>
      <t>n</t>
    </r>
    <r>
      <rPr>
        <i/>
        <sz val="10"/>
        <rFont val="Arial"/>
        <family val="2"/>
        <charset val="204"/>
      </rPr>
      <t>),</t>
    </r>
    <r>
      <rPr>
        <sz val="10"/>
        <rFont val="Arial"/>
        <family val="2"/>
        <charset val="204"/>
      </rPr>
      <t xml:space="preserve"> мында</t>
    </r>
  </si>
  <si>
    <r>
      <t>Y = (Y</t>
    </r>
    <r>
      <rPr>
        <i/>
        <vertAlign val="subscript"/>
        <sz val="10"/>
        <rFont val="Arial"/>
        <family val="2"/>
        <charset val="204"/>
      </rPr>
      <t>1</t>
    </r>
    <r>
      <rPr>
        <i/>
        <sz val="10"/>
        <rFont val="Arial"/>
        <family val="2"/>
        <charset val="204"/>
      </rPr>
      <t>*Q</t>
    </r>
    <r>
      <rPr>
        <i/>
        <vertAlign val="subscript"/>
        <sz val="10"/>
        <rFont val="Arial"/>
        <family val="2"/>
        <charset val="204"/>
      </rPr>
      <t>1</t>
    </r>
    <r>
      <rPr>
        <i/>
        <sz val="10"/>
        <rFont val="Arial"/>
        <family val="2"/>
        <charset val="204"/>
      </rPr>
      <t>+…+Y</t>
    </r>
    <r>
      <rPr>
        <i/>
        <vertAlign val="subscript"/>
        <sz val="10"/>
        <rFont val="Arial"/>
        <family val="2"/>
        <charset val="204"/>
      </rPr>
      <t>n</t>
    </r>
    <r>
      <rPr>
        <i/>
        <sz val="10"/>
        <rFont val="Arial"/>
        <family val="2"/>
        <charset val="204"/>
      </rPr>
      <t>*Q</t>
    </r>
    <r>
      <rPr>
        <i/>
        <vertAlign val="subscript"/>
        <sz val="10"/>
        <rFont val="Arial"/>
        <family val="2"/>
        <charset val="204"/>
      </rPr>
      <t>n</t>
    </r>
    <r>
      <rPr>
        <i/>
        <sz val="10"/>
        <rFont val="Arial"/>
        <family val="2"/>
        <charset val="204"/>
      </rPr>
      <t>)/(Q</t>
    </r>
    <r>
      <rPr>
        <i/>
        <vertAlign val="subscript"/>
        <sz val="10"/>
        <rFont val="Arial"/>
        <family val="2"/>
        <charset val="204"/>
      </rPr>
      <t>1</t>
    </r>
    <r>
      <rPr>
        <i/>
        <sz val="10"/>
        <rFont val="Arial"/>
        <family val="2"/>
        <charset val="204"/>
      </rPr>
      <t>+…+Q</t>
    </r>
    <r>
      <rPr>
        <i/>
        <vertAlign val="subscript"/>
        <sz val="10"/>
        <rFont val="Arial"/>
        <family val="2"/>
        <charset val="204"/>
      </rPr>
      <t>n</t>
    </r>
    <r>
      <rPr>
        <i/>
        <sz val="10"/>
        <rFont val="Arial"/>
        <family val="2"/>
        <charset val="204"/>
      </rPr>
      <t>)</t>
    </r>
    <r>
      <rPr>
        <sz val="10"/>
        <rFont val="Arial"/>
        <family val="2"/>
        <charset val="204"/>
      </rPr>
      <t>, мында</t>
    </r>
  </si>
  <si>
    <r>
      <t>Y = (Y</t>
    </r>
    <r>
      <rPr>
        <i/>
        <vertAlign val="subscript"/>
        <sz val="10"/>
        <rFont val="Arial"/>
        <family val="2"/>
        <charset val="204"/>
      </rPr>
      <t>1</t>
    </r>
    <r>
      <rPr>
        <i/>
        <sz val="10"/>
        <rFont val="Arial"/>
        <family val="2"/>
        <charset val="204"/>
      </rPr>
      <t>*Q</t>
    </r>
    <r>
      <rPr>
        <i/>
        <vertAlign val="subscript"/>
        <sz val="10"/>
        <rFont val="Arial"/>
        <family val="2"/>
        <charset val="204"/>
      </rPr>
      <t>1</t>
    </r>
    <r>
      <rPr>
        <i/>
        <sz val="10"/>
        <rFont val="Arial"/>
        <family val="2"/>
        <charset val="204"/>
      </rPr>
      <t>+…+Y</t>
    </r>
    <r>
      <rPr>
        <i/>
        <vertAlign val="subscript"/>
        <sz val="10"/>
        <rFont val="Arial"/>
        <family val="2"/>
        <charset val="204"/>
      </rPr>
      <t>n</t>
    </r>
    <r>
      <rPr>
        <i/>
        <sz val="10"/>
        <rFont val="Arial"/>
        <family val="2"/>
        <charset val="204"/>
      </rPr>
      <t>*Q</t>
    </r>
    <r>
      <rPr>
        <i/>
        <vertAlign val="subscript"/>
        <sz val="10"/>
        <rFont val="Arial"/>
        <family val="2"/>
        <charset val="204"/>
      </rPr>
      <t>n</t>
    </r>
    <r>
      <rPr>
        <i/>
        <sz val="10"/>
        <rFont val="Arial"/>
        <family val="2"/>
        <charset val="204"/>
      </rPr>
      <t>)/(Q</t>
    </r>
    <r>
      <rPr>
        <i/>
        <vertAlign val="subscript"/>
        <sz val="10"/>
        <rFont val="Arial"/>
        <family val="2"/>
        <charset val="204"/>
      </rPr>
      <t>1</t>
    </r>
    <r>
      <rPr>
        <i/>
        <sz val="10"/>
        <rFont val="Arial"/>
        <family val="2"/>
        <charset val="204"/>
      </rPr>
      <t>+…+Q</t>
    </r>
    <r>
      <rPr>
        <i/>
        <vertAlign val="subscript"/>
        <sz val="10"/>
        <rFont val="Arial"/>
        <family val="2"/>
        <charset val="204"/>
      </rPr>
      <t>n</t>
    </r>
    <r>
      <rPr>
        <i/>
        <sz val="10"/>
        <rFont val="Arial"/>
        <family val="2"/>
        <charset val="204"/>
      </rPr>
      <t>),</t>
    </r>
    <r>
      <rPr>
        <sz val="10"/>
        <rFont val="Arial"/>
        <family val="2"/>
        <charset val="204"/>
      </rPr>
      <t xml:space="preserve"> мында</t>
    </r>
  </si>
  <si>
    <r>
      <t>Y = (Y</t>
    </r>
    <r>
      <rPr>
        <i/>
        <vertAlign val="subscript"/>
        <sz val="10"/>
        <rFont val="Arial"/>
        <family val="2"/>
        <charset val="204"/>
      </rPr>
      <t>1</t>
    </r>
    <r>
      <rPr>
        <i/>
        <sz val="10"/>
        <rFont val="Arial"/>
        <family val="2"/>
        <charset val="204"/>
      </rPr>
      <t>+…+Y</t>
    </r>
    <r>
      <rPr>
        <i/>
        <vertAlign val="subscript"/>
        <sz val="10"/>
        <rFont val="Arial"/>
        <family val="2"/>
        <charset val="204"/>
      </rPr>
      <t>12</t>
    </r>
    <r>
      <rPr>
        <i/>
        <sz val="10"/>
        <rFont val="Arial"/>
        <family val="2"/>
        <charset val="204"/>
      </rPr>
      <t>)/12,</t>
    </r>
    <r>
      <rPr>
        <sz val="10"/>
        <rFont val="Arial"/>
        <family val="2"/>
        <charset val="204"/>
      </rPr>
      <t xml:space="preserve"> where</t>
    </r>
  </si>
  <si>
    <r>
      <t>Y</t>
    </r>
    <r>
      <rPr>
        <vertAlign val="subscript"/>
        <sz val="10"/>
        <rFont val="Arial"/>
        <family val="2"/>
        <charset val="204"/>
      </rPr>
      <t>1</t>
    </r>
    <r>
      <rPr>
        <sz val="10"/>
        <rFont val="Arial"/>
        <family val="2"/>
        <charset val="204"/>
      </rPr>
      <t xml:space="preserve"> - average weighted yield of T-bill for a month.</t>
    </r>
  </si>
  <si>
    <r>
      <t>I = (I</t>
    </r>
    <r>
      <rPr>
        <i/>
        <vertAlign val="subscript"/>
        <sz val="10"/>
        <rFont val="Arial"/>
        <family val="2"/>
        <charset val="204"/>
      </rPr>
      <t>1</t>
    </r>
    <r>
      <rPr>
        <i/>
        <sz val="10"/>
        <rFont val="Arial"/>
        <family val="2"/>
        <charset val="204"/>
      </rPr>
      <t>*V</t>
    </r>
    <r>
      <rPr>
        <i/>
        <vertAlign val="subscript"/>
        <sz val="10"/>
        <rFont val="Arial"/>
        <family val="2"/>
        <charset val="204"/>
      </rPr>
      <t>1</t>
    </r>
    <r>
      <rPr>
        <i/>
        <sz val="10"/>
        <rFont val="Arial"/>
        <family val="2"/>
        <charset val="204"/>
      </rPr>
      <t>+…+I</t>
    </r>
    <r>
      <rPr>
        <i/>
        <vertAlign val="subscript"/>
        <sz val="10"/>
        <rFont val="Arial"/>
        <family val="2"/>
        <charset val="204"/>
      </rPr>
      <t>n</t>
    </r>
    <r>
      <rPr>
        <i/>
        <sz val="10"/>
        <rFont val="Arial"/>
        <family val="2"/>
        <charset val="204"/>
      </rPr>
      <t>*V</t>
    </r>
    <r>
      <rPr>
        <i/>
        <vertAlign val="subscript"/>
        <sz val="10"/>
        <rFont val="Arial"/>
        <family val="2"/>
        <charset val="204"/>
      </rPr>
      <t>n</t>
    </r>
    <r>
      <rPr>
        <i/>
        <sz val="10"/>
        <rFont val="Arial"/>
        <family val="2"/>
        <charset val="204"/>
      </rPr>
      <t>)/(V</t>
    </r>
    <r>
      <rPr>
        <i/>
        <vertAlign val="subscript"/>
        <sz val="10"/>
        <rFont val="Arial"/>
        <family val="2"/>
        <charset val="204"/>
      </rPr>
      <t>1</t>
    </r>
    <r>
      <rPr>
        <i/>
        <sz val="10"/>
        <rFont val="Arial"/>
        <family val="2"/>
        <charset val="204"/>
      </rPr>
      <t>+…+V</t>
    </r>
    <r>
      <rPr>
        <i/>
        <vertAlign val="subscript"/>
        <sz val="10"/>
        <rFont val="Arial"/>
        <family val="2"/>
        <charset val="204"/>
      </rPr>
      <t>n</t>
    </r>
    <r>
      <rPr>
        <i/>
        <sz val="10"/>
        <rFont val="Arial"/>
        <family val="2"/>
        <charset val="204"/>
      </rPr>
      <t>),</t>
    </r>
    <r>
      <rPr>
        <sz val="10"/>
        <rFont val="Arial"/>
        <family val="2"/>
        <charset val="204"/>
      </rPr>
      <t xml:space="preserve"> where</t>
    </r>
  </si>
  <si>
    <r>
      <t>I = (I</t>
    </r>
    <r>
      <rPr>
        <i/>
        <vertAlign val="subscript"/>
        <sz val="10"/>
        <rFont val="Arial"/>
        <family val="2"/>
        <charset val="204"/>
      </rPr>
      <t>1</t>
    </r>
    <r>
      <rPr>
        <i/>
        <sz val="10"/>
        <rFont val="Arial"/>
        <family val="2"/>
        <charset val="204"/>
      </rPr>
      <t>+…+I</t>
    </r>
    <r>
      <rPr>
        <i/>
        <vertAlign val="subscript"/>
        <sz val="10"/>
        <rFont val="Arial"/>
        <family val="2"/>
        <charset val="204"/>
      </rPr>
      <t>12</t>
    </r>
    <r>
      <rPr>
        <i/>
        <sz val="10"/>
        <rFont val="Arial"/>
        <family val="2"/>
        <charset val="204"/>
      </rPr>
      <t>)/12,</t>
    </r>
    <r>
      <rPr>
        <sz val="10"/>
        <rFont val="Arial"/>
        <family val="2"/>
        <charset val="204"/>
      </rPr>
      <t xml:space="preserve"> where</t>
    </r>
  </si>
  <si>
    <r>
      <t>I</t>
    </r>
    <r>
      <rPr>
        <vertAlign val="subscript"/>
        <sz val="10"/>
        <rFont val="Arial"/>
        <family val="2"/>
        <charset val="204"/>
      </rPr>
      <t>1</t>
    </r>
    <r>
      <rPr>
        <sz val="10"/>
        <rFont val="Arial"/>
        <family val="2"/>
        <charset val="204"/>
      </rPr>
      <t xml:space="preserve"> - average weighted rate on transactions at secondary market for a month.</t>
    </r>
  </si>
  <si>
    <r>
      <t>T = (T</t>
    </r>
    <r>
      <rPr>
        <i/>
        <vertAlign val="subscript"/>
        <sz val="10"/>
        <rFont val="Arial"/>
        <family val="2"/>
        <charset val="204"/>
      </rPr>
      <t>1</t>
    </r>
    <r>
      <rPr>
        <i/>
        <sz val="10"/>
        <rFont val="Arial"/>
        <family val="2"/>
        <charset val="204"/>
      </rPr>
      <t>*V</t>
    </r>
    <r>
      <rPr>
        <i/>
        <vertAlign val="subscript"/>
        <sz val="10"/>
        <rFont val="Arial"/>
        <family val="2"/>
        <charset val="204"/>
      </rPr>
      <t>1</t>
    </r>
    <r>
      <rPr>
        <i/>
        <sz val="10"/>
        <rFont val="Arial"/>
        <family val="2"/>
        <charset val="204"/>
      </rPr>
      <t>+…+T</t>
    </r>
    <r>
      <rPr>
        <i/>
        <vertAlign val="subscript"/>
        <sz val="10"/>
        <rFont val="Arial"/>
        <family val="2"/>
        <charset val="204"/>
      </rPr>
      <t>n</t>
    </r>
    <r>
      <rPr>
        <i/>
        <sz val="10"/>
        <rFont val="Arial"/>
        <family val="2"/>
        <charset val="204"/>
      </rPr>
      <t>*V</t>
    </r>
    <r>
      <rPr>
        <i/>
        <vertAlign val="subscript"/>
        <sz val="10"/>
        <rFont val="Arial"/>
        <family val="2"/>
        <charset val="204"/>
      </rPr>
      <t>n</t>
    </r>
    <r>
      <rPr>
        <i/>
        <sz val="10"/>
        <rFont val="Arial"/>
        <family val="2"/>
        <charset val="204"/>
      </rPr>
      <t>)/(V</t>
    </r>
    <r>
      <rPr>
        <i/>
        <vertAlign val="subscript"/>
        <sz val="10"/>
        <rFont val="Arial"/>
        <family val="2"/>
        <charset val="204"/>
      </rPr>
      <t>1</t>
    </r>
    <r>
      <rPr>
        <i/>
        <sz val="10"/>
        <rFont val="Arial"/>
        <family val="2"/>
        <charset val="204"/>
      </rPr>
      <t>+…+V</t>
    </r>
    <r>
      <rPr>
        <i/>
        <vertAlign val="subscript"/>
        <sz val="10"/>
        <rFont val="Arial"/>
        <family val="2"/>
        <charset val="204"/>
      </rPr>
      <t>n</t>
    </r>
    <r>
      <rPr>
        <i/>
        <sz val="10"/>
        <rFont val="Arial"/>
        <family val="2"/>
        <charset val="204"/>
      </rPr>
      <t>),</t>
    </r>
    <r>
      <rPr>
        <sz val="10"/>
        <rFont val="Arial"/>
        <family val="2"/>
        <charset val="204"/>
      </rPr>
      <t xml:space="preserve"> where</t>
    </r>
  </si>
  <si>
    <r>
      <t>T</t>
    </r>
    <r>
      <rPr>
        <vertAlign val="subscript"/>
        <sz val="10"/>
        <rFont val="Arial"/>
        <family val="2"/>
        <charset val="204"/>
      </rPr>
      <t>1</t>
    </r>
    <r>
      <rPr>
        <sz val="10"/>
        <rFont val="Arial"/>
        <family val="2"/>
        <charset val="204"/>
      </rPr>
      <t xml:space="preserve"> - average weighted duration on transactions at secondary market for a month.</t>
    </r>
  </si>
  <si>
    <r>
      <t>T = (T</t>
    </r>
    <r>
      <rPr>
        <i/>
        <vertAlign val="subscript"/>
        <sz val="10"/>
        <rFont val="Arial"/>
        <family val="2"/>
        <charset val="204"/>
      </rPr>
      <t>1</t>
    </r>
    <r>
      <rPr>
        <i/>
        <sz val="10"/>
        <rFont val="Arial"/>
        <family val="2"/>
        <charset val="204"/>
      </rPr>
      <t>+…+T</t>
    </r>
    <r>
      <rPr>
        <i/>
        <vertAlign val="subscript"/>
        <sz val="10"/>
        <rFont val="Arial"/>
        <family val="2"/>
        <charset val="204"/>
      </rPr>
      <t>12</t>
    </r>
    <r>
      <rPr>
        <i/>
        <sz val="10"/>
        <rFont val="Arial"/>
        <family val="2"/>
        <charset val="204"/>
      </rPr>
      <t xml:space="preserve">)/12, </t>
    </r>
    <r>
      <rPr>
        <sz val="10"/>
        <rFont val="Arial"/>
        <family val="2"/>
        <charset val="204"/>
      </rPr>
      <t>where</t>
    </r>
  </si>
  <si>
    <r>
      <t>I</t>
    </r>
    <r>
      <rPr>
        <vertAlign val="subscript"/>
        <sz val="10"/>
        <rFont val="Arial"/>
        <family val="2"/>
        <charset val="204"/>
      </rPr>
      <t>1</t>
    </r>
    <r>
      <rPr>
        <sz val="10"/>
        <rFont val="Arial"/>
        <family val="2"/>
        <charset val="204"/>
      </rPr>
      <t xml:space="preserve"> - average weighted rate at interbank credit market in national (foreign) currency (total and by each maturity) for a month.</t>
    </r>
  </si>
  <si>
    <r>
      <t>I = (I</t>
    </r>
    <r>
      <rPr>
        <i/>
        <vertAlign val="subscript"/>
        <sz val="10"/>
        <rFont val="Arial"/>
        <family val="2"/>
        <charset val="204"/>
      </rPr>
      <t>1</t>
    </r>
    <r>
      <rPr>
        <i/>
        <sz val="10"/>
        <rFont val="Arial"/>
        <family val="2"/>
        <charset val="204"/>
      </rPr>
      <t>*V</t>
    </r>
    <r>
      <rPr>
        <i/>
        <vertAlign val="subscript"/>
        <sz val="10"/>
        <rFont val="Arial"/>
        <family val="2"/>
        <charset val="204"/>
      </rPr>
      <t>1</t>
    </r>
    <r>
      <rPr>
        <i/>
        <sz val="10"/>
        <rFont val="Arial"/>
        <family val="2"/>
        <charset val="204"/>
      </rPr>
      <t>+…+I</t>
    </r>
    <r>
      <rPr>
        <i/>
        <vertAlign val="subscript"/>
        <sz val="10"/>
        <rFont val="Arial"/>
        <family val="2"/>
        <charset val="204"/>
      </rPr>
      <t>n</t>
    </r>
    <r>
      <rPr>
        <i/>
        <sz val="10"/>
        <rFont val="Arial"/>
        <family val="2"/>
        <charset val="204"/>
      </rPr>
      <t>*V</t>
    </r>
    <r>
      <rPr>
        <i/>
        <vertAlign val="subscript"/>
        <sz val="10"/>
        <rFont val="Arial"/>
        <family val="2"/>
        <charset val="204"/>
      </rPr>
      <t>n</t>
    </r>
    <r>
      <rPr>
        <i/>
        <sz val="10"/>
        <rFont val="Arial"/>
        <family val="2"/>
        <charset val="204"/>
      </rPr>
      <t>)/ (V</t>
    </r>
    <r>
      <rPr>
        <i/>
        <vertAlign val="subscript"/>
        <sz val="10"/>
        <rFont val="Arial"/>
        <family val="2"/>
        <charset val="204"/>
      </rPr>
      <t>1</t>
    </r>
    <r>
      <rPr>
        <i/>
        <sz val="10"/>
        <rFont val="Arial"/>
        <family val="2"/>
        <charset val="204"/>
      </rPr>
      <t>+…+V</t>
    </r>
    <r>
      <rPr>
        <i/>
        <vertAlign val="subscript"/>
        <sz val="10"/>
        <rFont val="Arial"/>
        <family val="2"/>
        <charset val="204"/>
      </rPr>
      <t>n</t>
    </r>
    <r>
      <rPr>
        <i/>
        <sz val="10"/>
        <rFont val="Arial"/>
        <family val="2"/>
        <charset val="204"/>
      </rPr>
      <t>),</t>
    </r>
    <r>
      <rPr>
        <sz val="10"/>
        <rFont val="Arial"/>
        <family val="2"/>
        <charset val="204"/>
      </rPr>
      <t xml:space="preserve"> where</t>
    </r>
  </si>
  <si>
    <r>
      <t>I = (I</t>
    </r>
    <r>
      <rPr>
        <i/>
        <vertAlign val="subscript"/>
        <sz val="10"/>
        <rFont val="Arial"/>
        <family val="2"/>
        <charset val="204"/>
      </rPr>
      <t>1</t>
    </r>
    <r>
      <rPr>
        <i/>
        <sz val="10"/>
        <rFont val="Arial"/>
        <family val="2"/>
        <charset val="204"/>
      </rPr>
      <t>+…+I</t>
    </r>
    <r>
      <rPr>
        <i/>
        <vertAlign val="subscript"/>
        <sz val="10"/>
        <rFont val="Arial"/>
        <family val="2"/>
        <charset val="204"/>
      </rPr>
      <t>12</t>
    </r>
    <r>
      <rPr>
        <i/>
        <sz val="10"/>
        <rFont val="Arial"/>
        <family val="2"/>
        <charset val="204"/>
      </rPr>
      <t xml:space="preserve">)/12, </t>
    </r>
    <r>
      <rPr>
        <sz val="10"/>
        <rFont val="Arial"/>
        <family val="2"/>
        <charset val="204"/>
      </rPr>
      <t>where</t>
    </r>
  </si>
  <si>
    <r>
      <t>I</t>
    </r>
    <r>
      <rPr>
        <vertAlign val="subscript"/>
        <sz val="10"/>
        <rFont val="Arial"/>
        <family val="2"/>
        <charset val="204"/>
      </rPr>
      <t>1</t>
    </r>
    <r>
      <rPr>
        <sz val="10"/>
        <rFont val="Arial"/>
        <family val="2"/>
        <charset val="204"/>
      </rPr>
      <t xml:space="preserve"> - average weighted interest rate of commercial banks on accepted new deposits in national (foreign) currency (total, by each type of clients and maturity) for a month.</t>
    </r>
  </si>
  <si>
    <r>
      <t>Y = (Y</t>
    </r>
    <r>
      <rPr>
        <i/>
        <vertAlign val="subscript"/>
        <sz val="10"/>
        <rFont val="Arial"/>
        <family val="2"/>
        <charset val="204"/>
      </rPr>
      <t>1</t>
    </r>
    <r>
      <rPr>
        <i/>
        <sz val="10"/>
        <rFont val="Arial"/>
        <family val="2"/>
        <charset val="204"/>
      </rPr>
      <t>*Q</t>
    </r>
    <r>
      <rPr>
        <i/>
        <vertAlign val="subscript"/>
        <sz val="10"/>
        <rFont val="Arial"/>
        <family val="2"/>
        <charset val="204"/>
      </rPr>
      <t>1</t>
    </r>
    <r>
      <rPr>
        <i/>
        <sz val="10"/>
        <rFont val="Arial"/>
        <family val="2"/>
        <charset val="204"/>
      </rPr>
      <t>+…+ Y</t>
    </r>
    <r>
      <rPr>
        <i/>
        <vertAlign val="subscript"/>
        <sz val="10"/>
        <rFont val="Arial"/>
        <family val="2"/>
        <charset val="204"/>
      </rPr>
      <t>n</t>
    </r>
    <r>
      <rPr>
        <i/>
        <sz val="10"/>
        <rFont val="Arial"/>
        <family val="2"/>
        <charset val="204"/>
      </rPr>
      <t>*Q</t>
    </r>
    <r>
      <rPr>
        <i/>
        <vertAlign val="subscript"/>
        <sz val="10"/>
        <rFont val="Arial"/>
        <family val="2"/>
        <charset val="204"/>
      </rPr>
      <t>n</t>
    </r>
    <r>
      <rPr>
        <i/>
        <sz val="10"/>
        <rFont val="Arial"/>
        <family val="2"/>
        <charset val="204"/>
      </rPr>
      <t>)/(Q</t>
    </r>
    <r>
      <rPr>
        <i/>
        <vertAlign val="subscript"/>
        <sz val="10"/>
        <rFont val="Arial"/>
        <family val="2"/>
        <charset val="204"/>
      </rPr>
      <t>1</t>
    </r>
    <r>
      <rPr>
        <i/>
        <sz val="10"/>
        <rFont val="Arial"/>
        <family val="2"/>
        <charset val="204"/>
      </rPr>
      <t>+…+Q</t>
    </r>
    <r>
      <rPr>
        <i/>
        <vertAlign val="subscript"/>
        <sz val="10"/>
        <rFont val="Arial"/>
        <family val="2"/>
        <charset val="204"/>
      </rPr>
      <t>n</t>
    </r>
    <r>
      <rPr>
        <i/>
        <sz val="10"/>
        <rFont val="Arial"/>
        <family val="2"/>
        <charset val="204"/>
      </rPr>
      <t>),</t>
    </r>
    <r>
      <rPr>
        <sz val="10"/>
        <rFont val="Arial"/>
        <family val="2"/>
        <charset val="204"/>
      </rPr>
      <t xml:space="preserve"> где </t>
    </r>
  </si>
  <si>
    <r>
      <t>I</t>
    </r>
    <r>
      <rPr>
        <vertAlign val="subscript"/>
        <sz val="10"/>
        <rFont val="Arial"/>
        <family val="2"/>
        <charset val="204"/>
      </rPr>
      <t>1</t>
    </r>
    <r>
      <rPr>
        <sz val="10"/>
        <rFont val="Arial"/>
        <family val="2"/>
        <charset val="204"/>
      </rPr>
      <t xml:space="preserve"> - average weighted interest rate on new loans in national (foreign) currency (total, by each maturity and sector) extended for a month by commercial banks.</t>
    </r>
  </si>
  <si>
    <r>
      <t>NEER</t>
    </r>
    <r>
      <rPr>
        <i/>
        <vertAlign val="subscript"/>
        <sz val="10"/>
        <rFont val="Arial"/>
        <family val="2"/>
        <charset val="204"/>
      </rPr>
      <t>t</t>
    </r>
    <r>
      <rPr>
        <i/>
        <sz val="10"/>
        <rFont val="Arial"/>
        <family val="2"/>
        <charset val="204"/>
      </rPr>
      <t xml:space="preserve"> = (NBER</t>
    </r>
    <r>
      <rPr>
        <i/>
        <vertAlign val="subscript"/>
        <sz val="10"/>
        <rFont val="Arial"/>
        <family val="2"/>
        <charset val="204"/>
      </rPr>
      <t>1t</t>
    </r>
    <r>
      <rPr>
        <i/>
        <sz val="10"/>
        <rFont val="Arial"/>
        <family val="2"/>
        <charset val="204"/>
      </rPr>
      <t>)</t>
    </r>
    <r>
      <rPr>
        <i/>
        <vertAlign val="superscript"/>
        <sz val="10"/>
        <rFont val="Arial"/>
        <family val="2"/>
        <charset val="204"/>
      </rPr>
      <t>W1t</t>
    </r>
    <r>
      <rPr>
        <i/>
        <sz val="10"/>
        <rFont val="Arial"/>
        <family val="2"/>
        <charset val="204"/>
      </rPr>
      <t>*(NBER</t>
    </r>
    <r>
      <rPr>
        <i/>
        <vertAlign val="subscript"/>
        <sz val="10"/>
        <rFont val="Arial"/>
        <family val="2"/>
        <charset val="204"/>
      </rPr>
      <t>2t</t>
    </r>
    <r>
      <rPr>
        <i/>
        <sz val="10"/>
        <rFont val="Arial"/>
        <family val="2"/>
        <charset val="204"/>
      </rPr>
      <t>)</t>
    </r>
    <r>
      <rPr>
        <i/>
        <vertAlign val="superscript"/>
        <sz val="10"/>
        <rFont val="Arial"/>
        <family val="2"/>
        <charset val="204"/>
      </rPr>
      <t>W2t</t>
    </r>
    <r>
      <rPr>
        <i/>
        <sz val="10"/>
        <rFont val="Arial"/>
        <family val="2"/>
        <charset val="204"/>
      </rPr>
      <t xml:space="preserve"> ... (NBER</t>
    </r>
    <r>
      <rPr>
        <i/>
        <vertAlign val="subscript"/>
        <sz val="10"/>
        <rFont val="Arial"/>
        <family val="2"/>
        <charset val="204"/>
      </rPr>
      <t>nt</t>
    </r>
    <r>
      <rPr>
        <i/>
        <sz val="10"/>
        <rFont val="Arial"/>
        <family val="2"/>
        <charset val="204"/>
      </rPr>
      <t>)</t>
    </r>
    <r>
      <rPr>
        <i/>
        <vertAlign val="superscript"/>
        <sz val="10"/>
        <rFont val="Arial"/>
        <family val="2"/>
        <charset val="204"/>
      </rPr>
      <t>Wnt</t>
    </r>
    <r>
      <rPr>
        <i/>
        <sz val="10"/>
        <rFont val="Arial"/>
        <family val="2"/>
        <charset val="204"/>
      </rPr>
      <t xml:space="preserve">, </t>
    </r>
    <r>
      <rPr>
        <sz val="10"/>
        <rFont val="Arial"/>
        <family val="2"/>
        <charset val="204"/>
      </rPr>
      <t>where</t>
    </r>
  </si>
  <si>
    <r>
      <t>NBER</t>
    </r>
    <r>
      <rPr>
        <i/>
        <vertAlign val="subscript"/>
        <sz val="10"/>
        <rFont val="Arial"/>
        <family val="2"/>
        <charset val="204"/>
      </rPr>
      <t>USt</t>
    </r>
    <r>
      <rPr>
        <i/>
        <sz val="10"/>
        <rFont val="Arial"/>
        <family val="2"/>
        <charset val="204"/>
      </rPr>
      <t xml:space="preserve"> = 100*(ER</t>
    </r>
    <r>
      <rPr>
        <i/>
        <vertAlign val="subscript"/>
        <sz val="10"/>
        <rFont val="Arial"/>
        <family val="2"/>
        <charset val="204"/>
      </rPr>
      <t>USt</t>
    </r>
    <r>
      <rPr>
        <i/>
        <sz val="10"/>
        <rFont val="Arial"/>
        <family val="2"/>
        <charset val="204"/>
      </rPr>
      <t xml:space="preserve"> / ER</t>
    </r>
    <r>
      <rPr>
        <i/>
        <vertAlign val="subscript"/>
        <sz val="10"/>
        <rFont val="Arial"/>
        <family val="2"/>
        <charset val="204"/>
      </rPr>
      <t>USo</t>
    </r>
    <r>
      <rPr>
        <i/>
        <sz val="10"/>
        <rFont val="Arial"/>
        <family val="2"/>
        <charset val="204"/>
      </rPr>
      <t>),</t>
    </r>
    <r>
      <rPr>
        <sz val="10"/>
        <rFont val="Arial"/>
        <family val="2"/>
        <charset val="204"/>
      </rPr>
      <t xml:space="preserve"> where</t>
    </r>
  </si>
  <si>
    <r>
      <t>NBER</t>
    </r>
    <r>
      <rPr>
        <vertAlign val="subscript"/>
        <sz val="10"/>
        <rFont val="Arial"/>
        <family val="2"/>
        <charset val="204"/>
      </rPr>
      <t>it</t>
    </r>
    <r>
      <rPr>
        <sz val="10"/>
        <rFont val="Arial"/>
        <family val="2"/>
        <charset val="204"/>
      </rPr>
      <t xml:space="preserve"> – nominal bilateral exchange rate index of country i for the period t is calculated with formula (example, to the US dollar): </t>
    </r>
  </si>
  <si>
    <r>
      <t>ER</t>
    </r>
    <r>
      <rPr>
        <vertAlign val="subscript"/>
        <sz val="10"/>
        <rFont val="Arial"/>
        <family val="2"/>
        <charset val="204"/>
      </rPr>
      <t>USt</t>
    </r>
    <r>
      <rPr>
        <sz val="10"/>
        <rFont val="Arial"/>
        <family val="2"/>
        <charset val="204"/>
      </rPr>
      <t xml:space="preserve"> – geometric average of nominal exchange rates of som (units of US dollars per 1 som) in period t; </t>
    </r>
  </si>
  <si>
    <r>
      <t>ER</t>
    </r>
    <r>
      <rPr>
        <vertAlign val="subscript"/>
        <sz val="10"/>
        <rFont val="Arial"/>
        <family val="2"/>
        <charset val="204"/>
      </rPr>
      <t>USо</t>
    </r>
    <r>
      <rPr>
        <sz val="10"/>
        <rFont val="Arial"/>
        <family val="2"/>
        <charset val="204"/>
      </rPr>
      <t xml:space="preserve"> – corresponding geometric average of nominal exchange rates for basis period 0;</t>
    </r>
  </si>
  <si>
    <r>
      <t>W</t>
    </r>
    <r>
      <rPr>
        <vertAlign val="subscript"/>
        <sz val="10"/>
        <rFont val="Arial"/>
        <family val="2"/>
        <charset val="204"/>
      </rPr>
      <t>it</t>
    </r>
    <r>
      <rPr>
        <sz val="10"/>
        <rFont val="Arial"/>
        <family val="2"/>
        <charset val="204"/>
      </rPr>
      <t xml:space="preserve"> - corresponding weight of partner country in the external trade of the Kyrgyz Republic is calculated with formula: </t>
    </r>
  </si>
  <si>
    <r>
      <t>REER</t>
    </r>
    <r>
      <rPr>
        <i/>
        <vertAlign val="subscript"/>
        <sz val="10"/>
        <rFont val="Arial"/>
        <family val="2"/>
        <charset val="204"/>
      </rPr>
      <t>t</t>
    </r>
    <r>
      <rPr>
        <i/>
        <sz val="10"/>
        <rFont val="Arial"/>
        <family val="2"/>
        <charset val="204"/>
      </rPr>
      <t xml:space="preserve"> = (RBER</t>
    </r>
    <r>
      <rPr>
        <i/>
        <vertAlign val="subscript"/>
        <sz val="10"/>
        <rFont val="Arial"/>
        <family val="2"/>
        <charset val="204"/>
      </rPr>
      <t>1t</t>
    </r>
    <r>
      <rPr>
        <i/>
        <sz val="10"/>
        <rFont val="Arial"/>
        <family val="2"/>
        <charset val="204"/>
      </rPr>
      <t>)</t>
    </r>
    <r>
      <rPr>
        <i/>
        <vertAlign val="superscript"/>
        <sz val="10"/>
        <rFont val="Arial"/>
        <family val="2"/>
        <charset val="204"/>
      </rPr>
      <t>W1t</t>
    </r>
    <r>
      <rPr>
        <i/>
        <sz val="10"/>
        <rFont val="Arial"/>
        <family val="2"/>
        <charset val="204"/>
      </rPr>
      <t>*(RBER</t>
    </r>
    <r>
      <rPr>
        <i/>
        <vertAlign val="subscript"/>
        <sz val="10"/>
        <rFont val="Arial"/>
        <family val="2"/>
        <charset val="204"/>
      </rPr>
      <t>2t</t>
    </r>
    <r>
      <rPr>
        <i/>
        <sz val="10"/>
        <rFont val="Arial"/>
        <family val="2"/>
        <charset val="204"/>
      </rPr>
      <t>)</t>
    </r>
    <r>
      <rPr>
        <i/>
        <vertAlign val="superscript"/>
        <sz val="10"/>
        <rFont val="Arial"/>
        <family val="2"/>
        <charset val="204"/>
      </rPr>
      <t>W2t</t>
    </r>
    <r>
      <rPr>
        <i/>
        <sz val="10"/>
        <rFont val="Arial"/>
        <family val="2"/>
        <charset val="204"/>
      </rPr>
      <t xml:space="preserve"> ... (RBER</t>
    </r>
    <r>
      <rPr>
        <i/>
        <vertAlign val="subscript"/>
        <sz val="10"/>
        <rFont val="Arial"/>
        <family val="2"/>
        <charset val="204"/>
      </rPr>
      <t>nt</t>
    </r>
    <r>
      <rPr>
        <i/>
        <sz val="10"/>
        <rFont val="Arial"/>
        <family val="2"/>
        <charset val="204"/>
      </rPr>
      <t>)</t>
    </r>
    <r>
      <rPr>
        <i/>
        <vertAlign val="superscript"/>
        <sz val="10"/>
        <rFont val="Arial"/>
        <family val="2"/>
        <charset val="204"/>
      </rPr>
      <t>Wnt</t>
    </r>
    <r>
      <rPr>
        <sz val="10"/>
        <rFont val="Arial"/>
        <family val="2"/>
        <charset val="204"/>
      </rPr>
      <t>, where</t>
    </r>
  </si>
  <si>
    <t>Учредителем издания является Национальный банк Кыргызской Республики. Публикуется бюллетень ежемесячно на трех языках: кыргызском, русском и английском. Зарегистрирован в Министерстве юстиции Кыргызской Республики 27 декабря 1995 г. Регистрационный №205.</t>
  </si>
  <si>
    <t>Кыргыз Республикасынын Улуттук банкы басылманын уюштуруучусу болуп саналат. Бюллетень ай сайын үч тилде: кыргыз, орус жана англис тилдеринде жарыяланып турат. Кыргыз Республикасынын Юстиция министрлигинде 1995-жылдын бештин айынын жыйырма жетисинде 205 номеринде каттоодон өткөн.</t>
  </si>
  <si>
    <t>Founder: The National Bank of the Kyrgyz Republic. The Bulletin is published monthly in the Kyrgyz, Russian and English languages. The Bulletin is registered on December 27, 1995 in the Ministry of Justice of the Kyrgyz Republic. Registration №205.</t>
  </si>
  <si>
    <t>II.1-таблица. Кыргыз Республикасынын Улуттук банкынын финансылык абал жөнүндө отчету</t>
  </si>
  <si>
    <t>Таблица II.1. Отчет о финансовом положении НБКР</t>
  </si>
  <si>
    <t>Table II.1. Financial statement of NBKR</t>
  </si>
  <si>
    <t>Кыргыз Республикасынын Улуттук банкынын финансылык абал жөнүндө отчету</t>
  </si>
  <si>
    <t>Отчет о финансовом положении НБКР</t>
  </si>
  <si>
    <t>Financial statement of NBKR</t>
  </si>
  <si>
    <t>II.1</t>
  </si>
  <si>
    <t>I.1</t>
  </si>
  <si>
    <t>II.2-таблица. Коммерциялык банктардын мезгил-мезгили менен берилүүчү жыйынтыкталган отчетү</t>
  </si>
  <si>
    <t>Таблица II.2. Сводный регулятивный отчет коммерческих банков КР</t>
  </si>
  <si>
    <t>Table II.2. Consolidated balance sheet of the commercial banks of KR</t>
  </si>
  <si>
    <t>2018</t>
  </si>
  <si>
    <t>Кыргыз Республикасынын коммерциялык банктарынын мезгил-мезгили менен берилүүчү жыйынтыкталган отчету</t>
  </si>
  <si>
    <t>Сводный регулятивный отчет коммерческих банков КР</t>
  </si>
  <si>
    <t>Consolidated balance sheet of the commercial banks of KR</t>
  </si>
  <si>
    <t>II.2</t>
  </si>
  <si>
    <t>Table II.3. Central bank of KR survey</t>
  </si>
  <si>
    <t>Таблица II.3. Аналитический баланс НБКР</t>
  </si>
  <si>
    <t>II.3-таблица. Улуттук банктын аналитикалык балансы</t>
  </si>
  <si>
    <t>* включают депозиты "овернайт".</t>
  </si>
  <si>
    <t>* includes overnight deposits.</t>
  </si>
  <si>
    <t>* "овернайт" депозиттерин камтыйт.</t>
  </si>
  <si>
    <t>2. В показатель "Чистые международные резервы" включены международные активы и пассивы только в конвертируемых валютах. Остальные международные активы и пассивы отнесены к показателю "Прочие внешние активы". К конвертируемым иностранным валютам относятся: доллар США, евро, фунт стерлингов, японская йена, швейцарский франк, австралийский доллар и канадский доллар.</t>
  </si>
  <si>
    <t>2. The item "Net Foreign Assets" has included foreign assets and liabilities nominated only in convertible currencies. Other foreign assets and liabilities have been included in the item "Other Foreign Assets". The following currencies are included to the group of convertible currencies: US dollar, Euro, British pound, Japanese yen, Swiss franc, Australian and Canadian dollars.</t>
  </si>
  <si>
    <t>Улуттук банктын аналитикалык балансы</t>
  </si>
  <si>
    <t>Аналитический баланс НБКР</t>
  </si>
  <si>
    <t>Central bank of KR survey</t>
  </si>
  <si>
    <t>II.3</t>
  </si>
  <si>
    <t>Table II.4. Other depositary corporations of KR survey</t>
  </si>
  <si>
    <t>Таблица II.4. Аналитический баланс коммерческих банков КР</t>
  </si>
  <si>
    <t>II.4-таблица. Кыpгыз Pеcпубликаcынын коммерциялык банктарынын аналитикалык балансы</t>
  </si>
  <si>
    <t>Кыpгыз Pеcпубликаcынын коммерциялык банктарынын аналитикалык балансы</t>
  </si>
  <si>
    <t>Аналитический баланс коммерческих банков КР</t>
  </si>
  <si>
    <t>Other depositary corporations of KR survey</t>
  </si>
  <si>
    <t>II.4</t>
  </si>
  <si>
    <t xml:space="preserve">Note: Сompilation methodology of analytical accounts corresponds to the concepts and principles of Monetary and Financial Statistics Manual, IMF (2000). </t>
  </si>
  <si>
    <t>Table II.5. Monetary survey of Kyrgyz Republic banking system</t>
  </si>
  <si>
    <t>Таблица II.5. Денежный обзор банковской системы КР</t>
  </si>
  <si>
    <t>II.5-таблица. Кыpгыз Pеcпубликаcынын банк тутумунун акча баяндамасы</t>
  </si>
  <si>
    <t>Кыpгыз Pеcпубликаcынын банк тутумунун акча баяндамасы</t>
  </si>
  <si>
    <t>Денежный обзор банковской системы КР</t>
  </si>
  <si>
    <t>Monetary survey of Kyrgyz Republic banking system</t>
  </si>
  <si>
    <t>II.5</t>
  </si>
  <si>
    <t>Скорость обращения денег = отношение номинального объема ВВП к объему денежного агрегата. Рассчитывается на годовой основе.</t>
  </si>
  <si>
    <t>Velocity = ratio of nominal GDP to the volume of monetary aggregate. The velocity of circulation is calculated on an annual basis.</t>
  </si>
  <si>
    <t>III.1-таблица. Ички дүң өнүмүнүн күндөлүк бааларда кошумча нарк боюнча түзүмү</t>
  </si>
  <si>
    <t>Tаблица III.1. Структура ВВП по добавленной стоимости в текущих ценах</t>
  </si>
  <si>
    <t>Table III.1. Gross domestic product’s structure by added value in current prices</t>
  </si>
  <si>
    <t>III.1</t>
  </si>
  <si>
    <t>Ички дүң өнүмүнүн күндөлүк бааларда кошумча наpк боюнча түзүмү</t>
  </si>
  <si>
    <t>Структура ВВП по добавленной стоимости в текущих ценах</t>
  </si>
  <si>
    <t>Gross domestic product’s structure by added value in current prices</t>
  </si>
  <si>
    <t>Table III.2. Gross domestic product’s structure by added value in prices of the previous year</t>
  </si>
  <si>
    <t>Tаблица III.2. Структура ВВП по добавленной стоимости в ценах предыдущего года</t>
  </si>
  <si>
    <t>III.2-таблица. Ички дүң өнүмүнүн өткөн жылдагы баалардагы кошумча нарк боюнча түзүмү</t>
  </si>
  <si>
    <t>Ички дүң өнүмүнүн өткөн жылдагы баалардагы кошумча наpк боюнча түзүмү</t>
  </si>
  <si>
    <t>Структура ВВП по добавленной стоимости в ценах предыдущего года</t>
  </si>
  <si>
    <t>Gross domestic product’s structure by added value in prices of the previous year</t>
  </si>
  <si>
    <t>III.2</t>
  </si>
  <si>
    <t>Ички дүң өнүмүнүн тармактар боюнча реалдуу өсүшү</t>
  </si>
  <si>
    <t>Ички дүң өнүмүнүн тармактар боюнча өсүшүнө салым</t>
  </si>
  <si>
    <t>Ички дүң өнүмүнүн өсүшүнө салымдын түзүмү</t>
  </si>
  <si>
    <t>Реальный рост ВВП в разрезе отраслей</t>
  </si>
  <si>
    <t>Вклад в прирост ВВП в разрезе отраслей</t>
  </si>
  <si>
    <t>Структура вклада в прирост ВВП</t>
  </si>
  <si>
    <t>The gross domestic product’s real growth (by sectors)</t>
  </si>
  <si>
    <t>Contribution to the growth of the gross domestic product (by sectors)</t>
  </si>
  <si>
    <t>Structure of the contribution to the growth of the gross domestic product</t>
  </si>
  <si>
    <t>III.3</t>
  </si>
  <si>
    <t>III.4</t>
  </si>
  <si>
    <t>III.5</t>
  </si>
  <si>
    <t>Table III.3. The gross domestic product’s real growth (by sectors)</t>
  </si>
  <si>
    <t>Tаблица III.3. Реальный рост ВВП в разрезе отраслей</t>
  </si>
  <si>
    <t>III.3-таблица. Ички дүң өнүмүнүн тармактар боюнча реалдуу өсүшү</t>
  </si>
  <si>
    <t>Table III.4. Contribution to the growth of the gross domestic product (by sectors)</t>
  </si>
  <si>
    <t>Tаблица III.4. Вклад в прирост ВВП в разрезе отраслей</t>
  </si>
  <si>
    <t>III.4-таблица. Ички дүң өнүмүнүн тармактар боюнча өсүшүнө салым</t>
  </si>
  <si>
    <t>Table III.5. Structure of the contribution to the growth of the gross domestic product</t>
  </si>
  <si>
    <t>Tаблица III.5. Структура вклада в прирост ВВП</t>
  </si>
  <si>
    <t>III.5-таблица. Ички дүң өнүмүнүн өсүшүнө салымдын түзүмү</t>
  </si>
  <si>
    <t>II.6</t>
  </si>
  <si>
    <t>III.6</t>
  </si>
  <si>
    <t>III.7</t>
  </si>
  <si>
    <t>III.8</t>
  </si>
  <si>
    <t>III.9</t>
  </si>
  <si>
    <t>III.10</t>
  </si>
  <si>
    <t>III.11</t>
  </si>
  <si>
    <t>III.12</t>
  </si>
  <si>
    <t>III.13</t>
  </si>
  <si>
    <t>III.14</t>
  </si>
  <si>
    <t>III.15</t>
  </si>
  <si>
    <t>III.16</t>
  </si>
  <si>
    <t>III.17</t>
  </si>
  <si>
    <t>III.18</t>
  </si>
  <si>
    <t>III.19</t>
  </si>
  <si>
    <t>III.20</t>
  </si>
  <si>
    <r>
      <rPr>
        <vertAlign val="superscript"/>
        <sz val="10"/>
        <color indexed="8"/>
        <rFont val="Arial"/>
        <family val="2"/>
        <charset val="204"/>
      </rPr>
      <t>1/</t>
    </r>
    <r>
      <rPr>
        <sz val="10"/>
        <color indexed="8"/>
        <rFont val="Arial"/>
        <family val="2"/>
        <charset val="204"/>
      </rPr>
      <t xml:space="preserve"> өзүндө отун-энергетика комплексин, айыл чарбасын, тоо кендерин казып алуу өнөр жайын камтыйт.</t>
    </r>
  </si>
  <si>
    <r>
      <rPr>
        <vertAlign val="superscript"/>
        <sz val="10"/>
        <color indexed="8"/>
        <rFont val="Arial"/>
        <family val="2"/>
        <charset val="204"/>
      </rPr>
      <t>1/</t>
    </r>
    <r>
      <rPr>
        <sz val="10"/>
        <color indexed="8"/>
        <rFont val="Arial"/>
        <family val="2"/>
        <charset val="204"/>
      </rPr>
      <t xml:space="preserve"> включает в себя топливно-энергетичеcкий комплекс, сельское хозяйство, горнодобывающую промышленность.</t>
    </r>
  </si>
  <si>
    <r>
      <rPr>
        <vertAlign val="superscript"/>
        <sz val="10"/>
        <color indexed="8"/>
        <rFont val="Arial"/>
        <family val="2"/>
        <charset val="204"/>
      </rPr>
      <t>1/</t>
    </r>
    <r>
      <rPr>
        <sz val="10"/>
        <color indexed="8"/>
        <rFont val="Arial"/>
        <family val="2"/>
        <charset val="204"/>
      </rPr>
      <t xml:space="preserve"> includes fuel and energy complex, agriculture and mining industry.</t>
    </r>
  </si>
  <si>
    <t xml:space="preserve">Источник: НСК КР, в ценах ФОБ. </t>
  </si>
  <si>
    <t xml:space="preserve">Булагы: КР УСК, ФОБ баасында. </t>
  </si>
  <si>
    <t>Source: NCS KR, in FOB prices.</t>
  </si>
  <si>
    <t xml:space="preserve">Источник: НСК КР, в ценах СИФ. </t>
  </si>
  <si>
    <t>Source: NCS KR in CIF prices.</t>
  </si>
  <si>
    <t xml:space="preserve">Булагы: КР УСК, СИФ бааларында. </t>
  </si>
  <si>
    <t>Всего в национальной валюте</t>
  </si>
  <si>
    <t>Всего в иностранной валюте</t>
  </si>
  <si>
    <t>Всего в национальной и иностранной валютах</t>
  </si>
  <si>
    <t>1-3 года</t>
  </si>
  <si>
    <t>свыше 3 лет</t>
  </si>
  <si>
    <t>Источник: Регулятивная отчетность небанковских финансово-кредитных организаций.</t>
  </si>
  <si>
    <t>Милдеттүү камдар ченеми (бир мезгилдин акырына карата, %):</t>
  </si>
  <si>
    <t>Required reserves ratio (%, end of period):</t>
  </si>
  <si>
    <t>IV.1.1</t>
  </si>
  <si>
    <t>IV.2.1</t>
  </si>
  <si>
    <t>IV.2.2</t>
  </si>
  <si>
    <t>IV.2.3</t>
  </si>
  <si>
    <t>IV.2.4</t>
  </si>
  <si>
    <t>IV.2.5</t>
  </si>
  <si>
    <t>IV.2.6</t>
  </si>
  <si>
    <t>IV.2.7</t>
  </si>
  <si>
    <t>IV.2.8</t>
  </si>
  <si>
    <t>IV.2.9</t>
  </si>
  <si>
    <t>IV.2.10</t>
  </si>
  <si>
    <t>IV.2.11</t>
  </si>
  <si>
    <t>IV.2.12</t>
  </si>
  <si>
    <t>IV.2.15</t>
  </si>
  <si>
    <t>IV.2.16</t>
  </si>
  <si>
    <t>IV.2.17</t>
  </si>
  <si>
    <t>IV.2.18</t>
  </si>
  <si>
    <t>IV.2.19</t>
  </si>
  <si>
    <t>"Бай-Түшүм Банкы" ЖАК</t>
  </si>
  <si>
    <t>"Евразиялык Сактык Банкы" ААК</t>
  </si>
  <si>
    <t>"Капитал Банк" ААК</t>
  </si>
  <si>
    <t>"Компаньон Банкы" ЖАК</t>
  </si>
  <si>
    <t>"Кыргыз-Швейцариялык Банк" ЖАК</t>
  </si>
  <si>
    <t>"Оптима Банк" ААК</t>
  </si>
  <si>
    <t>"Росинбанк" ААК</t>
  </si>
  <si>
    <t>"ФИНКА Банкы" ЖАК</t>
  </si>
  <si>
    <t>"Чанг Ан Банк" ААК</t>
  </si>
  <si>
    <t>"ЭкоИсламикБанк" ААК</t>
  </si>
  <si>
    <t>ЗАО Банк "Бай-Тушум"</t>
  </si>
  <si>
    <t>ОАО "Евразийский Сберегательный Банк"</t>
  </si>
  <si>
    <t>ОАО "Капитал Банк"</t>
  </si>
  <si>
    <t>ЗАО "Банк Компаньон"</t>
  </si>
  <si>
    <t>ЗАО "Кыргызско-Швейцарский Банк"</t>
  </si>
  <si>
    <t>ОАО "Оптима Банк"</t>
  </si>
  <si>
    <t>ОАО "Росинбанк"</t>
  </si>
  <si>
    <t>ЗАО "ФИНКА Банк"</t>
  </si>
  <si>
    <t>ОАО "Чанг Ан Банк"</t>
  </si>
  <si>
    <t>ОАО "ЭкоИсламикБанк"</t>
  </si>
  <si>
    <t>"Bai-Tushum" Bank CJSC</t>
  </si>
  <si>
    <t>OJSC "Eurasian Savings Bank"</t>
  </si>
  <si>
    <t>OJSC "Capital Bank"</t>
  </si>
  <si>
    <t>"Kompanion Bank" CJSC</t>
  </si>
  <si>
    <t>"Kyrgyz-Swiss Bank" CJSC</t>
  </si>
  <si>
    <t>"Optima Bank" OJSC</t>
  </si>
  <si>
    <t>OJSC "Rosinbank"</t>
  </si>
  <si>
    <t>"FINCA Bank" CJSC</t>
  </si>
  <si>
    <t>OJSC "Chang An Bank"</t>
  </si>
  <si>
    <t>CJSC "EcoIslamicBank"</t>
  </si>
  <si>
    <t>Источник: Государственная служба регулирования и надзора за финансовым рынком при Правительстве Кыргызской Республики, НБКР.</t>
  </si>
  <si>
    <t xml:space="preserve">Source: The State Service of Financial Market Regulation and Supervision under the Government of the Kyrgyz Republic, NBKR. </t>
  </si>
  <si>
    <t>Булагы: Кыргыз Республикасынын Өкмөтүнө караштуу Финансы рыногун көзөмөлдөө жана жөнгө салуу кызматы, Улуттук банк.</t>
  </si>
  <si>
    <r>
      <t>Адистештирилген кредиттик уюмдар</t>
    </r>
    <r>
      <rPr>
        <vertAlign val="superscript"/>
        <sz val="10"/>
        <rFont val="Arial"/>
        <family val="2"/>
        <charset val="204"/>
      </rPr>
      <t>/1</t>
    </r>
  </si>
  <si>
    <r>
      <t>Специализированные кредитные организации</t>
    </r>
    <r>
      <rPr>
        <vertAlign val="superscript"/>
        <sz val="10"/>
        <rFont val="Arial"/>
        <family val="2"/>
        <charset val="204"/>
      </rPr>
      <t>/1</t>
    </r>
  </si>
  <si>
    <r>
      <t>Special-purpose credit organizations</t>
    </r>
    <r>
      <rPr>
        <vertAlign val="superscript"/>
        <sz val="10"/>
        <rFont val="Arial"/>
        <family val="2"/>
        <charset val="204"/>
      </rPr>
      <t>/1</t>
    </r>
  </si>
  <si>
    <t>Microfinance institutions</t>
  </si>
  <si>
    <r>
      <rPr>
        <vertAlign val="superscript"/>
        <sz val="10"/>
        <rFont val="Arial"/>
        <family val="2"/>
        <charset val="204"/>
      </rPr>
      <t>1/</t>
    </r>
    <r>
      <rPr>
        <sz val="10"/>
        <rFont val="Arial"/>
        <family val="2"/>
        <charset val="204"/>
      </rPr>
      <t xml:space="preserve"> Постановлением Правления НБКР №40/5 от 27.07.2011 г. отозвана лицензия. Произошла переуступка права требования по некоторым кредитным договорам и соглашениям в пользу Министерства финансов КР и НБКР.</t>
    </r>
  </si>
  <si>
    <r>
      <rPr>
        <vertAlign val="superscript"/>
        <sz val="10"/>
        <rFont val="Arial"/>
        <family val="2"/>
        <charset val="204"/>
      </rPr>
      <t>1/</t>
    </r>
    <r>
      <rPr>
        <sz val="10"/>
        <rFont val="Arial"/>
        <family val="2"/>
        <charset val="204"/>
      </rPr>
      <t xml:space="preserve"> Улуттук банк Башкармасынын 2011-жылдын теке айынын жыйырма жетисиндеги №40/5 токтомуна ылайык лицензиясы кайтарылып алынган. Айрым кредиттик келишимдер жана макулдашуулар боюнча талап кылуу укугун КР Финансы министрлигине жана Улуттук банкка чегерип берүү ишке ашырылган.</t>
    </r>
  </si>
  <si>
    <r>
      <rPr>
        <vertAlign val="superscript"/>
        <sz val="10"/>
        <rFont val="Arial"/>
        <family val="2"/>
        <charset val="204"/>
      </rPr>
      <t>1/</t>
    </r>
    <r>
      <rPr>
        <sz val="10"/>
        <rFont val="Arial"/>
        <family val="2"/>
        <charset val="204"/>
      </rPr>
      <t xml:space="preserve"> Улуттук банк Башкармасынын 2011-жылдын теке айынын жыйырма жетисиндеги №40/5 токтомуна ылайык лицензиясы кайтарылып алынган.</t>
    </r>
  </si>
  <si>
    <r>
      <rPr>
        <vertAlign val="superscript"/>
        <sz val="10"/>
        <rFont val="Arial"/>
        <family val="2"/>
        <charset val="204"/>
      </rPr>
      <t>1/</t>
    </r>
    <r>
      <rPr>
        <sz val="10"/>
        <rFont val="Arial"/>
        <family val="2"/>
        <charset val="204"/>
      </rPr>
      <t xml:space="preserve"> Постановлением Правления НБКР №40/5 от 27.07.2011 г. отозвана лицензия.</t>
    </r>
  </si>
  <si>
    <t>IV.3.9-таблица. Банктык эмес финансы-кредит уюмдарынын активдери жана пассивдери (бир мезгилдин акырына карата)</t>
  </si>
  <si>
    <t xml:space="preserve">Таблица IV.3.9. Активы и пассивы небанковских финансово-кредитных организаций (на конец периода) </t>
  </si>
  <si>
    <t>Микрофинансылык уюмдар тарабынан</t>
  </si>
  <si>
    <t>Микрофинансовыми организациями</t>
  </si>
  <si>
    <t>Ломбарддар тарабынан</t>
  </si>
  <si>
    <t>Ломбардами</t>
  </si>
  <si>
    <r>
      <t>БРАФ тарабынан</t>
    </r>
    <r>
      <rPr>
        <b/>
        <vertAlign val="superscript"/>
        <sz val="10"/>
        <rFont val="Arial"/>
        <family val="2"/>
        <charset val="204"/>
      </rPr>
      <t>/1</t>
    </r>
  </si>
  <si>
    <r>
      <t>СФРБ</t>
    </r>
    <r>
      <rPr>
        <b/>
        <vertAlign val="superscript"/>
        <sz val="10"/>
        <rFont val="Arial"/>
        <family val="2"/>
        <charset val="204"/>
      </rPr>
      <t>/1</t>
    </r>
  </si>
  <si>
    <r>
      <t>SFRB</t>
    </r>
    <r>
      <rPr>
        <b/>
        <vertAlign val="superscript"/>
        <sz val="10"/>
        <rFont val="Arial"/>
        <family val="2"/>
        <charset val="204"/>
      </rPr>
      <t>/1</t>
    </r>
  </si>
  <si>
    <r>
      <t>БРАФ</t>
    </r>
    <r>
      <rPr>
        <b/>
        <vertAlign val="superscript"/>
        <sz val="10"/>
        <rFont val="Arial"/>
        <family val="2"/>
        <charset val="204"/>
      </rPr>
      <t>/1</t>
    </r>
  </si>
  <si>
    <t>IV.4.7-таблица. Багытталышына жараша түрлөрү боюнча төлөмдөр</t>
  </si>
  <si>
    <t>Таблица IV.4.7. Платежи по видам их назначения</t>
  </si>
  <si>
    <t>Table IV.4.7. Payments by type of use</t>
  </si>
  <si>
    <t>IV.4.7</t>
  </si>
  <si>
    <t>IV.4.8</t>
  </si>
  <si>
    <t>IV.4.9</t>
  </si>
  <si>
    <t>IV.4.10</t>
  </si>
  <si>
    <t>Платежи по видам их назначения</t>
  </si>
  <si>
    <t>Багытталышына жараша түрлөрү боюнча төлөмдөр</t>
  </si>
  <si>
    <t>Payments by type of use</t>
  </si>
  <si>
    <t>IV.3.1</t>
  </si>
  <si>
    <t>IV.3.2</t>
  </si>
  <si>
    <t>IV.3.3</t>
  </si>
  <si>
    <t>IV.3.4</t>
  </si>
  <si>
    <t>IV.3.5</t>
  </si>
  <si>
    <t>IV.3.6</t>
  </si>
  <si>
    <t>IV.3.7</t>
  </si>
  <si>
    <t>IV.3.8</t>
  </si>
  <si>
    <t>IV.3.9</t>
  </si>
  <si>
    <t>IV.3.10</t>
  </si>
  <si>
    <t>IV.3.11</t>
  </si>
  <si>
    <t>IV.3.12</t>
  </si>
  <si>
    <t>IV.4.1</t>
  </si>
  <si>
    <t>IV.4.2</t>
  </si>
  <si>
    <t>IV.4.3</t>
  </si>
  <si>
    <t>IV.4.4</t>
  </si>
  <si>
    <t>IV.4.5</t>
  </si>
  <si>
    <t>IV.4.6</t>
  </si>
  <si>
    <t>V.1</t>
  </si>
  <si>
    <t>V.2</t>
  </si>
  <si>
    <t>V.3</t>
  </si>
  <si>
    <t>V.4</t>
  </si>
  <si>
    <t>V.5</t>
  </si>
  <si>
    <t>V.6</t>
  </si>
  <si>
    <t>V.7</t>
  </si>
  <si>
    <t>V.8</t>
  </si>
  <si>
    <t>V.9</t>
  </si>
  <si>
    <t>V.10</t>
  </si>
  <si>
    <t>Table V.10. Nominal and Real Effective Exchange Rates Indices: total, EAEU countries and non EAEU countries</t>
  </si>
  <si>
    <t>Таблица V.10. Номинальный и реальный эффективные обменные курсы сома: общий, по странам ЕАЭС и странам вне ЕАЭС</t>
  </si>
  <si>
    <t>V.10-таблица. Сомдун номиналдуу жана реалдуу эффективдүү алмашуу курстары: жалпы, ЕАЭБ өлкөлөрү боюнча жана ЕАЭБден тышкары өлкөлөр боюнча (уландысы)</t>
  </si>
  <si>
    <t>Table IV.4.8. Payments by types of used payment instruments</t>
  </si>
  <si>
    <t>Таблица IV.4.8. Платежи по видам используемых платежных инструментов</t>
  </si>
  <si>
    <t>IV.4.8-таблица. Колдонулуучу төлөм каражаттарынын түрлөрү боюнча төлөмдөр</t>
  </si>
  <si>
    <t>Table IV.4.10. Volume and number of payments in the context of services conducted through payment organizations*</t>
  </si>
  <si>
    <t>Таблица IV.4.10. Объем и количество платежей в разрезе услуг, проведенных через платежные организации*</t>
  </si>
  <si>
    <t>IV.4.10-таблица. Төлөм уюмдар аркылуу кызматтын түрү боюнча өткөрүлгөн төлөмдөрдүн өлчөмү жана саны*</t>
  </si>
  <si>
    <t>Table IV.4.9. Payments made by banking cards</t>
  </si>
  <si>
    <t>Таблица IV.4.9. Платежи, осуществленные посредством банковских карт</t>
  </si>
  <si>
    <t>IV.4.9-таблица. Банктык карттар аркылуу жүзөгө ашырылган төлөмдөр</t>
  </si>
  <si>
    <t>Источник: В ценах СИФ, НСК КР.</t>
  </si>
  <si>
    <t xml:space="preserve">Булагы: СИФ бааларында, КР УСК. </t>
  </si>
  <si>
    <t>Source: In CIF prices, NCS KR.</t>
  </si>
  <si>
    <t>01 / 2018</t>
  </si>
  <si>
    <t>02 / 2018</t>
  </si>
  <si>
    <t>03 / 2018</t>
  </si>
  <si>
    <t>04 / 2018</t>
  </si>
  <si>
    <t>05 / 2018</t>
  </si>
  <si>
    <t>06 / 2018</t>
  </si>
  <si>
    <t>07 / 2018</t>
  </si>
  <si>
    <t>08 / 2018</t>
  </si>
  <si>
    <t>09 / 2018</t>
  </si>
  <si>
    <t>10 / 2018</t>
  </si>
  <si>
    <t>11 / 2018</t>
  </si>
  <si>
    <t>12 / 2018</t>
  </si>
  <si>
    <t>г. Ош</t>
  </si>
  <si>
    <t>Ош шаары</t>
  </si>
  <si>
    <t>Osh</t>
  </si>
  <si>
    <t>Товары</t>
  </si>
  <si>
    <t>Кызмат көрсөтүүлөр</t>
  </si>
  <si>
    <t>Services</t>
  </si>
  <si>
    <t>Товарлар</t>
  </si>
  <si>
    <t>Товарлардын жана кызмат көрсөтүүлөрдүн керектөө бааларынын индекси</t>
  </si>
  <si>
    <t>алкоголь ичимдиктер, тамеки</t>
  </si>
  <si>
    <t>азык-түлүктүк эмес товарлар</t>
  </si>
  <si>
    <t>Керектөө бааларынын топтор боюнча индекстери:</t>
  </si>
  <si>
    <t>нан азыктары жана акшак</t>
  </si>
  <si>
    <t>мука пшеничная высшего сорта</t>
  </si>
  <si>
    <t>жогорку сорттогу буундай уну</t>
  </si>
  <si>
    <t>мука пшеничная первого сорта</t>
  </si>
  <si>
    <t>биринчи сорттогу буундай уну</t>
  </si>
  <si>
    <t>хлеб из пшеничной муки первого сорта</t>
  </si>
  <si>
    <t>биринчи сорттогу буундай унунан жасалган нан</t>
  </si>
  <si>
    <t>фрукты и овощи</t>
  </si>
  <si>
    <t>жемиштер жана жашылчалар</t>
  </si>
  <si>
    <t>сахар-песок</t>
  </si>
  <si>
    <t>кумшекер</t>
  </si>
  <si>
    <t>башка категорияга кирбеген тамак аш азыктары</t>
  </si>
  <si>
    <t>Алкоголь ичимдиктери, тамеки</t>
  </si>
  <si>
    <t>алкоголь ичимдиктер</t>
  </si>
  <si>
    <t>тамеки</t>
  </si>
  <si>
    <t>Кийим жана бут кийим</t>
  </si>
  <si>
    <t>кийим</t>
  </si>
  <si>
    <t>кийимдери даярдоо үчүн материалдар</t>
  </si>
  <si>
    <t>аялдардын кийими</t>
  </si>
  <si>
    <t>балдар жана ымыркайлардын кийими</t>
  </si>
  <si>
    <t>кийимдерди тазалоо, оңдоо жана кирелөө</t>
  </si>
  <si>
    <t>бут кийим жана аны оңдоо</t>
  </si>
  <si>
    <t>эркектердин кийими</t>
  </si>
  <si>
    <t>эркектердин бут кийими</t>
  </si>
  <si>
    <t>балдардын бут кийими</t>
  </si>
  <si>
    <t>Турак жай кызмат көрсөтүүлөрү, суу, электр энергия, газ жана отундун башка түрлөрү</t>
  </si>
  <si>
    <t>турак жай үчүн ижара акы</t>
  </si>
  <si>
    <t>кирпич</t>
  </si>
  <si>
    <t>пиломатериалы</t>
  </si>
  <si>
    <t>арааланган жыгачтар</t>
  </si>
  <si>
    <t>цемент</t>
  </si>
  <si>
    <t>стекло оконное листовое</t>
  </si>
  <si>
    <t>лист түрүндөгү терезе айнеги</t>
  </si>
  <si>
    <t>песок строительный</t>
  </si>
  <si>
    <t>шифер</t>
  </si>
  <si>
    <t>курулуш куму</t>
  </si>
  <si>
    <t>турак жайларды күнүмдүк күтүү жана оңдоо үчүн материалдар</t>
  </si>
  <si>
    <t>турак жайларды күнүмдүк күтүү жана оңдоо боюнча кызмат көрсөтүүлөр</t>
  </si>
  <si>
    <t>суу менен жабдуу</t>
  </si>
  <si>
    <t>электр энергия, газ жана отундун башка түрлөрү</t>
  </si>
  <si>
    <t>электроэнергия, основной тариф</t>
  </si>
  <si>
    <t>электроэнергия, свыше 700 кВт. час</t>
  </si>
  <si>
    <t>электр энергия, негизги тариф</t>
  </si>
  <si>
    <t>электр энергия, 700 кВт. саат жогорку</t>
  </si>
  <si>
    <t>Үй тиричилик буюмдары, тиричилик техникасы</t>
  </si>
  <si>
    <t>эмерек жана пол каптагычтар</t>
  </si>
  <si>
    <t>турмуш-тиричилик текстиль буюмдары</t>
  </si>
  <si>
    <t>турмуш-тиричилик приборлор</t>
  </si>
  <si>
    <t>1-3 year</t>
  </si>
  <si>
    <r>
      <t>1/</t>
    </r>
    <r>
      <rPr>
        <sz val="10"/>
        <rFont val="Arial"/>
        <family val="2"/>
        <charset val="204"/>
      </rPr>
      <t xml:space="preserve"> ОАО "ФК КС".</t>
    </r>
  </si>
  <si>
    <r>
      <t>1/</t>
    </r>
    <r>
      <rPr>
        <sz val="10"/>
        <rFont val="Arial"/>
        <family val="2"/>
        <charset val="204"/>
      </rPr>
      <t xml:space="preserve"> Financial Company of Credit Unions (FCCU).</t>
    </r>
  </si>
  <si>
    <t>* except for NBKR payments.</t>
  </si>
  <si>
    <t>…</t>
  </si>
  <si>
    <t>айнек идиштер, ашкана приборлору жана үй эмеректери</t>
  </si>
  <si>
    <t>бензин</t>
  </si>
  <si>
    <t>дизельное топливо</t>
  </si>
  <si>
    <t>дизель майы</t>
  </si>
  <si>
    <t>жеке транспорт каражаттарына техникалык кызмат көрсөтүү жана оңдоо</t>
  </si>
  <si>
    <t>гезиттер, китептер жана кеңсе товарлары</t>
  </si>
  <si>
    <t>Ресторандар жана мейманканалар</t>
  </si>
  <si>
    <t>мейманкана кызмат көрсөтүүсү</t>
  </si>
  <si>
    <t>Ар түрдүү товарлар жана кызмат көрсөтүүлөр</t>
  </si>
  <si>
    <t>жеке кызмат көрсөтүү</t>
  </si>
  <si>
    <t xml:space="preserve">предметы личного обихода, не отнесенные к другим категориям </t>
  </si>
  <si>
    <t>башка категорияларга киргизилбеген жеке тиричилик буюмдары</t>
  </si>
  <si>
    <t>personal items not elsewhere classified</t>
  </si>
  <si>
    <t>башка категорияларга киргизилбеген бөлөк кызмат көрсөтүүлөр</t>
  </si>
  <si>
    <t>Goods</t>
  </si>
  <si>
    <t>fruits and vegetables</t>
  </si>
  <si>
    <t>granulated sugar</t>
  </si>
  <si>
    <t>brick</t>
  </si>
  <si>
    <t>lumber</t>
  </si>
  <si>
    <t>cement</t>
  </si>
  <si>
    <t>slate</t>
  </si>
  <si>
    <t>petrol</t>
  </si>
  <si>
    <t>diesel fuel</t>
  </si>
  <si>
    <t>electricity, basic tariff</t>
  </si>
  <si>
    <t>electricity, over 700 kW. hour</t>
  </si>
  <si>
    <t>bread from wheat flour of the first grade</t>
  </si>
  <si>
    <t>wheat flour of the first grade</t>
  </si>
  <si>
    <t>wheat flour of the extra grade</t>
  </si>
  <si>
    <t>Таблица IV.2.1. Ставки НБКР</t>
  </si>
  <si>
    <t>Улуттук банктын эсептик чени</t>
  </si>
  <si>
    <t>"Овернайт" кредиттери боюнча чен</t>
  </si>
  <si>
    <t>Ставка по кредитам "овернайт"</t>
  </si>
  <si>
    <t>Rate of "overnight" credits</t>
  </si>
  <si>
    <t>"Овернайт" депозиттери боюнча чен</t>
  </si>
  <si>
    <t>Ставка по депозитам "овернайт"</t>
  </si>
  <si>
    <t>Rate of "overnight" deposits</t>
  </si>
  <si>
    <t>аракеттенүү мезгил аралыгы / период действия / effective dates</t>
  </si>
  <si>
    <t>средневз. ставка</t>
  </si>
  <si>
    <t>общий объем</t>
  </si>
  <si>
    <t>жалпы көлөм</t>
  </si>
  <si>
    <t>орточо салмактанып алынган чендер</t>
  </si>
  <si>
    <t>total volume</t>
  </si>
  <si>
    <t>average weighted interest rate</t>
  </si>
  <si>
    <t>1-3 жыл</t>
  </si>
  <si>
    <t>3 жылдан ашкан мөөнөткө</t>
  </si>
  <si>
    <t>over 3 year</t>
  </si>
  <si>
    <r>
      <t>Кредиты и финансовая аренда финансово-кредитным организациям</t>
    </r>
    <r>
      <rPr>
        <vertAlign val="superscript"/>
        <sz val="10"/>
        <rFont val="Arial"/>
        <family val="2"/>
        <charset val="204"/>
      </rPr>
      <t>/1</t>
    </r>
  </si>
  <si>
    <t>Расчетные счета финансово-кредитных организаций</t>
  </si>
  <si>
    <t>Депозиты до востребования финансово-кредитных организаций</t>
  </si>
  <si>
    <t>Срочные депозиты финансово-кредитных организаций</t>
  </si>
  <si>
    <r>
      <rPr>
        <vertAlign val="superscript"/>
        <sz val="10"/>
        <rFont val="Arial"/>
        <family val="2"/>
        <charset val="204"/>
      </rPr>
      <t>1/</t>
    </r>
    <r>
      <rPr>
        <sz val="10"/>
        <rFont val="Arial"/>
        <family val="2"/>
        <charset val="204"/>
      </rPr>
      <t xml:space="preserve"> включают кредиты банкам и другим финансово-кредитным организациям резидентам и нерезидентам.</t>
    </r>
  </si>
  <si>
    <r>
      <rPr>
        <vertAlign val="superscript"/>
        <sz val="10"/>
        <rFont val="Arial"/>
        <family val="2"/>
        <charset val="204"/>
      </rPr>
      <t>4/</t>
    </r>
    <r>
      <rPr>
        <sz val="10"/>
        <rFont val="Arial"/>
        <family val="2"/>
        <charset val="204"/>
      </rPr>
      <t xml:space="preserve"> включают счета финансово-кредитных организаций, юридических и физических лиц.</t>
    </r>
  </si>
  <si>
    <t>Примечание: Депозиты юридических лиц включают депозиты других финансово-кредитных организаций, юридических лиц и государственных органов власти.</t>
  </si>
  <si>
    <t>Liabilities to NBKR</t>
  </si>
  <si>
    <t>Финансы-кредиттик уюмдарынын эсептешүү эсептери</t>
  </si>
  <si>
    <t>Settlement accounts of finance and credit organizations</t>
  </si>
  <si>
    <t>Финансы-кредит уюмдарынын талап боюнча төлөнүүчү депозиттери</t>
  </si>
  <si>
    <t>Demand depostis of finance and credit organizations</t>
  </si>
  <si>
    <t>Финансы-кредит уюмдарынын мөөнөттүү депозиттери</t>
  </si>
  <si>
    <t>Time deposits of finance and credit organizations</t>
  </si>
  <si>
    <r>
      <t>Финансы-кредит уюмдарына кредиттер жана финансы ижарасы</t>
    </r>
    <r>
      <rPr>
        <vertAlign val="superscript"/>
        <sz val="10"/>
        <rFont val="Arial"/>
        <family val="2"/>
        <charset val="204"/>
      </rPr>
      <t>/1</t>
    </r>
  </si>
  <si>
    <r>
      <t>Loans and financial leasing to settlement credit organizations</t>
    </r>
    <r>
      <rPr>
        <vertAlign val="superscript"/>
        <sz val="10"/>
        <rFont val="Arial"/>
        <family val="2"/>
        <charset val="204"/>
      </rPr>
      <t>/1</t>
    </r>
  </si>
  <si>
    <r>
      <rPr>
        <vertAlign val="superscript"/>
        <sz val="10"/>
        <rFont val="Arial"/>
        <family val="2"/>
        <charset val="204"/>
      </rPr>
      <t>1/</t>
    </r>
    <r>
      <rPr>
        <sz val="10"/>
        <rFont val="Arial"/>
        <family val="2"/>
        <charset val="204"/>
      </rPr>
      <t xml:space="preserve"> резидент жана резидент эмес банктарга жана башка финансы-кредит уюмдарынын кредиттерин камтыйт.</t>
    </r>
  </si>
  <si>
    <r>
      <rPr>
        <vertAlign val="superscript"/>
        <sz val="10"/>
        <rFont val="Arial"/>
        <family val="2"/>
        <charset val="204"/>
      </rPr>
      <t>4/</t>
    </r>
    <r>
      <rPr>
        <sz val="10"/>
        <rFont val="Arial"/>
        <family val="2"/>
        <charset val="204"/>
      </rPr>
      <t xml:space="preserve"> финансы-кредит уюмдарынын, юридикалык жактардын жана жеке адамдардын эсептерин камтыйт.</t>
    </r>
  </si>
  <si>
    <r>
      <rPr>
        <vertAlign val="superscript"/>
        <sz val="10"/>
        <rFont val="Arial"/>
        <family val="2"/>
        <charset val="204"/>
      </rPr>
      <t>1/</t>
    </r>
    <r>
      <rPr>
        <sz val="10"/>
        <rFont val="Arial"/>
        <family val="2"/>
        <charset val="204"/>
      </rPr>
      <t xml:space="preserve"> includes loans to banks and other finance and credit organizations residents and non-residents.</t>
    </r>
  </si>
  <si>
    <r>
      <rPr>
        <vertAlign val="superscript"/>
        <sz val="10"/>
        <rFont val="Arial"/>
        <family val="2"/>
        <charset val="204"/>
      </rPr>
      <t>4/</t>
    </r>
    <r>
      <rPr>
        <sz val="10"/>
        <rFont val="Arial"/>
        <family val="2"/>
        <charset val="204"/>
      </rPr>
      <t xml:space="preserve"> includes accounts of finance and credit organizations, legal entities and individuals.</t>
    </r>
  </si>
  <si>
    <t>Note: Deposits of legal entities include deposits of other settlement credit organizations, legal entities and General government.</t>
  </si>
  <si>
    <t>2. Депозиты юридических лиц включают депозиты других финансово-кредитных организаций, юридических лиц и государственных органов власти.</t>
  </si>
  <si>
    <t xml:space="preserve">2. Deposits of legal entities include deposits of other settlement credit organizations, legal entities and General government.  </t>
  </si>
  <si>
    <t>Депозиты резидентов в национальной и иностранной валютах, из них:</t>
  </si>
  <si>
    <t>Депозиты юридических лиц в национальной и иностранной валютах</t>
  </si>
  <si>
    <t>Депозиты физических лиц в национальной и иностранной валютах</t>
  </si>
  <si>
    <t>Депозиты нерезидентов в национальной и иностранной валютах</t>
  </si>
  <si>
    <t>Депозиты резидентов в национальной валюте, из них:</t>
  </si>
  <si>
    <t>Депозиты юридических лиц в национальной валюте</t>
  </si>
  <si>
    <t>Депозиты физических лиц в национальной валюте</t>
  </si>
  <si>
    <t>Депозиты юридических лиц в иностранной валюте</t>
  </si>
  <si>
    <t>Депозиты нерезидентов в национальной валюте</t>
  </si>
  <si>
    <t>Депозиты резидентов в иностранной валюте, из них:</t>
  </si>
  <si>
    <t>Депозиты физических лиц в иностранной валюте</t>
  </si>
  <si>
    <t>Депозиты нерезидентов в иностранной валюте</t>
  </si>
  <si>
    <t>мин/макс</t>
  </si>
  <si>
    <t>min/max</t>
  </si>
  <si>
    <t>0,00/4,98</t>
  </si>
  <si>
    <t>12,50/12,50</t>
  </si>
  <si>
    <t>3,00/14,00</t>
  </si>
  <si>
    <t>3,00/9,00</t>
  </si>
  <si>
    <t>3,00/12,00</t>
  </si>
  <si>
    <t>0,00/6,89</t>
  </si>
  <si>
    <t>1,00/12,60</t>
  </si>
  <si>
    <t>1,50/15,97</t>
  </si>
  <si>
    <t>3,81/15,44</t>
  </si>
  <si>
    <t>7,37/15,43</t>
  </si>
  <si>
    <t>0,00/5,46</t>
  </si>
  <si>
    <t>1,14/17,00</t>
  </si>
  <si>
    <t>1,50/16,00</t>
  </si>
  <si>
    <t>4,50/15,00</t>
  </si>
  <si>
    <t>5,71/17,50</t>
  </si>
  <si>
    <t>0,00/1,74</t>
  </si>
  <si>
    <t>1,00/2,68</t>
  </si>
  <si>
    <t>1,00/9,00</t>
  </si>
  <si>
    <t>5,00/5,50</t>
  </si>
  <si>
    <t>0,00/4,55</t>
  </si>
  <si>
    <t>0,68/6,56</t>
  </si>
  <si>
    <t>0,61/7,28</t>
  </si>
  <si>
    <t>0,23/9,27</t>
  </si>
  <si>
    <t>1,00/8,38</t>
  </si>
  <si>
    <t>0,00/0,96</t>
  </si>
  <si>
    <t>0,00/8,00</t>
  </si>
  <si>
    <t>1,00/5,00</t>
  </si>
  <si>
    <t>0,88/7,10</t>
  </si>
  <si>
    <t>1,00/9,43</t>
  </si>
  <si>
    <t>1,00/14,00</t>
  </si>
  <si>
    <t>3,15/13,50</t>
  </si>
  <si>
    <t>3,00/3,00</t>
  </si>
  <si>
    <t>0,68/12,60</t>
  </si>
  <si>
    <t>0,61/15,97</t>
  </si>
  <si>
    <t>0,23/15,44</t>
  </si>
  <si>
    <t>1,00/15,43</t>
  </si>
  <si>
    <t>1,80/17,38</t>
  </si>
  <si>
    <t>3,50/16,02</t>
  </si>
  <si>
    <t>0,00/17,00</t>
  </si>
  <si>
    <t>1,00/16,00</t>
  </si>
  <si>
    <t>0,88/15,00</t>
  </si>
  <si>
    <t>1,00/17,50</t>
  </si>
  <si>
    <t>1,10/17,50</t>
  </si>
  <si>
    <t>5,86/17,00</t>
  </si>
  <si>
    <t>7,00/13,50</t>
  </si>
  <si>
    <t>8,63/17,38</t>
  </si>
  <si>
    <t>10,24/16,02</t>
  </si>
  <si>
    <t>11,00/17,00</t>
  </si>
  <si>
    <t>8,00/17,50</t>
  </si>
  <si>
    <t>1,10/12,98</t>
  </si>
  <si>
    <t>5,86/9,00</t>
  </si>
  <si>
    <t>3,50/14,05</t>
  </si>
  <si>
    <t>1,80/7,81</t>
  </si>
  <si>
    <t>3,15/7,82</t>
  </si>
  <si>
    <t>Total in national and foreign currency</t>
  </si>
  <si>
    <t>Deposits of residents in national and foreign currency, of which:</t>
  </si>
  <si>
    <t>Deposits of legal entities in national and foreign currency</t>
  </si>
  <si>
    <t>Deposits of individuals in national and foreign currency</t>
  </si>
  <si>
    <t>Deposits of non-residents in national and foreign currency</t>
  </si>
  <si>
    <t>Total in national currency</t>
  </si>
  <si>
    <t>Deposits of residents in national currency, of which:</t>
  </si>
  <si>
    <t>Deposits of non-residents in national currency</t>
  </si>
  <si>
    <t>Total in foreign currency</t>
  </si>
  <si>
    <t>Deposits of residents in foreign currency, of which:</t>
  </si>
  <si>
    <t>Deposits of legal entities in foreign currency</t>
  </si>
  <si>
    <t>Deposits of individuals in foreign currency</t>
  </si>
  <si>
    <t>Deposits of non-residents in foreign currency</t>
  </si>
  <si>
    <t>Объемы производства в отраслях экономики</t>
  </si>
  <si>
    <t>Volume of production in sectors of the economy</t>
  </si>
  <si>
    <t>Экономика тармактарындагы өндүрүш көлөмү</t>
  </si>
  <si>
    <t>Экономикага капиталдык салымдар</t>
  </si>
  <si>
    <t>Товардык-материалдык баалуулуктардын запастары</t>
  </si>
  <si>
    <t>Запасы товарно-материальных ценностей</t>
  </si>
  <si>
    <t>Капиталовложения в экономику</t>
  </si>
  <si>
    <t>Investments into the economy</t>
  </si>
  <si>
    <t>Stocks of commodity and tangible assets</t>
  </si>
  <si>
    <t>Улуттук жана чет өлкө валютасында бардыгы болуп</t>
  </si>
  <si>
    <t>Уллутук валютада бардыгы болуп</t>
  </si>
  <si>
    <t>Чет өлкө валютасындагы бардыгы болуп</t>
  </si>
  <si>
    <t>Резиденттердин улуттук валютадагы депозиттери, алардын ичинен:</t>
  </si>
  <si>
    <t>Резидент эместердин улуттук жана чет өлкө валютасында  депозиттери, алардын ичинен:</t>
  </si>
  <si>
    <t>Жеке адамдардын улуттук жана чет өлкө валютасында депозиттери</t>
  </si>
  <si>
    <t>Юридикалык жактардын улуттук жана чет өлкө валютасында  депозиттери</t>
  </si>
  <si>
    <t>Резиденттердин улуттук жана чет өлкө валютасында  депозиттери, алардын ичинен:</t>
  </si>
  <si>
    <t>Резиденттердин чет өлкө валютасындагы  депозиттери, алардын ичинен:</t>
  </si>
  <si>
    <t>Юридикалык жактардын чет өлкө валютасындагы депозиттери</t>
  </si>
  <si>
    <t>Жеке адамдардын чет өлкө валютасындагы депозиттери</t>
  </si>
  <si>
    <t>Резидент эместердин чет өлкө валютасындагы депозиттери</t>
  </si>
  <si>
    <t>Просроченные кредиты</t>
  </si>
  <si>
    <t>Мөөнөтүндө төлөнбөгөн кредиттер</t>
  </si>
  <si>
    <t>Overdue loans</t>
  </si>
  <si>
    <t>Таблица IV.3.2. Сведения об уставном (акционерном) капитале коммерческих банков (на конец периода)</t>
  </si>
  <si>
    <t>IV.3.2-таблица. Коммерциялык банктардын уставдык (акционердик) капиталы тууралуу маалыматтар (бир мезгилдин акырына карата)</t>
  </si>
  <si>
    <t>Table IV.3.2 Information on authorized (joint-stock) capital of commercial banks (end of period)</t>
  </si>
  <si>
    <t>IV.2.2-таблица. Коммерциялык банктардын камдары*</t>
  </si>
  <si>
    <t>Таблица IV.2.2. Резервы коммерческих банков*</t>
  </si>
  <si>
    <t>Table IV.2.2. Reserves of commercial banks*</t>
  </si>
  <si>
    <t>Ставки НБКР</t>
  </si>
  <si>
    <t>IV.2.3-таблица. Улуттук банктын кредиттик жана депозиттик операциялары (бир мезгил ичинде)</t>
  </si>
  <si>
    <t>Таблица IV.2.3. Кредитные и депозитные операции НБКР (за период)</t>
  </si>
  <si>
    <t>Table IV.2.3. NBKR credit and deposit transactions (for the period)</t>
  </si>
  <si>
    <t>IV.2.10-таблица. Коммерциялык банктардын мамлекеттик баалуу кагаздардын экинчилик рыногундагы операциялары</t>
  </si>
  <si>
    <t>Таблица IV.2.10. Операции коммерческих банков на вторичном рынке государственных ценных бумаг</t>
  </si>
  <si>
    <t>Table IV.2.10. Commercial banks' transactions on the secondary market of government securities</t>
  </si>
  <si>
    <t>Table IV.2.7. Auctions and additional allocation of State Treasury bills (T-bills) and bonds (T-bonds)</t>
  </si>
  <si>
    <t>Table IV.2.6. Auctions and additional allocation of NBKR notes</t>
  </si>
  <si>
    <t>IV.2.13</t>
  </si>
  <si>
    <t>IV.2.14</t>
  </si>
  <si>
    <t>Коммерциялык банктардагы депозиттердин көлөмү жана пайыздык чендери (бир мезгилдин акырына карата)</t>
  </si>
  <si>
    <t>Коммерциялык банктар тарабынан улуттук жана чет өлкө валютасында берилген кредиттердин көлөмү  жана кредиттердин орточо салмактанып алынган пайыздык чендери (бир мезгил ичинде)</t>
  </si>
  <si>
    <t>Volumes and interest rates on newly issued loans by commercial banks in national and foreign currencies (for the period)</t>
  </si>
  <si>
    <t>Объемы и процентные ставки кредитов, выданных коммерческими банками в национальной и иностранной валютах (за период)</t>
  </si>
  <si>
    <t>Volumes and interest rates on newly issued loans by commercial banks in national currency (for the period)</t>
  </si>
  <si>
    <t>Объемы и процентные ставки кредитов, выданных коммерческими банками в национальной валюте (за период)</t>
  </si>
  <si>
    <t>Коммерциялык банктар тарабынан улуттук валютада берилген кредиттердин көлөмү  жана кредиттердин орточо салмактанып алынган пайыздык чендери (бир мезгил ичинде)</t>
  </si>
  <si>
    <t>Volumes and interest rates on newly issued loans by commercial banks in foreign currency (for the period)</t>
  </si>
  <si>
    <t>Объемы и процентные ставки кредитов, выданных коммерческими банками в иностранной валюте (за период)</t>
  </si>
  <si>
    <t>Коммерциялык банктар тарабынан чет өлкө валютасында берилген кредиттердин көлөмү  жана кредиттердин орточо салмактанып алынган пайыздык чендери (бир мезгил ичинде)</t>
  </si>
  <si>
    <t>Объемы и процентные ставки кредитов коммерческих банков в национальной и иностранной валютах (задолженность на конец периода)</t>
  </si>
  <si>
    <t>Коммерциялык банктардын улуттук валютадагы кредиттери жана кредиттеринин орточо салмактанып алынган пайыздык чендери (бир мезгилдин акырына карата)</t>
  </si>
  <si>
    <t>Объемы и процентные ставки кредитов коммерческих банков в национальной валюте (задолженность на конец периода)</t>
  </si>
  <si>
    <t>Объемы и процентные ставки кредитов коммерческих банков в иностранной валюте (задолженность на конец периода)</t>
  </si>
  <si>
    <t xml:space="preserve">Коммерциялык банктардын чет өлкө валютасындагы кредиттери жана кредиттеринин орточо салмактанып алынган пайыздык чендери (бир мезгилдин акырына карата)  </t>
  </si>
  <si>
    <t>01*</t>
  </si>
  <si>
    <r>
      <rPr>
        <vertAlign val="superscript"/>
        <sz val="10"/>
        <rFont val="Arial"/>
        <family val="2"/>
        <charset val="204"/>
      </rPr>
      <t>1/</t>
    </r>
    <r>
      <rPr>
        <sz val="10"/>
        <rFont val="Arial"/>
        <family val="2"/>
        <charset val="204"/>
      </rPr>
      <t xml:space="preserve"> КР УСКнын айыл чарба продукциясы боюнча кошумча баа берүү жана жеке адамдардын ЕАЭБ өлкөлөрү менен өз ара соодалашуулары боюнча КР УСК тарабынан жүргүзүлгөн тандап иликтөөнүн натыйжаларын (2015-жылдын III-чейрегинен тартып) жана Улуттук банктын кошумча баа берүүлөрүн эске алуу менен. </t>
    </r>
  </si>
  <si>
    <r>
      <rPr>
        <vertAlign val="superscript"/>
        <sz val="10"/>
        <rFont val="Arial"/>
        <family val="2"/>
        <charset val="204"/>
      </rPr>
      <t>1/</t>
    </r>
    <r>
      <rPr>
        <sz val="10"/>
        <rFont val="Arial"/>
        <family val="2"/>
        <charset val="204"/>
      </rPr>
      <t xml:space="preserve"> данные с учетом дооценок НСК КР по сельскохозяйственной продукции (до 2016 года) и результататов проводимого НСК КР выборочного обследования физических лиц по взаимной торговле со странами ЕАЭС (с III квартала 2015 г.), а также дооценок НБКР.
</t>
    </r>
  </si>
  <si>
    <r>
      <rPr>
        <vertAlign val="superscript"/>
        <sz val="10"/>
        <rFont val="Arial"/>
        <family val="2"/>
        <charset val="204"/>
      </rPr>
      <t>1/</t>
    </r>
    <r>
      <rPr>
        <sz val="10"/>
        <rFont val="Arial"/>
        <family val="2"/>
        <charset val="204"/>
      </rPr>
      <t xml:space="preserve"> data including NSC re-estimation for agricultural products (up to 2016) and results of the NSC KR selected survey of individuals on mutual trade with EAEU countries (from the III quarter of 2015), as  well as NBKR re-estimation.</t>
    </r>
  </si>
  <si>
    <r>
      <rPr>
        <vertAlign val="superscript"/>
        <sz val="10"/>
        <rFont val="Arial"/>
        <family val="2"/>
        <charset val="204"/>
      </rPr>
      <t>2/</t>
    </r>
    <r>
      <rPr>
        <sz val="10"/>
        <rFont val="Arial"/>
        <family val="2"/>
        <charset val="204"/>
      </rPr>
      <t xml:space="preserve"> товарлар жана кызматтар экспортунун жылдык маанисине карата. 2016-жыл үчүн маалыматтар  өзгөрүлмөлүү жылдык маалыматтардын негизинде эсептелинген. </t>
    </r>
  </si>
  <si>
    <r>
      <rPr>
        <vertAlign val="superscript"/>
        <sz val="10"/>
        <rFont val="Arial"/>
        <family val="2"/>
        <charset val="204"/>
      </rPr>
      <t>2/</t>
    </r>
    <r>
      <rPr>
        <sz val="10"/>
        <rFont val="Arial"/>
        <family val="2"/>
        <charset val="204"/>
      </rPr>
      <t xml:space="preserve"> к годовому экспорту товаров и услуг. Данные за 2016 год рассчитаны на основе скользящей годовой.</t>
    </r>
  </si>
  <si>
    <r>
      <rPr>
        <vertAlign val="superscript"/>
        <sz val="10"/>
        <rFont val="Arial"/>
        <family val="2"/>
        <charset val="204"/>
      </rPr>
      <t>2/</t>
    </r>
    <r>
      <rPr>
        <sz val="10"/>
        <rFont val="Arial"/>
        <family val="2"/>
        <charset val="204"/>
      </rPr>
      <t xml:space="preserve"> to annual exports of goods and services. Data for 2016 calculated on base of sliding annual data.</t>
    </r>
  </si>
  <si>
    <t>01 / 18</t>
  </si>
  <si>
    <t>02 / 18</t>
  </si>
  <si>
    <t>03 / 18</t>
  </si>
  <si>
    <t>04 / 18</t>
  </si>
  <si>
    <t>05 / 18</t>
  </si>
  <si>
    <t>06 / 18</t>
  </si>
  <si>
    <t>07 / 18</t>
  </si>
  <si>
    <t>08 / 18</t>
  </si>
  <si>
    <t>09 / 18</t>
  </si>
  <si>
    <t>11 / 18</t>
  </si>
  <si>
    <t>12 / 18</t>
  </si>
  <si>
    <t>10 / 18</t>
  </si>
  <si>
    <t>количество сделок</t>
  </si>
  <si>
    <t xml:space="preserve">объем </t>
  </si>
  <si>
    <t>средневзв. ставка</t>
  </si>
  <si>
    <t>Межбанковские кредиты в национальной валюте</t>
  </si>
  <si>
    <t>Межбанковские кредиты в иностранной валюте</t>
  </si>
  <si>
    <t>сделки с банками-резидентами</t>
  </si>
  <si>
    <t>сделки с банками-нерезидентами</t>
  </si>
  <si>
    <r>
      <rPr>
        <vertAlign val="superscript"/>
        <sz val="10"/>
        <rFont val="Arial"/>
        <family val="2"/>
        <charset val="204"/>
      </rPr>
      <t>1/</t>
    </r>
    <r>
      <rPr>
        <sz val="10"/>
        <rFont val="Arial"/>
        <family val="2"/>
        <charset val="204"/>
      </rPr>
      <t xml:space="preserve"> с нарастающим итогом с начала года.</t>
    </r>
  </si>
  <si>
    <r>
      <t>Темп прироста реального ВВП</t>
    </r>
    <r>
      <rPr>
        <vertAlign val="superscript"/>
        <sz val="10"/>
        <rFont val="Arial"/>
        <family val="2"/>
        <charset val="204"/>
      </rPr>
      <t>/2</t>
    </r>
  </si>
  <si>
    <r>
      <t>Индекс физического объема промышленности</t>
    </r>
    <r>
      <rPr>
        <vertAlign val="superscript"/>
        <sz val="10"/>
        <rFont val="Arial"/>
        <family val="2"/>
        <charset val="204"/>
      </rPr>
      <t>/2</t>
    </r>
  </si>
  <si>
    <r>
      <t>Индекс потребительских цен</t>
    </r>
    <r>
      <rPr>
        <vertAlign val="superscript"/>
        <sz val="10"/>
        <rFont val="Arial"/>
        <family val="2"/>
        <charset val="204"/>
      </rPr>
      <t>/3</t>
    </r>
  </si>
  <si>
    <r>
      <t>Индекс цен реализации сельскохозяйственной продукции</t>
    </r>
    <r>
      <rPr>
        <vertAlign val="superscript"/>
        <sz val="10"/>
        <rFont val="Arial"/>
        <family val="2"/>
        <charset val="204"/>
      </rPr>
      <t>/3</t>
    </r>
  </si>
  <si>
    <r>
      <t>Индекс цен производителей</t>
    </r>
    <r>
      <rPr>
        <vertAlign val="superscript"/>
        <sz val="10"/>
        <rFont val="Arial"/>
        <family val="2"/>
        <charset val="204"/>
      </rPr>
      <t>/4</t>
    </r>
  </si>
  <si>
    <r>
      <t>Государственный бюджет</t>
    </r>
    <r>
      <rPr>
        <b/>
        <i/>
        <vertAlign val="superscript"/>
        <sz val="10"/>
        <rFont val="Arial"/>
        <family val="2"/>
        <charset val="204"/>
      </rPr>
      <t>/5</t>
    </r>
  </si>
  <si>
    <r>
      <t>Средневзвешенная номинальная процентная ставка по кредитам банков и НФКО</t>
    </r>
    <r>
      <rPr>
        <b/>
        <i/>
        <vertAlign val="superscript"/>
        <sz val="10"/>
        <rFont val="Arial"/>
        <family val="2"/>
        <charset val="204"/>
      </rPr>
      <t>/6</t>
    </r>
  </si>
  <si>
    <r>
      <t>Экспорт товаров и услуг</t>
    </r>
    <r>
      <rPr>
        <vertAlign val="superscript"/>
        <sz val="10"/>
        <rFont val="Arial"/>
        <family val="2"/>
        <charset val="204"/>
      </rPr>
      <t>/7</t>
    </r>
  </si>
  <si>
    <r>
      <t>Импорт товаров и услуг</t>
    </r>
    <r>
      <rPr>
        <vertAlign val="superscript"/>
        <sz val="10"/>
        <rFont val="Arial"/>
        <family val="2"/>
        <charset val="204"/>
      </rPr>
      <t>/7</t>
    </r>
  </si>
  <si>
    <r>
      <t>Счет текущих операций (вкл. трансферты)</t>
    </r>
    <r>
      <rPr>
        <vertAlign val="superscript"/>
        <sz val="10"/>
        <rFont val="Arial"/>
        <family val="2"/>
        <charset val="204"/>
      </rPr>
      <t>/7</t>
    </r>
  </si>
  <si>
    <r>
      <t>Резервы в месяцах будущего импорта</t>
    </r>
    <r>
      <rPr>
        <vertAlign val="superscript"/>
        <sz val="10"/>
        <rFont val="Arial"/>
        <family val="2"/>
        <charset val="204"/>
      </rPr>
      <t>/8</t>
    </r>
  </si>
  <si>
    <r>
      <t>2/</t>
    </r>
    <r>
      <rPr>
        <sz val="10"/>
        <rFont val="Arial"/>
        <family val="2"/>
        <charset val="204"/>
      </rPr>
      <t xml:space="preserve"> с нарастающим итогом с начала года в процентах к аналогичному периоду предыдущего года.</t>
    </r>
  </si>
  <si>
    <r>
      <t>3/</t>
    </r>
    <r>
      <rPr>
        <sz val="10"/>
        <rFont val="Arial"/>
        <family val="2"/>
        <charset val="204"/>
      </rPr>
      <t xml:space="preserve"> в процентах к предыдущему периоду, годовые данные указаны в процентах к декабрю предыдущего года.</t>
    </r>
  </si>
  <si>
    <r>
      <t>4/</t>
    </r>
    <r>
      <rPr>
        <sz val="10"/>
        <rFont val="Arial"/>
        <family val="2"/>
        <charset val="204"/>
      </rPr>
      <t xml:space="preserve"> в процентах к предыдущему периоду, годовые данные указаны в процентах к соответствующему периоду предыдущего года.</t>
    </r>
  </si>
  <si>
    <r>
      <t>5/</t>
    </r>
    <r>
      <rPr>
        <sz val="10"/>
        <rFont val="Arial"/>
        <family val="2"/>
        <charset val="204"/>
      </rPr>
      <t xml:space="preserve"> с нарастающим итогом с начала года в процентах к ВВП. Составление государственного бюджета приведено Министерством финансов КР в соответствие с Руководством по статистике государственных финансов, МВФ, 2001 год.</t>
    </r>
  </si>
  <si>
    <r>
      <t>6/</t>
    </r>
    <r>
      <rPr>
        <sz val="10"/>
        <rFont val="Arial"/>
        <family val="2"/>
        <charset val="204"/>
      </rPr>
      <t xml:space="preserve"> расcчитывается для установления предельно допустимого уровня процентных ставок по кредитам банков и НФКО, во исполнение ст.6 Закона КР №163 «Об ограничении ростовщической деятельности в Кыргызской Республике», вступившего в силу 14 августа 2013 года. Методика расчета указана в Приложении 2.</t>
    </r>
  </si>
  <si>
    <r>
      <t>7/</t>
    </r>
    <r>
      <rPr>
        <sz val="10"/>
        <rFont val="Arial"/>
        <family val="2"/>
        <charset val="204"/>
      </rPr>
      <t xml:space="preserve"> в процентах к ВВП, рассчитан на основе скользящей - годовой.</t>
    </r>
  </si>
  <si>
    <r>
      <t>8/</t>
    </r>
    <r>
      <rPr>
        <sz val="10"/>
        <rFont val="Arial"/>
        <family val="2"/>
        <charset val="204"/>
      </rPr>
      <t xml:space="preserve"> в соответствии с методологией МВФ в международные резервные активы включены активы только в конвертируемых валютах (доллар США, евро, фунт стерлингов, японская йена, швейцарский франк, австралийский доллар и канадский доллар).</t>
    </r>
  </si>
  <si>
    <r>
      <t>2/</t>
    </r>
    <r>
      <rPr>
        <sz val="10"/>
        <rFont val="Arial"/>
        <family val="2"/>
        <charset val="204"/>
      </rPr>
      <t xml:space="preserve"> жыл башынан өсүш жыйынтыгы менен өткөн жылдын тиешелүү мезгилине карата пайыздарда.</t>
    </r>
  </si>
  <si>
    <r>
      <t xml:space="preserve">3/ </t>
    </r>
    <r>
      <rPr>
        <sz val="10"/>
        <rFont val="Arial"/>
        <family val="2"/>
        <charset val="204"/>
      </rPr>
      <t>өткөн мезгилге пайыздык катыш, жылдык мааалыматтары өткөн жылдын декабрына карата пайыздык көрсөткүчтө.</t>
    </r>
  </si>
  <si>
    <r>
      <t xml:space="preserve">4/ </t>
    </r>
    <r>
      <rPr>
        <sz val="10"/>
        <rFont val="Arial"/>
        <family val="2"/>
        <charset val="204"/>
      </rPr>
      <t>өткөн мезгилге пайыздык катыш, жылдык мааалыматтары тийиштүү мезгилге карата пайыздык көрсөткүчтө.</t>
    </r>
  </si>
  <si>
    <r>
      <t>5/</t>
    </r>
    <r>
      <rPr>
        <sz val="10"/>
        <rFont val="Arial"/>
        <family val="2"/>
        <charset val="204"/>
      </rPr>
      <t xml:space="preserve"> жыл башынан өсүш жыйынтыгы менен, ИДӨгө карата пайыздарда. Мамлекеттик бюджетти түзүү Кыргыз Республикасынын финансы министрлиги тарабынан Мамлекеттик финансы статистикасы боюнча колдонмого ылайык (ЭВФ, 2001-жыл) келтирилген.</t>
    </r>
  </si>
  <si>
    <r>
      <t>6/</t>
    </r>
    <r>
      <rPr>
        <sz val="10"/>
        <rFont val="Arial"/>
        <family val="2"/>
        <charset val="204"/>
      </rPr>
      <t xml:space="preserve"> 2013-жылдын баш оона айынын он төртүндө күчүнө кирген КРнын "Кыргыз Республикасында сүткорлук ишти чектөө жөнүндө" №163 Мыйзамынын 6-статьясын аткаруу максатында, банктардын жана БФКМдердин кредиттери боюнча пайыздык чендердин жол берилген чектүү деңгээлин белгилөө үчүн эсептелинет. Эсептөө ыкмасы 2-тиркемеде келтирилген.</t>
    </r>
  </si>
  <si>
    <r>
      <t>7/</t>
    </r>
    <r>
      <rPr>
        <sz val="10"/>
        <rFont val="Arial"/>
        <family val="2"/>
        <charset val="204"/>
      </rPr>
      <t xml:space="preserve"> ИДӨгө карата пайыздарда, бул өзгөрүлмөлүү жылдык маалыматтардын негизинде эсептелинген.</t>
    </r>
  </si>
  <si>
    <r>
      <t>8/</t>
    </r>
    <r>
      <rPr>
        <sz val="10"/>
        <rFont val="Arial"/>
        <family val="2"/>
        <charset val="204"/>
      </rPr>
      <t xml:space="preserve"> ЭВФтин методологиясына ылайык эл аралык резервдик активдерде конвертацияланган валютада гана болгон активдер камтылат (АКШ доллары, евро, фунт стерлинг, япон йенасы, швейцария франкы, австралия доллары жана канада доллары).</t>
    </r>
  </si>
  <si>
    <r>
      <t xml:space="preserve">2/ </t>
    </r>
    <r>
      <rPr>
        <sz val="10"/>
        <rFont val="Arial"/>
        <family val="2"/>
        <charset val="204"/>
      </rPr>
      <t>with</t>
    </r>
    <r>
      <rPr>
        <vertAlign val="superscript"/>
        <sz val="10"/>
        <rFont val="Arial"/>
        <family val="2"/>
        <charset val="204"/>
      </rPr>
      <t xml:space="preserve"> </t>
    </r>
    <r>
      <rPr>
        <sz val="10"/>
        <rFont val="Arial"/>
        <family val="2"/>
        <charset val="204"/>
      </rPr>
      <t>the</t>
    </r>
    <r>
      <rPr>
        <vertAlign val="superscript"/>
        <sz val="10"/>
        <rFont val="Arial"/>
        <family val="2"/>
        <charset val="204"/>
      </rPr>
      <t xml:space="preserve"> </t>
    </r>
    <r>
      <rPr>
        <sz val="10"/>
        <rFont val="Arial"/>
        <family val="2"/>
        <charset val="204"/>
      </rPr>
      <t>cumulative total from the beginning of the year in percent to the relevant period of the previous year.</t>
    </r>
  </si>
  <si>
    <r>
      <t xml:space="preserve">3/ </t>
    </r>
    <r>
      <rPr>
        <sz val="10"/>
        <rFont val="Arial"/>
        <family val="2"/>
        <charset val="204"/>
      </rPr>
      <t>in percentage to the previous period, the annual data are given in percentage terms to December of the previous year.</t>
    </r>
  </si>
  <si>
    <r>
      <t>4/</t>
    </r>
    <r>
      <rPr>
        <sz val="10"/>
        <rFont val="Arial"/>
        <family val="2"/>
        <charset val="204"/>
      </rPr>
      <t xml:space="preserve"> in percentage to the previous period, annual data are given in percentage to the relevant period of the previous year.</t>
    </r>
  </si>
  <si>
    <r>
      <t>5/</t>
    </r>
    <r>
      <rPr>
        <sz val="10"/>
        <rFont val="Arial"/>
        <family val="2"/>
        <charset val="204"/>
      </rPr>
      <t xml:space="preserve"> with the cumulative result from the beginning of the year in percentage of GDP. The preparation of the state budget was adjusted by the Ministry of Finance of the KR in accordance with the Manual on Government Finance Statistics, IMF, 2001.</t>
    </r>
  </si>
  <si>
    <r>
      <t>6/</t>
    </r>
    <r>
      <rPr>
        <sz val="10"/>
        <rFont val="Arial"/>
        <family val="2"/>
        <charset val="204"/>
      </rPr>
      <t xml:space="preserve"> calculated for the determination of maximum permissible level of interest rate on loans of the commercial banks and NFCI in pursuance of provision 6 in the Law of the Kyrgyz Republic № 163 "On restricting usury in the Kyrgyz Republic" which became effective on August 14, 2013. Calculation method can be found in Appendix 2.</t>
    </r>
  </si>
  <si>
    <r>
      <t>7/</t>
    </r>
    <r>
      <rPr>
        <sz val="10"/>
        <rFont val="Arial"/>
        <family val="2"/>
        <charset val="204"/>
      </rPr>
      <t xml:space="preserve"> in percent to GDP (annualised).</t>
    </r>
  </si>
  <si>
    <r>
      <t>8/</t>
    </r>
    <r>
      <rPr>
        <sz val="10"/>
        <rFont val="Arial"/>
        <family val="2"/>
        <charset val="204"/>
      </rPr>
      <t xml:space="preserve"> in accordance with the IMF methodology, international reserve assets include assets nominated only in convertible currencies (US dollar, euro, British pound sterling, Japanese yen, Australian dollar, and Canadian dollar).</t>
    </r>
  </si>
  <si>
    <r>
      <t>ИДӨ</t>
    </r>
    <r>
      <rPr>
        <vertAlign val="superscript"/>
        <sz val="10"/>
        <rFont val="Arial"/>
        <family val="2"/>
        <charset val="204"/>
      </rPr>
      <t>/1</t>
    </r>
    <r>
      <rPr>
        <sz val="10"/>
        <rFont val="Arial"/>
        <family val="2"/>
        <charset val="204"/>
      </rPr>
      <t xml:space="preserve"> (млн сом)</t>
    </r>
  </si>
  <si>
    <r>
      <t>GDP</t>
    </r>
    <r>
      <rPr>
        <vertAlign val="superscript"/>
        <sz val="10"/>
        <rFont val="Arial"/>
        <family val="2"/>
        <charset val="204"/>
      </rPr>
      <t>/1</t>
    </r>
    <r>
      <rPr>
        <sz val="10"/>
        <rFont val="Arial"/>
        <family val="2"/>
        <charset val="204"/>
      </rPr>
      <t xml:space="preserve"> (million of soms)</t>
    </r>
  </si>
  <si>
    <r>
      <t>Реалдуу ИДӨнүн өсүш арымы</t>
    </r>
    <r>
      <rPr>
        <vertAlign val="superscript"/>
        <sz val="10"/>
        <rFont val="Arial"/>
        <family val="2"/>
        <charset val="204"/>
      </rPr>
      <t>/2</t>
    </r>
  </si>
  <si>
    <r>
      <t>Өнөр-жайынын физикалык көлөмүнүн индекси</t>
    </r>
    <r>
      <rPr>
        <vertAlign val="superscript"/>
        <sz val="10"/>
        <rFont val="Arial"/>
        <family val="2"/>
        <charset val="204"/>
      </rPr>
      <t>/2</t>
    </r>
  </si>
  <si>
    <r>
      <t>Керектөө бааларынын индекси</t>
    </r>
    <r>
      <rPr>
        <vertAlign val="superscript"/>
        <sz val="10"/>
        <rFont val="Arial"/>
        <family val="2"/>
        <charset val="204"/>
      </rPr>
      <t>/3</t>
    </r>
  </si>
  <si>
    <r>
      <t>Монетарный сектор (темпы прироста)</t>
    </r>
    <r>
      <rPr>
        <b/>
        <u/>
        <vertAlign val="superscript"/>
        <sz val="10"/>
        <rFont val="Arial"/>
        <family val="2"/>
        <charset val="204"/>
      </rPr>
      <t>/4</t>
    </r>
  </si>
  <si>
    <r>
      <t>Айыл чарба азык-түлүк, сатып өткөрүү баасынын индекси</t>
    </r>
    <r>
      <rPr>
        <vertAlign val="superscript"/>
        <sz val="10"/>
        <rFont val="Arial"/>
        <family val="2"/>
        <charset val="204"/>
      </rPr>
      <t>/3</t>
    </r>
  </si>
  <si>
    <r>
      <t>Өндүрүүчүлөр бааларынын индекси</t>
    </r>
    <r>
      <rPr>
        <vertAlign val="superscript"/>
        <sz val="10"/>
        <rFont val="Arial"/>
        <family val="2"/>
        <charset val="204"/>
      </rPr>
      <t>/4</t>
    </r>
  </si>
  <si>
    <r>
      <t>Монетардык сектор (өсүш арымы)</t>
    </r>
    <r>
      <rPr>
        <b/>
        <u/>
        <vertAlign val="superscript"/>
        <sz val="10"/>
        <rFont val="Arial"/>
        <family val="2"/>
        <charset val="204"/>
      </rPr>
      <t>/4</t>
    </r>
  </si>
  <si>
    <r>
      <t>Мамлекеттик бюджет</t>
    </r>
    <r>
      <rPr>
        <b/>
        <i/>
        <vertAlign val="superscript"/>
        <sz val="10"/>
        <rFont val="Arial"/>
        <family val="2"/>
        <charset val="204"/>
      </rPr>
      <t>/5</t>
    </r>
  </si>
  <si>
    <r>
      <t>Товарлар жана кызмат көрс. экспорту</t>
    </r>
    <r>
      <rPr>
        <vertAlign val="superscript"/>
        <sz val="10"/>
        <rFont val="Arial"/>
        <family val="2"/>
        <charset val="204"/>
      </rPr>
      <t>/7</t>
    </r>
  </si>
  <si>
    <r>
      <t>Товарлар жана кызмат көрс. импорту</t>
    </r>
    <r>
      <rPr>
        <vertAlign val="superscript"/>
        <sz val="10"/>
        <rFont val="Arial"/>
        <family val="2"/>
        <charset val="204"/>
      </rPr>
      <t>/7</t>
    </r>
  </si>
  <si>
    <r>
      <t>Күндөлүк операциялар эсеби (трансферттерди кошкондо)</t>
    </r>
    <r>
      <rPr>
        <vertAlign val="superscript"/>
        <sz val="10"/>
        <rFont val="Arial"/>
        <family val="2"/>
        <charset val="204"/>
      </rPr>
      <t>/7</t>
    </r>
  </si>
  <si>
    <r>
      <t>Камдардын келечекте алынуучу импортко карата катышы</t>
    </r>
    <r>
      <rPr>
        <vertAlign val="superscript"/>
        <sz val="10"/>
        <rFont val="Arial"/>
        <family val="2"/>
        <charset val="204"/>
      </rPr>
      <t>/8</t>
    </r>
  </si>
  <si>
    <r>
      <t>Real GDP growth rate</t>
    </r>
    <r>
      <rPr>
        <vertAlign val="superscript"/>
        <sz val="10"/>
        <rFont val="Arial"/>
        <family val="2"/>
        <charset val="204"/>
      </rPr>
      <t>/2</t>
    </r>
  </si>
  <si>
    <r>
      <t>Industrial production actual volume index</t>
    </r>
    <r>
      <rPr>
        <vertAlign val="superscript"/>
        <sz val="10"/>
        <rFont val="Arial"/>
        <family val="2"/>
        <charset val="204"/>
      </rPr>
      <t>/2</t>
    </r>
  </si>
  <si>
    <r>
      <t>Consumer Price Index</t>
    </r>
    <r>
      <rPr>
        <vertAlign val="superscript"/>
        <sz val="10"/>
        <rFont val="Arial"/>
        <family val="2"/>
        <charset val="204"/>
      </rPr>
      <t>/3</t>
    </r>
  </si>
  <si>
    <r>
      <t>Agricultural products' selling price index</t>
    </r>
    <r>
      <rPr>
        <vertAlign val="superscript"/>
        <sz val="10"/>
        <rFont val="Arial"/>
        <family val="2"/>
        <charset val="204"/>
      </rPr>
      <t>/3</t>
    </r>
  </si>
  <si>
    <r>
      <t>Producer price index</t>
    </r>
    <r>
      <rPr>
        <vertAlign val="superscript"/>
        <sz val="10"/>
        <rFont val="Arial"/>
        <family val="2"/>
        <charset val="204"/>
      </rPr>
      <t>/4</t>
    </r>
  </si>
  <si>
    <r>
      <t>Monetary Sector (growth rates)</t>
    </r>
    <r>
      <rPr>
        <b/>
        <u/>
        <vertAlign val="superscript"/>
        <sz val="10"/>
        <rFont val="Arial"/>
        <family val="2"/>
        <charset val="204"/>
      </rPr>
      <t>/4</t>
    </r>
  </si>
  <si>
    <r>
      <t>State budget</t>
    </r>
    <r>
      <rPr>
        <b/>
        <i/>
        <vertAlign val="superscript"/>
        <sz val="10"/>
        <rFont val="Arial"/>
        <family val="2"/>
        <charset val="204"/>
      </rPr>
      <t>/5</t>
    </r>
  </si>
  <si>
    <r>
      <t>Average weighted nominal interest rate on loans of commercial banks and NFCI</t>
    </r>
    <r>
      <rPr>
        <b/>
        <i/>
        <vertAlign val="superscript"/>
        <sz val="10"/>
        <rFont val="Arial"/>
        <family val="2"/>
        <charset val="204"/>
      </rPr>
      <t>/6</t>
    </r>
  </si>
  <si>
    <r>
      <t>Export of goods and services</t>
    </r>
    <r>
      <rPr>
        <vertAlign val="superscript"/>
        <sz val="10"/>
        <rFont val="Arial"/>
        <family val="2"/>
        <charset val="204"/>
      </rPr>
      <t>/7</t>
    </r>
  </si>
  <si>
    <r>
      <t>Import of goods and services</t>
    </r>
    <r>
      <rPr>
        <vertAlign val="superscript"/>
        <sz val="10"/>
        <rFont val="Arial"/>
        <family val="2"/>
        <charset val="204"/>
      </rPr>
      <t>/7</t>
    </r>
  </si>
  <si>
    <r>
      <t>Current account (incl. transfers)</t>
    </r>
    <r>
      <rPr>
        <vertAlign val="superscript"/>
        <sz val="10"/>
        <rFont val="Arial"/>
        <family val="2"/>
        <charset val="204"/>
      </rPr>
      <t>/7</t>
    </r>
  </si>
  <si>
    <r>
      <t>Reserves in months of future import</t>
    </r>
    <r>
      <rPr>
        <vertAlign val="superscript"/>
        <sz val="10"/>
        <rFont val="Arial"/>
        <family val="2"/>
        <charset val="204"/>
      </rPr>
      <t>/8</t>
    </r>
  </si>
  <si>
    <t>бүтүмдөрдүн саны</t>
  </si>
  <si>
    <t>number of transactions</t>
  </si>
  <si>
    <t>көлөмү</t>
  </si>
  <si>
    <t>volume</t>
  </si>
  <si>
    <t>average weighted rate</t>
  </si>
  <si>
    <t>орточо салмактанып алынган чен</t>
  </si>
  <si>
    <r>
      <t>ВВП</t>
    </r>
    <r>
      <rPr>
        <vertAlign val="superscript"/>
        <sz val="10"/>
        <rFont val="Arial"/>
        <family val="2"/>
        <charset val="204"/>
      </rPr>
      <t>/1</t>
    </r>
    <r>
      <rPr>
        <sz val="10"/>
        <rFont val="Arial"/>
        <family val="2"/>
        <charset val="204"/>
      </rPr>
      <t xml:space="preserve"> (млн сом)</t>
    </r>
  </si>
  <si>
    <t>(ед./млн сом/%)</t>
  </si>
  <si>
    <t>(саны/млн сом/%)</t>
  </si>
  <si>
    <t>(units/million of soms/%)</t>
  </si>
  <si>
    <t>Tаблица IV.2.13. Объемы и процентные ставки по депозитам в коммерческих банках (на конец периода)</t>
  </si>
  <si>
    <t>Table IV.2.12. Volumes and interest rates on newly accepted deposits by commercial banks (for the period)</t>
  </si>
  <si>
    <t>Таблица IV.2.11. Межбанковские кредиты в национальной и иностранной валютах (за период)</t>
  </si>
  <si>
    <t>Банктар аралык улуттук валютадагы кредиттер</t>
  </si>
  <si>
    <t>Межбанковские кредиты в национальной и иностранной валютах (за период)</t>
  </si>
  <si>
    <t>Банктар аралык чет өлкө валютасындагы кредиттер</t>
  </si>
  <si>
    <t>Table IV.2.11. Interbank credits in  national and foreign currency (for the period)</t>
  </si>
  <si>
    <t>Interbank credits in national currency</t>
  </si>
  <si>
    <t>Interbank credits in foreign currency</t>
  </si>
  <si>
    <t>Избыток обяз. резервных требований/корреспондентский счет в НБКР (%)</t>
  </si>
  <si>
    <t>Резерв на покрытие потенциальных потерь и убытков (не от кредитных операций)</t>
  </si>
  <si>
    <t>Table IV.2.1. National Bank' rates</t>
  </si>
  <si>
    <t>Индивидуальное потребление</t>
  </si>
  <si>
    <t>Коллективное потребление</t>
  </si>
  <si>
    <t>валовое накопление основных фондов</t>
  </si>
  <si>
    <t>экспорт</t>
  </si>
  <si>
    <t>импорт</t>
  </si>
  <si>
    <t>срочные</t>
  </si>
  <si>
    <t>банки</t>
  </si>
  <si>
    <t>другие ФКО</t>
  </si>
  <si>
    <t>органы власти</t>
  </si>
  <si>
    <t>талап боюнча</t>
  </si>
  <si>
    <t>мөөнөттүү</t>
  </si>
  <si>
    <t>жеке адамдар</t>
  </si>
  <si>
    <t>юридикалык жактар</t>
  </si>
  <si>
    <t>банктар</t>
  </si>
  <si>
    <t>Кыргыз Республикасынын Финансы министрлигинин Борбордук казыналыгы</t>
  </si>
  <si>
    <t>бийлик органдары</t>
  </si>
  <si>
    <t xml:space="preserve">time deposits </t>
  </si>
  <si>
    <t>banks</t>
  </si>
  <si>
    <t>other financial-credit organizations</t>
  </si>
  <si>
    <t>government account</t>
  </si>
  <si>
    <t>IV.2.20</t>
  </si>
  <si>
    <t>IV.2.21</t>
  </si>
  <si>
    <t>Кыргыз Республикасынын областтарындагы аманатчылар боюнча коммерциялык банктардагы депозиттердин көлөмү (бир мезгилдин акырына карата)</t>
  </si>
  <si>
    <t>Volume of deposits in commercial banks by regions of the Kyrgyz Republic (end of period)</t>
  </si>
  <si>
    <t>Объем депозитов в коммерческих банках в разрезе областей Кыргызской Республики (на конец периода)</t>
  </si>
  <si>
    <t>Table IV.2.13. Volumes and interest rates of deposits in commercial banks (end of period)</t>
  </si>
  <si>
    <t>Сельское хозяйство, заготовка и переработка</t>
  </si>
  <si>
    <t>Торговля и коммерческие операции</t>
  </si>
  <si>
    <t>Физические лица</t>
  </si>
  <si>
    <t>Другие кредиты</t>
  </si>
  <si>
    <t>Өнөр жайы</t>
  </si>
  <si>
    <t>Айыл чарбасы, даярдоо жана иштеп чыгуу</t>
  </si>
  <si>
    <t>Соода жана коммерциялык операциялар</t>
  </si>
  <si>
    <t>Жеке адамдар</t>
  </si>
  <si>
    <t>Башка кредиттер</t>
  </si>
  <si>
    <t>Agriculture, procurement and  processing</t>
  </si>
  <si>
    <t>Individuals</t>
  </si>
  <si>
    <t>Other loans</t>
  </si>
  <si>
    <t>Кыргыз Республикасынын областтары боюнча коммерциялык банктардагы кредиттер (бир мезгилдин акырына карата)</t>
  </si>
  <si>
    <t>Кредиты коммерческих банков в разрезе областей Кыргызской Республики (задолженность на конец периода)</t>
  </si>
  <si>
    <t>National Bank' rates</t>
  </si>
  <si>
    <t>Улуттук банктын чендери</t>
  </si>
  <si>
    <t>Volumes and interest rates of commercial banks' loans in national and foreign currencies (outstanding amount end of period)</t>
  </si>
  <si>
    <t>Volumes and interest rates of commercial banks' loans in national currency (outstanding amount end of period)</t>
  </si>
  <si>
    <t>Volumes and interest rates of commercial banks' loans in foreign currency (outstanding amount end of period)</t>
  </si>
  <si>
    <t>Credits of commercial banks in regions of the Kyrgyz Republic (outstanding amount end of period)</t>
  </si>
  <si>
    <t>2. "Таза эл аралык камдар" көрсөткүчүнө эл аралык активдер жана пассивдер конвертацияланган валюталарда гана камтылган. Калган эл аралык активдер жана пассивдер "Башка тышкы активдер" көрсөткүчүнө чегерилген. Конвертациялануучу чет өлкө валюталарына: АКШ доллары, евро, фунт стерлинг, япон йени, швейцария франкы, австралия доллары жана канада доллары кирет.</t>
  </si>
  <si>
    <t>Акча жүгүртүлүшүнүн тездиги = ИДӨнүн номиналдык көлөмүнүн акча топтомунун көлөмүнө карата катышы. Жүгүртүү тездиги жылдык негизде эсептелинет.</t>
  </si>
  <si>
    <t>IV.2.1-таблица. Улуттук банктын чендери</t>
  </si>
  <si>
    <r>
      <rPr>
        <vertAlign val="superscript"/>
        <sz val="10"/>
        <rFont val="Arial"/>
        <family val="2"/>
        <charset val="204"/>
      </rPr>
      <t>1/</t>
    </r>
    <r>
      <rPr>
        <sz val="10"/>
        <rFont val="Arial"/>
        <family val="2"/>
        <charset val="204"/>
      </rPr>
      <t xml:space="preserve"> with the cumulative total from the beginning of the year.</t>
    </r>
  </si>
  <si>
    <t>Individual consumption</t>
  </si>
  <si>
    <t>Collective consumption</t>
  </si>
  <si>
    <t>export</t>
  </si>
  <si>
    <t>import</t>
  </si>
  <si>
    <t>sheet glass window</t>
  </si>
  <si>
    <t>construction sand</t>
  </si>
  <si>
    <t>transactions with resident banks</t>
  </si>
  <si>
    <t>transactions with non-resident banks</t>
  </si>
  <si>
    <t>IV.2.11-таблица. Банктар аралык улуттук валютада жана чет өлкө валютасындагы кредиттер (бир мезгил ичинде)</t>
  </si>
  <si>
    <t>Банктар аралык улуттук валютада жана чет өлкө валютасындагы кредиттер (бир мезгил ичинде)</t>
  </si>
  <si>
    <r>
      <t>1/</t>
    </r>
    <r>
      <rPr>
        <sz val="10"/>
        <rFont val="Arial"/>
        <family val="2"/>
        <charset val="204"/>
      </rPr>
      <t xml:space="preserve"> жыл башынан өсүш жыйынтыгында.</t>
    </r>
  </si>
  <si>
    <t>of them:</t>
  </si>
  <si>
    <t>резидент банктар менен бүтүмдөр</t>
  </si>
  <si>
    <t>резидент эмес банктар менен бүтүмдөр</t>
  </si>
  <si>
    <r>
      <rPr>
        <sz val="10"/>
        <rFont val="Calibri"/>
        <family val="2"/>
        <charset val="204"/>
      </rPr>
      <t>Ѳ</t>
    </r>
    <r>
      <rPr>
        <sz val="10"/>
        <rFont val="Arial"/>
        <family val="2"/>
        <charset val="204"/>
      </rPr>
      <t>зүмдүк керектөөлөр</t>
    </r>
  </si>
  <si>
    <t>үй чарбалардын тейлеген коммерциялык эмес уюмдар</t>
  </si>
  <si>
    <t>некоммерческих организаций, обслуживающих домашние хозяйства</t>
  </si>
  <si>
    <t>Коллективдик керектөөлөр</t>
  </si>
  <si>
    <t>негизги фонддордун дүң жыйымы</t>
  </si>
  <si>
    <r>
      <rPr>
        <b/>
        <sz val="10"/>
        <rFont val="Arial"/>
        <family val="2"/>
        <charset val="204"/>
      </rPr>
      <t>Sales volume - total</t>
    </r>
    <r>
      <rPr>
        <sz val="10"/>
        <rFont val="Arial"/>
        <family val="2"/>
        <charset val="204"/>
      </rPr>
      <t>, by nominal value and issue date (million of soms, for the period)</t>
    </r>
  </si>
  <si>
    <r>
      <rPr>
        <b/>
        <sz val="10"/>
        <rFont val="Arial"/>
        <family val="2"/>
        <charset val="204"/>
      </rPr>
      <t>Payment volume - total</t>
    </r>
    <r>
      <rPr>
        <sz val="10"/>
        <rFont val="Arial"/>
        <family val="2"/>
        <charset val="204"/>
      </rPr>
      <t>, by nominal value and payment date (million of soms, for the period)</t>
    </r>
  </si>
  <si>
    <r>
      <rPr>
        <b/>
        <sz val="10"/>
        <rFont val="Arial"/>
        <family val="2"/>
        <charset val="204"/>
      </rPr>
      <t>Notes in circulation</t>
    </r>
    <r>
      <rPr>
        <sz val="10"/>
        <rFont val="Arial"/>
        <family val="2"/>
        <charset val="204"/>
      </rPr>
      <t xml:space="preserve"> (million of soms, end of period)</t>
    </r>
  </si>
  <si>
    <r>
      <rPr>
        <b/>
        <sz val="10"/>
        <rFont val="Arial"/>
        <family val="2"/>
        <charset val="204"/>
      </rPr>
      <t>Sales volume of Treasury Bills - total,</t>
    </r>
    <r>
      <rPr>
        <sz val="10"/>
        <rFont val="Arial"/>
        <family val="2"/>
        <charset val="204"/>
      </rPr>
      <t xml:space="preserve"> by nominal value by issue date (million of soms, for the period)</t>
    </r>
  </si>
  <si>
    <r>
      <rPr>
        <b/>
        <sz val="10"/>
        <rFont val="Arial"/>
        <family val="2"/>
        <charset val="204"/>
      </rPr>
      <t>Payments volume of Treasury Bills - total,</t>
    </r>
    <r>
      <rPr>
        <sz val="10"/>
        <rFont val="Arial"/>
        <family val="2"/>
        <charset val="204"/>
      </rPr>
      <t xml:space="preserve"> by nominal value by payment date (million of soms, for the period)</t>
    </r>
  </si>
  <si>
    <r>
      <rPr>
        <b/>
        <sz val="10"/>
        <rFont val="Arial"/>
        <family val="2"/>
        <charset val="204"/>
      </rPr>
      <t>Sales volume of Treasury Bonds - total</t>
    </r>
    <r>
      <rPr>
        <sz val="10"/>
        <rFont val="Arial"/>
        <family val="2"/>
        <charset val="204"/>
      </rPr>
      <t>, by nominal value by issue date (million of soms, for the period)</t>
    </r>
  </si>
  <si>
    <r>
      <rPr>
        <b/>
        <sz val="10"/>
        <rFont val="Arial"/>
        <family val="2"/>
        <charset val="204"/>
      </rPr>
      <t>Payments volume of Treasury Bonds - total,</t>
    </r>
    <r>
      <rPr>
        <sz val="10"/>
        <rFont val="Arial"/>
        <family val="2"/>
        <charset val="204"/>
      </rPr>
      <t xml:space="preserve"> by nominal value by payment date (million of soms, for the period)</t>
    </r>
  </si>
  <si>
    <r>
      <rPr>
        <b/>
        <sz val="10"/>
        <rFont val="Arial"/>
        <family val="2"/>
        <charset val="204"/>
      </rPr>
      <t>Treasury Bonds</t>
    </r>
    <r>
      <rPr>
        <sz val="10"/>
        <rFont val="Arial"/>
        <family val="2"/>
        <charset val="204"/>
      </rPr>
      <t xml:space="preserve"> in circulation (million of soms, end of period)</t>
    </r>
  </si>
  <si>
    <r>
      <rPr>
        <b/>
        <sz val="10"/>
        <rFont val="Arial"/>
        <family val="2"/>
        <charset val="204"/>
      </rPr>
      <t>Sales volume of T-Bonds - total,</t>
    </r>
    <r>
      <rPr>
        <sz val="10"/>
        <rFont val="Arial"/>
        <family val="2"/>
        <charset val="204"/>
      </rPr>
      <t xml:space="preserve"> by nominal value by issue date (million of USD, for the period)</t>
    </r>
  </si>
  <si>
    <r>
      <rPr>
        <b/>
        <sz val="10"/>
        <rFont val="Arial"/>
        <family val="2"/>
        <charset val="204"/>
      </rPr>
      <t>Payments volume of T- Bonds - total,</t>
    </r>
    <r>
      <rPr>
        <sz val="10"/>
        <rFont val="Arial"/>
        <family val="2"/>
        <charset val="204"/>
      </rPr>
      <t xml:space="preserve"> by nominal value by payment date (million of USD, for the period)</t>
    </r>
  </si>
  <si>
    <r>
      <rPr>
        <b/>
        <sz val="10"/>
        <rFont val="Arial"/>
        <family val="2"/>
        <charset val="204"/>
      </rPr>
      <t>T- Bonds</t>
    </r>
    <r>
      <rPr>
        <sz val="10"/>
        <rFont val="Arial"/>
        <family val="2"/>
        <charset val="204"/>
      </rPr>
      <t xml:space="preserve"> in circulation (million of USD, end of period)</t>
    </r>
  </si>
  <si>
    <t>01-03 / 18</t>
  </si>
  <si>
    <t>01-06 / 18</t>
  </si>
  <si>
    <t>01-09 / 18</t>
  </si>
  <si>
    <t>01-12 / 18</t>
  </si>
  <si>
    <r>
      <rPr>
        <vertAlign val="superscript"/>
        <sz val="10"/>
        <rFont val="Arial"/>
        <family val="2"/>
        <charset val="204"/>
      </rPr>
      <t>1/</t>
    </r>
    <r>
      <rPr>
        <sz val="10"/>
        <rFont val="Arial"/>
        <family val="2"/>
        <charset val="204"/>
      </rPr>
      <t xml:space="preserve"> с учетом данных предприятий общественного питания.</t>
    </r>
  </si>
  <si>
    <r>
      <t>Розничный товарооборот</t>
    </r>
    <r>
      <rPr>
        <vertAlign val="superscript"/>
        <sz val="10"/>
        <rFont val="Arial"/>
        <family val="2"/>
        <charset val="204"/>
      </rPr>
      <t>/1</t>
    </r>
  </si>
  <si>
    <r>
      <t>Чекене товар жүгүртүү</t>
    </r>
    <r>
      <rPr>
        <vertAlign val="superscript"/>
        <sz val="10"/>
        <rFont val="Arial"/>
        <family val="2"/>
        <charset val="204"/>
      </rPr>
      <t>/1</t>
    </r>
  </si>
  <si>
    <r>
      <t>Retail turnover</t>
    </r>
    <r>
      <rPr>
        <vertAlign val="superscript"/>
        <sz val="10"/>
        <rFont val="Arial"/>
        <family val="2"/>
        <charset val="204"/>
      </rPr>
      <t>/1</t>
    </r>
  </si>
  <si>
    <r>
      <t>Темп роста розничного товарооборота</t>
    </r>
    <r>
      <rPr>
        <vertAlign val="superscript"/>
        <sz val="10"/>
        <rFont val="Arial"/>
        <family val="2"/>
        <charset val="204"/>
      </rPr>
      <t>/2</t>
    </r>
  </si>
  <si>
    <r>
      <rPr>
        <vertAlign val="superscript"/>
        <sz val="10"/>
        <rFont val="Arial"/>
        <family val="2"/>
        <charset val="204"/>
      </rPr>
      <t>1/</t>
    </r>
    <r>
      <rPr>
        <sz val="10"/>
        <rFont val="Arial"/>
        <family val="2"/>
        <charset val="204"/>
      </rPr>
      <t xml:space="preserve"> information is adjusted for the data on public catering enterprises.</t>
    </r>
  </si>
  <si>
    <r>
      <rPr>
        <vertAlign val="superscript"/>
        <sz val="10"/>
        <rFont val="Arial"/>
        <family val="2"/>
        <charset val="204"/>
      </rPr>
      <t>1/</t>
    </r>
    <r>
      <rPr>
        <sz val="10"/>
        <rFont val="Arial"/>
        <family val="2"/>
        <charset val="204"/>
      </rPr>
      <t xml:space="preserve"> коомдук тамактануу ишканаларынын маалыматтарын эске алуу менен.</t>
    </r>
  </si>
  <si>
    <t>Булагы: Банктык эмес финансы-кредит уюмдарынын мезгил-мезгили менен берилүүчү отчету.</t>
  </si>
  <si>
    <r>
      <t>"Гарантиялык фонд" ААК</t>
    </r>
    <r>
      <rPr>
        <b/>
        <vertAlign val="superscript"/>
        <sz val="10"/>
        <rFont val="Arial"/>
        <family val="2"/>
        <charset val="204"/>
      </rPr>
      <t>/2</t>
    </r>
  </si>
  <si>
    <r>
      <t>ОАО "Гарантийный фонд"</t>
    </r>
    <r>
      <rPr>
        <b/>
        <vertAlign val="superscript"/>
        <sz val="10"/>
        <rFont val="Arial"/>
        <family val="2"/>
        <charset val="204"/>
      </rPr>
      <t>/2</t>
    </r>
  </si>
  <si>
    <r>
      <t>OJSC "Guarantee Fund"</t>
    </r>
    <r>
      <rPr>
        <b/>
        <vertAlign val="superscript"/>
        <sz val="10"/>
        <rFont val="Arial"/>
        <family val="2"/>
        <charset val="204"/>
      </rPr>
      <t>/2</t>
    </r>
  </si>
  <si>
    <r>
      <rPr>
        <vertAlign val="superscript"/>
        <sz val="10"/>
        <rFont val="Arial"/>
        <family val="2"/>
        <charset val="204"/>
      </rPr>
      <t>2/</t>
    </r>
    <r>
      <rPr>
        <sz val="10"/>
        <rFont val="Arial"/>
        <family val="2"/>
        <charset val="204"/>
      </rPr>
      <t xml:space="preserve"> "Гарантиялык фонд" ААКсынын гарантиялары боюнча тарифтер/комиссиялар.</t>
    </r>
  </si>
  <si>
    <r>
      <rPr>
        <vertAlign val="superscript"/>
        <sz val="10"/>
        <rFont val="Arial"/>
        <family val="2"/>
        <charset val="204"/>
      </rPr>
      <t>2/</t>
    </r>
    <r>
      <rPr>
        <sz val="10"/>
        <rFont val="Arial"/>
        <family val="2"/>
        <charset val="204"/>
      </rPr>
      <t xml:space="preserve"> OJSC "Guarantee Fund" guarantees rates/commissions.</t>
    </r>
  </si>
  <si>
    <t>IV.2.4-таблица. Мамлекеттик баалуу</t>
  </si>
  <si>
    <t xml:space="preserve">Таблица IV.2.4. Вторичный рынок </t>
  </si>
  <si>
    <t xml:space="preserve">Table IV.2.4. Government securities </t>
  </si>
  <si>
    <t>Таблица IV.2.6. Аукционы и доразмещение нот НБКР</t>
  </si>
  <si>
    <t xml:space="preserve">IV.2.6-таблица. Улуттук банктын ноталар аукциону жана аларды </t>
  </si>
  <si>
    <t>Таблица IV.2.7. Аукционы и доразмещение Государственных казначейских векселей (ГКВ) и</t>
  </si>
  <si>
    <t>IV.2.7-таблица. Мамлекеттик казына векселдер (МКВ) жана облигациялар (МКО) аукциону жана аларды кошумча</t>
  </si>
  <si>
    <t>IV.2.10-таблица. Коммерциялык банктардын мамлекеттик баалуу</t>
  </si>
  <si>
    <t>Таблица IV.2.10. Операции коммерческих банков на</t>
  </si>
  <si>
    <t>Table IV.2.10. Commercial banks' transactions on the secondary market of</t>
  </si>
  <si>
    <t>IV.2.11-таблица. Банктар аралык улуттук валютада жана чет өлкө валютасындагы кредиттер (бир мезгил</t>
  </si>
  <si>
    <t xml:space="preserve"> ичинде)</t>
  </si>
  <si>
    <t>Tаблица IV.2.12. Объемы и процентные ставки по вновь принятым коммерческими банками депозитам (за</t>
  </si>
  <si>
    <t>период)</t>
  </si>
  <si>
    <t>IV.2.12-таблица. Коммерциялык банктар тарабынан жаңыдан кабыл алынган депозиттер боюнча көлөмдөр жана</t>
  </si>
  <si>
    <t>пайыздык чендер (бир мезгил ичинде)</t>
  </si>
  <si>
    <t>IV.2.13-таблица. Коммерциялык банктардагы депозиттердин көлөмү жана пайыздык чендери (бир</t>
  </si>
  <si>
    <t>мезгилдин акырына карата)</t>
  </si>
  <si>
    <t>национальной и иностранной валютах</t>
  </si>
  <si>
    <t>(за период)</t>
  </si>
  <si>
    <t>Tаблицы IV.2.14.-IV.2.16. Объемы и процентные ставки кредитов, выданных коммерческими банками в</t>
  </si>
  <si>
    <t>IV.2.14-IV.2.16-таблицалар. Коммерциялык банктар тарабынан улуттук жана чет өлкө валютасында</t>
  </si>
  <si>
    <t>берилген кредиттердин көлөмү  жана</t>
  </si>
  <si>
    <t>кредиттердин орточо салмактанып алынган пайыздык чендери (бир</t>
  </si>
  <si>
    <t>мезгил ичинде)</t>
  </si>
  <si>
    <t>Tables IV.2.14.-IV.2.16. Volumes and interest rates on newly issued loans by commercial banks in national and</t>
  </si>
  <si>
    <t>foreign currencies (for the period)</t>
  </si>
  <si>
    <t>Tаблица IV.2.17.-IV.2.19. Объемы и процентные ставки кредитов коммерческих банков в национальной</t>
  </si>
  <si>
    <t>и иностранной валютах</t>
  </si>
  <si>
    <t>(задолженность на конец периода)</t>
  </si>
  <si>
    <t>Коммерциялык банктардын улуттук жана чет өлкө валютасындагы кредиттери жана кредиттеринин орточо салмактанып алынган пайыздык чендери (бир мезгилдин акырына карата)</t>
  </si>
  <si>
    <t>IV.2.17-IV.2.19-таблицалар. Коммерциялык банктардын улуттук жана чет өлкө валютасындагы</t>
  </si>
  <si>
    <t>кредиттери жана кредиттеринин</t>
  </si>
  <si>
    <t>орточо салмактанып алынган пайыздык чендери (бир мезгилдин</t>
  </si>
  <si>
    <t>акырына карата)</t>
  </si>
  <si>
    <t>Tables IV.2.17.-IV.2.19. Volumes and interest rates of commercial banks' loans in national and foreign currencies</t>
  </si>
  <si>
    <t>(outstanding amount end of period)</t>
  </si>
  <si>
    <t>Таблица V.10. Номинальный и реальный эффективные обменные курсы сома (общий, по странам ЕАЭС</t>
  </si>
  <si>
    <t xml:space="preserve">V.11-таблица. Сомдун номиналдуу жана реалдуу эффективдүү алмашуу курстары: жалпы, ЕАЭБ өлкөлөрү </t>
  </si>
  <si>
    <t>Table V.11. Nominal and Real Effective Exchange Rates Indices: total, EAEU countries and non EAEU countries</t>
  </si>
  <si>
    <r>
      <t>Чекене товар жүгүртүү көлөмүнүн өсүш арымы</t>
    </r>
    <r>
      <rPr>
        <vertAlign val="superscript"/>
        <sz val="10"/>
        <rFont val="Arial"/>
        <family val="2"/>
        <charset val="204"/>
      </rPr>
      <t>/2</t>
    </r>
  </si>
  <si>
    <r>
      <t>Growth rate of retail turnover</t>
    </r>
    <r>
      <rPr>
        <vertAlign val="superscript"/>
        <sz val="10"/>
        <rFont val="Arial"/>
        <family val="2"/>
        <charset val="204"/>
      </rPr>
      <t>/2</t>
    </r>
  </si>
  <si>
    <t>Банктар аралык улуттук валютада жана чет өлкө валютасындагы кредиттер</t>
  </si>
  <si>
    <t>Межбанковские кредиты в национальной и иностранной валютах</t>
  </si>
  <si>
    <t>Interbank credits in  national and foreign currency</t>
  </si>
  <si>
    <t>Штрафы за нарушение ПДД</t>
  </si>
  <si>
    <t>Жол кыймылынын эрежелерин бузгандыгы үчүн айыптар</t>
  </si>
  <si>
    <t>(в процентах к предыдущему месяцу)</t>
  </si>
  <si>
    <t>III.22-таблица. Товардык-материалдык баалуулуктардын запастары</t>
  </si>
  <si>
    <t>Таблица III.22. Запасы товарно-материальных ценностей</t>
  </si>
  <si>
    <t>Table III.22. Stocks of commodity and tangible assets</t>
  </si>
  <si>
    <t>Table III.21. Investments into the economy</t>
  </si>
  <si>
    <t>Таблица III.21. Капиталовложения в экономику</t>
  </si>
  <si>
    <t>III.21-таблица. Экономикага капиталдык салымдар</t>
  </si>
  <si>
    <t>Table III.20. Trade and Services</t>
  </si>
  <si>
    <t>Таблица III.20. Торговля и услуги</t>
  </si>
  <si>
    <t>III.20-таблица. Соода жана кызмат көрсөтүүлөр</t>
  </si>
  <si>
    <t>Table III.19. Volume of production in sectors of the economy</t>
  </si>
  <si>
    <t>Таблица III.19. Объемы производства в отраслях экономики</t>
  </si>
  <si>
    <t>III.19-таблица. Экономика тармактарындагы өндүрүш көлөмү</t>
  </si>
  <si>
    <t>Table III.18. Estimated subsistence level</t>
  </si>
  <si>
    <t>Таблица III.18. Расчетный прожиточный минимум</t>
  </si>
  <si>
    <t>III.18-таблица. Жашоо үчүн зарыл болгон, эсептелинген каражат минимуму</t>
  </si>
  <si>
    <t>Table III.17. Average nominal wage</t>
  </si>
  <si>
    <t xml:space="preserve">Таблица III.17. Средняя номинальная заработная плата </t>
  </si>
  <si>
    <t>III.17-таблица. Орточо номиналдык эмгек акы</t>
  </si>
  <si>
    <t>Table III.16. Producer Price Index</t>
  </si>
  <si>
    <t>Таблица III.16. Индекс цен производителей</t>
  </si>
  <si>
    <t>III.16-таблица. Өндүрүүчүлөрдүн баа индекси</t>
  </si>
  <si>
    <t>Table III.14. Consumer Price Index by regions of the Republic</t>
  </si>
  <si>
    <t>Таблица III.14. Индекс потребительских цен по регионам республики</t>
  </si>
  <si>
    <t>III.14-таблица. Республиканын региондору боюнча керектөө бааларынын индекси</t>
  </si>
  <si>
    <t xml:space="preserve">Table III.12. Consumer Price Index by regions of the Republic </t>
  </si>
  <si>
    <t>Индекс потребительских цен (в процентах к предыдущему месяцу)</t>
  </si>
  <si>
    <t>III.22</t>
  </si>
  <si>
    <t>III.21</t>
  </si>
  <si>
    <t>III.10-таблица. Керектөө бааларынын индекси</t>
  </si>
  <si>
    <t>Таблица III.10. Индекс потребительских цен</t>
  </si>
  <si>
    <t>Table III.10. Consumer Price Index</t>
  </si>
  <si>
    <t>Индекс потребительских цен по регионам республики (в процентах к предыдущему месяцу)</t>
  </si>
  <si>
    <t>III.11-таблица. Керектөө бааларынын индекси</t>
  </si>
  <si>
    <t>Таблица III.11. Индекс потребительских цен</t>
  </si>
  <si>
    <t>Table III.11. Consumer Price Index</t>
  </si>
  <si>
    <t>Индекс потребительских цен (в процентах к соответствующему периоду предыдущего года)</t>
  </si>
  <si>
    <t>III.15-таблица. Республиканын региондору боюнча керектөө бааларынын индекси</t>
  </si>
  <si>
    <t>Таблица III.15. Индекс потребительских цен по регионам республики</t>
  </si>
  <si>
    <t>Table III.15. Consumer Price Index by regions of the Republic</t>
  </si>
  <si>
    <t>(in percent to the previous month)</t>
  </si>
  <si>
    <t>(in percent to the corresponding period of the previous year)</t>
  </si>
  <si>
    <t>Consumer Price Index (in percent to the corresponding period of the previous year)</t>
  </si>
  <si>
    <t>Consumer Price Index by regions of the Republic (in percent to the corresponding period of the previous year)</t>
  </si>
  <si>
    <t>Индекс потребительских цен по регионам республики (в процентах к соответствующему периоду предыдущего года)</t>
  </si>
  <si>
    <t>Consumer Price Index (in percent to the previous month)</t>
  </si>
  <si>
    <t>Consumer Price Index by regions of the Republic (in percent to the previous month)</t>
  </si>
  <si>
    <t>(өткөн айга карата пайыздарда)</t>
  </si>
  <si>
    <t>Керектөө бааларынын индекси (өткөн айга карата пайыздарда)</t>
  </si>
  <si>
    <t>Республиканын аймактары боюнча керектөө бааларынын индекси (өткөн айга карата пайыздарда)</t>
  </si>
  <si>
    <t>Керектөө бааларынын индекси (өткөн жылдын тиешелүү мезгилине карата пайыздарда)</t>
  </si>
  <si>
    <t>Республиканын аймактары боюнча керектөө бааларынын индекси (өткөн жылдын тиешелүү мезгилине карата пайыздарда)</t>
  </si>
  <si>
    <t>алардын ичинен:</t>
  </si>
  <si>
    <t>26.12.17 - 26.02.18</t>
  </si>
  <si>
    <t>27.02.18 - 26.03.18</t>
  </si>
  <si>
    <t>02*</t>
  </si>
  <si>
    <t>Базовый индекс потребительских цен (базовая инфляция)*</t>
  </si>
  <si>
    <t>Керектөө бааларынын базалык индекси (базалык инфляция)*</t>
  </si>
  <si>
    <t>Core Consumer Price Index (Core Inflation)*</t>
  </si>
  <si>
    <r>
      <rPr>
        <vertAlign val="superscript"/>
        <sz val="10"/>
        <rFont val="Arial"/>
        <family val="2"/>
        <charset val="204"/>
      </rPr>
      <t>1/</t>
    </r>
    <r>
      <rPr>
        <sz val="10"/>
        <rFont val="Arial"/>
        <family val="2"/>
        <charset val="204"/>
      </rPr>
      <t xml:space="preserve"> c учетом дооценок НСК КР по сельскохозяйственной продукции (до 2016 года) и результататов проводимого НСК КР выборочного обследования физических лиц по взаимной торговле со странами ЕАЭС (с III квартала 2015 г.), а также дооценок НБКР. Указанные дооценки не распределяются по разделам ТНВЭД.</t>
    </r>
  </si>
  <si>
    <r>
      <t>Минерал продукциялары</t>
    </r>
    <r>
      <rPr>
        <vertAlign val="superscript"/>
        <sz val="10"/>
        <rFont val="Arial"/>
        <family val="2"/>
        <charset val="204"/>
      </rPr>
      <t>/2</t>
    </r>
  </si>
  <si>
    <r>
      <t>Минеральные продукты</t>
    </r>
    <r>
      <rPr>
        <vertAlign val="superscript"/>
        <sz val="10"/>
        <rFont val="Arial"/>
        <family val="2"/>
        <charset val="204"/>
      </rPr>
      <t>/2</t>
    </r>
  </si>
  <si>
    <r>
      <t>Mineral products</t>
    </r>
    <r>
      <rPr>
        <vertAlign val="superscript"/>
        <sz val="10"/>
        <rFont val="Arial"/>
        <family val="2"/>
        <charset val="204"/>
      </rPr>
      <t>/2</t>
    </r>
  </si>
  <si>
    <r>
      <rPr>
        <vertAlign val="superscript"/>
        <sz val="10"/>
        <rFont val="Arial"/>
        <family val="2"/>
        <charset val="204"/>
      </rPr>
      <t>2/</t>
    </r>
    <r>
      <rPr>
        <sz val="10"/>
        <rFont val="Arial"/>
        <family val="2"/>
        <charset val="204"/>
      </rPr>
      <t xml:space="preserve"> без учета дооценки НСК КР по сельскохозяйственной продукции, которая не распределена по разделам ТНВЭД.</t>
    </r>
  </si>
  <si>
    <r>
      <rPr>
        <vertAlign val="superscript"/>
        <sz val="10"/>
        <rFont val="Arial"/>
        <family val="2"/>
        <charset val="204"/>
      </rPr>
      <t>2/</t>
    </r>
    <r>
      <rPr>
        <sz val="10"/>
        <rFont val="Arial"/>
        <family val="2"/>
        <charset val="204"/>
      </rPr>
      <t xml:space="preserve"> энергопродукцияларды кошо алганда.</t>
    </r>
  </si>
  <si>
    <r>
      <rPr>
        <vertAlign val="superscript"/>
        <sz val="10"/>
        <rFont val="Arial"/>
        <family val="2"/>
        <charset val="204"/>
      </rPr>
      <t>2/</t>
    </r>
    <r>
      <rPr>
        <sz val="10"/>
        <rFont val="Arial"/>
        <family val="2"/>
        <charset val="204"/>
      </rPr>
      <t xml:space="preserve"> включает энергопродукты.</t>
    </r>
  </si>
  <si>
    <r>
      <rPr>
        <vertAlign val="superscript"/>
        <sz val="10"/>
        <rFont val="Arial"/>
        <family val="2"/>
        <charset val="204"/>
      </rPr>
      <t>2/</t>
    </r>
    <r>
      <rPr>
        <sz val="10"/>
        <rFont val="Arial"/>
        <family val="2"/>
        <charset val="204"/>
      </rPr>
      <t xml:space="preserve"> including energy products.</t>
    </r>
  </si>
  <si>
    <r>
      <rPr>
        <vertAlign val="superscript"/>
        <sz val="10"/>
        <rFont val="Arial"/>
        <family val="2"/>
        <charset val="204"/>
      </rPr>
      <t>1/</t>
    </r>
    <r>
      <rPr>
        <sz val="10"/>
        <rFont val="Arial"/>
        <family val="2"/>
        <charset val="204"/>
      </rPr>
      <t xml:space="preserve"> с учетом результатов проводимого НСК КР выборочного обследования физических лиц по взаимной торговле со странами ЕАЭС (с III квартала 2015 г.). Указанная дооценка в данных за 2016 год частично распределена по разделам ТНВЭД.</t>
    </r>
  </si>
  <si>
    <t>Примечание: 1. Информация НСК КР предоставляется после 20-го числа второго  месяца, следующего за отчетным периодом.</t>
  </si>
  <si>
    <t xml:space="preserve">Эскертүү: 1. КР УСКнын маалыматтары отчеттук мезгилден кийинки экинчи айдын жыйырмасынан тартып берилет. </t>
  </si>
  <si>
    <t>Note: 1. The information of NSC KR is provided after the 20th of the second month following the reporting period.</t>
  </si>
  <si>
    <t>2. С учетом результатов проводимого НСК КР выборочного обследования физических лиц по взаимной торговле со странами ЕАЭС (с III квартала 2015 г.).</t>
  </si>
  <si>
    <t>2018 / 01</t>
  </si>
  <si>
    <t>0,00/4,81</t>
  </si>
  <si>
    <t>2,77/14,00</t>
  </si>
  <si>
    <t>1,00/11,00</t>
  </si>
  <si>
    <t>4,00/9,00</t>
  </si>
  <si>
    <t>7,96/11,38</t>
  </si>
  <si>
    <t>1,00/17,26</t>
  </si>
  <si>
    <t>1,50/16,02</t>
  </si>
  <si>
    <t>2,54/15,30</t>
  </si>
  <si>
    <t>7,37/15,72</t>
  </si>
  <si>
    <t>0,00/4,01</t>
  </si>
  <si>
    <t>1,11/17,00</t>
  </si>
  <si>
    <t>3,10/15,86</t>
  </si>
  <si>
    <t>0,00/15,00</t>
  </si>
  <si>
    <t>7,39/16,23</t>
  </si>
  <si>
    <t>0,00/2,45</t>
  </si>
  <si>
    <t>0,00/2,50</t>
  </si>
  <si>
    <t>1,00/1,00</t>
  </si>
  <si>
    <t>9,00/9,00</t>
  </si>
  <si>
    <t>0,59/2,00</t>
  </si>
  <si>
    <t>0,81/10,88</t>
  </si>
  <si>
    <t>0,73/7,50</t>
  </si>
  <si>
    <t>0,00/5,88</t>
  </si>
  <si>
    <t>1,00/8,46</t>
  </si>
  <si>
    <t>0,00/0,35</t>
  </si>
  <si>
    <t>1,50/12,99</t>
  </si>
  <si>
    <t>1,00/7,81</t>
  </si>
  <si>
    <t>1,50/7,35</t>
  </si>
  <si>
    <t>1,00/9,47</t>
  </si>
  <si>
    <t>0,00/14,00</t>
  </si>
  <si>
    <t>0,59/11,38</t>
  </si>
  <si>
    <t>2,50/12,50</t>
  </si>
  <si>
    <t>0,81/17,26</t>
  </si>
  <si>
    <t>0,73/16,02</t>
  </si>
  <si>
    <t>0,00/15,30</t>
  </si>
  <si>
    <t>1,00/15,72</t>
  </si>
  <si>
    <t>1,50/16,51</t>
  </si>
  <si>
    <t>2,70/16,41</t>
  </si>
  <si>
    <t>1,00/15,86</t>
  </si>
  <si>
    <t>5,00/17,00</t>
  </si>
  <si>
    <t>1,00/16,23</t>
  </si>
  <si>
    <t>2,77/17,50</t>
  </si>
  <si>
    <t>10,00/12,50</t>
  </si>
  <si>
    <t>8,98/16,51</t>
  </si>
  <si>
    <t>10,00/16,41</t>
  </si>
  <si>
    <t>9,96/17,50</t>
  </si>
  <si>
    <t>11,50/17,00</t>
  </si>
  <si>
    <t>2,50/4,20</t>
  </si>
  <si>
    <t>1,50/11,44</t>
  </si>
  <si>
    <t>2,70/14,00</t>
  </si>
  <si>
    <t>2,77/13,00</t>
  </si>
  <si>
    <t>5,00/9,00</t>
  </si>
  <si>
    <r>
      <rPr>
        <vertAlign val="superscript"/>
        <sz val="10"/>
        <color theme="1"/>
        <rFont val="Arial"/>
        <family val="2"/>
        <charset val="204"/>
      </rPr>
      <t>2/</t>
    </r>
    <r>
      <rPr>
        <sz val="10"/>
        <color theme="1"/>
        <rFont val="Arial"/>
        <family val="2"/>
        <charset val="204"/>
      </rPr>
      <t xml:space="preserve"> к соответствующему периоду предыдущего года.</t>
    </r>
  </si>
  <si>
    <r>
      <rPr>
        <vertAlign val="superscript"/>
        <sz val="10"/>
        <rFont val="Arial"/>
        <family val="2"/>
        <charset val="204"/>
      </rPr>
      <t>2/</t>
    </r>
    <r>
      <rPr>
        <sz val="10"/>
        <rFont val="Arial"/>
        <family val="2"/>
        <charset val="204"/>
      </rPr>
      <t xml:space="preserve"> өткөн жылдын тиешелүү мезгилине карата.</t>
    </r>
  </si>
  <si>
    <r>
      <rPr>
        <vertAlign val="superscript"/>
        <sz val="10"/>
        <rFont val="Arial"/>
        <family val="2"/>
        <charset val="204"/>
      </rPr>
      <t>2/</t>
    </r>
    <r>
      <rPr>
        <sz val="10"/>
        <rFont val="Arial"/>
        <family val="2"/>
        <charset val="204"/>
      </rPr>
      <t xml:space="preserve"> to the corresponding period of the previous year.</t>
    </r>
  </si>
  <si>
    <r>
      <rPr>
        <vertAlign val="superscript"/>
        <sz val="10"/>
        <rFont val="Arial"/>
        <family val="2"/>
        <charset val="204"/>
      </rPr>
      <t>1/</t>
    </r>
    <r>
      <rPr>
        <sz val="10"/>
        <rFont val="Arial"/>
        <family val="2"/>
        <charset val="204"/>
      </rPr>
      <t xml:space="preserve"> УСКнын айыл чарба продукциясы боюнча кошумча баа берүү (2016 чейин) жана жеке адамдардын ЕАЭБ өлкөлөрү менен өз ара соодалашуулары боюнча УСК тарабынан жүргүзүлгөн тандап иликтөөнүн натыйжаларын (2015-жылдын III-чейрегинен тартып) жана Улуттук банктын кошумча баа берүүлөрүн эске алуу менен. Көрсөтүлгөн кошумча баа берүүлөр ТЭИТНдин бөлүктөрүн камтыбайт.</t>
    </r>
  </si>
  <si>
    <r>
      <rPr>
        <vertAlign val="superscript"/>
        <sz val="10"/>
        <rFont val="Arial"/>
        <family val="2"/>
        <charset val="204"/>
      </rPr>
      <t>1/</t>
    </r>
    <r>
      <rPr>
        <sz val="10"/>
        <rFont val="Arial"/>
        <family val="2"/>
        <charset val="204"/>
      </rPr>
      <t xml:space="preserve"> including NSC KR re-estimation for agricultural products (up to 2016) and results of the NSC selected survey of individuals on mutual trade with EAEU countries (from the III quarter of 2015), as  well as NBKR estimates. Indicated additional estimates not shared by the HS sections.</t>
    </r>
  </si>
  <si>
    <r>
      <rPr>
        <vertAlign val="superscript"/>
        <sz val="10"/>
        <rFont val="Arial"/>
        <family val="2"/>
        <charset val="204"/>
      </rPr>
      <t>2/</t>
    </r>
    <r>
      <rPr>
        <sz val="10"/>
        <rFont val="Arial"/>
        <family val="2"/>
        <charset val="204"/>
      </rPr>
      <t xml:space="preserve"> УСКнын ТЭИТНдин бөлүктөрүн камтыбаган айыл чарба продукциялары боюнча кошумча баа берүүлөрүн эске алуусуз.</t>
    </r>
  </si>
  <si>
    <r>
      <rPr>
        <vertAlign val="superscript"/>
        <sz val="10"/>
        <rFont val="Arial"/>
        <family val="2"/>
        <charset val="204"/>
      </rPr>
      <t>2/</t>
    </r>
    <r>
      <rPr>
        <sz val="10"/>
        <rFont val="Arial"/>
        <family val="2"/>
        <charset val="204"/>
      </rPr>
      <t xml:space="preserve"> Excepted NSC additional estimates on agricultural products which not shared by the HS sections.</t>
    </r>
  </si>
  <si>
    <r>
      <rPr>
        <vertAlign val="superscript"/>
        <sz val="10"/>
        <rFont val="Arial"/>
        <family val="2"/>
        <charset val="204"/>
      </rPr>
      <t>1/</t>
    </r>
    <r>
      <rPr>
        <sz val="10"/>
        <rFont val="Arial"/>
        <family val="2"/>
        <charset val="204"/>
      </rPr>
      <t xml:space="preserve"> Жеке адамдардын ЕАЭБ өлкөлөрү менен өз ара соодалашуулары боюнча УСК тарабынан жүргүзүлгөн тандап иликтөөнүн натыйжаларын (2015-жылдын 3-чейрегинен берки) эске алуу менен.  Көрсөтүлгөн кошумча баа берүүлөр ТЭИТНдин бөлүктөрүн камтыбайт.</t>
    </r>
  </si>
  <si>
    <r>
      <rPr>
        <vertAlign val="superscript"/>
        <sz val="10"/>
        <rFont val="Arial"/>
        <family val="2"/>
        <charset val="204"/>
      </rPr>
      <t>2/</t>
    </r>
    <r>
      <rPr>
        <sz val="10"/>
        <rFont val="Arial"/>
        <family val="2"/>
        <charset val="204"/>
      </rPr>
      <t xml:space="preserve"> Including NSC sample survey of individuals on mutual trade with EAEU countries (since the 3rd quarter of 2015). Indicated additional estimates for 2016 shared by the HS sections partly.</t>
    </r>
  </si>
  <si>
    <t>2. Жеке адамдардын ЕАЭБ өлкөлөрү менен өз ара соодалашуулары боюнча УСК тарабынан жүргүзүлгөн тандап иликтөөнүн натыйжаларын (2015-жылдын III-чейрегинен берки) эске алуу менен.</t>
  </si>
  <si>
    <t>2. Including NSC sample survey of individuals on mutual trade with EAEU countries (since the III quarter of 2015).</t>
  </si>
  <si>
    <t>e-mail: mail@nbkr.kg; nsyrdybaeva@nbkr.kg</t>
  </si>
  <si>
    <t>Издание является полным отчетом Национального банка за прошедший год. Содержит краткую информацию об экономическом развитии республики и денежно-кредитной политике, финансовую отчетность Национального банка, общие сведения о Национальном банке, статистические приложения. Выпускается на трех языках: кыргызском, русском и английском.</t>
  </si>
  <si>
    <r>
      <t>Бюллетень</t>
    </r>
    <r>
      <rPr>
        <sz val="10"/>
        <color theme="1"/>
        <rFont val="Arial"/>
        <family val="2"/>
        <charset val="204"/>
      </rPr>
      <t xml:space="preserve"> подготовлен Управлением финансовой статистики и обзора  Национального банка Кыргызской Республики.</t>
    </r>
  </si>
  <si>
    <r>
      <t>Бюллетень</t>
    </r>
    <r>
      <rPr>
        <sz val="10"/>
        <color theme="1"/>
        <rFont val="Arial"/>
        <family val="2"/>
        <charset val="204"/>
      </rPr>
      <t xml:space="preserve"> Кыргыз Республикасынын Улуттук банкынын Финансы статистикасы жана маалымдоо башкармалыгы тарабынан даярдалган.</t>
    </r>
  </si>
  <si>
    <r>
      <t xml:space="preserve">Bulletin </t>
    </r>
    <r>
      <rPr>
        <sz val="10"/>
        <color theme="1"/>
        <rFont val="Arial"/>
        <family val="2"/>
        <charset val="204"/>
      </rPr>
      <t>of the National Bank of the Kyrgyz Republic has been prepared  by the Financial Statistics and Servey Department.</t>
    </r>
  </si>
  <si>
    <t>03*</t>
  </si>
  <si>
    <t>27.03.18 - 28.05.18</t>
  </si>
  <si>
    <r>
      <rPr>
        <vertAlign val="superscript"/>
        <sz val="10"/>
        <rFont val="Arial"/>
        <family val="2"/>
        <charset val="204"/>
      </rPr>
      <t>2/</t>
    </r>
    <r>
      <rPr>
        <sz val="10"/>
        <rFont val="Arial"/>
        <family val="2"/>
        <charset val="204"/>
      </rPr>
      <t xml:space="preserve"> Тарифы/комиссии по гарантиям ОАО «Гарантийный фонд».</t>
    </r>
  </si>
  <si>
    <t xml:space="preserve">currency outside banks
</t>
  </si>
  <si>
    <t xml:space="preserve">deposits in national currency
</t>
  </si>
  <si>
    <t xml:space="preserve">Consumer Price Index
</t>
  </si>
  <si>
    <t xml:space="preserve">Producer Price Index
</t>
  </si>
  <si>
    <t xml:space="preserve">growth rate of consumer prices
</t>
  </si>
  <si>
    <t xml:space="preserve">growth rate of producer prices
</t>
  </si>
  <si>
    <t xml:space="preserve">average nominal wage
</t>
  </si>
  <si>
    <t xml:space="preserve">estimated subsistence level
</t>
  </si>
  <si>
    <t xml:space="preserve">Personal income tax
</t>
  </si>
  <si>
    <t xml:space="preserve">Corporate income tax
</t>
  </si>
  <si>
    <t xml:space="preserve">Value-added tax
</t>
  </si>
  <si>
    <t xml:space="preserve">Excise tax
</t>
  </si>
  <si>
    <t xml:space="preserve">Customs duties
</t>
  </si>
  <si>
    <t>IV.2.12-таблица. Коммерциялык банктардагы депозиттердин көлөмү жана пайыздык чендери (бир мезгилдин акырына карата)</t>
  </si>
  <si>
    <t>Перевод денежных средств</t>
  </si>
  <si>
    <t>Каражаттарды которуу</t>
  </si>
  <si>
    <t>Money transfer</t>
  </si>
  <si>
    <t>Обналичивание электронных денег</t>
  </si>
  <si>
    <t>Электрондук акчаны нак акчага айландыруу</t>
  </si>
  <si>
    <t>Cashing out of electronic money</t>
  </si>
  <si>
    <t>Оплата за товары и услуги</t>
  </si>
  <si>
    <t>Товарлар жана кызматтар үчүн төлөм жүргүзүү</t>
  </si>
  <si>
    <t>Payment for goods and services</t>
  </si>
  <si>
    <t>Пополнение электронных кошельков</t>
  </si>
  <si>
    <t>Электрондук капчыктарды толуктоо</t>
  </si>
  <si>
    <t>Replenishment of electronic wallets</t>
  </si>
  <si>
    <t>Источник: регулятивная отчетность коммерческих банков</t>
  </si>
  <si>
    <t>Булагы: коммерциялык банктардын мезгил-мезгили менен берилүүчү отчету.</t>
  </si>
  <si>
    <t>Source: regulatory reporting of commercial banks.</t>
  </si>
  <si>
    <t>Таблица IV.4.11. Платежи, осуществленные посредством электронных денег</t>
  </si>
  <si>
    <t>IV.4.11-таблица. Электрондук акча аркылуу жүзөгө ашырылган төлөмдөр</t>
  </si>
  <si>
    <t>Table IV.4.11. Payments made by electronic money</t>
  </si>
  <si>
    <t>IV.2.24-таблица. Кыргыз Республикасынын областтарындагы аманатчылар боюнча коммерциялык банктардагы депозиттердин көлөмү (бир мезгилдин акырына карата)</t>
  </si>
  <si>
    <t>Tаблица IV.2.24. Объем депозитов в коммерческих банках в разрезе областей Кыргызской Республики (на конец периода)</t>
  </si>
  <si>
    <t>Table IV.2.24. Volume of deposits in commercial banks by regions of the Kyrgyz Republic (end of period)</t>
  </si>
  <si>
    <t>Tаблица IV.2.25. Кредиты коммерческих банков в разрезе областей Кыргызской Республики (задолженность на конец периода)</t>
  </si>
  <si>
    <t>Table IV.2.25. Credits of commercial banks in regions of the Kyrgyz Republic (outstanding amount end of period)</t>
  </si>
  <si>
    <t>Tаблица IV.2.15. Объемы и процентные ставки по вновь принятым коммерческими банками депозитам в национальной и иностранной валютах (за период)</t>
  </si>
  <si>
    <t>Tаблица IV.2.16. Объемы и процентные ставки по вновь принятым коммерческими банками депозитам в национальной валюте (за период)</t>
  </si>
  <si>
    <t>Tаблица IV.2.17. Объемы и процентные ставки по вновь принятым коммерческими банками депозитам в иностранной валюте (за период)</t>
  </si>
  <si>
    <t>Tаблица IV.2.12. Объемы и процентные ставки по депозитам в коммерческих банках в национальной и иностранной валютах (на конец периода)</t>
  </si>
  <si>
    <t>Interbank credits in national and foreign currencies (for the period)</t>
  </si>
  <si>
    <t>Table IV.2.11. Interbank credits in  national and foreign currencies (for the period)</t>
  </si>
  <si>
    <t>Tаблица IV.2.13. Объемы и процентные ставки по депозитам в коммерческих банках в национальной валюте (на конец периода)</t>
  </si>
  <si>
    <t>Table IV.2.13. Volumes and interest rates of deposits in commercial banks in national currency (end of period)</t>
  </si>
  <si>
    <t>Table IV.2.14. Volumes and interest rates of deposits in commercial banks in foreign currency (end of period)</t>
  </si>
  <si>
    <t>IV.2.25</t>
  </si>
  <si>
    <t>IV.2.24</t>
  </si>
  <si>
    <t>IV.2.23</t>
  </si>
  <si>
    <t>Tаблица IV.2.23. Объемы и процентные ставки кредитов коммерческих банков в иностранной валюте (задолженность на конец периода)</t>
  </si>
  <si>
    <t>Table IV.2.23. Volumes and interest rates of commercial banks' loans in foreign currency (outstanding amount end of period)</t>
  </si>
  <si>
    <t>Table IV.2.22. Volumes and interest rates of commercial banks' loans in national currency (outstanding amount end of period)</t>
  </si>
  <si>
    <t>Tаблица IV.2.22. Объемы и процентные ставки кредитов коммерческих банков в национальной валюте (задолженность на конец периода)</t>
  </si>
  <si>
    <t>IV.2.22</t>
  </si>
  <si>
    <t>Tаблица IV.2.21. Объемы и процентные ставки кредитов коммерческих банков в национальной и иностранной валютах (задолженность на конец периода)</t>
  </si>
  <si>
    <t>Table IV.2.21. Volumes and interest rates of commercial banks' loans in national and foreign currencies (outstanding amount end of period)</t>
  </si>
  <si>
    <t>IV.2.20-таблица. Коммерциялык банктар тарабынан чет өлкө валютасында берилген кредиттердин көлөмү  жана кредиттердин орточо салмактанып алынган пайыздык чендери (бир мезгил ичинде)</t>
  </si>
  <si>
    <t>Tаблица IV.2.20. Объемы и процентные ставки кредитов, выданных коммерческими банками в иностранной валюте (за период)</t>
  </si>
  <si>
    <t>Table IV.2.20. Volumes and interest rates on newly issued loans by commercial banks in foreign currency (for the period)</t>
  </si>
  <si>
    <t>IV.2.19-таблица. Коммерциялык банктар тарабынан улуттук валютада берилген кредиттердин көлөмү  жана кредиттердин орточо салмактанып алынган пайыздык чендери (бир мезгил ичинде)</t>
  </si>
  <si>
    <t>Tаблица IV.2.19. Объемы и процентные ставки кредитов, выданных коммерческими банками в национальной валюте (за период)</t>
  </si>
  <si>
    <t>Table IV.2.19. Volumes and interest rates on newly issued loans by commercial banks in national currency (for the period)</t>
  </si>
  <si>
    <t>Table IV.2.18. Volumes and interest rates on newly issued loans by commercial banks in national and foreign currencies (for the period)</t>
  </si>
  <si>
    <t>Tаблица IV.2.18. Объемы и процентные ставки кредитов, выданных коммерческими банками в национальной и иностранной валютах (за период)</t>
  </si>
  <si>
    <t>IV.2.18-таблица. Коммерциялык банктар тарабынан улуттук жана чет өлкө валютасында берилген кредиттердин көлөмү  жана кредиттердин орточо салмактанып алынган пайыздык чендери (бир мезгил ичинде)</t>
  </si>
  <si>
    <t>Численность постоянного населения (тыс. чел)</t>
  </si>
  <si>
    <t>Туруктуу калктын саны (миң адам)</t>
  </si>
  <si>
    <t>The number of permanent population (thousand of people)</t>
  </si>
  <si>
    <t xml:space="preserve">Number of payments made (thousand of transactions) </t>
  </si>
  <si>
    <t>0,00/4,67</t>
  </si>
  <si>
    <t>0,00/4,38</t>
  </si>
  <si>
    <t>1,25/12,00</t>
  </si>
  <si>
    <t>4,00/13,00</t>
  </si>
  <si>
    <t>1,13/12,89</t>
  </si>
  <si>
    <t>0,00/13,31</t>
  </si>
  <si>
    <t>0,74/15,53</t>
  </si>
  <si>
    <t>0,50/15,50</t>
  </si>
  <si>
    <t>0,00/15,42</t>
  </si>
  <si>
    <t>1,40/15,49</t>
  </si>
  <si>
    <t>2,10/15,48</t>
  </si>
  <si>
    <t>3,00/16,00</t>
  </si>
  <si>
    <t>0,00/4,92</t>
  </si>
  <si>
    <t>0,00/15,73</t>
  </si>
  <si>
    <t>0,02/16,00</t>
  </si>
  <si>
    <t>1,62/15,00</t>
  </si>
  <si>
    <t>2,00/15,12</t>
  </si>
  <si>
    <t>5,67/17,00</t>
  </si>
  <si>
    <t>4,38/4,38</t>
  </si>
  <si>
    <t>4,68/12,89</t>
  </si>
  <si>
    <t>8,00/13,31</t>
  </si>
  <si>
    <t>1,31/15,53</t>
  </si>
  <si>
    <t>1,29/15,50</t>
  </si>
  <si>
    <t>3,30/15,42</t>
  </si>
  <si>
    <t>6,80/15,49</t>
  </si>
  <si>
    <t>8,67/15,48</t>
  </si>
  <si>
    <t>10,00/16,00</t>
  </si>
  <si>
    <t>3,71/15,00</t>
  </si>
  <si>
    <t>5,00/17,50</t>
  </si>
  <si>
    <t>8,09/15,12</t>
  </si>
  <si>
    <t>0,00/2,47</t>
  </si>
  <si>
    <t>1,25/1,25</t>
  </si>
  <si>
    <t>1,13/5,00</t>
  </si>
  <si>
    <t>0,00/4,15</t>
  </si>
  <si>
    <t>0,74/5,13</t>
  </si>
  <si>
    <t>0,50/9,89</t>
  </si>
  <si>
    <t>0,00/5,75</t>
  </si>
  <si>
    <t>1,40/9,35</t>
  </si>
  <si>
    <t>2,10/11,83</t>
  </si>
  <si>
    <t>3,00/13,98</t>
  </si>
  <si>
    <t>0,00/0,15</t>
  </si>
  <si>
    <t>0,50/4,74</t>
  </si>
  <si>
    <t>2,13/7,26</t>
  </si>
  <si>
    <t>1,62/6,81</t>
  </si>
  <si>
    <t>1,00/9,42</t>
  </si>
  <si>
    <t>2,00/13,08</t>
  </si>
  <si>
    <t>5,67/9,00</t>
  </si>
  <si>
    <t>Table IV.2.12. Volumes and interest rates of deposits in commercial banks in national and foreign currencies (end of period)</t>
  </si>
  <si>
    <t>IV.2.14-таблица. Коммерциялык банктардагы чет өлкө валютасындагы депозиттердин көлөмү жана пайыздык чендери (бир мезгилдин акырына карата)</t>
  </si>
  <si>
    <t>Tаблица IV.2.14. Объемы и процентные ставки по депозитам в коммерческих банках в иностранной валюте (на конец периода)</t>
  </si>
  <si>
    <t>Table IV.2.15. Volumes and interest rates of newly accepted deposits by commercial banks in national and foreign currencies (for the period)</t>
  </si>
  <si>
    <t>Table IV.2.16. Volumes and interest rates of newly accepted deposits by commercial banks in national currency (for the period)</t>
  </si>
  <si>
    <t>Table IV.2.17. Volumes and interest rates of newly accepted deposits by commercial banks in foreign currency (for the period)</t>
  </si>
  <si>
    <t>IV.2.13-таблица. Коммерциялык банктардагы улуттук валютадагы депозиттердин көлөмү жана пайыздык чендери (бир мезгилдин акырына карата)</t>
  </si>
  <si>
    <t>IV.2.15-таблица. Коммерциялык банктар тарабынан жаңыдан кабыл алынган депозиттердин көлөмү жана пайыздык чендери (бир мезгил ичинде)</t>
  </si>
  <si>
    <t>IV.2.16-таблица. Коммерциялык банктар улуттук валютада тарабынан жаңыдан кабыл алынган депозиттердин көлөмү жана пайыздык чендери (бир мезгил ичинде)</t>
  </si>
  <si>
    <t>IV.2.17-таблица. Коммерциялык банктар чет өлкө валютасындагы тарабынан жаңыдан кабыл алынган депозиттердин көлөмү жана пайыздык чендери (бир мезгил ичинде)</t>
  </si>
  <si>
    <t>Volumes and interest rates of deposits in commercial banks in national and foreign currencies (end of period)</t>
  </si>
  <si>
    <t>Объемы и процентные ставки по депозитам в коммерческих банках в национальной и иностранной валютах (на конец периода)</t>
  </si>
  <si>
    <t>Коммерциялык банктардагы улуттук валютадагы депозиттердин көлөмү жана пайыздык чендери (бир мезгилдин акырына карата)</t>
  </si>
  <si>
    <t>Объемы и процентные ставки по депозитам в коммерческих банках в национальной валюте (на конец периода)</t>
  </si>
  <si>
    <t>Volumes and interest rates of deposits in commercial banks in national currency (end of period)</t>
  </si>
  <si>
    <t>Коммерциялык банктардагы чет өлкө валютасындагы депозиттердин көлөмү жана пайыздык чендери (бир мезгилдин акырына карата)</t>
  </si>
  <si>
    <t>Объемы и процентные ставки по депозитам в коммерческих банках в иностранной валюте (на конец периода)</t>
  </si>
  <si>
    <t>Volumes and interest rates of deposits in commercial banks in foreign currency (end of period)</t>
  </si>
  <si>
    <t>Коммерциялык банктар тарабынан жаңыдан кабыл алынган депозиттердин көлөмү жана пайыздык чендери (бир мезгил ичинде)</t>
  </si>
  <si>
    <t>Объемы и процентные ставки по вновь принятым коммерческими банками депозитам в национальной и иностранной валютах (за период)</t>
  </si>
  <si>
    <t>Volumes and interest rates of newly accepted deposits by commercial banks in national and foreign currencies (for the period)</t>
  </si>
  <si>
    <t>Коммерциялык банктар улуттук валютада тарабынан жаңыдан кабыл алынган депозиттердин көлөмү жана пайыздык чендери (бир мезгил ичинде)</t>
  </si>
  <si>
    <t>Объемы и процентные ставки по вновь принятым коммерческими банками депозитам в национальной валюте (за период)</t>
  </si>
  <si>
    <t>Volumes and interest rates of newly accepted deposits by commercial banks in national currency (for the period)</t>
  </si>
  <si>
    <t>Коммерциялык банктар чет өлкө валютасындагы тарабынан жаңыдан кабыл алынган депозиттердин көлөмү жана пайыздык чендери (бир мезгил ичинде)</t>
  </si>
  <si>
    <t>Объемы и процентные ставки по вновь принятым коммерческими банками депозитам в иностранной валюте (за период)</t>
  </si>
  <si>
    <t>Volumes and interest rates of newly accepted deposits by commercial banks in foreign currency (for the period)</t>
  </si>
  <si>
    <t>* Банктардын башка финансы-кредит уюмдарынын жана Кыргыз Республикасынын Өкмөтүнүн депозиттери камтылган эмес.</t>
  </si>
  <si>
    <t>* Не включают депозиты банков, других ФКО и депозиты Правительства Кыргызской Республики.</t>
  </si>
  <si>
    <t>* Without accounting of deposits of banks, nonbank financial-credit organizations and deposits of the Government of the Kyrgyz Republic.</t>
  </si>
  <si>
    <t>Басылмалар Улуттук банк тарабынан бекитилген тизмеге ылайык таркатылат жана 2000-жылдан бери Улуттук банктын расмий интернет-сайтында: http://www.nbkr.kg дареги боюнча жайгаштырылып келүүдө.</t>
  </si>
  <si>
    <t>Транспорт</t>
  </si>
  <si>
    <t>Байланышка</t>
  </si>
  <si>
    <t>Transport</t>
  </si>
  <si>
    <t>04*</t>
  </si>
  <si>
    <r>
      <rPr>
        <b/>
        <sz val="10"/>
        <rFont val="Arial"/>
        <family val="2"/>
        <charset val="204"/>
      </rPr>
      <t>Treasury Bills</t>
    </r>
    <r>
      <rPr>
        <sz val="10"/>
        <rFont val="Arial"/>
        <family val="2"/>
        <charset val="204"/>
      </rPr>
      <t xml:space="preserve"> circulation (million of soms, end of period)</t>
    </r>
  </si>
  <si>
    <r>
      <rPr>
        <b/>
        <sz val="10"/>
        <rFont val="Arial"/>
        <family val="2"/>
        <charset val="204"/>
      </rPr>
      <t>МКО төлөөнүн көлөмү</t>
    </r>
    <r>
      <rPr>
        <sz val="10"/>
        <rFont val="Arial"/>
        <family val="2"/>
        <charset val="204"/>
      </rPr>
      <t xml:space="preserve"> - </t>
    </r>
    <r>
      <rPr>
        <b/>
        <sz val="10"/>
        <rFont val="Arial"/>
        <family val="2"/>
        <charset val="204"/>
      </rPr>
      <t>бардыгы болуп</t>
    </r>
    <r>
      <rPr>
        <sz val="10"/>
        <rFont val="Arial"/>
        <family val="2"/>
        <charset val="204"/>
      </rPr>
      <t xml:space="preserve"> төлөө күнүнө карата номиналдык наркы боюнча (млн сом менен, бир мезгил ичинде)</t>
    </r>
  </si>
  <si>
    <t>0,00/2,54</t>
  </si>
  <si>
    <t>1,00/15,38</t>
  </si>
  <si>
    <t>1,00/10,73</t>
  </si>
  <si>
    <t>1,50/15,62</t>
  </si>
  <si>
    <t>1,20/15,00</t>
  </si>
  <si>
    <t>0,00/6,90</t>
  </si>
  <si>
    <t>1,35/14,12</t>
  </si>
  <si>
    <t>0,77/15,34</t>
  </si>
  <si>
    <t>1,10/15,12</t>
  </si>
  <si>
    <t>1,30/15,75</t>
  </si>
  <si>
    <t>2,75/16,42</t>
  </si>
  <si>
    <t>0,00/4,89</t>
  </si>
  <si>
    <t>0,00/11,00</t>
  </si>
  <si>
    <t>1,00/10,00</t>
  </si>
  <si>
    <t>4,00/7,58</t>
  </si>
  <si>
    <t>0,69/12,00</t>
  </si>
  <si>
    <t>2,00/12,83</t>
  </si>
  <si>
    <t>8,00/8,00</t>
  </si>
  <si>
    <t>2,81/15,38</t>
  </si>
  <si>
    <t>3,66/10,73</t>
  </si>
  <si>
    <t>7,21/15,62</t>
  </si>
  <si>
    <t>8,96/14,30</t>
  </si>
  <si>
    <t>7,25/12,00</t>
  </si>
  <si>
    <t>8,00/12,83</t>
  </si>
  <si>
    <t>1,50/15,34</t>
  </si>
  <si>
    <t>3,02/15,81</t>
  </si>
  <si>
    <t>6,40/15,12</t>
  </si>
  <si>
    <t>10,00/16,42</t>
  </si>
  <si>
    <t>0,00/0,25</t>
  </si>
  <si>
    <t>2,37/10,92</t>
  </si>
  <si>
    <t>1,00/9,89</t>
  </si>
  <si>
    <t>1,50/10,98</t>
  </si>
  <si>
    <t>0,00/4,60</t>
  </si>
  <si>
    <t>1,50/12,00</t>
  </si>
  <si>
    <t>0,77/3,91</t>
  </si>
  <si>
    <t>0,79/7,36</t>
  </si>
  <si>
    <t>1,10/10,00</t>
  </si>
  <si>
    <t>1,30/13,24</t>
  </si>
  <si>
    <t>2,75/13,96</t>
  </si>
  <si>
    <t>0,69/3,50</t>
  </si>
  <si>
    <t>2,00/4,14</t>
  </si>
  <si>
    <t>Кредиты финансово-кредитным организациям</t>
  </si>
  <si>
    <t>Финансы-кредит уюмдарына кредиттер</t>
  </si>
  <si>
    <t>Loans to financial and credit institutions</t>
  </si>
  <si>
    <t>Резидент эместердин улуттук валютадагы депозиттери</t>
  </si>
  <si>
    <t>башка ФКУлар</t>
  </si>
  <si>
    <t>Non-performing loans (million of soms)</t>
  </si>
  <si>
    <t>Non-performing loans/total loans (%)</t>
  </si>
  <si>
    <t>Non-performing assets/total assets (%)</t>
  </si>
  <si>
    <t>Loan loss provisions/non-performing loans (%)</t>
  </si>
  <si>
    <t>Финансы уюмдарындагы депозиттер</t>
  </si>
  <si>
    <t>Deposits in financial organizations</t>
  </si>
  <si>
    <r>
      <t>1/</t>
    </r>
    <r>
      <rPr>
        <sz val="10"/>
        <rFont val="Arial"/>
        <family val="2"/>
        <charset val="204"/>
      </rPr>
      <t xml:space="preserve"> "Кредиттик союздардын финансылык компаниясы" (КСФК) ААКсы</t>
    </r>
  </si>
  <si>
    <t>КСФК ААКсы</t>
  </si>
  <si>
    <t>КСФК ААКсы тарабынан</t>
  </si>
  <si>
    <r>
      <rPr>
        <vertAlign val="superscript"/>
        <sz val="10"/>
        <rFont val="Arial"/>
        <family val="2"/>
        <charset val="204"/>
      </rPr>
      <t>1/</t>
    </r>
    <r>
      <rPr>
        <sz val="10"/>
        <rFont val="Arial"/>
        <family val="2"/>
        <charset val="204"/>
      </rPr>
      <t xml:space="preserve"> According to the provision of NBKR's executive board №40/5 as of July 27, 2011 the license is withdrawn. There was a transfer of few credit contracts and agreements for the benefit of Ministry of Finance of KR and NBKR.</t>
    </r>
  </si>
  <si>
    <r>
      <rPr>
        <vertAlign val="superscript"/>
        <sz val="10"/>
        <rFont val="Arial"/>
        <family val="2"/>
        <charset val="204"/>
      </rPr>
      <t>1/</t>
    </r>
    <r>
      <rPr>
        <sz val="10"/>
        <rFont val="Arial"/>
        <family val="2"/>
        <charset val="204"/>
      </rPr>
      <t xml:space="preserve"> According to the provision of NBKR's executive board №40/5 as of July 27, 2011 the license is withdrawn.</t>
    </r>
  </si>
  <si>
    <t>Loans to financial and credit organizations</t>
  </si>
  <si>
    <t>Эскертүү: Юридикалык жактардын депозиттеринде башка финансы-кредит уюмдарынын, юридикалык жактардын жана мамлекеттик бийлик органдарынын депозиттери камтылган.</t>
  </si>
  <si>
    <t>2. Юридикалык жактардын депозиттеринде башка финансы-кредит уюмдарынын, юридикалык жактардын жана мамлекеттик бийлик органдарынын депозиттери камтылган.</t>
  </si>
  <si>
    <t xml:space="preserve">IV.2.21-таблица. Коммерциялык банктардын улуттук жана чет өлкө валютасындагы кредиттери жана кредиттеринин орточо салмактанып алынган пайыздык чендери (бир мезгилдин акырына карата карыздар)  </t>
  </si>
  <si>
    <t>IV.2.22-таблица. Коммерциялык банктардын улуттук валютадагы кредиттери жана кредиттеринин орточо салмактанып алынган пайыздык чендери (бир мезгилдин акырына карата карыздар)</t>
  </si>
  <si>
    <t xml:space="preserve">IV.2.23-таблица. Коммерциялык банктардын чет өлкө валютасындагы кредиттери жана кредиттеринин орточо салмактанып алынган пайыздык чендери (бир мезгилдин акырына карата карыздар)  </t>
  </si>
  <si>
    <t>IV.2.25-таблица. Кыргыз Республикасынын областтары боюнча коммерциялык банктардагы кредиттер (бир мезгилдин акырына карата карыздар)</t>
  </si>
  <si>
    <t>IV.3. Основные показатели деятельности финансово-кредитных организаций</t>
  </si>
  <si>
    <t>IV.3. Финансы-кредит уюмдар ишинин негизги көрсөткүчтөрү</t>
  </si>
  <si>
    <t>IV.3. Major indicators of settlement credit  performance organizations</t>
  </si>
  <si>
    <t>Товарлар жана кызмат көрсөтүүлөр үчүн төлөмдөр, бюджеттик эмес уюмдардын активдери жана милдеттенмелери</t>
  </si>
  <si>
    <t>Мобилдик уюлдук байланышы</t>
  </si>
  <si>
    <t>Туруктуу телефон байланышы</t>
  </si>
  <si>
    <t>Салыктык жыйымдар</t>
  </si>
  <si>
    <t>Оплата за кредит ФКО</t>
  </si>
  <si>
    <t>Payment for a credit of financial and credit  organizations</t>
  </si>
  <si>
    <t>ФКУлардан кредиттер үчүн төлөм</t>
  </si>
  <si>
    <t>Тирүү мал, малдан алынган азык-түлүктөр</t>
  </si>
  <si>
    <t>Өсүмдүктөрдөн алынган продукциялар</t>
  </si>
  <si>
    <t>Мал же өсүмдүктөн алынган майлар жана тоң майлар</t>
  </si>
  <si>
    <t>Тамак-аш азыктары, алкоголь жана алкоголсуз ичимдиктер,уксус, тамеки</t>
  </si>
  <si>
    <t>Жерде жүрүүчү, аба жана суу транспорттору, алардын бөлүктөрү</t>
  </si>
  <si>
    <t>Баалуулукка жатпаган металлдар жана андан жасалган буюмдар</t>
  </si>
  <si>
    <t>Пластмасса., андан жасалган буюмдар, каучук жана резина буюмдары</t>
  </si>
  <si>
    <r>
      <t>Акча-кредиттик жөнгө салуу органдары (Улуттук банк)</t>
    </r>
    <r>
      <rPr>
        <b/>
        <vertAlign val="superscript"/>
        <sz val="10"/>
        <rFont val="Arial"/>
        <family val="2"/>
        <charset val="204"/>
      </rPr>
      <t>/1</t>
    </r>
  </si>
  <si>
    <t>Булагы: Улуттук банктын баа берүүлөрүнүн негизинде.</t>
  </si>
  <si>
    <t>loans to non-banking non-residents</t>
  </si>
  <si>
    <t>Жана башка камдык активдер</t>
  </si>
  <si>
    <t xml:space="preserve">Other reserve assets </t>
  </si>
  <si>
    <t xml:space="preserve">Чет өлкө валютасындагы башка активдер </t>
  </si>
  <si>
    <t xml:space="preserve">Other foreign currency assets </t>
  </si>
  <si>
    <t>05*</t>
  </si>
  <si>
    <t>29.05.18 - 25.06.18</t>
  </si>
  <si>
    <t>Сommunication</t>
  </si>
  <si>
    <t>Социальные услуги</t>
  </si>
  <si>
    <t>Social services</t>
  </si>
  <si>
    <t>Социалдык кызмат көрсөтүүлөр</t>
  </si>
  <si>
    <t>0,00/14,83</t>
  </si>
  <si>
    <t>0,58/15,83</t>
  </si>
  <si>
    <t>0,67/15,60</t>
  </si>
  <si>
    <t>0,00/3,54</t>
  </si>
  <si>
    <t>0,00/12</t>
  </si>
  <si>
    <t>1,00/5,05</t>
  </si>
  <si>
    <t>0,89/9,00</t>
  </si>
  <si>
    <t>1,81/12,25</t>
  </si>
  <si>
    <t>2,50/13,95</t>
  </si>
  <si>
    <t>1,38/15,46</t>
  </si>
  <si>
    <t>1,70/13,74</t>
  </si>
  <si>
    <t>3,00/16,31</t>
  </si>
  <si>
    <t>0,00/2,75</t>
  </si>
  <si>
    <t>0,00/12,99</t>
  </si>
  <si>
    <t>0,61/15,50</t>
  </si>
  <si>
    <t>2,00/15,20</t>
  </si>
  <si>
    <t>1,51/16,79</t>
  </si>
  <si>
    <t>2,40/15,17</t>
  </si>
  <si>
    <t>5,95/17,00</t>
  </si>
  <si>
    <t>0,00/12,00</t>
  </si>
  <si>
    <t>4,70/12,25</t>
  </si>
  <si>
    <t>7,95/13,95</t>
  </si>
  <si>
    <t>0,25/14,83</t>
  </si>
  <si>
    <t>2,68/15,83</t>
  </si>
  <si>
    <t>3,30/15,60</t>
  </si>
  <si>
    <t>6,70/15,46</t>
  </si>
  <si>
    <t>8,60/13,74</t>
  </si>
  <si>
    <t>10,00/16,31</t>
  </si>
  <si>
    <t>3,00/15,50</t>
  </si>
  <si>
    <t>3,91/15,20</t>
  </si>
  <si>
    <t>5,00/16,79</t>
  </si>
  <si>
    <t>8,16/15,17</t>
  </si>
  <si>
    <t>0,01/3,25</t>
  </si>
  <si>
    <t>0,89/1,00</t>
  </si>
  <si>
    <t>1,81/6,50</t>
  </si>
  <si>
    <t>2,50/4,80</t>
  </si>
  <si>
    <t>0,00/1,75</t>
  </si>
  <si>
    <t>0,00/9,99</t>
  </si>
  <si>
    <t>0,58/6,11</t>
  </si>
  <si>
    <t>0,67/9,22</t>
  </si>
  <si>
    <t>1,38/8,83</t>
  </si>
  <si>
    <t>1,70/9,01</t>
  </si>
  <si>
    <t>2,00/5,31</t>
  </si>
  <si>
    <t>0,61/7,44</t>
  </si>
  <si>
    <t>2,00/8,27</t>
  </si>
  <si>
    <t>1,51/9,46</t>
  </si>
  <si>
    <t>2,40/13,26</t>
  </si>
  <si>
    <t>5,95/9,00</t>
  </si>
  <si>
    <t>I*</t>
  </si>
  <si>
    <t>чет өлкө валютасындагы депозиттер</t>
  </si>
  <si>
    <r>
      <t>Банктардын жана БФКУлардын кредиттери боюнча  орточо салмактанып алынган номиналдык пайыздык чен</t>
    </r>
    <r>
      <rPr>
        <b/>
        <i/>
        <vertAlign val="superscript"/>
        <sz val="10"/>
        <rFont val="Arial"/>
        <family val="2"/>
        <charset val="204"/>
      </rPr>
      <t>/6</t>
    </r>
  </si>
  <si>
    <t>26.06.18 - 27.08.18</t>
  </si>
  <si>
    <t>0,00/3,51</t>
  </si>
  <si>
    <t>1,00/13,00</t>
  </si>
  <si>
    <t>6,00/14,00</t>
  </si>
  <si>
    <t>8,00/11,00</t>
  </si>
  <si>
    <t>0,25/14,56</t>
  </si>
  <si>
    <t>3,00/11,63</t>
  </si>
  <si>
    <t>3,60/14,87</t>
  </si>
  <si>
    <t>7,80/14,83</t>
  </si>
  <si>
    <t>0,00/2,27</t>
  </si>
  <si>
    <t>2,80/15,02</t>
  </si>
  <si>
    <t>2,03/13,59</t>
  </si>
  <si>
    <t>4,41/15,91</t>
  </si>
  <si>
    <t>6,80/14,98</t>
  </si>
  <si>
    <t>0,00/1,48</t>
  </si>
  <si>
    <t>0,01/0,01</t>
  </si>
  <si>
    <t>1,50/1,50</t>
  </si>
  <si>
    <t>2,00/6,00</t>
  </si>
  <si>
    <t>0,10/9,83</t>
  </si>
  <si>
    <t>0,62/7,69</t>
  </si>
  <si>
    <t>0,85/8,46</t>
  </si>
  <si>
    <t>1,50/6,94</t>
  </si>
  <si>
    <t>0,00/1,52</t>
  </si>
  <si>
    <t>0,00/5,00</t>
  </si>
  <si>
    <t>0,55/9,53</t>
  </si>
  <si>
    <t>1,50/6,68</t>
  </si>
  <si>
    <t>2,15/9,77</t>
  </si>
  <si>
    <t>8,60/1575</t>
  </si>
  <si>
    <t>12,42/17,00</t>
  </si>
  <si>
    <t>0,79/15,34</t>
  </si>
  <si>
    <t>1,50/9,00</t>
  </si>
  <si>
    <t>2,00/14,00</t>
  </si>
  <si>
    <t>3,30/11,38</t>
  </si>
  <si>
    <t>0,10/14,56</t>
  </si>
  <si>
    <t>0,62/11,63</t>
  </si>
  <si>
    <t>0,85/14,87</t>
  </si>
  <si>
    <t>1,50/14,83</t>
  </si>
  <si>
    <t>2,40/14,29</t>
  </si>
  <si>
    <t>2,80/16,22</t>
  </si>
  <si>
    <t>0,00/15,02</t>
  </si>
  <si>
    <t>0,55/13,59</t>
  </si>
  <si>
    <t>1,50/15,91</t>
  </si>
  <si>
    <t>2,15/14,98</t>
  </si>
  <si>
    <t>2,30/13,69</t>
  </si>
  <si>
    <t>5,80/15,70</t>
  </si>
  <si>
    <t>8,88/14,29</t>
  </si>
  <si>
    <t>10,00/16,22</t>
  </si>
  <si>
    <t>7,98/13,69</t>
  </si>
  <si>
    <t>12,00/15,70</t>
  </si>
  <si>
    <t>2,40/10,02</t>
  </si>
  <si>
    <t>2,80/11,50</t>
  </si>
  <si>
    <t>2,30/12,96</t>
  </si>
  <si>
    <t>5,80/14,21</t>
  </si>
  <si>
    <t>чет өлкө валютасындагы кредиттер</t>
  </si>
  <si>
    <t>кредиты в иностранной 
валюте</t>
  </si>
  <si>
    <t>репо келишиминин чегиндеги баалуу кагаздар</t>
  </si>
  <si>
    <t>анын ичинде: 
"овернайт" кредиттери</t>
  </si>
  <si>
    <t>в том числе: 
кредиты "овернайт"</t>
  </si>
  <si>
    <t>of which: 
Overnight loans</t>
  </si>
  <si>
    <t>в том числе: 
ноты, выпущенные НБКР</t>
  </si>
  <si>
    <t>анын ичинде: 
Улуттук банк чыгарган ноталар</t>
  </si>
  <si>
    <t>ценные бумаги в рамках соглашений репо</t>
  </si>
  <si>
    <t>REPO transactions</t>
  </si>
  <si>
    <t>И. Султанкулов</t>
  </si>
  <si>
    <t>I. Sultankulov</t>
  </si>
  <si>
    <t>Кредиттик бюро</t>
  </si>
  <si>
    <t>Кредитное бюро</t>
  </si>
  <si>
    <t>Credit bureau</t>
  </si>
  <si>
    <t>V.3-таблица. Экспорттун түзүмү (ТЭИТНдин бөлүктөрү боюнча)</t>
  </si>
  <si>
    <t>в иностранных валютах стран ЕАЭС и КНР</t>
  </si>
  <si>
    <t>в иностранных валютах, кроме стран ЕАЭС и КНР</t>
  </si>
  <si>
    <t>Кредиты для поддержания ликвидности</t>
  </si>
  <si>
    <t>Maintaining liquidity</t>
  </si>
  <si>
    <t>Ликвиддүүлүктү колдоо үчүн кредиттер</t>
  </si>
  <si>
    <t>ЕАЭБ өлкөлөрдүн жана Кытай Эл Республикасынын чет өлкө валюталарында</t>
  </si>
  <si>
    <t>ЕАЭБ өлкөлөрдүн жана Кытай Эл Республикасынан тышкары чет өлкө валюталарында</t>
  </si>
  <si>
    <t>Жүгүртүүдөгү мамлекеттик казына векселдер (МКВ) жана облигациялар (МКО)</t>
  </si>
  <si>
    <t>Номинальный и реальный эффективные обменные курсы сома: общий, по странам ЕАЭС и странам вне ЕАЭС</t>
  </si>
  <si>
    <t>0,00/4,07</t>
  </si>
  <si>
    <t>0,10/9,48</t>
  </si>
  <si>
    <t>4,26/12,25</t>
  </si>
  <si>
    <t>7,99/13,00</t>
  </si>
  <si>
    <t>1,05/16,07</t>
  </si>
  <si>
    <t>2,94/15,36</t>
  </si>
  <si>
    <t>3,20/15,97</t>
  </si>
  <si>
    <t>6,20/15,02</t>
  </si>
  <si>
    <t>1,80/14,99</t>
  </si>
  <si>
    <t>3,00/13,68</t>
  </si>
  <si>
    <t>4,50/17,50</t>
  </si>
  <si>
    <t>7,43/14,87</t>
  </si>
  <si>
    <t>0,00/2,48</t>
  </si>
  <si>
    <t>1,00/1,25</t>
  </si>
  <si>
    <t>0,10/0,10</t>
  </si>
  <si>
    <t>4,14/4,50</t>
  </si>
  <si>
    <t>0,81/3,95</t>
  </si>
  <si>
    <t>0,60/10,00</t>
  </si>
  <si>
    <t>1,56/6,38</t>
  </si>
  <si>
    <t>0,00/0,55</t>
  </si>
  <si>
    <t>1,00/8,25</t>
  </si>
  <si>
    <t>1,00/10,20</t>
  </si>
  <si>
    <t>0,45/7,54</t>
  </si>
  <si>
    <t>1,76/9,46</t>
  </si>
  <si>
    <t>8,93/13,45</t>
  </si>
  <si>
    <t>8,53/15,00</t>
  </si>
  <si>
    <t>12,00/16,76</t>
  </si>
  <si>
    <t>1,50/7,20</t>
  </si>
  <si>
    <t>3,30/13,76</t>
  </si>
  <si>
    <t>1,90/12,87</t>
  </si>
  <si>
    <t>3,00/14,21</t>
  </si>
  <si>
    <t>0,00/12,25</t>
  </si>
  <si>
    <t>4,14/13,00</t>
  </si>
  <si>
    <t>0,00/16,07</t>
  </si>
  <si>
    <t>0,81/15,36</t>
  </si>
  <si>
    <t>0,60/15,97</t>
  </si>
  <si>
    <t>1,56/15,02</t>
  </si>
  <si>
    <t>1,50/13,45</t>
  </si>
  <si>
    <t>3,30/15,97</t>
  </si>
  <si>
    <t>1,00/14,99</t>
  </si>
  <si>
    <t>1,00/13,68</t>
  </si>
  <si>
    <t>0,45/17,50</t>
  </si>
  <si>
    <t>1,76/14,87</t>
  </si>
  <si>
    <t>1,90/15,00</t>
  </si>
  <si>
    <t>3,00/16,76</t>
  </si>
  <si>
    <t xml:space="preserve">in foreingn currencies of the EAEU countries and PRC </t>
  </si>
  <si>
    <t xml:space="preserve">in foreingn currencies exept for the EAEU countries and PRC </t>
  </si>
  <si>
    <t>28.08.18 - 24.09.18</t>
  </si>
  <si>
    <t>Tаблица IV.3.13. Процентные ставки небанковских финансово-кредитных организаций по кредитам (на конец периода)</t>
  </si>
  <si>
    <t>IV.3.13-таблица. Банктык эмес финансы-кредит уюмдарынын кредиттер боюнча пайыздык чендери (бир мезгилдин акырына карата)</t>
  </si>
  <si>
    <t>IV.3.13</t>
  </si>
  <si>
    <t>1-2 года</t>
  </si>
  <si>
    <t>2-3 года</t>
  </si>
  <si>
    <t>3-5 лет</t>
  </si>
  <si>
    <t>свыше 5 лет</t>
  </si>
  <si>
    <t>1-2 жыл</t>
  </si>
  <si>
    <t>5 жылдан ашкан мөөнөткө</t>
  </si>
  <si>
    <t>2-3 жыл</t>
  </si>
  <si>
    <t>3-5 жыл</t>
  </si>
  <si>
    <t>over 5 year</t>
  </si>
  <si>
    <t>1-2 year</t>
  </si>
  <si>
    <t>2-3 year</t>
  </si>
  <si>
    <t>3-5 year</t>
  </si>
  <si>
    <t>0,00/5,05</t>
  </si>
  <si>
    <t>4,00/4,00</t>
  </si>
  <si>
    <t>0,10/5,00</t>
  </si>
  <si>
    <t>6,00/12,98</t>
  </si>
  <si>
    <t>4,00/12,50</t>
  </si>
  <si>
    <t>0,60/13,03</t>
  </si>
  <si>
    <t>3,00/17,39</t>
  </si>
  <si>
    <t>3,20/15,94</t>
  </si>
  <si>
    <t>6,30/15,02</t>
  </si>
  <si>
    <t>0,00/2,28</t>
  </si>
  <si>
    <t>0,00/12,51</t>
  </si>
  <si>
    <t>3,50/15,00</t>
  </si>
  <si>
    <t>4,62/17,50</t>
  </si>
  <si>
    <t>4,00/14,98</t>
  </si>
  <si>
    <t>0,00/1,25</t>
  </si>
  <si>
    <t>0,10/2,50</t>
  </si>
  <si>
    <t>1,00/5,30</t>
  </si>
  <si>
    <t>0,01/11,87</t>
  </si>
  <si>
    <t>0,87/8,09</t>
  </si>
  <si>
    <t>0,92/5,49</t>
  </si>
  <si>
    <t>1,10/7,69</t>
  </si>
  <si>
    <t>0,00/1,60</t>
  </si>
  <si>
    <t>0,30/7,01</t>
  </si>
  <si>
    <t>1,00/6,10</t>
  </si>
  <si>
    <t>1,50/9,40</t>
  </si>
  <si>
    <t>4,13/4,13</t>
  </si>
  <si>
    <t>8,68/13,42</t>
  </si>
  <si>
    <t>8,82/15,00</t>
  </si>
  <si>
    <t>12,00/15,20</t>
  </si>
  <si>
    <t>1,60/10,32</t>
  </si>
  <si>
    <t>3,10/14,18</t>
  </si>
  <si>
    <t>1,30/12,85</t>
  </si>
  <si>
    <t>0,01/13,03</t>
  </si>
  <si>
    <t>0,87/17,39</t>
  </si>
  <si>
    <t>0,92/15,94</t>
  </si>
  <si>
    <t>1,10/15,02</t>
  </si>
  <si>
    <t>1,60/13,42</t>
  </si>
  <si>
    <t>3,10/15,89</t>
  </si>
  <si>
    <t>0,30/15,00</t>
  </si>
  <si>
    <t>1,30/15,00</t>
  </si>
  <si>
    <t>1,50/14,98</t>
  </si>
  <si>
    <t>3,00/15,20</t>
  </si>
  <si>
    <t>1,00/12,98</t>
  </si>
  <si>
    <t>Берилген кредиттер</t>
  </si>
  <si>
    <t>Issued loans</t>
  </si>
  <si>
    <t>By Microfinance organizations</t>
  </si>
  <si>
    <t>IV.3.11-таблица. Банктык эмес финансы-кредит уюмдарынын кредиттери (бир мезгил ичинде)</t>
  </si>
  <si>
    <t>Source: Regulatory reporting of non-banking financial-credit organizations.</t>
  </si>
  <si>
    <t>IV.3.10-таблица. Банктык эмес финансы-кредит уюмдарынын кредиттери (бир мезгилдин акырына карата)</t>
  </si>
  <si>
    <t>Table IV.3.10. Loans of non-banking financial-credit organizations (end of period)</t>
  </si>
  <si>
    <t>Таблица IV.3.10. Кредиты небанковских финансово-кредитных организаций (на конец периода)</t>
  </si>
  <si>
    <t>Банктык эмес финансы-кредит уюмдарынын кредиттери (бир мезгил ичинде)</t>
  </si>
  <si>
    <t>Кредиты небанковских финансово-кредитных организаций (за период)</t>
  </si>
  <si>
    <t>Loans of non-banking financial-credit organizations (for the period)</t>
  </si>
  <si>
    <t>Банктык эмес финансы-кредит уюмдарынын кредиттери (бир мезгилдин акырына карата)</t>
  </si>
  <si>
    <t>Кредиты небанковских финансово-кредитных организаций (на конец периода)</t>
  </si>
  <si>
    <t>Table IV.3.9. Assets and Liabilities of non-banking financial-credit organizations (end of period)</t>
  </si>
  <si>
    <t>Table IV.3.6. Number of non-banking financial-credit organizations (end of period)</t>
  </si>
  <si>
    <t>Table IV.3.7. Loans and LLP of non-banking financial-credit organizations (end of period)</t>
  </si>
  <si>
    <t>Table IV.3.8. Overdue loans in non-banking financial-credit organizations (end of period)</t>
  </si>
  <si>
    <t>Table IV.3.13. Interest rates on loans of non-banking financial-credit organizations (end of period)</t>
  </si>
  <si>
    <t>Number of non-banking financial-credit organizations (end of period)</t>
  </si>
  <si>
    <t>Loans and LLP of non-banking financial-credit organizations (end of period)</t>
  </si>
  <si>
    <t>Overdue loans in non-banking financial-credit organizations (end of period)</t>
  </si>
  <si>
    <t>Assets and Liabilities of non-banking financial-credit organizations 
(end of period)</t>
  </si>
  <si>
    <t>Interest rates on loans of non-banking financial-credit organizations 
(end of period)</t>
  </si>
  <si>
    <t>Loans of non-banking financial-credit organizations
(end of period)</t>
  </si>
  <si>
    <t>* По состоянию на конец I квартала 2018 года 19 юридических лиц имеют лицензии на право осуществления деятельности платежной организации.</t>
  </si>
  <si>
    <t>* As of the end of the first quarter of 2018, 19 legal entities have licenses for the right to carry out activities of the payment organization.</t>
  </si>
  <si>
    <t>NBKR policy rate</t>
  </si>
  <si>
    <t>By credit unions</t>
  </si>
  <si>
    <t>OJSC FCCU</t>
  </si>
  <si>
    <t>25.09.18 - 26.11.18</t>
  </si>
  <si>
    <t>0,00/4,91</t>
  </si>
  <si>
    <t>2,71/11,00</t>
  </si>
  <si>
    <t>2,50/4,33</t>
  </si>
  <si>
    <t>4,00/10,00</t>
  </si>
  <si>
    <t>5,00/12,97</t>
  </si>
  <si>
    <t>0,51/12,04</t>
  </si>
  <si>
    <t>3,00/15,47</t>
  </si>
  <si>
    <t>3,80/15,75</t>
  </si>
  <si>
    <t>7,50/15,18</t>
  </si>
  <si>
    <t>0,00/2,36</t>
  </si>
  <si>
    <t>0,01/15,00</t>
  </si>
  <si>
    <t>1,60/15,95</t>
  </si>
  <si>
    <t>3,00/17,50</t>
  </si>
  <si>
    <t>7,00/15,00</t>
  </si>
  <si>
    <t>0,00/2,23</t>
  </si>
  <si>
    <t>0,10/3,50</t>
  </si>
  <si>
    <t>1,00/4,20</t>
  </si>
  <si>
    <t>0,64/12,00</t>
  </si>
  <si>
    <t>1,00/7,00</t>
  </si>
  <si>
    <t>0,00/5,60</t>
  </si>
  <si>
    <t>0,00/7,59</t>
  </si>
  <si>
    <t>0,00/0,80</t>
  </si>
  <si>
    <t>0,00/6,41</t>
  </si>
  <si>
    <t>1,50/5,68</t>
  </si>
  <si>
    <t>1,03/8,25</t>
  </si>
  <si>
    <t>5,00/13,00</t>
  </si>
  <si>
    <t>8,80/13,20</t>
  </si>
  <si>
    <t>7,00/15,77</t>
  </si>
  <si>
    <t>11,50/16,87</t>
  </si>
  <si>
    <t>7,68/13,22</t>
  </si>
  <si>
    <t>1,80/9,92</t>
  </si>
  <si>
    <t>3,00/14,11</t>
  </si>
  <si>
    <t>3,00/14,20</t>
  </si>
  <si>
    <t>2,00/13,04</t>
  </si>
  <si>
    <t>7,00/15,89</t>
  </si>
  <si>
    <t>7,00/15,97</t>
  </si>
  <si>
    <t>0,10/10,00</t>
  </si>
  <si>
    <t>1,00/12,97</t>
  </si>
  <si>
    <t>1,00/15,47</t>
  </si>
  <si>
    <t>0,00/15,75</t>
  </si>
  <si>
    <t>0,00/15,18</t>
  </si>
  <si>
    <t>1,80/13,20</t>
  </si>
  <si>
    <t>3,00/15,77</t>
  </si>
  <si>
    <t>3,00/16,87</t>
  </si>
  <si>
    <t>1,50/15,95</t>
  </si>
  <si>
    <t>1,03/17,50</t>
  </si>
  <si>
    <t>1,76/15,00</t>
  </si>
  <si>
    <t>2,00/13,22</t>
  </si>
  <si>
    <t>* As of the end of the third quarter of 2018, 21 legal entities have licenses for the right to carry out activities of the payment organization.</t>
  </si>
  <si>
    <t>* По состоянию на конец III квартала 2018 года 21 юридических лиц имеют лицензии на право осуществления деятельности платежной организации.</t>
  </si>
  <si>
    <t>10*</t>
  </si>
  <si>
    <t>Эскертүү: Өнөр жайы боюнча жылдык маалыматтар өткөн жылдын тиешелүү мезгилине карата пайыздарда берилген, айыл-чарба боюнча жылдык маалыматтар өткөн жылдын бештин айына карата пайыздарда берилген.</t>
  </si>
  <si>
    <t>Примечание: Годовые данные по промышленности указаны в процентах к соответствующему периоду предыдущего года, годовые данные по сельскому хозяйству указаны в процентах к декабрю предыдущего года.</t>
  </si>
  <si>
    <t>Note: Annual data on industry is given in percent to the relevant period of the previous year, annual data on agriculture is given in percent to December of the previous year.</t>
  </si>
  <si>
    <t>0,00/4,61</t>
  </si>
  <si>
    <t>3,00/4,00</t>
  </si>
  <si>
    <t>2,50/13,15</t>
  </si>
  <si>
    <t>0,00/13,32</t>
  </si>
  <si>
    <t>0,72/17,17</t>
  </si>
  <si>
    <t>0,75/14,42</t>
  </si>
  <si>
    <t>1,10/13,00</t>
  </si>
  <si>
    <t>1,70/13,62</t>
  </si>
  <si>
    <t>3,00/16,73</t>
  </si>
  <si>
    <t>0,02/15,00</t>
  </si>
  <si>
    <t>1,32/15,00</t>
  </si>
  <si>
    <t>1,13/15,00</t>
  </si>
  <si>
    <t>1,40/15,00</t>
  </si>
  <si>
    <t>5,00/13,15</t>
  </si>
  <si>
    <t>0,01/13,32</t>
  </si>
  <si>
    <t>2,90/17,17</t>
  </si>
  <si>
    <t>3,50/14,42</t>
  </si>
  <si>
    <t>6,90/13,00</t>
  </si>
  <si>
    <t>8,70/13,62</t>
  </si>
  <si>
    <t>10,00/16,73</t>
  </si>
  <si>
    <t>2,71/15,00</t>
  </si>
  <si>
    <t>2,97/17,50</t>
  </si>
  <si>
    <t>3,00/15,00</t>
  </si>
  <si>
    <t>5,90/15,00</t>
  </si>
  <si>
    <t>8,59/15,00</t>
  </si>
  <si>
    <t>10,60/14,81</t>
  </si>
  <si>
    <t>3,00/4,50</t>
  </si>
  <si>
    <t>2,50/8,50</t>
  </si>
  <si>
    <t>0,00/6,93</t>
  </si>
  <si>
    <t>0,72/5,00</t>
  </si>
  <si>
    <t>0,75/6,45</t>
  </si>
  <si>
    <t>1,10/7,01</t>
  </si>
  <si>
    <t>1,70/7,25</t>
  </si>
  <si>
    <t>3,00/13,86</t>
  </si>
  <si>
    <t>0,00/0,16</t>
  </si>
  <si>
    <t>0,02/6,00</t>
  </si>
  <si>
    <t>1,00/6,00</t>
  </si>
  <si>
    <t>1,32/6,00</t>
  </si>
  <si>
    <t>1,13/8,00</t>
  </si>
  <si>
    <t>1,40/12,51</t>
  </si>
  <si>
    <r>
      <t>Негизги каражаттар</t>
    </r>
    <r>
      <rPr>
        <vertAlign val="superscript"/>
        <sz val="10"/>
        <rFont val="Arial"/>
        <family val="2"/>
        <charset val="204"/>
      </rPr>
      <t>1</t>
    </r>
  </si>
  <si>
    <r>
      <t>Основные средства</t>
    </r>
    <r>
      <rPr>
        <vertAlign val="superscript"/>
        <sz val="10"/>
        <rFont val="Arial"/>
        <family val="2"/>
        <charset val="204"/>
      </rPr>
      <t>1</t>
    </r>
  </si>
  <si>
    <r>
      <t>Fixed assets</t>
    </r>
    <r>
      <rPr>
        <vertAlign val="superscript"/>
        <sz val="10"/>
        <rFont val="Arial"/>
        <family val="2"/>
        <charset val="204"/>
      </rPr>
      <t>1</t>
    </r>
  </si>
  <si>
    <r>
      <t>Кредиттер</t>
    </r>
    <r>
      <rPr>
        <vertAlign val="superscript"/>
        <sz val="10"/>
        <rFont val="Arial"/>
        <family val="2"/>
        <charset val="204"/>
      </rPr>
      <t>2</t>
    </r>
  </si>
  <si>
    <r>
      <t>РППУ</t>
    </r>
    <r>
      <rPr>
        <vertAlign val="superscript"/>
        <sz val="10"/>
        <rFont val="Arial"/>
        <family val="2"/>
        <charset val="204"/>
      </rPr>
      <t>2</t>
    </r>
  </si>
  <si>
    <r>
      <t>Кредиты</t>
    </r>
    <r>
      <rPr>
        <vertAlign val="superscript"/>
        <sz val="10"/>
        <rFont val="Arial"/>
        <family val="2"/>
        <charset val="204"/>
      </rPr>
      <t>2</t>
    </r>
  </si>
  <si>
    <r>
      <t>Loans</t>
    </r>
    <r>
      <rPr>
        <vertAlign val="superscript"/>
        <sz val="10"/>
        <rFont val="Arial"/>
        <family val="2"/>
        <charset val="204"/>
      </rPr>
      <t>2</t>
    </r>
  </si>
  <si>
    <r>
      <t>Loan loss provision</t>
    </r>
    <r>
      <rPr>
        <vertAlign val="superscript"/>
        <sz val="10"/>
        <rFont val="Arial"/>
        <family val="2"/>
        <charset val="204"/>
      </rPr>
      <t>2</t>
    </r>
  </si>
  <si>
    <r>
      <rPr>
        <vertAlign val="superscript"/>
        <sz val="10"/>
        <rFont val="Arial"/>
        <family val="2"/>
        <charset val="204"/>
      </rPr>
      <t xml:space="preserve">1/ </t>
    </r>
    <r>
      <rPr>
        <sz val="10"/>
        <rFont val="Arial"/>
        <family val="2"/>
        <charset val="204"/>
      </rPr>
      <t>За счет списания на убытки здания ЗАО "Манас банк", в связи с обращением его в доход государства, согласно исполнительного листа Первомайского районного суда г.Бишкек от 26.06.2017 г.</t>
    </r>
  </si>
  <si>
    <r>
      <rPr>
        <vertAlign val="superscript"/>
        <sz val="10"/>
        <rFont val="Arial"/>
        <family val="2"/>
        <charset val="204"/>
      </rPr>
      <t xml:space="preserve">1/ </t>
    </r>
    <r>
      <rPr>
        <sz val="10"/>
        <rFont val="Arial"/>
        <family val="2"/>
        <charset val="204"/>
      </rPr>
      <t xml:space="preserve">Due to the write-off for losses of the building of CJSC "Manas Bank", in connection with his appeal to the state, according to the writ of execution of the Pervomaisky District Court of Bishkek dated 06.26.2017
</t>
    </r>
  </si>
  <si>
    <r>
      <rPr>
        <vertAlign val="superscript"/>
        <sz val="10"/>
        <color theme="1"/>
        <rFont val="Arial"/>
        <family val="2"/>
        <charset val="204"/>
      </rPr>
      <t xml:space="preserve">2/ </t>
    </r>
    <r>
      <rPr>
        <sz val="10"/>
        <color theme="1"/>
        <rFont val="Arial"/>
        <family val="2"/>
        <charset val="204"/>
      </rPr>
      <t xml:space="preserve">Through individual borrowers’ loans write-off, according to the report on estimation of OJSC “Asiauniversalbank” credit portfolio liquidation value prepared by LLC “Azia Otsenka”. </t>
    </r>
  </si>
  <si>
    <r>
      <rPr>
        <vertAlign val="superscript"/>
        <sz val="10"/>
        <rFont val="Arial"/>
        <family val="2"/>
        <charset val="204"/>
      </rPr>
      <t xml:space="preserve">1/ </t>
    </r>
    <r>
      <rPr>
        <sz val="10"/>
        <rFont val="Arial"/>
        <family val="2"/>
        <charset val="204"/>
      </rPr>
      <t>2017-жылдын 26- июнундагы Бишкек шаарынын Биринчимай райондук сотунун аткаруу баракчасына ылайык "Манас Банк" ЖАКтын имараты мамлекеттин пайдасына өтүшүнө байланыштуу чыгашалар таанылган.</t>
    </r>
  </si>
  <si>
    <r>
      <rPr>
        <vertAlign val="superscript"/>
        <sz val="10"/>
        <color theme="1"/>
        <rFont val="Arial"/>
        <family val="2"/>
        <charset val="204"/>
      </rPr>
      <t xml:space="preserve">2/ </t>
    </r>
    <r>
      <rPr>
        <sz val="10"/>
        <color theme="1"/>
        <rFont val="Arial"/>
        <family val="2"/>
        <charset val="204"/>
      </rPr>
      <t xml:space="preserve">ЖЧК " Азия Оценка" баалоо компаниясынын " АУБ " ААКсынын кредиттик куржунунун жоюу наркын баалоо боюнча отчетуна ылайык " АУБ " ААКсынын айрым жеке заемщиктердин карыздары жоюулушуна байланыштуу. </t>
    </r>
  </si>
  <si>
    <t>27.11.18 - 24.12.18</t>
  </si>
  <si>
    <t>11*</t>
  </si>
  <si>
    <t>Бардыгы болуп МКВ:</t>
  </si>
  <si>
    <t>T-bills total:</t>
  </si>
  <si>
    <t>МКВнын орточо салмактанып алынган кирешелүүлүгү (бир мезгил ичинде, %)</t>
  </si>
  <si>
    <t>average weighted T-bills yield (%, for the period)</t>
  </si>
  <si>
    <t>Бардыгы болуп МКО:</t>
  </si>
  <si>
    <t>T-bonds total:</t>
  </si>
  <si>
    <t>МКОнун орточо салмактанып алынган кирешелүүлүгү (бир мезгил ичинде, %)</t>
  </si>
  <si>
    <t>average weighted T-bonds yield (%, for the period)</t>
  </si>
  <si>
    <t xml:space="preserve"> 2 years</t>
  </si>
  <si>
    <t xml:space="preserve"> 3 years</t>
  </si>
  <si>
    <t>Бардыгы болуп МКО-В:</t>
  </si>
  <si>
    <t>билдирмелердин көлөмү (млн АКШ долларында, бир мезгил ичинде)</t>
  </si>
  <si>
    <t>volume of bids (mln. of USD, for the period)</t>
  </si>
  <si>
    <t>сатуунун көлөмү (млн АКШ долларында, бир мезгил ичинде)</t>
  </si>
  <si>
    <t>volume of sales (mln. of USD, for the period)</t>
  </si>
  <si>
    <t>МКО-Внын орточо салмактанып алынган кирешелүүлүгү (бир мезгил ичинде, %)</t>
  </si>
  <si>
    <t>Эскертүү: 1. Обласстык мекемелер аркылуу жайгаштырылган МКВларды эске алуу менен келтирилген маалыматтар.</t>
  </si>
  <si>
    <t>2. Сатуу көлөмү өзүндө МКВ жана МКОлорду кошумча жайгаштыруунун көлөмүн камтыйт.</t>
  </si>
  <si>
    <t>Note: 1. Data includes T-bills allocated through regional agencies.</t>
  </si>
  <si>
    <t>2. Sales volume includes the volume of additional allocation of T-bills and T-bonds.</t>
  </si>
  <si>
    <t>0,00/2,04</t>
  </si>
  <si>
    <t>1,00/1,50</t>
  </si>
  <si>
    <t>2,97/5,00</t>
  </si>
  <si>
    <t>3,50/3,50</t>
  </si>
  <si>
    <t>2,00/8,50</t>
  </si>
  <si>
    <t>0,85/6,30</t>
  </si>
  <si>
    <t>1,00/5,48</t>
  </si>
  <si>
    <t>0,00/5,14</t>
  </si>
  <si>
    <t>1,97/7,03</t>
  </si>
  <si>
    <t>3,50/9,56</t>
  </si>
  <si>
    <t>0,00/6,95</t>
  </si>
  <si>
    <t>1,88/9,73</t>
  </si>
  <si>
    <t>0,60/9,54</t>
  </si>
  <si>
    <t>0,00/10,71</t>
  </si>
  <si>
    <t>0,00/4,37</t>
  </si>
  <si>
    <t>4,00/8,00</t>
  </si>
  <si>
    <t>5,00/12,87</t>
  </si>
  <si>
    <t>8,00/13,48</t>
  </si>
  <si>
    <t>0,32/14,50</t>
  </si>
  <si>
    <t>2,73/14,98</t>
  </si>
  <si>
    <t>3,40/14,94</t>
  </si>
  <si>
    <t>7,30/13,04</t>
  </si>
  <si>
    <t>8,64/13,58</t>
  </si>
  <si>
    <t>7,00/15,64</t>
  </si>
  <si>
    <t>4,64/15,00</t>
  </si>
  <si>
    <t>3,16/17,50</t>
  </si>
  <si>
    <t>7,00/11,92</t>
  </si>
  <si>
    <t>9,10/15,00</t>
  </si>
  <si>
    <t>11,02/16,20</t>
  </si>
  <si>
    <t>3,50/8,00</t>
  </si>
  <si>
    <t>2,97/12,87</t>
  </si>
  <si>
    <t>2,00/13,48</t>
  </si>
  <si>
    <t>0,00/14,50</t>
  </si>
  <si>
    <t>0,85/14,98</t>
  </si>
  <si>
    <t>1,00/14,94</t>
  </si>
  <si>
    <t>0,00/13,04</t>
  </si>
  <si>
    <t>1,97/13,58</t>
  </si>
  <si>
    <t>3,50/15,64</t>
  </si>
  <si>
    <t>0,60/15,00</t>
  </si>
  <si>
    <t>1,88/11,92</t>
  </si>
  <si>
    <t>3,00/16,50</t>
  </si>
  <si>
    <t>Башка чогуу алгандагы киреше аркылуу адилет нарк боюнча эсепке алынган инвестициялар</t>
  </si>
  <si>
    <t>Инвестиции, учитываемые по справедливой стоимости через прочий совокупный доход</t>
  </si>
  <si>
    <t>Амортизациялык нарк боюнча эсепке алынган инвестициялар</t>
  </si>
  <si>
    <t>Инвестиции, учитываемые по амортизированной стоимости</t>
  </si>
  <si>
    <t xml:space="preserve">investments at fair value through other comprehensive income </t>
  </si>
  <si>
    <t xml:space="preserve">investments at amortized cost </t>
  </si>
  <si>
    <t>12*</t>
  </si>
  <si>
    <t>25.12.18 - 25.02.19</t>
  </si>
  <si>
    <t>IV.4.11</t>
  </si>
  <si>
    <t>Электрондук акча аркылуу жүзөгө ашырылган төлөмдөр</t>
  </si>
  <si>
    <t>Платежи, осуществленные посредством электронных денег</t>
  </si>
  <si>
    <t>Payments made by electronic money</t>
  </si>
  <si>
    <t>2018*</t>
  </si>
  <si>
    <t>1,20/1,20</t>
  </si>
  <si>
    <t>1,20/12,52</t>
  </si>
  <si>
    <t>0,00/3,55</t>
  </si>
  <si>
    <t>0,01/14,42</t>
  </si>
  <si>
    <t>0,81/14,55</t>
  </si>
  <si>
    <t>0,76/14,95</t>
  </si>
  <si>
    <t>1,20/13,05</t>
  </si>
  <si>
    <t>1,90/13,64</t>
  </si>
  <si>
    <t>2,75/15,87</t>
  </si>
  <si>
    <t>0,00/17,50</t>
  </si>
  <si>
    <t>1,00/14,62</t>
  </si>
  <si>
    <t>1,50/16,64</t>
  </si>
  <si>
    <t>1,96/13,00</t>
  </si>
  <si>
    <t>1,03/15,00</t>
  </si>
  <si>
    <t>0,00/14,20</t>
  </si>
  <si>
    <t>5,00/12,25</t>
  </si>
  <si>
    <t>3,00/14,55</t>
  </si>
  <si>
    <t>3,40/14,95</t>
  </si>
  <si>
    <t>6,50/13,05</t>
  </si>
  <si>
    <t>8,54/13,64</t>
  </si>
  <si>
    <t>10,00/15,87</t>
  </si>
  <si>
    <t>2,47/14,62</t>
  </si>
  <si>
    <t>3,59/16,64</t>
  </si>
  <si>
    <t>8,00/13,00</t>
  </si>
  <si>
    <t>8,34/15,00</t>
  </si>
  <si>
    <t>11,02/14,11</t>
  </si>
  <si>
    <t>0,00/2,55</t>
  </si>
  <si>
    <t>1,00/8,50</t>
  </si>
  <si>
    <t>0,00/0,43</t>
  </si>
  <si>
    <t>0,01/5,13</t>
  </si>
  <si>
    <t>0,81/6,98</t>
  </si>
  <si>
    <t>0,76/11,76</t>
  </si>
  <si>
    <t>1,20/7,16</t>
  </si>
  <si>
    <t>1,90/7,55</t>
  </si>
  <si>
    <t>2,75/12,99</t>
  </si>
  <si>
    <t>1,00/6,56</t>
  </si>
  <si>
    <t>1,50/7,95</t>
  </si>
  <si>
    <t>1,96/8,89</t>
  </si>
  <si>
    <t>1,03/12,76</t>
  </si>
  <si>
    <r>
      <rPr>
        <vertAlign val="superscript"/>
        <sz val="10"/>
        <color theme="1"/>
        <rFont val="Arial"/>
        <family val="2"/>
        <charset val="204"/>
      </rPr>
      <t>3/</t>
    </r>
    <r>
      <rPr>
        <sz val="10"/>
        <color theme="1"/>
        <rFont val="Arial"/>
        <family val="2"/>
        <charset val="204"/>
      </rPr>
      <t xml:space="preserve"> Активдин ордун жабуу үчүн кабыл алынган башка менчик боюнча РППУ эсептелгендигине байланыштуу.</t>
    </r>
  </si>
  <si>
    <r>
      <rPr>
        <vertAlign val="superscript"/>
        <sz val="10"/>
        <rFont val="Arial"/>
        <family val="2"/>
        <charset val="204"/>
      </rPr>
      <t>4/</t>
    </r>
    <r>
      <rPr>
        <sz val="10"/>
        <rFont val="Arial"/>
        <family val="2"/>
        <charset val="204"/>
      </rPr>
      <t xml:space="preserve"> Банктан башка финансы-кредит уюмдарына  инвестициялар боюнча РППУ эсептелгендигине байланыштуу.</t>
    </r>
  </si>
  <si>
    <r>
      <rPr>
        <vertAlign val="superscript"/>
        <sz val="10"/>
        <color theme="1"/>
        <rFont val="Arial"/>
        <family val="2"/>
        <charset val="204"/>
      </rPr>
      <t>3/</t>
    </r>
    <r>
      <rPr>
        <sz val="10"/>
        <color theme="1"/>
        <rFont val="Arial"/>
        <family val="2"/>
        <charset val="204"/>
      </rPr>
      <t xml:space="preserve"> В связи с начислением резерва на потенциальные потери и убытки (РППУ) по прочей собственности принятой в погашение актива.</t>
    </r>
  </si>
  <si>
    <r>
      <rPr>
        <vertAlign val="superscript"/>
        <sz val="10"/>
        <rFont val="Arial"/>
        <family val="2"/>
        <charset val="204"/>
      </rPr>
      <t xml:space="preserve">4/ </t>
    </r>
    <r>
      <rPr>
        <sz val="10"/>
        <rFont val="Arial"/>
        <family val="2"/>
        <charset val="204"/>
      </rPr>
      <t>В связи с начислением РППУ по инвестициям в дочерние ФКО, кроме банков.</t>
    </r>
  </si>
  <si>
    <r>
      <t>Менчикте турган жана башкалар</t>
    </r>
    <r>
      <rPr>
        <vertAlign val="superscript"/>
        <sz val="10"/>
        <rFont val="Arial"/>
        <family val="2"/>
        <charset val="204"/>
      </rPr>
      <t>3</t>
    </r>
  </si>
  <si>
    <r>
      <t>Жана башка активдер</t>
    </r>
    <r>
      <rPr>
        <vertAlign val="superscript"/>
        <sz val="10"/>
        <rFont val="Arial"/>
        <family val="2"/>
        <charset val="204"/>
      </rPr>
      <t>4</t>
    </r>
  </si>
  <si>
    <r>
      <t>Прочая собственность</t>
    </r>
    <r>
      <rPr>
        <vertAlign val="superscript"/>
        <sz val="10"/>
        <rFont val="Arial"/>
        <family val="2"/>
        <charset val="204"/>
      </rPr>
      <t>3</t>
    </r>
  </si>
  <si>
    <r>
      <t>Прочие активы</t>
    </r>
    <r>
      <rPr>
        <vertAlign val="superscript"/>
        <sz val="10"/>
        <rFont val="Arial"/>
        <family val="2"/>
        <charset val="204"/>
      </rPr>
      <t>4</t>
    </r>
  </si>
  <si>
    <r>
      <t>Other property</t>
    </r>
    <r>
      <rPr>
        <vertAlign val="superscript"/>
        <sz val="10"/>
        <rFont val="Arial"/>
        <family val="2"/>
        <charset val="204"/>
      </rPr>
      <t>3</t>
    </r>
  </si>
  <si>
    <r>
      <t>Other assets</t>
    </r>
    <r>
      <rPr>
        <vertAlign val="superscript"/>
        <sz val="10"/>
        <rFont val="Arial"/>
        <family val="2"/>
        <charset val="204"/>
      </rPr>
      <t>4</t>
    </r>
  </si>
  <si>
    <t>IV.4. Основные показатели функционирования платежной системы</t>
  </si>
  <si>
    <r>
      <rPr>
        <vertAlign val="superscript"/>
        <sz val="10"/>
        <color theme="1"/>
        <rFont val="Arial"/>
        <family val="2"/>
        <charset val="204"/>
      </rPr>
      <t xml:space="preserve">2/ </t>
    </r>
    <r>
      <rPr>
        <sz val="10"/>
        <color theme="1"/>
        <rFont val="Arial"/>
        <family val="2"/>
        <charset val="204"/>
      </rPr>
      <t>За счет списания ссудной задолженности отдельных заемщиков, согласно отчета об оценке ликвидационной стоимости кредитного портфеля ОАО "Азияуниверсалбанк" оценочной компании ОсОО "Азия Оценка"</t>
    </r>
  </si>
  <si>
    <t>* По состоянию на конец IV квартала 2018 года 21 юридических лиц имеют лицензии на право осуществления деятельности платежной организации.</t>
  </si>
  <si>
    <t>* As of the end of the fourth quarter of 2018, 21 legal entities have licenses for the right to carry out activities of the payment organization.</t>
  </si>
  <si>
    <r>
      <rPr>
        <vertAlign val="superscript"/>
        <sz val="10"/>
        <color theme="1"/>
        <rFont val="Arial"/>
        <family val="2"/>
        <charset val="204"/>
      </rPr>
      <t xml:space="preserve">3/ </t>
    </r>
    <r>
      <rPr>
        <sz val="10"/>
        <color theme="1"/>
        <rFont val="Arial"/>
        <family val="2"/>
        <charset val="204"/>
      </rPr>
      <t>Due to loan loss provision (LLP) allocation on other property, accepted for asset repayment.</t>
    </r>
  </si>
  <si>
    <r>
      <rPr>
        <vertAlign val="superscript"/>
        <sz val="10"/>
        <color theme="1"/>
        <rFont val="Arial"/>
        <family val="2"/>
        <charset val="204"/>
      </rPr>
      <t xml:space="preserve">4/ </t>
    </r>
    <r>
      <rPr>
        <sz val="10"/>
        <color theme="1"/>
        <rFont val="Arial"/>
        <family val="2"/>
        <charset val="204"/>
      </rPr>
      <t>Due to LLP allocation on investments to subsidiary finance and credit organizations, except banks.</t>
    </r>
  </si>
  <si>
    <t>Н. Джунушалиева</t>
  </si>
  <si>
    <t>А. Мамбеткул кызы</t>
  </si>
  <si>
    <t>A. Mambetkul kyzy</t>
  </si>
  <si>
    <t>N. Djunushalieva</t>
  </si>
  <si>
    <t>2019</t>
  </si>
  <si>
    <t>01 / 2019</t>
  </si>
  <si>
    <t>02 / 2019</t>
  </si>
  <si>
    <t>03 / 2019</t>
  </si>
  <si>
    <t>04 / 2019</t>
  </si>
  <si>
    <t>05 / 2019</t>
  </si>
  <si>
    <t>06 / 2019</t>
  </si>
  <si>
    <t>07 / 2019</t>
  </si>
  <si>
    <t>08 / 2019</t>
  </si>
  <si>
    <t>09 / 2019</t>
  </si>
  <si>
    <t>10 / 2019</t>
  </si>
  <si>
    <t>11 / 2019</t>
  </si>
  <si>
    <t>12 / 2019</t>
  </si>
  <si>
    <r>
      <t xml:space="preserve">* По состоянию на конец II квартала 2018 года </t>
    </r>
    <r>
      <rPr>
        <sz val="10"/>
        <color rgb="FFFF0000"/>
        <rFont val="Arial"/>
        <family val="2"/>
        <charset val="204"/>
      </rPr>
      <t>20 юридических лиц</t>
    </r>
    <r>
      <rPr>
        <sz val="10"/>
        <rFont val="Arial"/>
        <family val="2"/>
        <charset val="204"/>
      </rPr>
      <t xml:space="preserve"> имеют лицензии на право осуществления деятельности платежной организации.</t>
    </r>
  </si>
  <si>
    <t>* 2018-жылдын II-чейректин акырына карата 20-юридикалык жактарда төлөм уюмдардын ишин жүзөгө ашыруу үчүн лицензиясы бар.</t>
  </si>
  <si>
    <t>* 2018-жылдын I-чейректин акырына карата 19-юридикалык жактарда төлөм уюмдардын ишин жүзөгө ашыруу үчүн лицензиясы бар.</t>
  </si>
  <si>
    <t>* 2018-жылдын III-чейректин акырына карата 21-юридикалык жактарда төлөм уюмдардын ишин жүзөгө ашыруу үчүн лицензиясы бар.</t>
  </si>
  <si>
    <t>* 2018-жылдын IV-чейректин акырына карата 21-юридикалык жактарда төлөм уюмдардын ишин жүзөгө ашыруу үчүн лицензиясы бар.</t>
  </si>
  <si>
    <t>* As of the end of the second quarter of 2018, 20 legal entities have licenses for the right to carry out activities of the payment organization.</t>
  </si>
  <si>
    <t>01 / 19</t>
  </si>
  <si>
    <t>02 / 19</t>
  </si>
  <si>
    <t>03 / 19</t>
  </si>
  <si>
    <t>04 / 19</t>
  </si>
  <si>
    <t>05 / 19</t>
  </si>
  <si>
    <t>06 / 19</t>
  </si>
  <si>
    <t>07 / 19</t>
  </si>
  <si>
    <t>10 / 19</t>
  </si>
  <si>
    <t>11 / 19</t>
  </si>
  <si>
    <t>12 / 19</t>
  </si>
  <si>
    <t>08 / 19</t>
  </si>
  <si>
    <t>09 / 19</t>
  </si>
  <si>
    <t>01-12 / 19</t>
  </si>
  <si>
    <t>01-03 / 19</t>
  </si>
  <si>
    <t>01-06 / 19</t>
  </si>
  <si>
    <t>01-09 / 19</t>
  </si>
  <si>
    <t>0,00/3,24</t>
  </si>
  <si>
    <t>3,00/4,06</t>
  </si>
  <si>
    <t>4,01/12,00</t>
  </si>
  <si>
    <t>3,00/13,50</t>
  </si>
  <si>
    <t>0,00/3,34</t>
  </si>
  <si>
    <t>0,00/10,96</t>
  </si>
  <si>
    <t>0,50/15,18</t>
  </si>
  <si>
    <t>1,01/14,83</t>
  </si>
  <si>
    <t>1,00/14,86</t>
  </si>
  <si>
    <t>1,50/12,90</t>
  </si>
  <si>
    <t>3,00/14,79</t>
  </si>
  <si>
    <t>0,00/2,97</t>
  </si>
  <si>
    <t>2,37/17,50</t>
  </si>
  <si>
    <t>0,50/10,08</t>
  </si>
  <si>
    <t>1,44/15,00</t>
  </si>
  <si>
    <t>1,95/13,02</t>
  </si>
  <si>
    <t>2,02/14,00</t>
  </si>
  <si>
    <t>7,99/16,66</t>
  </si>
  <si>
    <t>6,28/14,00</t>
  </si>
  <si>
    <t>10,00/13,50</t>
  </si>
  <si>
    <t>0,77/10,96</t>
  </si>
  <si>
    <t>2,91/15,18</t>
  </si>
  <si>
    <t>3,50/14,83</t>
  </si>
  <si>
    <t>7,00/13,24</t>
  </si>
  <si>
    <t>8,27/12,90</t>
  </si>
  <si>
    <t>7,00/14,79</t>
  </si>
  <si>
    <t>2,52/17,50</t>
  </si>
  <si>
    <t>2,80/10,08</t>
  </si>
  <si>
    <t>3,10/15,00</t>
  </si>
  <si>
    <t>6,10/13,02</t>
  </si>
  <si>
    <t>8,81/14,00</t>
  </si>
  <si>
    <t>11,02/16,66</t>
  </si>
  <si>
    <t>0,00/2,42</t>
  </si>
  <si>
    <t>3,00/5,50</t>
  </si>
  <si>
    <t>0,00/0,50</t>
  </si>
  <si>
    <t>0,50/6,30</t>
  </si>
  <si>
    <t>1,01/9,00</t>
  </si>
  <si>
    <t>1,50/9,47</t>
  </si>
  <si>
    <t>3,00/10,00</t>
  </si>
  <si>
    <t>0,00/1,09</t>
  </si>
  <si>
    <t>0,50/5,22</t>
  </si>
  <si>
    <t>1,44/13,00</t>
  </si>
  <si>
    <t>1,95/7,37</t>
  </si>
  <si>
    <t>2,02/12,36</t>
  </si>
  <si>
    <t>7,99/14,19</t>
  </si>
  <si>
    <t>2,37/5,91</t>
  </si>
  <si>
    <t>аddress: 168 Chuy Avenue, Bishkek, 720001</t>
  </si>
  <si>
    <t>26.02.19 - 25.03.19</t>
  </si>
  <si>
    <t>0,00/4,03</t>
  </si>
  <si>
    <t>2,00/13,00</t>
  </si>
  <si>
    <t>1,00/12,00</t>
  </si>
  <si>
    <t>5,00/12,50</t>
  </si>
  <si>
    <t>0,11/13,65</t>
  </si>
  <si>
    <t>0,54/14,87</t>
  </si>
  <si>
    <t>0,82/12,98</t>
  </si>
  <si>
    <t>1,30/12,97</t>
  </si>
  <si>
    <t>2,57/12,92</t>
  </si>
  <si>
    <t>0,00/10,50</t>
  </si>
  <si>
    <t>0,50/15,00</t>
  </si>
  <si>
    <t>0,66/13,50</t>
  </si>
  <si>
    <t>1,32/13,00</t>
  </si>
  <si>
    <t>2,00/13,64</t>
  </si>
  <si>
    <t>5,55/15,29</t>
  </si>
  <si>
    <t>3,00/13,00</t>
  </si>
  <si>
    <t>5,00/14,00</t>
  </si>
  <si>
    <t>7,30/12,00</t>
  </si>
  <si>
    <t>7,00/12,50</t>
  </si>
  <si>
    <t>0,89/13,65</t>
  </si>
  <si>
    <t>2,95/14,87</t>
  </si>
  <si>
    <t>3,60/12,98</t>
  </si>
  <si>
    <t>8,07/12,97</t>
  </si>
  <si>
    <t>8,63/12,92</t>
  </si>
  <si>
    <t>10,00/14,00</t>
  </si>
  <si>
    <t>3,50/13,50</t>
  </si>
  <si>
    <t>8,10/13,00</t>
  </si>
  <si>
    <t>7,37/13,64</t>
  </si>
  <si>
    <t>12,07/15,29</t>
  </si>
  <si>
    <t>0,00/1,55</t>
  </si>
  <si>
    <t>2,00/2,00</t>
  </si>
  <si>
    <t>2,00/2,50</t>
  </si>
  <si>
    <t>1,00/4,90</t>
  </si>
  <si>
    <t>5,00/5,00</t>
  </si>
  <si>
    <t>0,00/2,00</t>
  </si>
  <si>
    <t>0,11/5,00</t>
  </si>
  <si>
    <t>0,54/4,79</t>
  </si>
  <si>
    <t>0,82/4,44</t>
  </si>
  <si>
    <t>1,30/7,39</t>
  </si>
  <si>
    <t>2,57/10,22</t>
  </si>
  <si>
    <t>3,00/13,78</t>
  </si>
  <si>
    <t>0,00/0,19</t>
  </si>
  <si>
    <t>3,49/6,58</t>
  </si>
  <si>
    <t>0,50/7,00</t>
  </si>
  <si>
    <t>0,66/8,00</t>
  </si>
  <si>
    <t>1,32/9,21</t>
  </si>
  <si>
    <t>2,00/10,48</t>
  </si>
  <si>
    <t>5,55/14,19</t>
  </si>
  <si>
    <t>Микрофинансовыми организациями*</t>
  </si>
  <si>
    <t>* Микрофинансы уюмдары боюнча биринчи 3 кварталдын маалыматы мезгил аралыгында көрсөтүлгөн, 4 кварталдын маалыматы жылдык болуп эсептелет.</t>
  </si>
  <si>
    <t>* Данные по микрофинансовым организациям за первые 3 квартала представлены за период, данные по 4 кварталу являются годовыми.</t>
  </si>
  <si>
    <t>* Data on microfinance organizations for the first 3 quarters is presented for the period, data for the 4th quarter is on yearly basis.</t>
  </si>
  <si>
    <t>2019 / 01</t>
  </si>
  <si>
    <t>IV.2.4-таблица. Банктар аралык валюта рыногундагы операциялар</t>
  </si>
  <si>
    <t xml:space="preserve">Таблица IV.2.4. Операции на межбанковском валютном рынке </t>
  </si>
  <si>
    <t>Table IV.2.4. Interbank foreign exchange market transactions</t>
  </si>
  <si>
    <t>IV.2.5-таблица. Улуттук банктын ноталар аукциону жана аларды кошумча жайгаштыруу</t>
  </si>
  <si>
    <t>Таблица IV.2.5. Аукционы и доразмещение Нот НБКР</t>
  </si>
  <si>
    <t>Table IV.2.4. Auctions and additional allocation of NBKR notes</t>
  </si>
  <si>
    <t>IV.2.6-таблица. Мамлекеттик казына векселдер (МКВ) жана облигациялар (МКО) аукциону жана аларды кошумча жайгаштыруу</t>
  </si>
  <si>
    <t>Таблица IV.2.6. Аукционы и доразмещение Государственных казначейских векселей (ГКВ) и облигаций (ГКО)</t>
  </si>
  <si>
    <t>Table IV.2.6. Auctions and additional allocation of State Treasury bills (T-bills) and bonds (T-bonds)</t>
  </si>
  <si>
    <t>IV.2.7-таблица. Улуттук банктын жүгүртүүдөгү ноталары</t>
  </si>
  <si>
    <t>Таблица IV.2.7. Ноты НБКР в обращении</t>
  </si>
  <si>
    <t>Table IV.2.7. NBKR notes in circulation</t>
  </si>
  <si>
    <t xml:space="preserve">IV.2.8-таблица. Жүгүртүүдөгү мамлекеттик казына векселдер (МКВ) жана облигациялар (МКО) </t>
  </si>
  <si>
    <t>Таблица IV.2.8. Государственные казначейские векселя (ГКВ) и облигации (ГКО) в обращении</t>
  </si>
  <si>
    <t>Table IV.2.8. Treasury Bills (T-bills) and Treasury Bonds (T-bonds) in circulation</t>
  </si>
  <si>
    <t>Таблица IV.2.9. Операции НБКР на вторичном рынке государственных ценных бумаг</t>
  </si>
  <si>
    <t>Операции НБКР на вторичном рынке государственных ценных бумаг</t>
  </si>
  <si>
    <t>Транспортка</t>
  </si>
  <si>
    <t>0,00/3,57</t>
  </si>
  <si>
    <t>6,21/6,21</t>
  </si>
  <si>
    <t>3,00/12,98</t>
  </si>
  <si>
    <t>4,50/14,00</t>
  </si>
  <si>
    <t>7,99/12,00</t>
  </si>
  <si>
    <t>8,00/12,31</t>
  </si>
  <si>
    <t>0,00/3,13</t>
  </si>
  <si>
    <t>0,25/13,63</t>
  </si>
  <si>
    <t>3,00/14,88</t>
  </si>
  <si>
    <t>3,38/14,72</t>
  </si>
  <si>
    <t>7,00/14,25</t>
  </si>
  <si>
    <t>0,00/3,01</t>
  </si>
  <si>
    <t>3,00/14,99</t>
  </si>
  <si>
    <t>3,00/10,95</t>
  </si>
  <si>
    <t>6,11/12,92</t>
  </si>
  <si>
    <t>0,00/1,45</t>
  </si>
  <si>
    <t>1,00/3,00</t>
  </si>
  <si>
    <t>0,00/0,22</t>
  </si>
  <si>
    <t>1,01/12,52</t>
  </si>
  <si>
    <t>1,00/15,00</t>
  </si>
  <si>
    <t>0,92/15,00</t>
  </si>
  <si>
    <t>1,00/4,98</t>
  </si>
  <si>
    <t>0,00/5,20</t>
  </si>
  <si>
    <t>0,00/5,30</t>
  </si>
  <si>
    <t>0,95/5,41</t>
  </si>
  <si>
    <t>1,58/13,00</t>
  </si>
  <si>
    <t>1,00/8,86</t>
  </si>
  <si>
    <t>8,63/13,34</t>
  </si>
  <si>
    <t>9,42/13,35</t>
  </si>
  <si>
    <t>11,50/15,66</t>
  </si>
  <si>
    <t>3,00/9,98</t>
  </si>
  <si>
    <t>2,90/12,10</t>
  </si>
  <si>
    <t>4,49/4,49</t>
  </si>
  <si>
    <t>0,00/12,31</t>
  </si>
  <si>
    <t>1,00/14,25</t>
  </si>
  <si>
    <t>2,50/13,34</t>
  </si>
  <si>
    <t>0,95/14,99</t>
  </si>
  <si>
    <t>1,00/12,92</t>
  </si>
  <si>
    <t>2,90/13,35</t>
  </si>
  <si>
    <t>5,00/15,66</t>
  </si>
  <si>
    <t>Улуттук банктын мамлекеттик баалуу кагаздардын экинчилик рыногундагы операциялары</t>
  </si>
  <si>
    <t>* 2019-жылдын I-чейректин акырына карата 21-юридикалык жактарда төлөм уюмдардын ишин жүзөгө ашыруу үчүн лицензиясы бар.</t>
  </si>
  <si>
    <t>* По состоянию на конец I квартала 2019 года 21 юридических лиц имеют лицензии на право осуществления деятельности платежной организации.</t>
  </si>
  <si>
    <t>* As of the end of the first quarter of 2019, 21 legal entities have licenses for the right to carry out activities of the payment organization.</t>
  </si>
  <si>
    <t>Мир</t>
  </si>
  <si>
    <t>Mir</t>
  </si>
  <si>
    <t>National Bank's transactions on the secondary market of government securities</t>
  </si>
  <si>
    <t>IV.2.9-таблица. Улуттук банктын мамлекеттик баалуу кагаздардын экинчилик рыногундагы операциялары</t>
  </si>
  <si>
    <t>Table IV.2.9. National Bank's transactions on the secondary market of government securities</t>
  </si>
  <si>
    <t>"Гарантиялык фонд" ААК*</t>
  </si>
  <si>
    <t>ОАО "Гарантийный фонд"*</t>
  </si>
  <si>
    <t>OJSC "Guarantee fund"*</t>
  </si>
  <si>
    <t>* "Гарантиялык фонд" ААКсынын гарантиялары менен камсыздалган кредиттер боюнча мөөнөтүндө төлөнбөгөн карыз.</t>
  </si>
  <si>
    <t>* Просроченная задолженность по кредитам, обеспеченными гарантиями ОАО "Гарантийный фонд".</t>
  </si>
  <si>
    <t>* Overdue loans secured by guarantees of JSC "Guarantee Fund".</t>
  </si>
  <si>
    <t>Микрофинансылык уюмдар тарабынан*</t>
  </si>
  <si>
    <t>By Microfinance organizations*</t>
  </si>
  <si>
    <t>IV.3.12-таблица. "Гарантиялык фонд" ААКсынын экономиканын тармактары боюнча гарантияларынын көлөмү (бир мезгил ичинде)*</t>
  </si>
  <si>
    <t>Таблица IV.3.12. Объем гарантий ОАО "Гарантийный фонд" в разрезе отраслей экономики (за период)*</t>
  </si>
  <si>
    <t>Table IV.3.12. Volume of guarantees of OSJC "Guarantee Fund" across sectors of economy (for the period)*</t>
  </si>
  <si>
    <t>Таблица IV.3.11. Кредиты небанковских финансово-кредитных организаций  (за период)</t>
  </si>
  <si>
    <t>Table IV.3.11. Loans of non-banking financial-credit organizations (for the period)</t>
  </si>
  <si>
    <t>0,00/4,13</t>
  </si>
  <si>
    <t>0,00/3,60</t>
  </si>
  <si>
    <t>2,71/2,71</t>
  </si>
  <si>
    <t>2,93/12,00</t>
  </si>
  <si>
    <t>5,00/12,00</t>
  </si>
  <si>
    <t>9,00/14,00</t>
  </si>
  <si>
    <t>1,06/13,07</t>
  </si>
  <si>
    <t>2,75/13,02</t>
  </si>
  <si>
    <t>3,10/13,22</t>
  </si>
  <si>
    <t>6,10/12,12</t>
  </si>
  <si>
    <t>2,71/13,97</t>
  </si>
  <si>
    <t>3,00/12,74</t>
  </si>
  <si>
    <t>4,50/13,46</t>
  </si>
  <si>
    <t>6,50/11,21</t>
  </si>
  <si>
    <t>0,00/2,39</t>
  </si>
  <si>
    <t>4,20/4,20</t>
  </si>
  <si>
    <t>2,50/2,50</t>
  </si>
  <si>
    <t>0,00/0,33</t>
  </si>
  <si>
    <t>0,00/4,74</t>
  </si>
  <si>
    <t>0,95/5,02</t>
  </si>
  <si>
    <t>1,00/5,88</t>
  </si>
  <si>
    <t>0,52/11,00</t>
  </si>
  <si>
    <t>1,00/8,00</t>
  </si>
  <si>
    <t>1,09/15,00</t>
  </si>
  <si>
    <t>2,00/4,50</t>
  </si>
  <si>
    <t>0,00/0,00</t>
  </si>
  <si>
    <t>1,60/6,64</t>
  </si>
  <si>
    <t>2,80/9,98</t>
  </si>
  <si>
    <t>2,36/11,46</t>
  </si>
  <si>
    <t>0,00/14,18</t>
  </si>
  <si>
    <t>10,00/10,00</t>
  </si>
  <si>
    <t>8,00/13,11</t>
  </si>
  <si>
    <t>8,24/13,98</t>
  </si>
  <si>
    <t>11,50/15,55</t>
  </si>
  <si>
    <t>2,50/14,00</t>
  </si>
  <si>
    <t>0,00/10,00</t>
  </si>
  <si>
    <t>0,00/13,07</t>
  </si>
  <si>
    <t>0,00/13,02</t>
  </si>
  <si>
    <t>0,95/13,22</t>
  </si>
  <si>
    <t>1,00/12,12</t>
  </si>
  <si>
    <t>1,60/13,11</t>
  </si>
  <si>
    <t>2,80/15,00</t>
  </si>
  <si>
    <t>0,52/13,97</t>
  </si>
  <si>
    <t>0,50/12,74</t>
  </si>
  <si>
    <t>1,00/13,46</t>
  </si>
  <si>
    <t>2,36/13,98</t>
  </si>
  <si>
    <t>0,00/15,55</t>
  </si>
  <si>
    <t>Эскертүү: ЭВФ нун көрсөтмөсүнүн негизинде, Кыргыз Республикасынын резиденттери тарабынан камдык активдердин курамына кошуу үчүн жүргүзүлгөн алтын куймалары менен байланышкан операциялар, камдык активдердин курамынан чыгарылган.</t>
  </si>
  <si>
    <t>Примечание: В соответствии с методологией МВФ, из резервных активов исключены операции, связанные с золотом в слитках для включения в состав резервных активов, совершенные с резидентами Кыргызской Республики.</t>
  </si>
  <si>
    <t>по обезличенным металлическим счетам</t>
  </si>
  <si>
    <t>Жеке белгилери көрсөтүлбөгөн металл эсептеринде</t>
  </si>
  <si>
    <t>Note: According to the IMF methodology, operations related to gold bars were excluded from the amendments on reserve assets to be included in reserve assets that were made with the residents of the Kyrgyz Republic.</t>
  </si>
  <si>
    <t>26.03.19 - 27.05.19</t>
  </si>
  <si>
    <t>28.05.19 - 24.06.19</t>
  </si>
  <si>
    <t>25.06.19 - 26.08.19</t>
  </si>
  <si>
    <t>0,00/3,92</t>
  </si>
  <si>
    <t>4,31/12,00</t>
  </si>
  <si>
    <t>5,00/12,88</t>
  </si>
  <si>
    <t>6,00/11,99</t>
  </si>
  <si>
    <t>7,50/14,00</t>
  </si>
  <si>
    <t>0,00/3,12</t>
  </si>
  <si>
    <t>0,00/11,34</t>
  </si>
  <si>
    <t>2,96/13,00</t>
  </si>
  <si>
    <t>3,25/13,00</t>
  </si>
  <si>
    <t>7,55/12,34</t>
  </si>
  <si>
    <t>7,00/14,85</t>
  </si>
  <si>
    <t>0,00/3,06</t>
  </si>
  <si>
    <t>2,71/13,99</t>
  </si>
  <si>
    <t>2,67/10,50</t>
  </si>
  <si>
    <t>4,00/11,50</t>
  </si>
  <si>
    <t>6,11/12,52</t>
  </si>
  <si>
    <t>0,00/1,47</t>
  </si>
  <si>
    <t>2,50/6,50</t>
  </si>
  <si>
    <t>3,50/4,00</t>
  </si>
  <si>
    <t>0,00/0,20</t>
  </si>
  <si>
    <t>0,98/3,81</t>
  </si>
  <si>
    <t>0,76/5,70</t>
  </si>
  <si>
    <t>1,00/6,17</t>
  </si>
  <si>
    <t>0,00/0,17</t>
  </si>
  <si>
    <t>0,00/5,41</t>
  </si>
  <si>
    <t>0,78/13,00</t>
  </si>
  <si>
    <t>0,58/6,00</t>
  </si>
  <si>
    <t>1,76/8,49</t>
  </si>
  <si>
    <t>8,65/12,91</t>
  </si>
  <si>
    <t>8,26/13,23</t>
  </si>
  <si>
    <t>11,99/16,00</t>
  </si>
  <si>
    <t>2,70/9,91</t>
  </si>
  <si>
    <t>3,50/10,00</t>
  </si>
  <si>
    <t>2,50/10,67</t>
  </si>
  <si>
    <t>2,50/11,99</t>
  </si>
  <si>
    <t>3,50/14,00</t>
  </si>
  <si>
    <t>0,98/13,00</t>
  </si>
  <si>
    <t>0,76/13,00</t>
  </si>
  <si>
    <t>1,00/12,34</t>
  </si>
  <si>
    <t>2,70/12,91</t>
  </si>
  <si>
    <t>3,50/14,85</t>
  </si>
  <si>
    <t>0,00/13,99</t>
  </si>
  <si>
    <t>0,58/11,50</t>
  </si>
  <si>
    <t>1,76/12,52</t>
  </si>
  <si>
    <t>2,50/13,23</t>
  </si>
  <si>
    <t>0,00/16,00</t>
  </si>
  <si>
    <t>№5/2019</t>
  </si>
  <si>
    <r>
      <t>Корреспондентские счета</t>
    </r>
    <r>
      <rPr>
        <vertAlign val="superscript"/>
        <sz val="10"/>
        <rFont val="Arial"/>
        <family val="2"/>
        <charset val="204"/>
      </rPr>
      <t xml:space="preserve"> 5</t>
    </r>
  </si>
  <si>
    <r>
      <t xml:space="preserve">Корреспонденттик эсептер </t>
    </r>
    <r>
      <rPr>
        <vertAlign val="superscript"/>
        <sz val="10"/>
        <rFont val="Arial"/>
        <family val="2"/>
        <charset val="204"/>
      </rPr>
      <t>5</t>
    </r>
  </si>
  <si>
    <r>
      <t xml:space="preserve">Correspondent accounts </t>
    </r>
    <r>
      <rPr>
        <vertAlign val="superscript"/>
        <sz val="10"/>
        <rFont val="Arial"/>
        <family val="2"/>
        <charset val="204"/>
      </rPr>
      <t>5</t>
    </r>
  </si>
  <si>
    <t>* Сведения по банкам, находящимся в процессе ликвидации на 31 мая 2019 года: ОАО "АзияУниверсалБанк", ОАО ИБ "Иссык-Куль", ЗАО "Манас Банк". Решением Правления Национального банка от 18.06.2018 г. в  ОАО "Ак Банк" с 19.06.2018 года прекращена процедура ликвидации и введен режим Временной администрации.</t>
  </si>
  <si>
    <t xml:space="preserve">* 2019-жылдын бугу айынын отуз бирине карата абал боюнча жоюу процессинде турган  "АзияУниверсалБанк" ААКсы, Инвестбанк "Ысык-Көл" ААКсы, "Манас Банк" ЖАК. Улуттук банк Башкармасынын 2018-жылдын кулжа айынын он сегизиндеги чечими менен  2018-жылдын кулжа айынын он тогузунан  тартып “Ак Банк” ААКсын  жоюу жол-жобосу токтотулган жана Убактылуу администрация режими киргизилген. </t>
  </si>
  <si>
    <t xml:space="preserve">* Information on banks in liquidation as of May 31, 2019: "AsiaUniversalBank" OJSC, Investbank "Issyk-Kul" OJSC, "Manas bank" CJSC. By the decision of the National Bank's Management Board on June 18,2018 in JSC “Ak Bank” the liquidation procedure was terminated (canceled) from June 19 2018 and the temporary administration regime was introduced.
</t>
  </si>
  <si>
    <r>
      <rPr>
        <vertAlign val="superscript"/>
        <sz val="10"/>
        <color theme="1"/>
        <rFont val="Arial"/>
        <family val="2"/>
        <charset val="204"/>
      </rPr>
      <t>5/</t>
    </r>
    <r>
      <rPr>
        <sz val="10"/>
        <color theme="1"/>
        <rFont val="Arial"/>
        <family val="2"/>
        <charset val="204"/>
      </rPr>
      <t>Due to adjustments to the amount of LLP on balances on correspondent accounts in non-resident banks</t>
    </r>
  </si>
  <si>
    <r>
      <rPr>
        <vertAlign val="superscript"/>
        <sz val="10"/>
        <color theme="1"/>
        <rFont val="Arial"/>
        <family val="2"/>
        <charset val="204"/>
      </rPr>
      <t>5/</t>
    </r>
    <r>
      <rPr>
        <sz val="10"/>
        <color theme="1"/>
        <rFont val="Arial"/>
        <family val="2"/>
        <charset val="204"/>
      </rPr>
      <t xml:space="preserve"> Резидент эмес банктардагы корреспонденттик эсептердеги каражаттардын калдыктары боюнча РППУнун суммасына өзгөртүүлөргө байланыштуу</t>
    </r>
  </si>
  <si>
    <r>
      <rPr>
        <vertAlign val="superscript"/>
        <sz val="10"/>
        <color theme="1"/>
        <rFont val="Arial"/>
        <family val="2"/>
        <charset val="204"/>
      </rPr>
      <t>5/</t>
    </r>
    <r>
      <rPr>
        <sz val="10"/>
        <color theme="1"/>
        <rFont val="Arial"/>
        <family val="2"/>
        <charset val="204"/>
      </rPr>
      <t xml:space="preserve"> За счет корректировки на сумму РППУ по остаткам на корреспондентских счетах в банках-нерезидентах</t>
    </r>
  </si>
  <si>
    <t xml:space="preserve">  On unallocated metal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</si>
</sst>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64" formatCode="_-* #,##0.00\ _₽_-;\-* #,##0.00\ _₽_-;_-* &quot;-&quot;??\ _₽_-;_-@_-"/>
    <numFmt numFmtId="165" formatCode="_-* #,##0.00\ _с_о_м_-;\-* #,##0.00\ _с_о_м_-;_-* &quot;-&quot;??\ _с_о_м_-;_-@_-"/>
    <numFmt numFmtId="166" formatCode="_-* #,##0_р_._-;\-* #,##0_р_._-;_-* &quot;-&quot;_р_._-;_-@_-"/>
    <numFmt numFmtId="167" formatCode="_-* #,##0.00_р_._-;\-* #,##0.00_р_._-;_-* &quot;-&quot;??_р_._-;_-@_-"/>
    <numFmt numFmtId="168" formatCode="0.0"/>
    <numFmt numFmtId="169" formatCode="#,##0.0"/>
    <numFmt numFmtId="170" formatCode="0.0000"/>
    <numFmt numFmtId="171" formatCode="0.0%"/>
    <numFmt numFmtId="172" formatCode="#,##0.00000"/>
    <numFmt numFmtId="173" formatCode="0.00000"/>
    <numFmt numFmtId="174" formatCode="#,##0.0000"/>
    <numFmt numFmtId="175" formatCode="&quot;   &quot;@"/>
    <numFmt numFmtId="176" formatCode="&quot;      &quot;@"/>
    <numFmt numFmtId="177" formatCode="&quot;         &quot;@"/>
    <numFmt numFmtId="178" formatCode="&quot;            &quot;@"/>
    <numFmt numFmtId="179" formatCode="_-* #,##0.00[$€-1]_-;\-* #,##0.00[$€-1]_-;_-* &quot;-&quot;??[$€-1]_-"/>
    <numFmt numFmtId="180" formatCode="#.00"/>
    <numFmt numFmtId="181" formatCode="[Black]#,##0.0;[Black]\-#,##0.0;;"/>
    <numFmt numFmtId="182" formatCode="General_)"/>
    <numFmt numFmtId="183" formatCode="_-* #,##0\ _р_._-;\-* #,##0\ _р_._-;_-* &quot;-&quot;\ _р_._-;_-@_-"/>
    <numFmt numFmtId="184" formatCode="_-* #,##0.00\ _р_._-;\-* #,##0.00\ _р_._-;_-* &quot;-&quot;??\ _р_._-;_-@_-"/>
    <numFmt numFmtId="185" formatCode="0.000"/>
  </numFmts>
  <fonts count="139">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2"/>
      <name val="Arial"/>
      <family val="2"/>
      <charset val="204"/>
    </font>
    <font>
      <sz val="10"/>
      <name val="Arial"/>
      <family val="2"/>
      <charset val="204"/>
    </font>
    <font>
      <b/>
      <sz val="11"/>
      <name val="Arial"/>
      <family val="2"/>
      <charset val="204"/>
    </font>
    <font>
      <b/>
      <sz val="10"/>
      <name val="Arial"/>
      <family val="2"/>
      <charset val="204"/>
    </font>
    <font>
      <b/>
      <sz val="10"/>
      <color indexed="8"/>
      <name val="Arial"/>
      <family val="2"/>
      <charset val="204"/>
    </font>
    <font>
      <b/>
      <u/>
      <sz val="10"/>
      <name val="Arial"/>
      <family val="2"/>
      <charset val="204"/>
    </font>
    <font>
      <sz val="11"/>
      <color indexed="8"/>
      <name val="Calibri"/>
      <family val="2"/>
      <charset val="204"/>
    </font>
    <font>
      <sz val="10"/>
      <name val="Times New Roman Cyr"/>
      <charset val="204"/>
    </font>
    <font>
      <b/>
      <i/>
      <sz val="10"/>
      <name val="Arial"/>
      <family val="2"/>
      <charset val="204"/>
    </font>
    <font>
      <vertAlign val="superscript"/>
      <sz val="10"/>
      <name val="Arial"/>
      <family val="2"/>
      <charset val="204"/>
    </font>
    <font>
      <u/>
      <sz val="10"/>
      <color indexed="12"/>
      <name val="Arial Cyr"/>
      <charset val="204"/>
    </font>
    <font>
      <b/>
      <i/>
      <vertAlign val="superscript"/>
      <sz val="10"/>
      <name val="Arial"/>
      <family val="2"/>
      <charset val="204"/>
    </font>
    <font>
      <sz val="11"/>
      <name val="Arial"/>
      <family val="2"/>
      <charset val="204"/>
    </font>
    <font>
      <b/>
      <u/>
      <sz val="10"/>
      <color indexed="12"/>
      <name val="Arial Cyr"/>
      <charset val="204"/>
    </font>
    <font>
      <i/>
      <sz val="10"/>
      <name val="Arial"/>
      <family val="2"/>
      <charset val="204"/>
    </font>
    <font>
      <sz val="10"/>
      <name val="Arial Cyr"/>
      <charset val="204"/>
    </font>
    <font>
      <b/>
      <sz val="8"/>
      <name val="Arial Cyr"/>
      <family val="2"/>
      <charset val="204"/>
    </font>
    <font>
      <sz val="8"/>
      <name val="Arial Cyr"/>
      <family val="2"/>
      <charset val="204"/>
    </font>
    <font>
      <b/>
      <vertAlign val="superscript"/>
      <sz val="10"/>
      <name val="Arial"/>
      <family val="2"/>
      <charset val="204"/>
    </font>
    <font>
      <sz val="12"/>
      <color indexed="24"/>
      <name val="Symbol"/>
      <family val="1"/>
      <charset val="2"/>
    </font>
    <font>
      <b/>
      <i/>
      <sz val="9"/>
      <color indexed="8"/>
      <name val="Arial"/>
      <family val="2"/>
      <charset val="204"/>
    </font>
    <font>
      <sz val="10"/>
      <color indexed="8"/>
      <name val="Arial"/>
      <family val="2"/>
      <charset val="204"/>
    </font>
    <font>
      <b/>
      <i/>
      <sz val="10"/>
      <color indexed="8"/>
      <name val="Arial"/>
      <family val="2"/>
      <charset val="204"/>
    </font>
    <font>
      <sz val="10"/>
      <name val="Helv"/>
    </font>
    <font>
      <sz val="10"/>
      <color indexed="9"/>
      <name val="Arial"/>
      <family val="2"/>
      <charset val="204"/>
    </font>
    <font>
      <sz val="12"/>
      <name val="Arial"/>
      <family val="2"/>
      <charset val="204"/>
    </font>
    <font>
      <b/>
      <sz val="11"/>
      <color indexed="8"/>
      <name val="Arial"/>
      <family val="2"/>
      <charset val="204"/>
    </font>
    <font>
      <sz val="10"/>
      <name val="Arial Cyr"/>
    </font>
    <font>
      <sz val="12"/>
      <name val="Times New Roman Cyr"/>
      <charset val="204"/>
    </font>
    <font>
      <sz val="10"/>
      <name val="Times New Roman CYR"/>
    </font>
    <font>
      <b/>
      <sz val="10"/>
      <color indexed="12"/>
      <name val="Arial"/>
      <family val="2"/>
      <charset val="204"/>
    </font>
    <font>
      <vertAlign val="superscript"/>
      <sz val="10"/>
      <color indexed="8"/>
      <name val="Arial"/>
      <family val="2"/>
      <charset val="204"/>
    </font>
    <font>
      <sz val="10"/>
      <color theme="1"/>
      <name val="Arial"/>
      <family val="2"/>
      <charset val="204"/>
    </font>
    <font>
      <sz val="10"/>
      <name val="Arial"/>
      <family val="2"/>
    </font>
    <font>
      <b/>
      <vertAlign val="superscript"/>
      <sz val="10"/>
      <color indexed="8"/>
      <name val="Arial"/>
      <family val="2"/>
      <charset val="204"/>
    </font>
    <font>
      <sz val="30"/>
      <color theme="1"/>
      <name val="Calibri"/>
      <family val="2"/>
      <charset val="204"/>
      <scheme val="minor"/>
    </font>
    <font>
      <b/>
      <sz val="10"/>
      <name val="Arial Cyr"/>
      <charset val="204"/>
    </font>
    <font>
      <i/>
      <vertAlign val="subscript"/>
      <sz val="10"/>
      <name val="Arial"/>
      <family val="2"/>
      <charset val="204"/>
    </font>
    <font>
      <vertAlign val="subscript"/>
      <sz val="10"/>
      <name val="Arial"/>
      <family val="2"/>
      <charset val="204"/>
    </font>
    <font>
      <b/>
      <sz val="36"/>
      <color theme="1"/>
      <name val="Calibri"/>
      <family val="2"/>
      <charset val="204"/>
      <scheme val="minor"/>
    </font>
    <font>
      <sz val="20"/>
      <color theme="1"/>
      <name val="Calibri"/>
      <family val="2"/>
      <scheme val="minor"/>
    </font>
    <font>
      <b/>
      <sz val="10"/>
      <color theme="1"/>
      <name val="Arial"/>
      <family val="2"/>
      <charset val="204"/>
    </font>
    <font>
      <b/>
      <sz val="11"/>
      <color theme="1"/>
      <name val="Calibri"/>
      <family val="2"/>
      <scheme val="minor"/>
    </font>
    <font>
      <sz val="8"/>
      <color indexed="8"/>
      <name val="Arial"/>
      <family val="2"/>
      <charset val="204"/>
    </font>
    <font>
      <i/>
      <sz val="10"/>
      <color theme="1"/>
      <name val="Arial"/>
      <family val="2"/>
      <charset val="204"/>
    </font>
    <font>
      <b/>
      <i/>
      <sz val="10"/>
      <color theme="1"/>
      <name val="Arial"/>
      <family val="2"/>
      <charset val="204"/>
    </font>
    <font>
      <b/>
      <sz val="12"/>
      <color indexed="12"/>
      <name val="Arial Cyr"/>
      <charset val="204"/>
    </font>
    <font>
      <sz val="12"/>
      <color theme="1"/>
      <name val="Calibri"/>
      <family val="2"/>
      <scheme val="minor"/>
    </font>
    <font>
      <b/>
      <u/>
      <vertAlign val="superscript"/>
      <sz val="10"/>
      <name val="Arial"/>
      <family val="2"/>
      <charset val="204"/>
    </font>
    <font>
      <i/>
      <sz val="10"/>
      <name val="Arial Cyr"/>
      <charset val="204"/>
    </font>
    <font>
      <b/>
      <sz val="18"/>
      <color theme="1"/>
      <name val="Calibri"/>
      <family val="2"/>
      <scheme val="minor"/>
    </font>
    <font>
      <sz val="18"/>
      <color theme="1"/>
      <name val="Calibri"/>
      <family val="2"/>
      <scheme val="minor"/>
    </font>
    <font>
      <sz val="16"/>
      <color theme="1"/>
      <name val="Calibri"/>
      <family val="2"/>
      <scheme val="minor"/>
    </font>
    <font>
      <b/>
      <sz val="18"/>
      <color theme="1"/>
      <name val="Calibri"/>
      <family val="2"/>
      <charset val="204"/>
    </font>
    <font>
      <b/>
      <u/>
      <sz val="10"/>
      <color theme="1"/>
      <name val="Arial"/>
      <family val="2"/>
      <charset val="204"/>
    </font>
    <font>
      <b/>
      <i/>
      <sz val="12"/>
      <color theme="1"/>
      <name val="Arial"/>
      <family val="2"/>
      <charset val="204"/>
    </font>
    <font>
      <vertAlign val="superscript"/>
      <sz val="10"/>
      <color theme="1"/>
      <name val="Arial"/>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2"/>
      <name val="Times New Roman"/>
      <family val="1"/>
      <charset val="204"/>
    </font>
    <font>
      <sz val="12"/>
      <color indexed="24"/>
      <name val="Modern"/>
      <family val="3"/>
      <charset val="255"/>
    </font>
    <font>
      <sz val="11"/>
      <color indexed="9"/>
      <name val="Calibri"/>
      <family val="2"/>
      <charset val="204"/>
    </font>
    <font>
      <sz val="8"/>
      <color indexed="12"/>
      <name val="Helv"/>
    </font>
    <font>
      <sz val="10"/>
      <name val="Geneva"/>
    </font>
    <font>
      <sz val="8"/>
      <color indexed="12"/>
      <name val="Helv"/>
      <family val="2"/>
    </font>
    <font>
      <sz val="11"/>
      <color indexed="20"/>
      <name val="Calibri"/>
      <family val="2"/>
      <charset val="204"/>
    </font>
    <font>
      <b/>
      <sz val="11"/>
      <color indexed="52"/>
      <name val="Calibri"/>
      <family val="2"/>
      <charset val="204"/>
    </font>
    <font>
      <b/>
      <sz val="11"/>
      <color indexed="9"/>
      <name val="Calibri"/>
      <family val="2"/>
      <charset val="204"/>
    </font>
    <font>
      <sz val="1"/>
      <color indexed="8"/>
      <name val="Courier"/>
      <family val="1"/>
      <charset val="204"/>
    </font>
    <font>
      <i/>
      <sz val="11"/>
      <color indexed="23"/>
      <name val="Calibri"/>
      <family val="2"/>
      <charset val="204"/>
    </font>
    <font>
      <i/>
      <sz val="1"/>
      <color indexed="8"/>
      <name val="Courier"/>
      <family val="1"/>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
      <color indexed="8"/>
      <name val="Courier"/>
      <family val="1"/>
      <charset val="204"/>
    </font>
    <font>
      <sz val="11"/>
      <color indexed="62"/>
      <name val="Calibri"/>
      <family val="2"/>
      <charset val="204"/>
    </font>
    <font>
      <sz val="11"/>
      <color indexed="52"/>
      <name val="Calibri"/>
      <family val="2"/>
      <charset val="204"/>
    </font>
    <font>
      <sz val="8"/>
      <color indexed="8"/>
      <name val="Helv"/>
    </font>
    <font>
      <sz val="11"/>
      <color indexed="60"/>
      <name val="Calibri"/>
      <family val="2"/>
      <charset val="204"/>
    </font>
    <font>
      <sz val="10"/>
      <name val="Tms Rmn"/>
    </font>
    <font>
      <sz val="10"/>
      <name val="Times New Roman"/>
      <family val="1"/>
      <charset val="204"/>
    </font>
    <font>
      <b/>
      <sz val="11"/>
      <color indexed="63"/>
      <name val="Calibri"/>
      <family val="2"/>
      <charset val="204"/>
    </font>
    <font>
      <sz val="9"/>
      <name val="Times New Roman"/>
      <family val="1"/>
    </font>
    <font>
      <sz val="10"/>
      <color indexed="10"/>
      <name val="MS Sans Serif"/>
      <family val="2"/>
      <charset val="204"/>
    </font>
    <font>
      <sz val="12"/>
      <name val="Helv"/>
    </font>
    <font>
      <b/>
      <sz val="18"/>
      <color indexed="56"/>
      <name val="Cambria"/>
      <family val="2"/>
      <charset val="204"/>
    </font>
    <font>
      <sz val="8"/>
      <name val="Helv"/>
    </font>
    <font>
      <sz val="11"/>
      <color indexed="10"/>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8"/>
      <color indexed="24"/>
      <name val="Modern"/>
      <family val="3"/>
      <charset val="255"/>
    </font>
    <font>
      <b/>
      <sz val="12"/>
      <color indexed="24"/>
      <name val="Modern"/>
      <family val="3"/>
      <charset val="255"/>
    </font>
    <font>
      <b/>
      <sz val="11"/>
      <color indexed="8"/>
      <name val="Calibri"/>
      <family val="2"/>
      <charset val="204"/>
    </font>
    <font>
      <b/>
      <sz val="18"/>
      <color indexed="62"/>
      <name val="Cambria"/>
      <family val="2"/>
      <charset val="204"/>
    </font>
    <font>
      <sz val="10"/>
      <name val="Times New Roman"/>
      <family val="1"/>
    </font>
    <font>
      <b/>
      <sz val="11"/>
      <color indexed="10"/>
      <name val="Calibri"/>
      <family val="2"/>
      <charset val="204"/>
    </font>
    <font>
      <sz val="11"/>
      <color indexed="19"/>
      <name val="Calibri"/>
      <family val="2"/>
      <charset val="204"/>
    </font>
    <font>
      <sz val="1"/>
      <color indexed="8"/>
      <name val="Courier"/>
      <family val="3"/>
    </font>
    <font>
      <i/>
      <sz val="1"/>
      <color indexed="8"/>
      <name val="Courier"/>
      <family val="3"/>
    </font>
    <font>
      <b/>
      <sz val="1"/>
      <color indexed="8"/>
      <name val="Courier"/>
      <family val="3"/>
    </font>
    <font>
      <b/>
      <sz val="18"/>
      <color theme="3"/>
      <name val="Calibri Light"/>
      <family val="2"/>
      <charset val="204"/>
    </font>
    <font>
      <sz val="11"/>
      <color theme="1"/>
      <name val="Times New Roman"/>
      <family val="2"/>
      <charset val="204"/>
    </font>
    <font>
      <b/>
      <sz val="18"/>
      <color theme="3"/>
      <name val="Cambria"/>
      <family val="2"/>
      <charset val="204"/>
      <scheme val="major"/>
    </font>
    <font>
      <sz val="10"/>
      <name val="Geneva"/>
      <family val="2"/>
    </font>
    <font>
      <sz val="12"/>
      <color theme="1"/>
      <name val="Times New Roman"/>
      <family val="2"/>
      <charset val="204"/>
    </font>
    <font>
      <sz val="11"/>
      <name val="Calibri"/>
      <family val="2"/>
      <scheme val="minor"/>
    </font>
    <font>
      <u/>
      <sz val="10"/>
      <name val="Mangal"/>
      <family val="2"/>
    </font>
    <font>
      <sz val="10"/>
      <name val="Mangal"/>
      <family val="2"/>
    </font>
    <font>
      <b/>
      <sz val="12"/>
      <color theme="1"/>
      <name val="Times New Roman"/>
      <family val="1"/>
      <charset val="204"/>
    </font>
    <font>
      <i/>
      <vertAlign val="superscript"/>
      <sz val="10"/>
      <name val="Arial"/>
      <family val="2"/>
      <charset val="204"/>
    </font>
    <font>
      <b/>
      <sz val="11"/>
      <color rgb="FFFF0000"/>
      <name val="Arial"/>
      <family val="2"/>
      <charset val="204"/>
    </font>
    <font>
      <b/>
      <u/>
      <sz val="10"/>
      <name val="Arial Cyr"/>
      <charset val="204"/>
    </font>
    <font>
      <sz val="10"/>
      <name val="Calibri"/>
      <family val="2"/>
      <charset val="204"/>
    </font>
    <font>
      <sz val="10"/>
      <color rgb="FFFF0000"/>
      <name val="Arial"/>
      <family val="2"/>
      <charset val="204"/>
    </font>
    <font>
      <sz val="10"/>
      <name val="Arial"/>
      <family val="2"/>
      <charset val="204"/>
    </font>
    <font>
      <b/>
      <sz val="28"/>
      <color theme="1"/>
      <name val="Calibri"/>
      <family val="2"/>
      <charset val="204"/>
      <scheme val="minor"/>
    </font>
    <font>
      <sz val="11"/>
      <color rgb="FFFF0000"/>
      <name val="Arial"/>
      <family val="2"/>
      <charset val="204"/>
    </font>
    <font>
      <sz val="10"/>
      <color indexed="8"/>
      <name val="Arial"/>
      <family val="2"/>
      <charset val="204"/>
    </font>
  </fonts>
  <fills count="4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9"/>
      </patternFill>
    </fill>
    <fill>
      <patternFill patternType="solid">
        <fgColor indexed="26"/>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7"/>
      </patternFill>
    </fill>
    <fill>
      <patternFill patternType="solid">
        <fgColor indexed="62"/>
      </patternFill>
    </fill>
    <fill>
      <patternFill patternType="solid">
        <fgColor indexed="10"/>
      </patternFill>
    </fill>
    <fill>
      <patternFill patternType="solid">
        <fgColor indexed="55"/>
      </patternFill>
    </fill>
    <fill>
      <patternFill patternType="solid">
        <fgColor indexed="56"/>
      </patternFill>
    </fill>
    <fill>
      <patternFill patternType="solid">
        <fgColor indexed="54"/>
      </patternFill>
    </fill>
  </fills>
  <borders count="60">
    <border>
      <left/>
      <right/>
      <top/>
      <bottom/>
      <diagonal/>
    </border>
    <border>
      <left/>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bottom style="thick">
        <color indexed="49"/>
      </bottom>
      <diagonal/>
    </border>
    <border>
      <left/>
      <right/>
      <top/>
      <bottom style="thick">
        <color indexed="56"/>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style="thin">
        <color indexed="49"/>
      </top>
      <bottom style="double">
        <color indexed="49"/>
      </bottom>
      <diagonal/>
    </border>
    <border>
      <left/>
      <right/>
      <top style="thin">
        <color indexed="56"/>
      </top>
      <bottom style="double">
        <color indexed="56"/>
      </bottom>
      <diagonal/>
    </border>
    <border>
      <left/>
      <right/>
      <top style="thin">
        <color indexed="62"/>
      </top>
      <bottom style="double">
        <color indexed="62"/>
      </bottom>
      <diagonal/>
    </border>
    <border>
      <left/>
      <right/>
      <top/>
      <bottom style="double">
        <color indexed="10"/>
      </bottom>
      <diagonal/>
    </border>
    <border>
      <left/>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s>
  <cellStyleXfs count="1773">
    <xf numFmtId="0" fontId="0" fillId="0" borderId="0"/>
    <xf numFmtId="164" fontId="5" fillId="0" borderId="0" applyFont="0" applyFill="0" applyBorder="0" applyAlignment="0" applyProtection="0"/>
    <xf numFmtId="9" fontId="5" fillId="0" borderId="0" applyFont="0" applyFill="0" applyBorder="0" applyAlignment="0" applyProtection="0"/>
    <xf numFmtId="0" fontId="13" fillId="0" borderId="0"/>
    <xf numFmtId="0" fontId="12" fillId="0" borderId="0"/>
    <xf numFmtId="0" fontId="16" fillId="0" borderId="0" applyNumberFormat="0" applyFill="0" applyBorder="0" applyAlignment="0" applyProtection="0">
      <alignment vertical="top"/>
      <protection locked="0"/>
    </xf>
    <xf numFmtId="0" fontId="21" fillId="0" borderId="0"/>
    <xf numFmtId="0" fontId="12" fillId="0" borderId="0"/>
    <xf numFmtId="168" fontId="25" fillId="0" borderId="0"/>
    <xf numFmtId="0" fontId="21" fillId="0" borderId="0"/>
    <xf numFmtId="0" fontId="29" fillId="0" borderId="0"/>
    <xf numFmtId="0" fontId="29" fillId="0" borderId="0"/>
    <xf numFmtId="0" fontId="21" fillId="0" borderId="0"/>
    <xf numFmtId="0" fontId="13" fillId="0" borderId="0"/>
    <xf numFmtId="0" fontId="7" fillId="0" borderId="0"/>
    <xf numFmtId="168" fontId="25" fillId="0" borderId="0"/>
    <xf numFmtId="166" fontId="21" fillId="0" borderId="0" applyFont="0" applyFill="0" applyBorder="0" applyAlignment="0" applyProtection="0"/>
    <xf numFmtId="0" fontId="21" fillId="0" borderId="0"/>
    <xf numFmtId="0" fontId="21" fillId="0" borderId="0"/>
    <xf numFmtId="0" fontId="33" fillId="0" borderId="0"/>
    <xf numFmtId="0" fontId="34" fillId="0" borderId="0"/>
    <xf numFmtId="168" fontId="25" fillId="0" borderId="0"/>
    <xf numFmtId="0" fontId="35" fillId="0" borderId="0"/>
    <xf numFmtId="0" fontId="33" fillId="0" borderId="0"/>
    <xf numFmtId="0" fontId="34" fillId="0" borderId="0"/>
    <xf numFmtId="0" fontId="21" fillId="0" borderId="0"/>
    <xf numFmtId="174" fontId="25" fillId="0" borderId="0"/>
    <xf numFmtId="0" fontId="21" fillId="0" borderId="0"/>
    <xf numFmtId="0" fontId="39" fillId="0" borderId="0"/>
    <xf numFmtId="0" fontId="4" fillId="0" borderId="0"/>
    <xf numFmtId="0" fontId="3" fillId="0" borderId="0"/>
    <xf numFmtId="0" fontId="7" fillId="0" borderId="0"/>
    <xf numFmtId="0" fontId="12" fillId="0" borderId="0"/>
    <xf numFmtId="0" fontId="21" fillId="0" borderId="0"/>
    <xf numFmtId="0" fontId="63" fillId="0" borderId="29" applyNumberFormat="0" applyFill="0" applyAlignment="0" applyProtection="0"/>
    <xf numFmtId="0" fontId="64" fillId="0" borderId="30" applyNumberFormat="0" applyFill="0" applyAlignment="0" applyProtection="0"/>
    <xf numFmtId="0" fontId="65" fillId="0" borderId="31" applyNumberFormat="0" applyFill="0" applyAlignment="0" applyProtection="0"/>
    <xf numFmtId="0" fontId="65" fillId="0" borderId="0" applyNumberFormat="0" applyFill="0" applyBorder="0" applyAlignment="0" applyProtection="0"/>
    <xf numFmtId="0" fontId="66" fillId="4" borderId="0" applyNumberFormat="0" applyBorder="0" applyAlignment="0" applyProtection="0"/>
    <xf numFmtId="0" fontId="67" fillId="5" borderId="0" applyNumberFormat="0" applyBorder="0" applyAlignment="0" applyProtection="0"/>
    <xf numFmtId="0" fontId="68" fillId="6" borderId="0" applyNumberFormat="0" applyBorder="0" applyAlignment="0" applyProtection="0"/>
    <xf numFmtId="0" fontId="69" fillId="7" borderId="32" applyNumberFormat="0" applyAlignment="0" applyProtection="0"/>
    <xf numFmtId="0" fontId="70" fillId="8" borderId="33" applyNumberFormat="0" applyAlignment="0" applyProtection="0"/>
    <xf numFmtId="0" fontId="71" fillId="8" borderId="32" applyNumberFormat="0" applyAlignment="0" applyProtection="0"/>
    <xf numFmtId="0" fontId="72" fillId="0" borderId="34" applyNumberFormat="0" applyFill="0" applyAlignment="0" applyProtection="0"/>
    <xf numFmtId="0" fontId="73" fillId="9" borderId="35" applyNumberFormat="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37" applyNumberFormat="0" applyFill="0" applyAlignment="0" applyProtection="0"/>
    <xf numFmtId="0" fontId="77" fillId="11" borderId="0" applyNumberFormat="0" applyBorder="0" applyAlignment="0" applyProtection="0"/>
    <xf numFmtId="0" fontId="77" fillId="12" borderId="0" applyNumberFormat="0" applyBorder="0" applyAlignment="0" applyProtection="0"/>
    <xf numFmtId="0" fontId="77" fillId="13" borderId="0" applyNumberFormat="0" applyBorder="0" applyAlignment="0" applyProtection="0"/>
    <xf numFmtId="0" fontId="77" fillId="14"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9" fillId="0" borderId="0"/>
    <xf numFmtId="0" fontId="79" fillId="0" borderId="0"/>
    <xf numFmtId="0" fontId="79" fillId="0" borderId="0"/>
    <xf numFmtId="175" fontId="78" fillId="0" borderId="0" applyFont="0" applyFill="0" applyBorder="0" applyAlignment="0" applyProtection="0"/>
    <xf numFmtId="176" fontId="78" fillId="0" borderId="0" applyFont="0" applyFill="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1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177" fontId="78" fillId="0" borderId="0" applyFont="0" applyFill="0" applyBorder="0" applyAlignment="0" applyProtection="0"/>
    <xf numFmtId="178" fontId="78" fillId="0" borderId="0" applyFont="0" applyFill="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1"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1"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80" fillId="31" borderId="0" applyNumberFormat="0" applyBorder="0" applyAlignment="0" applyProtection="0"/>
    <xf numFmtId="0" fontId="80" fillId="24" borderId="0" applyNumberFormat="0" applyBorder="0" applyAlignment="0" applyProtection="0"/>
    <xf numFmtId="0" fontId="80" fillId="27"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21" borderId="0" applyNumberFormat="0" applyBorder="0" applyAlignment="0" applyProtection="0"/>
    <xf numFmtId="0" fontId="80" fillId="31"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35"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28" borderId="0" applyNumberFormat="0" applyBorder="0" applyAlignment="0" applyProtection="0"/>
    <xf numFmtId="0" fontId="80" fillId="27"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18"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34"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6"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5" borderId="0" applyNumberFormat="0" applyBorder="0" applyAlignment="0" applyProtection="0"/>
    <xf numFmtId="0" fontId="81" fillId="0" borderId="12">
      <protection hidden="1"/>
    </xf>
    <xf numFmtId="0" fontId="82" fillId="29" borderId="12" applyNumberFormat="0" applyFont="0" applyBorder="0" applyAlignment="0" applyProtection="0">
      <protection hidden="1"/>
    </xf>
    <xf numFmtId="0" fontId="83" fillId="0" borderId="12">
      <protection hidden="1"/>
    </xf>
    <xf numFmtId="0" fontId="84" fillId="18" borderId="0" applyNumberFormat="0" applyBorder="0" applyAlignment="0" applyProtection="0"/>
    <xf numFmtId="0" fontId="85" fillId="29" borderId="38" applyNumberFormat="0" applyAlignment="0" applyProtection="0"/>
    <xf numFmtId="0" fontId="86" fillId="39" borderId="39" applyNumberFormat="0" applyAlignment="0" applyProtection="0"/>
    <xf numFmtId="0" fontId="87" fillId="0" borderId="0">
      <protection locked="0"/>
    </xf>
    <xf numFmtId="0" fontId="118" fillId="0" borderId="0">
      <protection locked="0"/>
    </xf>
    <xf numFmtId="179" fontId="21" fillId="0" borderId="0" applyFont="0" applyFill="0" applyBorder="0" applyAlignment="0" applyProtection="0"/>
    <xf numFmtId="0" fontId="88" fillId="0" borderId="0" applyNumberFormat="0" applyFill="0" applyBorder="0" applyAlignment="0" applyProtection="0"/>
    <xf numFmtId="0" fontId="87" fillId="0" borderId="0">
      <protection locked="0"/>
    </xf>
    <xf numFmtId="0" fontId="118" fillId="0" borderId="0">
      <protection locked="0"/>
    </xf>
    <xf numFmtId="0" fontId="87" fillId="0" borderId="0">
      <protection locked="0"/>
    </xf>
    <xf numFmtId="0" fontId="118" fillId="0" borderId="0">
      <protection locked="0"/>
    </xf>
    <xf numFmtId="0" fontId="89" fillId="0" borderId="0">
      <protection locked="0"/>
    </xf>
    <xf numFmtId="0" fontId="119" fillId="0" borderId="0">
      <protection locked="0"/>
    </xf>
    <xf numFmtId="0" fontId="87" fillId="0" borderId="0">
      <protection locked="0"/>
    </xf>
    <xf numFmtId="0" fontId="118" fillId="0" borderId="0">
      <protection locked="0"/>
    </xf>
    <xf numFmtId="0" fontId="87" fillId="0" borderId="0">
      <protection locked="0"/>
    </xf>
    <xf numFmtId="0" fontId="118" fillId="0" borderId="0">
      <protection locked="0"/>
    </xf>
    <xf numFmtId="0" fontId="87" fillId="0" borderId="0">
      <protection locked="0"/>
    </xf>
    <xf numFmtId="0" fontId="118" fillId="0" borderId="0">
      <protection locked="0"/>
    </xf>
    <xf numFmtId="0" fontId="89" fillId="0" borderId="0">
      <protection locked="0"/>
    </xf>
    <xf numFmtId="0" fontId="119" fillId="0" borderId="0">
      <protection locked="0"/>
    </xf>
    <xf numFmtId="180" fontId="87" fillId="0" borderId="0">
      <protection locked="0"/>
    </xf>
    <xf numFmtId="180" fontId="118" fillId="0" borderId="0">
      <protection locked="0"/>
    </xf>
    <xf numFmtId="0" fontId="90" fillId="19" borderId="0" applyNumberFormat="0" applyBorder="0" applyAlignment="0" applyProtection="0"/>
    <xf numFmtId="0" fontId="91" fillId="0" borderId="40" applyNumberFormat="0" applyFill="0" applyAlignment="0" applyProtection="0"/>
    <xf numFmtId="0" fontId="92" fillId="0" borderId="41" applyNumberFormat="0" applyFill="0" applyAlignment="0" applyProtection="0"/>
    <xf numFmtId="0" fontId="93" fillId="0" borderId="42" applyNumberFormat="0" applyFill="0" applyAlignment="0" applyProtection="0"/>
    <xf numFmtId="0" fontId="93" fillId="0" borderId="0" applyNumberFormat="0" applyFill="0" applyBorder="0" applyAlignment="0" applyProtection="0"/>
    <xf numFmtId="0" fontId="94" fillId="0" borderId="0">
      <protection locked="0"/>
    </xf>
    <xf numFmtId="0" fontId="120" fillId="0" borderId="0">
      <protection locked="0"/>
    </xf>
    <xf numFmtId="0" fontId="94" fillId="0" borderId="0">
      <protection locked="0"/>
    </xf>
    <xf numFmtId="0" fontId="120" fillId="0" borderId="0">
      <protection locked="0"/>
    </xf>
    <xf numFmtId="169" fontId="78" fillId="0" borderId="0" applyFont="0" applyFill="0" applyBorder="0" applyAlignment="0" applyProtection="0"/>
    <xf numFmtId="3" fontId="78" fillId="0" borderId="0" applyFont="0" applyFill="0" applyBorder="0" applyAlignment="0" applyProtection="0"/>
    <xf numFmtId="0" fontId="95" fillId="22" borderId="38" applyNumberFormat="0" applyAlignment="0" applyProtection="0"/>
    <xf numFmtId="0" fontId="96" fillId="0" borderId="43" applyNumberFormat="0" applyFill="0" applyAlignment="0" applyProtection="0"/>
    <xf numFmtId="0" fontId="97" fillId="0" borderId="12">
      <alignment horizontal="left"/>
      <protection locked="0"/>
    </xf>
    <xf numFmtId="0" fontId="98" fillId="30" borderId="0" applyNumberFormat="0" applyBorder="0" applyAlignment="0" applyProtection="0"/>
    <xf numFmtId="0" fontId="99" fillId="0" borderId="0"/>
    <xf numFmtId="0" fontId="99" fillId="0" borderId="0"/>
    <xf numFmtId="0" fontId="99" fillId="0" borderId="0"/>
    <xf numFmtId="0" fontId="100" fillId="0" borderId="0"/>
    <xf numFmtId="0" fontId="21" fillId="26" borderId="44" applyNumberFormat="0" applyFont="0" applyAlignment="0" applyProtection="0"/>
    <xf numFmtId="0" fontId="101" fillId="29" borderId="45" applyNumberFormat="0" applyAlignment="0" applyProtection="0"/>
    <xf numFmtId="0" fontId="29" fillId="0" borderId="0"/>
    <xf numFmtId="181" fontId="78" fillId="0" borderId="0" applyFont="0" applyFill="0" applyBorder="0" applyAlignment="0" applyProtection="0"/>
    <xf numFmtId="0" fontId="102" fillId="0" borderId="0"/>
    <xf numFmtId="0" fontId="103" fillId="0" borderId="12" applyNumberFormat="0" applyFill="0" applyBorder="0" applyAlignment="0" applyProtection="0">
      <protection hidden="1"/>
    </xf>
    <xf numFmtId="0" fontId="104" fillId="0" borderId="0"/>
    <xf numFmtId="182" fontId="99" fillId="0" borderId="0" applyNumberFormat="0" applyAlignment="0">
      <alignment horizontal="left"/>
    </xf>
    <xf numFmtId="0" fontId="7" fillId="0" borderId="0" applyNumberFormat="0"/>
    <xf numFmtId="0" fontId="105" fillId="0" borderId="0" applyNumberFormat="0" applyFill="0" applyBorder="0" applyAlignment="0" applyProtection="0"/>
    <xf numFmtId="0" fontId="106" fillId="29" borderId="12"/>
    <xf numFmtId="0" fontId="87" fillId="0" borderId="46">
      <protection locked="0"/>
    </xf>
    <xf numFmtId="0" fontId="118" fillId="0" borderId="46">
      <protection locked="0"/>
    </xf>
    <xf numFmtId="0" fontId="107" fillId="0" borderId="0" applyNumberFormat="0" applyFill="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40" borderId="0" applyNumberFormat="0" applyBorder="0" applyAlignment="0" applyProtection="0"/>
    <xf numFmtId="0" fontId="80" fillId="37"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5"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36" borderId="0" applyNumberFormat="0" applyBorder="0" applyAlignment="0" applyProtection="0"/>
    <xf numFmtId="0" fontId="80" fillId="28"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8" borderId="0" applyNumberFormat="0" applyBorder="0" applyAlignment="0" applyProtection="0"/>
    <xf numFmtId="0" fontId="95" fillId="30" borderId="38" applyNumberFormat="0" applyAlignment="0" applyProtection="0"/>
    <xf numFmtId="0" fontId="95" fillId="30" borderId="38" applyNumberFormat="0" applyAlignment="0" applyProtection="0"/>
    <xf numFmtId="0" fontId="95" fillId="30" borderId="38" applyNumberFormat="0" applyAlignment="0" applyProtection="0"/>
    <xf numFmtId="0" fontId="95" fillId="30" borderId="38" applyNumberFormat="0" applyAlignment="0" applyProtection="0"/>
    <xf numFmtId="0" fontId="95" fillId="22" borderId="38" applyNumberFormat="0" applyAlignment="0" applyProtection="0"/>
    <xf numFmtId="0" fontId="101" fillId="25" borderId="45" applyNumberFormat="0" applyAlignment="0" applyProtection="0"/>
    <xf numFmtId="0" fontId="101" fillId="25" borderId="45" applyNumberFormat="0" applyAlignment="0" applyProtection="0"/>
    <xf numFmtId="0" fontId="101" fillId="25" borderId="45" applyNumberFormat="0" applyAlignment="0" applyProtection="0"/>
    <xf numFmtId="0" fontId="101" fillId="25" borderId="45" applyNumberFormat="0" applyAlignment="0" applyProtection="0"/>
    <xf numFmtId="0" fontId="101" fillId="29" borderId="45" applyNumberFormat="0" applyAlignment="0" applyProtection="0"/>
    <xf numFmtId="0" fontId="85" fillId="25" borderId="38" applyNumberFormat="0" applyAlignment="0" applyProtection="0"/>
    <xf numFmtId="0" fontId="85" fillId="25" borderId="38" applyNumberFormat="0" applyAlignment="0" applyProtection="0"/>
    <xf numFmtId="0" fontId="85" fillId="25" borderId="38" applyNumberFormat="0" applyAlignment="0" applyProtection="0"/>
    <xf numFmtId="0" fontId="85" fillId="25" borderId="38" applyNumberFormat="0" applyAlignment="0" applyProtection="0"/>
    <xf numFmtId="0" fontId="116" fillId="25" borderId="38" applyNumberFormat="0" applyAlignment="0" applyProtection="0"/>
    <xf numFmtId="0" fontId="85" fillId="29" borderId="38" applyNumberFormat="0" applyAlignment="0" applyProtection="0"/>
    <xf numFmtId="0" fontId="79" fillId="0" borderId="0" applyProtection="0"/>
    <xf numFmtId="0" fontId="108" fillId="0" borderId="47" applyNumberFormat="0" applyFill="0" applyAlignment="0" applyProtection="0"/>
    <xf numFmtId="0" fontId="108" fillId="0" borderId="47" applyNumberFormat="0" applyFill="0" applyAlignment="0" applyProtection="0"/>
    <xf numFmtId="0" fontId="108" fillId="0" borderId="47" applyNumberFormat="0" applyFill="0" applyAlignment="0" applyProtection="0"/>
    <xf numFmtId="0" fontId="108" fillId="0" borderId="47" applyNumberFormat="0" applyFill="0" applyAlignment="0" applyProtection="0"/>
    <xf numFmtId="0" fontId="108" fillId="0" borderId="48" applyNumberFormat="0" applyFill="0" applyAlignment="0" applyProtection="0"/>
    <xf numFmtId="0" fontId="91" fillId="0" borderId="40" applyNumberFormat="0" applyFill="0" applyAlignment="0" applyProtection="0"/>
    <xf numFmtId="0" fontId="109" fillId="0" borderId="41" applyNumberFormat="0" applyFill="0" applyAlignment="0" applyProtection="0"/>
    <xf numFmtId="0" fontId="109" fillId="0" borderId="41" applyNumberFormat="0" applyFill="0" applyAlignment="0" applyProtection="0"/>
    <xf numFmtId="0" fontId="109" fillId="0" borderId="41" applyNumberFormat="0" applyFill="0" applyAlignment="0" applyProtection="0"/>
    <xf numFmtId="0" fontId="109" fillId="0" borderId="41" applyNumberFormat="0" applyFill="0" applyAlignment="0" applyProtection="0"/>
    <xf numFmtId="0" fontId="109" fillId="0" borderId="49" applyNumberFormat="0" applyFill="0" applyAlignment="0" applyProtection="0"/>
    <xf numFmtId="0" fontId="92" fillId="0" borderId="41" applyNumberFormat="0" applyFill="0" applyAlignment="0" applyProtection="0"/>
    <xf numFmtId="0" fontId="110" fillId="0" borderId="50" applyNumberFormat="0" applyFill="0" applyAlignment="0" applyProtection="0"/>
    <xf numFmtId="0" fontId="110" fillId="0" borderId="50" applyNumberFormat="0" applyFill="0" applyAlignment="0" applyProtection="0"/>
    <xf numFmtId="0" fontId="110" fillId="0" borderId="50" applyNumberFormat="0" applyFill="0" applyAlignment="0" applyProtection="0"/>
    <xf numFmtId="0" fontId="110" fillId="0" borderId="50" applyNumberFormat="0" applyFill="0" applyAlignment="0" applyProtection="0"/>
    <xf numFmtId="0" fontId="110" fillId="0" borderId="51" applyNumberFormat="0" applyFill="0" applyAlignment="0" applyProtection="0"/>
    <xf numFmtId="0" fontId="93" fillId="0" borderId="42"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93" fillId="0" borderId="0" applyNumberFormat="0" applyFill="0" applyBorder="0" applyAlignment="0" applyProtection="0"/>
    <xf numFmtId="0" fontId="111" fillId="0" borderId="0" applyProtection="0"/>
    <xf numFmtId="0" fontId="112" fillId="0" borderId="0" applyProtection="0"/>
    <xf numFmtId="0" fontId="113" fillId="0" borderId="52" applyNumberFormat="0" applyFill="0" applyAlignment="0" applyProtection="0"/>
    <xf numFmtId="0" fontId="113" fillId="0" borderId="52" applyNumberFormat="0" applyFill="0" applyAlignment="0" applyProtection="0"/>
    <xf numFmtId="0" fontId="113" fillId="0" borderId="52" applyNumberFormat="0" applyFill="0" applyAlignment="0" applyProtection="0"/>
    <xf numFmtId="0" fontId="113" fillId="0" borderId="52" applyNumberFormat="0" applyFill="0" applyAlignment="0" applyProtection="0"/>
    <xf numFmtId="0" fontId="113" fillId="0" borderId="53" applyNumberFormat="0" applyFill="0" applyAlignment="0" applyProtection="0"/>
    <xf numFmtId="0" fontId="113" fillId="0" borderId="54" applyNumberFormat="0" applyFill="0" applyAlignment="0" applyProtection="0"/>
    <xf numFmtId="0" fontId="79" fillId="0" borderId="46" applyProtection="0"/>
    <xf numFmtId="0" fontId="86" fillId="39" borderId="39" applyNumberFormat="0" applyAlignment="0" applyProtection="0"/>
    <xf numFmtId="0" fontId="86" fillId="39" borderId="39" applyNumberFormat="0" applyAlignment="0" applyProtection="0"/>
    <xf numFmtId="0" fontId="86" fillId="39" borderId="39" applyNumberFormat="0" applyAlignment="0" applyProtection="0"/>
    <xf numFmtId="0" fontId="86" fillId="39" borderId="39" applyNumberFormat="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05"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98" fillId="30" borderId="0" applyNumberFormat="0" applyBorder="0" applyAlignment="0" applyProtection="0"/>
    <xf numFmtId="0" fontId="117" fillId="30"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12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alignment vertical="top"/>
    </xf>
    <xf numFmtId="0" fontId="27" fillId="0" borderId="0">
      <alignment vertical="top"/>
    </xf>
    <xf numFmtId="0" fontId="27" fillId="0" borderId="0">
      <alignment vertical="top"/>
    </xf>
    <xf numFmtId="0" fontId="12" fillId="0" borderId="0"/>
    <xf numFmtId="0" fontId="12" fillId="0" borderId="0"/>
    <xf numFmtId="0" fontId="12" fillId="0" borderId="0"/>
    <xf numFmtId="0" fontId="27" fillId="0" borderId="0">
      <alignment vertical="top"/>
    </xf>
    <xf numFmtId="0" fontId="27" fillId="0" borderId="0">
      <alignment vertical="top"/>
    </xf>
    <xf numFmtId="0" fontId="27" fillId="0" borderId="0">
      <alignment vertical="top"/>
    </xf>
    <xf numFmtId="0" fontId="12" fillId="0" borderId="0"/>
    <xf numFmtId="0" fontId="12" fillId="0" borderId="0"/>
    <xf numFmtId="0" fontId="12" fillId="0" borderId="0"/>
    <xf numFmtId="0" fontId="27" fillId="0" borderId="0">
      <alignment vertical="top"/>
    </xf>
    <xf numFmtId="0" fontId="27" fillId="0" borderId="0">
      <alignment vertical="top"/>
    </xf>
    <xf numFmtId="0" fontId="27" fillId="0" borderId="0">
      <alignment vertical="top"/>
    </xf>
    <xf numFmtId="0" fontId="12" fillId="0" borderId="0"/>
    <xf numFmtId="0" fontId="12" fillId="0" borderId="0"/>
    <xf numFmtId="0" fontId="12" fillId="0" borderId="0"/>
    <xf numFmtId="0" fontId="27" fillId="0" borderId="0">
      <alignment vertical="top"/>
    </xf>
    <xf numFmtId="0" fontId="27" fillId="0" borderId="0">
      <alignment vertical="top"/>
    </xf>
    <xf numFmtId="0" fontId="27" fillId="0" borderId="0">
      <alignment vertical="top"/>
    </xf>
    <xf numFmtId="0" fontId="12" fillId="0" borderId="0"/>
    <xf numFmtId="0" fontId="12" fillId="0" borderId="0"/>
    <xf numFmtId="0" fontId="12" fillId="0" borderId="0"/>
    <xf numFmtId="0" fontId="27" fillId="0" borderId="0">
      <alignment vertical="top"/>
    </xf>
    <xf numFmtId="0" fontId="27" fillId="0" borderId="0">
      <alignment vertical="top"/>
    </xf>
    <xf numFmtId="0" fontId="27" fillId="0" borderId="0">
      <alignment vertical="top"/>
    </xf>
    <xf numFmtId="0" fontId="12" fillId="0" borderId="0"/>
    <xf numFmtId="0" fontId="12" fillId="0" borderId="0"/>
    <xf numFmtId="0" fontId="12" fillId="0" borderId="0"/>
    <xf numFmtId="0" fontId="12" fillId="0" borderId="0"/>
    <xf numFmtId="0" fontId="12" fillId="0" borderId="0"/>
    <xf numFmtId="0" fontId="27" fillId="0" borderId="0">
      <alignment vertical="top"/>
    </xf>
    <xf numFmtId="0" fontId="27" fillId="0" borderId="0">
      <alignment vertical="top"/>
    </xf>
    <xf numFmtId="0" fontId="12" fillId="0" borderId="0"/>
    <xf numFmtId="0" fontId="12" fillId="0" borderId="0"/>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27"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12" fillId="0" borderId="0"/>
    <xf numFmtId="0" fontId="27" fillId="0" borderId="0">
      <alignment vertical="top"/>
    </xf>
    <xf numFmtId="0" fontId="27" fillId="0" borderId="0">
      <alignment vertical="top"/>
    </xf>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7" fillId="0" borderId="0">
      <alignment vertical="top"/>
    </xf>
    <xf numFmtId="0" fontId="27" fillId="0" borderId="0">
      <alignment vertical="top"/>
    </xf>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7" fillId="0" borderId="0">
      <alignment vertical="top"/>
    </xf>
    <xf numFmtId="0" fontId="27" fillId="0" borderId="0">
      <alignment vertical="top"/>
    </xf>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7" fillId="0" borderId="0">
      <alignment vertical="top"/>
    </xf>
    <xf numFmtId="0" fontId="27" fillId="0" borderId="0">
      <alignment vertical="top"/>
    </xf>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7" fillId="0" borderId="0">
      <alignment vertical="top"/>
    </xf>
    <xf numFmtId="0" fontId="27" fillId="0" borderId="0">
      <alignment vertical="top"/>
    </xf>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7" fillId="0" borderId="0">
      <alignment vertical="top"/>
    </xf>
    <xf numFmtId="0" fontId="27" fillId="0" borderId="0">
      <alignment vertical="top"/>
    </xf>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20" borderId="0" applyNumberFormat="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2" fillId="10" borderId="36" applyNumberFormat="0" applyFont="0" applyAlignment="0" applyProtection="0"/>
    <xf numFmtId="0" fontId="12" fillId="26" borderId="44" applyNumberFormat="0" applyFont="0" applyAlignment="0" applyProtection="0"/>
    <xf numFmtId="0" fontId="33" fillId="26" borderId="44" applyNumberFormat="0" applyFont="0" applyAlignment="0" applyProtection="0"/>
    <xf numFmtId="0" fontId="12" fillId="26" borderId="44" applyNumberFormat="0" applyFont="0" applyAlignment="0" applyProtection="0"/>
    <xf numFmtId="0" fontId="33"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33"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33"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33"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33"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33" fillId="26" borderId="44"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21" fillId="26" borderId="44" applyNumberFormat="0" applyFont="0" applyAlignment="0" applyProtection="0"/>
    <xf numFmtId="0" fontId="12" fillId="10" borderId="36"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6" fillId="0" borderId="43" applyNumberFormat="0" applyFill="0" applyAlignment="0" applyProtection="0"/>
    <xf numFmtId="0" fontId="96" fillId="0" borderId="43" applyNumberFormat="0" applyFill="0" applyAlignment="0" applyProtection="0"/>
    <xf numFmtId="0" fontId="96" fillId="0" borderId="43" applyNumberFormat="0" applyFill="0" applyAlignment="0" applyProtection="0"/>
    <xf numFmtId="0" fontId="96" fillId="0" borderId="43" applyNumberFormat="0" applyFill="0" applyAlignment="0" applyProtection="0"/>
    <xf numFmtId="0" fontId="107" fillId="0" borderId="55" applyNumberFormat="0" applyFill="0" applyAlignment="0" applyProtection="0"/>
    <xf numFmtId="174" fontId="25" fillId="0" borderId="0"/>
    <xf numFmtId="174" fontId="25" fillId="0" borderId="0"/>
    <xf numFmtId="174" fontId="25" fillId="0" borderId="0"/>
    <xf numFmtId="174" fontId="25" fillId="0" borderId="0"/>
    <xf numFmtId="174" fontId="25" fillId="0" borderId="0"/>
    <xf numFmtId="168" fontId="25" fillId="0" borderId="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183" fontId="21" fillId="0" borderId="0" applyFont="0" applyFill="0" applyBorder="0" applyAlignment="0" applyProtection="0"/>
    <xf numFmtId="184" fontId="21" fillId="0" borderId="0" applyFont="0" applyFill="0" applyBorder="0" applyAlignment="0" applyProtection="0"/>
    <xf numFmtId="2" fontId="79" fillId="0" borderId="0" applyProtection="0"/>
    <xf numFmtId="167"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19" borderId="0" applyNumberFormat="0" applyBorder="0" applyAlignment="0" applyProtection="0"/>
    <xf numFmtId="0" fontId="90" fillId="21" borderId="0" applyNumberFormat="0" applyBorder="0" applyAlignment="0" applyProtection="0"/>
    <xf numFmtId="0" fontId="115" fillId="0" borderId="0"/>
    <xf numFmtId="0" fontId="2" fillId="0" borderId="0"/>
    <xf numFmtId="0" fontId="123" fillId="0" borderId="0" applyNumberFormat="0" applyFill="0" applyBorder="0" applyAlignment="0" applyProtection="0"/>
    <xf numFmtId="0" fontId="2" fillId="0" borderId="0"/>
    <xf numFmtId="0" fontId="2" fillId="10" borderId="36" applyNumberFormat="0" applyFont="0" applyAlignment="0" applyProtection="0"/>
    <xf numFmtId="0" fontId="2" fillId="0" borderId="0"/>
    <xf numFmtId="0" fontId="21"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17"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19"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1"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18"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1"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1" fillId="0" borderId="0" applyNumberFormat="0" applyFill="0" applyBorder="0" applyAlignment="0" applyProtection="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10" borderId="36"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10" borderId="36"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10" borderId="36" applyNumberFormat="0" applyFont="0" applyAlignment="0" applyProtection="0"/>
    <xf numFmtId="0" fontId="12" fillId="26" borderId="44" applyNumberFormat="0" applyFont="0" applyAlignment="0" applyProtection="0"/>
    <xf numFmtId="0" fontId="12" fillId="26" borderId="44"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9" fontId="21" fillId="0" borderId="0" applyFont="0" applyFill="0" applyBorder="0" applyAlignment="0" applyProtection="0"/>
    <xf numFmtId="9" fontId="12"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0" fontId="2" fillId="0" borderId="0"/>
    <xf numFmtId="0" fontId="2" fillId="0" borderId="0"/>
    <xf numFmtId="0" fontId="2" fillId="10" borderId="36" applyNumberFormat="0" applyFont="0" applyAlignment="0" applyProtection="0"/>
    <xf numFmtId="0" fontId="2" fillId="0" borderId="0"/>
    <xf numFmtId="0" fontId="2" fillId="0" borderId="0"/>
    <xf numFmtId="0" fontId="2" fillId="10" borderId="36" applyNumberFormat="0" applyFont="0" applyAlignment="0" applyProtection="0"/>
    <xf numFmtId="0" fontId="2" fillId="0" borderId="0"/>
    <xf numFmtId="0" fontId="2" fillId="0" borderId="0"/>
    <xf numFmtId="0" fontId="2" fillId="10" borderId="36" applyNumberFormat="0" applyFont="0" applyAlignment="0" applyProtection="0"/>
    <xf numFmtId="0" fontId="2" fillId="0" borderId="0"/>
    <xf numFmtId="0" fontId="2" fillId="0" borderId="0"/>
    <xf numFmtId="0" fontId="2" fillId="10" borderId="36" applyNumberFormat="0" applyFont="0" applyAlignment="0" applyProtection="0"/>
    <xf numFmtId="0" fontId="2" fillId="0" borderId="0"/>
    <xf numFmtId="0" fontId="2" fillId="0" borderId="0"/>
    <xf numFmtId="0" fontId="2" fillId="10" borderId="36" applyNumberFormat="0" applyFont="0" applyAlignment="0" applyProtection="0"/>
    <xf numFmtId="0" fontId="2" fillId="0" borderId="0"/>
    <xf numFmtId="0" fontId="2" fillId="0" borderId="0"/>
    <xf numFmtId="0" fontId="2" fillId="10" borderId="36" applyNumberFormat="0" applyFont="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24" fillId="29" borderId="12" applyNumberFormat="0" applyFont="0" applyBorder="0" applyAlignment="0" applyProtection="0">
      <protection hidden="1"/>
    </xf>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125" fillId="0" borderId="0"/>
    <xf numFmtId="0" fontId="2" fillId="10" borderId="36" applyNumberFormat="0" applyFont="0" applyAlignment="0" applyProtection="0"/>
    <xf numFmtId="0" fontId="2" fillId="0" borderId="0"/>
    <xf numFmtId="0" fontId="2" fillId="0" borderId="0"/>
    <xf numFmtId="0" fontId="2" fillId="0" borderId="0"/>
    <xf numFmtId="0" fontId="2" fillId="10" borderId="36" applyNumberFormat="0" applyFont="0" applyAlignment="0" applyProtection="0"/>
    <xf numFmtId="166" fontId="21" fillId="0" borderId="0" applyFont="0" applyFill="0" applyBorder="0" applyAlignment="0" applyProtection="0"/>
    <xf numFmtId="0" fontId="2" fillId="0" borderId="0"/>
    <xf numFmtId="0" fontId="2" fillId="10" borderId="36" applyNumberFormat="0" applyFont="0" applyAlignment="0" applyProtection="0"/>
    <xf numFmtId="0" fontId="2" fillId="0" borderId="0"/>
    <xf numFmtId="0" fontId="2" fillId="0" borderId="0"/>
    <xf numFmtId="0" fontId="2" fillId="10" borderId="36" applyNumberFormat="0" applyFont="0" applyAlignment="0" applyProtection="0"/>
    <xf numFmtId="0" fontId="2" fillId="0" borderId="0"/>
    <xf numFmtId="0" fontId="2" fillId="0" borderId="0"/>
    <xf numFmtId="0" fontId="2" fillId="10" borderId="36" applyNumberFormat="0" applyFont="0" applyAlignment="0" applyProtection="0"/>
    <xf numFmtId="0" fontId="2" fillId="0" borderId="0"/>
    <xf numFmtId="164" fontId="7" fillId="0" borderId="0" applyFont="0" applyFill="0" applyBorder="0" applyAlignment="0" applyProtection="0"/>
    <xf numFmtId="164" fontId="7" fillId="0" borderId="0" applyFont="0" applyFill="0" applyBorder="0" applyAlignment="0" applyProtection="0"/>
    <xf numFmtId="0" fontId="2" fillId="0" borderId="0"/>
    <xf numFmtId="0" fontId="2" fillId="10" borderId="36" applyNumberFormat="0" applyFont="0" applyAlignment="0" applyProtection="0"/>
    <xf numFmtId="164" fontId="7" fillId="0" borderId="0" applyFont="0" applyFill="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 fillId="0" borderId="0"/>
    <xf numFmtId="0" fontId="2" fillId="0" borderId="0"/>
    <xf numFmtId="0" fontId="2" fillId="10" borderId="36" applyNumberFormat="0" applyFont="0" applyAlignment="0" applyProtection="0"/>
    <xf numFmtId="0" fontId="2" fillId="0" borderId="0"/>
    <xf numFmtId="0" fontId="2" fillId="0" borderId="0"/>
    <xf numFmtId="0" fontId="2" fillId="0" borderId="0"/>
    <xf numFmtId="0" fontId="2" fillId="10" borderId="36" applyNumberFormat="0" applyFont="0" applyAlignment="0" applyProtection="0"/>
    <xf numFmtId="0" fontId="2" fillId="0" borderId="0"/>
    <xf numFmtId="0" fontId="2" fillId="0" borderId="0"/>
    <xf numFmtId="0" fontId="2" fillId="10" borderId="36" applyNumberFormat="0" applyFont="0" applyAlignment="0" applyProtection="0"/>
    <xf numFmtId="0" fontId="2" fillId="0" borderId="0"/>
    <xf numFmtId="0" fontId="2" fillId="0" borderId="0"/>
    <xf numFmtId="0" fontId="2" fillId="10" borderId="36" applyNumberFormat="0" applyFont="0" applyAlignment="0" applyProtection="0"/>
    <xf numFmtId="0" fontId="2" fillId="0" borderId="0"/>
    <xf numFmtId="9" fontId="12" fillId="0" borderId="0" applyFont="0" applyFill="0" applyBorder="0" applyAlignment="0" applyProtection="0"/>
    <xf numFmtId="0" fontId="2" fillId="0" borderId="0"/>
    <xf numFmtId="0" fontId="2" fillId="10" borderId="36" applyNumberFormat="0" applyFont="0" applyAlignment="0" applyProtection="0"/>
    <xf numFmtId="0" fontId="7" fillId="0" borderId="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9" fontId="21" fillId="0" borderId="0" applyFont="0" applyFill="0" applyBorder="0" applyAlignment="0" applyProtection="0"/>
    <xf numFmtId="0" fontId="21" fillId="26" borderId="44" applyNumberFormat="0" applyFont="0" applyAlignment="0" applyProtection="0"/>
    <xf numFmtId="0" fontId="2" fillId="0" borderId="0"/>
    <xf numFmtId="0" fontId="2" fillId="0" borderId="0"/>
    <xf numFmtId="0" fontId="2" fillId="10" borderId="36" applyNumberFormat="0" applyFont="0" applyAlignment="0" applyProtection="0"/>
    <xf numFmtId="0" fontId="2" fillId="0" borderId="0"/>
    <xf numFmtId="0" fontId="2" fillId="10" borderId="36" applyNumberFormat="0" applyFont="0" applyAlignment="0" applyProtection="0"/>
    <xf numFmtId="0" fontId="2" fillId="0" borderId="0"/>
    <xf numFmtId="0" fontId="2" fillId="0" borderId="0"/>
    <xf numFmtId="0" fontId="2" fillId="0" borderId="0"/>
    <xf numFmtId="0" fontId="2" fillId="10" borderId="36" applyNumberFormat="0" applyFont="0" applyAlignment="0" applyProtection="0"/>
    <xf numFmtId="0" fontId="2" fillId="0" borderId="0"/>
    <xf numFmtId="0" fontId="2" fillId="0" borderId="0"/>
    <xf numFmtId="0" fontId="2" fillId="10" borderId="36" applyNumberFormat="0" applyFont="0" applyAlignment="0" applyProtection="0"/>
    <xf numFmtId="0" fontId="2" fillId="0" borderId="0"/>
    <xf numFmtId="0" fontId="2" fillId="0" borderId="0"/>
    <xf numFmtId="0" fontId="2" fillId="10" borderId="36" applyNumberFormat="0" applyFont="0" applyAlignment="0" applyProtection="0"/>
    <xf numFmtId="0" fontId="2" fillId="0" borderId="0"/>
    <xf numFmtId="0" fontId="2" fillId="0" borderId="0"/>
    <xf numFmtId="0" fontId="2" fillId="0" borderId="0"/>
    <xf numFmtId="0" fontId="2" fillId="10" borderId="36" applyNumberFormat="0" applyFont="0" applyAlignment="0" applyProtection="0"/>
    <xf numFmtId="0" fontId="2" fillId="0" borderId="0"/>
    <xf numFmtId="0" fontId="2" fillId="0" borderId="0"/>
    <xf numFmtId="0" fontId="2" fillId="10" borderId="36" applyNumberFormat="0" applyFont="0" applyAlignment="0" applyProtection="0"/>
    <xf numFmtId="0" fontId="2" fillId="0" borderId="0"/>
    <xf numFmtId="0" fontId="2" fillId="0" borderId="0"/>
    <xf numFmtId="0" fontId="2" fillId="0" borderId="0"/>
    <xf numFmtId="0" fontId="2" fillId="10" borderId="36" applyNumberFormat="0" applyFont="0" applyAlignment="0" applyProtection="0"/>
    <xf numFmtId="0" fontId="2" fillId="0" borderId="0"/>
    <xf numFmtId="0" fontId="2" fillId="0" borderId="0"/>
    <xf numFmtId="0" fontId="2" fillId="10" borderId="36" applyNumberFormat="0" applyFont="0" applyAlignment="0" applyProtection="0"/>
    <xf numFmtId="0" fontId="2" fillId="0" borderId="0"/>
    <xf numFmtId="0" fontId="2" fillId="0" borderId="0"/>
    <xf numFmtId="0" fontId="2" fillId="10" borderId="36" applyNumberFormat="0" applyFont="0" applyAlignment="0" applyProtection="0"/>
    <xf numFmtId="0" fontId="2" fillId="0" borderId="0"/>
    <xf numFmtId="0" fontId="2" fillId="0" borderId="0"/>
    <xf numFmtId="0" fontId="2" fillId="0" borderId="0"/>
    <xf numFmtId="0" fontId="2" fillId="10" borderId="36" applyNumberFormat="0" applyFont="0" applyAlignment="0" applyProtection="0"/>
    <xf numFmtId="0" fontId="2" fillId="0" borderId="0"/>
    <xf numFmtId="0" fontId="2" fillId="0" borderId="0"/>
    <xf numFmtId="0" fontId="2" fillId="10" borderId="36" applyNumberFormat="0" applyFont="0" applyAlignment="0" applyProtection="0"/>
    <xf numFmtId="0" fontId="2" fillId="0" borderId="0"/>
    <xf numFmtId="0" fontId="2" fillId="10" borderId="36" applyNumberFormat="0" applyFont="0" applyAlignment="0" applyProtection="0"/>
    <xf numFmtId="9" fontId="33" fillId="0" borderId="0" applyFont="0" applyFill="0" applyBorder="0" applyAlignment="0" applyProtection="0"/>
    <xf numFmtId="165" fontId="33" fillId="0" borderId="0" applyFont="0" applyFill="0" applyBorder="0" applyAlignment="0" applyProtection="0"/>
    <xf numFmtId="0" fontId="2" fillId="0" borderId="0"/>
    <xf numFmtId="0" fontId="21" fillId="0" borderId="0"/>
    <xf numFmtId="0" fontId="2" fillId="0" borderId="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1"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4"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0" borderId="0" applyNumberFormat="0" applyBorder="0" applyAlignment="0" applyProtection="0"/>
    <xf numFmtId="0" fontId="12" fillId="23"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4"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12" fillId="23" borderId="0" applyNumberFormat="0" applyBorder="0" applyAlignment="0" applyProtection="0"/>
    <xf numFmtId="0" fontId="12" fillId="30" borderId="0" applyNumberFormat="0" applyBorder="0" applyAlignment="0" applyProtection="0"/>
    <xf numFmtId="0" fontId="80" fillId="33" borderId="0" applyNumberFormat="0" applyBorder="0" applyAlignment="0" applyProtection="0"/>
    <xf numFmtId="0" fontId="80" fillId="24" borderId="0" applyNumberFormat="0" applyBorder="0" applyAlignment="0" applyProtection="0"/>
    <xf numFmtId="0" fontId="80" fillId="30" borderId="0" applyNumberFormat="0" applyBorder="0" applyAlignment="0" applyProtection="0"/>
    <xf numFmtId="0" fontId="80" fillId="29" borderId="0" applyNumberFormat="0" applyBorder="0" applyAlignment="0" applyProtection="0"/>
    <xf numFmtId="0" fontId="80" fillId="33" borderId="0" applyNumberFormat="0" applyBorder="0" applyAlignment="0" applyProtection="0"/>
    <xf numFmtId="0" fontId="80" fillId="24" borderId="0" applyNumberFormat="0" applyBorder="0" applyAlignment="0" applyProtection="0"/>
    <xf numFmtId="0" fontId="128" fillId="0" borderId="0" applyNumberFormat="0" applyFill="0" applyBorder="0" applyProtection="0">
      <alignment horizontal="center"/>
    </xf>
    <xf numFmtId="0" fontId="128" fillId="0" borderId="0" applyNumberFormat="0" applyFill="0" applyBorder="0" applyProtection="0">
      <alignment horizontal="center" textRotation="90"/>
    </xf>
    <xf numFmtId="0" fontId="127" fillId="0" borderId="0" applyNumberFormat="0" applyFill="0" applyBorder="0" applyAlignment="0" applyProtection="0"/>
    <xf numFmtId="0" fontId="127" fillId="0" borderId="0" applyNumberFormat="0" applyFill="0" applyBorder="0" applyAlignment="0" applyProtection="0"/>
    <xf numFmtId="0" fontId="80" fillId="33" borderId="0" applyNumberFormat="0" applyBorder="0" applyAlignment="0" applyProtection="0"/>
    <xf numFmtId="0" fontId="80" fillId="38" borderId="0" applyNumberFormat="0" applyBorder="0" applyAlignment="0" applyProtection="0"/>
    <xf numFmtId="0" fontId="80" fillId="36" borderId="0" applyNumberFormat="0" applyBorder="0" applyAlignment="0" applyProtection="0"/>
    <xf numFmtId="0" fontId="80" fillId="41" borderId="0" applyNumberFormat="0" applyBorder="0" applyAlignment="0" applyProtection="0"/>
    <xf numFmtId="0" fontId="80" fillId="33" borderId="0" applyNumberFormat="0" applyBorder="0" applyAlignment="0" applyProtection="0"/>
    <xf numFmtId="0" fontId="80" fillId="35" borderId="0" applyNumberFormat="0" applyBorder="0" applyAlignment="0" applyProtection="0"/>
    <xf numFmtId="0" fontId="95" fillId="30" borderId="38" applyNumberFormat="0" applyAlignment="0" applyProtection="0"/>
    <xf numFmtId="0" fontId="101" fillId="25" borderId="45" applyNumberFormat="0" applyAlignment="0" applyProtection="0"/>
    <xf numFmtId="0" fontId="85" fillId="25" borderId="38" applyNumberFormat="0" applyAlignment="0" applyProtection="0"/>
    <xf numFmtId="0" fontId="108" fillId="0" borderId="47" applyNumberFormat="0" applyFill="0" applyAlignment="0" applyProtection="0"/>
    <xf numFmtId="0" fontId="109" fillId="0" borderId="41" applyNumberFormat="0" applyFill="0" applyAlignment="0" applyProtection="0"/>
    <xf numFmtId="0" fontId="110" fillId="0" borderId="50" applyNumberFormat="0" applyFill="0" applyAlignment="0" applyProtection="0"/>
    <xf numFmtId="0" fontId="110" fillId="0" borderId="0" applyNumberFormat="0" applyFill="0" applyBorder="0" applyAlignment="0" applyProtection="0"/>
    <xf numFmtId="0" fontId="113" fillId="0" borderId="52" applyNumberFormat="0" applyFill="0" applyAlignment="0" applyProtection="0"/>
    <xf numFmtId="0" fontId="86" fillId="39" borderId="39" applyNumberFormat="0" applyAlignment="0" applyProtection="0"/>
    <xf numFmtId="0" fontId="114" fillId="0" borderId="0" applyNumberFormat="0" applyFill="0" applyBorder="0" applyAlignment="0" applyProtection="0"/>
    <xf numFmtId="0" fontId="98"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top"/>
    </xf>
    <xf numFmtId="0" fontId="27" fillId="0" borderId="0">
      <alignment vertical="top"/>
    </xf>
    <xf numFmtId="0" fontId="27" fillId="0" borderId="0">
      <alignment vertical="top"/>
    </xf>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lignment vertical="top"/>
    </xf>
    <xf numFmtId="0" fontId="27" fillId="0" borderId="0">
      <alignment vertical="top"/>
    </xf>
    <xf numFmtId="0" fontId="27" fillId="0" borderId="0">
      <alignment vertical="top"/>
    </xf>
    <xf numFmtId="0" fontId="12" fillId="0" borderId="0"/>
    <xf numFmtId="0" fontId="1" fillId="0" borderId="0"/>
    <xf numFmtId="0" fontId="1" fillId="0" borderId="0"/>
    <xf numFmtId="0" fontId="1" fillId="0" borderId="0"/>
    <xf numFmtId="0" fontId="1" fillId="0" borderId="0"/>
    <xf numFmtId="0" fontId="39" fillId="0" borderId="0"/>
    <xf numFmtId="0" fontId="27" fillId="0" borderId="0">
      <alignment vertical="top"/>
    </xf>
    <xf numFmtId="0" fontId="27" fillId="0" borderId="0">
      <alignment vertical="top"/>
    </xf>
    <xf numFmtId="0" fontId="27" fillId="0" borderId="0">
      <alignment vertical="top"/>
    </xf>
    <xf numFmtId="0" fontId="12" fillId="0" borderId="0"/>
    <xf numFmtId="0" fontId="27" fillId="0" borderId="0">
      <alignment vertical="top"/>
    </xf>
    <xf numFmtId="0" fontId="27" fillId="0" borderId="0">
      <alignment vertical="top"/>
    </xf>
    <xf numFmtId="0" fontId="27" fillId="0" borderId="0">
      <alignment vertical="top"/>
    </xf>
    <xf numFmtId="0" fontId="12" fillId="0" borderId="0"/>
    <xf numFmtId="0" fontId="27" fillId="0" borderId="0">
      <alignment vertical="top"/>
    </xf>
    <xf numFmtId="0" fontId="27" fillId="0" borderId="0">
      <alignment vertical="top"/>
    </xf>
    <xf numFmtId="0" fontId="27" fillId="0" borderId="0">
      <alignment vertical="top"/>
    </xf>
    <xf numFmtId="0" fontId="12" fillId="0" borderId="0"/>
    <xf numFmtId="0" fontId="12" fillId="0" borderId="0"/>
    <xf numFmtId="0" fontId="12" fillId="0" borderId="0"/>
    <xf numFmtId="0" fontId="21" fillId="0" borderId="0"/>
    <xf numFmtId="0" fontId="1" fillId="0" borderId="0"/>
    <xf numFmtId="0" fontId="33"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18" borderId="0" applyNumberFormat="0" applyBorder="0" applyAlignment="0" applyProtection="0"/>
    <xf numFmtId="0" fontId="88" fillId="0" borderId="0" applyNumberFormat="0" applyFill="0" applyBorder="0" applyAlignment="0" applyProtection="0"/>
    <xf numFmtId="0" fontId="12" fillId="10" borderId="36" applyNumberFormat="0" applyFont="0" applyAlignment="0" applyProtection="0"/>
    <xf numFmtId="0" fontId="12" fillId="10" borderId="36" applyNumberFormat="0" applyFont="0" applyAlignment="0" applyProtection="0"/>
    <xf numFmtId="0" fontId="12" fillId="10" borderId="36" applyNumberFormat="0" applyFont="0" applyAlignment="0" applyProtection="0"/>
    <xf numFmtId="0" fontId="33" fillId="26" borderId="44" applyNumberFormat="0" applyFont="0" applyAlignment="0" applyProtection="0"/>
    <xf numFmtId="0" fontId="33" fillId="26" borderId="44"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 fillId="10" borderId="36" applyNumberFormat="0" applyFont="0" applyAlignment="0" applyProtection="0"/>
    <xf numFmtId="0" fontId="12" fillId="10" borderId="36"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0" fontId="96" fillId="0" borderId="43" applyNumberFormat="0" applyFill="0" applyAlignment="0" applyProtection="0"/>
    <xf numFmtId="174" fontId="25" fillId="0" borderId="0"/>
    <xf numFmtId="0" fontId="107" fillId="0" borderId="0" applyNumberFormat="0" applyFill="0" applyBorder="0" applyAlignment="0" applyProtection="0"/>
    <xf numFmtId="167" fontId="12"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4" fontId="2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90" fillId="19" borderId="0" applyNumberFormat="0" applyBorder="0" applyAlignment="0" applyProtection="0"/>
    <xf numFmtId="167" fontId="12" fillId="0" borderId="0" applyFont="0" applyFill="0" applyBorder="0" applyAlignment="0" applyProtection="0"/>
    <xf numFmtId="0" fontId="135" fillId="0" borderId="0"/>
    <xf numFmtId="0" fontId="21" fillId="0" borderId="0"/>
  </cellStyleXfs>
  <cellXfs count="1584">
    <xf numFmtId="0" fontId="0" fillId="0" borderId="0" xfId="0"/>
    <xf numFmtId="0" fontId="9" fillId="0" borderId="0" xfId="0" applyFont="1" applyFill="1" applyBorder="1" applyAlignment="1" applyProtection="1">
      <alignment horizontal="center" vertical="center"/>
    </xf>
    <xf numFmtId="0" fontId="10" fillId="0" borderId="0" xfId="0" applyNumberFormat="1" applyFont="1" applyFill="1" applyBorder="1" applyAlignment="1">
      <alignment horizontal="center" vertical="center"/>
    </xf>
    <xf numFmtId="17" fontId="9" fillId="0" borderId="0" xfId="0" applyNumberFormat="1" applyFont="1" applyFill="1" applyBorder="1"/>
    <xf numFmtId="49" fontId="10" fillId="0" borderId="0" xfId="0" applyNumberFormat="1" applyFont="1" applyFill="1" applyBorder="1" applyAlignment="1">
      <alignment horizontal="center" vertical="center"/>
    </xf>
    <xf numFmtId="0" fontId="7" fillId="0" borderId="0" xfId="0" applyFont="1" applyFill="1" applyBorder="1"/>
    <xf numFmtId="0" fontId="7" fillId="0" borderId="0" xfId="0" applyFont="1" applyFill="1"/>
    <xf numFmtId="1" fontId="9" fillId="0" borderId="0" xfId="0" applyNumberFormat="1" applyFont="1" applyFill="1" applyBorder="1" applyAlignment="1">
      <alignment horizontal="center" vertical="center"/>
    </xf>
    <xf numFmtId="168" fontId="7" fillId="0" borderId="0" xfId="0" applyNumberFormat="1" applyFont="1" applyFill="1" applyBorder="1" applyAlignment="1">
      <alignment horizontal="right"/>
    </xf>
    <xf numFmtId="168" fontId="7" fillId="0" borderId="0" xfId="0" applyNumberFormat="1" applyFont="1" applyFill="1" applyBorder="1"/>
    <xf numFmtId="168" fontId="7" fillId="0" borderId="0" xfId="0" applyNumberFormat="1" applyFont="1" applyFill="1"/>
    <xf numFmtId="168" fontId="7" fillId="0" borderId="0" xfId="3" applyNumberFormat="1" applyFont="1" applyFill="1" applyBorder="1"/>
    <xf numFmtId="169" fontId="7" fillId="0" borderId="0" xfId="0" applyNumberFormat="1" applyFont="1" applyFill="1" applyBorder="1"/>
    <xf numFmtId="169" fontId="7" fillId="0" borderId="0" xfId="0" applyNumberFormat="1" applyFont="1" applyFill="1" applyBorder="1" applyAlignment="1">
      <alignment horizontal="right"/>
    </xf>
    <xf numFmtId="169" fontId="7" fillId="0" borderId="0" xfId="0" applyNumberFormat="1" applyFont="1" applyFill="1"/>
    <xf numFmtId="168" fontId="9" fillId="0" borderId="0" xfId="3" applyNumberFormat="1" applyFont="1" applyFill="1" applyBorder="1"/>
    <xf numFmtId="2" fontId="7" fillId="0" borderId="0" xfId="0" applyNumberFormat="1" applyFont="1" applyFill="1"/>
    <xf numFmtId="2" fontId="7" fillId="0" borderId="0" xfId="0" applyNumberFormat="1" applyFont="1" applyFill="1" applyBorder="1" applyAlignment="1">
      <alignment horizontal="right"/>
    </xf>
    <xf numFmtId="2" fontId="7" fillId="0" borderId="0" xfId="0" applyNumberFormat="1" applyFont="1" applyFill="1" applyBorder="1" applyAlignment="1" applyProtection="1"/>
    <xf numFmtId="2" fontId="7" fillId="0" borderId="0" xfId="0" applyNumberFormat="1" applyFont="1" applyFill="1" applyBorder="1"/>
    <xf numFmtId="0" fontId="7" fillId="2" borderId="0" xfId="0" applyFont="1" applyFill="1" applyBorder="1"/>
    <xf numFmtId="168" fontId="7" fillId="2" borderId="0" xfId="0" applyNumberFormat="1" applyFont="1" applyFill="1"/>
    <xf numFmtId="0" fontId="7" fillId="2" borderId="0" xfId="0" applyFont="1" applyFill="1"/>
    <xf numFmtId="0" fontId="15" fillId="2" borderId="0" xfId="0" applyFont="1" applyFill="1" applyBorder="1"/>
    <xf numFmtId="0" fontId="0" fillId="2" borderId="0" xfId="0" applyFill="1"/>
    <xf numFmtId="0" fontId="6" fillId="2" borderId="0" xfId="0" applyFont="1" applyFill="1"/>
    <xf numFmtId="0" fontId="8" fillId="2" borderId="0" xfId="0" applyFont="1" applyFill="1" applyBorder="1"/>
    <xf numFmtId="0" fontId="9" fillId="2" borderId="0" xfId="0" applyFont="1" applyFill="1" applyBorder="1"/>
    <xf numFmtId="0" fontId="9" fillId="2" borderId="0" xfId="0" applyFont="1" applyFill="1"/>
    <xf numFmtId="1" fontId="9" fillId="2" borderId="1" xfId="0" applyNumberFormat="1" applyFont="1" applyFill="1" applyBorder="1"/>
    <xf numFmtId="0" fontId="7" fillId="2" borderId="1" xfId="0" applyFont="1" applyFill="1" applyBorder="1"/>
    <xf numFmtId="1" fontId="7" fillId="2" borderId="0" xfId="0" applyNumberFormat="1" applyFont="1" applyFill="1"/>
    <xf numFmtId="2" fontId="7" fillId="2" borderId="0" xfId="0" applyNumberFormat="1" applyFont="1" applyFill="1"/>
    <xf numFmtId="1" fontId="7" fillId="2" borderId="0" xfId="0" applyNumberFormat="1" applyFont="1" applyFill="1" applyBorder="1"/>
    <xf numFmtId="170" fontId="7" fillId="2" borderId="0" xfId="0" applyNumberFormat="1" applyFont="1" applyFill="1" applyBorder="1"/>
    <xf numFmtId="0" fontId="8" fillId="2" borderId="0" xfId="0" applyFont="1" applyFill="1"/>
    <xf numFmtId="0" fontId="16" fillId="2" borderId="0" xfId="5" applyFill="1" applyAlignment="1" applyProtection="1">
      <alignment horizontal="left" indent="1"/>
    </xf>
    <xf numFmtId="0" fontId="18" fillId="2" borderId="0" xfId="0" applyFont="1" applyFill="1"/>
    <xf numFmtId="164" fontId="7" fillId="0" borderId="0" xfId="1" applyFont="1" applyFill="1" applyAlignment="1">
      <alignment horizontal="center"/>
    </xf>
    <xf numFmtId="0" fontId="7" fillId="0" borderId="0" xfId="0" applyFont="1" applyFill="1" applyAlignment="1">
      <alignment horizontal="center"/>
    </xf>
    <xf numFmtId="164" fontId="7" fillId="0" borderId="0" xfId="1" applyFont="1" applyFill="1" applyBorder="1" applyAlignment="1">
      <alignment horizontal="center"/>
    </xf>
    <xf numFmtId="0" fontId="7" fillId="0" borderId="0" xfId="0" applyFont="1" applyFill="1" applyBorder="1" applyAlignment="1">
      <alignment horizontal="center"/>
    </xf>
    <xf numFmtId="169" fontId="7" fillId="0" borderId="0" xfId="1" applyNumberFormat="1" applyFont="1" applyFill="1" applyBorder="1" applyAlignment="1">
      <alignment horizontal="right"/>
    </xf>
    <xf numFmtId="169" fontId="9" fillId="0" borderId="0" xfId="1" applyNumberFormat="1" applyFont="1" applyFill="1" applyBorder="1" applyAlignment="1">
      <alignment horizontal="right"/>
    </xf>
    <xf numFmtId="169" fontId="9" fillId="0" borderId="0" xfId="0" applyNumberFormat="1" applyFont="1" applyFill="1" applyBorder="1"/>
    <xf numFmtId="169" fontId="7" fillId="0" borderId="0" xfId="1" applyNumberFormat="1" applyFont="1" applyFill="1" applyAlignment="1">
      <alignment horizontal="right"/>
    </xf>
    <xf numFmtId="0" fontId="9" fillId="0" borderId="0" xfId="0" applyFont="1" applyFill="1" applyBorder="1" applyAlignment="1">
      <alignment wrapText="1"/>
    </xf>
    <xf numFmtId="169" fontId="9" fillId="0" borderId="1" xfId="1" quotePrefix="1" applyNumberFormat="1" applyFont="1" applyFill="1" applyBorder="1" applyAlignment="1">
      <alignment horizontal="right"/>
    </xf>
    <xf numFmtId="169" fontId="9" fillId="0" borderId="1" xfId="0" applyNumberFormat="1" applyFont="1" applyFill="1" applyBorder="1"/>
    <xf numFmtId="0" fontId="19" fillId="2" borderId="0" xfId="5" applyFont="1" applyFill="1" applyAlignment="1" applyProtection="1"/>
    <xf numFmtId="164" fontId="7" fillId="2" borderId="0" xfId="1" applyFont="1" applyFill="1" applyAlignment="1">
      <alignment horizontal="center"/>
    </xf>
    <xf numFmtId="0" fontId="7" fillId="2" borderId="0" xfId="0" applyFont="1" applyFill="1" applyAlignment="1">
      <alignment horizontal="center"/>
    </xf>
    <xf numFmtId="1" fontId="8" fillId="2" borderId="0" xfId="0" applyNumberFormat="1" applyFont="1" applyFill="1" applyBorder="1" applyAlignment="1">
      <alignment horizontal="left"/>
    </xf>
    <xf numFmtId="1" fontId="14" fillId="2" borderId="0" xfId="0" applyNumberFormat="1" applyFont="1" applyFill="1" applyBorder="1" applyAlignment="1">
      <alignment vertical="center"/>
    </xf>
    <xf numFmtId="1" fontId="20" fillId="2" borderId="1" xfId="0" applyNumberFormat="1" applyFont="1" applyFill="1" applyBorder="1" applyAlignment="1">
      <alignment vertical="center"/>
    </xf>
    <xf numFmtId="164" fontId="7" fillId="2" borderId="1" xfId="1" applyFont="1" applyFill="1" applyBorder="1" applyAlignment="1">
      <alignment horizontal="center"/>
    </xf>
    <xf numFmtId="0" fontId="9" fillId="0" borderId="0" xfId="0" applyFont="1" applyFill="1" applyBorder="1"/>
    <xf numFmtId="0" fontId="7" fillId="0" borderId="0" xfId="0" applyFont="1" applyFill="1" applyBorder="1" applyAlignment="1">
      <alignment horizontal="left" indent="1"/>
    </xf>
    <xf numFmtId="169" fontId="7" fillId="0" borderId="0" xfId="0" applyNumberFormat="1" applyFont="1" applyFill="1" applyAlignment="1">
      <alignment horizontal="right"/>
    </xf>
    <xf numFmtId="0" fontId="7" fillId="0" borderId="0" xfId="0" applyFont="1" applyFill="1" applyBorder="1" applyAlignment="1">
      <alignment horizontal="left" wrapText="1" indent="1"/>
    </xf>
    <xf numFmtId="169" fontId="9" fillId="0" borderId="0" xfId="0" applyNumberFormat="1" applyFont="1" applyFill="1" applyAlignment="1">
      <alignment horizontal="right"/>
    </xf>
    <xf numFmtId="169" fontId="9" fillId="0" borderId="0" xfId="0" applyNumberFormat="1" applyFont="1" applyFill="1" applyBorder="1" applyAlignment="1">
      <alignment horizontal="right"/>
    </xf>
    <xf numFmtId="14" fontId="22" fillId="2" borderId="1" xfId="0" applyNumberFormat="1" applyFont="1" applyFill="1" applyBorder="1"/>
    <xf numFmtId="14" fontId="22" fillId="2" borderId="0" xfId="0" applyNumberFormat="1" applyFont="1" applyFill="1" applyBorder="1"/>
    <xf numFmtId="169" fontId="9" fillId="0" borderId="0" xfId="6" applyNumberFormat="1" applyFont="1" applyFill="1" applyBorder="1"/>
    <xf numFmtId="0" fontId="23" fillId="2" borderId="0" xfId="0" applyFont="1" applyFill="1" applyBorder="1"/>
    <xf numFmtId="0" fontId="22" fillId="2" borderId="0" xfId="0" applyFont="1" applyFill="1" applyBorder="1"/>
    <xf numFmtId="169" fontId="7" fillId="0" borderId="1" xfId="0" applyNumberFormat="1" applyFont="1" applyFill="1" applyBorder="1"/>
    <xf numFmtId="169" fontId="23" fillId="2" borderId="0" xfId="0" applyNumberFormat="1" applyFont="1" applyFill="1"/>
    <xf numFmtId="169" fontId="23" fillId="2" borderId="0" xfId="0" applyNumberFormat="1" applyFont="1" applyFill="1" applyBorder="1"/>
    <xf numFmtId="169" fontId="8" fillId="2" borderId="0" xfId="6" applyNumberFormat="1" applyFont="1" applyFill="1" applyBorder="1"/>
    <xf numFmtId="14" fontId="22" fillId="2" borderId="7" xfId="0" applyNumberFormat="1" applyFont="1" applyFill="1" applyBorder="1"/>
    <xf numFmtId="169" fontId="9" fillId="2" borderId="0" xfId="6" applyNumberFormat="1" applyFont="1" applyFill="1" applyBorder="1"/>
    <xf numFmtId="169" fontId="7" fillId="2" borderId="0" xfId="0" applyNumberFormat="1" applyFont="1" applyFill="1"/>
    <xf numFmtId="169" fontId="9" fillId="0" borderId="1" xfId="0" applyNumberFormat="1" applyFont="1" applyFill="1" applyBorder="1" applyAlignment="1">
      <alignment horizontal="right"/>
    </xf>
    <xf numFmtId="169" fontId="9" fillId="0" borderId="0" xfId="0" applyNumberFormat="1" applyFont="1" applyFill="1"/>
    <xf numFmtId="170" fontId="7" fillId="2" borderId="0" xfId="0" applyNumberFormat="1" applyFont="1" applyFill="1"/>
    <xf numFmtId="17" fontId="9" fillId="0" borderId="0" xfId="0" applyNumberFormat="1" applyFont="1" applyFill="1" applyBorder="1" applyAlignment="1" applyProtection="1">
      <alignment horizontal="right" vertical="center"/>
    </xf>
    <xf numFmtId="169" fontId="7" fillId="0" borderId="0" xfId="6" applyNumberFormat="1" applyFont="1" applyFill="1" applyBorder="1"/>
    <xf numFmtId="169" fontId="7" fillId="0" borderId="1" xfId="6" applyNumberFormat="1" applyFont="1" applyFill="1" applyBorder="1"/>
    <xf numFmtId="1" fontId="8" fillId="2" borderId="0" xfId="6" applyNumberFormat="1" applyFont="1" applyFill="1" applyBorder="1"/>
    <xf numFmtId="1" fontId="20" fillId="2" borderId="0" xfId="6" applyNumberFormat="1" applyFont="1" applyFill="1" applyBorder="1" applyAlignment="1">
      <alignment horizontal="left"/>
    </xf>
    <xf numFmtId="0" fontId="18" fillId="2" borderId="0" xfId="0" applyFont="1" applyFill="1" applyBorder="1"/>
    <xf numFmtId="0" fontId="7" fillId="0" borderId="0" xfId="0" applyFont="1" applyFill="1" applyBorder="1" applyAlignment="1" applyProtection="1">
      <alignment horizontal="center" vertical="center"/>
    </xf>
    <xf numFmtId="2" fontId="7" fillId="2" borderId="0" xfId="0" applyNumberFormat="1" applyFont="1" applyFill="1" applyAlignment="1">
      <alignment horizontal="center"/>
    </xf>
    <xf numFmtId="169" fontId="7" fillId="0" borderId="0" xfId="0" applyNumberFormat="1" applyFont="1" applyFill="1" applyAlignment="1">
      <alignment horizontal="center"/>
    </xf>
    <xf numFmtId="1" fontId="8" fillId="2" borderId="0" xfId="0" applyNumberFormat="1" applyFont="1" applyFill="1" applyBorder="1"/>
    <xf numFmtId="1" fontId="9" fillId="2" borderId="0" xfId="0" applyNumberFormat="1" applyFont="1" applyFill="1" applyBorder="1"/>
    <xf numFmtId="168" fontId="9" fillId="2" borderId="8" xfId="0" applyNumberFormat="1" applyFont="1" applyFill="1" applyBorder="1" applyAlignment="1">
      <alignment horizontal="center" vertical="center" wrapText="1"/>
    </xf>
    <xf numFmtId="168" fontId="9" fillId="2" borderId="9" xfId="0" applyNumberFormat="1" applyFont="1" applyFill="1" applyBorder="1" applyAlignment="1">
      <alignment horizontal="center" vertical="center" wrapText="1"/>
    </xf>
    <xf numFmtId="171" fontId="7" fillId="2" borderId="0" xfId="2" applyNumberFormat="1" applyFont="1" applyFill="1"/>
    <xf numFmtId="0" fontId="7" fillId="3" borderId="0" xfId="0" applyFont="1" applyFill="1"/>
    <xf numFmtId="1" fontId="20" fillId="0" borderId="1" xfId="0" applyNumberFormat="1" applyFont="1" applyFill="1" applyBorder="1" applyAlignment="1">
      <alignment vertical="center"/>
    </xf>
    <xf numFmtId="1" fontId="8" fillId="3" borderId="0" xfId="0" applyNumberFormat="1" applyFont="1" applyFill="1" applyBorder="1"/>
    <xf numFmtId="168" fontId="26" fillId="3" borderId="0" xfId="8" applyFont="1" applyFill="1" applyBorder="1" applyAlignment="1">
      <alignment horizontal="left"/>
    </xf>
    <xf numFmtId="0" fontId="7" fillId="3" borderId="0" xfId="0" applyFont="1" applyFill="1" applyBorder="1"/>
    <xf numFmtId="1" fontId="20" fillId="3" borderId="1" xfId="0" applyNumberFormat="1" applyFont="1" applyFill="1" applyBorder="1" applyAlignment="1">
      <alignment vertical="center"/>
    </xf>
    <xf numFmtId="0" fontId="7" fillId="3" borderId="1" xfId="0" applyFont="1" applyFill="1" applyBorder="1"/>
    <xf numFmtId="0" fontId="7" fillId="0" borderId="1" xfId="0" applyFont="1" applyFill="1" applyBorder="1" applyAlignment="1">
      <alignment horizontal="left" indent="1"/>
    </xf>
    <xf numFmtId="0" fontId="27" fillId="3" borderId="0" xfId="0" applyFont="1" applyFill="1" applyBorder="1"/>
    <xf numFmtId="1" fontId="7" fillId="3" borderId="16" xfId="0" applyNumberFormat="1" applyFont="1" applyFill="1" applyBorder="1" applyAlignment="1">
      <alignment horizontal="center"/>
    </xf>
    <xf numFmtId="0" fontId="9" fillId="3" borderId="16" xfId="0" applyNumberFormat="1" applyFont="1" applyFill="1" applyBorder="1" applyAlignment="1">
      <alignment horizontal="center" vertical="center" wrapText="1"/>
    </xf>
    <xf numFmtId="1" fontId="9" fillId="0" borderId="0" xfId="0" applyNumberFormat="1" applyFont="1" applyFill="1" applyBorder="1" applyAlignment="1">
      <alignment horizontal="right" vertical="center"/>
    </xf>
    <xf numFmtId="169" fontId="7" fillId="0" borderId="0" xfId="0" applyNumberFormat="1" applyFont="1" applyFill="1" applyBorder="1" applyAlignment="1"/>
    <xf numFmtId="169" fontId="7" fillId="0" borderId="1" xfId="0" applyNumberFormat="1" applyFont="1" applyFill="1" applyBorder="1" applyAlignment="1"/>
    <xf numFmtId="168" fontId="28" fillId="2" borderId="0" xfId="8" applyFont="1" applyFill="1" applyAlignment="1">
      <alignment horizontal="left"/>
    </xf>
    <xf numFmtId="170" fontId="7" fillId="2" borderId="1" xfId="0" applyNumberFormat="1" applyFont="1" applyFill="1" applyBorder="1"/>
    <xf numFmtId="168" fontId="9" fillId="2" borderId="0" xfId="0" applyNumberFormat="1" applyFont="1" applyFill="1" applyBorder="1" applyAlignment="1">
      <alignment horizontal="right"/>
    </xf>
    <xf numFmtId="0" fontId="27" fillId="2" borderId="0" xfId="0" applyFont="1" applyFill="1" applyBorder="1"/>
    <xf numFmtId="168" fontId="7" fillId="2" borderId="0" xfId="0" applyNumberFormat="1" applyFont="1" applyFill="1" applyBorder="1" applyAlignment="1">
      <alignment horizontal="right"/>
    </xf>
    <xf numFmtId="169" fontId="9" fillId="0" borderId="0" xfId="0" applyNumberFormat="1" applyFont="1" applyFill="1" applyBorder="1" applyAlignment="1"/>
    <xf numFmtId="0" fontId="7" fillId="0" borderId="0" xfId="9" applyFont="1" applyFill="1"/>
    <xf numFmtId="168" fontId="7" fillId="0" borderId="0" xfId="9" applyNumberFormat="1" applyFont="1" applyFill="1" applyBorder="1" applyAlignment="1">
      <alignment horizontal="right"/>
    </xf>
    <xf numFmtId="0" fontId="8" fillId="2" borderId="0" xfId="9" applyFont="1" applyFill="1"/>
    <xf numFmtId="0" fontId="18" fillId="2" borderId="0" xfId="9" applyFont="1" applyFill="1"/>
    <xf numFmtId="0" fontId="14" fillId="2" borderId="0" xfId="9" applyFont="1" applyFill="1"/>
    <xf numFmtId="0" fontId="7" fillId="2" borderId="0" xfId="9" applyFont="1" applyFill="1"/>
    <xf numFmtId="0" fontId="20" fillId="2" borderId="1" xfId="9" applyFont="1" applyFill="1" applyBorder="1"/>
    <xf numFmtId="0" fontId="7" fillId="2" borderId="1" xfId="9" applyFont="1" applyFill="1" applyBorder="1"/>
    <xf numFmtId="0" fontId="7" fillId="2" borderId="0" xfId="9" applyFont="1" applyFill="1" applyBorder="1"/>
    <xf numFmtId="17" fontId="9" fillId="2" borderId="8" xfId="0" applyNumberFormat="1" applyFont="1" applyFill="1" applyBorder="1" applyAlignment="1">
      <alignment horizontal="right"/>
    </xf>
    <xf numFmtId="0" fontId="9" fillId="0" borderId="0" xfId="0" applyFont="1" applyFill="1" applyBorder="1" applyAlignment="1">
      <alignment horizontal="center" vertical="center"/>
    </xf>
    <xf numFmtId="169" fontId="9" fillId="0" borderId="0" xfId="12" applyNumberFormat="1" applyFont="1" applyFill="1" applyAlignment="1">
      <alignment horizontal="right"/>
    </xf>
    <xf numFmtId="169" fontId="9" fillId="0" borderId="0" xfId="12" applyNumberFormat="1" applyFont="1" applyFill="1" applyAlignment="1"/>
    <xf numFmtId="0" fontId="14" fillId="2" borderId="0" xfId="0" applyFont="1" applyFill="1"/>
    <xf numFmtId="0" fontId="20" fillId="2" borderId="1" xfId="0" applyFont="1" applyFill="1" applyBorder="1"/>
    <xf numFmtId="0" fontId="7" fillId="2" borderId="0" xfId="12" applyFont="1" applyFill="1"/>
    <xf numFmtId="0" fontId="7" fillId="2" borderId="0" xfId="0" applyFont="1" applyFill="1" applyBorder="1" applyAlignment="1">
      <alignment horizontal="left" indent="1"/>
    </xf>
    <xf numFmtId="0" fontId="0" fillId="0" borderId="0" xfId="0" applyFill="1"/>
    <xf numFmtId="17" fontId="9" fillId="2" borderId="9" xfId="0" applyNumberFormat="1" applyFont="1" applyFill="1" applyBorder="1" applyAlignment="1">
      <alignment horizontal="right"/>
    </xf>
    <xf numFmtId="0" fontId="7" fillId="0" borderId="0" xfId="3" applyFont="1" applyFill="1" applyBorder="1"/>
    <xf numFmtId="169" fontId="7" fillId="0" borderId="0" xfId="3" applyNumberFormat="1" applyFont="1" applyFill="1" applyBorder="1"/>
    <xf numFmtId="169" fontId="9" fillId="0" borderId="0" xfId="3" applyNumberFormat="1" applyFont="1" applyFill="1" applyBorder="1"/>
    <xf numFmtId="168" fontId="7" fillId="0" borderId="0" xfId="3" applyNumberFormat="1" applyFont="1" applyFill="1" applyBorder="1" applyAlignment="1">
      <alignment horizontal="right"/>
    </xf>
    <xf numFmtId="0" fontId="7" fillId="2" borderId="0" xfId="3" applyFont="1" applyFill="1" applyBorder="1" applyAlignment="1">
      <alignment vertical="top" wrapText="1"/>
    </xf>
    <xf numFmtId="0" fontId="7" fillId="2" borderId="0" xfId="3" applyFont="1" applyFill="1" applyBorder="1"/>
    <xf numFmtId="0" fontId="7" fillId="2" borderId="0" xfId="3" applyFont="1" applyFill="1"/>
    <xf numFmtId="0" fontId="8" fillId="2" borderId="0" xfId="3" applyFont="1" applyFill="1" applyBorder="1" applyAlignment="1"/>
    <xf numFmtId="0" fontId="7" fillId="2" borderId="1" xfId="3" applyFont="1" applyFill="1" applyBorder="1"/>
    <xf numFmtId="0" fontId="9" fillId="2" borderId="0" xfId="3" applyFont="1" applyFill="1" applyBorder="1"/>
    <xf numFmtId="168" fontId="9" fillId="2" borderId="1" xfId="0" applyNumberFormat="1" applyFont="1" applyFill="1" applyBorder="1" applyAlignment="1">
      <alignment horizontal="center" vertical="center"/>
    </xf>
    <xf numFmtId="0" fontId="8" fillId="3" borderId="0" xfId="0" applyFont="1" applyFill="1"/>
    <xf numFmtId="0" fontId="18" fillId="3" borderId="0" xfId="0" applyFont="1" applyFill="1"/>
    <xf numFmtId="168" fontId="9" fillId="3" borderId="8" xfId="0" applyNumberFormat="1" applyFont="1" applyFill="1" applyBorder="1" applyAlignment="1">
      <alignment horizontal="center" vertical="center" wrapText="1"/>
    </xf>
    <xf numFmtId="168" fontId="9" fillId="3" borderId="9"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69" fontId="7" fillId="0" borderId="1" xfId="0" applyNumberFormat="1" applyFont="1" applyFill="1" applyBorder="1" applyAlignment="1">
      <alignment horizontal="right"/>
    </xf>
    <xf numFmtId="0" fontId="18" fillId="2" borderId="0" xfId="3" applyFont="1" applyFill="1" applyAlignment="1"/>
    <xf numFmtId="169" fontId="7" fillId="2" borderId="0" xfId="3" applyNumberFormat="1" applyFont="1" applyFill="1"/>
    <xf numFmtId="0" fontId="7" fillId="0" borderId="0" xfId="0" applyFont="1" applyFill="1" applyBorder="1" applyAlignment="1">
      <alignment horizontal="center" vertical="center"/>
    </xf>
    <xf numFmtId="168" fontId="28" fillId="2" borderId="0" xfId="8" applyFont="1" applyFill="1" applyBorder="1" applyAlignment="1">
      <alignment horizontal="left"/>
    </xf>
    <xf numFmtId="0" fontId="30" fillId="2" borderId="0" xfId="0" applyFont="1" applyFill="1" applyBorder="1" applyAlignment="1" applyProtection="1">
      <alignment horizontal="left"/>
    </xf>
    <xf numFmtId="0" fontId="30" fillId="2" borderId="0" xfId="0" applyFont="1" applyFill="1"/>
    <xf numFmtId="0" fontId="8" fillId="3" borderId="0" xfId="13" applyFont="1" applyFill="1"/>
    <xf numFmtId="0" fontId="18" fillId="3" borderId="0" xfId="13" applyFont="1" applyFill="1"/>
    <xf numFmtId="0" fontId="7" fillId="3" borderId="1" xfId="13" applyFont="1" applyFill="1" applyBorder="1"/>
    <xf numFmtId="0" fontId="7" fillId="3" borderId="0" xfId="13" applyFont="1" applyFill="1"/>
    <xf numFmtId="0" fontId="7" fillId="3" borderId="0" xfId="14" applyFont="1" applyFill="1"/>
    <xf numFmtId="168" fontId="9" fillId="0" borderId="9" xfId="0" applyNumberFormat="1" applyFont="1" applyFill="1" applyBorder="1" applyAlignment="1">
      <alignment horizontal="center" vertical="center" wrapText="1"/>
    </xf>
    <xf numFmtId="0" fontId="7" fillId="0" borderId="0" xfId="13" applyFont="1" applyFill="1"/>
    <xf numFmtId="169" fontId="9" fillId="0" borderId="0" xfId="13" applyNumberFormat="1" applyFont="1" applyFill="1" applyBorder="1" applyAlignment="1">
      <alignment horizontal="right"/>
    </xf>
    <xf numFmtId="169" fontId="9" fillId="0" borderId="0" xfId="13" applyNumberFormat="1" applyFont="1" applyFill="1" applyAlignment="1">
      <alignment horizontal="right"/>
    </xf>
    <xf numFmtId="169" fontId="7" fillId="0" borderId="0" xfId="13" applyNumberFormat="1" applyFont="1" applyFill="1" applyAlignment="1">
      <alignment horizontal="right"/>
    </xf>
    <xf numFmtId="0" fontId="7" fillId="0" borderId="0" xfId="13" applyFont="1" applyFill="1" applyBorder="1" applyAlignment="1">
      <alignment horizontal="left" wrapText="1" indent="1"/>
    </xf>
    <xf numFmtId="0" fontId="9" fillId="3" borderId="0" xfId="13" applyFont="1" applyFill="1"/>
    <xf numFmtId="0" fontId="9" fillId="3" borderId="0" xfId="0" applyFont="1" applyFill="1"/>
    <xf numFmtId="168" fontId="14" fillId="3" borderId="1" xfId="8" applyFont="1" applyFill="1" applyBorder="1" applyAlignment="1">
      <alignment horizontal="left"/>
    </xf>
    <xf numFmtId="0" fontId="7" fillId="0" borderId="1" xfId="0" applyFont="1" applyFill="1" applyBorder="1"/>
    <xf numFmtId="0" fontId="7" fillId="0" borderId="0" xfId="0" applyFont="1" applyFill="1" applyBorder="1" applyAlignment="1">
      <alignment horizontal="right"/>
    </xf>
    <xf numFmtId="0" fontId="6" fillId="3" borderId="0" xfId="0" applyFont="1" applyFill="1"/>
    <xf numFmtId="0" fontId="31" fillId="3" borderId="0" xfId="0" applyFont="1" applyFill="1"/>
    <xf numFmtId="0" fontId="31" fillId="2" borderId="0" xfId="0" applyFont="1" applyFill="1"/>
    <xf numFmtId="0" fontId="32" fillId="3" borderId="0" xfId="15" applyNumberFormat="1" applyFont="1" applyFill="1" applyBorder="1" applyAlignment="1">
      <alignment horizontal="left"/>
    </xf>
    <xf numFmtId="0" fontId="18" fillId="3" borderId="0" xfId="0" applyFont="1" applyFill="1" applyBorder="1"/>
    <xf numFmtId="0" fontId="28" fillId="3" borderId="0" xfId="15" applyNumberFormat="1" applyFont="1" applyFill="1" applyBorder="1" applyAlignment="1">
      <alignment horizontal="left"/>
    </xf>
    <xf numFmtId="1" fontId="7" fillId="3" borderId="0" xfId="0" applyNumberFormat="1" applyFont="1" applyFill="1" applyBorder="1"/>
    <xf numFmtId="49" fontId="9" fillId="0" borderId="0" xfId="0" applyNumberFormat="1"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6" fillId="3" borderId="0" xfId="0" applyFont="1" applyFill="1" applyAlignment="1">
      <alignment horizontal="left"/>
    </xf>
    <xf numFmtId="0" fontId="7" fillId="3" borderId="0" xfId="0" applyFont="1" applyFill="1" applyBorder="1" applyAlignment="1">
      <alignment horizontal="center" vertical="center"/>
    </xf>
    <xf numFmtId="0" fontId="9" fillId="0" borderId="0" xfId="0" quotePrefix="1" applyFont="1" applyFill="1" applyBorder="1" applyAlignment="1" applyProtection="1">
      <alignment horizontal="center" vertical="center"/>
    </xf>
    <xf numFmtId="169" fontId="27" fillId="0" borderId="0" xfId="0" applyNumberFormat="1" applyFont="1" applyFill="1" applyBorder="1"/>
    <xf numFmtId="169" fontId="27" fillId="0" borderId="1" xfId="0" applyNumberFormat="1" applyFont="1" applyFill="1" applyBorder="1"/>
    <xf numFmtId="0" fontId="20" fillId="3" borderId="0" xfId="0" applyFont="1" applyFill="1"/>
    <xf numFmtId="169" fontId="7" fillId="3" borderId="0" xfId="0" applyNumberFormat="1" applyFont="1" applyFill="1"/>
    <xf numFmtId="169" fontId="27" fillId="0" borderId="0" xfId="0" applyNumberFormat="1" applyFont="1" applyFill="1" applyBorder="1" applyAlignment="1">
      <alignment horizontal="right"/>
    </xf>
    <xf numFmtId="17" fontId="9" fillId="3" borderId="8" xfId="0" applyNumberFormat="1" applyFont="1" applyFill="1" applyBorder="1" applyAlignment="1">
      <alignment horizontal="right"/>
    </xf>
    <xf numFmtId="0" fontId="14" fillId="3" borderId="1" xfId="0" applyFont="1" applyFill="1" applyBorder="1" applyAlignment="1" applyProtection="1">
      <alignment horizontal="left"/>
    </xf>
    <xf numFmtId="4" fontId="7" fillId="0" borderId="0" xfId="0" applyNumberFormat="1" applyFont="1" applyFill="1" applyBorder="1" applyAlignment="1" applyProtection="1">
      <alignment horizontal="right" wrapText="1"/>
    </xf>
    <xf numFmtId="2" fontId="7" fillId="0" borderId="0" xfId="0" applyNumberFormat="1" applyFont="1" applyFill="1" applyBorder="1" applyAlignment="1" applyProtection="1">
      <alignment horizontal="right" wrapText="1"/>
    </xf>
    <xf numFmtId="169" fontId="7" fillId="0" borderId="0" xfId="0" applyNumberFormat="1" applyFont="1" applyFill="1" applyBorder="1" applyAlignment="1" applyProtection="1">
      <alignment horizontal="right" wrapText="1"/>
    </xf>
    <xf numFmtId="4" fontId="7" fillId="0" borderId="0" xfId="0" applyNumberFormat="1" applyFont="1" applyFill="1" applyBorder="1" applyAlignment="1">
      <alignment horizontal="right"/>
    </xf>
    <xf numFmtId="2" fontId="7" fillId="0" borderId="1" xfId="0" applyNumberFormat="1" applyFont="1" applyFill="1" applyBorder="1" applyAlignment="1">
      <alignment horizontal="right"/>
    </xf>
    <xf numFmtId="0" fontId="8" fillId="3" borderId="0" xfId="0" applyFont="1" applyFill="1" applyBorder="1" applyAlignment="1">
      <alignment horizontal="left"/>
    </xf>
    <xf numFmtId="2" fontId="7" fillId="0" borderId="0" xfId="0" applyNumberFormat="1" applyFont="1" applyFill="1" applyAlignment="1">
      <alignment horizontal="right"/>
    </xf>
    <xf numFmtId="1"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4" fontId="7" fillId="0" borderId="0" xfId="0" applyNumberFormat="1" applyFont="1" applyFill="1"/>
    <xf numFmtId="0" fontId="7" fillId="0" borderId="0" xfId="0" applyFont="1" applyFill="1" applyAlignment="1">
      <alignment horizontal="right"/>
    </xf>
    <xf numFmtId="3" fontId="7" fillId="0" borderId="1" xfId="0" applyNumberFormat="1" applyFont="1" applyFill="1" applyBorder="1" applyAlignment="1">
      <alignment horizontal="right"/>
    </xf>
    <xf numFmtId="1" fontId="7" fillId="0" borderId="1" xfId="0" applyNumberFormat="1" applyFont="1" applyFill="1" applyBorder="1" applyAlignment="1">
      <alignment horizontal="right"/>
    </xf>
    <xf numFmtId="0" fontId="8" fillId="3" borderId="0" xfId="0" applyFont="1" applyFill="1" applyBorder="1"/>
    <xf numFmtId="49" fontId="9" fillId="0" borderId="0" xfId="0" applyNumberFormat="1" applyFont="1" applyFill="1" applyBorder="1" applyAlignment="1">
      <alignment horizontal="center" vertical="center"/>
    </xf>
    <xf numFmtId="2" fontId="7" fillId="3" borderId="0" xfId="0" applyNumberFormat="1" applyFont="1" applyFill="1"/>
    <xf numFmtId="169" fontId="7" fillId="0" borderId="0" xfId="16" applyNumberFormat="1" applyFont="1" applyFill="1"/>
    <xf numFmtId="169" fontId="7" fillId="0" borderId="0" xfId="16" applyNumberFormat="1" applyFont="1" applyFill="1" applyBorder="1"/>
    <xf numFmtId="0" fontId="7" fillId="0" borderId="1" xfId="0" applyFont="1" applyFill="1" applyBorder="1" applyAlignment="1">
      <alignment horizontal="right"/>
    </xf>
    <xf numFmtId="169" fontId="9" fillId="0" borderId="0" xfId="0" applyNumberFormat="1" applyFont="1" applyFill="1" applyBorder="1" applyAlignment="1">
      <alignment horizontal="center" vertical="center"/>
    </xf>
    <xf numFmtId="4" fontId="7" fillId="0" borderId="1" xfId="0" applyNumberFormat="1" applyFont="1" applyFill="1" applyBorder="1" applyAlignment="1">
      <alignment horizontal="right"/>
    </xf>
    <xf numFmtId="0" fontId="7" fillId="3" borderId="0" xfId="0" applyFont="1" applyFill="1" applyBorder="1" applyAlignment="1" applyProtection="1">
      <alignment horizontal="left" indent="3"/>
    </xf>
    <xf numFmtId="4" fontId="7" fillId="0" borderId="0" xfId="0" applyNumberFormat="1" applyFont="1" applyFill="1" applyAlignment="1">
      <alignment horizontal="right"/>
    </xf>
    <xf numFmtId="0" fontId="0" fillId="2" borderId="1" xfId="0" applyFill="1" applyBorder="1"/>
    <xf numFmtId="2" fontId="7" fillId="3" borderId="0" xfId="0" applyNumberFormat="1" applyFont="1" applyFill="1" applyBorder="1" applyAlignment="1">
      <alignment horizontal="right"/>
    </xf>
    <xf numFmtId="0" fontId="9" fillId="2" borderId="1" xfId="0" applyFont="1" applyFill="1" applyBorder="1"/>
    <xf numFmtId="0" fontId="9" fillId="0" borderId="0" xfId="0" applyNumberFormat="1" applyFont="1" applyFill="1" applyBorder="1" applyAlignment="1">
      <alignment horizontal="center" vertical="center"/>
    </xf>
    <xf numFmtId="168" fontId="7" fillId="0" borderId="1" xfId="0" applyNumberFormat="1" applyFont="1" applyFill="1" applyBorder="1" applyAlignment="1">
      <alignment horizontal="right"/>
    </xf>
    <xf numFmtId="168" fontId="9" fillId="0" borderId="0" xfId="0" applyNumberFormat="1" applyFont="1" applyFill="1" applyBorder="1" applyAlignment="1">
      <alignment horizontal="right"/>
    </xf>
    <xf numFmtId="0" fontId="7" fillId="3" borderId="0" xfId="0" applyFont="1" applyFill="1" applyBorder="1" applyAlignment="1">
      <alignment horizontal="left" indent="1"/>
    </xf>
    <xf numFmtId="0" fontId="7" fillId="3" borderId="0" xfId="0" applyFont="1" applyFill="1" applyBorder="1" applyAlignment="1">
      <alignment horizontal="right"/>
    </xf>
    <xf numFmtId="0" fontId="9" fillId="3" borderId="0" xfId="0" applyFont="1" applyFill="1" applyBorder="1"/>
    <xf numFmtId="169" fontId="7" fillId="3" borderId="0" xfId="0" applyNumberFormat="1" applyFont="1" applyFill="1" applyBorder="1" applyAlignment="1">
      <alignment horizontal="right"/>
    </xf>
    <xf numFmtId="2" fontId="7" fillId="3" borderId="0" xfId="0" applyNumberFormat="1" applyFont="1" applyFill="1" applyBorder="1"/>
    <xf numFmtId="17" fontId="10" fillId="0" borderId="0" xfId="0" applyNumberFormat="1" applyFont="1" applyFill="1" applyBorder="1" applyAlignment="1">
      <alignment horizontal="right" vertical="center"/>
    </xf>
    <xf numFmtId="0" fontId="9" fillId="0" borderId="0" xfId="0" applyFont="1" applyFill="1" applyBorder="1" applyAlignment="1">
      <alignment horizontal="right"/>
    </xf>
    <xf numFmtId="0" fontId="7" fillId="3" borderId="0" xfId="0" applyFont="1" applyFill="1" applyBorder="1" applyAlignment="1">
      <alignment horizontal="left" indent="2"/>
    </xf>
    <xf numFmtId="1" fontId="32" fillId="3" borderId="0" xfId="0" applyNumberFormat="1" applyFont="1" applyFill="1" applyBorder="1"/>
    <xf numFmtId="1" fontId="32" fillId="2" borderId="0" xfId="0" applyNumberFormat="1" applyFont="1" applyFill="1" applyBorder="1"/>
    <xf numFmtId="1" fontId="10" fillId="2" borderId="0" xfId="0" applyNumberFormat="1" applyFont="1" applyFill="1" applyBorder="1"/>
    <xf numFmtId="0" fontId="7" fillId="3" borderId="0" xfId="0" applyFont="1" applyFill="1" applyBorder="1" applyAlignment="1"/>
    <xf numFmtId="169" fontId="9" fillId="0" borderId="0" xfId="0" applyNumberFormat="1" applyFont="1" applyFill="1" applyBorder="1" applyAlignment="1">
      <alignment horizontal="right" wrapText="1"/>
    </xf>
    <xf numFmtId="169" fontId="7" fillId="0" borderId="0" xfId="0" applyNumberFormat="1" applyFont="1" applyFill="1" applyBorder="1" applyAlignment="1">
      <alignment horizontal="right" wrapText="1"/>
    </xf>
    <xf numFmtId="169" fontId="7" fillId="0" borderId="0" xfId="0" applyNumberFormat="1" applyFont="1" applyFill="1" applyBorder="1" applyAlignment="1">
      <alignment wrapText="1"/>
    </xf>
    <xf numFmtId="2" fontId="9" fillId="0" borderId="0" xfId="0" applyNumberFormat="1" applyFont="1" applyFill="1" applyBorder="1" applyAlignment="1">
      <alignment horizontal="right"/>
    </xf>
    <xf numFmtId="0" fontId="7" fillId="3" borderId="0" xfId="17" applyFont="1" applyFill="1" applyBorder="1"/>
    <xf numFmtId="0" fontId="19" fillId="2" borderId="0" xfId="5" applyFont="1" applyFill="1" applyBorder="1" applyAlignment="1" applyProtection="1"/>
    <xf numFmtId="0" fontId="0" fillId="2" borderId="0" xfId="0" applyFill="1" applyBorder="1"/>
    <xf numFmtId="1" fontId="9" fillId="3" borderId="0" xfId="0" applyNumberFormat="1" applyFont="1" applyFill="1" applyBorder="1"/>
    <xf numFmtId="0" fontId="9" fillId="3" borderId="0" xfId="0" applyFont="1" applyFill="1" applyBorder="1" applyAlignment="1">
      <alignment horizontal="justify" vertical="center"/>
    </xf>
    <xf numFmtId="168" fontId="7" fillId="0" borderId="0" xfId="9" applyNumberFormat="1" applyFont="1" applyFill="1" applyAlignment="1">
      <alignment horizontal="right"/>
    </xf>
    <xf numFmtId="0" fontId="7" fillId="3" borderId="0" xfId="18" applyFont="1" applyFill="1"/>
    <xf numFmtId="0" fontId="14" fillId="3" borderId="0" xfId="0" applyFont="1" applyFill="1" applyBorder="1" applyAlignment="1" applyProtection="1">
      <alignment horizontal="left"/>
    </xf>
    <xf numFmtId="0" fontId="7" fillId="3" borderId="1" xfId="18" applyFont="1" applyFill="1" applyBorder="1"/>
    <xf numFmtId="0" fontId="20" fillId="3" borderId="0" xfId="18" applyFont="1" applyFill="1"/>
    <xf numFmtId="0" fontId="7" fillId="0" borderId="0" xfId="18" applyFont="1" applyFill="1" applyBorder="1"/>
    <xf numFmtId="0" fontId="7" fillId="3" borderId="0" xfId="18" applyFont="1" applyFill="1" applyBorder="1"/>
    <xf numFmtId="169" fontId="9" fillId="0" borderId="0" xfId="18" applyNumberFormat="1" applyFont="1" applyFill="1" applyBorder="1"/>
    <xf numFmtId="0" fontId="9" fillId="3" borderId="0" xfId="18" applyFont="1" applyFill="1" applyBorder="1"/>
    <xf numFmtId="169" fontId="7" fillId="0" borderId="0" xfId="19" applyNumberFormat="1" applyFont="1" applyFill="1" applyAlignment="1">
      <alignment horizontal="right"/>
    </xf>
    <xf numFmtId="169" fontId="7" fillId="0" borderId="0" xfId="19" applyNumberFormat="1" applyFont="1" applyFill="1"/>
    <xf numFmtId="0" fontId="7" fillId="2" borderId="0" xfId="18" applyFont="1" applyFill="1"/>
    <xf numFmtId="0" fontId="7" fillId="2" borderId="0" xfId="18" applyFont="1" applyFill="1" applyBorder="1"/>
    <xf numFmtId="169" fontId="7" fillId="0" borderId="0" xfId="19" applyNumberFormat="1" applyFont="1" applyFill="1" applyBorder="1" applyAlignment="1">
      <alignment horizontal="right"/>
    </xf>
    <xf numFmtId="0" fontId="7" fillId="2" borderId="0" xfId="18" applyFont="1" applyFill="1" applyBorder="1" applyAlignment="1">
      <alignment horizontal="center"/>
    </xf>
    <xf numFmtId="49" fontId="8" fillId="3" borderId="0" xfId="0" applyNumberFormat="1" applyFont="1" applyFill="1" applyBorder="1" applyAlignment="1"/>
    <xf numFmtId="49" fontId="8" fillId="3" borderId="0" xfId="0" applyNumberFormat="1" applyFont="1" applyFill="1" applyBorder="1" applyAlignment="1">
      <alignment horizontal="center"/>
    </xf>
    <xf numFmtId="169" fontId="9" fillId="0" borderId="0" xfId="0" applyNumberFormat="1" applyFont="1" applyFill="1" applyBorder="1" applyAlignment="1">
      <alignment wrapText="1"/>
    </xf>
    <xf numFmtId="0" fontId="7" fillId="0" borderId="0" xfId="0" applyFont="1" applyFill="1" applyBorder="1" applyAlignment="1">
      <alignment horizontal="left" wrapText="1"/>
    </xf>
    <xf numFmtId="0" fontId="7" fillId="2" borderId="0" xfId="0" applyFont="1" applyFill="1" applyBorder="1" applyAlignment="1"/>
    <xf numFmtId="0" fontId="7" fillId="2" borderId="0" xfId="0" applyFont="1" applyFill="1" applyAlignment="1"/>
    <xf numFmtId="49" fontId="9" fillId="3" borderId="8" xfId="0" applyNumberFormat="1" applyFont="1" applyFill="1" applyBorder="1" applyAlignment="1" applyProtection="1">
      <alignment horizontal="center" vertical="center" wrapText="1"/>
      <protection locked="0"/>
    </xf>
    <xf numFmtId="49" fontId="9" fillId="3" borderId="9" xfId="0" applyNumberFormat="1" applyFont="1" applyFill="1" applyBorder="1" applyAlignment="1" applyProtection="1">
      <alignment horizontal="center" vertical="center" wrapText="1"/>
      <protection locked="0"/>
    </xf>
    <xf numFmtId="171" fontId="7" fillId="3" borderId="0" xfId="2" applyNumberFormat="1" applyFont="1" applyFill="1" applyBorder="1" applyAlignment="1" applyProtection="1"/>
    <xf numFmtId="0" fontId="7" fillId="3" borderId="0" xfId="20" applyFont="1" applyFill="1"/>
    <xf numFmtId="0" fontId="20" fillId="3" borderId="0" xfId="21" applyNumberFormat="1" applyFont="1" applyFill="1"/>
    <xf numFmtId="0" fontId="20" fillId="3" borderId="1" xfId="21" applyNumberFormat="1" applyFont="1" applyFill="1" applyBorder="1"/>
    <xf numFmtId="0" fontId="7" fillId="3" borderId="1" xfId="20" applyFont="1" applyFill="1" applyBorder="1"/>
    <xf numFmtId="49" fontId="9" fillId="0" borderId="8" xfId="0" applyNumberFormat="1" applyFont="1" applyFill="1" applyBorder="1" applyAlignment="1" applyProtection="1">
      <alignment horizontal="center" vertical="center" wrapText="1"/>
      <protection locked="0"/>
    </xf>
    <xf numFmtId="49" fontId="9" fillId="0" borderId="9" xfId="0" applyNumberFormat="1" applyFont="1" applyFill="1" applyBorder="1" applyAlignment="1" applyProtection="1">
      <alignment horizontal="center" vertical="center" wrapText="1"/>
      <protection locked="0"/>
    </xf>
    <xf numFmtId="0" fontId="7" fillId="0" borderId="0" xfId="20" applyFont="1" applyFill="1" applyAlignment="1">
      <alignment horizontal="right"/>
    </xf>
    <xf numFmtId="0" fontId="7" fillId="3" borderId="0" xfId="20" applyFont="1" applyFill="1" applyAlignment="1">
      <alignment horizontal="right"/>
    </xf>
    <xf numFmtId="169" fontId="9" fillId="0" borderId="0" xfId="21" applyNumberFormat="1" applyFont="1" applyFill="1"/>
    <xf numFmtId="0" fontId="7" fillId="3" borderId="0" xfId="20" applyFont="1" applyFill="1" applyBorder="1"/>
    <xf numFmtId="169" fontId="7" fillId="0" borderId="0" xfId="21" applyNumberFormat="1" applyFont="1" applyFill="1"/>
    <xf numFmtId="169" fontId="9" fillId="0" borderId="0" xfId="21" applyNumberFormat="1" applyFont="1" applyFill="1" applyBorder="1"/>
    <xf numFmtId="169" fontId="7" fillId="0" borderId="0" xfId="21" applyNumberFormat="1" applyFont="1" applyFill="1" applyBorder="1"/>
    <xf numFmtId="169" fontId="7" fillId="0" borderId="1" xfId="21" applyNumberFormat="1" applyFont="1" applyFill="1" applyBorder="1"/>
    <xf numFmtId="0" fontId="27" fillId="3" borderId="0" xfId="22" applyFont="1" applyFill="1"/>
    <xf numFmtId="0" fontId="7" fillId="3" borderId="0" xfId="22" applyFont="1" applyFill="1"/>
    <xf numFmtId="1" fontId="14" fillId="3" borderId="0" xfId="22" applyNumberFormat="1" applyFont="1" applyFill="1" applyBorder="1"/>
    <xf numFmtId="0" fontId="27" fillId="3" borderId="0" xfId="22" applyFont="1" applyFill="1" applyBorder="1"/>
    <xf numFmtId="0" fontId="7" fillId="3" borderId="0" xfId="22" applyFont="1" applyFill="1" applyBorder="1"/>
    <xf numFmtId="0" fontId="27" fillId="3" borderId="1" xfId="22" applyFont="1" applyFill="1" applyBorder="1"/>
    <xf numFmtId="0" fontId="7" fillId="3" borderId="1" xfId="22" applyFont="1" applyFill="1" applyBorder="1"/>
    <xf numFmtId="0" fontId="36" fillId="0" borderId="0" xfId="22" applyFont="1" applyFill="1" applyAlignment="1">
      <alignment horizontal="center" vertical="center"/>
    </xf>
    <xf numFmtId="0" fontId="9" fillId="0" borderId="0" xfId="22" applyFont="1" applyFill="1" applyAlignment="1">
      <alignment horizontal="center" vertical="center"/>
    </xf>
    <xf numFmtId="168" fontId="9" fillId="0" borderId="0" xfId="22" applyNumberFormat="1" applyFont="1" applyFill="1" applyBorder="1" applyAlignment="1">
      <alignment horizontal="right"/>
    </xf>
    <xf numFmtId="0" fontId="9" fillId="3" borderId="0" xfId="22" applyFont="1" applyFill="1" applyAlignment="1">
      <alignment horizontal="center" vertical="center"/>
    </xf>
    <xf numFmtId="169" fontId="9" fillId="0" borderId="0" xfId="22" applyNumberFormat="1" applyFont="1" applyFill="1" applyBorder="1" applyAlignment="1">
      <alignment horizontal="right"/>
    </xf>
    <xf numFmtId="0" fontId="9" fillId="3" borderId="0" xfId="22" applyFont="1" applyFill="1"/>
    <xf numFmtId="168" fontId="27" fillId="0" borderId="0" xfId="22" applyNumberFormat="1" applyFont="1" applyFill="1" applyAlignment="1">
      <alignment horizontal="right"/>
    </xf>
    <xf numFmtId="0" fontId="27" fillId="3" borderId="0" xfId="23" applyFont="1" applyFill="1" applyBorder="1" applyAlignment="1">
      <alignment vertical="top"/>
    </xf>
    <xf numFmtId="168" fontId="27" fillId="0" borderId="0" xfId="22" applyNumberFormat="1" applyFont="1" applyFill="1" applyBorder="1" applyAlignment="1">
      <alignment horizontal="right"/>
    </xf>
    <xf numFmtId="1" fontId="7" fillId="0" borderId="7" xfId="22" applyNumberFormat="1" applyFont="1" applyFill="1" applyBorder="1" applyAlignment="1">
      <alignment horizontal="left" wrapText="1" indent="1"/>
    </xf>
    <xf numFmtId="168" fontId="27" fillId="0" borderId="1" xfId="22" applyNumberFormat="1" applyFont="1" applyFill="1" applyBorder="1" applyAlignment="1">
      <alignment horizontal="right"/>
    </xf>
    <xf numFmtId="1" fontId="7" fillId="3" borderId="0" xfId="22" applyNumberFormat="1" applyFont="1" applyFill="1"/>
    <xf numFmtId="168" fontId="27" fillId="3" borderId="0" xfId="22" applyNumberFormat="1" applyFont="1" applyFill="1" applyBorder="1"/>
    <xf numFmtId="168" fontId="7" fillId="3" borderId="0" xfId="22" applyNumberFormat="1" applyFont="1" applyFill="1" applyBorder="1" applyAlignment="1">
      <alignment vertical="top"/>
    </xf>
    <xf numFmtId="169" fontId="27" fillId="0" borderId="0" xfId="22" applyNumberFormat="1" applyFont="1" applyFill="1" applyAlignment="1">
      <alignment horizontal="right"/>
    </xf>
    <xf numFmtId="169" fontId="27" fillId="0" borderId="0" xfId="22" applyNumberFormat="1" applyFont="1" applyFill="1" applyBorder="1" applyAlignment="1">
      <alignment horizontal="right"/>
    </xf>
    <xf numFmtId="169" fontId="27" fillId="0" borderId="1" xfId="22" applyNumberFormat="1" applyFont="1" applyFill="1" applyBorder="1" applyAlignment="1">
      <alignment horizontal="right"/>
    </xf>
    <xf numFmtId="1" fontId="7" fillId="3" borderId="0" xfId="22" applyNumberFormat="1" applyFont="1" applyFill="1" applyBorder="1"/>
    <xf numFmtId="1" fontId="28" fillId="3" borderId="0" xfId="22" applyNumberFormat="1" applyFont="1" applyFill="1" applyBorder="1" applyAlignment="1">
      <alignment vertical="top"/>
    </xf>
    <xf numFmtId="0" fontId="27" fillId="3" borderId="1" xfId="23" applyFont="1" applyFill="1" applyBorder="1" applyAlignment="1">
      <alignment vertical="top"/>
    </xf>
    <xf numFmtId="0" fontId="27" fillId="0" borderId="0" xfId="23" applyFont="1" applyFill="1" applyBorder="1" applyAlignment="1">
      <alignment vertical="top"/>
    </xf>
    <xf numFmtId="0" fontId="9" fillId="0" borderId="0" xfId="22" applyFont="1" applyFill="1" applyBorder="1" applyAlignment="1">
      <alignment horizontal="center" vertical="center"/>
    </xf>
    <xf numFmtId="0" fontId="10" fillId="0" borderId="0" xfId="22" applyFont="1" applyFill="1" applyBorder="1" applyAlignment="1">
      <alignment horizontal="center" vertical="center"/>
    </xf>
    <xf numFmtId="0" fontId="10" fillId="3" borderId="0" xfId="23" applyFont="1" applyFill="1" applyBorder="1" applyAlignment="1">
      <alignment vertical="top"/>
    </xf>
    <xf numFmtId="1" fontId="9" fillId="0" borderId="0" xfId="0" applyNumberFormat="1" applyFont="1" applyFill="1" applyBorder="1" applyAlignment="1" applyProtection="1">
      <alignment horizontal="center" vertical="center" wrapText="1"/>
      <protection locked="0"/>
    </xf>
    <xf numFmtId="49" fontId="9" fillId="0" borderId="0" xfId="0" applyNumberFormat="1" applyFont="1" applyFill="1" applyBorder="1" applyAlignment="1" applyProtection="1">
      <alignment horizontal="center" vertical="center" wrapText="1"/>
      <protection locked="0"/>
    </xf>
    <xf numFmtId="0" fontId="27" fillId="3" borderId="0" xfId="0" applyNumberFormat="1" applyFont="1" applyFill="1" applyAlignment="1">
      <alignment vertical="top"/>
    </xf>
    <xf numFmtId="0" fontId="15" fillId="3" borderId="0" xfId="0" applyFont="1" applyFill="1"/>
    <xf numFmtId="0" fontId="27" fillId="3" borderId="0" xfId="0" applyFont="1" applyFill="1"/>
    <xf numFmtId="0" fontId="10" fillId="3" borderId="1" xfId="0" applyFont="1" applyFill="1" applyBorder="1" applyAlignment="1"/>
    <xf numFmtId="0" fontId="27" fillId="3" borderId="1" xfId="0" applyFont="1" applyFill="1" applyBorder="1"/>
    <xf numFmtId="0" fontId="27" fillId="0" borderId="0" xfId="0" applyFont="1" applyFill="1"/>
    <xf numFmtId="169" fontId="10" fillId="0" borderId="0" xfId="0" applyNumberFormat="1" applyFont="1" applyFill="1"/>
    <xf numFmtId="0" fontId="10" fillId="3" borderId="0" xfId="0" applyFont="1" applyFill="1"/>
    <xf numFmtId="169" fontId="27" fillId="0" borderId="0" xfId="0" applyNumberFormat="1" applyFont="1" applyFill="1"/>
    <xf numFmtId="169" fontId="27" fillId="0" borderId="0" xfId="0" applyNumberFormat="1" applyFont="1" applyFill="1" applyAlignment="1">
      <alignment horizontal="right"/>
    </xf>
    <xf numFmtId="0" fontId="27" fillId="3" borderId="0" xfId="0" applyFont="1" applyFill="1" applyBorder="1" applyAlignment="1"/>
    <xf numFmtId="0" fontId="32" fillId="3" borderId="0" xfId="24" applyFont="1" applyFill="1" applyAlignment="1">
      <alignment horizontal="left"/>
    </xf>
    <xf numFmtId="0" fontId="27" fillId="3" borderId="0" xfId="24" applyFont="1" applyFill="1"/>
    <xf numFmtId="0" fontId="27" fillId="3" borderId="0" xfId="24" applyFont="1" applyFill="1" applyBorder="1"/>
    <xf numFmtId="0" fontId="7" fillId="0" borderId="0" xfId="0" applyFont="1" applyFill="1" applyBorder="1" applyAlignment="1" applyProtection="1">
      <alignment horizontal="left"/>
    </xf>
    <xf numFmtId="0" fontId="8" fillId="3" borderId="1" xfId="0" applyFont="1" applyFill="1" applyBorder="1"/>
    <xf numFmtId="0" fontId="20" fillId="3" borderId="1" xfId="0" applyFont="1" applyFill="1" applyBorder="1"/>
    <xf numFmtId="0" fontId="18" fillId="3" borderId="1" xfId="0" applyFont="1" applyFill="1" applyBorder="1"/>
    <xf numFmtId="0" fontId="7" fillId="0" borderId="13" xfId="0" applyFont="1" applyFill="1" applyBorder="1" applyAlignment="1" applyProtection="1">
      <alignment horizontal="left"/>
    </xf>
    <xf numFmtId="0" fontId="7" fillId="0" borderId="13" xfId="0" applyFont="1" applyFill="1" applyBorder="1" applyAlignment="1" applyProtection="1">
      <alignment horizontal="left" indent="1"/>
    </xf>
    <xf numFmtId="0" fontId="7" fillId="0" borderId="0" xfId="25" applyFont="1" applyFill="1" applyBorder="1" applyAlignment="1">
      <alignment horizontal="center"/>
    </xf>
    <xf numFmtId="0" fontId="7" fillId="0" borderId="1" xfId="0" applyFont="1" applyFill="1" applyBorder="1" applyAlignment="1">
      <alignment horizontal="center"/>
    </xf>
    <xf numFmtId="0" fontId="7" fillId="0" borderId="7" xfId="0" applyFont="1" applyFill="1" applyBorder="1" applyAlignment="1" applyProtection="1">
      <alignment horizontal="left" indent="1"/>
    </xf>
    <xf numFmtId="0" fontId="7" fillId="3" borderId="0" xfId="0" applyFont="1" applyFill="1" applyBorder="1" applyAlignment="1">
      <alignment horizontal="center"/>
    </xf>
    <xf numFmtId="0" fontId="7" fillId="0" borderId="3" xfId="0" applyFont="1" applyFill="1" applyBorder="1"/>
    <xf numFmtId="170" fontId="7" fillId="0" borderId="0" xfId="0" applyNumberFormat="1" applyFont="1" applyFill="1" applyBorder="1" applyAlignment="1">
      <alignment horizontal="right"/>
    </xf>
    <xf numFmtId="0" fontId="38" fillId="2" borderId="0" xfId="0" applyFont="1" applyFill="1"/>
    <xf numFmtId="168" fontId="9" fillId="0" borderId="0" xfId="9" applyNumberFormat="1" applyFont="1" applyFill="1" applyAlignment="1">
      <alignment horizontal="right"/>
    </xf>
    <xf numFmtId="170" fontId="0" fillId="2" borderId="0" xfId="0" applyNumberFormat="1" applyFill="1"/>
    <xf numFmtId="170" fontId="7" fillId="0" borderId="1" xfId="0" applyNumberFormat="1" applyFont="1" applyFill="1" applyBorder="1" applyAlignment="1">
      <alignment horizontal="right"/>
    </xf>
    <xf numFmtId="3" fontId="7" fillId="0" borderId="0" xfId="0" applyNumberFormat="1" applyFont="1" applyFill="1" applyBorder="1" applyAlignment="1">
      <alignment horizontal="center"/>
    </xf>
    <xf numFmtId="3" fontId="7" fillId="0" borderId="1" xfId="0" applyNumberFormat="1" applyFont="1" applyFill="1" applyBorder="1" applyAlignment="1">
      <alignment horizontal="center"/>
    </xf>
    <xf numFmtId="0" fontId="32" fillId="2" borderId="0" xfId="0" applyFont="1" applyFill="1" applyBorder="1" applyAlignment="1"/>
    <xf numFmtId="0" fontId="20" fillId="2" borderId="1" xfId="26" applyNumberFormat="1" applyFont="1" applyFill="1" applyBorder="1"/>
    <xf numFmtId="0" fontId="7" fillId="2" borderId="1" xfId="20" applyFont="1" applyFill="1" applyBorder="1"/>
    <xf numFmtId="0" fontId="7" fillId="2" borderId="0" xfId="20" applyFont="1" applyFill="1"/>
    <xf numFmtId="0" fontId="7" fillId="2" borderId="0" xfId="0" applyFont="1" applyFill="1" applyAlignment="1">
      <alignment horizontal="center" vertical="center"/>
    </xf>
    <xf numFmtId="0" fontId="9" fillId="0" borderId="3" xfId="0" applyFont="1" applyFill="1" applyBorder="1" applyAlignment="1" applyProtection="1">
      <alignment horizontal="center" vertical="center"/>
    </xf>
    <xf numFmtId="2" fontId="9" fillId="0" borderId="13" xfId="0" applyNumberFormat="1" applyFont="1" applyFill="1" applyBorder="1" applyAlignment="1" applyProtection="1">
      <alignment horizontal="left" wrapText="1"/>
    </xf>
    <xf numFmtId="0" fontId="7" fillId="0" borderId="13" xfId="0" applyNumberFormat="1" applyFont="1" applyFill="1" applyBorder="1" applyAlignment="1" applyProtection="1">
      <alignment horizontal="left" wrapText="1" indent="2"/>
    </xf>
    <xf numFmtId="0" fontId="7" fillId="0" borderId="13" xfId="0" applyNumberFormat="1" applyFont="1" applyFill="1" applyBorder="1" applyAlignment="1" applyProtection="1">
      <alignment horizontal="left" wrapText="1" indent="3"/>
    </xf>
    <xf numFmtId="0" fontId="7" fillId="0" borderId="13" xfId="0" applyNumberFormat="1" applyFont="1" applyFill="1" applyBorder="1" applyAlignment="1" applyProtection="1">
      <alignment horizontal="left" wrapText="1" indent="4"/>
    </xf>
    <xf numFmtId="2" fontId="9" fillId="0" borderId="13" xfId="0" applyNumberFormat="1" applyFont="1" applyFill="1" applyBorder="1" applyAlignment="1" applyProtection="1">
      <alignment horizontal="left" wrapText="1" indent="1"/>
    </xf>
    <xf numFmtId="0" fontId="9" fillId="0" borderId="13" xfId="0" applyNumberFormat="1" applyFont="1" applyFill="1" applyBorder="1" applyAlignment="1" applyProtection="1">
      <alignment horizontal="left" wrapText="1" indent="1"/>
    </xf>
    <xf numFmtId="0" fontId="7" fillId="0" borderId="7" xfId="0" applyNumberFormat="1" applyFont="1" applyFill="1" applyBorder="1" applyAlignment="1" applyProtection="1">
      <alignment horizontal="left" wrapText="1" indent="2"/>
    </xf>
    <xf numFmtId="2" fontId="7" fillId="0" borderId="13" xfId="0" applyNumberFormat="1" applyFont="1" applyFill="1" applyBorder="1" applyAlignment="1" applyProtection="1">
      <alignment horizontal="left" wrapText="1" indent="4"/>
    </xf>
    <xf numFmtId="0" fontId="7" fillId="0" borderId="13" xfId="0" applyNumberFormat="1" applyFont="1" applyFill="1" applyBorder="1" applyAlignment="1" applyProtection="1">
      <alignment horizontal="left" wrapText="1" indent="5"/>
    </xf>
    <xf numFmtId="0" fontId="7" fillId="0" borderId="13" xfId="27" applyNumberFormat="1" applyFont="1" applyFill="1" applyBorder="1" applyAlignment="1" applyProtection="1">
      <alignment horizontal="left" wrapText="1" indent="3"/>
    </xf>
    <xf numFmtId="0" fontId="7" fillId="0" borderId="0" xfId="0" applyFont="1" applyFill="1" applyBorder="1" applyAlignment="1">
      <alignment horizontal="right" vertical="center"/>
    </xf>
    <xf numFmtId="169" fontId="7" fillId="3" borderId="0" xfId="0" applyNumberFormat="1" applyFont="1" applyFill="1" applyBorder="1" applyAlignment="1">
      <alignment horizontal="center" vertical="center"/>
    </xf>
    <xf numFmtId="0" fontId="7" fillId="3" borderId="0" xfId="0" applyFont="1" applyFill="1" applyBorder="1" applyAlignment="1">
      <alignment horizontal="left" vertical="top" wrapText="1"/>
    </xf>
    <xf numFmtId="4" fontId="7" fillId="3" borderId="0" xfId="0" applyNumberFormat="1" applyFont="1" applyFill="1" applyBorder="1" applyAlignment="1">
      <alignment horizontal="right"/>
    </xf>
    <xf numFmtId="3" fontId="7" fillId="3" borderId="0" xfId="0" applyNumberFormat="1" applyFont="1" applyFill="1"/>
    <xf numFmtId="0" fontId="9" fillId="2" borderId="0" xfId="0" applyFont="1" applyFill="1" applyAlignment="1">
      <alignment horizontal="left" indent="1"/>
    </xf>
    <xf numFmtId="0" fontId="27" fillId="2" borderId="0" xfId="23" applyFont="1" applyFill="1" applyBorder="1" applyAlignment="1">
      <alignment vertical="top"/>
    </xf>
    <xf numFmtId="168" fontId="7" fillId="2" borderId="0" xfId="23" applyNumberFormat="1" applyFont="1" applyFill="1" applyBorder="1" applyAlignment="1">
      <alignment vertical="top"/>
    </xf>
    <xf numFmtId="0" fontId="27" fillId="2" borderId="0" xfId="22" applyFont="1" applyFill="1" applyBorder="1" applyAlignment="1">
      <alignment vertical="top"/>
    </xf>
    <xf numFmtId="0" fontId="27" fillId="2" borderId="0" xfId="22" applyFont="1" applyFill="1"/>
    <xf numFmtId="0" fontId="7" fillId="2" borderId="0" xfId="22" applyFont="1" applyFill="1" applyAlignment="1">
      <alignment vertical="top"/>
    </xf>
    <xf numFmtId="0" fontId="7" fillId="2" borderId="0" xfId="22" applyFont="1" applyFill="1"/>
    <xf numFmtId="0" fontId="6" fillId="2" borderId="0" xfId="25" applyFont="1" applyFill="1"/>
    <xf numFmtId="0" fontId="31" fillId="2" borderId="0" xfId="25" applyFont="1" applyFill="1"/>
    <xf numFmtId="0" fontId="7" fillId="2" borderId="0" xfId="25" applyFont="1" applyFill="1"/>
    <xf numFmtId="0" fontId="7" fillId="2" borderId="0" xfId="25" applyFont="1" applyFill="1" applyAlignment="1">
      <alignment wrapText="1"/>
    </xf>
    <xf numFmtId="0" fontId="7" fillId="2" borderId="12" xfId="25" applyFont="1" applyFill="1" applyBorder="1" applyAlignment="1">
      <alignment wrapText="1"/>
    </xf>
    <xf numFmtId="0" fontId="7" fillId="2" borderId="12" xfId="25" applyFont="1" applyFill="1" applyBorder="1"/>
    <xf numFmtId="0" fontId="7" fillId="2" borderId="18" xfId="25" applyFont="1" applyFill="1" applyBorder="1"/>
    <xf numFmtId="0" fontId="7" fillId="2" borderId="20" xfId="25" applyFont="1" applyFill="1" applyBorder="1"/>
    <xf numFmtId="0" fontId="7" fillId="2" borderId="17" xfId="25" applyFont="1" applyFill="1" applyBorder="1"/>
    <xf numFmtId="0" fontId="7" fillId="2" borderId="0" xfId="25" applyFont="1" applyFill="1" applyAlignment="1">
      <alignment vertical="justify"/>
    </xf>
    <xf numFmtId="0" fontId="8" fillId="2" borderId="0" xfId="25" applyFont="1" applyFill="1"/>
    <xf numFmtId="0" fontId="9" fillId="2" borderId="22" xfId="25" applyFont="1" applyFill="1" applyBorder="1" applyAlignment="1">
      <alignment horizontal="center"/>
    </xf>
    <xf numFmtId="0" fontId="7" fillId="2" borderId="20" xfId="25" applyFont="1" applyFill="1" applyBorder="1" applyAlignment="1">
      <alignment horizontal="left"/>
    </xf>
    <xf numFmtId="0" fontId="7" fillId="2" borderId="20" xfId="25" applyFont="1" applyFill="1" applyBorder="1" applyAlignment="1">
      <alignment horizontal="left" wrapText="1"/>
    </xf>
    <xf numFmtId="0" fontId="7" fillId="2" borderId="12" xfId="25" applyFont="1" applyFill="1" applyBorder="1" applyAlignment="1">
      <alignment horizontal="left"/>
    </xf>
    <xf numFmtId="0" fontId="9" fillId="2" borderId="12" xfId="25" applyFont="1" applyFill="1" applyBorder="1" applyAlignment="1">
      <alignment horizontal="left" vertical="justify" wrapText="1"/>
    </xf>
    <xf numFmtId="0" fontId="9" fillId="2" borderId="12" xfId="25" applyFont="1" applyFill="1" applyBorder="1" applyAlignment="1">
      <alignment vertical="justify"/>
    </xf>
    <xf numFmtId="0" fontId="20" fillId="2" borderId="12" xfId="25" applyFont="1" applyFill="1" applyBorder="1" applyAlignment="1">
      <alignment horizontal="center" vertical="center" wrapText="1"/>
    </xf>
    <xf numFmtId="0" fontId="9" fillId="2" borderId="20" xfId="25" applyFont="1" applyFill="1" applyBorder="1" applyAlignment="1">
      <alignment horizontal="left" vertical="center" wrapText="1"/>
    </xf>
    <xf numFmtId="0" fontId="7" fillId="2" borderId="12" xfId="25" applyFont="1" applyFill="1" applyBorder="1" applyAlignment="1">
      <alignment vertical="center"/>
    </xf>
    <xf numFmtId="0" fontId="7" fillId="2" borderId="18" xfId="25" applyFont="1" applyFill="1" applyBorder="1" applyAlignment="1">
      <alignment vertical="center"/>
    </xf>
    <xf numFmtId="0" fontId="7" fillId="2" borderId="12" xfId="25" applyFont="1" applyFill="1" applyBorder="1" applyAlignment="1">
      <alignment horizontal="left" vertical="center"/>
    </xf>
    <xf numFmtId="0" fontId="9" fillId="2" borderId="12" xfId="25" applyFont="1" applyFill="1" applyBorder="1" applyAlignment="1">
      <alignment horizontal="left" vertical="top" wrapText="1"/>
    </xf>
    <xf numFmtId="0" fontId="7" fillId="2" borderId="0" xfId="25" applyFont="1" applyFill="1" applyAlignment="1">
      <alignment vertical="center"/>
    </xf>
    <xf numFmtId="0" fontId="7" fillId="2" borderId="0" xfId="25" applyFont="1" applyFill="1" applyAlignment="1">
      <alignment horizontal="left" vertical="center"/>
    </xf>
    <xf numFmtId="169" fontId="7" fillId="0" borderId="1" xfId="19" applyNumberFormat="1" applyFont="1" applyFill="1" applyBorder="1" applyAlignment="1">
      <alignment horizontal="right"/>
    </xf>
    <xf numFmtId="0" fontId="46" fillId="2" borderId="0" xfId="0" applyFont="1" applyFill="1" applyBorder="1"/>
    <xf numFmtId="0" fontId="9" fillId="0" borderId="2"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13" xfId="0" applyFont="1" applyFill="1" applyBorder="1" applyAlignment="1">
      <alignment wrapText="1"/>
    </xf>
    <xf numFmtId="0" fontId="9" fillId="0" borderId="12" xfId="0" applyFont="1" applyFill="1" applyBorder="1" applyAlignment="1">
      <alignment wrapText="1"/>
    </xf>
    <xf numFmtId="3" fontId="20" fillId="0" borderId="13" xfId="0" applyNumberFormat="1" applyFont="1" applyFill="1" applyBorder="1" applyAlignment="1">
      <alignment horizontal="left" wrapText="1" indent="1"/>
    </xf>
    <xf numFmtId="3" fontId="20" fillId="0" borderId="12" xfId="0" applyNumberFormat="1" applyFont="1" applyFill="1" applyBorder="1" applyAlignment="1">
      <alignment horizontal="left" wrapText="1" indent="1"/>
    </xf>
    <xf numFmtId="169" fontId="20" fillId="0" borderId="13" xfId="0" applyNumberFormat="1" applyFont="1" applyFill="1" applyBorder="1" applyAlignment="1">
      <alignment horizontal="left" wrapText="1" indent="1"/>
    </xf>
    <xf numFmtId="169" fontId="20" fillId="0" borderId="12" xfId="0" applyNumberFormat="1" applyFont="1" applyFill="1" applyBorder="1" applyAlignment="1">
      <alignment horizontal="left" wrapText="1" indent="1"/>
    </xf>
    <xf numFmtId="0" fontId="7" fillId="3" borderId="0" xfId="0" applyFont="1" applyFill="1" applyAlignment="1">
      <alignment wrapText="1"/>
    </xf>
    <xf numFmtId="0" fontId="9" fillId="0" borderId="3" xfId="0" applyFont="1" applyFill="1" applyBorder="1" applyAlignment="1" applyProtection="1">
      <alignment horizontal="center" vertical="center"/>
    </xf>
    <xf numFmtId="0" fontId="7" fillId="3" borderId="0" xfId="0" applyFont="1" applyFill="1" applyAlignment="1">
      <alignment vertical="center"/>
    </xf>
    <xf numFmtId="0" fontId="9" fillId="0" borderId="2" xfId="0" applyFont="1" applyFill="1" applyBorder="1" applyAlignment="1" applyProtection="1">
      <alignment horizontal="center" vertical="center"/>
    </xf>
    <xf numFmtId="3" fontId="14" fillId="0" borderId="13" xfId="0" applyNumberFormat="1" applyFont="1" applyFill="1" applyBorder="1" applyAlignment="1">
      <alignment horizontal="left" wrapText="1" indent="1"/>
    </xf>
    <xf numFmtId="3" fontId="14" fillId="0" borderId="12" xfId="0" applyNumberFormat="1" applyFont="1" applyFill="1" applyBorder="1" applyAlignment="1">
      <alignment horizontal="left" wrapText="1" indent="1"/>
    </xf>
    <xf numFmtId="169" fontId="14" fillId="0" borderId="7" xfId="0" applyNumberFormat="1" applyFont="1" applyFill="1" applyBorder="1" applyAlignment="1">
      <alignment horizontal="left" wrapText="1" indent="1"/>
    </xf>
    <xf numFmtId="169" fontId="14" fillId="0" borderId="6" xfId="0" applyNumberFormat="1" applyFont="1" applyFill="1" applyBorder="1" applyAlignment="1">
      <alignment horizontal="left" wrapText="1" indent="1"/>
    </xf>
    <xf numFmtId="0" fontId="20" fillId="0" borderId="7" xfId="0" applyFont="1" applyFill="1" applyBorder="1" applyAlignment="1">
      <alignment horizontal="center" vertical="center" wrapText="1"/>
    </xf>
    <xf numFmtId="3" fontId="7" fillId="0" borderId="13" xfId="0" applyNumberFormat="1" applyFont="1" applyFill="1" applyBorder="1" applyAlignment="1">
      <alignment horizontal="left" wrapText="1" indent="1"/>
    </xf>
    <xf numFmtId="3" fontId="7" fillId="0" borderId="12" xfId="0" applyNumberFormat="1" applyFont="1" applyFill="1" applyBorder="1" applyAlignment="1">
      <alignment horizontal="left" wrapText="1" indent="1"/>
    </xf>
    <xf numFmtId="0" fontId="20" fillId="0" borderId="13" xfId="0" applyFont="1" applyFill="1" applyBorder="1" applyAlignment="1">
      <alignment horizontal="left" wrapText="1" indent="1"/>
    </xf>
    <xf numFmtId="0" fontId="9" fillId="0" borderId="13" xfId="0" applyFont="1" applyFill="1" applyBorder="1"/>
    <xf numFmtId="0" fontId="14" fillId="0" borderId="13" xfId="0" applyFont="1" applyFill="1" applyBorder="1" applyAlignment="1">
      <alignment horizontal="left" wrapText="1" indent="1"/>
    </xf>
    <xf numFmtId="0" fontId="14" fillId="0" borderId="7" xfId="0" applyFont="1" applyFill="1" applyBorder="1" applyAlignment="1">
      <alignment horizontal="left" wrapText="1" indent="1"/>
    </xf>
    <xf numFmtId="17" fontId="9" fillId="0" borderId="14" xfId="0" applyNumberFormat="1" applyFont="1" applyFill="1" applyBorder="1"/>
    <xf numFmtId="0" fontId="38" fillId="0" borderId="0" xfId="0" applyFont="1" applyFill="1" applyBorder="1"/>
    <xf numFmtId="0" fontId="48" fillId="2" borderId="0" xfId="0" applyFont="1" applyFill="1"/>
    <xf numFmtId="0" fontId="7" fillId="2" borderId="0" xfId="27" applyFont="1" applyFill="1"/>
    <xf numFmtId="0" fontId="9" fillId="0" borderId="0" xfId="27" applyFont="1" applyFill="1" applyAlignment="1">
      <alignment wrapText="1"/>
    </xf>
    <xf numFmtId="0" fontId="7" fillId="0" borderId="0" xfId="27" applyFont="1" applyFill="1"/>
    <xf numFmtId="169" fontId="9" fillId="0" borderId="0" xfId="27" applyNumberFormat="1" applyFont="1" applyFill="1"/>
    <xf numFmtId="169" fontId="7" fillId="2" borderId="0" xfId="27" applyNumberFormat="1" applyFont="1" applyFill="1"/>
    <xf numFmtId="169" fontId="7" fillId="0" borderId="0" xfId="27" applyNumberFormat="1" applyFont="1" applyFill="1"/>
    <xf numFmtId="0" fontId="7" fillId="0" borderId="0" xfId="27" applyFont="1" applyFill="1" applyAlignment="1">
      <alignment horizontal="left" wrapText="1" indent="1"/>
    </xf>
    <xf numFmtId="169" fontId="7" fillId="0" borderId="0" xfId="27" applyNumberFormat="1" applyFont="1" applyFill="1" applyBorder="1"/>
    <xf numFmtId="0" fontId="7" fillId="0" borderId="1" xfId="27" applyFont="1" applyFill="1" applyBorder="1" applyAlignment="1">
      <alignment horizontal="left" wrapText="1" indent="1"/>
    </xf>
    <xf numFmtId="169" fontId="7" fillId="0" borderId="1" xfId="27" applyNumberFormat="1" applyFont="1" applyFill="1" applyBorder="1"/>
    <xf numFmtId="1" fontId="7" fillId="2" borderId="0" xfId="27" applyNumberFormat="1" applyFont="1" applyFill="1"/>
    <xf numFmtId="0" fontId="9" fillId="0" borderId="2" xfId="27" applyFont="1" applyFill="1" applyBorder="1" applyAlignment="1">
      <alignment wrapText="1"/>
    </xf>
    <xf numFmtId="0" fontId="9" fillId="0" borderId="12" xfId="27" applyFont="1" applyFill="1" applyBorder="1" applyAlignment="1">
      <alignment wrapText="1"/>
    </xf>
    <xf numFmtId="0" fontId="7" fillId="0" borderId="12" xfId="27" applyFont="1" applyFill="1" applyBorder="1" applyAlignment="1">
      <alignment horizontal="left" wrapText="1" indent="1"/>
    </xf>
    <xf numFmtId="0" fontId="7" fillId="0" borderId="6" xfId="27" applyFont="1" applyFill="1" applyBorder="1" applyAlignment="1">
      <alignment horizontal="left" wrapText="1" indent="1"/>
    </xf>
    <xf numFmtId="49" fontId="9" fillId="2" borderId="8" xfId="0" applyNumberFormat="1"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26" xfId="0" applyFont="1" applyFill="1" applyBorder="1" applyAlignment="1">
      <alignment horizontal="center" vertical="center" wrapText="1"/>
    </xf>
    <xf numFmtId="17" fontId="20" fillId="0" borderId="26" xfId="0" applyNumberFormat="1" applyFont="1" applyFill="1" applyBorder="1" applyAlignment="1">
      <alignment horizontal="center" vertical="center" wrapText="1"/>
    </xf>
    <xf numFmtId="49" fontId="9" fillId="0" borderId="8" xfId="0" applyNumberFormat="1" applyFont="1" applyFill="1" applyBorder="1" applyAlignment="1">
      <alignment horizontal="right"/>
    </xf>
    <xf numFmtId="0" fontId="7" fillId="0" borderId="2" xfId="0" applyFont="1" applyFill="1" applyBorder="1" applyAlignment="1">
      <alignment horizontal="center" vertical="center" wrapText="1"/>
    </xf>
    <xf numFmtId="0" fontId="9" fillId="0" borderId="12" xfId="0" applyFont="1" applyFill="1" applyBorder="1"/>
    <xf numFmtId="0" fontId="7" fillId="0" borderId="12" xfId="0" applyFont="1" applyFill="1" applyBorder="1" applyAlignment="1">
      <alignment horizontal="left" indent="1"/>
    </xf>
    <xf numFmtId="0" fontId="7" fillId="0" borderId="6" xfId="0" applyFont="1" applyFill="1" applyBorder="1" applyAlignment="1">
      <alignment horizontal="left" indent="1"/>
    </xf>
    <xf numFmtId="0" fontId="7" fillId="0" borderId="2" xfId="0" applyFont="1" applyFill="1" applyBorder="1" applyAlignment="1" applyProtection="1">
      <alignment horizontal="center" vertical="center"/>
    </xf>
    <xf numFmtId="0" fontId="7" fillId="0" borderId="12" xfId="0" applyFont="1" applyFill="1" applyBorder="1" applyAlignment="1" applyProtection="1">
      <alignment horizontal="left" indent="1"/>
    </xf>
    <xf numFmtId="49" fontId="9" fillId="2" borderId="8" xfId="0" applyNumberFormat="1" applyFont="1" applyFill="1" applyBorder="1" applyAlignment="1">
      <alignment horizontal="right"/>
    </xf>
    <xf numFmtId="0" fontId="7" fillId="0" borderId="3" xfId="6" applyFont="1" applyFill="1" applyBorder="1"/>
    <xf numFmtId="0" fontId="9" fillId="0" borderId="2" xfId="0" applyFont="1" applyFill="1" applyBorder="1"/>
    <xf numFmtId="0" fontId="7" fillId="0" borderId="12" xfId="0" applyFont="1" applyFill="1" applyBorder="1" applyAlignment="1">
      <alignment horizontal="left" wrapText="1" indent="1"/>
    </xf>
    <xf numFmtId="0" fontId="20" fillId="0" borderId="0" xfId="0" applyFont="1" applyFill="1" applyBorder="1" applyAlignment="1">
      <alignment horizontal="left" wrapText="1"/>
    </xf>
    <xf numFmtId="0" fontId="20" fillId="0" borderId="12" xfId="0" applyFont="1" applyFill="1" applyBorder="1" applyAlignment="1">
      <alignment horizontal="left" wrapText="1"/>
    </xf>
    <xf numFmtId="0" fontId="7" fillId="0" borderId="12" xfId="0" applyFont="1" applyFill="1" applyBorder="1" applyAlignment="1">
      <alignment horizontal="left" wrapText="1"/>
    </xf>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xf>
    <xf numFmtId="0" fontId="7" fillId="0" borderId="2" xfId="13" applyFont="1" applyFill="1" applyBorder="1"/>
    <xf numFmtId="0" fontId="7" fillId="0" borderId="12" xfId="13" applyFont="1" applyFill="1" applyBorder="1" applyAlignment="1">
      <alignment horizontal="left" wrapText="1" indent="1"/>
    </xf>
    <xf numFmtId="169" fontId="7" fillId="0" borderId="1" xfId="13" applyNumberFormat="1" applyFont="1" applyFill="1" applyBorder="1" applyAlignment="1">
      <alignment horizontal="right"/>
    </xf>
    <xf numFmtId="0" fontId="9" fillId="0" borderId="12" xfId="13" applyFont="1" applyFill="1" applyBorder="1" applyAlignment="1">
      <alignment wrapText="1"/>
    </xf>
    <xf numFmtId="0" fontId="7" fillId="0" borderId="12" xfId="13" applyFont="1" applyFill="1" applyBorder="1" applyAlignment="1">
      <alignment horizontal="left" wrapText="1"/>
    </xf>
    <xf numFmtId="0" fontId="9" fillId="0" borderId="12" xfId="13" applyFont="1" applyFill="1" applyBorder="1" applyAlignment="1">
      <alignment horizontal="left" wrapText="1"/>
    </xf>
    <xf numFmtId="0" fontId="20" fillId="0" borderId="12" xfId="13" applyFont="1" applyFill="1" applyBorder="1" applyAlignment="1">
      <alignment horizontal="left" wrapText="1" indent="1"/>
    </xf>
    <xf numFmtId="0" fontId="9" fillId="0" borderId="0" xfId="13" applyFont="1" applyFill="1" applyBorder="1" applyAlignment="1">
      <alignment wrapText="1"/>
    </xf>
    <xf numFmtId="0" fontId="20" fillId="0" borderId="0" xfId="13" applyFont="1" applyFill="1" applyBorder="1" applyAlignment="1">
      <alignment horizontal="left" wrapText="1" indent="1"/>
    </xf>
    <xf numFmtId="0" fontId="7" fillId="0" borderId="0" xfId="13" applyFont="1" applyFill="1" applyBorder="1" applyAlignment="1">
      <alignment horizontal="left" wrapText="1"/>
    </xf>
    <xf numFmtId="1" fontId="20" fillId="3" borderId="1" xfId="27" applyNumberFormat="1" applyFont="1" applyFill="1" applyBorder="1" applyAlignment="1">
      <alignment vertical="center"/>
    </xf>
    <xf numFmtId="4" fontId="7" fillId="0" borderId="0" xfId="13" applyNumberFormat="1" applyFont="1" applyFill="1" applyAlignment="1">
      <alignment horizontal="right"/>
    </xf>
    <xf numFmtId="168" fontId="7" fillId="3" borderId="0" xfId="3" applyNumberFormat="1" applyFont="1" applyFill="1" applyBorder="1"/>
    <xf numFmtId="0" fontId="7" fillId="3" borderId="0" xfId="3" applyFont="1" applyFill="1" applyBorder="1"/>
    <xf numFmtId="0" fontId="9" fillId="0" borderId="0" xfId="13" applyFont="1" applyFill="1" applyBorder="1" applyAlignment="1">
      <alignment horizontal="left" wrapText="1"/>
    </xf>
    <xf numFmtId="0" fontId="9" fillId="0" borderId="13" xfId="12" applyFont="1" applyFill="1" applyBorder="1" applyAlignment="1">
      <alignment horizontal="left"/>
    </xf>
    <xf numFmtId="0" fontId="7" fillId="0" borderId="13" xfId="0" applyFont="1" applyFill="1" applyBorder="1" applyAlignment="1">
      <alignment horizontal="left" indent="1"/>
    </xf>
    <xf numFmtId="0" fontId="7" fillId="0" borderId="7" xfId="0" applyFont="1" applyFill="1" applyBorder="1" applyAlignment="1">
      <alignment horizontal="left" indent="1"/>
    </xf>
    <xf numFmtId="0" fontId="9" fillId="0" borderId="13" xfId="0" applyFont="1" applyFill="1" applyBorder="1" applyAlignment="1">
      <alignment horizontal="center" vertical="center"/>
    </xf>
    <xf numFmtId="0" fontId="7" fillId="0" borderId="12" xfId="3" applyFont="1" applyFill="1" applyBorder="1" applyAlignment="1">
      <alignment horizontal="center" vertical="top" wrapText="1"/>
    </xf>
    <xf numFmtId="0" fontId="8" fillId="3" borderId="0" xfId="3" applyFont="1" applyFill="1" applyBorder="1" applyAlignment="1"/>
    <xf numFmtId="0" fontId="18" fillId="3" borderId="0" xfId="3" applyFont="1" applyFill="1" applyAlignment="1"/>
    <xf numFmtId="1" fontId="20" fillId="3" borderId="1" xfId="25" applyNumberFormat="1" applyFont="1" applyFill="1" applyBorder="1" applyAlignment="1">
      <alignment vertical="center"/>
    </xf>
    <xf numFmtId="0" fontId="7" fillId="3" borderId="1" xfId="3" applyFont="1" applyFill="1" applyBorder="1"/>
    <xf numFmtId="0" fontId="7" fillId="3" borderId="0" xfId="3" applyFont="1" applyFill="1"/>
    <xf numFmtId="0" fontId="7" fillId="3" borderId="0" xfId="25" applyFont="1" applyFill="1" applyAlignment="1">
      <alignment vertical="center"/>
    </xf>
    <xf numFmtId="0" fontId="7" fillId="3" borderId="0" xfId="25" applyFont="1" applyFill="1"/>
    <xf numFmtId="169" fontId="9" fillId="0" borderId="0" xfId="27" applyNumberFormat="1" applyFont="1" applyFill="1" applyBorder="1"/>
    <xf numFmtId="0" fontId="9" fillId="3" borderId="0" xfId="3" applyFont="1" applyFill="1" applyBorder="1"/>
    <xf numFmtId="169" fontId="7" fillId="0" borderId="0" xfId="25" applyNumberFormat="1" applyFont="1" applyFill="1" applyAlignment="1">
      <alignment horizontal="right"/>
    </xf>
    <xf numFmtId="169" fontId="7" fillId="0" borderId="0" xfId="27" applyNumberFormat="1" applyFont="1" applyFill="1" applyBorder="1" applyAlignment="1">
      <alignment horizontal="right"/>
    </xf>
    <xf numFmtId="169" fontId="9" fillId="0" borderId="0" xfId="25" applyNumberFormat="1" applyFont="1" applyFill="1" applyBorder="1" applyAlignment="1">
      <alignment horizontal="right"/>
    </xf>
    <xf numFmtId="168" fontId="9" fillId="0" borderId="0" xfId="25" applyNumberFormat="1" applyFont="1" applyFill="1" applyBorder="1" applyAlignment="1"/>
    <xf numFmtId="0" fontId="7" fillId="0" borderId="0" xfId="25" applyFont="1" applyFill="1" applyBorder="1" applyAlignment="1">
      <alignment vertical="center"/>
    </xf>
    <xf numFmtId="0" fontId="9" fillId="0" borderId="1" xfId="3" applyFont="1" applyFill="1" applyBorder="1"/>
    <xf numFmtId="0" fontId="9" fillId="0" borderId="1" xfId="25" applyFont="1" applyFill="1" applyBorder="1" applyAlignment="1">
      <alignment vertical="center"/>
    </xf>
    <xf numFmtId="168" fontId="9" fillId="0" borderId="1" xfId="3" applyNumberFormat="1" applyFont="1" applyFill="1" applyBorder="1"/>
    <xf numFmtId="0" fontId="7" fillId="3" borderId="0" xfId="3" applyFont="1" applyFill="1" applyBorder="1" applyAlignment="1">
      <alignment wrapText="1"/>
    </xf>
    <xf numFmtId="0" fontId="7" fillId="0" borderId="13" xfId="3" applyFont="1" applyFill="1" applyBorder="1" applyAlignment="1">
      <alignment horizontal="center" vertical="top" wrapText="1"/>
    </xf>
    <xf numFmtId="0" fontId="9" fillId="0" borderId="13" xfId="3" applyFont="1" applyFill="1" applyBorder="1" applyAlignment="1">
      <alignment wrapText="1"/>
    </xf>
    <xf numFmtId="1" fontId="7" fillId="0" borderId="13" xfId="25" applyNumberFormat="1" applyFont="1" applyBorder="1" applyAlignment="1">
      <alignment horizontal="left" wrapText="1" indent="1"/>
    </xf>
    <xf numFmtId="0" fontId="9" fillId="0" borderId="7" xfId="3" applyFont="1" applyFill="1" applyBorder="1" applyAlignment="1">
      <alignment wrapText="1"/>
    </xf>
    <xf numFmtId="0" fontId="9" fillId="0" borderId="3" xfId="0" applyFont="1" applyFill="1" applyBorder="1" applyAlignment="1" applyProtection="1">
      <alignment horizontal="center" vertical="center"/>
    </xf>
    <xf numFmtId="169" fontId="7" fillId="2" borderId="0" xfId="0" applyNumberFormat="1" applyFont="1" applyFill="1" applyBorder="1" applyAlignment="1">
      <alignment horizontal="right"/>
    </xf>
    <xf numFmtId="0" fontId="9" fillId="0" borderId="13" xfId="25" applyFont="1" applyFill="1" applyBorder="1" applyAlignment="1" applyProtection="1">
      <alignment horizontal="left" wrapText="1"/>
    </xf>
    <xf numFmtId="0" fontId="20" fillId="0" borderId="13" xfId="25" applyFont="1" applyFill="1" applyBorder="1" applyAlignment="1" applyProtection="1">
      <alignment horizontal="left" wrapText="1"/>
    </xf>
    <xf numFmtId="0" fontId="9" fillId="0" borderId="13" xfId="25" applyFont="1" applyFill="1" applyBorder="1" applyAlignment="1" applyProtection="1">
      <alignment horizontal="left" wrapText="1" indent="1"/>
    </xf>
    <xf numFmtId="0" fontId="7" fillId="0" borderId="13" xfId="25" applyFont="1" applyFill="1" applyBorder="1" applyAlignment="1" applyProtection="1">
      <alignment horizontal="left" wrapText="1" indent="2"/>
    </xf>
    <xf numFmtId="0" fontId="20" fillId="0" borderId="13" xfId="25" applyFont="1" applyFill="1" applyBorder="1" applyAlignment="1" applyProtection="1">
      <alignment horizontal="left" wrapText="1" indent="2"/>
    </xf>
    <xf numFmtId="0" fontId="7" fillId="0" borderId="13" xfId="25" applyFont="1" applyFill="1" applyBorder="1" applyAlignment="1" applyProtection="1">
      <alignment horizontal="left" wrapText="1" indent="3"/>
    </xf>
    <xf numFmtId="0" fontId="7" fillId="0" borderId="13" xfId="25" applyFont="1" applyFill="1" applyBorder="1" applyAlignment="1">
      <alignment horizontal="left" wrapText="1" indent="3"/>
    </xf>
    <xf numFmtId="0" fontId="20" fillId="0" borderId="12" xfId="0" applyFont="1" applyFill="1" applyBorder="1" applyAlignment="1">
      <alignment horizontal="left" wrapText="1" indent="1"/>
    </xf>
    <xf numFmtId="0" fontId="9" fillId="0" borderId="2" xfId="0" applyFont="1" applyFill="1" applyBorder="1" applyAlignment="1" applyProtection="1">
      <alignment horizontal="center" vertical="center"/>
    </xf>
    <xf numFmtId="0" fontId="20" fillId="0" borderId="12" xfId="25" applyFont="1" applyFill="1" applyBorder="1" applyAlignment="1" applyProtection="1">
      <alignment horizontal="left" wrapText="1"/>
    </xf>
    <xf numFmtId="0" fontId="7" fillId="0" borderId="12" xfId="25" applyFont="1" applyFill="1" applyBorder="1" applyAlignment="1" applyProtection="1">
      <alignment horizontal="left" wrapText="1" indent="2"/>
    </xf>
    <xf numFmtId="0" fontId="7" fillId="0" borderId="12" xfId="25" applyFont="1" applyFill="1" applyBorder="1" applyAlignment="1" applyProtection="1">
      <alignment horizontal="left" wrapText="1" indent="3"/>
    </xf>
    <xf numFmtId="0" fontId="7" fillId="0" borderId="12" xfId="25" applyFont="1" applyFill="1" applyBorder="1" applyAlignment="1">
      <alignment horizontal="left" wrapText="1" indent="3"/>
    </xf>
    <xf numFmtId="0" fontId="9" fillId="0" borderId="12" xfId="0" applyFont="1" applyFill="1" applyBorder="1" applyAlignment="1" applyProtection="1">
      <alignment horizontal="left" vertical="center" wrapText="1"/>
    </xf>
    <xf numFmtId="0" fontId="20" fillId="0" borderId="12" xfId="0" applyFont="1" applyFill="1" applyBorder="1" applyAlignment="1" applyProtection="1">
      <alignment horizontal="left"/>
    </xf>
    <xf numFmtId="0" fontId="7" fillId="0" borderId="12" xfId="0" applyFont="1" applyFill="1" applyBorder="1" applyAlignment="1" applyProtection="1">
      <alignment horizontal="left" wrapText="1" indent="1"/>
    </xf>
    <xf numFmtId="0" fontId="9" fillId="0" borderId="12" xfId="3" applyFont="1" applyFill="1" applyBorder="1" applyAlignment="1">
      <alignment horizontal="left" wrapText="1"/>
    </xf>
    <xf numFmtId="0" fontId="9" fillId="0" borderId="12" xfId="3" applyFont="1" applyFill="1" applyBorder="1" applyAlignment="1">
      <alignment horizontal="left" wrapText="1" indent="1"/>
    </xf>
    <xf numFmtId="0" fontId="7" fillId="0" borderId="12" xfId="3" applyFont="1" applyFill="1" applyBorder="1" applyAlignment="1">
      <alignment horizontal="left" wrapText="1" indent="2"/>
    </xf>
    <xf numFmtId="0" fontId="9" fillId="0" borderId="6" xfId="3" applyFont="1" applyFill="1" applyBorder="1" applyAlignment="1">
      <alignment horizontal="left" wrapText="1"/>
    </xf>
    <xf numFmtId="0" fontId="0" fillId="0" borderId="13" xfId="0" applyFill="1" applyBorder="1"/>
    <xf numFmtId="0" fontId="0" fillId="2" borderId="0" xfId="0" applyFill="1" applyAlignment="1">
      <alignment wrapText="1"/>
    </xf>
    <xf numFmtId="0" fontId="8" fillId="2" borderId="0" xfId="0" applyFont="1" applyFill="1" applyAlignment="1">
      <alignment wrapText="1"/>
    </xf>
    <xf numFmtId="0" fontId="7" fillId="2" borderId="0" xfId="0" applyFont="1" applyFill="1" applyAlignment="1">
      <alignment horizontal="left" wrapText="1"/>
    </xf>
    <xf numFmtId="0" fontId="9" fillId="2" borderId="0" xfId="0" applyFont="1" applyFill="1" applyAlignment="1">
      <alignment horizontal="left" wrapText="1"/>
    </xf>
    <xf numFmtId="0" fontId="9" fillId="0" borderId="13" xfId="0" applyFont="1" applyFill="1" applyBorder="1" applyAlignment="1" applyProtection="1">
      <alignment horizontal="center" vertical="center"/>
    </xf>
    <xf numFmtId="1" fontId="9" fillId="0" borderId="12" xfId="0" applyNumberFormat="1" applyFont="1" applyFill="1" applyBorder="1" applyAlignment="1">
      <alignment horizontal="center" vertical="center"/>
    </xf>
    <xf numFmtId="1" fontId="7" fillId="0" borderId="12" xfId="0" applyNumberFormat="1" applyFont="1" applyFill="1" applyBorder="1" applyAlignment="1">
      <alignment horizontal="left" wrapText="1" indent="1"/>
    </xf>
    <xf numFmtId="1" fontId="7" fillId="0" borderId="12" xfId="0" applyNumberFormat="1" applyFont="1" applyFill="1" applyBorder="1" applyAlignment="1">
      <alignment horizontal="left" wrapText="1"/>
    </xf>
    <xf numFmtId="1" fontId="7" fillId="0" borderId="12" xfId="0" applyNumberFormat="1" applyFont="1" applyFill="1" applyBorder="1" applyAlignment="1">
      <alignment horizontal="left" wrapText="1" indent="2"/>
    </xf>
    <xf numFmtId="1" fontId="7" fillId="0" borderId="0" xfId="0" applyNumberFormat="1" applyFont="1" applyFill="1" applyBorder="1" applyAlignment="1">
      <alignment horizontal="left" wrapText="1" indent="2"/>
    </xf>
    <xf numFmtId="1" fontId="9" fillId="0" borderId="12" xfId="0" applyNumberFormat="1" applyFont="1" applyFill="1" applyBorder="1" applyAlignment="1">
      <alignment horizontal="left" wrapText="1"/>
    </xf>
    <xf numFmtId="0" fontId="18" fillId="3" borderId="0" xfId="0" applyFont="1" applyFill="1" applyAlignment="1">
      <alignment vertical="center"/>
    </xf>
    <xf numFmtId="0" fontId="7" fillId="0" borderId="2" xfId="0" applyFont="1" applyFill="1" applyBorder="1"/>
    <xf numFmtId="0" fontId="7" fillId="0" borderId="12" xfId="0" applyFont="1" applyFill="1" applyBorder="1" applyAlignment="1" applyProtection="1">
      <alignment horizontal="left"/>
    </xf>
    <xf numFmtId="0" fontId="7" fillId="0" borderId="6" xfId="0" applyFont="1" applyFill="1" applyBorder="1" applyAlignment="1" applyProtection="1">
      <alignment horizontal="left" indent="1"/>
    </xf>
    <xf numFmtId="0" fontId="7" fillId="0" borderId="3" xfId="0" applyFont="1" applyFill="1" applyBorder="1" applyAlignment="1" applyProtection="1">
      <alignment horizontal="center" vertical="center"/>
    </xf>
    <xf numFmtId="0" fontId="7" fillId="0" borderId="0" xfId="22" applyFont="1" applyFill="1" applyAlignment="1">
      <alignment horizontal="center" vertical="center"/>
    </xf>
    <xf numFmtId="1" fontId="9" fillId="0" borderId="13" xfId="25" applyNumberFormat="1" applyFont="1" applyBorder="1" applyAlignment="1">
      <alignment horizontal="left" wrapText="1" indent="1"/>
    </xf>
    <xf numFmtId="1" fontId="9" fillId="0" borderId="13" xfId="25" applyNumberFormat="1" applyFont="1" applyFill="1" applyBorder="1" applyAlignment="1">
      <alignment horizontal="left" wrapText="1" indent="1"/>
    </xf>
    <xf numFmtId="1" fontId="7" fillId="0" borderId="13" xfId="25" applyNumberFormat="1" applyFont="1" applyBorder="1" applyAlignment="1">
      <alignment horizontal="left" wrapText="1" indent="2"/>
    </xf>
    <xf numFmtId="1" fontId="7" fillId="0" borderId="13" xfId="25" applyNumberFormat="1" applyFont="1" applyFill="1" applyBorder="1" applyAlignment="1">
      <alignment horizontal="left" wrapText="1" indent="2"/>
    </xf>
    <xf numFmtId="0" fontId="7" fillId="0" borderId="13" xfId="0" applyFont="1" applyFill="1" applyBorder="1" applyAlignment="1">
      <alignment horizontal="left" indent="4"/>
    </xf>
    <xf numFmtId="0" fontId="20" fillId="0" borderId="13" xfId="0" applyFont="1" applyFill="1" applyBorder="1" applyAlignment="1">
      <alignment horizontal="left" indent="3"/>
    </xf>
    <xf numFmtId="0" fontId="7" fillId="0" borderId="13" xfId="0" applyFont="1" applyFill="1" applyBorder="1" applyAlignment="1">
      <alignment horizontal="left" indent="3"/>
    </xf>
    <xf numFmtId="0" fontId="7" fillId="0" borderId="7" xfId="0" applyFont="1" applyFill="1" applyBorder="1" applyAlignment="1">
      <alignment horizontal="left" indent="4"/>
    </xf>
    <xf numFmtId="0" fontId="20" fillId="0" borderId="13" xfId="0" applyFont="1" applyFill="1" applyBorder="1" applyAlignment="1" applyProtection="1">
      <alignment horizontal="left" vertical="center" wrapText="1" indent="1"/>
    </xf>
    <xf numFmtId="0" fontId="9" fillId="0" borderId="13" xfId="0" applyFont="1" applyFill="1" applyBorder="1" applyAlignment="1">
      <alignment horizontal="left" wrapText="1" indent="1"/>
    </xf>
    <xf numFmtId="0" fontId="9" fillId="0" borderId="13" xfId="0" applyFont="1" applyFill="1" applyBorder="1" applyAlignment="1">
      <alignment horizontal="left" wrapText="1" indent="2"/>
    </xf>
    <xf numFmtId="1" fontId="8" fillId="3" borderId="0" xfId="0" applyNumberFormat="1" applyFont="1" applyFill="1" applyBorder="1" applyAlignment="1">
      <alignment horizontal="left"/>
    </xf>
    <xf numFmtId="0" fontId="7" fillId="3" borderId="0" xfId="31" applyFont="1" applyFill="1"/>
    <xf numFmtId="0" fontId="20" fillId="0" borderId="9" xfId="0" applyFont="1" applyFill="1" applyBorder="1" applyAlignment="1">
      <alignment horizontal="center" wrapText="1"/>
    </xf>
    <xf numFmtId="0" fontId="20" fillId="0" borderId="9" xfId="0" applyFont="1" applyFill="1" applyBorder="1" applyAlignment="1">
      <alignment horizontal="center" vertical="center" wrapText="1"/>
    </xf>
    <xf numFmtId="0" fontId="9" fillId="0" borderId="13" xfId="0" applyFont="1" applyFill="1" applyBorder="1" applyAlignment="1">
      <alignment horizontal="left" wrapText="1"/>
    </xf>
    <xf numFmtId="169" fontId="7" fillId="0" borderId="0" xfId="0" applyNumberFormat="1" applyFont="1" applyFill="1" applyAlignment="1"/>
    <xf numFmtId="3" fontId="20" fillId="0" borderId="26" xfId="0" applyNumberFormat="1" applyFont="1" applyFill="1" applyBorder="1" applyAlignment="1">
      <alignment horizontal="center" wrapText="1"/>
    </xf>
    <xf numFmtId="169" fontId="20" fillId="0" borderId="26" xfId="0" applyNumberFormat="1" applyFont="1" applyFill="1" applyBorder="1" applyAlignment="1">
      <alignment horizontal="center" wrapText="1"/>
    </xf>
    <xf numFmtId="14" fontId="9" fillId="0" borderId="13" xfId="0" applyNumberFormat="1" applyFont="1" applyFill="1" applyBorder="1" applyAlignment="1" applyProtection="1">
      <alignment horizontal="center" vertical="center" wrapText="1"/>
      <protection locked="0"/>
    </xf>
    <xf numFmtId="14" fontId="9" fillId="0" borderId="12" xfId="0" applyNumberFormat="1" applyFont="1" applyFill="1" applyBorder="1" applyAlignment="1" applyProtection="1">
      <alignment horizontal="center" vertical="center" wrapText="1"/>
      <protection locked="0"/>
    </xf>
    <xf numFmtId="0" fontId="7" fillId="0" borderId="0" xfId="31" applyFont="1" applyFill="1" applyBorder="1"/>
    <xf numFmtId="1" fontId="9" fillId="3" borderId="1" xfId="0" applyNumberFormat="1" applyFont="1" applyFill="1" applyBorder="1" applyAlignment="1">
      <alignment horizontal="left" vertical="center"/>
    </xf>
    <xf numFmtId="1" fontId="9" fillId="0" borderId="13" xfId="30" applyNumberFormat="1" applyFont="1" applyFill="1" applyBorder="1" applyAlignment="1">
      <alignment horizontal="left" wrapText="1"/>
    </xf>
    <xf numFmtId="1" fontId="7" fillId="0" borderId="13" xfId="30" applyNumberFormat="1" applyFont="1" applyFill="1" applyBorder="1" applyAlignment="1">
      <alignment horizontal="left" wrapText="1" indent="2"/>
    </xf>
    <xf numFmtId="2" fontId="9" fillId="0" borderId="13" xfId="30" applyNumberFormat="1" applyFont="1" applyFill="1" applyBorder="1" applyAlignment="1">
      <alignment horizontal="left" wrapText="1" indent="2"/>
    </xf>
    <xf numFmtId="1" fontId="7" fillId="0" borderId="13" xfId="30" applyNumberFormat="1" applyFont="1" applyFill="1" applyBorder="1" applyAlignment="1">
      <alignment horizontal="left" wrapText="1" indent="4"/>
    </xf>
    <xf numFmtId="170" fontId="7" fillId="0" borderId="13" xfId="30" applyNumberFormat="1" applyFont="1" applyFill="1" applyBorder="1" applyAlignment="1">
      <alignment horizontal="left" wrapText="1" indent="6"/>
    </xf>
    <xf numFmtId="2" fontId="7" fillId="0" borderId="13" xfId="30" applyNumberFormat="1" applyFont="1" applyFill="1" applyBorder="1" applyAlignment="1">
      <alignment horizontal="left" wrapText="1" indent="4"/>
    </xf>
    <xf numFmtId="2" fontId="7" fillId="0" borderId="7" xfId="30" applyNumberFormat="1" applyFont="1" applyFill="1" applyBorder="1" applyAlignment="1">
      <alignment horizontal="left" wrapText="1" indent="4"/>
    </xf>
    <xf numFmtId="49" fontId="7" fillId="0" borderId="9" xfId="0" applyNumberFormat="1" applyFont="1" applyFill="1" applyBorder="1" applyAlignment="1" applyProtection="1">
      <alignment horizontal="center" vertical="center" wrapText="1"/>
      <protection locked="0"/>
    </xf>
    <xf numFmtId="0" fontId="7" fillId="0" borderId="13" xfId="0" applyFont="1" applyFill="1" applyBorder="1" applyAlignment="1">
      <alignment wrapText="1"/>
    </xf>
    <xf numFmtId="0" fontId="7" fillId="0" borderId="13" xfId="0" applyFont="1" applyFill="1" applyBorder="1" applyAlignment="1">
      <alignment horizontal="left" wrapText="1" indent="2"/>
    </xf>
    <xf numFmtId="0" fontId="7" fillId="0" borderId="13" xfId="0" applyFont="1" applyFill="1" applyBorder="1" applyAlignment="1">
      <alignment horizontal="left" wrapText="1" indent="1"/>
    </xf>
    <xf numFmtId="0" fontId="9" fillId="0" borderId="7" xfId="0" applyFont="1" applyFill="1" applyBorder="1" applyAlignment="1">
      <alignment wrapText="1"/>
    </xf>
    <xf numFmtId="169" fontId="9" fillId="0" borderId="1" xfId="0" applyNumberFormat="1" applyFont="1" applyFill="1" applyBorder="1" applyAlignment="1">
      <alignment horizontal="right" wrapText="1"/>
    </xf>
    <xf numFmtId="49" fontId="7" fillId="0" borderId="0" xfId="0" applyNumberFormat="1" applyFont="1" applyFill="1" applyBorder="1" applyAlignment="1" applyProtection="1">
      <alignment horizontal="center" vertical="center" wrapText="1"/>
      <protection locked="0"/>
    </xf>
    <xf numFmtId="49" fontId="7" fillId="3" borderId="26" xfId="0" applyNumberFormat="1" applyFont="1" applyFill="1" applyBorder="1" applyAlignment="1" applyProtection="1">
      <alignment horizontal="center" vertical="center" wrapText="1"/>
      <protection locked="0"/>
    </xf>
    <xf numFmtId="49" fontId="7" fillId="0" borderId="26" xfId="0" applyNumberFormat="1" applyFont="1" applyFill="1" applyBorder="1" applyAlignment="1" applyProtection="1">
      <alignment horizontal="center" vertical="center" wrapText="1"/>
      <protection locked="0"/>
    </xf>
    <xf numFmtId="14" fontId="9" fillId="0" borderId="2" xfId="0" applyNumberFormat="1" applyFont="1" applyFill="1" applyBorder="1" applyAlignment="1" applyProtection="1">
      <alignment horizontal="center" vertical="center" wrapText="1"/>
      <protection locked="0"/>
    </xf>
    <xf numFmtId="0" fontId="7" fillId="0" borderId="12" xfId="0" applyFont="1" applyFill="1" applyBorder="1" applyAlignment="1">
      <alignment horizontal="left" wrapText="1" indent="2"/>
    </xf>
    <xf numFmtId="0" fontId="7" fillId="3" borderId="0" xfId="0" applyFont="1" applyFill="1" applyAlignment="1"/>
    <xf numFmtId="0" fontId="20" fillId="0" borderId="13" xfId="0" applyFont="1" applyFill="1" applyBorder="1" applyAlignment="1">
      <alignment horizontal="left" wrapText="1"/>
    </xf>
    <xf numFmtId="0" fontId="20" fillId="0" borderId="7" xfId="0" applyFont="1" applyFill="1" applyBorder="1" applyAlignment="1">
      <alignment horizontal="left" wrapText="1" indent="1"/>
    </xf>
    <xf numFmtId="0" fontId="38" fillId="2" borderId="1" xfId="0" applyFont="1" applyFill="1" applyBorder="1"/>
    <xf numFmtId="0" fontId="38" fillId="2" borderId="2" xfId="0" applyFont="1" applyFill="1" applyBorder="1"/>
    <xf numFmtId="0" fontId="38" fillId="2" borderId="6" xfId="0" applyFont="1" applyFill="1" applyBorder="1"/>
    <xf numFmtId="0" fontId="38" fillId="0" borderId="14" xfId="0" applyFont="1" applyFill="1" applyBorder="1"/>
    <xf numFmtId="0" fontId="47" fillId="0" borderId="0" xfId="0" applyFont="1" applyFill="1" applyBorder="1" applyAlignment="1">
      <alignment wrapText="1"/>
    </xf>
    <xf numFmtId="0" fontId="47" fillId="0" borderId="12" xfId="0" applyFont="1" applyFill="1" applyBorder="1" applyAlignment="1">
      <alignment wrapText="1"/>
    </xf>
    <xf numFmtId="0" fontId="50" fillId="0" borderId="0" xfId="0" applyFont="1" applyFill="1" applyBorder="1" applyAlignment="1">
      <alignment horizontal="left" wrapText="1" indent="1"/>
    </xf>
    <xf numFmtId="0" fontId="50" fillId="0" borderId="12" xfId="0" applyFont="1" applyFill="1" applyBorder="1" applyAlignment="1">
      <alignment horizontal="left" wrapText="1" indent="1"/>
    </xf>
    <xf numFmtId="0" fontId="51" fillId="0" borderId="0" xfId="0" applyFont="1" applyFill="1" applyBorder="1" applyAlignment="1">
      <alignment horizontal="left" wrapText="1" indent="1"/>
    </xf>
    <xf numFmtId="0" fontId="51" fillId="0" borderId="12" xfId="0" applyFont="1" applyFill="1" applyBorder="1" applyAlignment="1">
      <alignment horizontal="left" wrapText="1" indent="1"/>
    </xf>
    <xf numFmtId="0" fontId="38" fillId="0" borderId="0" xfId="0" applyFont="1" applyFill="1" applyBorder="1" applyAlignment="1">
      <alignment horizontal="left" wrapText="1" indent="2"/>
    </xf>
    <xf numFmtId="0" fontId="38" fillId="0" borderId="12" xfId="0" applyFont="1" applyFill="1" applyBorder="1" applyAlignment="1">
      <alignment horizontal="left" wrapText="1" indent="2"/>
    </xf>
    <xf numFmtId="0" fontId="38" fillId="0" borderId="0" xfId="0" applyFont="1" applyFill="1" applyBorder="1" applyAlignment="1">
      <alignment horizontal="left" wrapText="1" indent="3"/>
    </xf>
    <xf numFmtId="0" fontId="38" fillId="0" borderId="12" xfId="0" applyFont="1" applyFill="1" applyBorder="1" applyAlignment="1">
      <alignment horizontal="left" wrapText="1" indent="3"/>
    </xf>
    <xf numFmtId="0" fontId="38" fillId="0" borderId="0" xfId="0" applyFont="1" applyFill="1" applyBorder="1" applyAlignment="1">
      <alignment horizontal="left" wrapText="1" indent="1"/>
    </xf>
    <xf numFmtId="0" fontId="38" fillId="0" borderId="12" xfId="0" applyFont="1" applyFill="1" applyBorder="1" applyAlignment="1">
      <alignment horizontal="left" wrapText="1" indent="1"/>
    </xf>
    <xf numFmtId="0" fontId="38" fillId="0" borderId="0" xfId="0" applyFont="1" applyFill="1" applyBorder="1" applyAlignment="1">
      <alignment wrapText="1"/>
    </xf>
    <xf numFmtId="0" fontId="38" fillId="0" borderId="12" xfId="0" applyFont="1" applyFill="1" applyBorder="1" applyAlignment="1">
      <alignment wrapText="1"/>
    </xf>
    <xf numFmtId="0" fontId="38" fillId="0" borderId="1" xfId="0" applyFont="1" applyFill="1" applyBorder="1" applyAlignment="1">
      <alignment horizontal="left" wrapText="1" indent="1"/>
    </xf>
    <xf numFmtId="0" fontId="38" fillId="0" borderId="6" xfId="0" applyFont="1" applyFill="1" applyBorder="1" applyAlignment="1">
      <alignment horizontal="left" wrapText="1" indent="1"/>
    </xf>
    <xf numFmtId="0" fontId="38" fillId="0" borderId="2" xfId="0" applyFont="1" applyFill="1" applyBorder="1"/>
    <xf numFmtId="0" fontId="47" fillId="2" borderId="0" xfId="0" applyFont="1" applyFill="1"/>
    <xf numFmtId="49" fontId="9" fillId="3" borderId="8" xfId="0" applyNumberFormat="1" applyFont="1" applyFill="1" applyBorder="1" applyAlignment="1">
      <alignment horizontal="right" vertical="center" wrapText="1" shrinkToFit="1"/>
    </xf>
    <xf numFmtId="1" fontId="9" fillId="0" borderId="13" xfId="0" applyNumberFormat="1" applyFont="1" applyFill="1" applyBorder="1" applyAlignment="1">
      <alignment horizontal="center"/>
    </xf>
    <xf numFmtId="1" fontId="9" fillId="0" borderId="12" xfId="0" applyNumberFormat="1" applyFont="1" applyFill="1" applyBorder="1" applyAlignment="1">
      <alignment horizontal="center"/>
    </xf>
    <xf numFmtId="1" fontId="7" fillId="0" borderId="13" xfId="0" applyNumberFormat="1" applyFont="1" applyFill="1" applyBorder="1" applyAlignment="1">
      <alignment horizontal="left" wrapText="1"/>
    </xf>
    <xf numFmtId="1" fontId="9" fillId="0" borderId="13" xfId="0" applyNumberFormat="1" applyFont="1" applyFill="1" applyBorder="1" applyAlignment="1">
      <alignment wrapText="1"/>
    </xf>
    <xf numFmtId="1" fontId="9" fillId="0" borderId="12" xfId="0" applyNumberFormat="1" applyFont="1" applyFill="1" applyBorder="1" applyAlignment="1">
      <alignment wrapText="1"/>
    </xf>
    <xf numFmtId="1" fontId="9" fillId="0" borderId="13" xfId="0" applyNumberFormat="1" applyFont="1" applyFill="1" applyBorder="1" applyAlignment="1">
      <alignment horizontal="left" wrapText="1" indent="1"/>
    </xf>
    <xf numFmtId="1" fontId="9" fillId="0" borderId="12" xfId="0" applyNumberFormat="1" applyFont="1" applyFill="1" applyBorder="1" applyAlignment="1">
      <alignment horizontal="left" wrapText="1" indent="1"/>
    </xf>
    <xf numFmtId="1" fontId="20" fillId="0" borderId="13" xfId="0" applyNumberFormat="1" applyFont="1" applyFill="1" applyBorder="1" applyAlignment="1">
      <alignment horizontal="left" wrapText="1" indent="2"/>
    </xf>
    <xf numFmtId="1" fontId="20" fillId="0" borderId="12" xfId="0" applyNumberFormat="1" applyFont="1" applyFill="1" applyBorder="1" applyAlignment="1">
      <alignment horizontal="left" wrapText="1" indent="2"/>
    </xf>
    <xf numFmtId="1" fontId="7" fillId="0" borderId="13" xfId="0" applyNumberFormat="1" applyFont="1" applyFill="1" applyBorder="1" applyAlignment="1">
      <alignment horizontal="left" wrapText="1" indent="2"/>
    </xf>
    <xf numFmtId="1" fontId="20" fillId="0" borderId="13" xfId="0" applyNumberFormat="1" applyFont="1" applyFill="1" applyBorder="1" applyAlignment="1">
      <alignment horizontal="left" wrapText="1" indent="3"/>
    </xf>
    <xf numFmtId="1" fontId="20" fillId="0" borderId="12" xfId="0" applyNumberFormat="1" applyFont="1" applyFill="1" applyBorder="1" applyAlignment="1">
      <alignment horizontal="left" wrapText="1" indent="3"/>
    </xf>
    <xf numFmtId="1" fontId="7" fillId="0" borderId="13" xfId="0" applyNumberFormat="1" applyFont="1" applyFill="1" applyBorder="1" applyAlignment="1">
      <alignment horizontal="left" wrapText="1" indent="3"/>
    </xf>
    <xf numFmtId="1" fontId="7" fillId="0" borderId="12" xfId="0" applyNumberFormat="1" applyFont="1" applyFill="1" applyBorder="1" applyAlignment="1">
      <alignment horizontal="left" wrapText="1" indent="3"/>
    </xf>
    <xf numFmtId="1" fontId="14" fillId="0" borderId="13" xfId="0" applyNumberFormat="1" applyFont="1" applyFill="1" applyBorder="1" applyAlignment="1">
      <alignment horizontal="left" wrapText="1"/>
    </xf>
    <xf numFmtId="1" fontId="14" fillId="0" borderId="12" xfId="0" applyNumberFormat="1" applyFont="1" applyFill="1" applyBorder="1" applyAlignment="1">
      <alignment horizontal="left" wrapText="1"/>
    </xf>
    <xf numFmtId="1" fontId="7" fillId="0" borderId="13" xfId="0" applyNumberFormat="1" applyFont="1" applyFill="1" applyBorder="1" applyAlignment="1">
      <alignment horizontal="left" wrapText="1" indent="1"/>
    </xf>
    <xf numFmtId="1" fontId="14" fillId="0" borderId="6" xfId="0" applyNumberFormat="1" applyFont="1" applyFill="1" applyBorder="1" applyAlignment="1">
      <alignment horizontal="left" wrapText="1"/>
    </xf>
    <xf numFmtId="0" fontId="14" fillId="3" borderId="0" xfId="0" applyFont="1" applyFill="1"/>
    <xf numFmtId="0" fontId="9" fillId="0" borderId="3" xfId="0" applyFont="1" applyFill="1" applyBorder="1" applyAlignment="1">
      <alignment wrapText="1"/>
    </xf>
    <xf numFmtId="0" fontId="7" fillId="0" borderId="7" xfId="0" applyFont="1" applyFill="1" applyBorder="1" applyAlignment="1">
      <alignment horizontal="left" wrapText="1" indent="1"/>
    </xf>
    <xf numFmtId="0" fontId="9" fillId="0" borderId="13" xfId="0" applyFont="1" applyFill="1" applyBorder="1" applyAlignment="1" applyProtection="1">
      <alignment horizontal="left" vertical="center" wrapText="1"/>
    </xf>
    <xf numFmtId="0" fontId="7" fillId="0" borderId="13" xfId="0" applyFont="1" applyFill="1" applyBorder="1" applyAlignment="1" applyProtection="1">
      <alignment horizontal="left" wrapText="1" indent="1"/>
    </xf>
    <xf numFmtId="0" fontId="9" fillId="0" borderId="13" xfId="0" applyFont="1" applyFill="1" applyBorder="1" applyAlignment="1" applyProtection="1">
      <alignment horizontal="left" wrapText="1"/>
    </xf>
    <xf numFmtId="0" fontId="20" fillId="0" borderId="13" xfId="0" applyFont="1" applyFill="1" applyBorder="1" applyAlignment="1" applyProtection="1">
      <alignment horizontal="left" wrapText="1"/>
    </xf>
    <xf numFmtId="0" fontId="9" fillId="0" borderId="12" xfId="0" applyFont="1" applyFill="1" applyBorder="1" applyAlignment="1" applyProtection="1">
      <alignment horizontal="left" wrapText="1"/>
    </xf>
    <xf numFmtId="2" fontId="7" fillId="0" borderId="12" xfId="0" applyNumberFormat="1" applyFont="1" applyFill="1" applyBorder="1" applyAlignment="1" applyProtection="1">
      <alignment horizontal="left" wrapText="1"/>
    </xf>
    <xf numFmtId="2" fontId="7" fillId="0" borderId="0" xfId="0" applyNumberFormat="1" applyFont="1" applyFill="1" applyBorder="1" applyAlignment="1" applyProtection="1">
      <alignment horizontal="left" wrapText="1"/>
    </xf>
    <xf numFmtId="2" fontId="7" fillId="0" borderId="12" xfId="0" applyNumberFormat="1" applyFont="1" applyFill="1" applyBorder="1" applyAlignment="1">
      <alignment wrapText="1"/>
    </xf>
    <xf numFmtId="2" fontId="7" fillId="0" borderId="0" xfId="0" applyNumberFormat="1" applyFont="1" applyFill="1" applyBorder="1" applyAlignment="1">
      <alignment wrapText="1"/>
    </xf>
    <xf numFmtId="0" fontId="7" fillId="0" borderId="0" xfId="0" applyFont="1" applyFill="1" applyBorder="1" applyAlignment="1" applyProtection="1">
      <alignment horizontal="left" wrapText="1" indent="1"/>
    </xf>
    <xf numFmtId="2" fontId="7" fillId="0" borderId="12" xfId="0" applyNumberFormat="1" applyFont="1" applyFill="1" applyBorder="1" applyAlignment="1" applyProtection="1">
      <alignment horizontal="left" wrapText="1" indent="1"/>
    </xf>
    <xf numFmtId="2" fontId="7" fillId="0" borderId="0" xfId="0" applyNumberFormat="1" applyFont="1" applyFill="1" applyBorder="1" applyAlignment="1" applyProtection="1">
      <alignment horizontal="left" wrapText="1" indent="1"/>
    </xf>
    <xf numFmtId="2" fontId="7" fillId="0" borderId="12" xfId="0" applyNumberFormat="1" applyFont="1" applyFill="1" applyBorder="1" applyAlignment="1">
      <alignment horizontal="left" wrapText="1" indent="1"/>
    </xf>
    <xf numFmtId="2" fontId="7" fillId="0" borderId="0" xfId="0" applyNumberFormat="1" applyFont="1" applyFill="1" applyBorder="1" applyAlignment="1">
      <alignment horizontal="left" wrapText="1" indent="1"/>
    </xf>
    <xf numFmtId="2" fontId="7" fillId="0" borderId="6" xfId="0" applyNumberFormat="1" applyFont="1" applyFill="1" applyBorder="1" applyAlignment="1">
      <alignment horizontal="left" wrapText="1" indent="1"/>
    </xf>
    <xf numFmtId="2" fontId="7" fillId="0" borderId="1" xfId="0" applyNumberFormat="1" applyFont="1" applyFill="1" applyBorder="1" applyAlignment="1">
      <alignment horizontal="left" wrapText="1" indent="1"/>
    </xf>
    <xf numFmtId="169" fontId="27" fillId="0" borderId="1" xfId="0" applyNumberFormat="1" applyFont="1" applyFill="1" applyBorder="1" applyAlignment="1">
      <alignment horizontal="right"/>
    </xf>
    <xf numFmtId="0" fontId="9" fillId="0" borderId="13" xfId="0" applyFont="1" applyFill="1" applyBorder="1" applyAlignment="1" applyProtection="1">
      <alignment horizontal="center"/>
    </xf>
    <xf numFmtId="0" fontId="9" fillId="0" borderId="3" xfId="0" applyFont="1" applyFill="1" applyBorder="1" applyAlignment="1" applyProtection="1">
      <alignment horizontal="center"/>
    </xf>
    <xf numFmtId="0" fontId="9" fillId="0" borderId="13" xfId="25" applyFont="1" applyFill="1" applyBorder="1" applyAlignment="1" applyProtection="1">
      <alignment horizontal="left"/>
    </xf>
    <xf numFmtId="49" fontId="7" fillId="0" borderId="13" xfId="25" applyNumberFormat="1" applyFont="1" applyFill="1" applyBorder="1" applyAlignment="1" applyProtection="1">
      <alignment horizontal="left" wrapText="1" indent="1"/>
    </xf>
    <xf numFmtId="0" fontId="9" fillId="0" borderId="13" xfId="25" applyFont="1" applyFill="1" applyBorder="1" applyAlignment="1" applyProtection="1">
      <alignment wrapText="1"/>
    </xf>
    <xf numFmtId="49" fontId="7" fillId="0" borderId="7" xfId="25" applyNumberFormat="1" applyFont="1" applyFill="1" applyBorder="1" applyAlignment="1" applyProtection="1">
      <alignment horizontal="left" wrapText="1" indent="1"/>
    </xf>
    <xf numFmtId="0" fontId="7" fillId="0" borderId="13" xfId="0" applyFont="1" applyFill="1" applyBorder="1" applyAlignment="1">
      <alignment horizontal="center" vertical="center"/>
    </xf>
    <xf numFmtId="0" fontId="14" fillId="0" borderId="13" xfId="0" applyFont="1" applyFill="1" applyBorder="1" applyAlignment="1">
      <alignment horizontal="left" indent="1"/>
    </xf>
    <xf numFmtId="0" fontId="7" fillId="0" borderId="13" xfId="0" applyFont="1" applyFill="1" applyBorder="1" applyAlignment="1">
      <alignment horizontal="left" indent="2"/>
    </xf>
    <xf numFmtId="0" fontId="7" fillId="0" borderId="7" xfId="0" applyFont="1" applyFill="1" applyBorder="1" applyAlignment="1">
      <alignment horizontal="left" indent="2"/>
    </xf>
    <xf numFmtId="0" fontId="9" fillId="0" borderId="13" xfId="0" applyFont="1" applyFill="1" applyBorder="1" applyAlignment="1" applyProtection="1">
      <alignment horizontal="center" vertical="center"/>
    </xf>
    <xf numFmtId="0" fontId="52" fillId="2" borderId="0" xfId="5" applyFont="1" applyFill="1" applyAlignment="1" applyProtection="1"/>
    <xf numFmtId="0" fontId="52" fillId="2" borderId="0" xfId="5" applyFont="1" applyFill="1" applyAlignment="1" applyProtection="1">
      <alignment wrapText="1"/>
    </xf>
    <xf numFmtId="0" fontId="53" fillId="2" borderId="0" xfId="0" applyFont="1" applyFill="1"/>
    <xf numFmtId="1" fontId="9" fillId="0" borderId="13" xfId="0" applyNumberFormat="1" applyFont="1" applyFill="1" applyBorder="1" applyAlignment="1">
      <alignment horizontal="center" vertical="center"/>
    </xf>
    <xf numFmtId="1" fontId="9" fillId="0" borderId="13" xfId="0" applyNumberFormat="1" applyFont="1" applyFill="1" applyBorder="1"/>
    <xf numFmtId="1" fontId="20" fillId="0" borderId="13" xfId="0" applyNumberFormat="1" applyFont="1" applyFill="1" applyBorder="1" applyAlignment="1">
      <alignment horizontal="left" vertical="center"/>
    </xf>
    <xf numFmtId="0" fontId="9" fillId="0" borderId="13" xfId="0" applyFont="1" applyFill="1" applyBorder="1" applyAlignment="1" applyProtection="1">
      <alignment horizontal="left"/>
    </xf>
    <xf numFmtId="2" fontId="7" fillId="0" borderId="13" xfId="0" applyNumberFormat="1" applyFont="1" applyFill="1" applyBorder="1" applyAlignment="1" applyProtection="1">
      <alignment horizontal="left" indent="1"/>
    </xf>
    <xf numFmtId="2" fontId="7" fillId="0" borderId="13" xfId="0" applyNumberFormat="1" applyFont="1" applyFill="1" applyBorder="1" applyAlignment="1" applyProtection="1">
      <alignment horizontal="left" indent="2"/>
    </xf>
    <xf numFmtId="2" fontId="7" fillId="0" borderId="13" xfId="0" applyNumberFormat="1" applyFont="1" applyFill="1" applyBorder="1" applyAlignment="1" applyProtection="1">
      <alignment horizontal="left" indent="3"/>
    </xf>
    <xf numFmtId="0" fontId="7" fillId="0" borderId="13" xfId="0" applyFont="1" applyFill="1" applyBorder="1"/>
    <xf numFmtId="0" fontId="9" fillId="0" borderId="13" xfId="0" applyFont="1" applyFill="1" applyBorder="1" applyAlignment="1" applyProtection="1">
      <alignment horizontal="left" wrapText="1" indent="2"/>
    </xf>
    <xf numFmtId="0" fontId="7" fillId="0" borderId="13" xfId="0" applyFont="1" applyFill="1" applyBorder="1" applyAlignment="1" applyProtection="1">
      <alignment horizontal="left" wrapText="1" indent="3"/>
    </xf>
    <xf numFmtId="0" fontId="7" fillId="0" borderId="7" xfId="0" applyFont="1" applyFill="1" applyBorder="1" applyAlignment="1" applyProtection="1">
      <alignment horizontal="left" wrapText="1" indent="3"/>
    </xf>
    <xf numFmtId="0" fontId="7" fillId="0" borderId="13" xfId="0" applyFont="1" applyFill="1" applyBorder="1" applyAlignment="1">
      <alignment horizontal="center"/>
    </xf>
    <xf numFmtId="14" fontId="9" fillId="3" borderId="13" xfId="0" applyNumberFormat="1" applyFont="1" applyFill="1" applyBorder="1" applyAlignment="1" applyProtection="1">
      <alignment horizontal="center" vertical="center" wrapText="1"/>
      <protection locked="0"/>
    </xf>
    <xf numFmtId="14" fontId="9" fillId="3" borderId="7" xfId="0" applyNumberFormat="1"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xf>
    <xf numFmtId="0" fontId="9" fillId="3" borderId="7" xfId="0" applyFont="1" applyFill="1" applyBorder="1" applyAlignment="1" applyProtection="1">
      <alignment horizontal="center" vertical="center"/>
    </xf>
    <xf numFmtId="0" fontId="9" fillId="0" borderId="3" xfId="0" applyFont="1" applyFill="1" applyBorder="1" applyAlignment="1">
      <alignment horizontal="center" vertical="center"/>
    </xf>
    <xf numFmtId="0" fontId="9" fillId="0" borderId="2" xfId="0" applyFont="1" applyFill="1" applyBorder="1" applyAlignment="1">
      <alignment horizontal="center" vertical="center"/>
    </xf>
    <xf numFmtId="14" fontId="9" fillId="3" borderId="3" xfId="0" applyNumberFormat="1" applyFont="1" applyFill="1" applyBorder="1" applyAlignment="1" applyProtection="1">
      <alignment horizontal="center" vertical="center" wrapText="1"/>
      <protection locked="0"/>
    </xf>
    <xf numFmtId="14" fontId="9" fillId="0" borderId="3" xfId="0" applyNumberFormat="1" applyFont="1" applyFill="1" applyBorder="1" applyAlignment="1" applyProtection="1">
      <alignment horizontal="center" vertical="center" wrapText="1"/>
      <protection locked="0"/>
    </xf>
    <xf numFmtId="0" fontId="20" fillId="0" borderId="13" xfId="0" applyFont="1" applyFill="1" applyBorder="1" applyAlignment="1">
      <alignment horizontal="left" indent="1"/>
    </xf>
    <xf numFmtId="0" fontId="9" fillId="0" borderId="13" xfId="0" applyFont="1" applyFill="1" applyBorder="1" applyAlignment="1">
      <alignment horizontal="center"/>
    </xf>
    <xf numFmtId="0" fontId="38" fillId="2" borderId="0" xfId="0" applyFont="1" applyFill="1" applyBorder="1"/>
    <xf numFmtId="0" fontId="6" fillId="2" borderId="0" xfId="0" applyFont="1" applyFill="1" applyAlignment="1">
      <alignment horizontal="left"/>
    </xf>
    <xf numFmtId="0" fontId="20" fillId="2" borderId="1" xfId="21" applyNumberFormat="1" applyFont="1" applyFill="1" applyBorder="1"/>
    <xf numFmtId="0" fontId="7" fillId="0" borderId="13" xfId="0" applyFont="1" applyFill="1" applyBorder="1" applyAlignment="1">
      <alignment horizontal="right"/>
    </xf>
    <xf numFmtId="170" fontId="7" fillId="0" borderId="13" xfId="14" applyNumberFormat="1" applyFont="1" applyFill="1" applyBorder="1" applyAlignment="1">
      <alignment horizontal="left" wrapText="1" indent="3"/>
    </xf>
    <xf numFmtId="170" fontId="9" fillId="0" borderId="13" xfId="14" applyNumberFormat="1" applyFont="1" applyFill="1" applyBorder="1" applyAlignment="1">
      <alignment horizontal="left" wrapText="1" indent="1"/>
    </xf>
    <xf numFmtId="170" fontId="9" fillId="0" borderId="13" xfId="14" applyNumberFormat="1" applyFont="1" applyFill="1" applyBorder="1" applyAlignment="1">
      <alignment wrapText="1"/>
    </xf>
    <xf numFmtId="170" fontId="9" fillId="0" borderId="7" xfId="14" applyNumberFormat="1" applyFont="1" applyFill="1" applyBorder="1" applyAlignment="1">
      <alignment horizontal="left" wrapText="1" indent="1"/>
    </xf>
    <xf numFmtId="170" fontId="7" fillId="0" borderId="12" xfId="14" applyNumberFormat="1" applyFont="1" applyFill="1" applyBorder="1" applyAlignment="1">
      <alignment horizontal="left" wrapText="1" indent="3"/>
    </xf>
    <xf numFmtId="170" fontId="9" fillId="0" borderId="12" xfId="14" applyNumberFormat="1" applyFont="1" applyFill="1" applyBorder="1" applyAlignment="1">
      <alignment horizontal="left" wrapText="1" indent="1"/>
    </xf>
    <xf numFmtId="170" fontId="9" fillId="0" borderId="12" xfId="14" applyNumberFormat="1" applyFont="1" applyFill="1" applyBorder="1" applyAlignment="1">
      <alignment wrapText="1"/>
    </xf>
    <xf numFmtId="170" fontId="9" fillId="0" borderId="6" xfId="14" applyNumberFormat="1" applyFont="1" applyFill="1" applyBorder="1" applyAlignment="1">
      <alignment horizontal="left" wrapText="1" indent="1"/>
    </xf>
    <xf numFmtId="0" fontId="0" fillId="0" borderId="12" xfId="0" applyFill="1" applyBorder="1"/>
    <xf numFmtId="0" fontId="7" fillId="0" borderId="12" xfId="0" applyFont="1" applyFill="1" applyBorder="1"/>
    <xf numFmtId="0" fontId="20" fillId="0" borderId="12" xfId="0" applyFont="1" applyFill="1" applyBorder="1" applyAlignment="1">
      <alignment horizontal="left" indent="1"/>
    </xf>
    <xf numFmtId="0" fontId="7" fillId="0" borderId="7" xfId="0" applyFont="1" applyFill="1" applyBorder="1"/>
    <xf numFmtId="0" fontId="7" fillId="0" borderId="6" xfId="0" applyFont="1" applyFill="1" applyBorder="1"/>
    <xf numFmtId="0" fontId="9" fillId="0" borderId="12" xfId="0" applyFont="1" applyFill="1" applyBorder="1" applyAlignment="1" applyProtection="1">
      <alignment horizontal="left"/>
    </xf>
    <xf numFmtId="0" fontId="7" fillId="0" borderId="13" xfId="0" applyFont="1" applyFill="1" applyBorder="1" applyAlignment="1" applyProtection="1">
      <alignment horizontal="left" vertical="center" indent="1"/>
    </xf>
    <xf numFmtId="169" fontId="10" fillId="0" borderId="0" xfId="0" applyNumberFormat="1" applyFont="1" applyFill="1" applyBorder="1" applyAlignment="1">
      <alignment horizontal="right"/>
    </xf>
    <xf numFmtId="0" fontId="7" fillId="0" borderId="3" xfId="0" applyFont="1" applyFill="1" applyBorder="1" applyAlignment="1" applyProtection="1">
      <alignment horizontal="left" vertical="center"/>
    </xf>
    <xf numFmtId="0" fontId="7" fillId="0" borderId="13" xfId="0" applyFont="1" applyFill="1" applyBorder="1" applyAlignment="1" applyProtection="1">
      <alignment horizontal="left" vertical="center"/>
    </xf>
    <xf numFmtId="0" fontId="7" fillId="0" borderId="2" xfId="0" applyFont="1" applyFill="1" applyBorder="1" applyAlignment="1" applyProtection="1">
      <alignment horizontal="left" vertical="center"/>
    </xf>
    <xf numFmtId="0" fontId="7" fillId="3" borderId="1" xfId="0" applyFont="1" applyFill="1" applyBorder="1" applyAlignment="1">
      <alignment horizontal="right"/>
    </xf>
    <xf numFmtId="0" fontId="9" fillId="3" borderId="0" xfId="0" applyFont="1" applyFill="1" applyBorder="1" applyAlignment="1">
      <alignment horizontal="center"/>
    </xf>
    <xf numFmtId="0" fontId="7" fillId="2" borderId="0" xfId="0" applyFont="1" applyFill="1" applyBorder="1" applyAlignment="1" applyProtection="1">
      <alignment horizontal="left" vertical="center" indent="1"/>
    </xf>
    <xf numFmtId="0" fontId="7" fillId="0" borderId="13" xfId="0" applyFont="1" applyFill="1" applyBorder="1" applyAlignment="1" applyProtection="1">
      <alignment horizontal="left" vertical="center" wrapText="1" indent="1"/>
    </xf>
    <xf numFmtId="0" fontId="7" fillId="0" borderId="12" xfId="0" applyFont="1" applyFill="1" applyBorder="1" applyAlignment="1" applyProtection="1">
      <alignment horizontal="left" vertical="center" wrapText="1" indent="1"/>
    </xf>
    <xf numFmtId="0" fontId="7" fillId="0" borderId="7" xfId="0" applyFont="1" applyFill="1" applyBorder="1" applyAlignment="1" applyProtection="1">
      <alignment horizontal="left" vertical="center" wrapText="1" indent="1"/>
    </xf>
    <xf numFmtId="0" fontId="7" fillId="0" borderId="6" xfId="0" applyFont="1" applyFill="1" applyBorder="1" applyAlignment="1" applyProtection="1">
      <alignment horizontal="left" vertical="center" wrapText="1" indent="1"/>
    </xf>
    <xf numFmtId="0" fontId="7" fillId="0" borderId="3" xfId="0" applyFont="1" applyFill="1" applyBorder="1" applyAlignment="1">
      <alignment horizontal="center"/>
    </xf>
    <xf numFmtId="0" fontId="20" fillId="0" borderId="13" xfId="0" applyFont="1" applyFill="1" applyBorder="1" applyAlignment="1" applyProtection="1">
      <alignment horizontal="left"/>
    </xf>
    <xf numFmtId="0" fontId="9" fillId="0" borderId="13" xfId="0" applyFont="1" applyFill="1" applyBorder="1" applyAlignment="1">
      <alignment horizontal="left" indent="1"/>
    </xf>
    <xf numFmtId="0" fontId="7" fillId="0" borderId="13" xfId="0" applyFont="1" applyFill="1" applyBorder="1" applyAlignment="1" applyProtection="1">
      <alignment horizontal="left" wrapText="1" indent="2"/>
    </xf>
    <xf numFmtId="0" fontId="9" fillId="0" borderId="13" xfId="0" applyFont="1" applyFill="1" applyBorder="1" applyAlignment="1" applyProtection="1">
      <alignment horizontal="left" vertical="center" indent="1"/>
    </xf>
    <xf numFmtId="0" fontId="7" fillId="0" borderId="13" xfId="0" applyFont="1" applyFill="1" applyBorder="1" applyAlignment="1">
      <alignment horizontal="left"/>
    </xf>
    <xf numFmtId="0" fontId="7" fillId="0" borderId="13" xfId="0" applyFont="1" applyFill="1" applyBorder="1" applyAlignment="1"/>
    <xf numFmtId="0" fontId="7" fillId="3" borderId="2" xfId="14" applyFont="1" applyFill="1" applyBorder="1"/>
    <xf numFmtId="0" fontId="7" fillId="3" borderId="6" xfId="14" applyFont="1" applyFill="1" applyBorder="1"/>
    <xf numFmtId="0" fontId="7" fillId="0" borderId="12" xfId="0" applyFont="1" applyFill="1" applyBorder="1" applyAlignment="1">
      <alignment horizontal="left"/>
    </xf>
    <xf numFmtId="0" fontId="7" fillId="0" borderId="12" xfId="0" applyFont="1" applyFill="1" applyBorder="1" applyAlignment="1"/>
    <xf numFmtId="0" fontId="9" fillId="0" borderId="12" xfId="0" applyFont="1" applyFill="1" applyBorder="1" applyAlignment="1">
      <alignment horizontal="left" indent="1"/>
    </xf>
    <xf numFmtId="0" fontId="7" fillId="0" borderId="12" xfId="0" applyFont="1" applyFill="1" applyBorder="1" applyAlignment="1" applyProtection="1">
      <alignment horizontal="left" wrapText="1" indent="2"/>
    </xf>
    <xf numFmtId="0" fontId="7" fillId="0" borderId="12" xfId="0" applyFont="1" applyFill="1" applyBorder="1" applyAlignment="1">
      <alignment horizontal="left" indent="2"/>
    </xf>
    <xf numFmtId="0" fontId="7" fillId="0" borderId="6" xfId="0" applyFont="1" applyFill="1" applyBorder="1" applyAlignment="1">
      <alignment horizontal="left" indent="2"/>
    </xf>
    <xf numFmtId="14" fontId="9" fillId="3" borderId="3" xfId="0" applyNumberFormat="1" applyFont="1" applyFill="1" applyBorder="1" applyAlignment="1" applyProtection="1">
      <alignment vertical="center" wrapText="1"/>
      <protection locked="0"/>
    </xf>
    <xf numFmtId="14" fontId="9" fillId="3" borderId="7" xfId="0" applyNumberFormat="1" applyFont="1" applyFill="1" applyBorder="1" applyAlignment="1" applyProtection="1">
      <alignment vertical="center" wrapText="1"/>
      <protection locked="0"/>
    </xf>
    <xf numFmtId="2" fontId="9" fillId="0" borderId="0" xfId="0" applyNumberFormat="1" applyFont="1" applyFill="1"/>
    <xf numFmtId="2" fontId="9" fillId="0" borderId="0" xfId="0" applyNumberFormat="1" applyFont="1" applyFill="1" applyAlignment="1">
      <alignment horizontal="right"/>
    </xf>
    <xf numFmtId="15" fontId="7" fillId="0" borderId="13" xfId="21" applyNumberFormat="1" applyFont="1" applyFill="1" applyBorder="1" applyAlignment="1">
      <alignment horizontal="left"/>
    </xf>
    <xf numFmtId="168" fontId="9" fillId="0" borderId="13" xfId="21" applyFont="1" applyFill="1" applyBorder="1" applyProtection="1">
      <protection locked="0"/>
    </xf>
    <xf numFmtId="0" fontId="7" fillId="0" borderId="13" xfId="21" applyNumberFormat="1" applyFont="1" applyFill="1" applyBorder="1"/>
    <xf numFmtId="0" fontId="7" fillId="0" borderId="13" xfId="21" applyNumberFormat="1" applyFont="1" applyFill="1" applyBorder="1" applyAlignment="1">
      <alignment horizontal="left" indent="1"/>
    </xf>
    <xf numFmtId="0" fontId="7" fillId="0" borderId="13" xfId="21" applyNumberFormat="1" applyFont="1" applyFill="1" applyBorder="1" applyAlignment="1">
      <alignment horizontal="left" indent="2"/>
    </xf>
    <xf numFmtId="0" fontId="7" fillId="0" borderId="13" xfId="21" applyNumberFormat="1" applyFont="1" applyFill="1" applyBorder="1" applyAlignment="1">
      <alignment horizontal="left" indent="3"/>
    </xf>
    <xf numFmtId="0" fontId="7" fillId="0" borderId="13" xfId="21" applyNumberFormat="1" applyFont="1" applyFill="1" applyBorder="1" applyAlignment="1">
      <alignment horizontal="left" indent="4"/>
    </xf>
    <xf numFmtId="168" fontId="9" fillId="0" borderId="13" xfId="21" applyNumberFormat="1" applyFont="1" applyFill="1" applyBorder="1" applyAlignment="1" applyProtection="1">
      <alignment wrapText="1"/>
    </xf>
    <xf numFmtId="0" fontId="7" fillId="0" borderId="13" xfId="21" applyNumberFormat="1" applyFont="1" applyFill="1" applyBorder="1" applyAlignment="1">
      <alignment horizontal="left" indent="6"/>
    </xf>
    <xf numFmtId="173" fontId="9" fillId="0" borderId="13" xfId="21" applyNumberFormat="1" applyFont="1" applyFill="1" applyBorder="1" applyAlignment="1" applyProtection="1"/>
    <xf numFmtId="0" fontId="7" fillId="0" borderId="13" xfId="20" applyFont="1" applyFill="1" applyBorder="1" applyProtection="1"/>
    <xf numFmtId="168" fontId="9" fillId="0" borderId="13" xfId="21" applyNumberFormat="1" applyFont="1" applyFill="1" applyBorder="1" applyAlignment="1" applyProtection="1"/>
    <xf numFmtId="0" fontId="7" fillId="0" borderId="7" xfId="21" applyNumberFormat="1" applyFont="1" applyFill="1" applyBorder="1" applyAlignment="1">
      <alignment horizontal="left" indent="1"/>
    </xf>
    <xf numFmtId="1" fontId="9" fillId="0" borderId="13" xfId="22" applyNumberFormat="1" applyFont="1" applyFill="1" applyBorder="1" applyAlignment="1">
      <alignment horizontal="center" vertical="center"/>
    </xf>
    <xf numFmtId="1" fontId="9" fillId="0" borderId="13" xfId="22" applyNumberFormat="1" applyFont="1" applyFill="1" applyBorder="1"/>
    <xf numFmtId="1" fontId="7" fillId="0" borderId="13" xfId="22" applyNumberFormat="1" applyFont="1" applyFill="1" applyBorder="1" applyAlignment="1">
      <alignment horizontal="left" wrapText="1" indent="1"/>
    </xf>
    <xf numFmtId="1" fontId="7" fillId="0" borderId="13" xfId="22" applyNumberFormat="1" applyFont="1" applyFill="1" applyBorder="1" applyAlignment="1">
      <alignment horizontal="left" vertical="center" wrapText="1" indent="1"/>
    </xf>
    <xf numFmtId="0" fontId="27" fillId="2" borderId="0" xfId="24" applyFont="1" applyFill="1" applyBorder="1"/>
    <xf numFmtId="0" fontId="9" fillId="0" borderId="13" xfId="0" applyFont="1" applyFill="1" applyBorder="1" applyAlignment="1" applyProtection="1">
      <alignment horizontal="center" vertical="center"/>
    </xf>
    <xf numFmtId="1" fontId="11" fillId="0" borderId="13" xfId="0" applyNumberFormat="1" applyFont="1" applyFill="1" applyBorder="1" applyAlignment="1">
      <alignment wrapText="1"/>
    </xf>
    <xf numFmtId="1" fontId="9" fillId="0" borderId="13" xfId="0" applyNumberFormat="1" applyFont="1" applyFill="1" applyBorder="1" applyAlignment="1">
      <alignment horizontal="center" vertical="center" wrapText="1"/>
    </xf>
    <xf numFmtId="1" fontId="14" fillId="0" borderId="13" xfId="0" applyNumberFormat="1" applyFont="1" applyFill="1" applyBorder="1" applyAlignment="1">
      <alignment wrapText="1"/>
    </xf>
    <xf numFmtId="1" fontId="7" fillId="0" borderId="13" xfId="0" applyNumberFormat="1" applyFont="1" applyFill="1" applyBorder="1" applyAlignment="1">
      <alignment wrapText="1"/>
    </xf>
    <xf numFmtId="2" fontId="7" fillId="0" borderId="13" xfId="0" applyNumberFormat="1" applyFont="1" applyFill="1" applyBorder="1" applyAlignment="1">
      <alignment horizontal="left" wrapText="1" indent="1"/>
    </xf>
    <xf numFmtId="0" fontId="15" fillId="2" borderId="0" xfId="0" applyFont="1" applyFill="1" applyBorder="1" applyAlignment="1">
      <alignment horizontal="left"/>
    </xf>
    <xf numFmtId="1" fontId="14" fillId="0" borderId="13" xfId="0" applyNumberFormat="1" applyFont="1" applyFill="1" applyBorder="1" applyAlignment="1">
      <alignment horizontal="left" vertical="center" wrapText="1"/>
    </xf>
    <xf numFmtId="0" fontId="7" fillId="0" borderId="13" xfId="32" applyFont="1" applyFill="1" applyBorder="1" applyAlignment="1">
      <alignment horizontal="left" indent="1"/>
    </xf>
    <xf numFmtId="0" fontId="7" fillId="0" borderId="13" xfId="32" applyFont="1" applyFill="1" applyBorder="1" applyAlignment="1">
      <alignment horizontal="left" wrapText="1" indent="1"/>
    </xf>
    <xf numFmtId="0" fontId="7" fillId="0" borderId="13" xfId="32" applyFont="1" applyFill="1" applyBorder="1" applyAlignment="1">
      <alignment horizontal="left" wrapText="1" indent="2"/>
    </xf>
    <xf numFmtId="0" fontId="9" fillId="0" borderId="13" xfId="32" applyFont="1" applyFill="1" applyBorder="1"/>
    <xf numFmtId="0" fontId="9" fillId="0" borderId="13" xfId="9" applyFont="1" applyFill="1" applyBorder="1" applyAlignment="1">
      <alignment horizontal="center" vertical="center"/>
    </xf>
    <xf numFmtId="0" fontId="9" fillId="0" borderId="13" xfId="10" applyFont="1" applyFill="1" applyBorder="1" applyAlignment="1">
      <alignment wrapText="1"/>
    </xf>
    <xf numFmtId="0" fontId="7" fillId="0" borderId="13" xfId="10" applyFont="1" applyFill="1" applyBorder="1" applyAlignment="1">
      <alignment horizontal="left" indent="2"/>
    </xf>
    <xf numFmtId="0" fontId="7" fillId="0" borderId="13" xfId="11" applyFont="1" applyFill="1" applyBorder="1"/>
    <xf numFmtId="0" fontId="7" fillId="0" borderId="13" xfId="10" applyFont="1" applyFill="1" applyBorder="1" applyAlignment="1">
      <alignment horizontal="left" indent="3"/>
    </xf>
    <xf numFmtId="0" fontId="7" fillId="0" borderId="13" xfId="10" applyFont="1" applyFill="1" applyBorder="1" applyAlignment="1">
      <alignment horizontal="left" wrapText="1" indent="1"/>
    </xf>
    <xf numFmtId="0" fontId="7" fillId="0" borderId="13" xfId="10" applyFont="1" applyFill="1" applyBorder="1" applyAlignment="1">
      <alignment horizontal="left" wrapText="1" indent="2"/>
    </xf>
    <xf numFmtId="169" fontId="9" fillId="0" borderId="13" xfId="6" applyNumberFormat="1" applyFont="1" applyFill="1" applyBorder="1"/>
    <xf numFmtId="0" fontId="9" fillId="0" borderId="7" xfId="0" applyFont="1" applyFill="1" applyBorder="1"/>
    <xf numFmtId="14" fontId="22" fillId="0" borderId="13" xfId="0" applyNumberFormat="1" applyFont="1" applyFill="1" applyBorder="1"/>
    <xf numFmtId="169" fontId="7" fillId="0" borderId="13" xfId="6" applyNumberFormat="1" applyFont="1" applyFill="1" applyBorder="1" applyAlignment="1">
      <alignment horizontal="left" indent="1"/>
    </xf>
    <xf numFmtId="169" fontId="7" fillId="0" borderId="13" xfId="6" applyNumberFormat="1" applyFont="1" applyFill="1" applyBorder="1" applyAlignment="1">
      <alignment horizontal="left" indent="2"/>
    </xf>
    <xf numFmtId="169" fontId="7" fillId="0" borderId="13" xfId="6" applyNumberFormat="1" applyFont="1" applyFill="1" applyBorder="1" applyAlignment="1">
      <alignment horizontal="left" indent="3"/>
    </xf>
    <xf numFmtId="169" fontId="7" fillId="0" borderId="13" xfId="6" applyNumberFormat="1" applyFont="1" applyFill="1" applyBorder="1" applyAlignment="1">
      <alignment horizontal="left" indent="4"/>
    </xf>
    <xf numFmtId="169" fontId="7" fillId="0" borderId="13" xfId="6" applyNumberFormat="1" applyFont="1" applyFill="1" applyBorder="1" applyAlignment="1">
      <alignment horizontal="left" indent="5"/>
    </xf>
    <xf numFmtId="1" fontId="20" fillId="2" borderId="3" xfId="0" applyNumberFormat="1" applyFont="1" applyFill="1" applyBorder="1" applyAlignment="1">
      <alignment vertical="center"/>
    </xf>
    <xf numFmtId="1" fontId="20" fillId="2" borderId="2" xfId="0" applyNumberFormat="1" applyFont="1" applyFill="1" applyBorder="1" applyAlignment="1">
      <alignment vertical="center"/>
    </xf>
    <xf numFmtId="14" fontId="22" fillId="2" borderId="6" xfId="0" applyNumberFormat="1" applyFont="1" applyFill="1" applyBorder="1"/>
    <xf numFmtId="169" fontId="7" fillId="0" borderId="13" xfId="6" applyNumberFormat="1" applyFont="1" applyFill="1" applyBorder="1" applyAlignment="1">
      <alignment horizontal="left" wrapText="1" indent="1"/>
    </xf>
    <xf numFmtId="169" fontId="7" fillId="0" borderId="13" xfId="6" applyNumberFormat="1" applyFont="1" applyFill="1" applyBorder="1" applyAlignment="1">
      <alignment horizontal="left" wrapText="1" indent="2"/>
    </xf>
    <xf numFmtId="0" fontId="21" fillId="0" borderId="7" xfId="25" applyFont="1" applyFill="1" applyBorder="1" applyAlignment="1">
      <alignment horizontal="left" wrapText="1" indent="1"/>
    </xf>
    <xf numFmtId="0" fontId="7" fillId="0" borderId="13" xfId="10" applyFont="1" applyFill="1" applyBorder="1" applyAlignment="1">
      <alignment horizontal="left" wrapText="1" indent="3"/>
    </xf>
    <xf numFmtId="14" fontId="9" fillId="0" borderId="13" xfId="0" applyNumberFormat="1" applyFont="1" applyFill="1" applyBorder="1" applyAlignment="1" applyProtection="1">
      <alignment horizontal="center" vertical="center" wrapText="1"/>
      <protection locked="0"/>
    </xf>
    <xf numFmtId="0" fontId="9" fillId="0" borderId="3" xfId="0" applyFont="1" applyFill="1" applyBorder="1" applyAlignment="1">
      <alignment horizontal="center" vertical="center" wrapText="1"/>
    </xf>
    <xf numFmtId="0" fontId="7" fillId="0" borderId="13" xfId="0" applyFont="1" applyFill="1" applyBorder="1" applyAlignment="1">
      <alignment horizontal="left" wrapText="1"/>
    </xf>
    <xf numFmtId="0" fontId="20" fillId="0" borderId="13" xfId="0" applyFont="1" applyFill="1" applyBorder="1" applyAlignment="1">
      <alignment horizontal="left" wrapText="1" indent="2"/>
    </xf>
    <xf numFmtId="0" fontId="7" fillId="0" borderId="13" xfId="0" applyFont="1" applyFill="1" applyBorder="1" applyAlignment="1">
      <alignment horizontal="left" wrapText="1" indent="3"/>
    </xf>
    <xf numFmtId="1" fontId="9" fillId="0" borderId="3" xfId="22" applyNumberFormat="1" applyFont="1" applyFill="1" applyBorder="1" applyAlignment="1">
      <alignment horizontal="center" vertical="center"/>
    </xf>
    <xf numFmtId="0" fontId="27" fillId="0" borderId="13" xfId="23" applyFont="1" applyFill="1" applyBorder="1" applyAlignment="1">
      <alignment vertical="top" wrapText="1"/>
    </xf>
    <xf numFmtId="0" fontId="27" fillId="0" borderId="13" xfId="23" applyFont="1" applyFill="1" applyBorder="1" applyAlignment="1">
      <alignment horizontal="left" indent="1"/>
    </xf>
    <xf numFmtId="0" fontId="27" fillId="0" borderId="13" xfId="0" applyFont="1" applyFill="1" applyBorder="1" applyAlignment="1"/>
    <xf numFmtId="0" fontId="9" fillId="2" borderId="20" xfId="25" applyFont="1" applyFill="1" applyBorder="1" applyAlignment="1">
      <alignment horizontal="left" vertical="top" wrapText="1"/>
    </xf>
    <xf numFmtId="0" fontId="9" fillId="2" borderId="12" xfId="25" applyFont="1" applyFill="1" applyBorder="1" applyAlignment="1">
      <alignment vertical="top"/>
    </xf>
    <xf numFmtId="0" fontId="9" fillId="2" borderId="12" xfId="25" applyFont="1" applyFill="1" applyBorder="1" applyAlignment="1">
      <alignment horizontal="left" vertical="top"/>
    </xf>
    <xf numFmtId="0" fontId="9" fillId="2" borderId="12" xfId="25" applyFont="1" applyFill="1" applyBorder="1" applyAlignment="1">
      <alignment vertical="top" wrapText="1"/>
    </xf>
    <xf numFmtId="0" fontId="42" fillId="2" borderId="12" xfId="25" applyFont="1" applyFill="1" applyBorder="1" applyAlignment="1">
      <alignment vertical="top" wrapText="1"/>
    </xf>
    <xf numFmtId="0" fontId="9" fillId="2" borderId="18" xfId="25" applyFont="1" applyFill="1" applyBorder="1" applyAlignment="1">
      <alignment vertical="top" wrapText="1"/>
    </xf>
    <xf numFmtId="0" fontId="9" fillId="2" borderId="23" xfId="25" applyFont="1" applyFill="1" applyBorder="1" applyAlignment="1">
      <alignment horizontal="left" vertical="top" wrapText="1"/>
    </xf>
    <xf numFmtId="0" fontId="9" fillId="2" borderId="12" xfId="25" applyFont="1" applyFill="1" applyBorder="1" applyAlignment="1">
      <alignment horizontal="left"/>
    </xf>
    <xf numFmtId="0" fontId="9" fillId="2" borderId="22" xfId="25" applyFont="1" applyFill="1" applyBorder="1" applyAlignment="1">
      <alignment horizontal="left" vertical="top" wrapText="1"/>
    </xf>
    <xf numFmtId="0" fontId="7" fillId="2" borderId="12" xfId="25" applyFont="1" applyFill="1" applyBorder="1" applyAlignment="1">
      <alignment vertical="top" wrapText="1"/>
    </xf>
    <xf numFmtId="0" fontId="9" fillId="2" borderId="24" xfId="25" applyFont="1" applyFill="1" applyBorder="1" applyAlignment="1">
      <alignment horizontal="left" vertical="top" wrapText="1"/>
    </xf>
    <xf numFmtId="0" fontId="7" fillId="2" borderId="12" xfId="25" applyFont="1" applyFill="1" applyBorder="1" applyAlignment="1">
      <alignment vertical="top"/>
    </xf>
    <xf numFmtId="0" fontId="9" fillId="2" borderId="22" xfId="25" applyFont="1" applyFill="1" applyBorder="1" applyAlignment="1">
      <alignment vertical="top" wrapText="1"/>
    </xf>
    <xf numFmtId="0" fontId="7" fillId="2" borderId="12" xfId="25" applyFont="1" applyFill="1" applyBorder="1" applyAlignment="1">
      <alignment horizontal="left" vertical="top"/>
    </xf>
    <xf numFmtId="0" fontId="7" fillId="2" borderId="20" xfId="25" applyFont="1" applyFill="1" applyBorder="1" applyAlignment="1">
      <alignment horizontal="left" vertical="top"/>
    </xf>
    <xf numFmtId="0" fontId="7" fillId="2" borderId="20" xfId="25" applyFont="1" applyFill="1" applyBorder="1" applyAlignment="1">
      <alignment horizontal="left" vertical="top" wrapText="1"/>
    </xf>
    <xf numFmtId="0" fontId="7" fillId="2" borderId="18" xfId="25" applyFont="1" applyFill="1" applyBorder="1" applyAlignment="1">
      <alignment vertical="top"/>
    </xf>
    <xf numFmtId="0" fontId="7" fillId="2" borderId="0" xfId="25" applyFont="1" applyFill="1" applyAlignment="1"/>
    <xf numFmtId="0" fontId="9" fillId="2" borderId="22" xfId="25" applyFont="1" applyFill="1" applyBorder="1" applyAlignment="1">
      <alignment horizontal="left" wrapText="1"/>
    </xf>
    <xf numFmtId="0" fontId="9" fillId="2" borderId="12" xfId="25" applyFont="1" applyFill="1" applyBorder="1" applyAlignment="1">
      <alignment horizontal="left" wrapText="1"/>
    </xf>
    <xf numFmtId="0" fontId="9" fillId="2" borderId="24" xfId="25" applyFont="1" applyFill="1" applyBorder="1" applyAlignment="1">
      <alignment horizontal="left" wrapText="1"/>
    </xf>
    <xf numFmtId="0" fontId="19" fillId="2" borderId="0" xfId="5" applyFont="1" applyFill="1" applyBorder="1" applyAlignment="1" applyProtection="1">
      <alignment vertical="top"/>
    </xf>
    <xf numFmtId="0" fontId="19" fillId="2" borderId="0" xfId="5" applyFont="1" applyFill="1" applyAlignment="1" applyProtection="1">
      <alignment vertical="top"/>
    </xf>
    <xf numFmtId="0" fontId="7" fillId="2" borderId="0" xfId="25" applyFont="1" applyFill="1" applyAlignment="1">
      <alignment vertical="top"/>
    </xf>
    <xf numFmtId="0" fontId="9" fillId="2" borderId="22" xfId="25" applyFont="1" applyFill="1" applyBorder="1" applyAlignment="1">
      <alignment horizontal="center" vertical="top"/>
    </xf>
    <xf numFmtId="0" fontId="7" fillId="2" borderId="20" xfId="25" applyFont="1" applyFill="1" applyBorder="1" applyAlignment="1">
      <alignment vertical="top"/>
    </xf>
    <xf numFmtId="0" fontId="7" fillId="2" borderId="17" xfId="25" applyFont="1" applyFill="1" applyBorder="1" applyAlignment="1">
      <alignment vertical="top"/>
    </xf>
    <xf numFmtId="0" fontId="0" fillId="2" borderId="0" xfId="0" applyFill="1" applyAlignment="1"/>
    <xf numFmtId="0" fontId="31" fillId="2" borderId="0" xfId="25" applyFont="1" applyFill="1" applyAlignment="1"/>
    <xf numFmtId="0" fontId="7" fillId="2" borderId="12" xfId="25" applyFont="1" applyFill="1" applyBorder="1" applyAlignment="1">
      <alignment horizontal="left" wrapText="1"/>
    </xf>
    <xf numFmtId="0" fontId="7" fillId="2" borderId="18" xfId="25" applyFont="1" applyFill="1" applyBorder="1" applyAlignment="1">
      <alignment horizontal="left" wrapText="1"/>
    </xf>
    <xf numFmtId="0" fontId="7" fillId="2" borderId="22" xfId="25" applyFont="1" applyFill="1" applyBorder="1" applyAlignment="1">
      <alignment horizontal="left" wrapText="1"/>
    </xf>
    <xf numFmtId="0" fontId="7" fillId="2" borderId="18" xfId="25" applyFont="1" applyFill="1" applyBorder="1" applyAlignment="1">
      <alignment horizontal="left"/>
    </xf>
    <xf numFmtId="0" fontId="20" fillId="2" borderId="12" xfId="25" applyFont="1" applyFill="1" applyBorder="1" applyAlignment="1">
      <alignment horizontal="left" wrapText="1"/>
    </xf>
    <xf numFmtId="0" fontId="20" fillId="2" borderId="13" xfId="25" applyFont="1" applyFill="1" applyBorder="1" applyAlignment="1">
      <alignment horizontal="center" wrapText="1"/>
    </xf>
    <xf numFmtId="0" fontId="7" fillId="2" borderId="13" xfId="25" applyFont="1" applyFill="1" applyBorder="1" applyAlignment="1">
      <alignment horizontal="left" wrapText="1"/>
    </xf>
    <xf numFmtId="0" fontId="9" fillId="2" borderId="5" xfId="25" applyFont="1" applyFill="1" applyBorder="1" applyAlignment="1">
      <alignment horizontal="left" wrapText="1"/>
    </xf>
    <xf numFmtId="0" fontId="20" fillId="2" borderId="13" xfId="25" applyFont="1" applyFill="1" applyBorder="1" applyAlignment="1">
      <alignment horizontal="center"/>
    </xf>
    <xf numFmtId="0" fontId="7" fillId="2" borderId="13" xfId="25" applyFont="1" applyFill="1" applyBorder="1" applyAlignment="1">
      <alignment horizontal="left"/>
    </xf>
    <xf numFmtId="0" fontId="7" fillId="2" borderId="13" xfId="25" applyFont="1" applyFill="1" applyBorder="1" applyAlignment="1"/>
    <xf numFmtId="0" fontId="9" fillId="2" borderId="13" xfId="25" applyFont="1" applyFill="1" applyBorder="1" applyAlignment="1">
      <alignment horizontal="left" wrapText="1"/>
    </xf>
    <xf numFmtId="0" fontId="7" fillId="2" borderId="5" xfId="25" applyFont="1" applyFill="1" applyBorder="1" applyAlignment="1">
      <alignment horizontal="left" wrapText="1"/>
    </xf>
    <xf numFmtId="0" fontId="9" fillId="2" borderId="22" xfId="25" applyFont="1" applyFill="1" applyBorder="1" applyAlignment="1">
      <alignment horizontal="left"/>
    </xf>
    <xf numFmtId="0" fontId="9" fillId="2" borderId="18" xfId="25" applyFont="1" applyFill="1" applyBorder="1" applyAlignment="1">
      <alignment horizontal="left" wrapText="1"/>
    </xf>
    <xf numFmtId="0" fontId="7" fillId="0" borderId="12" xfId="0" applyFont="1" applyFill="1" applyBorder="1" applyAlignment="1">
      <alignment horizontal="center" vertical="center" wrapText="1"/>
    </xf>
    <xf numFmtId="0" fontId="56" fillId="2" borderId="0" xfId="0" applyFont="1" applyFill="1" applyBorder="1" applyAlignment="1">
      <alignment horizontal="right"/>
    </xf>
    <xf numFmtId="0" fontId="57" fillId="2" borderId="0" xfId="0" applyFont="1" applyFill="1" applyBorder="1"/>
    <xf numFmtId="0" fontId="58" fillId="2" borderId="0" xfId="0" applyFont="1" applyFill="1" applyBorder="1" applyAlignment="1">
      <alignment horizontal="right"/>
    </xf>
    <xf numFmtId="0" fontId="58" fillId="2" borderId="0" xfId="0" applyFont="1" applyFill="1" applyBorder="1"/>
    <xf numFmtId="0" fontId="38" fillId="2" borderId="0" xfId="0" applyFont="1" applyFill="1" applyAlignment="1">
      <alignment wrapText="1"/>
    </xf>
    <xf numFmtId="0" fontId="51" fillId="2" borderId="0" xfId="0" applyFont="1" applyFill="1" applyAlignment="1">
      <alignment wrapText="1"/>
    </xf>
    <xf numFmtId="0" fontId="38" fillId="2" borderId="0" xfId="0" applyFont="1" applyFill="1" applyAlignment="1">
      <alignment horizontal="left" wrapText="1" indent="2"/>
    </xf>
    <xf numFmtId="0" fontId="60" fillId="2" borderId="0" xfId="0" applyFont="1" applyFill="1" applyAlignment="1">
      <alignment wrapText="1"/>
    </xf>
    <xf numFmtId="0" fontId="38" fillId="2" borderId="0" xfId="0" quotePrefix="1" applyFont="1" applyFill="1" applyAlignment="1">
      <alignment wrapText="1"/>
    </xf>
    <xf numFmtId="0" fontId="61" fillId="2" borderId="1" xfId="0" applyFont="1" applyFill="1" applyBorder="1" applyAlignment="1">
      <alignment wrapText="1"/>
    </xf>
    <xf numFmtId="169" fontId="18" fillId="2" borderId="0" xfId="0" applyNumberFormat="1" applyFont="1" applyFill="1" applyBorder="1"/>
    <xf numFmtId="174" fontId="9" fillId="2" borderId="1" xfId="0" applyNumberFormat="1" applyFont="1" applyFill="1" applyBorder="1"/>
    <xf numFmtId="169" fontId="7" fillId="0" borderId="21" xfId="0" applyNumberFormat="1" applyFont="1" applyFill="1" applyBorder="1" applyAlignment="1">
      <alignment horizontal="right"/>
    </xf>
    <xf numFmtId="0" fontId="14" fillId="2" borderId="0" xfId="0" applyFont="1" applyFill="1" applyBorder="1"/>
    <xf numFmtId="0" fontId="20" fillId="2" borderId="0" xfId="0" applyFont="1" applyFill="1" applyBorder="1"/>
    <xf numFmtId="0" fontId="20" fillId="0" borderId="12" xfId="25" applyFont="1" applyFill="1" applyBorder="1" applyAlignment="1" applyProtection="1">
      <alignment horizontal="left" wrapText="1" indent="2"/>
    </xf>
    <xf numFmtId="0" fontId="9" fillId="2" borderId="0" xfId="0" applyFont="1" applyFill="1" applyBorder="1" applyAlignment="1">
      <alignment horizontal="right" vertical="center"/>
    </xf>
    <xf numFmtId="0" fontId="47" fillId="2" borderId="0" xfId="0" applyFont="1" applyFill="1" applyAlignment="1">
      <alignment wrapText="1"/>
    </xf>
    <xf numFmtId="0" fontId="7" fillId="0" borderId="13" xfId="0" applyFont="1" applyFill="1" applyBorder="1" applyAlignment="1" applyProtection="1">
      <alignment horizontal="left" wrapText="1"/>
    </xf>
    <xf numFmtId="2" fontId="7" fillId="0" borderId="0" xfId="33" applyNumberFormat="1" applyFont="1" applyFill="1"/>
    <xf numFmtId="2" fontId="7" fillId="0" borderId="0" xfId="33" applyNumberFormat="1" applyFont="1" applyFill="1" applyBorder="1" applyAlignment="1">
      <alignment horizontal="right"/>
    </xf>
    <xf numFmtId="4" fontId="7" fillId="0" borderId="0" xfId="0" applyNumberFormat="1" applyFont="1" applyFill="1" applyAlignment="1"/>
    <xf numFmtId="0" fontId="7" fillId="0" borderId="6" xfId="0" applyFont="1" applyFill="1" applyBorder="1" applyAlignment="1" applyProtection="1">
      <alignment horizontal="left" wrapText="1" indent="2"/>
    </xf>
    <xf numFmtId="169" fontId="38" fillId="0" borderId="0" xfId="0" applyNumberFormat="1" applyFont="1" applyFill="1" applyBorder="1" applyAlignment="1"/>
    <xf numFmtId="169" fontId="47" fillId="0" borderId="0" xfId="0" applyNumberFormat="1" applyFont="1" applyFill="1" applyBorder="1" applyAlignment="1"/>
    <xf numFmtId="169" fontId="47" fillId="0" borderId="1" xfId="0" applyNumberFormat="1" applyFont="1" applyFill="1" applyBorder="1" applyAlignment="1"/>
    <xf numFmtId="169" fontId="38" fillId="0" borderId="0" xfId="0" applyNumberFormat="1" applyFont="1" applyFill="1" applyBorder="1" applyAlignment="1">
      <alignment horizontal="right"/>
    </xf>
    <xf numFmtId="169" fontId="47" fillId="0" borderId="0" xfId="0" applyNumberFormat="1" applyFont="1" applyFill="1" applyBorder="1" applyAlignment="1">
      <alignment horizontal="right"/>
    </xf>
    <xf numFmtId="169" fontId="47" fillId="0" borderId="1" xfId="0" applyNumberFormat="1" applyFont="1" applyFill="1" applyBorder="1" applyAlignment="1">
      <alignment horizontal="right"/>
    </xf>
    <xf numFmtId="169" fontId="9" fillId="0" borderId="20" xfId="0" applyNumberFormat="1" applyFont="1" applyFill="1" applyBorder="1" applyAlignment="1"/>
    <xf numFmtId="169" fontId="9" fillId="0" borderId="21" xfId="0" applyNumberFormat="1" applyFont="1" applyFill="1" applyBorder="1" applyAlignment="1"/>
    <xf numFmtId="169" fontId="9" fillId="0" borderId="1" xfId="0" applyNumberFormat="1" applyFont="1" applyFill="1" applyBorder="1" applyAlignment="1"/>
    <xf numFmtId="0" fontId="49" fillId="0" borderId="0" xfId="0" applyFont="1" applyFill="1"/>
    <xf numFmtId="0" fontId="7" fillId="0" borderId="0" xfId="0" applyFont="1" applyFill="1" applyBorder="1" applyAlignment="1"/>
    <xf numFmtId="1" fontId="9" fillId="0" borderId="0" xfId="0" applyNumberFormat="1" applyFont="1" applyFill="1" applyBorder="1" applyAlignment="1">
      <alignment horizontal="right"/>
    </xf>
    <xf numFmtId="4" fontId="9" fillId="0" borderId="0" xfId="0" applyNumberFormat="1" applyFont="1" applyFill="1" applyBorder="1" applyAlignment="1">
      <alignment horizontal="right"/>
    </xf>
    <xf numFmtId="4" fontId="7" fillId="0" borderId="1" xfId="0" applyNumberFormat="1" applyFont="1" applyFill="1" applyBorder="1" applyAlignment="1" applyProtection="1">
      <alignment horizontal="right" wrapText="1"/>
    </xf>
    <xf numFmtId="0" fontId="8" fillId="0" borderId="0" xfId="0" applyFont="1" applyFill="1" applyBorder="1"/>
    <xf numFmtId="0" fontId="7" fillId="2" borderId="0" xfId="0" applyFont="1" applyFill="1" applyBorder="1" applyAlignment="1" applyProtection="1">
      <alignment horizontal="left" indent="3"/>
    </xf>
    <xf numFmtId="0" fontId="27" fillId="3" borderId="0" xfId="0" applyFont="1" applyFill="1" applyBorder="1" applyAlignment="1">
      <alignment horizontal="left" vertical="top"/>
    </xf>
    <xf numFmtId="169" fontId="47" fillId="0" borderId="0" xfId="0" applyNumberFormat="1" applyFont="1"/>
    <xf numFmtId="169" fontId="47" fillId="0" borderId="0" xfId="0" applyNumberFormat="1" applyFont="1" applyAlignment="1">
      <alignment horizontal="right"/>
    </xf>
    <xf numFmtId="169" fontId="38" fillId="0" borderId="0" xfId="0" applyNumberFormat="1" applyFont="1" applyAlignment="1">
      <alignment horizontal="right"/>
    </xf>
    <xf numFmtId="169" fontId="9" fillId="0" borderId="0" xfId="0" applyNumberFormat="1" applyFont="1" applyFill="1" applyAlignment="1"/>
    <xf numFmtId="169" fontId="38" fillId="0" borderId="0" xfId="0" applyNumberFormat="1" applyFont="1"/>
    <xf numFmtId="0" fontId="7" fillId="0" borderId="7" xfId="0" applyFont="1" applyFill="1" applyBorder="1" applyAlignment="1" applyProtection="1">
      <alignment horizontal="left" wrapText="1" indent="2"/>
    </xf>
    <xf numFmtId="0" fontId="7" fillId="0" borderId="13" xfId="0" applyFont="1" applyFill="1" applyBorder="1" applyAlignment="1" applyProtection="1">
      <alignment horizontal="left" vertical="center" wrapText="1"/>
    </xf>
    <xf numFmtId="0" fontId="8" fillId="2" borderId="0" xfId="798" applyFont="1" applyFill="1" applyBorder="1"/>
    <xf numFmtId="0" fontId="7" fillId="2" borderId="0" xfId="798" applyFont="1" applyFill="1" applyAlignment="1">
      <alignment vertical="center"/>
    </xf>
    <xf numFmtId="0" fontId="14" fillId="0" borderId="13" xfId="11" applyFont="1" applyFill="1" applyBorder="1" applyAlignment="1">
      <alignment wrapText="1"/>
    </xf>
    <xf numFmtId="0" fontId="126" fillId="2" borderId="0" xfId="0" applyFont="1" applyFill="1"/>
    <xf numFmtId="0" fontId="27" fillId="2" borderId="0" xfId="27" applyFont="1" applyFill="1" applyBorder="1"/>
    <xf numFmtId="169" fontId="7" fillId="2" borderId="0" xfId="13" applyNumberFormat="1" applyFont="1" applyFill="1"/>
    <xf numFmtId="0" fontId="7" fillId="2" borderId="0" xfId="13" applyFont="1" applyFill="1"/>
    <xf numFmtId="0" fontId="9" fillId="2" borderId="0" xfId="0" applyFont="1" applyFill="1" applyAlignment="1">
      <alignment wrapText="1"/>
    </xf>
    <xf numFmtId="4" fontId="7" fillId="0" borderId="13" xfId="6" applyNumberFormat="1" applyFont="1" applyFill="1" applyBorder="1" applyAlignment="1">
      <alignment horizontal="left" wrapText="1" indent="2"/>
    </xf>
    <xf numFmtId="1" fontId="7" fillId="0" borderId="13" xfId="6" applyNumberFormat="1" applyFont="1" applyFill="1" applyBorder="1" applyAlignment="1">
      <alignment horizontal="left" wrapText="1" indent="4"/>
    </xf>
    <xf numFmtId="169" fontId="7" fillId="0" borderId="13" xfId="6" applyNumberFormat="1" applyFont="1" applyFill="1" applyBorder="1" applyAlignment="1">
      <alignment horizontal="left" wrapText="1" indent="5"/>
    </xf>
    <xf numFmtId="4" fontId="7" fillId="0" borderId="13" xfId="6" applyNumberFormat="1" applyFont="1" applyFill="1" applyBorder="1" applyAlignment="1">
      <alignment horizontal="left" wrapText="1" indent="4"/>
    </xf>
    <xf numFmtId="1" fontId="42" fillId="0" borderId="13" xfId="0" applyNumberFormat="1" applyFont="1" applyFill="1" applyBorder="1" applyAlignment="1">
      <alignment wrapText="1"/>
    </xf>
    <xf numFmtId="14" fontId="22" fillId="0" borderId="12" xfId="0" applyNumberFormat="1" applyFont="1" applyFill="1" applyBorder="1"/>
    <xf numFmtId="169" fontId="9" fillId="0" borderId="12" xfId="6" applyNumberFormat="1" applyFont="1" applyFill="1" applyBorder="1"/>
    <xf numFmtId="169" fontId="7" fillId="0" borderId="12" xfId="6" applyNumberFormat="1" applyFont="1" applyFill="1" applyBorder="1" applyAlignment="1">
      <alignment horizontal="left" indent="1"/>
    </xf>
    <xf numFmtId="169" fontId="7" fillId="0" borderId="12" xfId="6" applyNumberFormat="1" applyFont="1" applyFill="1" applyBorder="1" applyAlignment="1">
      <alignment horizontal="left" indent="2"/>
    </xf>
    <xf numFmtId="4" fontId="7" fillId="0" borderId="12" xfId="6" applyNumberFormat="1" applyFont="1" applyFill="1" applyBorder="1" applyAlignment="1">
      <alignment horizontal="left" indent="2"/>
    </xf>
    <xf numFmtId="169" fontId="7" fillId="0" borderId="12" xfId="6" applyNumberFormat="1" applyFont="1" applyFill="1" applyBorder="1" applyAlignment="1">
      <alignment horizontal="left" indent="3"/>
    </xf>
    <xf numFmtId="169" fontId="7" fillId="0" borderId="12" xfId="6" applyNumberFormat="1" applyFont="1" applyFill="1" applyBorder="1" applyAlignment="1">
      <alignment horizontal="left" indent="4"/>
    </xf>
    <xf numFmtId="1" fontId="7" fillId="0" borderId="12" xfId="6" applyNumberFormat="1" applyFont="1" applyFill="1" applyBorder="1" applyAlignment="1">
      <alignment horizontal="left" indent="4"/>
    </xf>
    <xf numFmtId="169" fontId="7" fillId="0" borderId="12" xfId="6" applyNumberFormat="1" applyFont="1" applyFill="1" applyBorder="1" applyAlignment="1">
      <alignment horizontal="left" indent="5"/>
    </xf>
    <xf numFmtId="4" fontId="7" fillId="0" borderId="12" xfId="6" applyNumberFormat="1" applyFont="1" applyFill="1" applyBorder="1" applyAlignment="1">
      <alignment horizontal="left" indent="4"/>
    </xf>
    <xf numFmtId="4" fontId="7" fillId="0" borderId="12" xfId="6" applyNumberFormat="1" applyFont="1" applyFill="1" applyBorder="1" applyAlignment="1">
      <alignment horizontal="left" wrapText="1" indent="2"/>
    </xf>
    <xf numFmtId="169" fontId="7" fillId="0" borderId="12" xfId="6" applyNumberFormat="1" applyFont="1" applyFill="1" applyBorder="1" applyAlignment="1">
      <alignment horizontal="left" wrapText="1" indent="1"/>
    </xf>
    <xf numFmtId="1" fontId="42" fillId="0" borderId="12" xfId="0" applyNumberFormat="1" applyFont="1" applyFill="1" applyBorder="1" applyAlignment="1">
      <alignment wrapText="1"/>
    </xf>
    <xf numFmtId="169" fontId="7" fillId="0" borderId="12" xfId="6" applyNumberFormat="1" applyFont="1" applyFill="1" applyBorder="1" applyAlignment="1">
      <alignment horizontal="left" wrapText="1" indent="2"/>
    </xf>
    <xf numFmtId="0" fontId="21" fillId="0" borderId="6" xfId="25" applyFont="1" applyFill="1" applyBorder="1" applyAlignment="1">
      <alignment horizontal="left" wrapText="1" indent="1"/>
    </xf>
    <xf numFmtId="0" fontId="9" fillId="0" borderId="7" xfId="32" applyFont="1" applyFill="1" applyBorder="1" applyAlignment="1">
      <alignment wrapText="1"/>
    </xf>
    <xf numFmtId="0" fontId="9" fillId="0" borderId="0" xfId="0" applyFont="1" applyFill="1"/>
    <xf numFmtId="0" fontId="9" fillId="0" borderId="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7" fillId="0" borderId="13" xfId="21" applyNumberFormat="1" applyFont="1" applyFill="1" applyBorder="1" applyAlignment="1">
      <alignment horizontal="left" wrapText="1" indent="3"/>
    </xf>
    <xf numFmtId="0" fontId="7" fillId="0" borderId="13" xfId="21" applyNumberFormat="1" applyFont="1" applyFill="1" applyBorder="1" applyAlignment="1">
      <alignment horizontal="left" wrapText="1" indent="5"/>
    </xf>
    <xf numFmtId="0" fontId="7" fillId="0" borderId="6" xfId="21" applyNumberFormat="1" applyFont="1" applyFill="1" applyBorder="1" applyAlignment="1">
      <alignment horizontal="left" indent="1"/>
    </xf>
    <xf numFmtId="0" fontId="7" fillId="0" borderId="13" xfId="21" applyNumberFormat="1" applyFont="1" applyFill="1" applyBorder="1" applyAlignment="1">
      <alignment horizontal="left" wrapText="1" indent="2"/>
    </xf>
    <xf numFmtId="0" fontId="10" fillId="0" borderId="13" xfId="0" applyFont="1" applyFill="1" applyBorder="1" applyAlignment="1">
      <alignment wrapText="1"/>
    </xf>
    <xf numFmtId="1" fontId="9" fillId="0" borderId="13" xfId="22" applyNumberFormat="1" applyFont="1" applyFill="1" applyBorder="1" applyAlignment="1">
      <alignment wrapText="1"/>
    </xf>
    <xf numFmtId="1" fontId="24" fillId="0" borderId="13" xfId="22" applyNumberFormat="1" applyFont="1" applyFill="1" applyBorder="1" applyAlignment="1">
      <alignment wrapText="1"/>
    </xf>
    <xf numFmtId="0" fontId="10" fillId="0" borderId="13" xfId="23" applyFont="1" applyFill="1" applyBorder="1" applyAlignment="1">
      <alignment horizontal="left" wrapText="1"/>
    </xf>
    <xf numFmtId="168" fontId="27" fillId="0" borderId="13" xfId="23" applyNumberFormat="1" applyFont="1" applyFill="1" applyBorder="1" applyAlignment="1">
      <alignment horizontal="left"/>
    </xf>
    <xf numFmtId="168" fontId="10" fillId="0" borderId="13" xfId="23" applyNumberFormat="1" applyFont="1" applyFill="1" applyBorder="1" applyAlignment="1">
      <alignment horizontal="left"/>
    </xf>
    <xf numFmtId="0" fontId="27" fillId="0" borderId="13" xfId="23" applyFont="1" applyFill="1" applyBorder="1" applyAlignment="1">
      <alignment horizontal="left" wrapText="1" indent="1"/>
    </xf>
    <xf numFmtId="0" fontId="27" fillId="0" borderId="13" xfId="23" applyFont="1" applyFill="1" applyBorder="1" applyAlignment="1">
      <alignment horizontal="left" wrapText="1"/>
    </xf>
    <xf numFmtId="168" fontId="27" fillId="0" borderId="13" xfId="23" applyNumberFormat="1" applyFont="1" applyFill="1" applyBorder="1" applyAlignment="1">
      <alignment horizontal="left" indent="1"/>
    </xf>
    <xf numFmtId="0" fontId="27" fillId="0" borderId="7" xfId="23" applyFont="1" applyFill="1" applyBorder="1" applyAlignment="1">
      <alignment horizontal="left" indent="1"/>
    </xf>
    <xf numFmtId="169" fontId="7" fillId="0" borderId="0" xfId="25" applyNumberFormat="1" applyFont="1" applyFill="1"/>
    <xf numFmtId="3" fontId="7" fillId="0" borderId="0" xfId="25" applyNumberFormat="1" applyFont="1" applyFill="1" applyAlignment="1">
      <alignment horizontal="right"/>
    </xf>
    <xf numFmtId="3" fontId="7" fillId="0" borderId="0" xfId="25" applyNumberFormat="1" applyFont="1" applyFill="1" applyBorder="1" applyAlignment="1">
      <alignment horizontal="right"/>
    </xf>
    <xf numFmtId="3" fontId="7" fillId="0" borderId="0" xfId="25" applyNumberFormat="1" applyFont="1" applyFill="1"/>
    <xf numFmtId="170" fontId="9" fillId="0" borderId="12" xfId="14" applyNumberFormat="1" applyFont="1" applyFill="1" applyBorder="1" applyAlignment="1">
      <alignment horizontal="left" vertical="center" wrapText="1" indent="1"/>
    </xf>
    <xf numFmtId="170" fontId="7" fillId="0" borderId="12" xfId="14" applyNumberFormat="1" applyFont="1" applyFill="1" applyBorder="1" applyAlignment="1">
      <alignment horizontal="left" vertical="center" wrapText="1" indent="3"/>
    </xf>
    <xf numFmtId="170" fontId="7" fillId="0" borderId="13" xfId="14" applyNumberFormat="1" applyFont="1" applyFill="1" applyBorder="1" applyAlignment="1">
      <alignment horizontal="left" vertical="center" wrapText="1" indent="3"/>
    </xf>
    <xf numFmtId="170" fontId="9" fillId="0" borderId="13" xfId="14" applyNumberFormat="1" applyFont="1" applyFill="1" applyBorder="1" applyAlignment="1">
      <alignment horizontal="left" vertical="center" wrapText="1" indent="1"/>
    </xf>
    <xf numFmtId="0" fontId="9" fillId="0" borderId="12" xfId="14" applyFont="1" applyFill="1" applyBorder="1" applyAlignment="1">
      <alignment vertical="center" wrapText="1"/>
    </xf>
    <xf numFmtId="0" fontId="9" fillId="0" borderId="13" xfId="14" applyFont="1" applyFill="1" applyBorder="1" applyAlignment="1">
      <alignment vertical="center" wrapText="1"/>
    </xf>
    <xf numFmtId="170" fontId="9" fillId="0" borderId="6" xfId="14" applyNumberFormat="1" applyFont="1" applyFill="1" applyBorder="1" applyAlignment="1">
      <alignment horizontal="left" vertical="center" wrapText="1" indent="1"/>
    </xf>
    <xf numFmtId="0" fontId="7" fillId="0" borderId="7" xfId="0" applyFont="1" applyFill="1" applyBorder="1" applyAlignment="1">
      <alignment wrapText="1"/>
    </xf>
    <xf numFmtId="0" fontId="9" fillId="0" borderId="13" xfId="0" applyFont="1" applyFill="1" applyBorder="1" applyAlignment="1">
      <alignment horizontal="left" vertical="center" wrapText="1"/>
    </xf>
    <xf numFmtId="0" fontId="20" fillId="0" borderId="13" xfId="0" applyFont="1" applyFill="1" applyBorder="1" applyAlignment="1">
      <alignment horizontal="left" vertical="center" wrapText="1" indent="1"/>
    </xf>
    <xf numFmtId="3" fontId="20" fillId="0" borderId="13" xfId="0" applyNumberFormat="1" applyFont="1" applyFill="1" applyBorder="1" applyAlignment="1">
      <alignment horizontal="left" vertical="center" wrapText="1" indent="1"/>
    </xf>
    <xf numFmtId="0" fontId="14" fillId="0" borderId="13" xfId="0" applyFont="1" applyFill="1" applyBorder="1" applyAlignment="1">
      <alignment horizontal="left" vertical="center" wrapText="1" indent="1"/>
    </xf>
    <xf numFmtId="3" fontId="14" fillId="0" borderId="13" xfId="0" applyNumberFormat="1" applyFont="1" applyFill="1" applyBorder="1" applyAlignment="1">
      <alignment horizontal="left" vertical="center" wrapText="1" indent="1"/>
    </xf>
    <xf numFmtId="0" fontId="14" fillId="0" borderId="7" xfId="0" applyFont="1" applyFill="1" applyBorder="1" applyAlignment="1">
      <alignment horizontal="left" vertical="center" wrapText="1" indent="1"/>
    </xf>
    <xf numFmtId="3" fontId="14" fillId="0" borderId="7" xfId="0" applyNumberFormat="1" applyFont="1" applyFill="1" applyBorder="1" applyAlignment="1">
      <alignment horizontal="left" vertical="center" wrapText="1" indent="1"/>
    </xf>
    <xf numFmtId="0" fontId="9" fillId="0" borderId="3" xfId="0" applyFont="1" applyFill="1" applyBorder="1" applyAlignment="1" applyProtection="1">
      <alignment horizontal="center" vertical="center"/>
    </xf>
    <xf numFmtId="169" fontId="14" fillId="0" borderId="7" xfId="0" applyNumberFormat="1" applyFont="1" applyFill="1" applyBorder="1" applyAlignment="1">
      <alignment horizontal="left" vertical="center" wrapText="1" indent="1"/>
    </xf>
    <xf numFmtId="169" fontId="7" fillId="0" borderId="0" xfId="3" applyNumberFormat="1" applyFont="1" applyFill="1" applyBorder="1" applyAlignment="1">
      <alignment horizontal="right"/>
    </xf>
    <xf numFmtId="0" fontId="9" fillId="0" borderId="12" xfId="0" applyFont="1" applyFill="1" applyBorder="1" applyAlignment="1" applyProtection="1">
      <alignment horizontal="center"/>
    </xf>
    <xf numFmtId="2" fontId="7" fillId="0" borderId="12" xfId="0" applyNumberFormat="1" applyFont="1" applyFill="1" applyBorder="1" applyAlignment="1" applyProtection="1">
      <alignment horizontal="left" indent="1"/>
    </xf>
    <xf numFmtId="2" fontId="7" fillId="0" borderId="12" xfId="0" applyNumberFormat="1" applyFont="1" applyFill="1" applyBorder="1" applyAlignment="1" applyProtection="1">
      <alignment horizontal="left" indent="2"/>
    </xf>
    <xf numFmtId="2" fontId="7" fillId="0" borderId="12" xfId="0" applyNumberFormat="1" applyFont="1" applyFill="1" applyBorder="1" applyAlignment="1" applyProtection="1">
      <alignment horizontal="left" indent="3"/>
    </xf>
    <xf numFmtId="169" fontId="9" fillId="0" borderId="0" xfId="21" applyNumberFormat="1" applyFont="1" applyFill="1" applyAlignment="1">
      <alignment horizontal="right"/>
    </xf>
    <xf numFmtId="169" fontId="7" fillId="0" borderId="0" xfId="21" applyNumberFormat="1" applyFont="1" applyFill="1" applyAlignment="1">
      <alignment horizontal="right"/>
    </xf>
    <xf numFmtId="169" fontId="9" fillId="0" borderId="0" xfId="21" applyNumberFormat="1" applyFont="1" applyFill="1" applyBorder="1" applyAlignment="1">
      <alignment horizontal="right"/>
    </xf>
    <xf numFmtId="169" fontId="7" fillId="0" borderId="0" xfId="21" applyNumberFormat="1" applyFont="1" applyFill="1" applyBorder="1" applyAlignment="1">
      <alignment horizontal="right"/>
    </xf>
    <xf numFmtId="169" fontId="7" fillId="0" borderId="1" xfId="21" applyNumberFormat="1" applyFont="1" applyFill="1" applyBorder="1" applyAlignment="1">
      <alignment horizontal="right"/>
    </xf>
    <xf numFmtId="169" fontId="7" fillId="0" borderId="0" xfId="22" applyNumberFormat="1" applyFont="1" applyFill="1" applyBorder="1" applyAlignment="1">
      <alignment horizontal="right"/>
    </xf>
    <xf numFmtId="169" fontId="10" fillId="0" borderId="0" xfId="22" applyNumberFormat="1" applyFont="1" applyFill="1" applyBorder="1" applyAlignment="1">
      <alignment horizontal="right"/>
    </xf>
    <xf numFmtId="169" fontId="7" fillId="0" borderId="1" xfId="22" applyNumberFormat="1" applyFont="1" applyFill="1" applyBorder="1" applyAlignment="1">
      <alignment horizontal="right"/>
    </xf>
    <xf numFmtId="1" fontId="7" fillId="0" borderId="7" xfId="0" applyNumberFormat="1" applyFont="1" applyFill="1" applyBorder="1" applyAlignment="1">
      <alignment horizontal="left" vertical="center" wrapText="1" indent="1"/>
    </xf>
    <xf numFmtId="0" fontId="27" fillId="0" borderId="13" xfId="0" applyFont="1" applyFill="1" applyBorder="1" applyAlignment="1">
      <alignment wrapText="1"/>
    </xf>
    <xf numFmtId="0" fontId="27" fillId="0" borderId="13" xfId="0" applyFont="1" applyFill="1" applyBorder="1" applyAlignment="1">
      <alignment horizontal="left" wrapText="1" indent="1"/>
    </xf>
    <xf numFmtId="0" fontId="27" fillId="0" borderId="7" xfId="0" applyFont="1" applyFill="1" applyBorder="1" applyAlignment="1">
      <alignment horizontal="left" wrapText="1" indent="1"/>
    </xf>
    <xf numFmtId="0" fontId="7" fillId="2" borderId="0" xfId="0" applyFont="1" applyFill="1" applyBorder="1" applyAlignment="1" applyProtection="1"/>
    <xf numFmtId="169" fontId="9" fillId="0" borderId="0" xfId="23" applyNumberFormat="1" applyFont="1" applyFill="1" applyBorder="1" applyAlignment="1">
      <alignment horizontal="right"/>
    </xf>
    <xf numFmtId="169" fontId="9" fillId="0" borderId="0" xfId="23" applyNumberFormat="1" applyFont="1" applyFill="1" applyBorder="1" applyAlignment="1"/>
    <xf numFmtId="169" fontId="27" fillId="0" borderId="0" xfId="23" applyNumberFormat="1" applyFont="1" applyFill="1" applyBorder="1" applyAlignment="1"/>
    <xf numFmtId="169" fontId="7" fillId="0" borderId="0" xfId="23" applyNumberFormat="1" applyFont="1" applyFill="1" applyBorder="1" applyAlignment="1"/>
    <xf numFmtId="169" fontId="7" fillId="0" borderId="0" xfId="22" applyNumberFormat="1" applyFont="1" applyFill="1" applyBorder="1" applyAlignment="1"/>
    <xf numFmtId="169" fontId="27" fillId="0" borderId="0" xfId="23" applyNumberFormat="1" applyFont="1" applyFill="1" applyBorder="1" applyAlignment="1">
      <alignment horizontal="right"/>
    </xf>
    <xf numFmtId="169" fontId="7" fillId="0" borderId="0" xfId="23" applyNumberFormat="1" applyFont="1" applyFill="1" applyBorder="1" applyAlignment="1">
      <alignment horizontal="right"/>
    </xf>
    <xf numFmtId="169" fontId="27" fillId="0" borderId="1" xfId="23" applyNumberFormat="1" applyFont="1" applyFill="1" applyBorder="1" applyAlignment="1">
      <alignment horizontal="right"/>
    </xf>
    <xf numFmtId="169" fontId="7" fillId="0" borderId="1" xfId="23" applyNumberFormat="1" applyFont="1" applyFill="1" applyBorder="1" applyAlignment="1">
      <alignment horizontal="right"/>
    </xf>
    <xf numFmtId="168" fontId="10" fillId="0" borderId="13" xfId="23" applyNumberFormat="1" applyFont="1" applyFill="1" applyBorder="1" applyAlignment="1">
      <alignment horizontal="left" wrapText="1"/>
    </xf>
    <xf numFmtId="0" fontId="27" fillId="2" borderId="0" xfId="23" applyFont="1" applyFill="1" applyBorder="1" applyAlignment="1"/>
    <xf numFmtId="1" fontId="27" fillId="0" borderId="13" xfId="23" applyNumberFormat="1" applyFont="1" applyFill="1" applyBorder="1" applyAlignment="1">
      <alignment horizontal="left" indent="1"/>
    </xf>
    <xf numFmtId="168" fontId="27" fillId="0" borderId="7" xfId="23" applyNumberFormat="1" applyFont="1" applyFill="1" applyBorder="1" applyAlignment="1">
      <alignment horizontal="left" indent="1"/>
    </xf>
    <xf numFmtId="169" fontId="10" fillId="0" borderId="0" xfId="23" applyNumberFormat="1" applyFont="1" applyFill="1" applyBorder="1" applyAlignment="1">
      <alignment horizontal="right"/>
    </xf>
    <xf numFmtId="0" fontId="32" fillId="2" borderId="0" xfId="24" applyFont="1" applyFill="1" applyBorder="1" applyAlignment="1">
      <alignment horizontal="left"/>
    </xf>
    <xf numFmtId="0" fontId="32" fillId="2" borderId="0" xfId="24" applyFont="1" applyFill="1" applyBorder="1" applyAlignment="1"/>
    <xf numFmtId="170" fontId="38" fillId="0" borderId="0" xfId="0" applyNumberFormat="1" applyFont="1" applyFill="1" applyBorder="1" applyAlignment="1">
      <alignment vertical="top"/>
    </xf>
    <xf numFmtId="170" fontId="38" fillId="0" borderId="1" xfId="0" applyNumberFormat="1" applyFont="1" applyFill="1" applyBorder="1" applyAlignment="1">
      <alignment vertical="top"/>
    </xf>
    <xf numFmtId="168" fontId="38" fillId="0" borderId="0" xfId="0" applyNumberFormat="1" applyFont="1" applyFill="1" applyBorder="1" applyAlignment="1">
      <alignment vertical="top"/>
    </xf>
    <xf numFmtId="168" fontId="38" fillId="0" borderId="1" xfId="0" applyNumberFormat="1" applyFont="1" applyFill="1" applyBorder="1" applyAlignment="1">
      <alignment vertical="top"/>
    </xf>
    <xf numFmtId="17" fontId="47" fillId="0" borderId="13" xfId="0" applyNumberFormat="1" applyFont="1" applyFill="1" applyBorder="1" applyAlignment="1">
      <alignment horizontal="right" vertical="top"/>
    </xf>
    <xf numFmtId="0" fontId="47" fillId="0" borderId="13" xfId="0" quotePrefix="1" applyFont="1" applyFill="1" applyBorder="1" applyAlignment="1">
      <alignment horizontal="right" vertical="top"/>
    </xf>
    <xf numFmtId="0" fontId="47" fillId="0" borderId="7" xfId="0" quotePrefix="1" applyFont="1" applyFill="1" applyBorder="1" applyAlignment="1">
      <alignment horizontal="right" vertical="top"/>
    </xf>
    <xf numFmtId="0" fontId="8" fillId="2" borderId="0" xfId="24" applyFont="1" applyFill="1" applyBorder="1" applyAlignment="1"/>
    <xf numFmtId="0" fontId="8" fillId="2" borderId="0" xfId="24" applyFont="1" applyFill="1" applyBorder="1" applyAlignment="1">
      <alignment horizontal="left"/>
    </xf>
    <xf numFmtId="0" fontId="7" fillId="2" borderId="0" xfId="24" applyFont="1" applyFill="1" applyBorder="1"/>
    <xf numFmtId="0" fontId="28" fillId="3" borderId="56" xfId="24" applyNumberFormat="1" applyFont="1" applyFill="1" applyBorder="1" applyAlignment="1">
      <alignment horizontal="right" vertical="center" wrapText="1"/>
    </xf>
    <xf numFmtId="0" fontId="28" fillId="3" borderId="1" xfId="24" applyNumberFormat="1" applyFont="1" applyFill="1" applyBorder="1" applyAlignment="1">
      <alignment horizontal="right" vertical="center" wrapText="1"/>
    </xf>
    <xf numFmtId="0" fontId="9" fillId="0" borderId="2" xfId="0" applyFont="1" applyFill="1" applyBorder="1" applyAlignment="1" applyProtection="1">
      <alignment horizontal="center" vertical="center"/>
    </xf>
    <xf numFmtId="17" fontId="9" fillId="0" borderId="26" xfId="0" applyNumberFormat="1" applyFont="1" applyFill="1" applyBorder="1"/>
    <xf numFmtId="0" fontId="9" fillId="0" borderId="26" xfId="0" applyFont="1" applyFill="1" applyBorder="1" applyAlignment="1">
      <alignment wrapText="1"/>
    </xf>
    <xf numFmtId="1" fontId="7" fillId="0" borderId="12" xfId="0" applyNumberFormat="1" applyFont="1" applyFill="1" applyBorder="1" applyAlignment="1">
      <alignment horizontal="left" indent="2"/>
    </xf>
    <xf numFmtId="1" fontId="7" fillId="0" borderId="18" xfId="0" applyNumberFormat="1" applyFont="1" applyFill="1" applyBorder="1" applyAlignment="1">
      <alignment horizontal="left" indent="2"/>
    </xf>
    <xf numFmtId="0" fontId="9" fillId="0" borderId="13" xfId="0" applyFont="1" applyFill="1" applyBorder="1" applyAlignment="1" applyProtection="1">
      <alignment horizontal="left" indent="2"/>
    </xf>
    <xf numFmtId="17" fontId="9" fillId="2" borderId="0" xfId="0" applyNumberFormat="1" applyFont="1" applyFill="1" applyBorder="1" applyAlignment="1">
      <alignment horizontal="right" vertical="center" wrapText="1"/>
    </xf>
    <xf numFmtId="17" fontId="9" fillId="2" borderId="0" xfId="0" applyNumberFormat="1" applyFont="1" applyFill="1" applyBorder="1" applyAlignment="1">
      <alignment horizontal="center"/>
    </xf>
    <xf numFmtId="0" fontId="9" fillId="2" borderId="26" xfId="0" applyFont="1" applyFill="1" applyBorder="1" applyAlignment="1">
      <alignment wrapText="1"/>
    </xf>
    <xf numFmtId="0" fontId="9" fillId="2" borderId="0" xfId="0" applyFont="1" applyFill="1" applyBorder="1" applyAlignment="1">
      <alignment wrapText="1"/>
    </xf>
    <xf numFmtId="17" fontId="9" fillId="2" borderId="0" xfId="0" applyNumberFormat="1" applyFont="1" applyFill="1" applyBorder="1"/>
    <xf numFmtId="0" fontId="38" fillId="2" borderId="0" xfId="0" applyFont="1" applyFill="1" applyBorder="1" applyAlignment="1">
      <alignment wrapText="1"/>
    </xf>
    <xf numFmtId="0" fontId="38" fillId="2" borderId="26" xfId="0" applyFont="1" applyFill="1" applyBorder="1"/>
    <xf numFmtId="0" fontId="42" fillId="2" borderId="0" xfId="0" applyFont="1" applyFill="1"/>
    <xf numFmtId="1" fontId="7" fillId="2" borderId="0" xfId="0" applyNumberFormat="1" applyFont="1" applyFill="1" applyBorder="1" applyAlignment="1">
      <alignment horizontal="left" indent="1"/>
    </xf>
    <xf numFmtId="0" fontId="42" fillId="2" borderId="26" xfId="0" applyFont="1" applyFill="1" applyBorder="1"/>
    <xf numFmtId="1" fontId="7" fillId="2" borderId="0" xfId="0" applyNumberFormat="1" applyFont="1" applyFill="1" applyBorder="1" applyAlignment="1">
      <alignment horizontal="left" indent="2"/>
    </xf>
    <xf numFmtId="0" fontId="9" fillId="2" borderId="0" xfId="0" applyFont="1" applyFill="1" applyBorder="1" applyAlignment="1" applyProtection="1">
      <alignment horizontal="left" indent="2"/>
    </xf>
    <xf numFmtId="0" fontId="7" fillId="0" borderId="18" xfId="0" applyFont="1" applyFill="1" applyBorder="1" applyAlignment="1">
      <alignment horizontal="left" wrapText="1" indent="1"/>
    </xf>
    <xf numFmtId="169" fontId="38" fillId="0" borderId="12" xfId="0" applyNumberFormat="1" applyFont="1" applyFill="1" applyBorder="1"/>
    <xf numFmtId="4" fontId="38" fillId="0" borderId="12" xfId="0" applyNumberFormat="1" applyFont="1" applyFill="1" applyBorder="1"/>
    <xf numFmtId="4" fontId="38" fillId="0" borderId="18" xfId="0" applyNumberFormat="1" applyFont="1" applyFill="1" applyBorder="1"/>
    <xf numFmtId="0" fontId="38" fillId="0" borderId="18" xfId="0" applyFont="1" applyFill="1" applyBorder="1" applyAlignment="1">
      <alignment horizontal="left" wrapText="1" indent="1"/>
    </xf>
    <xf numFmtId="0" fontId="38" fillId="0" borderId="20" xfId="0" applyFont="1" applyFill="1" applyBorder="1" applyAlignment="1">
      <alignment horizontal="left" wrapText="1" indent="1"/>
    </xf>
    <xf numFmtId="0" fontId="38" fillId="0" borderId="17" xfId="0" applyFont="1" applyFill="1" applyBorder="1" applyAlignment="1">
      <alignment horizontal="left" wrapText="1" indent="1"/>
    </xf>
    <xf numFmtId="0" fontId="9" fillId="2" borderId="27" xfId="0" applyFont="1" applyFill="1" applyBorder="1" applyAlignment="1">
      <alignment wrapText="1"/>
    </xf>
    <xf numFmtId="169" fontId="38" fillId="0" borderId="18" xfId="0" applyNumberFormat="1" applyFont="1" applyFill="1" applyBorder="1"/>
    <xf numFmtId="0" fontId="7" fillId="0" borderId="22" xfId="0" applyFont="1" applyFill="1" applyBorder="1" applyAlignment="1">
      <alignment horizontal="left" wrapText="1" indent="1"/>
    </xf>
    <xf numFmtId="169" fontId="38" fillId="0" borderId="22" xfId="0" applyNumberFormat="1" applyFont="1" applyFill="1" applyBorder="1"/>
    <xf numFmtId="0" fontId="7" fillId="0" borderId="23" xfId="0" applyFont="1" applyFill="1" applyBorder="1" applyAlignment="1">
      <alignment horizontal="left" wrapText="1" indent="1"/>
    </xf>
    <xf numFmtId="1" fontId="7" fillId="0" borderId="22" xfId="0" applyNumberFormat="1" applyFont="1" applyFill="1" applyBorder="1" applyAlignment="1">
      <alignment horizontal="left" wrapText="1" indent="2"/>
    </xf>
    <xf numFmtId="1" fontId="7" fillId="0" borderId="57" xfId="0" applyNumberFormat="1" applyFont="1" applyFill="1" applyBorder="1" applyAlignment="1">
      <alignment horizontal="left" wrapText="1" indent="2"/>
    </xf>
    <xf numFmtId="1" fontId="7" fillId="0" borderId="0" xfId="33" applyNumberFormat="1" applyFont="1" applyFill="1" applyBorder="1" applyAlignment="1">
      <alignment horizontal="left" wrapText="1" indent="2"/>
    </xf>
    <xf numFmtId="1" fontId="7" fillId="0" borderId="18" xfId="0" applyNumberFormat="1" applyFont="1" applyFill="1" applyBorder="1" applyAlignment="1">
      <alignment horizontal="left" wrapText="1" indent="2"/>
    </xf>
    <xf numFmtId="1" fontId="7" fillId="0" borderId="4" xfId="0" applyNumberFormat="1" applyFont="1" applyFill="1" applyBorder="1" applyAlignment="1">
      <alignment horizontal="left" wrapText="1" indent="2"/>
    </xf>
    <xf numFmtId="1" fontId="7" fillId="0" borderId="12" xfId="33" applyNumberFormat="1" applyFont="1" applyFill="1" applyBorder="1" applyAlignment="1">
      <alignment horizontal="left" wrapText="1" indent="2"/>
    </xf>
    <xf numFmtId="0" fontId="38" fillId="0" borderId="23" xfId="0" applyFont="1" applyFill="1" applyBorder="1"/>
    <xf numFmtId="0" fontId="38" fillId="0" borderId="57" xfId="0" applyFont="1" applyFill="1" applyBorder="1"/>
    <xf numFmtId="0" fontId="38" fillId="0" borderId="24" xfId="0" applyFont="1" applyFill="1" applyBorder="1"/>
    <xf numFmtId="0" fontId="38" fillId="0" borderId="20" xfId="0" applyFont="1" applyFill="1" applyBorder="1"/>
    <xf numFmtId="0" fontId="38" fillId="0" borderId="13" xfId="0" applyFont="1" applyFill="1" applyBorder="1"/>
    <xf numFmtId="0" fontId="38" fillId="0" borderId="17" xfId="0" applyFont="1" applyFill="1" applyBorder="1"/>
    <xf numFmtId="0" fontId="38" fillId="0" borderId="4" xfId="0" applyFont="1" applyFill="1" applyBorder="1"/>
    <xf numFmtId="0" fontId="38" fillId="0" borderId="22" xfId="0" applyFont="1" applyFill="1" applyBorder="1"/>
    <xf numFmtId="0" fontId="38" fillId="0" borderId="12" xfId="0" applyFont="1" applyFill="1" applyBorder="1"/>
    <xf numFmtId="0" fontId="42" fillId="0" borderId="24" xfId="0" applyFont="1" applyFill="1" applyBorder="1"/>
    <xf numFmtId="1" fontId="7" fillId="0" borderId="13" xfId="33" applyNumberFormat="1" applyFont="1" applyFill="1" applyBorder="1" applyAlignment="1">
      <alignment horizontal="left" wrapText="1" indent="2"/>
    </xf>
    <xf numFmtId="0" fontId="42" fillId="0" borderId="22" xfId="0" applyFont="1" applyFill="1" applyBorder="1"/>
    <xf numFmtId="0" fontId="9" fillId="0" borderId="12" xfId="0" applyFont="1" applyFill="1" applyBorder="1" applyAlignment="1" applyProtection="1">
      <alignment horizontal="left" indent="2"/>
    </xf>
    <xf numFmtId="1" fontId="7" fillId="0" borderId="18" xfId="33" applyNumberFormat="1" applyFont="1" applyFill="1" applyBorder="1" applyAlignment="1">
      <alignment horizontal="left" wrapText="1" indent="2"/>
    </xf>
    <xf numFmtId="1" fontId="7" fillId="0" borderId="5" xfId="33" applyNumberFormat="1" applyFont="1" applyFill="1" applyBorder="1" applyAlignment="1">
      <alignment horizontal="left" wrapText="1" indent="2"/>
    </xf>
    <xf numFmtId="0" fontId="9" fillId="0" borderId="22" xfId="0" applyFont="1" applyFill="1" applyBorder="1" applyAlignment="1" applyProtection="1">
      <alignment horizontal="left" indent="2"/>
    </xf>
    <xf numFmtId="174" fontId="38" fillId="0" borderId="22" xfId="0" applyNumberFormat="1" applyFont="1" applyFill="1" applyBorder="1"/>
    <xf numFmtId="174" fontId="38" fillId="0" borderId="18" xfId="0" applyNumberFormat="1" applyFont="1" applyFill="1" applyBorder="1"/>
    <xf numFmtId="2" fontId="38" fillId="0" borderId="22" xfId="0" applyNumberFormat="1" applyFont="1" applyFill="1" applyBorder="1"/>
    <xf numFmtId="2" fontId="38" fillId="0" borderId="12" xfId="0" applyNumberFormat="1" applyFont="1" applyFill="1" applyBorder="1"/>
    <xf numFmtId="0" fontId="38" fillId="0" borderId="12" xfId="0" applyFont="1" applyFill="1" applyBorder="1" applyAlignment="1">
      <alignment horizontal="right"/>
    </xf>
    <xf numFmtId="0" fontId="38" fillId="0" borderId="0" xfId="0" applyFont="1" applyFill="1" applyBorder="1" applyAlignment="1">
      <alignment horizontal="right"/>
    </xf>
    <xf numFmtId="174" fontId="7" fillId="2" borderId="0" xfId="0" applyNumberFormat="1" applyFont="1" applyFill="1" applyBorder="1"/>
    <xf numFmtId="0" fontId="9" fillId="0" borderId="22" xfId="0" applyFont="1" applyFill="1" applyBorder="1" applyAlignment="1">
      <alignment wrapText="1"/>
    </xf>
    <xf numFmtId="0" fontId="7" fillId="0" borderId="22" xfId="0" applyFont="1" applyFill="1" applyBorder="1" applyAlignment="1">
      <alignment wrapText="1"/>
    </xf>
    <xf numFmtId="4" fontId="38" fillId="0" borderId="22" xfId="0" applyNumberFormat="1" applyFont="1" applyFill="1" applyBorder="1"/>
    <xf numFmtId="168" fontId="7" fillId="0" borderId="0" xfId="3" applyNumberFormat="1" applyFont="1" applyFill="1" applyAlignment="1">
      <alignment horizontal="right"/>
    </xf>
    <xf numFmtId="49" fontId="9" fillId="0" borderId="26" xfId="0" applyNumberFormat="1" applyFont="1" applyFill="1" applyBorder="1" applyAlignment="1">
      <alignment horizontal="right"/>
    </xf>
    <xf numFmtId="169" fontId="7" fillId="3" borderId="0" xfId="0" applyNumberFormat="1" applyFont="1" applyFill="1" applyAlignment="1">
      <alignment horizontal="right"/>
    </xf>
    <xf numFmtId="2" fontId="38" fillId="0" borderId="18" xfId="0" applyNumberFormat="1" applyFont="1" applyFill="1" applyBorder="1"/>
    <xf numFmtId="0" fontId="9" fillId="0" borderId="7" xfId="0" applyFont="1" applyFill="1" applyBorder="1" applyAlignment="1">
      <alignment vertical="top" wrapText="1"/>
    </xf>
    <xf numFmtId="14" fontId="9" fillId="0" borderId="13"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9" xfId="0" applyNumberFormat="1" applyFont="1" applyFill="1" applyBorder="1" applyAlignment="1" applyProtection="1">
      <alignment horizontal="center" vertical="center" wrapText="1"/>
      <protection locked="0"/>
    </xf>
    <xf numFmtId="3" fontId="20" fillId="0" borderId="22" xfId="0" applyNumberFormat="1" applyFont="1" applyFill="1" applyBorder="1" applyAlignment="1">
      <alignment horizontal="center" wrapText="1"/>
    </xf>
    <xf numFmtId="169" fontId="20" fillId="0" borderId="22" xfId="0" applyNumberFormat="1" applyFont="1" applyFill="1" applyBorder="1" applyAlignment="1">
      <alignment horizontal="center" wrapText="1"/>
    </xf>
    <xf numFmtId="49" fontId="7" fillId="3" borderId="22" xfId="0" applyNumberFormat="1" applyFont="1" applyFill="1" applyBorder="1" applyAlignment="1" applyProtection="1">
      <alignment horizontal="center" vertical="center" wrapText="1"/>
      <protection locked="0"/>
    </xf>
    <xf numFmtId="49" fontId="7" fillId="0" borderId="22" xfId="0" applyNumberFormat="1" applyFont="1" applyFill="1" applyBorder="1" applyAlignment="1" applyProtection="1">
      <alignment horizontal="center" vertical="center" wrapText="1"/>
      <protection locked="0"/>
    </xf>
    <xf numFmtId="49" fontId="20" fillId="0" borderId="22" xfId="0" applyNumberFormat="1" applyFont="1" applyFill="1" applyBorder="1" applyAlignment="1" applyProtection="1">
      <alignment horizontal="center" vertical="center" wrapText="1"/>
      <protection locked="0"/>
    </xf>
    <xf numFmtId="169" fontId="38" fillId="0" borderId="1" xfId="0" applyNumberFormat="1" applyFont="1" applyFill="1" applyBorder="1" applyAlignment="1">
      <alignment horizontal="right"/>
    </xf>
    <xf numFmtId="168" fontId="38" fillId="2" borderId="0" xfId="0" applyNumberFormat="1" applyFont="1" applyFill="1"/>
    <xf numFmtId="168" fontId="38" fillId="2" borderId="0" xfId="0" applyNumberFormat="1" applyFont="1" applyFill="1" applyBorder="1"/>
    <xf numFmtId="1" fontId="14" fillId="0" borderId="7" xfId="0" applyNumberFormat="1" applyFont="1" applyFill="1" applyBorder="1" applyAlignment="1">
      <alignment horizontal="left" vertical="top" wrapText="1"/>
    </xf>
    <xf numFmtId="1" fontId="14" fillId="0" borderId="6" xfId="0" applyNumberFormat="1" applyFont="1" applyFill="1" applyBorder="1" applyAlignment="1">
      <alignment horizontal="left" vertical="top" wrapText="1"/>
    </xf>
    <xf numFmtId="172" fontId="7" fillId="3" borderId="0" xfId="0" applyNumberFormat="1" applyFont="1" applyFill="1"/>
    <xf numFmtId="49" fontId="9" fillId="2" borderId="23" xfId="0" applyNumberFormat="1" applyFont="1" applyFill="1" applyBorder="1" applyAlignment="1">
      <alignment horizontal="center"/>
    </xf>
    <xf numFmtId="1" fontId="7" fillId="0" borderId="23" xfId="0" applyNumberFormat="1" applyFont="1" applyFill="1" applyBorder="1" applyAlignment="1">
      <alignment horizontal="left" indent="2"/>
    </xf>
    <xf numFmtId="1" fontId="7" fillId="0" borderId="20" xfId="0" applyNumberFormat="1" applyFont="1" applyFill="1" applyBorder="1" applyAlignment="1">
      <alignment horizontal="left" indent="2"/>
    </xf>
    <xf numFmtId="0" fontId="38" fillId="2" borderId="18" xfId="0" applyFont="1" applyFill="1" applyBorder="1"/>
    <xf numFmtId="169" fontId="38" fillId="0" borderId="26" xfId="0" applyNumberFormat="1" applyFont="1" applyFill="1" applyBorder="1"/>
    <xf numFmtId="168" fontId="7" fillId="0" borderId="12" xfId="0" applyNumberFormat="1" applyFont="1" applyFill="1" applyBorder="1" applyAlignment="1">
      <alignment horizontal="right"/>
    </xf>
    <xf numFmtId="168" fontId="7" fillId="0" borderId="18" xfId="0" applyNumberFormat="1" applyFont="1" applyFill="1" applyBorder="1" applyAlignment="1">
      <alignment horizontal="right"/>
    </xf>
    <xf numFmtId="0" fontId="15" fillId="2" borderId="0" xfId="0" applyFont="1" applyFill="1"/>
    <xf numFmtId="0" fontId="9" fillId="0" borderId="12" xfId="0" applyFont="1" applyFill="1" applyBorder="1" applyAlignment="1" applyProtection="1">
      <alignment horizontal="left" vertical="center" indent="1"/>
    </xf>
    <xf numFmtId="0" fontId="9" fillId="0" borderId="7" xfId="0" applyFont="1" applyFill="1" applyBorder="1" applyAlignment="1">
      <alignment horizontal="left" vertical="center" wrapText="1" indent="1"/>
    </xf>
    <xf numFmtId="169" fontId="9" fillId="0" borderId="1" xfId="0" applyNumberFormat="1" applyFont="1" applyFill="1" applyBorder="1" applyAlignment="1">
      <alignment vertical="top" wrapText="1"/>
    </xf>
    <xf numFmtId="169" fontId="7" fillId="0" borderId="0" xfId="0" applyNumberFormat="1" applyFont="1" applyFill="1" applyBorder="1" applyAlignment="1">
      <alignment horizontal="center" wrapText="1"/>
    </xf>
    <xf numFmtId="169" fontId="9" fillId="0" borderId="0" xfId="0" applyNumberFormat="1" applyFont="1" applyFill="1" applyBorder="1" applyAlignment="1">
      <alignment horizontal="center" wrapText="1"/>
    </xf>
    <xf numFmtId="0" fontId="9" fillId="0" borderId="12" xfId="0" applyFont="1" applyFill="1" applyBorder="1" applyAlignment="1" applyProtection="1">
      <alignment horizontal="left" indent="1"/>
    </xf>
    <xf numFmtId="169" fontId="38" fillId="0" borderId="20" xfId="0" applyNumberFormat="1" applyFont="1" applyFill="1" applyBorder="1"/>
    <xf numFmtId="169" fontId="38" fillId="0" borderId="17" xfId="0" applyNumberFormat="1" applyFont="1" applyFill="1" applyBorder="1"/>
    <xf numFmtId="0" fontId="129" fillId="2" borderId="0" xfId="0" applyFont="1" applyFill="1" applyAlignment="1"/>
    <xf numFmtId="168" fontId="9" fillId="0" borderId="24" xfId="21" applyFont="1" applyFill="1" applyBorder="1" applyProtection="1">
      <protection locked="0"/>
    </xf>
    <xf numFmtId="0" fontId="7" fillId="0" borderId="12" xfId="21" applyNumberFormat="1" applyFont="1" applyFill="1" applyBorder="1"/>
    <xf numFmtId="0" fontId="7" fillId="0" borderId="12" xfId="21" applyNumberFormat="1" applyFont="1" applyFill="1" applyBorder="1" applyAlignment="1">
      <alignment horizontal="left" indent="1"/>
    </xf>
    <xf numFmtId="0" fontId="7" fillId="0" borderId="12" xfId="21" applyNumberFormat="1" applyFont="1" applyFill="1" applyBorder="1" applyAlignment="1">
      <alignment horizontal="left" indent="2"/>
    </xf>
    <xf numFmtId="0" fontId="7" fillId="0" borderId="12" xfId="21" applyNumberFormat="1" applyFont="1" applyFill="1" applyBorder="1" applyAlignment="1">
      <alignment horizontal="left" indent="3"/>
    </xf>
    <xf numFmtId="0" fontId="7" fillId="0" borderId="12" xfId="21" applyNumberFormat="1" applyFont="1" applyFill="1" applyBorder="1" applyAlignment="1">
      <alignment horizontal="left" indent="4"/>
    </xf>
    <xf numFmtId="0" fontId="7" fillId="0" borderId="12" xfId="21" applyNumberFormat="1" applyFont="1" applyFill="1" applyBorder="1" applyAlignment="1">
      <alignment horizontal="left" wrapText="1" indent="2"/>
    </xf>
    <xf numFmtId="0" fontId="7" fillId="0" borderId="12" xfId="21" applyNumberFormat="1" applyFont="1" applyFill="1" applyBorder="1" applyAlignment="1">
      <alignment horizontal="left" wrapText="1" indent="3"/>
    </xf>
    <xf numFmtId="168" fontId="9" fillId="0" borderId="12" xfId="21" applyNumberFormat="1" applyFont="1" applyFill="1" applyBorder="1" applyAlignment="1" applyProtection="1">
      <alignment wrapText="1"/>
    </xf>
    <xf numFmtId="0" fontId="7" fillId="0" borderId="12" xfId="21" applyNumberFormat="1" applyFont="1" applyFill="1" applyBorder="1" applyAlignment="1">
      <alignment horizontal="left" wrapText="1" indent="5"/>
    </xf>
    <xf numFmtId="0" fontId="7" fillId="0" borderId="12" xfId="21" applyNumberFormat="1" applyFont="1" applyFill="1" applyBorder="1" applyAlignment="1">
      <alignment horizontal="left" indent="6"/>
    </xf>
    <xf numFmtId="173" fontId="9" fillId="0" borderId="12" xfId="21" applyNumberFormat="1" applyFont="1" applyFill="1" applyBorder="1" applyAlignment="1" applyProtection="1"/>
    <xf numFmtId="0" fontId="7" fillId="0" borderId="12" xfId="20" applyFont="1" applyFill="1" applyBorder="1" applyProtection="1"/>
    <xf numFmtId="168" fontId="9" fillId="0" borderId="12" xfId="21" applyNumberFormat="1" applyFont="1" applyFill="1" applyBorder="1" applyAlignment="1" applyProtection="1"/>
    <xf numFmtId="0" fontId="7" fillId="0" borderId="18" xfId="21" applyNumberFormat="1" applyFont="1" applyFill="1" applyBorder="1" applyAlignment="1">
      <alignment horizontal="left" indent="1"/>
    </xf>
    <xf numFmtId="0" fontId="7" fillId="0" borderId="5" xfId="21" applyNumberFormat="1" applyFont="1" applyFill="1" applyBorder="1" applyAlignment="1">
      <alignment horizontal="left" indent="1"/>
    </xf>
    <xf numFmtId="0" fontId="7" fillId="0" borderId="12" xfId="18" applyFont="1" applyFill="1" applyBorder="1" applyAlignment="1">
      <alignment horizontal="center" vertical="center" wrapText="1"/>
    </xf>
    <xf numFmtId="0" fontId="7" fillId="0" borderId="12" xfId="18" applyFont="1" applyFill="1" applyBorder="1" applyAlignment="1">
      <alignment horizontal="center"/>
    </xf>
    <xf numFmtId="0" fontId="9" fillId="0" borderId="12" xfId="18" applyFont="1" applyFill="1" applyBorder="1" applyAlignment="1">
      <alignment horizontal="left"/>
    </xf>
    <xf numFmtId="168" fontId="7" fillId="3" borderId="7" xfId="0" applyNumberFormat="1" applyFont="1" applyFill="1" applyBorder="1" applyAlignment="1">
      <alignment horizontal="center" vertical="center" wrapText="1"/>
    </xf>
    <xf numFmtId="168" fontId="7" fillId="3" borderId="6" xfId="0" applyNumberFormat="1" applyFont="1" applyFill="1" applyBorder="1" applyAlignment="1">
      <alignment horizontal="center" vertical="center" wrapText="1"/>
    </xf>
    <xf numFmtId="168" fontId="7" fillId="3" borderId="26" xfId="0" applyNumberFormat="1" applyFont="1" applyFill="1" applyBorder="1" applyAlignment="1">
      <alignment horizontal="center" vertical="center" wrapText="1"/>
    </xf>
    <xf numFmtId="168" fontId="7" fillId="3" borderId="28" xfId="0" applyNumberFormat="1" applyFont="1" applyFill="1" applyBorder="1" applyAlignment="1">
      <alignment horizontal="center" vertical="center" wrapText="1"/>
    </xf>
    <xf numFmtId="11" fontId="9" fillId="0" borderId="9" xfId="0" applyNumberFormat="1" applyFont="1" applyFill="1" applyBorder="1" applyAlignment="1">
      <alignment horizontal="center" vertical="center" textRotation="90" wrapText="1"/>
    </xf>
    <xf numFmtId="11" fontId="9" fillId="0" borderId="0" xfId="0" applyNumberFormat="1" applyFont="1" applyFill="1" applyBorder="1" applyAlignment="1">
      <alignment horizontal="center" vertical="center" textRotation="90"/>
    </xf>
    <xf numFmtId="11" fontId="9" fillId="0" borderId="0" xfId="0" applyNumberFormat="1" applyFont="1" applyFill="1" applyBorder="1" applyAlignment="1">
      <alignment horizontal="center" vertical="center" textRotation="90" wrapText="1"/>
    </xf>
    <xf numFmtId="0" fontId="47" fillId="0" borderId="0" xfId="0" applyFont="1" applyFill="1" applyBorder="1" applyAlignment="1">
      <alignment horizontal="center" vertical="center"/>
    </xf>
    <xf numFmtId="0" fontId="47" fillId="0" borderId="0" xfId="0" applyFont="1" applyFill="1" applyAlignment="1">
      <alignment horizontal="right"/>
    </xf>
    <xf numFmtId="0" fontId="38" fillId="0" borderId="0" xfId="0" applyFont="1" applyFill="1" applyAlignment="1">
      <alignment horizontal="right"/>
    </xf>
    <xf numFmtId="0" fontId="38" fillId="0" borderId="1" xfId="0" applyFont="1" applyFill="1" applyBorder="1" applyAlignment="1">
      <alignment horizontal="right"/>
    </xf>
    <xf numFmtId="0" fontId="47" fillId="0" borderId="2" xfId="0" applyFont="1" applyFill="1" applyBorder="1" applyAlignment="1">
      <alignment horizontal="center" vertical="center"/>
    </xf>
    <xf numFmtId="0" fontId="50" fillId="0" borderId="12" xfId="0" applyFont="1" applyFill="1" applyBorder="1" applyAlignment="1">
      <alignment horizontal="left"/>
    </xf>
    <xf numFmtId="0" fontId="50" fillId="0" borderId="0" xfId="0" applyFont="1" applyFill="1" applyAlignment="1">
      <alignment horizontal="left" wrapText="1"/>
    </xf>
    <xf numFmtId="0" fontId="50" fillId="0" borderId="12" xfId="0" applyFont="1" applyFill="1" applyBorder="1" applyAlignment="1">
      <alignment horizontal="left" wrapText="1"/>
    </xf>
    <xf numFmtId="0" fontId="50" fillId="0" borderId="0" xfId="0" applyFont="1" applyFill="1" applyBorder="1" applyAlignment="1">
      <alignment horizontal="left" wrapText="1"/>
    </xf>
    <xf numFmtId="0" fontId="47" fillId="0" borderId="0" xfId="0" applyFont="1" applyFill="1" applyAlignment="1">
      <alignment horizontal="left" wrapText="1"/>
    </xf>
    <xf numFmtId="0" fontId="47" fillId="0" borderId="12" xfId="0" applyFont="1" applyFill="1" applyBorder="1" applyAlignment="1">
      <alignment horizontal="left" wrapText="1"/>
    </xf>
    <xf numFmtId="0" fontId="47" fillId="0" borderId="12" xfId="0" applyFont="1" applyFill="1" applyBorder="1" applyAlignment="1">
      <alignment horizontal="left"/>
    </xf>
    <xf numFmtId="0" fontId="7" fillId="0" borderId="12" xfId="21" applyNumberFormat="1" applyFont="1" applyFill="1" applyBorder="1" applyAlignment="1">
      <alignment horizontal="left" wrapText="1" indent="1"/>
    </xf>
    <xf numFmtId="0" fontId="7" fillId="0" borderId="13" xfId="21" applyNumberFormat="1" applyFont="1" applyFill="1" applyBorder="1" applyAlignment="1">
      <alignment horizontal="left" wrapText="1" indent="1"/>
    </xf>
    <xf numFmtId="168" fontId="9" fillId="0" borderId="22" xfId="21" applyFont="1" applyFill="1" applyBorder="1" applyAlignment="1" applyProtection="1">
      <alignment wrapText="1"/>
      <protection locked="0"/>
    </xf>
    <xf numFmtId="168" fontId="9" fillId="0" borderId="24" xfId="21" applyFont="1" applyFill="1" applyBorder="1" applyAlignment="1" applyProtection="1">
      <alignment wrapText="1"/>
      <protection locked="0"/>
    </xf>
    <xf numFmtId="0" fontId="7" fillId="0" borderId="13" xfId="21" applyNumberFormat="1" applyFont="1" applyFill="1" applyBorder="1" applyAlignment="1">
      <alignment wrapText="1"/>
    </xf>
    <xf numFmtId="1" fontId="27" fillId="2" borderId="0" xfId="22" applyNumberFormat="1" applyFont="1" applyFill="1"/>
    <xf numFmtId="0" fontId="7" fillId="0" borderId="6" xfId="13" applyFont="1" applyFill="1" applyBorder="1" applyAlignment="1">
      <alignment horizontal="left" vertical="center" wrapText="1" indent="1"/>
    </xf>
    <xf numFmtId="0" fontId="7" fillId="0" borderId="1" xfId="13" applyFont="1" applyFill="1" applyBorder="1" applyAlignment="1">
      <alignment horizontal="left" vertical="center" wrapText="1" indent="1"/>
    </xf>
    <xf numFmtId="0" fontId="7" fillId="0" borderId="6" xfId="0" applyFont="1" applyFill="1" applyBorder="1" applyAlignment="1">
      <alignment horizontal="left" vertical="center" wrapText="1" indent="1"/>
    </xf>
    <xf numFmtId="0" fontId="7" fillId="0" borderId="1" xfId="0" applyFont="1" applyFill="1" applyBorder="1" applyAlignment="1">
      <alignment horizontal="left" vertical="center" wrapText="1" indent="1"/>
    </xf>
    <xf numFmtId="0" fontId="7" fillId="0" borderId="7" xfId="0" applyFont="1" applyFill="1" applyBorder="1" applyAlignment="1" applyProtection="1">
      <alignment horizontal="left" vertical="center" wrapText="1"/>
    </xf>
    <xf numFmtId="0" fontId="38" fillId="2" borderId="0" xfId="0" applyFont="1" applyFill="1" applyAlignment="1">
      <alignment horizontal="left" indent="1"/>
    </xf>
    <xf numFmtId="0" fontId="8" fillId="2" borderId="0" xfId="25" applyFont="1" applyFill="1" applyAlignment="1"/>
    <xf numFmtId="0" fontId="7" fillId="2" borderId="12" xfId="25" applyFont="1" applyFill="1" applyBorder="1" applyAlignment="1">
      <alignment horizontal="left" vertical="top" wrapText="1"/>
    </xf>
    <xf numFmtId="0" fontId="7" fillId="2" borderId="13" xfId="25" applyFont="1" applyFill="1" applyBorder="1" applyAlignment="1">
      <alignment horizontal="left" vertical="top" wrapText="1"/>
    </xf>
    <xf numFmtId="0" fontId="7" fillId="2" borderId="13" xfId="25" applyFont="1" applyFill="1" applyBorder="1" applyAlignment="1">
      <alignment horizontal="left" vertical="center" wrapText="1"/>
    </xf>
    <xf numFmtId="0" fontId="7" fillId="2" borderId="12" xfId="25" applyFont="1" applyFill="1" applyBorder="1" applyAlignment="1">
      <alignment horizontal="left" vertical="center" wrapText="1"/>
    </xf>
    <xf numFmtId="0" fontId="20" fillId="2" borderId="13" xfId="25" applyFont="1" applyFill="1" applyBorder="1" applyAlignment="1">
      <alignment horizontal="center" vertical="center" wrapText="1"/>
    </xf>
    <xf numFmtId="0" fontId="20" fillId="2" borderId="12" xfId="25" applyFont="1" applyFill="1" applyBorder="1" applyAlignment="1">
      <alignment horizontal="center" vertical="center"/>
    </xf>
    <xf numFmtId="0" fontId="7" fillId="2" borderId="12" xfId="25" applyFont="1" applyFill="1" applyBorder="1" applyAlignment="1">
      <alignment horizontal="center" vertical="center" wrapText="1"/>
    </xf>
    <xf numFmtId="0" fontId="20" fillId="2" borderId="13" xfId="25" applyFont="1" applyFill="1" applyBorder="1" applyAlignment="1">
      <alignment horizontal="center" vertical="center"/>
    </xf>
    <xf numFmtId="1" fontId="131" fillId="3" borderId="0" xfId="0" applyNumberFormat="1" applyFont="1" applyFill="1" applyBorder="1"/>
    <xf numFmtId="1" fontId="20" fillId="3" borderId="1" xfId="0" applyNumberFormat="1" applyFont="1" applyFill="1" applyBorder="1"/>
    <xf numFmtId="0" fontId="9" fillId="0" borderId="7" xfId="0" applyFont="1" applyFill="1" applyBorder="1" applyAlignment="1">
      <alignment vertical="center" wrapText="1"/>
    </xf>
    <xf numFmtId="0" fontId="7" fillId="0" borderId="13" xfId="10" applyFont="1" applyFill="1" applyBorder="1" applyAlignment="1">
      <alignment horizontal="left" indent="1"/>
    </xf>
    <xf numFmtId="0" fontId="38" fillId="0" borderId="0" xfId="0" applyFont="1" applyFill="1" applyAlignment="1">
      <alignment horizontal="left" wrapText="1" indent="1"/>
    </xf>
    <xf numFmtId="0" fontId="38" fillId="0" borderId="12" xfId="0" applyFont="1" applyFill="1" applyBorder="1" applyAlignment="1">
      <alignment horizontal="left" indent="1"/>
    </xf>
    <xf numFmtId="0" fontId="38" fillId="0" borderId="1" xfId="0" applyFont="1" applyFill="1" applyBorder="1" applyAlignment="1">
      <alignment horizontal="left" vertical="center" wrapText="1" indent="1"/>
    </xf>
    <xf numFmtId="0" fontId="38" fillId="0" borderId="6" xfId="0" applyFont="1" applyFill="1" applyBorder="1" applyAlignment="1">
      <alignment horizontal="left" vertical="center" wrapText="1" indent="1"/>
    </xf>
    <xf numFmtId="49" fontId="7" fillId="0" borderId="12" xfId="0" applyNumberFormat="1" applyFont="1" applyFill="1" applyBorder="1" applyAlignment="1" applyProtection="1">
      <alignment horizontal="left" wrapText="1" indent="1"/>
    </xf>
    <xf numFmtId="0" fontId="7" fillId="0" borderId="12" xfId="0" applyNumberFormat="1" applyFont="1" applyFill="1" applyBorder="1" applyAlignment="1">
      <alignment horizontal="left" wrapText="1" indent="1"/>
    </xf>
    <xf numFmtId="49" fontId="7" fillId="0" borderId="6" xfId="0" applyNumberFormat="1" applyFont="1" applyFill="1" applyBorder="1" applyAlignment="1" applyProtection="1">
      <alignment horizontal="left" vertical="center" wrapText="1" indent="1"/>
    </xf>
    <xf numFmtId="0" fontId="20" fillId="3" borderId="3" xfId="0" applyFont="1" applyFill="1" applyBorder="1"/>
    <xf numFmtId="0" fontId="20" fillId="3" borderId="7" xfId="0" applyFont="1" applyFill="1" applyBorder="1"/>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2" fontId="38" fillId="0" borderId="0" xfId="0" applyNumberFormat="1" applyFont="1" applyFill="1" applyAlignment="1">
      <alignment vertical="center"/>
    </xf>
    <xf numFmtId="2" fontId="38" fillId="0" borderId="21" xfId="0" applyNumberFormat="1" applyFont="1" applyFill="1" applyBorder="1" applyAlignment="1">
      <alignment vertical="center"/>
    </xf>
    <xf numFmtId="2" fontId="38" fillId="0" borderId="1" xfId="0" applyNumberFormat="1" applyFont="1" applyFill="1" applyBorder="1" applyAlignment="1">
      <alignment vertical="center"/>
    </xf>
    <xf numFmtId="0" fontId="9" fillId="3" borderId="9"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3" xfId="0" applyFont="1" applyFill="1" applyBorder="1" applyAlignment="1" applyProtection="1">
      <alignment horizontal="center" vertical="center"/>
    </xf>
    <xf numFmtId="0" fontId="132" fillId="2" borderId="0" xfId="5" applyFont="1" applyFill="1" applyAlignment="1" applyProtection="1"/>
    <xf numFmtId="0" fontId="7" fillId="0" borderId="13" xfId="25" applyFont="1" applyFill="1" applyBorder="1" applyAlignment="1" applyProtection="1">
      <alignment horizontal="left" wrapText="1" indent="4"/>
    </xf>
    <xf numFmtId="0" fontId="7" fillId="0" borderId="7" xfId="25" applyFont="1" applyFill="1" applyBorder="1" applyAlignment="1" applyProtection="1">
      <alignment horizontal="left" vertical="center" wrapText="1" indent="4"/>
    </xf>
    <xf numFmtId="168" fontId="8" fillId="2" borderId="0" xfId="0" applyNumberFormat="1" applyFont="1" applyFill="1" applyBorder="1"/>
    <xf numFmtId="1" fontId="10" fillId="2" borderId="0" xfId="0" applyNumberFormat="1" applyFont="1" applyFill="1" applyBorder="1" applyAlignment="1">
      <alignment horizontal="left" vertical="center" wrapText="1"/>
    </xf>
    <xf numFmtId="2" fontId="9" fillId="2" borderId="1" xfId="0" applyNumberFormat="1" applyFont="1" applyFill="1" applyBorder="1"/>
    <xf numFmtId="0" fontId="9" fillId="0" borderId="12" xfId="25" applyFont="1" applyFill="1" applyBorder="1" applyAlignment="1" applyProtection="1">
      <alignment horizontal="left" wrapText="1"/>
    </xf>
    <xf numFmtId="0" fontId="9" fillId="0" borderId="12" xfId="25" applyFont="1" applyFill="1" applyBorder="1" applyAlignment="1" applyProtection="1">
      <alignment horizontal="left" wrapText="1" indent="1"/>
    </xf>
    <xf numFmtId="0" fontId="9" fillId="0" borderId="13" xfId="0" applyFont="1" applyFill="1" applyBorder="1" applyAlignment="1">
      <alignment horizontal="justify"/>
    </xf>
    <xf numFmtId="0" fontId="7" fillId="0" borderId="7" xfId="0" applyFont="1" applyFill="1" applyBorder="1" applyAlignment="1" applyProtection="1">
      <alignment horizontal="left" vertical="center" wrapText="1" indent="2"/>
    </xf>
    <xf numFmtId="0" fontId="9" fillId="0" borderId="2" xfId="0" applyFont="1" applyFill="1" applyBorder="1" applyAlignment="1" applyProtection="1">
      <alignment horizontal="center" vertical="center"/>
    </xf>
    <xf numFmtId="4" fontId="9" fillId="0" borderId="0" xfId="0" applyNumberFormat="1" applyFont="1" applyFill="1" applyBorder="1"/>
    <xf numFmtId="0" fontId="7" fillId="2" borderId="0" xfId="23" applyFont="1" applyFill="1" applyBorder="1" applyAlignment="1">
      <alignment vertical="top"/>
    </xf>
    <xf numFmtId="0" fontId="7" fillId="2" borderId="0" xfId="22" applyFont="1" applyFill="1" applyBorder="1" applyAlignment="1">
      <alignment vertical="top"/>
    </xf>
    <xf numFmtId="0" fontId="7" fillId="2" borderId="0" xfId="23" applyFont="1" applyFill="1" applyBorder="1" applyAlignment="1"/>
    <xf numFmtId="0" fontId="20" fillId="2" borderId="1" xfId="24" applyFont="1" applyFill="1" applyBorder="1" applyAlignment="1"/>
    <xf numFmtId="0" fontId="7" fillId="2" borderId="1" xfId="24" applyFont="1" applyFill="1" applyBorder="1"/>
    <xf numFmtId="0" fontId="126" fillId="2" borderId="0" xfId="0" applyFont="1" applyFill="1" applyBorder="1"/>
    <xf numFmtId="49" fontId="9" fillId="0" borderId="22" xfId="0" applyNumberFormat="1" applyFont="1" applyFill="1" applyBorder="1" applyAlignment="1">
      <alignment horizontal="right"/>
    </xf>
    <xf numFmtId="0" fontId="7" fillId="0" borderId="13" xfId="0" applyFont="1" applyFill="1" applyBorder="1" applyAlignment="1">
      <alignment horizontal="left" wrapText="1" indent="5"/>
    </xf>
    <xf numFmtId="0" fontId="7" fillId="0" borderId="7" xfId="0" applyFont="1" applyFill="1" applyBorder="1" applyAlignment="1">
      <alignment horizontal="left" vertical="center" wrapText="1" indent="5"/>
    </xf>
    <xf numFmtId="1" fontId="20" fillId="0" borderId="0" xfId="0" applyNumberFormat="1" applyFont="1" applyFill="1" applyBorder="1" applyAlignment="1">
      <alignment horizontal="right"/>
    </xf>
    <xf numFmtId="0" fontId="20" fillId="0" borderId="13" xfId="0" applyFont="1" applyFill="1" applyBorder="1" applyAlignment="1">
      <alignment horizontal="left" wrapText="1" indent="4"/>
    </xf>
    <xf numFmtId="0" fontId="9" fillId="0" borderId="13" xfId="0" applyFont="1" applyFill="1" applyBorder="1" applyAlignment="1">
      <alignment horizontal="left" wrapText="1" indent="3"/>
    </xf>
    <xf numFmtId="0" fontId="9" fillId="2" borderId="26" xfId="0" applyNumberFormat="1" applyFont="1" applyFill="1" applyBorder="1" applyAlignment="1" applyProtection="1">
      <alignment horizontal="center" vertical="center"/>
    </xf>
    <xf numFmtId="0" fontId="9" fillId="2" borderId="26" xfId="0" applyNumberFormat="1" applyFont="1" applyFill="1" applyBorder="1" applyAlignment="1" applyProtection="1">
      <alignment horizontal="center" vertical="center" wrapText="1"/>
    </xf>
    <xf numFmtId="0" fontId="9" fillId="0" borderId="2"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1" fontId="7" fillId="0" borderId="6" xfId="0" applyNumberFormat="1" applyFont="1" applyFill="1" applyBorder="1" applyAlignment="1">
      <alignment horizontal="left" vertical="center" wrapText="1" indent="1"/>
    </xf>
    <xf numFmtId="0" fontId="9" fillId="0" borderId="12" xfId="0" applyFont="1" applyFill="1" applyBorder="1" applyAlignment="1">
      <alignment horizontal="left" wrapText="1" indent="1"/>
    </xf>
    <xf numFmtId="0" fontId="7" fillId="0" borderId="6" xfId="0" applyFont="1" applyFill="1" applyBorder="1" applyAlignment="1">
      <alignment horizontal="left" vertical="center" wrapText="1" indent="2"/>
    </xf>
    <xf numFmtId="17" fontId="9" fillId="3" borderId="8" xfId="0" applyNumberFormat="1" applyFont="1" applyFill="1" applyBorder="1" applyAlignment="1">
      <alignment horizontal="center" vertical="center"/>
    </xf>
    <xf numFmtId="17" fontId="9" fillId="3" borderId="9" xfId="0" applyNumberFormat="1" applyFont="1" applyFill="1" applyBorder="1" applyAlignment="1">
      <alignment horizontal="center" vertical="center"/>
    </xf>
    <xf numFmtId="169" fontId="38" fillId="0" borderId="12" xfId="0" applyNumberFormat="1" applyFont="1" applyFill="1" applyBorder="1" applyAlignment="1">
      <alignment horizontal="right"/>
    </xf>
    <xf numFmtId="169" fontId="38" fillId="0" borderId="18" xfId="0" applyNumberFormat="1" applyFont="1" applyFill="1" applyBorder="1" applyAlignment="1">
      <alignment horizontal="right"/>
    </xf>
    <xf numFmtId="0" fontId="9" fillId="2" borderId="12" xfId="25" applyFont="1" applyFill="1" applyBorder="1" applyAlignment="1">
      <alignment horizontal="left" vertical="top" wrapText="1"/>
    </xf>
    <xf numFmtId="0" fontId="9" fillId="2" borderId="12" xfId="25" applyFont="1" applyFill="1" applyBorder="1" applyAlignment="1">
      <alignment horizontal="left" vertical="top" wrapText="1"/>
    </xf>
    <xf numFmtId="0" fontId="7" fillId="2" borderId="23" xfId="25" applyFont="1" applyFill="1" applyBorder="1" applyAlignment="1">
      <alignment horizontal="left" wrapText="1"/>
    </xf>
    <xf numFmtId="0" fontId="7" fillId="2" borderId="17" xfId="25" applyFont="1" applyFill="1" applyBorder="1" applyAlignment="1">
      <alignment horizontal="left" wrapText="1"/>
    </xf>
    <xf numFmtId="0" fontId="7" fillId="2" borderId="0" xfId="25" applyFont="1" applyFill="1" applyBorder="1" applyAlignment="1">
      <alignment horizontal="left" wrapText="1"/>
    </xf>
    <xf numFmtId="0" fontId="9" fillId="2" borderId="18" xfId="25" applyFont="1" applyFill="1" applyBorder="1" applyAlignment="1">
      <alignment horizontal="left" vertical="top" wrapText="1"/>
    </xf>
    <xf numFmtId="0" fontId="9" fillId="2" borderId="17" xfId="25" applyFont="1" applyFill="1" applyBorder="1" applyAlignment="1">
      <alignment horizontal="left" vertical="top" wrapText="1"/>
    </xf>
    <xf numFmtId="0" fontId="9" fillId="2" borderId="57" xfId="25" applyFont="1" applyFill="1" applyBorder="1" applyAlignment="1">
      <alignment horizontal="left" vertical="top" wrapText="1"/>
    </xf>
    <xf numFmtId="0" fontId="9" fillId="2" borderId="4" xfId="25" applyFont="1" applyFill="1" applyBorder="1" applyAlignment="1">
      <alignment horizontal="left" vertical="top" wrapText="1"/>
    </xf>
    <xf numFmtId="0" fontId="7" fillId="2" borderId="24" xfId="25" applyFont="1" applyFill="1" applyBorder="1" applyAlignment="1">
      <alignment horizontal="left" wrapText="1"/>
    </xf>
    <xf numFmtId="0" fontId="9" fillId="2" borderId="12" xfId="25" applyFont="1" applyFill="1" applyBorder="1" applyAlignment="1">
      <alignment horizontal="left" vertical="top" wrapText="1"/>
    </xf>
    <xf numFmtId="0" fontId="9" fillId="0" borderId="3" xfId="0" applyFont="1" applyFill="1" applyBorder="1" applyAlignment="1">
      <alignment horizontal="center" vertical="center"/>
    </xf>
    <xf numFmtId="0" fontId="134" fillId="2" borderId="0" xfId="0" applyFont="1" applyFill="1" applyAlignment="1">
      <alignment horizontal="left" wrapText="1"/>
    </xf>
    <xf numFmtId="0" fontId="20" fillId="0" borderId="12" xfId="0" applyFont="1" applyFill="1" applyBorder="1" applyAlignment="1">
      <alignment horizontal="left" indent="2"/>
    </xf>
    <xf numFmtId="0" fontId="9" fillId="0" borderId="12" xfId="0" applyFont="1" applyFill="1" applyBorder="1" applyAlignment="1" applyProtection="1">
      <alignment horizontal="left" vertical="center" wrapText="1" indent="3"/>
    </xf>
    <xf numFmtId="0" fontId="7" fillId="0" borderId="12" xfId="0" applyFont="1" applyFill="1" applyBorder="1" applyAlignment="1">
      <alignment horizontal="left" wrapText="1" indent="4"/>
    </xf>
    <xf numFmtId="0" fontId="7" fillId="0" borderId="12" xfId="0" applyFont="1" applyFill="1" applyBorder="1" applyAlignment="1" applyProtection="1">
      <alignment horizontal="left" wrapText="1" indent="4"/>
    </xf>
    <xf numFmtId="0" fontId="7" fillId="0" borderId="12" xfId="0" applyFont="1" applyFill="1" applyBorder="1" applyAlignment="1">
      <alignment horizontal="left" indent="4"/>
    </xf>
    <xf numFmtId="0" fontId="7" fillId="0" borderId="6" xfId="0" applyFont="1" applyFill="1" applyBorder="1" applyAlignment="1">
      <alignment horizontal="left" indent="4"/>
    </xf>
    <xf numFmtId="0" fontId="9" fillId="0" borderId="7" xfId="10" applyFont="1" applyFill="1" applyBorder="1" applyAlignment="1">
      <alignment horizontal="left" vertical="center" wrapText="1"/>
    </xf>
    <xf numFmtId="168" fontId="9" fillId="0" borderId="1" xfId="9" applyNumberFormat="1" applyFont="1" applyFill="1" applyBorder="1" applyAlignment="1">
      <alignment horizontal="right"/>
    </xf>
    <xf numFmtId="17" fontId="9" fillId="2" borderId="9" xfId="0" quotePrefix="1" applyNumberFormat="1" applyFont="1" applyFill="1" applyBorder="1" applyAlignment="1">
      <alignment horizontal="right"/>
    </xf>
    <xf numFmtId="4" fontId="38" fillId="0" borderId="12" xfId="0" applyNumberFormat="1" applyFont="1" applyFill="1" applyBorder="1" applyAlignment="1">
      <alignment horizontal="right"/>
    </xf>
    <xf numFmtId="169" fontId="7" fillId="0" borderId="1" xfId="0" applyNumberFormat="1" applyFont="1" applyFill="1" applyBorder="1" applyAlignment="1">
      <alignment horizontal="right" vertical="center"/>
    </xf>
    <xf numFmtId="4" fontId="38" fillId="0" borderId="18" xfId="0" applyNumberFormat="1" applyFont="1" applyFill="1" applyBorder="1" applyAlignment="1">
      <alignment horizontal="right"/>
    </xf>
    <xf numFmtId="0" fontId="38" fillId="0" borderId="0" xfId="0" applyFont="1" applyFill="1" applyAlignment="1">
      <alignment wrapText="1"/>
    </xf>
    <xf numFmtId="169" fontId="9" fillId="0" borderId="1" xfId="0" applyNumberFormat="1" applyFont="1" applyFill="1" applyBorder="1" applyAlignment="1">
      <alignment horizontal="right" vertical="center" wrapText="1"/>
    </xf>
    <xf numFmtId="14" fontId="9" fillId="0" borderId="12" xfId="0" applyNumberFormat="1" applyFont="1" applyFill="1" applyBorder="1" applyAlignment="1" applyProtection="1">
      <alignment horizontal="center" vertical="center" wrapText="1"/>
      <protection locked="0"/>
    </xf>
    <xf numFmtId="4" fontId="38" fillId="0" borderId="20" xfId="0" applyNumberFormat="1" applyFont="1" applyFill="1" applyBorder="1" applyAlignment="1">
      <alignment horizontal="right"/>
    </xf>
    <xf numFmtId="169" fontId="38" fillId="0" borderId="20" xfId="0" applyNumberFormat="1" applyFont="1" applyFill="1" applyBorder="1" applyAlignment="1">
      <alignment horizontal="right"/>
    </xf>
    <xf numFmtId="1" fontId="8" fillId="3" borderId="0" xfId="0" applyNumberFormat="1" applyFont="1" applyFill="1" applyBorder="1" applyAlignment="1">
      <alignment horizontal="left" vertical="center"/>
    </xf>
    <xf numFmtId="1" fontId="8" fillId="3" borderId="1" xfId="0" applyNumberFormat="1" applyFont="1" applyFill="1" applyBorder="1" applyAlignment="1">
      <alignment horizontal="left" vertical="center"/>
    </xf>
    <xf numFmtId="14" fontId="9" fillId="0" borderId="0" xfId="0" applyNumberFormat="1" applyFont="1" applyFill="1" applyBorder="1" applyAlignment="1" applyProtection="1">
      <alignment horizontal="center" vertical="center" wrapText="1"/>
      <protection locked="0"/>
    </xf>
    <xf numFmtId="49" fontId="20" fillId="0" borderId="0" xfId="0" applyNumberFormat="1" applyFont="1" applyFill="1" applyBorder="1" applyAlignment="1" applyProtection="1">
      <alignment horizontal="center" vertical="center" wrapText="1"/>
      <protection locked="0"/>
    </xf>
    <xf numFmtId="0" fontId="7" fillId="2" borderId="0" xfId="14" applyFont="1" applyFill="1"/>
    <xf numFmtId="49" fontId="20" fillId="0" borderId="2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49" fontId="20" fillId="0" borderId="8" xfId="0" applyNumberFormat="1"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7" fillId="0" borderId="7" xfId="0" applyFont="1" applyFill="1" applyBorder="1" applyAlignment="1">
      <alignment horizontal="left" vertical="center" indent="4"/>
    </xf>
    <xf numFmtId="169" fontId="9" fillId="0" borderId="1" xfId="0" applyNumberFormat="1" applyFont="1" applyFill="1" applyBorder="1" applyAlignment="1">
      <alignment vertical="center"/>
    </xf>
    <xf numFmtId="169" fontId="47" fillId="0" borderId="1" xfId="0" applyNumberFormat="1" applyFont="1" applyFill="1" applyBorder="1" applyAlignment="1">
      <alignment vertical="center"/>
    </xf>
    <xf numFmtId="172" fontId="7" fillId="3" borderId="0" xfId="0" applyNumberFormat="1" applyFont="1" applyFill="1" applyBorder="1"/>
    <xf numFmtId="169" fontId="38" fillId="0" borderId="0" xfId="0" applyNumberFormat="1" applyFont="1" applyFill="1" applyAlignment="1">
      <alignment horizontal="right"/>
    </xf>
    <xf numFmtId="0" fontId="7" fillId="0" borderId="0" xfId="0" applyFont="1" applyFill="1" applyBorder="1" applyAlignment="1">
      <alignment horizontal="left" indent="2"/>
    </xf>
    <xf numFmtId="0" fontId="38" fillId="0" borderId="1" xfId="0" applyFont="1" applyFill="1" applyBorder="1" applyAlignment="1">
      <alignment vertical="center" wrapText="1"/>
    </xf>
    <xf numFmtId="0" fontId="38" fillId="0" borderId="6" xfId="0" applyFont="1" applyFill="1" applyBorder="1" applyAlignment="1">
      <alignment vertical="center" wrapText="1"/>
    </xf>
    <xf numFmtId="169" fontId="47" fillId="0" borderId="23" xfId="0" applyNumberFormat="1" applyFont="1" applyFill="1" applyBorder="1"/>
    <xf numFmtId="169" fontId="47" fillId="0" borderId="20" xfId="0" applyNumberFormat="1" applyFont="1" applyFill="1" applyBorder="1"/>
    <xf numFmtId="169" fontId="38" fillId="0" borderId="22" xfId="0" applyNumberFormat="1" applyFont="1" applyFill="1" applyBorder="1" applyAlignment="1">
      <alignment horizontal="right"/>
    </xf>
    <xf numFmtId="2" fontId="20" fillId="0" borderId="0" xfId="0" applyNumberFormat="1" applyFont="1" applyFill="1" applyBorder="1" applyAlignment="1">
      <alignment horizontal="right"/>
    </xf>
    <xf numFmtId="169" fontId="137" fillId="2" borderId="0" xfId="0" applyNumberFormat="1" applyFont="1" applyFill="1" applyBorder="1"/>
    <xf numFmtId="4" fontId="7" fillId="0" borderId="12" xfId="6" applyNumberFormat="1" applyFont="1" applyFill="1" applyBorder="1" applyAlignment="1">
      <alignment horizontal="left" wrapText="1" indent="4"/>
    </xf>
    <xf numFmtId="0" fontId="55" fillId="0" borderId="13" xfId="0" applyFont="1" applyFill="1" applyBorder="1" applyAlignment="1">
      <alignment horizontal="left"/>
    </xf>
    <xf numFmtId="0" fontId="55" fillId="0" borderId="12" xfId="0" applyFont="1" applyFill="1" applyBorder="1" applyAlignment="1">
      <alignment horizontal="left"/>
    </xf>
    <xf numFmtId="0" fontId="138" fillId="0" borderId="0" xfId="0" applyFont="1" applyFill="1" applyAlignment="1">
      <alignment vertical="top"/>
    </xf>
    <xf numFmtId="0" fontId="7" fillId="2" borderId="0" xfId="0" applyFont="1" applyFill="1" applyAlignment="1">
      <alignment horizontal="left"/>
    </xf>
    <xf numFmtId="49" fontId="9" fillId="2" borderId="9" xfId="0" applyNumberFormat="1" applyFont="1" applyFill="1" applyBorder="1" applyAlignment="1">
      <alignment horizontal="right"/>
    </xf>
    <xf numFmtId="14" fontId="9" fillId="0" borderId="14" xfId="0" applyNumberFormat="1" applyFont="1" applyFill="1" applyBorder="1" applyAlignment="1" applyProtection="1">
      <alignment horizontal="center" vertical="center" wrapText="1"/>
      <protection locked="0"/>
    </xf>
    <xf numFmtId="14" fontId="9" fillId="0" borderId="2" xfId="0" applyNumberFormat="1" applyFont="1" applyFill="1" applyBorder="1" applyAlignment="1" applyProtection="1">
      <alignment horizontal="center" vertical="center" wrapText="1"/>
      <protection locked="0"/>
    </xf>
    <xf numFmtId="1" fontId="47" fillId="0" borderId="0" xfId="0" applyNumberFormat="1" applyFont="1" applyFill="1" applyAlignment="1">
      <alignment horizontal="right"/>
    </xf>
    <xf numFmtId="1" fontId="38" fillId="0" borderId="0" xfId="0" applyNumberFormat="1" applyFont="1" applyFill="1" applyAlignment="1">
      <alignment horizontal="right"/>
    </xf>
    <xf numFmtId="1" fontId="38" fillId="0" borderId="0" xfId="0" applyNumberFormat="1" applyFont="1" applyFill="1" applyBorder="1" applyAlignment="1">
      <alignment horizontal="right"/>
    </xf>
    <xf numFmtId="0" fontId="9" fillId="0" borderId="0" xfId="0" applyFont="1"/>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7" fillId="2" borderId="0" xfId="0" applyFont="1" applyFill="1" applyAlignment="1">
      <alignment wrapText="1"/>
    </xf>
    <xf numFmtId="0" fontId="7" fillId="2" borderId="1" xfId="0" applyFont="1" applyFill="1" applyBorder="1" applyAlignment="1">
      <alignment horizontal="right"/>
    </xf>
    <xf numFmtId="0" fontId="38" fillId="0" borderId="12" xfId="0" applyFont="1" applyFill="1" applyBorder="1" applyAlignment="1">
      <alignment vertical="center" wrapText="1"/>
    </xf>
    <xf numFmtId="0" fontId="38" fillId="0" borderId="0" xfId="0" applyFont="1" applyFill="1" applyAlignment="1">
      <alignment vertical="center" wrapText="1"/>
    </xf>
    <xf numFmtId="169" fontId="47" fillId="0" borderId="22" xfId="0" applyNumberFormat="1" applyFont="1" applyFill="1" applyBorder="1"/>
    <xf numFmtId="169" fontId="47" fillId="0" borderId="12" xfId="0" applyNumberFormat="1" applyFont="1" applyFill="1" applyBorder="1"/>
    <xf numFmtId="0" fontId="38" fillId="0" borderId="0" xfId="0" applyFont="1" applyAlignment="1">
      <alignment vertical="center"/>
    </xf>
    <xf numFmtId="0" fontId="38" fillId="0" borderId="13" xfId="0" applyFont="1" applyFill="1" applyBorder="1" applyAlignment="1">
      <alignment horizontal="left" wrapText="1"/>
    </xf>
    <xf numFmtId="0" fontId="7" fillId="0" borderId="13" xfId="0" applyFont="1" applyFill="1" applyBorder="1" applyAlignment="1">
      <alignment horizontal="left" vertical="center" wrapText="1" indent="1"/>
    </xf>
    <xf numFmtId="1" fontId="7" fillId="0" borderId="12" xfId="1772" applyNumberFormat="1" applyFont="1" applyFill="1" applyBorder="1" applyAlignment="1">
      <alignment horizontal="left" wrapText="1"/>
    </xf>
    <xf numFmtId="185" fontId="7" fillId="0" borderId="13" xfId="1772" applyNumberFormat="1" applyFont="1" applyFill="1" applyBorder="1" applyAlignment="1">
      <alignment horizontal="left" wrapText="1"/>
    </xf>
    <xf numFmtId="0" fontId="7" fillId="0" borderId="13" xfId="21" applyNumberFormat="1" applyFont="1" applyFill="1" applyBorder="1" applyAlignment="1">
      <alignment horizontal="left" indent="5"/>
    </xf>
    <xf numFmtId="0" fontId="7" fillId="0" borderId="0" xfId="0" applyFont="1" applyFill="1" applyAlignment="1"/>
    <xf numFmtId="3" fontId="7" fillId="0" borderId="0" xfId="0" applyNumberFormat="1" applyFont="1" applyFill="1" applyAlignment="1">
      <alignment horizontal="right"/>
    </xf>
    <xf numFmtId="4" fontId="7" fillId="0" borderId="21" xfId="0" applyNumberFormat="1" applyFont="1" applyFill="1" applyBorder="1" applyAlignment="1">
      <alignment horizontal="right"/>
    </xf>
    <xf numFmtId="169" fontId="38" fillId="0" borderId="0" xfId="0" applyNumberFormat="1" applyFont="1" applyFill="1"/>
    <xf numFmtId="3" fontId="7" fillId="0" borderId="21" xfId="25" applyNumberFormat="1" applyFont="1" applyFill="1" applyBorder="1" applyAlignment="1">
      <alignment horizontal="right"/>
    </xf>
    <xf numFmtId="169" fontId="7" fillId="0" borderId="20" xfId="0" applyNumberFormat="1" applyFont="1" applyFill="1" applyBorder="1" applyAlignment="1">
      <alignment horizontal="right"/>
    </xf>
    <xf numFmtId="2" fontId="7" fillId="0" borderId="20" xfId="0" applyNumberFormat="1" applyFont="1" applyFill="1" applyBorder="1" applyAlignment="1">
      <alignment horizontal="right"/>
    </xf>
    <xf numFmtId="2" fontId="7" fillId="0" borderId="21" xfId="0" applyNumberFormat="1" applyFont="1" applyFill="1" applyBorder="1" applyAlignment="1">
      <alignment horizontal="right"/>
    </xf>
    <xf numFmtId="168" fontId="9" fillId="3" borderId="8" xfId="0" applyNumberFormat="1" applyFont="1" applyFill="1" applyBorder="1" applyAlignment="1">
      <alignment horizontal="right" vertical="center" wrapText="1"/>
    </xf>
    <xf numFmtId="168" fontId="9" fillId="3" borderId="9" xfId="0" applyNumberFormat="1" applyFont="1" applyFill="1" applyBorder="1" applyAlignment="1">
      <alignment horizontal="right" vertical="center" wrapText="1"/>
    </xf>
    <xf numFmtId="168" fontId="9" fillId="0" borderId="9" xfId="0" applyNumberFormat="1" applyFont="1" applyFill="1" applyBorder="1" applyAlignment="1">
      <alignment horizontal="right" vertical="center" wrapText="1"/>
    </xf>
    <xf numFmtId="0" fontId="47" fillId="0" borderId="0" xfId="0" applyFont="1" applyFill="1" applyBorder="1" applyAlignment="1">
      <alignment horizontal="left"/>
    </xf>
    <xf numFmtId="0" fontId="50" fillId="0" borderId="0" xfId="0" applyFont="1" applyFill="1" applyBorder="1" applyAlignment="1">
      <alignment horizontal="left"/>
    </xf>
    <xf numFmtId="169" fontId="7" fillId="0" borderId="0" xfId="18" applyNumberFormat="1" applyFont="1" applyFill="1" applyBorder="1"/>
    <xf numFmtId="1" fontId="47" fillId="0" borderId="0" xfId="0" applyNumberFormat="1" applyFont="1" applyFill="1" applyBorder="1" applyAlignment="1">
      <alignment horizontal="right"/>
    </xf>
    <xf numFmtId="1" fontId="38" fillId="0" borderId="21" xfId="0" applyNumberFormat="1" applyFont="1" applyFill="1" applyBorder="1" applyAlignment="1">
      <alignment horizontal="right"/>
    </xf>
    <xf numFmtId="169" fontId="9" fillId="0" borderId="20" xfId="0" applyNumberFormat="1" applyFont="1" applyFill="1" applyBorder="1"/>
    <xf numFmtId="169" fontId="9" fillId="0" borderId="21" xfId="0" applyNumberFormat="1" applyFont="1" applyFill="1" applyBorder="1"/>
    <xf numFmtId="169" fontId="47" fillId="0" borderId="20" xfId="0" applyNumberFormat="1" applyFont="1" applyFill="1" applyBorder="1" applyAlignment="1"/>
    <xf numFmtId="169" fontId="47" fillId="0" borderId="21" xfId="0" applyNumberFormat="1" applyFont="1" applyFill="1" applyBorder="1" applyAlignment="1"/>
    <xf numFmtId="0" fontId="9" fillId="0" borderId="6" xfId="0" applyFont="1" applyFill="1" applyBorder="1" applyAlignment="1">
      <alignment vertical="center" wrapText="1"/>
    </xf>
    <xf numFmtId="169" fontId="38" fillId="0" borderId="0" xfId="0" applyNumberFormat="1" applyFont="1" applyFill="1" applyBorder="1"/>
    <xf numFmtId="169" fontId="38" fillId="0" borderId="21" xfId="0" applyNumberFormat="1" applyFont="1" applyFill="1" applyBorder="1"/>
    <xf numFmtId="169" fontId="38" fillId="0" borderId="1" xfId="0" applyNumberFormat="1" applyFont="1" applyFill="1" applyBorder="1"/>
    <xf numFmtId="0" fontId="38" fillId="2" borderId="0" xfId="0" applyFont="1" applyFill="1" applyAlignment="1">
      <alignment vertical="center"/>
    </xf>
    <xf numFmtId="0" fontId="38" fillId="0" borderId="0" xfId="0" applyFont="1"/>
    <xf numFmtId="1" fontId="9" fillId="2" borderId="9" xfId="0" applyNumberFormat="1" applyFont="1" applyFill="1" applyBorder="1" applyAlignment="1">
      <alignment horizontal="right"/>
    </xf>
    <xf numFmtId="0" fontId="47" fillId="0" borderId="0" xfId="0" quotePrefix="1" applyFont="1" applyFill="1" applyBorder="1" applyAlignment="1">
      <alignment horizontal="right" vertical="top"/>
    </xf>
    <xf numFmtId="185" fontId="9" fillId="0" borderId="12" xfId="14" applyNumberFormat="1" applyFont="1" applyFill="1" applyBorder="1" applyAlignment="1">
      <alignment horizontal="left" vertical="center" wrapText="1" indent="1"/>
    </xf>
    <xf numFmtId="185" fontId="9" fillId="0" borderId="13" xfId="14" applyNumberFormat="1" applyFont="1" applyFill="1" applyBorder="1" applyAlignment="1">
      <alignment horizontal="left" vertical="center" wrapText="1" indent="1"/>
    </xf>
    <xf numFmtId="185" fontId="47" fillId="0" borderId="0" xfId="0" applyNumberFormat="1" applyFont="1" applyFill="1" applyBorder="1" applyAlignment="1">
      <alignment horizontal="right"/>
    </xf>
    <xf numFmtId="185" fontId="48" fillId="2" borderId="0" xfId="0" applyNumberFormat="1" applyFont="1" applyFill="1"/>
    <xf numFmtId="168" fontId="47" fillId="0" borderId="0" xfId="0" applyNumberFormat="1" applyFont="1" applyFill="1" applyBorder="1" applyAlignment="1">
      <alignment horizontal="right"/>
    </xf>
    <xf numFmtId="1" fontId="38" fillId="0" borderId="1" xfId="0" applyNumberFormat="1" applyFont="1" applyFill="1" applyBorder="1" applyAlignment="1">
      <alignment horizontal="right"/>
    </xf>
    <xf numFmtId="169" fontId="47" fillId="0" borderId="0" xfId="0" applyNumberFormat="1" applyFont="1" applyFill="1" applyAlignment="1">
      <alignment horizontal="right"/>
    </xf>
    <xf numFmtId="2" fontId="7" fillId="0" borderId="0" xfId="33" applyNumberFormat="1" applyFont="1" applyFill="1" applyAlignment="1">
      <alignment horizontal="right"/>
    </xf>
    <xf numFmtId="168" fontId="38" fillId="0" borderId="20" xfId="0" applyNumberFormat="1" applyFont="1" applyFill="1" applyBorder="1"/>
    <xf numFmtId="168" fontId="38" fillId="0" borderId="17" xfId="0" applyNumberFormat="1" applyFont="1" applyFill="1" applyBorder="1"/>
    <xf numFmtId="168" fontId="47" fillId="0" borderId="23" xfId="0" applyNumberFormat="1" applyFont="1" applyFill="1" applyBorder="1"/>
    <xf numFmtId="168" fontId="47" fillId="0" borderId="20" xfId="0" applyNumberFormat="1" applyFont="1" applyFill="1" applyBorder="1"/>
    <xf numFmtId="0" fontId="20" fillId="0" borderId="12" xfId="0" applyFont="1" applyFill="1" applyBorder="1" applyAlignment="1" applyProtection="1">
      <alignment horizontal="left" indent="2"/>
    </xf>
    <xf numFmtId="0" fontId="7" fillId="0" borderId="13" xfId="0" applyFont="1" applyFill="1" applyBorder="1" applyAlignment="1">
      <alignment horizontal="left" wrapText="1" indent="4"/>
    </xf>
    <xf numFmtId="0" fontId="7" fillId="0" borderId="7" xfId="0" applyFont="1" applyFill="1" applyBorder="1" applyAlignment="1">
      <alignment horizontal="left" wrapText="1" indent="4"/>
    </xf>
    <xf numFmtId="0" fontId="7" fillId="0" borderId="7" xfId="0" applyFont="1" applyFill="1" applyBorder="1" applyAlignment="1">
      <alignment horizontal="left" wrapText="1" indent="2"/>
    </xf>
    <xf numFmtId="0" fontId="8" fillId="0" borderId="0" xfId="0" applyFont="1" applyFill="1" applyBorder="1" applyAlignment="1">
      <alignment horizontal="left"/>
    </xf>
    <xf numFmtId="0" fontId="7" fillId="0" borderId="0" xfId="0" applyFont="1" applyFill="1" applyAlignment="1">
      <alignment horizontal="left" wrapText="1"/>
    </xf>
    <xf numFmtId="0" fontId="7" fillId="0" borderId="0" xfId="0" applyFont="1" applyFill="1" applyAlignment="1">
      <alignment horizontal="left" vertical="center" wrapText="1"/>
    </xf>
    <xf numFmtId="0" fontId="9" fillId="2" borderId="0" xfId="0" applyFont="1" applyFill="1" applyAlignment="1">
      <alignment horizontal="left" vertical="center" wrapText="1"/>
    </xf>
    <xf numFmtId="0" fontId="7" fillId="0" borderId="0" xfId="0" applyFont="1" applyFill="1" applyBorder="1" applyAlignment="1" applyProtection="1">
      <alignment horizontal="left" indent="1"/>
    </xf>
    <xf numFmtId="0" fontId="7" fillId="0" borderId="0" xfId="0" applyFont="1" applyFill="1" applyBorder="1" applyAlignment="1" applyProtection="1">
      <alignment horizontal="left" vertical="center"/>
    </xf>
    <xf numFmtId="169" fontId="7" fillId="0" borderId="1" xfId="0" applyNumberFormat="1" applyFont="1" applyFill="1" applyBorder="1" applyAlignment="1">
      <alignment horizontal="right" vertical="center" wrapText="1"/>
    </xf>
    <xf numFmtId="169" fontId="7" fillId="0" borderId="1" xfId="0" applyNumberFormat="1" applyFont="1" applyFill="1" applyBorder="1" applyAlignment="1" applyProtection="1">
      <alignment horizontal="right"/>
    </xf>
    <xf numFmtId="168" fontId="7" fillId="0" borderId="1" xfId="0" applyNumberFormat="1" applyFont="1" applyFill="1" applyBorder="1" applyAlignment="1" applyProtection="1">
      <alignment horizontal="right"/>
    </xf>
    <xf numFmtId="49" fontId="9" fillId="3" borderId="59" xfId="0" applyNumberFormat="1" applyFont="1" applyFill="1" applyBorder="1" applyAlignment="1" applyProtection="1">
      <alignment horizontal="center" vertical="center" wrapText="1"/>
      <protection locked="0"/>
    </xf>
    <xf numFmtId="0" fontId="7" fillId="3" borderId="0" xfId="14" applyFont="1" applyFill="1" applyBorder="1"/>
    <xf numFmtId="0" fontId="7" fillId="0" borderId="0" xfId="0" applyFont="1" applyAlignment="1">
      <alignment horizontal="left"/>
    </xf>
    <xf numFmtId="0" fontId="7" fillId="0" borderId="1" xfId="0" applyFont="1" applyFill="1" applyBorder="1" applyAlignment="1" applyProtection="1">
      <alignment horizontal="left" vertical="center"/>
    </xf>
    <xf numFmtId="0" fontId="7" fillId="0" borderId="12" xfId="0" applyFont="1" applyFill="1" applyBorder="1" applyAlignment="1" applyProtection="1">
      <alignment horizontal="left" vertical="center"/>
    </xf>
    <xf numFmtId="0" fontId="7" fillId="0" borderId="6" xfId="0" applyFont="1" applyFill="1" applyBorder="1" applyAlignment="1" applyProtection="1">
      <alignment horizontal="left" vertical="center"/>
    </xf>
    <xf numFmtId="0" fontId="7" fillId="0" borderId="7" xfId="0" applyFont="1" applyFill="1" applyBorder="1" applyAlignment="1" applyProtection="1">
      <alignment horizontal="left"/>
    </xf>
    <xf numFmtId="0" fontId="136" fillId="2" borderId="0" xfId="0" applyFont="1" applyFill="1" applyAlignment="1">
      <alignment horizontal="center" vertical="center"/>
    </xf>
    <xf numFmtId="0" fontId="41" fillId="2" borderId="0" xfId="0" applyFont="1" applyFill="1" applyAlignment="1">
      <alignment horizontal="center" vertical="center"/>
    </xf>
    <xf numFmtId="0" fontId="45" fillId="2" borderId="1" xfId="0" applyFont="1" applyFill="1" applyBorder="1" applyAlignment="1">
      <alignment horizontal="center" vertical="center"/>
    </xf>
    <xf numFmtId="0" fontId="45" fillId="2" borderId="0" xfId="0" applyFont="1" applyFill="1" applyBorder="1" applyAlignment="1">
      <alignment horizontal="center" vertical="center"/>
    </xf>
    <xf numFmtId="0" fontId="41" fillId="2" borderId="1" xfId="0" applyFont="1" applyFill="1" applyBorder="1" applyAlignment="1">
      <alignment horizontal="center" vertical="center"/>
    </xf>
    <xf numFmtId="0" fontId="9" fillId="2" borderId="13" xfId="0" applyNumberFormat="1" applyFont="1" applyFill="1" applyBorder="1" applyAlignment="1" applyProtection="1">
      <alignment horizontal="center" vertical="center"/>
    </xf>
    <xf numFmtId="49" fontId="9" fillId="2" borderId="7" xfId="0" applyNumberFormat="1" applyFont="1" applyFill="1" applyBorder="1" applyAlignment="1" applyProtection="1">
      <alignment horizontal="center" vertical="center"/>
    </xf>
    <xf numFmtId="0" fontId="9" fillId="2" borderId="17"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2"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3" xfId="0" applyNumberFormat="1" applyFont="1" applyFill="1" applyBorder="1" applyAlignment="1">
      <alignment horizontal="center" vertical="center"/>
    </xf>
    <xf numFmtId="0" fontId="9" fillId="2" borderId="7" xfId="0" applyNumberFormat="1" applyFont="1" applyFill="1" applyBorder="1" applyAlignment="1">
      <alignment horizontal="center" vertical="center"/>
    </xf>
    <xf numFmtId="49" fontId="9" fillId="2" borderId="10" xfId="0" applyNumberFormat="1" applyFont="1" applyFill="1" applyBorder="1" applyAlignment="1" applyProtection="1">
      <alignment horizontal="center" vertical="center"/>
    </xf>
    <xf numFmtId="49" fontId="9" fillId="2" borderId="11" xfId="0" applyNumberFormat="1" applyFont="1" applyFill="1" applyBorder="1" applyAlignment="1" applyProtection="1">
      <alignment horizontal="center" vertical="center"/>
    </xf>
    <xf numFmtId="0" fontId="9" fillId="2" borderId="13"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49" fontId="9" fillId="2" borderId="4" xfId="0" applyNumberFormat="1" applyFont="1" applyFill="1" applyBorder="1" applyAlignment="1" applyProtection="1">
      <alignment horizontal="center" vertical="center"/>
    </xf>
    <xf numFmtId="49" fontId="9" fillId="2" borderId="5" xfId="0" applyNumberFormat="1" applyFont="1" applyFill="1" applyBorder="1" applyAlignment="1" applyProtection="1">
      <alignment horizontal="center" vertical="center"/>
    </xf>
    <xf numFmtId="0" fontId="10" fillId="2" borderId="2"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0" fontId="9" fillId="2" borderId="3" xfId="0" applyFont="1" applyFill="1" applyBorder="1" applyAlignment="1">
      <alignment horizontal="center" wrapText="1"/>
    </xf>
    <xf numFmtId="0" fontId="9" fillId="2" borderId="7" xfId="0" applyFont="1" applyFill="1" applyBorder="1" applyAlignment="1">
      <alignment horizontal="center" wrapText="1"/>
    </xf>
    <xf numFmtId="0" fontId="9" fillId="2" borderId="2" xfId="0" applyFont="1" applyFill="1" applyBorder="1" applyAlignment="1">
      <alignment horizontal="center" wrapText="1"/>
    </xf>
    <xf numFmtId="0" fontId="9" fillId="2" borderId="6" xfId="0" applyFont="1" applyFill="1" applyBorder="1" applyAlignment="1">
      <alignment horizontal="center" wrapText="1"/>
    </xf>
    <xf numFmtId="1" fontId="9" fillId="2" borderId="3"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7" fillId="0" borderId="2" xfId="0" applyNumberFormat="1" applyFont="1" applyFill="1" applyBorder="1" applyAlignment="1">
      <alignment horizontal="center"/>
    </xf>
    <xf numFmtId="1" fontId="7" fillId="0" borderId="6" xfId="0" applyNumberFormat="1" applyFont="1" applyFill="1" applyBorder="1" applyAlignment="1">
      <alignment horizontal="center"/>
    </xf>
    <xf numFmtId="0" fontId="9" fillId="0" borderId="2"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0" borderId="15" xfId="0" applyNumberFormat="1"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0" fontId="9" fillId="0" borderId="11" xfId="0" applyNumberFormat="1" applyFont="1" applyFill="1" applyBorder="1" applyAlignment="1">
      <alignment horizontal="center" vertical="center" wrapText="1"/>
    </xf>
    <xf numFmtId="0" fontId="9" fillId="2" borderId="2" xfId="9" applyFont="1" applyFill="1" applyBorder="1" applyAlignment="1" applyProtection="1">
      <alignment horizontal="center" vertical="center"/>
    </xf>
    <xf numFmtId="0" fontId="9" fillId="2" borderId="6" xfId="9" applyFont="1" applyFill="1" applyBorder="1" applyAlignment="1" applyProtection="1">
      <alignment horizontal="center" vertical="center"/>
    </xf>
    <xf numFmtId="0" fontId="9" fillId="2" borderId="15"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3" borderId="2" xfId="25" applyFont="1" applyFill="1" applyBorder="1" applyAlignment="1" applyProtection="1">
      <alignment horizontal="center" vertical="center"/>
    </xf>
    <xf numFmtId="0" fontId="9" fillId="3" borderId="6" xfId="25" applyFont="1" applyFill="1" applyBorder="1" applyAlignment="1" applyProtection="1">
      <alignment horizontal="center" vertical="center"/>
    </xf>
    <xf numFmtId="49" fontId="9" fillId="2" borderId="10"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xf>
    <xf numFmtId="0" fontId="9" fillId="2" borderId="6" xfId="0" applyNumberFormat="1" applyFont="1" applyFill="1" applyBorder="1" applyAlignment="1">
      <alignment horizontal="center" vertical="center"/>
    </xf>
    <xf numFmtId="0" fontId="9" fillId="2" borderId="15" xfId="0" applyNumberFormat="1" applyFont="1" applyFill="1" applyBorder="1" applyAlignment="1">
      <alignment horizontal="center" vertical="center"/>
    </xf>
    <xf numFmtId="0" fontId="9" fillId="2" borderId="10" xfId="0" applyNumberFormat="1" applyFont="1" applyFill="1" applyBorder="1" applyAlignment="1">
      <alignment horizontal="center" vertical="center"/>
    </xf>
    <xf numFmtId="0" fontId="9" fillId="2" borderId="11" xfId="0" applyNumberFormat="1" applyFont="1" applyFill="1" applyBorder="1" applyAlignment="1">
      <alignment horizontal="center" vertical="center"/>
    </xf>
    <xf numFmtId="0" fontId="7" fillId="2" borderId="13" xfId="0" applyFont="1" applyFill="1" applyBorder="1" applyAlignment="1">
      <alignment horizontal="center"/>
    </xf>
    <xf numFmtId="0" fontId="7" fillId="2" borderId="7" xfId="0" applyFont="1" applyFill="1" applyBorder="1" applyAlignment="1">
      <alignment horizontal="center"/>
    </xf>
    <xf numFmtId="0" fontId="7" fillId="2" borderId="2" xfId="0" applyFont="1" applyFill="1" applyBorder="1" applyAlignment="1">
      <alignment horizontal="center"/>
    </xf>
    <xf numFmtId="0" fontId="7" fillId="2" borderId="6" xfId="0" applyFont="1" applyFill="1" applyBorder="1" applyAlignment="1">
      <alignment horizontal="center"/>
    </xf>
    <xf numFmtId="0" fontId="9" fillId="0" borderId="2"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10" fillId="0" borderId="3" xfId="0" applyNumberFormat="1" applyFont="1" applyFill="1" applyBorder="1" applyAlignment="1">
      <alignment horizontal="center" vertical="center"/>
    </xf>
    <xf numFmtId="0" fontId="10" fillId="0" borderId="7" xfId="0" applyNumberFormat="1" applyFont="1" applyFill="1" applyBorder="1" applyAlignment="1">
      <alignment horizontal="center" vertical="center"/>
    </xf>
    <xf numFmtId="0" fontId="9" fillId="0" borderId="11" xfId="0" applyFont="1" applyFill="1" applyBorder="1" applyAlignment="1">
      <alignment horizontal="center" vertical="center"/>
    </xf>
    <xf numFmtId="0" fontId="9" fillId="0" borderId="19" xfId="0" applyFont="1" applyFill="1" applyBorder="1" applyAlignment="1">
      <alignment horizontal="center" vertical="center"/>
    </xf>
    <xf numFmtId="49" fontId="9" fillId="0" borderId="3" xfId="27" applyNumberFormat="1" applyFont="1" applyFill="1" applyBorder="1" applyAlignment="1">
      <alignment horizontal="center" vertical="center" wrapText="1"/>
    </xf>
    <xf numFmtId="49" fontId="9" fillId="0" borderId="7" xfId="27" applyNumberFormat="1" applyFont="1" applyFill="1" applyBorder="1" applyAlignment="1">
      <alignment horizontal="center" vertical="center" wrapText="1"/>
    </xf>
    <xf numFmtId="49" fontId="9" fillId="0" borderId="4" xfId="27" applyNumberFormat="1" applyFont="1" applyFill="1" applyBorder="1" applyAlignment="1">
      <alignment horizontal="center" vertical="center" wrapText="1"/>
    </xf>
    <xf numFmtId="49" fontId="9" fillId="0" borderId="5" xfId="27" applyNumberFormat="1" applyFont="1" applyFill="1" applyBorder="1" applyAlignment="1">
      <alignment horizontal="center" vertical="center" wrapText="1"/>
    </xf>
    <xf numFmtId="14" fontId="9" fillId="3" borderId="13" xfId="27" applyNumberFormat="1" applyFont="1" applyFill="1" applyBorder="1" applyAlignment="1" applyProtection="1">
      <alignment horizontal="center" vertical="center" wrapText="1"/>
      <protection locked="0"/>
    </xf>
    <xf numFmtId="14" fontId="9" fillId="3" borderId="7" xfId="27" applyNumberFormat="1" applyFont="1" applyFill="1" applyBorder="1" applyAlignment="1" applyProtection="1">
      <alignment horizontal="center" vertical="center" wrapText="1"/>
      <protection locked="0"/>
    </xf>
    <xf numFmtId="1" fontId="9" fillId="3" borderId="3"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49" fontId="9" fillId="3" borderId="5" xfId="0" applyNumberFormat="1" applyFont="1" applyFill="1" applyBorder="1" applyAlignment="1">
      <alignment horizontal="center" vertical="center" wrapText="1"/>
    </xf>
    <xf numFmtId="0" fontId="9" fillId="3" borderId="3" xfId="0" applyFont="1" applyFill="1" applyBorder="1" applyAlignment="1">
      <alignment horizontal="center" wrapText="1"/>
    </xf>
    <xf numFmtId="0" fontId="9" fillId="3" borderId="7" xfId="0" applyFont="1" applyFill="1" applyBorder="1" applyAlignment="1">
      <alignment horizontal="center" wrapText="1"/>
    </xf>
    <xf numFmtId="1" fontId="9" fillId="3" borderId="2" xfId="0" applyNumberFormat="1" applyFont="1" applyFill="1" applyBorder="1" applyAlignment="1">
      <alignment horizontal="center"/>
    </xf>
    <xf numFmtId="1" fontId="9" fillId="3" borderId="6" xfId="0" applyNumberFormat="1" applyFont="1" applyFill="1" applyBorder="1" applyAlignment="1">
      <alignment horizontal="center"/>
    </xf>
    <xf numFmtId="0" fontId="9" fillId="3" borderId="13"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8" xfId="0" applyFont="1" applyFill="1" applyBorder="1" applyAlignment="1">
      <alignment horizontal="center" vertical="center"/>
    </xf>
    <xf numFmtId="1" fontId="9" fillId="3" borderId="3" xfId="0" applyNumberFormat="1" applyFont="1" applyFill="1" applyBorder="1" applyAlignment="1">
      <alignment horizontal="center"/>
    </xf>
    <xf numFmtId="1" fontId="9" fillId="3" borderId="7" xfId="0" applyNumberFormat="1" applyFont="1" applyFill="1" applyBorder="1" applyAlignment="1">
      <alignment horizontal="center"/>
    </xf>
    <xf numFmtId="0" fontId="9" fillId="3" borderId="15"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3" xfId="0" applyFont="1" applyFill="1" applyBorder="1" applyAlignment="1" applyProtection="1">
      <alignment horizontal="center"/>
    </xf>
    <xf numFmtId="0" fontId="9" fillId="3" borderId="7" xfId="0" applyFont="1" applyFill="1" applyBorder="1" applyAlignment="1" applyProtection="1">
      <alignment horizontal="center"/>
    </xf>
    <xf numFmtId="0" fontId="9" fillId="3" borderId="2" xfId="0" applyFont="1" applyFill="1" applyBorder="1" applyAlignment="1" applyProtection="1">
      <alignment horizontal="center"/>
    </xf>
    <xf numFmtId="0" fontId="9" fillId="3" borderId="6" xfId="0" applyFont="1" applyFill="1" applyBorder="1" applyAlignment="1" applyProtection="1">
      <alignment horizontal="center"/>
    </xf>
    <xf numFmtId="0" fontId="9" fillId="2" borderId="3"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7" xfId="0" applyFont="1" applyFill="1" applyBorder="1" applyAlignment="1" applyProtection="1">
      <alignment horizontal="center" vertical="center"/>
    </xf>
    <xf numFmtId="0" fontId="7" fillId="3" borderId="3" xfId="0" applyFont="1" applyFill="1" applyBorder="1" applyAlignment="1">
      <alignment horizontal="center"/>
    </xf>
    <xf numFmtId="0" fontId="7" fillId="3" borderId="7" xfId="0" applyFont="1" applyFill="1" applyBorder="1" applyAlignment="1">
      <alignment horizontal="center"/>
    </xf>
    <xf numFmtId="0" fontId="7" fillId="3" borderId="3" xfId="0" applyFont="1" applyFill="1" applyBorder="1" applyAlignment="1">
      <alignment horizontal="center" vertical="center"/>
    </xf>
    <xf numFmtId="0" fontId="7" fillId="3" borderId="7" xfId="0" applyFont="1" applyFill="1" applyBorder="1" applyAlignment="1">
      <alignment horizontal="center" vertical="center"/>
    </xf>
    <xf numFmtId="49" fontId="9" fillId="2" borderId="15" xfId="0" applyNumberFormat="1" applyFont="1" applyFill="1" applyBorder="1" applyAlignment="1" applyProtection="1">
      <alignment horizontal="center" vertical="center"/>
    </xf>
    <xf numFmtId="0" fontId="9" fillId="2" borderId="15" xfId="0" applyNumberFormat="1" applyFont="1" applyFill="1" applyBorder="1" applyAlignment="1" applyProtection="1">
      <alignment horizontal="center" vertical="center"/>
    </xf>
    <xf numFmtId="0" fontId="9" fillId="2" borderId="10" xfId="0" applyNumberFormat="1" applyFont="1" applyFill="1" applyBorder="1" applyAlignment="1" applyProtection="1">
      <alignment horizontal="center" vertical="center"/>
    </xf>
    <xf numFmtId="0" fontId="9" fillId="3" borderId="3" xfId="0" applyFont="1" applyFill="1" applyBorder="1" applyAlignment="1">
      <alignment horizontal="center"/>
    </xf>
    <xf numFmtId="0" fontId="9" fillId="3" borderId="13" xfId="0" applyFont="1" applyFill="1" applyBorder="1" applyAlignment="1">
      <alignment horizontal="center"/>
    </xf>
    <xf numFmtId="0" fontId="9" fillId="3" borderId="7" xfId="0" applyFont="1" applyFill="1" applyBorder="1" applyAlignment="1">
      <alignment horizontal="center"/>
    </xf>
    <xf numFmtId="0" fontId="9" fillId="2" borderId="25" xfId="0" applyNumberFormat="1" applyFont="1" applyFill="1" applyBorder="1" applyAlignment="1" applyProtection="1">
      <alignment horizontal="center" vertical="center"/>
    </xf>
    <xf numFmtId="0" fontId="9" fillId="2" borderId="3" xfId="0" applyNumberFormat="1" applyFont="1" applyFill="1" applyBorder="1" applyAlignment="1" applyProtection="1">
      <alignment horizontal="center" vertical="center"/>
    </xf>
    <xf numFmtId="0" fontId="9" fillId="2" borderId="17" xfId="0" applyNumberFormat="1" applyFont="1" applyFill="1" applyBorder="1" applyAlignment="1" applyProtection="1">
      <alignment horizontal="center" vertical="center"/>
    </xf>
    <xf numFmtId="0" fontId="9" fillId="2" borderId="5" xfId="0" applyNumberFormat="1" applyFont="1" applyFill="1" applyBorder="1" applyAlignment="1" applyProtection="1">
      <alignment horizontal="center" vertical="center"/>
    </xf>
    <xf numFmtId="0" fontId="9" fillId="0" borderId="17"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17" fontId="9" fillId="0" borderId="26" xfId="0" applyNumberFormat="1" applyFont="1" applyFill="1" applyBorder="1" applyAlignment="1">
      <alignment horizontal="right"/>
    </xf>
    <xf numFmtId="0" fontId="9" fillId="3" borderId="13" xfId="0" applyFont="1" applyFill="1" applyBorder="1" applyAlignment="1" applyProtection="1">
      <alignment horizontal="center" vertical="center"/>
    </xf>
    <xf numFmtId="0" fontId="9" fillId="0" borderId="15" xfId="0" applyFont="1" applyFill="1" applyBorder="1" applyAlignment="1">
      <alignment horizontal="center" vertical="center"/>
    </xf>
    <xf numFmtId="0" fontId="9" fillId="0" borderId="10" xfId="0" applyFont="1" applyFill="1" applyBorder="1" applyAlignment="1">
      <alignment horizontal="center" vertical="center"/>
    </xf>
    <xf numFmtId="17" fontId="9" fillId="3" borderId="26" xfId="0" applyNumberFormat="1" applyFont="1" applyFill="1" applyBorder="1" applyAlignment="1">
      <alignment horizontal="right"/>
    </xf>
    <xf numFmtId="49" fontId="9" fillId="3" borderId="10" xfId="0" applyNumberFormat="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49" fontId="9" fillId="3" borderId="15" xfId="0" applyNumberFormat="1" applyFont="1" applyFill="1" applyBorder="1" applyAlignment="1" applyProtection="1">
      <alignment horizontal="center" vertical="center"/>
    </xf>
    <xf numFmtId="17" fontId="9" fillId="3" borderId="27" xfId="0" applyNumberFormat="1" applyFont="1" applyFill="1" applyBorder="1" applyAlignment="1">
      <alignment horizontal="center" vertical="center"/>
    </xf>
    <xf numFmtId="17" fontId="9" fillId="3" borderId="28" xfId="0" applyNumberFormat="1" applyFont="1" applyFill="1" applyBorder="1" applyAlignment="1">
      <alignment horizontal="center" vertical="center"/>
    </xf>
    <xf numFmtId="0" fontId="9" fillId="2" borderId="21" xfId="0" applyNumberFormat="1" applyFont="1" applyFill="1" applyBorder="1" applyAlignment="1" applyProtection="1">
      <alignment horizontal="center" vertical="center"/>
    </xf>
    <xf numFmtId="11" fontId="9" fillId="0" borderId="22" xfId="0" applyNumberFormat="1" applyFont="1" applyFill="1" applyBorder="1" applyAlignment="1">
      <alignment horizontal="center" vertical="center" textRotation="90" wrapText="1"/>
    </xf>
    <xf numFmtId="11" fontId="9" fillId="0" borderId="6" xfId="0" applyNumberFormat="1" applyFont="1" applyFill="1" applyBorder="1" applyAlignment="1">
      <alignment horizontal="center" vertical="center" textRotation="90" wrapText="1"/>
    </xf>
    <xf numFmtId="0" fontId="38" fillId="0" borderId="27" xfId="0" applyFont="1" applyBorder="1" applyAlignment="1">
      <alignment horizontal="center"/>
    </xf>
    <xf numFmtId="0" fontId="38" fillId="0" borderId="58" xfId="0" applyFont="1" applyBorder="1" applyAlignment="1">
      <alignment horizontal="center"/>
    </xf>
    <xf numFmtId="0" fontId="38" fillId="0" borderId="28" xfId="0" applyFont="1" applyBorder="1" applyAlignment="1">
      <alignment horizontal="center"/>
    </xf>
    <xf numFmtId="0" fontId="9" fillId="3" borderId="15" xfId="0" applyFont="1" applyFill="1" applyBorder="1" applyAlignment="1">
      <alignment horizontal="center"/>
    </xf>
    <xf numFmtId="0" fontId="9" fillId="3" borderId="10" xfId="0" applyFont="1" applyFill="1" applyBorder="1" applyAlignment="1">
      <alignment horizontal="center"/>
    </xf>
    <xf numFmtId="0" fontId="9" fillId="3" borderId="11" xfId="0" applyFont="1" applyFill="1" applyBorder="1" applyAlignment="1">
      <alignment horizontal="center"/>
    </xf>
    <xf numFmtId="49" fontId="9" fillId="3" borderId="23" xfId="0" quotePrefix="1" applyNumberFormat="1" applyFont="1" applyFill="1" applyBorder="1" applyAlignment="1">
      <alignment horizontal="center"/>
    </xf>
    <xf numFmtId="49" fontId="9" fillId="3" borderId="57" xfId="0" applyNumberFormat="1" applyFont="1" applyFill="1" applyBorder="1" applyAlignment="1">
      <alignment horizontal="center"/>
    </xf>
    <xf numFmtId="49" fontId="9" fillId="3" borderId="24" xfId="0" applyNumberFormat="1" applyFont="1" applyFill="1" applyBorder="1" applyAlignment="1">
      <alignment horizontal="center"/>
    </xf>
    <xf numFmtId="0" fontId="47" fillId="2" borderId="2" xfId="0" applyFont="1" applyFill="1" applyBorder="1" applyAlignment="1">
      <alignment horizontal="center" vertical="center"/>
    </xf>
    <xf numFmtId="0" fontId="47" fillId="2" borderId="18" xfId="0" applyFont="1" applyFill="1" applyBorder="1" applyAlignment="1">
      <alignment horizontal="center" vertical="center"/>
    </xf>
    <xf numFmtId="0" fontId="47" fillId="2" borderId="12" xfId="0" applyFont="1" applyFill="1" applyBorder="1" applyAlignment="1">
      <alignment horizontal="center" vertical="center"/>
    </xf>
    <xf numFmtId="0" fontId="47" fillId="2" borderId="6" xfId="0" applyFont="1" applyFill="1" applyBorder="1" applyAlignment="1">
      <alignment horizontal="center" vertical="center"/>
    </xf>
    <xf numFmtId="49" fontId="9" fillId="3" borderId="25" xfId="18" applyNumberFormat="1" applyFont="1" applyFill="1" applyBorder="1" applyAlignment="1" applyProtection="1">
      <alignment horizontal="center" vertical="center"/>
    </xf>
    <xf numFmtId="49" fontId="9" fillId="3" borderId="14" xfId="18" applyNumberFormat="1" applyFont="1" applyFill="1" applyBorder="1" applyAlignment="1" applyProtection="1">
      <alignment horizontal="center" vertical="center"/>
    </xf>
    <xf numFmtId="49" fontId="9" fillId="3" borderId="3" xfId="18" applyNumberFormat="1" applyFont="1" applyFill="1" applyBorder="1" applyAlignment="1" applyProtection="1">
      <alignment horizontal="center" vertical="center"/>
    </xf>
    <xf numFmtId="49" fontId="9" fillId="3" borderId="17" xfId="18" applyNumberFormat="1" applyFont="1" applyFill="1" applyBorder="1" applyAlignment="1" applyProtection="1">
      <alignment horizontal="center" vertical="center"/>
    </xf>
    <xf numFmtId="49" fontId="9" fillId="3" borderId="4" xfId="18" applyNumberFormat="1" applyFont="1" applyFill="1" applyBorder="1" applyAlignment="1" applyProtection="1">
      <alignment horizontal="center" vertical="center"/>
    </xf>
    <xf numFmtId="49" fontId="9" fillId="3" borderId="5" xfId="18" applyNumberFormat="1" applyFont="1" applyFill="1" applyBorder="1" applyAlignment="1" applyProtection="1">
      <alignment horizontal="center" vertical="center"/>
    </xf>
    <xf numFmtId="49" fontId="9" fillId="3" borderId="15" xfId="18" applyNumberFormat="1" applyFont="1" applyFill="1" applyBorder="1" applyAlignment="1" applyProtection="1">
      <alignment horizontal="center" vertical="center"/>
    </xf>
    <xf numFmtId="49" fontId="9" fillId="3" borderId="10" xfId="18" applyNumberFormat="1" applyFont="1" applyFill="1" applyBorder="1" applyAlignment="1" applyProtection="1">
      <alignment horizontal="center" vertical="center"/>
    </xf>
    <xf numFmtId="49" fontId="9" fillId="3" borderId="11" xfId="18" applyNumberFormat="1" applyFont="1" applyFill="1" applyBorder="1" applyAlignment="1" applyProtection="1">
      <alignment horizontal="center" vertical="center"/>
    </xf>
    <xf numFmtId="49" fontId="9" fillId="3" borderId="27" xfId="18" applyNumberFormat="1" applyFont="1" applyFill="1" applyBorder="1" applyAlignment="1" applyProtection="1">
      <alignment horizontal="center" vertical="center"/>
    </xf>
    <xf numFmtId="49" fontId="9" fillId="3" borderId="58" xfId="18" applyNumberFormat="1" applyFont="1" applyFill="1" applyBorder="1" applyAlignment="1" applyProtection="1">
      <alignment horizontal="center" vertical="center"/>
    </xf>
    <xf numFmtId="49" fontId="9" fillId="3" borderId="28" xfId="18" applyNumberFormat="1" applyFont="1" applyFill="1" applyBorder="1" applyAlignment="1" applyProtection="1">
      <alignment horizontal="center" vertical="center"/>
    </xf>
    <xf numFmtId="0" fontId="9" fillId="3" borderId="2" xfId="18" applyFont="1" applyFill="1" applyBorder="1" applyAlignment="1" applyProtection="1">
      <alignment horizontal="center" vertical="center"/>
    </xf>
    <xf numFmtId="0" fontId="9" fillId="3" borderId="12" xfId="18" applyFont="1" applyFill="1" applyBorder="1" applyAlignment="1" applyProtection="1">
      <alignment horizontal="center" vertical="center"/>
    </xf>
    <xf numFmtId="0" fontId="9" fillId="3" borderId="6" xfId="18" applyFont="1" applyFill="1" applyBorder="1" applyAlignment="1" applyProtection="1">
      <alignment horizontal="center" vertical="center"/>
    </xf>
    <xf numFmtId="0" fontId="10" fillId="3" borderId="13" xfId="0" applyNumberFormat="1" applyFont="1" applyFill="1" applyBorder="1" applyAlignment="1">
      <alignment horizontal="center" vertical="center"/>
    </xf>
    <xf numFmtId="0" fontId="10" fillId="3" borderId="7" xfId="0" applyNumberFormat="1" applyFont="1" applyFill="1" applyBorder="1" applyAlignment="1">
      <alignment horizontal="center" vertical="center"/>
    </xf>
    <xf numFmtId="49" fontId="9" fillId="3" borderId="4" xfId="0" applyNumberFormat="1" applyFont="1" applyFill="1" applyBorder="1" applyAlignment="1" applyProtection="1">
      <alignment horizontal="center" vertical="center"/>
    </xf>
    <xf numFmtId="49" fontId="9" fillId="3" borderId="5" xfId="0" applyNumberFormat="1" applyFont="1" applyFill="1" applyBorder="1" applyAlignment="1" applyProtection="1">
      <alignment horizontal="center" vertical="center"/>
    </xf>
    <xf numFmtId="0" fontId="9" fillId="3" borderId="3"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13" xfId="0" applyNumberFormat="1" applyFont="1" applyFill="1" applyBorder="1" applyAlignment="1" applyProtection="1">
      <alignment horizontal="center" vertical="center" wrapText="1"/>
      <protection locked="0"/>
    </xf>
    <xf numFmtId="49" fontId="9" fillId="3" borderId="7" xfId="0" applyNumberFormat="1" applyFont="1" applyFill="1" applyBorder="1" applyAlignment="1" applyProtection="1">
      <alignment horizontal="center" vertical="center" wrapText="1"/>
      <protection locked="0"/>
    </xf>
    <xf numFmtId="0" fontId="9" fillId="3" borderId="5" xfId="0" applyNumberFormat="1" applyFont="1" applyFill="1" applyBorder="1" applyAlignment="1" applyProtection="1">
      <alignment horizontal="center" vertical="center" wrapText="1"/>
      <protection locked="0"/>
    </xf>
    <xf numFmtId="49" fontId="9" fillId="3" borderId="18" xfId="0" applyNumberFormat="1" applyFont="1" applyFill="1" applyBorder="1" applyAlignment="1" applyProtection="1">
      <alignment horizontal="center" vertical="center" wrapText="1"/>
      <protection locked="0"/>
    </xf>
    <xf numFmtId="14" fontId="9" fillId="3" borderId="3" xfId="0" applyNumberFormat="1" applyFont="1" applyFill="1" applyBorder="1" applyAlignment="1" applyProtection="1">
      <alignment horizontal="center" vertical="center" wrapText="1"/>
      <protection locked="0"/>
    </xf>
    <xf numFmtId="14" fontId="9" fillId="3" borderId="7" xfId="0" applyNumberFormat="1" applyFont="1" applyFill="1" applyBorder="1" applyAlignment="1" applyProtection="1">
      <alignment horizontal="center" vertical="center" wrapText="1"/>
      <protection locked="0"/>
    </xf>
    <xf numFmtId="14" fontId="9" fillId="3" borderId="2" xfId="0" applyNumberFormat="1" applyFont="1" applyFill="1" applyBorder="1" applyAlignment="1" applyProtection="1">
      <alignment horizontal="center" vertical="center" wrapText="1"/>
      <protection locked="0"/>
    </xf>
    <xf numFmtId="14" fontId="9" fillId="3" borderId="6" xfId="0" applyNumberFormat="1" applyFont="1" applyFill="1" applyBorder="1" applyAlignment="1" applyProtection="1">
      <alignment horizontal="center" vertical="center" wrapText="1"/>
      <protection locked="0"/>
    </xf>
    <xf numFmtId="14" fontId="9" fillId="3" borderId="13" xfId="0" applyNumberFormat="1" applyFont="1" applyFill="1" applyBorder="1" applyAlignment="1" applyProtection="1">
      <alignment horizontal="center" vertical="center" wrapText="1"/>
      <protection locked="0"/>
    </xf>
    <xf numFmtId="14" fontId="9" fillId="3" borderId="0" xfId="0" applyNumberFormat="1" applyFont="1" applyFill="1" applyBorder="1" applyAlignment="1" applyProtection="1">
      <alignment horizontal="center" vertical="center" wrapText="1"/>
      <protection locked="0"/>
    </xf>
    <xf numFmtId="14" fontId="9" fillId="3" borderId="1" xfId="0" applyNumberFormat="1" applyFont="1" applyFill="1" applyBorder="1" applyAlignment="1" applyProtection="1">
      <alignment horizontal="center" vertical="center" wrapText="1"/>
      <protection locked="0"/>
    </xf>
    <xf numFmtId="0" fontId="9" fillId="0" borderId="2" xfId="4" applyFont="1" applyFill="1" applyBorder="1" applyAlignment="1">
      <alignment horizontal="center" vertical="center"/>
    </xf>
    <xf numFmtId="0" fontId="9" fillId="0" borderId="6" xfId="4" applyFont="1" applyFill="1" applyBorder="1" applyAlignment="1">
      <alignment horizontal="center" vertical="center"/>
    </xf>
    <xf numFmtId="0" fontId="9" fillId="0" borderId="17" xfId="4" applyFont="1" applyFill="1" applyBorder="1" applyAlignment="1">
      <alignment horizontal="center" vertical="center"/>
    </xf>
    <xf numFmtId="0" fontId="9" fillId="0" borderId="4" xfId="4" applyFont="1" applyFill="1" applyBorder="1" applyAlignment="1">
      <alignment horizontal="center" vertical="center"/>
    </xf>
    <xf numFmtId="0" fontId="9" fillId="0" borderId="5" xfId="4" applyFont="1" applyFill="1" applyBorder="1" applyAlignment="1">
      <alignment horizontal="center" vertical="center"/>
    </xf>
    <xf numFmtId="0" fontId="9" fillId="0" borderId="25"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3"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49" fontId="9" fillId="0" borderId="18" xfId="0" applyNumberFormat="1" applyFont="1" applyFill="1" applyBorder="1" applyAlignment="1" applyProtection="1">
      <alignment horizontal="center" vertical="center" wrapText="1"/>
      <protection locked="0"/>
    </xf>
    <xf numFmtId="49" fontId="9" fillId="0" borderId="26" xfId="0" applyNumberFormat="1" applyFont="1" applyFill="1" applyBorder="1" applyAlignment="1" applyProtection="1">
      <alignment horizontal="center" vertical="center" wrapText="1"/>
      <protection locked="0"/>
    </xf>
    <xf numFmtId="1" fontId="9" fillId="0" borderId="12" xfId="0" applyNumberFormat="1" applyFont="1" applyFill="1" applyBorder="1" applyAlignment="1">
      <alignment horizontal="center" vertical="center"/>
    </xf>
    <xf numFmtId="1" fontId="9" fillId="0" borderId="6" xfId="0" applyNumberFormat="1" applyFont="1" applyFill="1" applyBorder="1" applyAlignment="1">
      <alignment horizontal="center" vertical="center"/>
    </xf>
    <xf numFmtId="1" fontId="9" fillId="3" borderId="19" xfId="0" applyNumberFormat="1" applyFont="1" applyFill="1" applyBorder="1" applyAlignment="1" applyProtection="1">
      <alignment horizontal="center" vertical="center" wrapText="1"/>
      <protection locked="0"/>
    </xf>
    <xf numFmtId="1" fontId="9" fillId="3" borderId="26" xfId="0" applyNumberFormat="1" applyFont="1" applyFill="1" applyBorder="1" applyAlignment="1" applyProtection="1">
      <alignment horizontal="center" vertical="center" wrapText="1"/>
      <protection locked="0"/>
    </xf>
    <xf numFmtId="0" fontId="9" fillId="3" borderId="19" xfId="0" applyNumberFormat="1" applyFont="1" applyFill="1" applyBorder="1" applyAlignment="1" applyProtection="1">
      <alignment horizontal="center" vertical="center" wrapText="1"/>
      <protection locked="0"/>
    </xf>
    <xf numFmtId="49" fontId="9" fillId="3" borderId="19" xfId="0" applyNumberFormat="1" applyFont="1" applyFill="1" applyBorder="1" applyAlignment="1" applyProtection="1">
      <alignment horizontal="center" vertical="center" wrapText="1"/>
      <protection locked="0"/>
    </xf>
    <xf numFmtId="0" fontId="9" fillId="0" borderId="18" xfId="0" applyNumberFormat="1" applyFont="1" applyFill="1" applyBorder="1" applyAlignment="1" applyProtection="1">
      <alignment horizontal="center" vertical="center" wrapText="1"/>
      <protection locked="0"/>
    </xf>
    <xf numFmtId="14" fontId="9" fillId="0" borderId="3" xfId="0" applyNumberFormat="1" applyFont="1" applyFill="1" applyBorder="1" applyAlignment="1" applyProtection="1">
      <alignment horizontal="center" vertical="center" wrapText="1"/>
      <protection locked="0"/>
    </xf>
    <xf numFmtId="14" fontId="9" fillId="0" borderId="13" xfId="0" applyNumberFormat="1" applyFont="1" applyFill="1" applyBorder="1" applyAlignment="1" applyProtection="1">
      <alignment horizontal="center" vertical="center" wrapText="1"/>
      <protection locked="0"/>
    </xf>
    <xf numFmtId="14" fontId="9" fillId="0" borderId="7" xfId="0" applyNumberFormat="1" applyFont="1" applyFill="1" applyBorder="1" applyAlignment="1" applyProtection="1">
      <alignment horizontal="center" vertical="center" wrapText="1"/>
      <protection locked="0"/>
    </xf>
    <xf numFmtId="14" fontId="9" fillId="0" borderId="12" xfId="0" applyNumberFormat="1" applyFont="1" applyFill="1" applyBorder="1" applyAlignment="1" applyProtection="1">
      <alignment horizontal="center" vertical="center" wrapText="1"/>
      <protection locked="0"/>
    </xf>
    <xf numFmtId="14" fontId="9" fillId="0" borderId="6" xfId="0" applyNumberFormat="1" applyFont="1" applyFill="1" applyBorder="1" applyAlignment="1" applyProtection="1">
      <alignment horizontal="center" vertical="center" wrapText="1"/>
      <protection locked="0"/>
    </xf>
    <xf numFmtId="0" fontId="9" fillId="3" borderId="17" xfId="0" applyNumberFormat="1" applyFont="1" applyFill="1" applyBorder="1" applyAlignment="1" applyProtection="1">
      <alignment horizontal="center" vertical="center" wrapText="1"/>
      <protection locked="0"/>
    </xf>
    <xf numFmtId="0" fontId="9" fillId="3" borderId="4" xfId="0" applyNumberFormat="1" applyFont="1" applyFill="1" applyBorder="1" applyAlignment="1" applyProtection="1">
      <alignment horizontal="center" vertical="center" wrapText="1"/>
      <protection locked="0"/>
    </xf>
    <xf numFmtId="0" fontId="9" fillId="3" borderId="12" xfId="0" applyNumberFormat="1" applyFont="1" applyFill="1" applyBorder="1" applyAlignment="1" applyProtection="1">
      <alignment horizontal="center" vertical="center" wrapText="1"/>
      <protection locked="0"/>
    </xf>
    <xf numFmtId="0" fontId="9" fillId="3" borderId="6" xfId="0" applyNumberFormat="1" applyFont="1" applyFill="1" applyBorder="1" applyAlignment="1" applyProtection="1">
      <alignment horizontal="center" vertical="center" wrapText="1"/>
      <protection locked="0"/>
    </xf>
    <xf numFmtId="14" fontId="9" fillId="0" borderId="14" xfId="0" applyNumberFormat="1" applyFont="1" applyFill="1" applyBorder="1" applyAlignment="1" applyProtection="1">
      <alignment horizontal="center" vertical="center" wrapText="1"/>
      <protection locked="0"/>
    </xf>
    <xf numFmtId="14" fontId="9" fillId="0" borderId="0" xfId="0" applyNumberFormat="1" applyFont="1" applyFill="1" applyBorder="1" applyAlignment="1" applyProtection="1">
      <alignment horizontal="center" vertical="center" wrapText="1"/>
      <protection locked="0"/>
    </xf>
    <xf numFmtId="14" fontId="9" fillId="0" borderId="1" xfId="0" applyNumberFormat="1" applyFont="1" applyFill="1" applyBorder="1" applyAlignment="1" applyProtection="1">
      <alignment horizontal="center" vertical="center" wrapText="1"/>
      <protection locked="0"/>
    </xf>
    <xf numFmtId="14" fontId="9" fillId="0" borderId="2" xfId="0" applyNumberFormat="1" applyFont="1" applyFill="1" applyBorder="1" applyAlignment="1" applyProtection="1">
      <alignment horizontal="center" vertical="center" wrapText="1"/>
      <protection locked="0"/>
    </xf>
    <xf numFmtId="49" fontId="9" fillId="0" borderId="5" xfId="0" applyNumberFormat="1" applyFont="1" applyFill="1" applyBorder="1" applyAlignment="1" applyProtection="1">
      <alignment horizontal="center" vertical="center" wrapText="1"/>
      <protection locked="0"/>
    </xf>
    <xf numFmtId="49" fontId="9" fillId="0" borderId="28" xfId="0" applyNumberFormat="1" applyFont="1" applyFill="1" applyBorder="1" applyAlignment="1" applyProtection="1">
      <alignment horizontal="center" vertical="center" wrapText="1"/>
      <protection locked="0"/>
    </xf>
    <xf numFmtId="0" fontId="9" fillId="0" borderId="3" xfId="0" applyNumberFormat="1" applyFont="1" applyFill="1" applyBorder="1" applyAlignment="1" applyProtection="1">
      <alignment horizontal="center" vertical="center" wrapText="1"/>
      <protection locked="0"/>
    </xf>
    <xf numFmtId="49" fontId="9" fillId="0" borderId="7" xfId="0" applyNumberFormat="1" applyFont="1" applyFill="1" applyBorder="1" applyAlignment="1" applyProtection="1">
      <alignment horizontal="center" vertical="center" wrapText="1"/>
      <protection locked="0"/>
    </xf>
    <xf numFmtId="0" fontId="9" fillId="0" borderId="11" xfId="0" applyNumberFormat="1" applyFont="1" applyFill="1" applyBorder="1" applyAlignment="1" applyProtection="1">
      <alignment horizontal="center" vertical="center" wrapText="1"/>
      <protection locked="0"/>
    </xf>
    <xf numFmtId="49" fontId="9" fillId="0" borderId="19" xfId="0" applyNumberFormat="1" applyFont="1" applyFill="1" applyBorder="1" applyAlignment="1" applyProtection="1">
      <alignment horizontal="center" vertical="center" wrapText="1"/>
      <protection locked="0"/>
    </xf>
    <xf numFmtId="0" fontId="10" fillId="3" borderId="3" xfId="0" applyNumberFormat="1" applyFont="1" applyFill="1" applyBorder="1" applyAlignment="1">
      <alignment horizontal="center" vertical="center"/>
    </xf>
    <xf numFmtId="1" fontId="9" fillId="0" borderId="3" xfId="0" applyNumberFormat="1" applyFont="1" applyFill="1" applyBorder="1" applyAlignment="1" applyProtection="1">
      <alignment horizontal="center" vertical="center" wrapText="1"/>
      <protection locked="0"/>
    </xf>
    <xf numFmtId="1" fontId="9" fillId="0" borderId="7" xfId="0" applyNumberFormat="1" applyFont="1" applyFill="1" applyBorder="1" applyAlignment="1" applyProtection="1">
      <alignment horizontal="center" vertical="center" wrapText="1"/>
      <protection locked="0"/>
    </xf>
    <xf numFmtId="0" fontId="9" fillId="0" borderId="5" xfId="0" applyNumberFormat="1" applyFont="1" applyFill="1" applyBorder="1" applyAlignment="1" applyProtection="1">
      <alignment horizontal="center" vertical="center" wrapText="1"/>
      <protection locked="0"/>
    </xf>
    <xf numFmtId="0" fontId="9" fillId="2" borderId="2" xfId="0" applyFont="1" applyFill="1" applyBorder="1" applyAlignment="1">
      <alignment horizontal="center" vertical="center"/>
    </xf>
    <xf numFmtId="0" fontId="9" fillId="2" borderId="6" xfId="0" applyFont="1" applyFill="1" applyBorder="1" applyAlignment="1">
      <alignment horizontal="center" vertical="center"/>
    </xf>
    <xf numFmtId="0" fontId="9" fillId="3" borderId="3"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49" fontId="10" fillId="3" borderId="2" xfId="0" applyNumberFormat="1" applyFont="1" applyFill="1" applyBorder="1" applyAlignment="1">
      <alignment horizontal="center" vertical="center"/>
    </xf>
    <xf numFmtId="49" fontId="10" fillId="3" borderId="6" xfId="0" applyNumberFormat="1" applyFont="1" applyFill="1" applyBorder="1" applyAlignment="1">
      <alignment horizontal="center" vertical="center"/>
    </xf>
    <xf numFmtId="0" fontId="9" fillId="3" borderId="11" xfId="0" applyFont="1" applyFill="1" applyBorder="1" applyAlignment="1">
      <alignment horizontal="center" vertical="center"/>
    </xf>
    <xf numFmtId="0" fontId="0" fillId="2" borderId="3" xfId="0" applyFill="1" applyBorder="1" applyAlignment="1">
      <alignment horizontal="center"/>
    </xf>
    <xf numFmtId="0" fontId="0" fillId="2" borderId="13" xfId="0" applyFill="1" applyBorder="1" applyAlignment="1">
      <alignment horizontal="center"/>
    </xf>
    <xf numFmtId="0" fontId="0" fillId="2" borderId="7" xfId="0" applyFill="1" applyBorder="1" applyAlignment="1">
      <alignment horizontal="center"/>
    </xf>
    <xf numFmtId="0" fontId="9" fillId="2" borderId="12" xfId="25" applyFont="1" applyFill="1" applyBorder="1" applyAlignment="1">
      <alignment horizontal="left" vertical="top" wrapText="1"/>
    </xf>
    <xf numFmtId="0" fontId="7" fillId="2" borderId="13" xfId="25" applyFont="1" applyFill="1" applyBorder="1" applyAlignment="1">
      <alignment horizontal="left"/>
    </xf>
  </cellXfs>
  <cellStyles count="1773">
    <cellStyle name="?????" xfId="55"/>
    <cellStyle name="???????_??????? 6_99" xfId="56"/>
    <cellStyle name="?????_Bulleten_may_Айнура" xfId="57"/>
    <cellStyle name="1 indent" xfId="58"/>
    <cellStyle name="2 indents" xfId="59"/>
    <cellStyle name="20% - Accent1" xfId="60"/>
    <cellStyle name="20% - Accent1 2" xfId="61"/>
    <cellStyle name="20% - Accent1 2 2" xfId="799"/>
    <cellStyle name="20% - Accent1 3" xfId="62"/>
    <cellStyle name="20% - Accent1 4" xfId="1263"/>
    <cellStyle name="20% - Accent2" xfId="63"/>
    <cellStyle name="20% - Accent2 2" xfId="64"/>
    <cellStyle name="20% - Accent2 2 2" xfId="800"/>
    <cellStyle name="20% - Accent2 3" xfId="65"/>
    <cellStyle name="20% - Accent2 4" xfId="1264"/>
    <cellStyle name="20% - Accent3" xfId="66"/>
    <cellStyle name="20% - Accent3 2" xfId="67"/>
    <cellStyle name="20% - Accent3 2 2" xfId="801"/>
    <cellStyle name="20% - Accent3 3" xfId="68"/>
    <cellStyle name="20% - Accent3 4" xfId="1265"/>
    <cellStyle name="20% - Accent4" xfId="69"/>
    <cellStyle name="20% - Accent4 2" xfId="70"/>
    <cellStyle name="20% - Accent4 2 2" xfId="802"/>
    <cellStyle name="20% - Accent4 3" xfId="71"/>
    <cellStyle name="20% - Accent4 4" xfId="1266"/>
    <cellStyle name="20% - Accent5" xfId="72"/>
    <cellStyle name="20% - Accent5 2" xfId="73"/>
    <cellStyle name="20% - Accent5 2 2" xfId="803"/>
    <cellStyle name="20% - Accent5 3" xfId="74"/>
    <cellStyle name="20% - Accent5 4" xfId="1267"/>
    <cellStyle name="20% - Accent6" xfId="75"/>
    <cellStyle name="20% - Accent6 2" xfId="76"/>
    <cellStyle name="20% - Accent6 2 2" xfId="804"/>
    <cellStyle name="20% - Accent6 3" xfId="77"/>
    <cellStyle name="20% - Accent6 4" xfId="1268"/>
    <cellStyle name="20% - Акцент1 2" xfId="78"/>
    <cellStyle name="20% - Акцент1 2 2" xfId="79"/>
    <cellStyle name="20% - Акцент1 2 2 2" xfId="80"/>
    <cellStyle name="20% - Акцент1 2 2 2 2" xfId="805"/>
    <cellStyle name="20% - Акцент1 2 2 3" xfId="81"/>
    <cellStyle name="20% - Акцент1 2 3" xfId="82"/>
    <cellStyle name="20% - Акцент1 2 3 2" xfId="83"/>
    <cellStyle name="20% - Акцент1 2 3 2 2" xfId="806"/>
    <cellStyle name="20% - Акцент1 2 3 3" xfId="84"/>
    <cellStyle name="20% - Акцент1 2 4" xfId="85"/>
    <cellStyle name="20% - Акцент1 3" xfId="86"/>
    <cellStyle name="20% - Акцент1 3 2" xfId="87"/>
    <cellStyle name="20% - Акцент1 3 3" xfId="1269"/>
    <cellStyle name="20% - Акцент1 4" xfId="88"/>
    <cellStyle name="20% - Акцент1 4 2" xfId="807"/>
    <cellStyle name="20% - Акцент1 5" xfId="89"/>
    <cellStyle name="20% - Акцент1 5 2" xfId="808"/>
    <cellStyle name="20% - Акцент2 2" xfId="90"/>
    <cellStyle name="20% - Акцент2 2 2" xfId="91"/>
    <cellStyle name="20% - Акцент2 2 2 2" xfId="92"/>
    <cellStyle name="20% - Акцент2 2 2 2 2" xfId="809"/>
    <cellStyle name="20% - Акцент2 2 2 3" xfId="93"/>
    <cellStyle name="20% - Акцент2 2 3" xfId="94"/>
    <cellStyle name="20% - Акцент2 2 3 2" xfId="95"/>
    <cellStyle name="20% - Акцент2 2 3 2 2" xfId="810"/>
    <cellStyle name="20% - Акцент2 2 3 3" xfId="96"/>
    <cellStyle name="20% - Акцент2 2 4" xfId="97"/>
    <cellStyle name="20% - Акцент2 3" xfId="98"/>
    <cellStyle name="20% - Акцент2 3 2" xfId="99"/>
    <cellStyle name="20% - Акцент2 3 3" xfId="1270"/>
    <cellStyle name="20% - Акцент2 4" xfId="100"/>
    <cellStyle name="20% - Акцент2 4 2" xfId="811"/>
    <cellStyle name="20% - Акцент3 2" xfId="101"/>
    <cellStyle name="20% - Акцент3 2 2" xfId="102"/>
    <cellStyle name="20% - Акцент3 2 2 2" xfId="103"/>
    <cellStyle name="20% - Акцент3 2 2 2 2" xfId="812"/>
    <cellStyle name="20% - Акцент3 2 2 3" xfId="104"/>
    <cellStyle name="20% - Акцент3 2 3" xfId="105"/>
    <cellStyle name="20% - Акцент3 2 3 2" xfId="106"/>
    <cellStyle name="20% - Акцент3 2 3 2 2" xfId="813"/>
    <cellStyle name="20% - Акцент3 2 3 3" xfId="107"/>
    <cellStyle name="20% - Акцент3 2 4" xfId="108"/>
    <cellStyle name="20% - Акцент3 3" xfId="109"/>
    <cellStyle name="20% - Акцент3 3 2" xfId="110"/>
    <cellStyle name="20% - Акцент3 3 3" xfId="1271"/>
    <cellStyle name="20% - Акцент3 4" xfId="111"/>
    <cellStyle name="20% - Акцент3 4 2" xfId="814"/>
    <cellStyle name="20% - Акцент4 2" xfId="112"/>
    <cellStyle name="20% - Акцент4 2 2" xfId="113"/>
    <cellStyle name="20% - Акцент4 2 2 2" xfId="114"/>
    <cellStyle name="20% - Акцент4 2 2 2 2" xfId="815"/>
    <cellStyle name="20% - Акцент4 2 2 3" xfId="115"/>
    <cellStyle name="20% - Акцент4 2 3" xfId="116"/>
    <cellStyle name="20% - Акцент4 2 3 2" xfId="117"/>
    <cellStyle name="20% - Акцент4 2 3 2 2" xfId="816"/>
    <cellStyle name="20% - Акцент4 2 3 3" xfId="118"/>
    <cellStyle name="20% - Акцент4 2 4" xfId="119"/>
    <cellStyle name="20% - Акцент4 3" xfId="120"/>
    <cellStyle name="20% - Акцент4 3 2" xfId="121"/>
    <cellStyle name="20% - Акцент4 3 3" xfId="1272"/>
    <cellStyle name="20% - Акцент4 4" xfId="122"/>
    <cellStyle name="20% - Акцент4 4 2" xfId="817"/>
    <cellStyle name="20% - Акцент5 2" xfId="123"/>
    <cellStyle name="20% - Акцент5 2 2" xfId="124"/>
    <cellStyle name="20% - Акцент5 2 2 2" xfId="125"/>
    <cellStyle name="20% - Акцент5 2 2 2 2" xfId="818"/>
    <cellStyle name="20% - Акцент5 2 2 3" xfId="126"/>
    <cellStyle name="20% - Акцент5 2 3" xfId="127"/>
    <cellStyle name="20% - Акцент5 2 3 2" xfId="128"/>
    <cellStyle name="20% - Акцент5 2 3 2 2" xfId="819"/>
    <cellStyle name="20% - Акцент5 2 3 3" xfId="129"/>
    <cellStyle name="20% - Акцент5 2 4" xfId="130"/>
    <cellStyle name="20% - Акцент5 3" xfId="131"/>
    <cellStyle name="20% - Акцент5 3 2" xfId="132"/>
    <cellStyle name="20% - Акцент5 3 3" xfId="1273"/>
    <cellStyle name="20% - Акцент6 2" xfId="133"/>
    <cellStyle name="20% - Акцент6 2 2" xfId="134"/>
    <cellStyle name="20% - Акцент6 2 2 2" xfId="135"/>
    <cellStyle name="20% - Акцент6 2 2 2 2" xfId="820"/>
    <cellStyle name="20% - Акцент6 2 2 3" xfId="136"/>
    <cellStyle name="20% - Акцент6 2 3" xfId="137"/>
    <cellStyle name="20% - Акцент6 2 3 2" xfId="138"/>
    <cellStyle name="20% - Акцент6 2 3 2 2" xfId="821"/>
    <cellStyle name="20% - Акцент6 2 3 3" xfId="139"/>
    <cellStyle name="20% - Акцент6 2 4" xfId="140"/>
    <cellStyle name="20% - Акцент6 3" xfId="141"/>
    <cellStyle name="20% - Акцент6 3 2" xfId="142"/>
    <cellStyle name="20% - Акцент6 3 3" xfId="1274"/>
    <cellStyle name="20% - Акцент6 4" xfId="143"/>
    <cellStyle name="20% - Акцент6 4 2" xfId="822"/>
    <cellStyle name="3 indents" xfId="144"/>
    <cellStyle name="4 indents" xfId="145"/>
    <cellStyle name="40% - Accent1" xfId="146"/>
    <cellStyle name="40% - Accent1 2" xfId="147"/>
    <cellStyle name="40% - Accent1 2 2" xfId="823"/>
    <cellStyle name="40% - Accent1 3" xfId="148"/>
    <cellStyle name="40% - Accent1 4" xfId="1275"/>
    <cellStyle name="40% - Accent2" xfId="149"/>
    <cellStyle name="40% - Accent2 2" xfId="150"/>
    <cellStyle name="40% - Accent2 2 2" xfId="824"/>
    <cellStyle name="40% - Accent2 3" xfId="151"/>
    <cellStyle name="40% - Accent2 4" xfId="1276"/>
    <cellStyle name="40% - Accent3" xfId="152"/>
    <cellStyle name="40% - Accent3 2" xfId="153"/>
    <cellStyle name="40% - Accent3 2 2" xfId="825"/>
    <cellStyle name="40% - Accent3 3" xfId="154"/>
    <cellStyle name="40% - Accent3 4" xfId="1277"/>
    <cellStyle name="40% - Accent4" xfId="155"/>
    <cellStyle name="40% - Accent4 2" xfId="156"/>
    <cellStyle name="40% - Accent4 2 2" xfId="826"/>
    <cellStyle name="40% - Accent4 3" xfId="157"/>
    <cellStyle name="40% - Accent4 4" xfId="1278"/>
    <cellStyle name="40% - Accent5" xfId="158"/>
    <cellStyle name="40% - Accent5 2" xfId="159"/>
    <cellStyle name="40% - Accent5 2 2" xfId="827"/>
    <cellStyle name="40% - Accent5 3" xfId="160"/>
    <cellStyle name="40% - Accent5 4" xfId="1279"/>
    <cellStyle name="40% - Accent6" xfId="161"/>
    <cellStyle name="40% - Accent6 2" xfId="162"/>
    <cellStyle name="40% - Accent6 2 2" xfId="828"/>
    <cellStyle name="40% - Accent6 3" xfId="163"/>
    <cellStyle name="40% - Accent6 4" xfId="1280"/>
    <cellStyle name="40% - Акцент1 2" xfId="164"/>
    <cellStyle name="40% - Акцент1 2 2" xfId="165"/>
    <cellStyle name="40% - Акцент1 2 2 2" xfId="166"/>
    <cellStyle name="40% - Акцент1 2 2 2 2" xfId="829"/>
    <cellStyle name="40% - Акцент1 2 2 3" xfId="167"/>
    <cellStyle name="40% - Акцент1 2 3" xfId="168"/>
    <cellStyle name="40% - Акцент1 2 3 2" xfId="169"/>
    <cellStyle name="40% - Акцент1 2 3 2 2" xfId="830"/>
    <cellStyle name="40% - Акцент1 2 3 3" xfId="170"/>
    <cellStyle name="40% - Акцент1 2 4" xfId="171"/>
    <cellStyle name="40% - Акцент1 3" xfId="172"/>
    <cellStyle name="40% - Акцент1 3 2" xfId="173"/>
    <cellStyle name="40% - Акцент1 3 3" xfId="1281"/>
    <cellStyle name="40% - Акцент1 4" xfId="174"/>
    <cellStyle name="40% - Акцент1 4 2" xfId="831"/>
    <cellStyle name="40% - Акцент1 5" xfId="175"/>
    <cellStyle name="40% - Акцент1 5 2" xfId="832"/>
    <cellStyle name="40% - Акцент2 2" xfId="176"/>
    <cellStyle name="40% - Акцент2 2 2" xfId="177"/>
    <cellStyle name="40% - Акцент2 2 2 2" xfId="178"/>
    <cellStyle name="40% - Акцент2 2 2 2 2" xfId="833"/>
    <cellStyle name="40% - Акцент2 2 2 3" xfId="179"/>
    <cellStyle name="40% - Акцент2 2 3" xfId="180"/>
    <cellStyle name="40% - Акцент2 2 3 2" xfId="181"/>
    <cellStyle name="40% - Акцент2 2 3 2 2" xfId="834"/>
    <cellStyle name="40% - Акцент2 2 3 3" xfId="182"/>
    <cellStyle name="40% - Акцент2 2 4" xfId="183"/>
    <cellStyle name="40% - Акцент2 3" xfId="184"/>
    <cellStyle name="40% - Акцент2 3 2" xfId="185"/>
    <cellStyle name="40% - Акцент2 3 3" xfId="1282"/>
    <cellStyle name="40% - Акцент3 2" xfId="186"/>
    <cellStyle name="40% - Акцент3 2 2" xfId="187"/>
    <cellStyle name="40% - Акцент3 2 2 2" xfId="188"/>
    <cellStyle name="40% - Акцент3 2 2 2 2" xfId="835"/>
    <cellStyle name="40% - Акцент3 2 2 3" xfId="189"/>
    <cellStyle name="40% - Акцент3 2 3" xfId="190"/>
    <cellStyle name="40% - Акцент3 2 3 2" xfId="191"/>
    <cellStyle name="40% - Акцент3 2 3 2 2" xfId="836"/>
    <cellStyle name="40% - Акцент3 2 3 3" xfId="192"/>
    <cellStyle name="40% - Акцент3 2 4" xfId="193"/>
    <cellStyle name="40% - Акцент3 3" xfId="194"/>
    <cellStyle name="40% - Акцент3 3 2" xfId="195"/>
    <cellStyle name="40% - Акцент3 3 3" xfId="1283"/>
    <cellStyle name="40% - Акцент3 4" xfId="196"/>
    <cellStyle name="40% - Акцент3 4 2" xfId="837"/>
    <cellStyle name="40% - Акцент4 2" xfId="197"/>
    <cellStyle name="40% - Акцент4 2 2" xfId="198"/>
    <cellStyle name="40% - Акцент4 2 2 2" xfId="199"/>
    <cellStyle name="40% - Акцент4 2 2 2 2" xfId="838"/>
    <cellStyle name="40% - Акцент4 2 2 3" xfId="200"/>
    <cellStyle name="40% - Акцент4 2 3" xfId="201"/>
    <cellStyle name="40% - Акцент4 2 3 2" xfId="202"/>
    <cellStyle name="40% - Акцент4 2 3 2 2" xfId="839"/>
    <cellStyle name="40% - Акцент4 2 3 3" xfId="203"/>
    <cellStyle name="40% - Акцент4 2 4" xfId="204"/>
    <cellStyle name="40% - Акцент4 3" xfId="205"/>
    <cellStyle name="40% - Акцент4 3 2" xfId="206"/>
    <cellStyle name="40% - Акцент4 3 3" xfId="1284"/>
    <cellStyle name="40% - Акцент4 4" xfId="207"/>
    <cellStyle name="40% - Акцент4 4 2" xfId="840"/>
    <cellStyle name="40% - Акцент4 5" xfId="208"/>
    <cellStyle name="40% - Акцент4 5 2" xfId="841"/>
    <cellStyle name="40% - Акцент5 2" xfId="209"/>
    <cellStyle name="40% - Акцент5 2 2" xfId="210"/>
    <cellStyle name="40% - Акцент5 2 2 2" xfId="211"/>
    <cellStyle name="40% - Акцент5 2 2 2 2" xfId="842"/>
    <cellStyle name="40% - Акцент5 2 2 3" xfId="212"/>
    <cellStyle name="40% - Акцент5 2 3" xfId="213"/>
    <cellStyle name="40% - Акцент5 2 3 2" xfId="214"/>
    <cellStyle name="40% - Акцент5 2 3 2 2" xfId="843"/>
    <cellStyle name="40% - Акцент5 2 3 3" xfId="215"/>
    <cellStyle name="40% - Акцент5 2 4" xfId="216"/>
    <cellStyle name="40% - Акцент5 3" xfId="217"/>
    <cellStyle name="40% - Акцент5 3 2" xfId="218"/>
    <cellStyle name="40% - Акцент5 3 3" xfId="1285"/>
    <cellStyle name="40% - Акцент5 4" xfId="219"/>
    <cellStyle name="40% - Акцент5 4 2" xfId="844"/>
    <cellStyle name="40% - Акцент6 2" xfId="220"/>
    <cellStyle name="40% - Акцент6 2 2" xfId="221"/>
    <cellStyle name="40% - Акцент6 2 2 2" xfId="222"/>
    <cellStyle name="40% - Акцент6 2 2 2 2" xfId="845"/>
    <cellStyle name="40% - Акцент6 2 2 3" xfId="223"/>
    <cellStyle name="40% - Акцент6 2 3" xfId="224"/>
    <cellStyle name="40% - Акцент6 2 3 2" xfId="225"/>
    <cellStyle name="40% - Акцент6 2 3 2 2" xfId="846"/>
    <cellStyle name="40% - Акцент6 2 3 3" xfId="226"/>
    <cellStyle name="40% - Акцент6 2 4" xfId="227"/>
    <cellStyle name="40% - Акцент6 3" xfId="228"/>
    <cellStyle name="40% - Акцент6 3 2" xfId="229"/>
    <cellStyle name="40% - Акцент6 3 3" xfId="1286"/>
    <cellStyle name="40% - Акцент6 4" xfId="230"/>
    <cellStyle name="40% - Акцент6 4 2" xfId="847"/>
    <cellStyle name="40% - Акцент6 5" xfId="231"/>
    <cellStyle name="40% - Акцент6 5 2" xfId="848"/>
    <cellStyle name="60% - Accent1" xfId="232"/>
    <cellStyle name="60% - Accent2" xfId="233"/>
    <cellStyle name="60% - Accent3" xfId="234"/>
    <cellStyle name="60% - Accent4" xfId="235"/>
    <cellStyle name="60% - Accent5" xfId="236"/>
    <cellStyle name="60% - Accent6" xfId="237"/>
    <cellStyle name="60% - Акцент1 2" xfId="238"/>
    <cellStyle name="60% - Акцент1 2 2" xfId="239"/>
    <cellStyle name="60% - Акцент1 2 3" xfId="240"/>
    <cellStyle name="60% - Акцент1 3" xfId="241"/>
    <cellStyle name="60% - Акцент1 3 2" xfId="1287"/>
    <cellStyle name="60% - Акцент1 4" xfId="242"/>
    <cellStyle name="60% - Акцент1 5" xfId="243"/>
    <cellStyle name="60% - Акцент2 2" xfId="244"/>
    <cellStyle name="60% - Акцент2 2 2" xfId="245"/>
    <cellStyle name="60% - Акцент2 2 3" xfId="246"/>
    <cellStyle name="60% - Акцент2 3" xfId="247"/>
    <cellStyle name="60% - Акцент2 3 2" xfId="1288"/>
    <cellStyle name="60% - Акцент2 4" xfId="248"/>
    <cellStyle name="60% - Акцент3 2" xfId="249"/>
    <cellStyle name="60% - Акцент3 2 2" xfId="250"/>
    <cellStyle name="60% - Акцент3 2 3" xfId="251"/>
    <cellStyle name="60% - Акцент3 3" xfId="252"/>
    <cellStyle name="60% - Акцент3 3 2" xfId="1289"/>
    <cellStyle name="60% - Акцент3 4" xfId="253"/>
    <cellStyle name="60% - Акцент3 5" xfId="254"/>
    <cellStyle name="60% - Акцент4 2" xfId="255"/>
    <cellStyle name="60% - Акцент4 2 2" xfId="256"/>
    <cellStyle name="60% - Акцент4 2 3" xfId="257"/>
    <cellStyle name="60% - Акцент4 3" xfId="258"/>
    <cellStyle name="60% - Акцент4 3 2" xfId="1290"/>
    <cellStyle name="60% - Акцент4 4" xfId="259"/>
    <cellStyle name="60% - Акцент4 5" xfId="260"/>
    <cellStyle name="60% - Акцент5 2" xfId="261"/>
    <cellStyle name="60% - Акцент5 2 2" xfId="262"/>
    <cellStyle name="60% - Акцент5 2 3" xfId="263"/>
    <cellStyle name="60% - Акцент5 3" xfId="264"/>
    <cellStyle name="60% - Акцент5 3 2" xfId="1291"/>
    <cellStyle name="60% - Акцент5 4" xfId="265"/>
    <cellStyle name="60% - Акцент6 2" xfId="266"/>
    <cellStyle name="60% - Акцент6 2 2" xfId="267"/>
    <cellStyle name="60% - Акцент6 2 3" xfId="268"/>
    <cellStyle name="60% - Акцент6 3" xfId="269"/>
    <cellStyle name="60% - Акцент6 3 2" xfId="1292"/>
    <cellStyle name="60% - Акцент6 4" xfId="270"/>
    <cellStyle name="Accent1" xfId="271"/>
    <cellStyle name="Accent2" xfId="272"/>
    <cellStyle name="Accent3" xfId="273"/>
    <cellStyle name="Accent4" xfId="274"/>
    <cellStyle name="Accent5" xfId="275"/>
    <cellStyle name="Accent6" xfId="276"/>
    <cellStyle name="Array" xfId="277"/>
    <cellStyle name="Array Enter" xfId="278"/>
    <cellStyle name="Array Enter 2" xfId="1065"/>
    <cellStyle name="Array_041216_Fisc_Table" xfId="279"/>
    <cellStyle name="Bad" xfId="280"/>
    <cellStyle name="Calculation" xfId="281"/>
    <cellStyle name="Check Cell" xfId="282"/>
    <cellStyle name="Date" xfId="283"/>
    <cellStyle name="Date 2" xfId="284"/>
    <cellStyle name="Euro" xfId="285"/>
    <cellStyle name="Euro 2" xfId="1203"/>
    <cellStyle name="Explanatory Text" xfId="286"/>
    <cellStyle name="F2" xfId="287"/>
    <cellStyle name="F2 2" xfId="288"/>
    <cellStyle name="F3" xfId="289"/>
    <cellStyle name="F3 2" xfId="290"/>
    <cellStyle name="F4" xfId="291"/>
    <cellStyle name="F4 2" xfId="292"/>
    <cellStyle name="F5" xfId="293"/>
    <cellStyle name="F5 2" xfId="294"/>
    <cellStyle name="F6" xfId="295"/>
    <cellStyle name="F6 2" xfId="296"/>
    <cellStyle name="F7" xfId="297"/>
    <cellStyle name="F7 2" xfId="298"/>
    <cellStyle name="F8" xfId="299"/>
    <cellStyle name="F8 2" xfId="300"/>
    <cellStyle name="Fixed" xfId="301"/>
    <cellStyle name="Fixed 2" xfId="302"/>
    <cellStyle name="Good" xfId="303"/>
    <cellStyle name="Heading" xfId="1293"/>
    <cellStyle name="Heading 1" xfId="304"/>
    <cellStyle name="Heading 2" xfId="305"/>
    <cellStyle name="Heading 3" xfId="306"/>
    <cellStyle name="Heading 4" xfId="307"/>
    <cellStyle name="Heading1" xfId="308"/>
    <cellStyle name="Heading1 2" xfId="309"/>
    <cellStyle name="Heading1 3" xfId="1294"/>
    <cellStyle name="Heading2" xfId="310"/>
    <cellStyle name="Heading2 2" xfId="311"/>
    <cellStyle name="imf-one decimal" xfId="312"/>
    <cellStyle name="imf-zero decimal" xfId="313"/>
    <cellStyle name="Input" xfId="314"/>
    <cellStyle name="Linked Cell" xfId="315"/>
    <cellStyle name="MacroCode" xfId="316"/>
    <cellStyle name="Neutral" xfId="317"/>
    <cellStyle name="Normal" xfId="28"/>
    <cellStyle name="Normal - Style1" xfId="318"/>
    <cellStyle name="Normal - Style2" xfId="319"/>
    <cellStyle name="Normal - Style3" xfId="320"/>
    <cellStyle name="Normal 2" xfId="1249"/>
    <cellStyle name="Normal_11 Equations-Rev" xfId="321"/>
    <cellStyle name="Note" xfId="322"/>
    <cellStyle name="Note 2" xfId="1204"/>
    <cellStyle name="Output" xfId="323"/>
    <cellStyle name="Percen - Style1" xfId="324"/>
    <cellStyle name="percentage difference" xfId="325"/>
    <cellStyle name="Publication" xfId="326"/>
    <cellStyle name="Red Text" xfId="327"/>
    <cellStyle name="Result" xfId="1295"/>
    <cellStyle name="Result2" xfId="1296"/>
    <cellStyle name="Style1" xfId="328"/>
    <cellStyle name="Tajik" xfId="329"/>
    <cellStyle name="Text" xfId="330"/>
    <cellStyle name="Title" xfId="331"/>
    <cellStyle name="TopGrey" xfId="332"/>
    <cellStyle name="Total" xfId="333"/>
    <cellStyle name="Total 2" xfId="334"/>
    <cellStyle name="Warning Text" xfId="335"/>
    <cellStyle name="Акцент1" xfId="49" builtinId="29" customBuiltin="1"/>
    <cellStyle name="Акцент1 2" xfId="336"/>
    <cellStyle name="Акцент1 2 2" xfId="337"/>
    <cellStyle name="Акцент1 2 3" xfId="338"/>
    <cellStyle name="Акцент1 3" xfId="339"/>
    <cellStyle name="Акцент1 3 2" xfId="1297"/>
    <cellStyle name="Акцент1 4" xfId="340"/>
    <cellStyle name="Акцент1 5" xfId="341"/>
    <cellStyle name="Акцент2" xfId="50" builtinId="33" customBuiltin="1"/>
    <cellStyle name="Акцент2 2" xfId="342"/>
    <cellStyle name="Акцент2 2 2" xfId="343"/>
    <cellStyle name="Акцент2 2 3" xfId="344"/>
    <cellStyle name="Акцент2 3" xfId="345"/>
    <cellStyle name="Акцент2 3 2" xfId="1298"/>
    <cellStyle name="Акцент2 4" xfId="346"/>
    <cellStyle name="Акцент3" xfId="51" builtinId="37" customBuiltin="1"/>
    <cellStyle name="Акцент3 2" xfId="347"/>
    <cellStyle name="Акцент3 2 2" xfId="348"/>
    <cellStyle name="Акцент3 2 3" xfId="349"/>
    <cellStyle name="Акцент3 3" xfId="350"/>
    <cellStyle name="Акцент3 3 2" xfId="1299"/>
    <cellStyle name="Акцент3 4" xfId="351"/>
    <cellStyle name="Акцент4" xfId="52" builtinId="41" customBuiltin="1"/>
    <cellStyle name="Акцент4 2" xfId="352"/>
    <cellStyle name="Акцент4 2 2" xfId="353"/>
    <cellStyle name="Акцент4 2 3" xfId="354"/>
    <cellStyle name="Акцент4 3" xfId="355"/>
    <cellStyle name="Акцент4 3 2" xfId="1300"/>
    <cellStyle name="Акцент4 4" xfId="356"/>
    <cellStyle name="Акцент5" xfId="53" builtinId="45" customBuiltin="1"/>
    <cellStyle name="Акцент5 2" xfId="357"/>
    <cellStyle name="Акцент5 2 2" xfId="358"/>
    <cellStyle name="Акцент5 2 3" xfId="359"/>
    <cellStyle name="Акцент5 3" xfId="360"/>
    <cellStyle name="Акцент5 3 2" xfId="1301"/>
    <cellStyle name="Акцент6" xfId="54" builtinId="49" customBuiltin="1"/>
    <cellStyle name="Акцент6 2" xfId="361"/>
    <cellStyle name="Акцент6 2 2" xfId="362"/>
    <cellStyle name="Акцент6 2 3" xfId="363"/>
    <cellStyle name="Акцент6 3" xfId="364"/>
    <cellStyle name="Акцент6 3 2" xfId="1302"/>
    <cellStyle name="Акцент6 4" xfId="365"/>
    <cellStyle name="Ввод " xfId="41" builtinId="20" customBuiltin="1"/>
    <cellStyle name="Ввод  2" xfId="366"/>
    <cellStyle name="Ввод  2 2" xfId="367"/>
    <cellStyle name="Ввод  2 3" xfId="368"/>
    <cellStyle name="Ввод  3" xfId="369"/>
    <cellStyle name="Ввод  3 2" xfId="1303"/>
    <cellStyle name="Ввод  4" xfId="370"/>
    <cellStyle name="Вывод" xfId="42" builtinId="21" customBuiltin="1"/>
    <cellStyle name="Вывод 2" xfId="371"/>
    <cellStyle name="Вывод 2 2" xfId="372"/>
    <cellStyle name="Вывод 2 3" xfId="373"/>
    <cellStyle name="Вывод 3" xfId="374"/>
    <cellStyle name="Вывод 3 2" xfId="1304"/>
    <cellStyle name="Вывод 4" xfId="375"/>
    <cellStyle name="Вычисление" xfId="43" builtinId="22" customBuiltin="1"/>
    <cellStyle name="Вычисление 2" xfId="376"/>
    <cellStyle name="Вычисление 2 2" xfId="377"/>
    <cellStyle name="Вычисление 2 3" xfId="378"/>
    <cellStyle name="Вычисление 3" xfId="379"/>
    <cellStyle name="Вычисление 3 2" xfId="1305"/>
    <cellStyle name="Вычисление 4" xfId="380"/>
    <cellStyle name="Вычисление 5" xfId="381"/>
    <cellStyle name="Гиперссылка" xfId="5" builtinId="8"/>
    <cellStyle name="ДАТА" xfId="382"/>
    <cellStyle name="Заголовок 1" xfId="34" builtinId="16" customBuiltin="1"/>
    <cellStyle name="Заголовок 1 2" xfId="383"/>
    <cellStyle name="Заголовок 1 2 2" xfId="384"/>
    <cellStyle name="Заголовок 1 2 3" xfId="385"/>
    <cellStyle name="Заголовок 1 3" xfId="386"/>
    <cellStyle name="Заголовок 1 3 2" xfId="1306"/>
    <cellStyle name="Заголовок 1 4" xfId="387"/>
    <cellStyle name="Заголовок 1 5" xfId="388"/>
    <cellStyle name="Заголовок 2" xfId="35" builtinId="17" customBuiltin="1"/>
    <cellStyle name="Заголовок 2 2" xfId="389"/>
    <cellStyle name="Заголовок 2 2 2" xfId="390"/>
    <cellStyle name="Заголовок 2 2 3" xfId="391"/>
    <cellStyle name="Заголовок 2 3" xfId="392"/>
    <cellStyle name="Заголовок 2 3 2" xfId="1307"/>
    <cellStyle name="Заголовок 2 4" xfId="393"/>
    <cellStyle name="Заголовок 2 5" xfId="394"/>
    <cellStyle name="Заголовок 3" xfId="36" builtinId="18" customBuiltin="1"/>
    <cellStyle name="Заголовок 3 2" xfId="395"/>
    <cellStyle name="Заголовок 3 2 2" xfId="396"/>
    <cellStyle name="Заголовок 3 2 3" xfId="397"/>
    <cellStyle name="Заголовок 3 3" xfId="398"/>
    <cellStyle name="Заголовок 3 3 2" xfId="1308"/>
    <cellStyle name="Заголовок 3 4" xfId="399"/>
    <cellStyle name="Заголовок 3 5" xfId="400"/>
    <cellStyle name="Заголовок 4" xfId="37" builtinId="19" customBuiltin="1"/>
    <cellStyle name="Заголовок 4 2" xfId="401"/>
    <cellStyle name="Заголовок 4 2 2" xfId="402"/>
    <cellStyle name="Заголовок 4 2 3" xfId="403"/>
    <cellStyle name="Заголовок 4 3" xfId="404"/>
    <cellStyle name="Заголовок 4 3 2" xfId="1309"/>
    <cellStyle name="Заголовок 4 4" xfId="405"/>
    <cellStyle name="ЗАГОЛОВОК1" xfId="406"/>
    <cellStyle name="ЗАГОЛОВОК2" xfId="407"/>
    <cellStyle name="Итог" xfId="48" builtinId="25" customBuiltin="1"/>
    <cellStyle name="Итог 2" xfId="408"/>
    <cellStyle name="Итог 2 2" xfId="409"/>
    <cellStyle name="Итог 2 3" xfId="410"/>
    <cellStyle name="Итог 3" xfId="411"/>
    <cellStyle name="Итог 3 2" xfId="1310"/>
    <cellStyle name="Итог 4" xfId="412"/>
    <cellStyle name="Итог 5" xfId="413"/>
    <cellStyle name="ИТОГОВЫЙ" xfId="414"/>
    <cellStyle name="Контрольная ячейка" xfId="45" builtinId="23" customBuiltin="1"/>
    <cellStyle name="Контрольная ячейка 2" xfId="415"/>
    <cellStyle name="Контрольная ячейка 2 2" xfId="416"/>
    <cellStyle name="Контрольная ячейка 2 3" xfId="417"/>
    <cellStyle name="Контрольная ячейка 3" xfId="418"/>
    <cellStyle name="Контрольная ячейка 3 2" xfId="1311"/>
    <cellStyle name="Название 10" xfId="420"/>
    <cellStyle name="Название 11" xfId="421"/>
    <cellStyle name="Название 12" xfId="422"/>
    <cellStyle name="Название 13" xfId="794"/>
    <cellStyle name="Название 14" xfId="849"/>
    <cellStyle name="Название 15" xfId="419"/>
    <cellStyle name="Название 2" xfId="423"/>
    <cellStyle name="Название 2 2" xfId="424"/>
    <cellStyle name="Название 2 3" xfId="425"/>
    <cellStyle name="Название 3" xfId="426"/>
    <cellStyle name="Название 3 2" xfId="1312"/>
    <cellStyle name="Название 4" xfId="427"/>
    <cellStyle name="Название 5" xfId="428"/>
    <cellStyle name="Название 6" xfId="429"/>
    <cellStyle name="Название 7" xfId="430"/>
    <cellStyle name="Название 8" xfId="431"/>
    <cellStyle name="Название 9" xfId="432"/>
    <cellStyle name="Нейтральный" xfId="40" builtinId="28" customBuiltin="1"/>
    <cellStyle name="Нейтральный 2" xfId="433"/>
    <cellStyle name="Нейтральный 2 2" xfId="434"/>
    <cellStyle name="Нейтральный 2 3" xfId="435"/>
    <cellStyle name="Нейтральный 3" xfId="436"/>
    <cellStyle name="Нейтральный 3 2" xfId="1313"/>
    <cellStyle name="Нейтральный 4" xfId="437"/>
    <cellStyle name="Обычный" xfId="0" builtinId="0"/>
    <cellStyle name="Обычный 10" xfId="438"/>
    <cellStyle name="Обычный 10 2" xfId="439"/>
    <cellStyle name="Обычный 10 2 2" xfId="440"/>
    <cellStyle name="Обычный 10 2 2 2" xfId="850"/>
    <cellStyle name="Обычный 10 2 3" xfId="441"/>
    <cellStyle name="Обычный 10 3" xfId="442"/>
    <cellStyle name="Обычный 10 3 2" xfId="443"/>
    <cellStyle name="Обычный 10 3 2 2" xfId="851"/>
    <cellStyle name="Обычный 10 3 3" xfId="444"/>
    <cellStyle name="Обычный 10 4" xfId="445"/>
    <cellStyle name="Обычный 10 4 2" xfId="852"/>
    <cellStyle name="Обычный 10 5" xfId="446"/>
    <cellStyle name="Обычный 100" xfId="447"/>
    <cellStyle name="Обычный 100 2" xfId="853"/>
    <cellStyle name="Обычный 100 2 2" xfId="1315"/>
    <cellStyle name="Обычный 100 3" xfId="1314"/>
    <cellStyle name="Обычный 101" xfId="448"/>
    <cellStyle name="Обычный 101 2" xfId="854"/>
    <cellStyle name="Обычный 101 2 2" xfId="1317"/>
    <cellStyle name="Обычный 101 3" xfId="1316"/>
    <cellStyle name="Обычный 102" xfId="449"/>
    <cellStyle name="Обычный 102 2" xfId="855"/>
    <cellStyle name="Обычный 102 2 2" xfId="1319"/>
    <cellStyle name="Обычный 102 3" xfId="1318"/>
    <cellStyle name="Обычный 103" xfId="450"/>
    <cellStyle name="Обычный 103 2" xfId="856"/>
    <cellStyle name="Обычный 103 2 2" xfId="1321"/>
    <cellStyle name="Обычный 103 3" xfId="1320"/>
    <cellStyle name="Обычный 104" xfId="451"/>
    <cellStyle name="Обычный 104 2" xfId="857"/>
    <cellStyle name="Обычный 104 2 2" xfId="1323"/>
    <cellStyle name="Обычный 104 3" xfId="1322"/>
    <cellStyle name="Обычный 105" xfId="452"/>
    <cellStyle name="Обычный 105 2" xfId="858"/>
    <cellStyle name="Обычный 105 2 2" xfId="1325"/>
    <cellStyle name="Обычный 105 3" xfId="1324"/>
    <cellStyle name="Обычный 106" xfId="453"/>
    <cellStyle name="Обычный 106 2" xfId="859"/>
    <cellStyle name="Обычный 106 2 2" xfId="1327"/>
    <cellStyle name="Обычный 106 3" xfId="1326"/>
    <cellStyle name="Обычный 107" xfId="454"/>
    <cellStyle name="Обычный 107 2" xfId="860"/>
    <cellStyle name="Обычный 107 2 2" xfId="1329"/>
    <cellStyle name="Обычный 107 3" xfId="1328"/>
    <cellStyle name="Обычный 108" xfId="455"/>
    <cellStyle name="Обычный 108 2" xfId="861"/>
    <cellStyle name="Обычный 108 2 2" xfId="1331"/>
    <cellStyle name="Обычный 108 3" xfId="1330"/>
    <cellStyle name="Обычный 109" xfId="456"/>
    <cellStyle name="Обычный 109 2" xfId="862"/>
    <cellStyle name="Обычный 109 2 2" xfId="1333"/>
    <cellStyle name="Обычный 109 3" xfId="1332"/>
    <cellStyle name="Обычный 11" xfId="457"/>
    <cellStyle name="Обычный 11 2" xfId="458"/>
    <cellStyle name="Обычный 11 2 2" xfId="459"/>
    <cellStyle name="Обычный 11 2 2 2" xfId="863"/>
    <cellStyle name="Обычный 11 2 3" xfId="460"/>
    <cellStyle name="Обычный 11 3" xfId="461"/>
    <cellStyle name="Обычный 11 3 2" xfId="462"/>
    <cellStyle name="Обычный 11 3 2 2" xfId="864"/>
    <cellStyle name="Обычный 11 3 3" xfId="463"/>
    <cellStyle name="Обычный 11 4" xfId="464"/>
    <cellStyle name="Обычный 11 4 2" xfId="865"/>
    <cellStyle name="Обычный 11 5" xfId="465"/>
    <cellStyle name="Обычный 110" xfId="466"/>
    <cellStyle name="Обычный 110 2" xfId="866"/>
    <cellStyle name="Обычный 110 2 2" xfId="1335"/>
    <cellStyle name="Обычный 110 3" xfId="1334"/>
    <cellStyle name="Обычный 111" xfId="467"/>
    <cellStyle name="Обычный 111 2" xfId="867"/>
    <cellStyle name="Обычный 111 2 2" xfId="1337"/>
    <cellStyle name="Обычный 111 3" xfId="1336"/>
    <cellStyle name="Обычный 112" xfId="468"/>
    <cellStyle name="Обычный 113" xfId="469"/>
    <cellStyle name="Обычный 113 2" xfId="868"/>
    <cellStyle name="Обычный 113 2 2" xfId="1339"/>
    <cellStyle name="Обычный 113 3" xfId="1338"/>
    <cellStyle name="Обычный 114" xfId="793"/>
    <cellStyle name="Обычный 114 2" xfId="1024"/>
    <cellStyle name="Обычный 114 2 2" xfId="1341"/>
    <cellStyle name="Обычный 114 3" xfId="1340"/>
    <cellStyle name="Обычный 115" xfId="798"/>
    <cellStyle name="Обычный 116" xfId="797"/>
    <cellStyle name="Обычный 116 2" xfId="1342"/>
    <cellStyle name="Обычный 117" xfId="1027"/>
    <cellStyle name="Обычный 117 2" xfId="1343"/>
    <cellStyle name="Обычный 118" xfId="1030"/>
    <cellStyle name="Обычный 118 2" xfId="1344"/>
    <cellStyle name="Обычный 119" xfId="1033"/>
    <cellStyle name="Обычный 119 2" xfId="1345"/>
    <cellStyle name="Обычный 12" xfId="470"/>
    <cellStyle name="Обычный 12 2" xfId="471"/>
    <cellStyle name="Обычный 12 2 2" xfId="472"/>
    <cellStyle name="Обычный 12 2 2 2" xfId="869"/>
    <cellStyle name="Обычный 12 2 3" xfId="473"/>
    <cellStyle name="Обычный 12 3" xfId="474"/>
    <cellStyle name="Обычный 12 3 2" xfId="475"/>
    <cellStyle name="Обычный 12 3 2 2" xfId="870"/>
    <cellStyle name="Обычный 12 3 3" xfId="476"/>
    <cellStyle name="Обычный 12 4" xfId="477"/>
    <cellStyle name="Обычный 12 4 2" xfId="871"/>
    <cellStyle name="Обычный 12 5" xfId="478"/>
    <cellStyle name="Обычный 120" xfId="1036"/>
    <cellStyle name="Обычный 120 2" xfId="1346"/>
    <cellStyle name="Обычный 121" xfId="1039"/>
    <cellStyle name="Обычный 121 2" xfId="1347"/>
    <cellStyle name="Обычный 122" xfId="1042"/>
    <cellStyle name="Обычный 123" xfId="1073"/>
    <cellStyle name="Обычный 124" xfId="1075"/>
    <cellStyle name="Обычный 124 2" xfId="1348"/>
    <cellStyle name="Обычный 125" xfId="1076"/>
    <cellStyle name="Обычный 125 2" xfId="1349"/>
    <cellStyle name="Обычный 126" xfId="1082"/>
    <cellStyle name="Обычный 126 2" xfId="1350"/>
    <cellStyle name="Обычный 127" xfId="1085"/>
    <cellStyle name="Обычный 127 2" xfId="1351"/>
    <cellStyle name="Обычный 128" xfId="1088"/>
    <cellStyle name="Обычный 128 2" xfId="1352"/>
    <cellStyle name="Обычный 129" xfId="1094"/>
    <cellStyle name="Обычный 13" xfId="479"/>
    <cellStyle name="Обычный 13 2" xfId="480"/>
    <cellStyle name="Обычный 13 2 2" xfId="872"/>
    <cellStyle name="Обычный 13 3" xfId="481"/>
    <cellStyle name="Обычный 13 4" xfId="1353"/>
    <cellStyle name="Обычный 130" xfId="1164"/>
    <cellStyle name="Обычный 130 2" xfId="1354"/>
    <cellStyle name="Обычный 131" xfId="1167"/>
    <cellStyle name="Обычный 131 2" xfId="1355"/>
    <cellStyle name="Обычный 132" xfId="1168"/>
    <cellStyle name="Обычный 132 2" xfId="1356"/>
    <cellStyle name="Обычный 133" xfId="1171"/>
    <cellStyle name="Обычный 133 2" xfId="1357"/>
    <cellStyle name="Обычный 134" xfId="1174"/>
    <cellStyle name="Обычный 134 2" xfId="1358"/>
    <cellStyle name="Обычный 135" xfId="1177"/>
    <cellStyle name="Обычный 135 2" xfId="1359"/>
    <cellStyle name="Обычный 136" xfId="1181"/>
    <cellStyle name="Обычный 137" xfId="1205"/>
    <cellStyle name="Обычный 137 2" xfId="1360"/>
    <cellStyle name="Обычный 138" xfId="1210"/>
    <cellStyle name="Обычный 138 2" xfId="1361"/>
    <cellStyle name="Обычный 139" xfId="1211"/>
    <cellStyle name="Обычный 139 2" xfId="1362"/>
    <cellStyle name="Обычный 14" xfId="482"/>
    <cellStyle name="Обычный 14 2" xfId="483"/>
    <cellStyle name="Обычный 14 2 2" xfId="1363"/>
    <cellStyle name="Обычный 14 3" xfId="484"/>
    <cellStyle name="Обычный 14 3 2" xfId="1364"/>
    <cellStyle name="Обычный 14 4" xfId="485"/>
    <cellStyle name="Обычный 14 4 2" xfId="1365"/>
    <cellStyle name="Обычный 14 5" xfId="486"/>
    <cellStyle name="Обычный 14 5 2" xfId="873"/>
    <cellStyle name="Обычный 14 6" xfId="487"/>
    <cellStyle name="Обычный 14 7" xfId="1366"/>
    <cellStyle name="Обычный 140" xfId="1214"/>
    <cellStyle name="Обычный 140 2" xfId="1367"/>
    <cellStyle name="Обычный 141" xfId="1217"/>
    <cellStyle name="Обычный 141 2" xfId="1368"/>
    <cellStyle name="Обычный 142" xfId="1220"/>
    <cellStyle name="Обычный 142 2" xfId="1369"/>
    <cellStyle name="Обычный 143" xfId="1221"/>
    <cellStyle name="Обычный 143 2" xfId="1370"/>
    <cellStyle name="Обычный 144" xfId="1224"/>
    <cellStyle name="Обычный 144 2" xfId="1371"/>
    <cellStyle name="Обычный 145" xfId="1227"/>
    <cellStyle name="Обычный 145 2" xfId="1372"/>
    <cellStyle name="Обычный 146" xfId="1228"/>
    <cellStyle name="Обычный 146 2" xfId="1373"/>
    <cellStyle name="Обычный 147" xfId="1231"/>
    <cellStyle name="Обычный 147 2" xfId="1374"/>
    <cellStyle name="Обычный 148" xfId="1234"/>
    <cellStyle name="Обычный 148 2" xfId="1375"/>
    <cellStyle name="Обычный 149" xfId="1237"/>
    <cellStyle name="Обычный 149 2" xfId="1376"/>
    <cellStyle name="Обычный 15" xfId="488"/>
    <cellStyle name="Обычный 15 2" xfId="489"/>
    <cellStyle name="Обычный 15 2 2" xfId="1377"/>
    <cellStyle name="Обычный 15 3" xfId="490"/>
    <cellStyle name="Обычный 15 3 2" xfId="1378"/>
    <cellStyle name="Обычный 15 4" xfId="491"/>
    <cellStyle name="Обычный 15 4 2" xfId="1379"/>
    <cellStyle name="Обычный 15 5" xfId="492"/>
    <cellStyle name="Обычный 15 5 2" xfId="874"/>
    <cellStyle name="Обычный 15 6" xfId="493"/>
    <cellStyle name="Обычный 15 7" xfId="1380"/>
    <cellStyle name="Обычный 150" xfId="1238"/>
    <cellStyle name="Обычный 150 2" xfId="1381"/>
    <cellStyle name="Обычный 151" xfId="1241"/>
    <cellStyle name="Обычный 151 2" xfId="1382"/>
    <cellStyle name="Обычный 152" xfId="1248"/>
    <cellStyle name="Обычный 152 2" xfId="1383"/>
    <cellStyle name="Обычный 153" xfId="1250"/>
    <cellStyle name="Обычный 153 2" xfId="1384"/>
    <cellStyle name="Обычный 154" xfId="1385"/>
    <cellStyle name="Обычный 155" xfId="1262"/>
    <cellStyle name="Обычный 156" xfId="1771"/>
    <cellStyle name="Обычный 16" xfId="494"/>
    <cellStyle name="Обычный 16 2" xfId="495"/>
    <cellStyle name="Обычный 16 2 2" xfId="1386"/>
    <cellStyle name="Обычный 16 3" xfId="496"/>
    <cellStyle name="Обычный 16 3 2" xfId="1387"/>
    <cellStyle name="Обычный 16 4" xfId="497"/>
    <cellStyle name="Обычный 16 4 2" xfId="1388"/>
    <cellStyle name="Обычный 16 5" xfId="498"/>
    <cellStyle name="Обычный 16 5 2" xfId="875"/>
    <cellStyle name="Обычный 16 6" xfId="499"/>
    <cellStyle name="Обычный 16 7" xfId="1389"/>
    <cellStyle name="Обычный 17" xfId="500"/>
    <cellStyle name="Обычный 17 2" xfId="501"/>
    <cellStyle name="Обычный 17 2 2" xfId="1390"/>
    <cellStyle name="Обычный 17 3" xfId="502"/>
    <cellStyle name="Обычный 17 3 2" xfId="1391"/>
    <cellStyle name="Обычный 17 4" xfId="503"/>
    <cellStyle name="Обычный 17 4 2" xfId="1392"/>
    <cellStyle name="Обычный 17 5" xfId="504"/>
    <cellStyle name="Обычный 17 5 2" xfId="876"/>
    <cellStyle name="Обычный 17 6" xfId="505"/>
    <cellStyle name="Обычный 17 7" xfId="1393"/>
    <cellStyle name="Обычный 18" xfId="506"/>
    <cellStyle name="Обычный 18 2" xfId="507"/>
    <cellStyle name="Обычный 18 2 2" xfId="1394"/>
    <cellStyle name="Обычный 18 3" xfId="508"/>
    <cellStyle name="Обычный 18 3 2" xfId="1395"/>
    <cellStyle name="Обычный 18 4" xfId="509"/>
    <cellStyle name="Обычный 18 4 2" xfId="1396"/>
    <cellStyle name="Обычный 18 5" xfId="510"/>
    <cellStyle name="Обычный 18 5 2" xfId="877"/>
    <cellStyle name="Обычный 18 6" xfId="511"/>
    <cellStyle name="Обычный 18 7" xfId="1397"/>
    <cellStyle name="Обычный 19" xfId="512"/>
    <cellStyle name="Обычный 19 2" xfId="513"/>
    <cellStyle name="Обычный 19 2 2" xfId="878"/>
    <cellStyle name="Обычный 19 3" xfId="514"/>
    <cellStyle name="Обычный 19 4" xfId="1398"/>
    <cellStyle name="Обычный 2" xfId="4"/>
    <cellStyle name="Обычный 2 2" xfId="7"/>
    <cellStyle name="Обычный 2 2 2" xfId="515"/>
    <cellStyle name="Обычный 2 2 3" xfId="516"/>
    <cellStyle name="Обычный 2 2 4" xfId="517"/>
    <cellStyle name="Обычный 2 2 4 2" xfId="879"/>
    <cellStyle name="Обычный 2 2 5" xfId="518"/>
    <cellStyle name="Обычный 2 2 6" xfId="1071"/>
    <cellStyle name="Обычный 2 2 7" xfId="1399"/>
    <cellStyle name="Обычный 2 3" xfId="25"/>
    <cellStyle name="Обычный 2 3 2" xfId="519"/>
    <cellStyle name="Обычный 2 3 3" xfId="1068"/>
    <cellStyle name="Обычный 2 3 4" xfId="1400"/>
    <cellStyle name="Обычный 2 4" xfId="520"/>
    <cellStyle name="Обычный 2 4 2" xfId="1069"/>
    <cellStyle name="Обычный 2 5" xfId="521"/>
    <cellStyle name="Обычный 2 6" xfId="522"/>
    <cellStyle name="Обычный 2 7" xfId="523"/>
    <cellStyle name="Обычный 2 8" xfId="524"/>
    <cellStyle name="Обычный 2 8 2" xfId="525"/>
    <cellStyle name="Обычный 2 9" xfId="1072"/>
    <cellStyle name="Обычный 2 9 2" xfId="1402"/>
    <cellStyle name="Обычный 2 9 3" xfId="1401"/>
    <cellStyle name="Обычный 2_Bulletin NBKR №9 (2013)" xfId="526"/>
    <cellStyle name="Обычный 20" xfId="527"/>
    <cellStyle name="Обычный 20 2" xfId="528"/>
    <cellStyle name="Обычный 20 2 2" xfId="880"/>
    <cellStyle name="Обычный 20 3" xfId="529"/>
    <cellStyle name="Обычный 20 4" xfId="1403"/>
    <cellStyle name="Обычный 21" xfId="530"/>
    <cellStyle name="Обычный 21 2" xfId="531"/>
    <cellStyle name="Обычный 21 2 2" xfId="881"/>
    <cellStyle name="Обычный 21 3" xfId="532"/>
    <cellStyle name="Обычный 21 4" xfId="1404"/>
    <cellStyle name="Обычный 22" xfId="533"/>
    <cellStyle name="Обычный 22 2" xfId="534"/>
    <cellStyle name="Обычный 22 2 2" xfId="882"/>
    <cellStyle name="Обычный 22 3" xfId="535"/>
    <cellStyle name="Обычный 22 4" xfId="1405"/>
    <cellStyle name="Обычный 23" xfId="536"/>
    <cellStyle name="Обычный 23 2" xfId="537"/>
    <cellStyle name="Обычный 23 2 2" xfId="883"/>
    <cellStyle name="Обычный 23 3" xfId="538"/>
    <cellStyle name="Обычный 23 4" xfId="1406"/>
    <cellStyle name="Обычный 24" xfId="539"/>
    <cellStyle name="Обычный 24 2" xfId="540"/>
    <cellStyle name="Обычный 24 2 2" xfId="884"/>
    <cellStyle name="Обычный 24 3" xfId="541"/>
    <cellStyle name="Обычный 24 4" xfId="1407"/>
    <cellStyle name="Обычный 25" xfId="542"/>
    <cellStyle name="Обычный 25 10" xfId="543"/>
    <cellStyle name="Обычный 25 10 2" xfId="886"/>
    <cellStyle name="Обычный 25 10 2 2" xfId="1410"/>
    <cellStyle name="Обычный 25 10 3" xfId="1409"/>
    <cellStyle name="Обычный 25 11" xfId="544"/>
    <cellStyle name="Обычный 25 11 2" xfId="887"/>
    <cellStyle name="Обычный 25 11 2 2" xfId="1412"/>
    <cellStyle name="Обычный 25 11 3" xfId="1411"/>
    <cellStyle name="Обычный 25 12" xfId="545"/>
    <cellStyle name="Обычный 25 12 2" xfId="888"/>
    <cellStyle name="Обычный 25 12 2 2" xfId="1414"/>
    <cellStyle name="Обычный 25 12 3" xfId="1413"/>
    <cellStyle name="Обычный 25 13" xfId="546"/>
    <cellStyle name="Обычный 25 13 2" xfId="889"/>
    <cellStyle name="Обычный 25 13 2 2" xfId="1416"/>
    <cellStyle name="Обычный 25 13 3" xfId="1415"/>
    <cellStyle name="Обычный 25 14" xfId="547"/>
    <cellStyle name="Обычный 25 14 2" xfId="890"/>
    <cellStyle name="Обычный 25 14 2 2" xfId="1418"/>
    <cellStyle name="Обычный 25 14 3" xfId="1417"/>
    <cellStyle name="Обычный 25 15" xfId="548"/>
    <cellStyle name="Обычный 25 15 2" xfId="891"/>
    <cellStyle name="Обычный 25 15 2 2" xfId="1420"/>
    <cellStyle name="Обычный 25 15 3" xfId="1419"/>
    <cellStyle name="Обычный 25 16" xfId="795"/>
    <cellStyle name="Обычный 25 16 2" xfId="1025"/>
    <cellStyle name="Обычный 25 16 2 2" xfId="1422"/>
    <cellStyle name="Обычный 25 16 3" xfId="1421"/>
    <cellStyle name="Обычный 25 17" xfId="885"/>
    <cellStyle name="Обычный 25 17 2" xfId="1423"/>
    <cellStyle name="Обычный 25 18" xfId="1028"/>
    <cellStyle name="Обычный 25 18 2" xfId="1424"/>
    <cellStyle name="Обычный 25 19" xfId="1031"/>
    <cellStyle name="Обычный 25 19 2" xfId="1425"/>
    <cellStyle name="Обычный 25 2" xfId="549"/>
    <cellStyle name="Обычный 25 2 2" xfId="892"/>
    <cellStyle name="Обычный 25 20" xfId="1034"/>
    <cellStyle name="Обычный 25 20 2" xfId="1426"/>
    <cellStyle name="Обычный 25 21" xfId="1037"/>
    <cellStyle name="Обычный 25 21 2" xfId="1427"/>
    <cellStyle name="Обычный 25 22" xfId="1040"/>
    <cellStyle name="Обычный 25 22 2" xfId="1428"/>
    <cellStyle name="Обычный 25 23" xfId="1066"/>
    <cellStyle name="Обычный 25 23 2" xfId="1429"/>
    <cellStyle name="Обычный 25 24" xfId="1077"/>
    <cellStyle name="Обычный 25 24 2" xfId="1430"/>
    <cellStyle name="Обычный 25 25" xfId="1080"/>
    <cellStyle name="Обычный 25 25 2" xfId="1431"/>
    <cellStyle name="Обычный 25 26" xfId="1083"/>
    <cellStyle name="Обычный 25 26 2" xfId="1432"/>
    <cellStyle name="Обычный 25 27" xfId="1086"/>
    <cellStyle name="Обычный 25 27 2" xfId="1433"/>
    <cellStyle name="Обычный 25 28" xfId="1091"/>
    <cellStyle name="Обычный 25 28 2" xfId="1434"/>
    <cellStyle name="Обычный 25 29" xfId="1165"/>
    <cellStyle name="Обычный 25 29 2" xfId="1435"/>
    <cellStyle name="Обычный 25 3" xfId="550"/>
    <cellStyle name="Обычный 25 3 2" xfId="893"/>
    <cellStyle name="Обычный 25 3 2 2" xfId="1437"/>
    <cellStyle name="Обычный 25 3 3" xfId="1436"/>
    <cellStyle name="Обычный 25 30" xfId="1169"/>
    <cellStyle name="Обычный 25 30 2" xfId="1438"/>
    <cellStyle name="Обычный 25 31" xfId="1172"/>
    <cellStyle name="Обычный 25 31 2" xfId="1439"/>
    <cellStyle name="Обычный 25 32" xfId="1175"/>
    <cellStyle name="Обычный 25 32 2" xfId="1440"/>
    <cellStyle name="Обычный 25 33" xfId="1179"/>
    <cellStyle name="Обычный 25 33 2" xfId="1441"/>
    <cellStyle name="Обычный 25 34" xfId="1206"/>
    <cellStyle name="Обычный 25 34 2" xfId="1442"/>
    <cellStyle name="Обычный 25 35" xfId="1208"/>
    <cellStyle name="Обычный 25 35 2" xfId="1443"/>
    <cellStyle name="Обычный 25 36" xfId="1212"/>
    <cellStyle name="Обычный 25 36 2" xfId="1444"/>
    <cellStyle name="Обычный 25 37" xfId="1215"/>
    <cellStyle name="Обычный 25 37 2" xfId="1445"/>
    <cellStyle name="Обычный 25 38" xfId="1218"/>
    <cellStyle name="Обычный 25 38 2" xfId="1446"/>
    <cellStyle name="Обычный 25 39" xfId="1222"/>
    <cellStyle name="Обычный 25 39 2" xfId="1447"/>
    <cellStyle name="Обычный 25 4" xfId="551"/>
    <cellStyle name="Обычный 25 4 2" xfId="894"/>
    <cellStyle name="Обычный 25 4 2 2" xfId="1449"/>
    <cellStyle name="Обычный 25 4 3" xfId="1448"/>
    <cellStyle name="Обычный 25 40" xfId="1225"/>
    <cellStyle name="Обычный 25 40 2" xfId="1450"/>
    <cellStyle name="Обычный 25 41" xfId="1229"/>
    <cellStyle name="Обычный 25 41 2" xfId="1451"/>
    <cellStyle name="Обычный 25 42" xfId="1232"/>
    <cellStyle name="Обычный 25 42 2" xfId="1452"/>
    <cellStyle name="Обычный 25 43" xfId="1235"/>
    <cellStyle name="Обычный 25 43 2" xfId="1453"/>
    <cellStyle name="Обычный 25 44" xfId="1239"/>
    <cellStyle name="Обычный 25 44 2" xfId="1454"/>
    <cellStyle name="Обычный 25 45" xfId="1242"/>
    <cellStyle name="Обычный 25 45 2" xfId="1455"/>
    <cellStyle name="Обычный 25 46" xfId="1244"/>
    <cellStyle name="Обычный 25 46 2" xfId="1456"/>
    <cellStyle name="Обычный 25 47" xfId="1408"/>
    <cellStyle name="Обычный 25 5" xfId="552"/>
    <cellStyle name="Обычный 25 5 2" xfId="895"/>
    <cellStyle name="Обычный 25 5 2 2" xfId="1458"/>
    <cellStyle name="Обычный 25 5 3" xfId="1457"/>
    <cellStyle name="Обычный 25 6" xfId="553"/>
    <cellStyle name="Обычный 25 6 2" xfId="896"/>
    <cellStyle name="Обычный 25 6 2 2" xfId="1460"/>
    <cellStyle name="Обычный 25 6 3" xfId="1459"/>
    <cellStyle name="Обычный 25 7" xfId="554"/>
    <cellStyle name="Обычный 25 7 2" xfId="897"/>
    <cellStyle name="Обычный 25 7 2 2" xfId="1462"/>
    <cellStyle name="Обычный 25 7 3" xfId="1461"/>
    <cellStyle name="Обычный 25 8" xfId="555"/>
    <cellStyle name="Обычный 25 8 2" xfId="898"/>
    <cellStyle name="Обычный 25 8 2 2" xfId="1464"/>
    <cellStyle name="Обычный 25 8 3" xfId="1463"/>
    <cellStyle name="Обычный 25 9" xfId="556"/>
    <cellStyle name="Обычный 25 9 2" xfId="899"/>
    <cellStyle name="Обычный 25 9 2 2" xfId="1466"/>
    <cellStyle name="Обычный 25 9 3" xfId="1465"/>
    <cellStyle name="Обычный 26" xfId="557"/>
    <cellStyle name="Обычный 26 2" xfId="900"/>
    <cellStyle name="Обычный 26 2 2" xfId="1467"/>
    <cellStyle name="Обычный 26 3" xfId="1468"/>
    <cellStyle name="Обычный 27" xfId="558"/>
    <cellStyle name="Обычный 27 2" xfId="901"/>
    <cellStyle name="Обычный 27 2 2" xfId="1469"/>
    <cellStyle name="Обычный 27 3" xfId="1470"/>
    <cellStyle name="Обычный 28" xfId="559"/>
    <cellStyle name="Обычный 28 2" xfId="902"/>
    <cellStyle name="Обычный 28 2 2" xfId="1471"/>
    <cellStyle name="Обычный 28 3" xfId="1472"/>
    <cellStyle name="Обычный 29" xfId="560"/>
    <cellStyle name="Обычный 29 2" xfId="561"/>
    <cellStyle name="Обычный 29 3" xfId="1473"/>
    <cellStyle name="Обычный 3" xfId="30"/>
    <cellStyle name="Обычный 3 2" xfId="563"/>
    <cellStyle name="Обычный 3 3" xfId="564"/>
    <cellStyle name="Обычный 3 4" xfId="565"/>
    <cellStyle name="Обычный 3 4 2" xfId="903"/>
    <cellStyle name="Обычный 3 5" xfId="566"/>
    <cellStyle name="Обычный 3 6" xfId="1070"/>
    <cellStyle name="Обычный 3 7" xfId="562"/>
    <cellStyle name="Обычный 30" xfId="567"/>
    <cellStyle name="Обычный 30 2" xfId="904"/>
    <cellStyle name="Обычный 30 2 2" xfId="1474"/>
    <cellStyle name="Обычный 30 3" xfId="1475"/>
    <cellStyle name="Обычный 31" xfId="568"/>
    <cellStyle name="Обычный 31 2" xfId="905"/>
    <cellStyle name="Обычный 31 2 2" xfId="1476"/>
    <cellStyle name="Обычный 31 3" xfId="1477"/>
    <cellStyle name="Обычный 32" xfId="569"/>
    <cellStyle name="Обычный 32 2" xfId="906"/>
    <cellStyle name="Обычный 32 2 2" xfId="1478"/>
    <cellStyle name="Обычный 32 3" xfId="1479"/>
    <cellStyle name="Обычный 33" xfId="570"/>
    <cellStyle name="Обычный 33 2" xfId="907"/>
    <cellStyle name="Обычный 33 2 2" xfId="1480"/>
    <cellStyle name="Обычный 33 3" xfId="1481"/>
    <cellStyle name="Обычный 34" xfId="571"/>
    <cellStyle name="Обычный 34 2" xfId="908"/>
    <cellStyle name="Обычный 34 2 2" xfId="1482"/>
    <cellStyle name="Обычный 34 3" xfId="1483"/>
    <cellStyle name="Обычный 35" xfId="572"/>
    <cellStyle name="Обычный 35 2" xfId="909"/>
    <cellStyle name="Обычный 35 2 2" xfId="1484"/>
    <cellStyle name="Обычный 35 3" xfId="1485"/>
    <cellStyle name="Обычный 36" xfId="573"/>
    <cellStyle name="Обычный 36 2" xfId="910"/>
    <cellStyle name="Обычный 36 2 2" xfId="1486"/>
    <cellStyle name="Обычный 36 3" xfId="1487"/>
    <cellStyle name="Обычный 37" xfId="574"/>
    <cellStyle name="Обычный 37 2" xfId="911"/>
    <cellStyle name="Обычный 37 2 2" xfId="1489"/>
    <cellStyle name="Обычный 37 3" xfId="1488"/>
    <cellStyle name="Обычный 38" xfId="575"/>
    <cellStyle name="Обычный 38 2" xfId="912"/>
    <cellStyle name="Обычный 38 2 2" xfId="1491"/>
    <cellStyle name="Обычный 38 3" xfId="1490"/>
    <cellStyle name="Обычный 39" xfId="576"/>
    <cellStyle name="Обычный 39 2" xfId="913"/>
    <cellStyle name="Обычный 39 2 2" xfId="1493"/>
    <cellStyle name="Обычный 39 3" xfId="1492"/>
    <cellStyle name="Обычный 4" xfId="577"/>
    <cellStyle name="Обычный 4 2" xfId="578"/>
    <cellStyle name="Обычный 4 3" xfId="579"/>
    <cellStyle name="Обычный 4 4" xfId="580"/>
    <cellStyle name="Обычный 4 4 2" xfId="914"/>
    <cellStyle name="Обычный 4 5" xfId="581"/>
    <cellStyle name="Обычный 4 6" xfId="1067"/>
    <cellStyle name="Обычный 4 7" xfId="1494"/>
    <cellStyle name="Обычный 40" xfId="582"/>
    <cellStyle name="Обычный 40 2" xfId="915"/>
    <cellStyle name="Обычный 40 2 2" xfId="1496"/>
    <cellStyle name="Обычный 40 3" xfId="1495"/>
    <cellStyle name="Обычный 41" xfId="583"/>
    <cellStyle name="Обычный 41 2" xfId="916"/>
    <cellStyle name="Обычный 41 2 2" xfId="1498"/>
    <cellStyle name="Обычный 41 3" xfId="1497"/>
    <cellStyle name="Обычный 42" xfId="584"/>
    <cellStyle name="Обычный 42 2" xfId="917"/>
    <cellStyle name="Обычный 42 2 2" xfId="1500"/>
    <cellStyle name="Обычный 42 3" xfId="1499"/>
    <cellStyle name="Обычный 43" xfId="585"/>
    <cellStyle name="Обычный 43 2" xfId="918"/>
    <cellStyle name="Обычный 43 2 2" xfId="1502"/>
    <cellStyle name="Обычный 43 3" xfId="1501"/>
    <cellStyle name="Обычный 44" xfId="586"/>
    <cellStyle name="Обычный 44 2" xfId="919"/>
    <cellStyle name="Обычный 44 2 2" xfId="1504"/>
    <cellStyle name="Обычный 44 3" xfId="1503"/>
    <cellStyle name="Обычный 45" xfId="587"/>
    <cellStyle name="Обычный 45 2" xfId="920"/>
    <cellStyle name="Обычный 45 2 2" xfId="1506"/>
    <cellStyle name="Обычный 45 3" xfId="1505"/>
    <cellStyle name="Обычный 46" xfId="588"/>
    <cellStyle name="Обычный 46 2" xfId="921"/>
    <cellStyle name="Обычный 46 2 2" xfId="1508"/>
    <cellStyle name="Обычный 46 3" xfId="1507"/>
    <cellStyle name="Обычный 47" xfId="589"/>
    <cellStyle name="Обычный 47 2" xfId="922"/>
    <cellStyle name="Обычный 47 2 2" xfId="1510"/>
    <cellStyle name="Обычный 47 3" xfId="1509"/>
    <cellStyle name="Обычный 48" xfId="590"/>
    <cellStyle name="Обычный 48 2" xfId="923"/>
    <cellStyle name="Обычный 48 2 2" xfId="1512"/>
    <cellStyle name="Обычный 48 3" xfId="1511"/>
    <cellStyle name="Обычный 49" xfId="591"/>
    <cellStyle name="Обычный 49 2" xfId="924"/>
    <cellStyle name="Обычный 49 2 2" xfId="1514"/>
    <cellStyle name="Обычный 49 3" xfId="1513"/>
    <cellStyle name="Обычный 5" xfId="592"/>
    <cellStyle name="Обычный 5 2" xfId="593"/>
    <cellStyle name="Обычный 5 3" xfId="594"/>
    <cellStyle name="Обычный 5 4" xfId="595"/>
    <cellStyle name="Обычный 5 4 2" xfId="925"/>
    <cellStyle name="Обычный 5 5" xfId="596"/>
    <cellStyle name="Обычный 5 6" xfId="1515"/>
    <cellStyle name="Обычный 50" xfId="597"/>
    <cellStyle name="Обычный 50 2" xfId="926"/>
    <cellStyle name="Обычный 50 2 2" xfId="1517"/>
    <cellStyle name="Обычный 50 3" xfId="1516"/>
    <cellStyle name="Обычный 51" xfId="598"/>
    <cellStyle name="Обычный 51 2" xfId="927"/>
    <cellStyle name="Обычный 51 2 2" xfId="1519"/>
    <cellStyle name="Обычный 51 3" xfId="1518"/>
    <cellStyle name="Обычный 52" xfId="599"/>
    <cellStyle name="Обычный 52 2" xfId="928"/>
    <cellStyle name="Обычный 52 2 2" xfId="1521"/>
    <cellStyle name="Обычный 52 3" xfId="1520"/>
    <cellStyle name="Обычный 53" xfId="600"/>
    <cellStyle name="Обычный 53 2" xfId="929"/>
    <cellStyle name="Обычный 53 2 2" xfId="1523"/>
    <cellStyle name="Обычный 53 3" xfId="1522"/>
    <cellStyle name="Обычный 54" xfId="29"/>
    <cellStyle name="Обычный 54 2" xfId="930"/>
    <cellStyle name="Обычный 54 2 2" xfId="1525"/>
    <cellStyle name="Обычный 54 3" xfId="601"/>
    <cellStyle name="Обычный 54 4" xfId="1524"/>
    <cellStyle name="Обычный 55" xfId="602"/>
    <cellStyle name="Обычный 55 2" xfId="931"/>
    <cellStyle name="Обычный 55 2 2" xfId="1527"/>
    <cellStyle name="Обычный 55 3" xfId="1526"/>
    <cellStyle name="Обычный 56" xfId="603"/>
    <cellStyle name="Обычный 56 2" xfId="932"/>
    <cellStyle name="Обычный 56 2 2" xfId="1529"/>
    <cellStyle name="Обычный 56 3" xfId="1528"/>
    <cellStyle name="Обычный 57" xfId="604"/>
    <cellStyle name="Обычный 57 2" xfId="933"/>
    <cellStyle name="Обычный 57 2 2" xfId="1531"/>
    <cellStyle name="Обычный 57 3" xfId="1530"/>
    <cellStyle name="Обычный 58" xfId="605"/>
    <cellStyle name="Обычный 58 2" xfId="934"/>
    <cellStyle name="Обычный 58 2 2" xfId="1533"/>
    <cellStyle name="Обычный 58 3" xfId="1532"/>
    <cellStyle name="Обычный 59" xfId="606"/>
    <cellStyle name="Обычный 59 2" xfId="935"/>
    <cellStyle name="Обычный 59 2 2" xfId="1535"/>
    <cellStyle name="Обычный 59 3" xfId="1534"/>
    <cellStyle name="Обычный 6" xfId="607"/>
    <cellStyle name="Обычный 6 2" xfId="608"/>
    <cellStyle name="Обычный 6 3" xfId="609"/>
    <cellStyle name="Обычный 6 4" xfId="610"/>
    <cellStyle name="Обычный 6 4 2" xfId="936"/>
    <cellStyle name="Обычный 6 5" xfId="611"/>
    <cellStyle name="Обычный 6 6" xfId="1536"/>
    <cellStyle name="Обычный 60" xfId="612"/>
    <cellStyle name="Обычный 60 2" xfId="937"/>
    <cellStyle name="Обычный 60 2 2" xfId="1538"/>
    <cellStyle name="Обычный 60 3" xfId="1537"/>
    <cellStyle name="Обычный 61" xfId="613"/>
    <cellStyle name="Обычный 61 2" xfId="938"/>
    <cellStyle name="Обычный 61 2 2" xfId="1540"/>
    <cellStyle name="Обычный 61 3" xfId="1539"/>
    <cellStyle name="Обычный 62" xfId="614"/>
    <cellStyle name="Обычный 62 2" xfId="939"/>
    <cellStyle name="Обычный 62 2 2" xfId="1542"/>
    <cellStyle name="Обычный 62 3" xfId="1541"/>
    <cellStyle name="Обычный 63" xfId="615"/>
    <cellStyle name="Обычный 63 2" xfId="940"/>
    <cellStyle name="Обычный 63 2 2" xfId="1544"/>
    <cellStyle name="Обычный 63 3" xfId="1543"/>
    <cellStyle name="Обычный 64" xfId="616"/>
    <cellStyle name="Обычный 64 2" xfId="941"/>
    <cellStyle name="Обычный 64 2 2" xfId="1546"/>
    <cellStyle name="Обычный 64 3" xfId="1545"/>
    <cellStyle name="Обычный 65" xfId="617"/>
    <cellStyle name="Обычный 65 2" xfId="942"/>
    <cellStyle name="Обычный 65 2 2" xfId="1548"/>
    <cellStyle name="Обычный 65 3" xfId="1547"/>
    <cellStyle name="Обычный 66" xfId="618"/>
    <cellStyle name="Обычный 66 2" xfId="943"/>
    <cellStyle name="Обычный 66 2 2" xfId="1550"/>
    <cellStyle name="Обычный 66 3" xfId="1549"/>
    <cellStyle name="Обычный 67" xfId="619"/>
    <cellStyle name="Обычный 67 2" xfId="944"/>
    <cellStyle name="Обычный 67 2 2" xfId="1552"/>
    <cellStyle name="Обычный 67 3" xfId="1551"/>
    <cellStyle name="Обычный 68" xfId="620"/>
    <cellStyle name="Обычный 68 2" xfId="945"/>
    <cellStyle name="Обычный 68 2 2" xfId="1554"/>
    <cellStyle name="Обычный 68 3" xfId="1553"/>
    <cellStyle name="Обычный 69" xfId="621"/>
    <cellStyle name="Обычный 69 2" xfId="946"/>
    <cellStyle name="Обычный 69 2 2" xfId="1556"/>
    <cellStyle name="Обычный 69 3" xfId="1555"/>
    <cellStyle name="Обычный 7" xfId="622"/>
    <cellStyle name="Обычный 7 2" xfId="623"/>
    <cellStyle name="Обычный 7 3" xfId="624"/>
    <cellStyle name="Обычный 7 4" xfId="625"/>
    <cellStyle name="Обычный 7 4 2" xfId="947"/>
    <cellStyle name="Обычный 7 5" xfId="626"/>
    <cellStyle name="Обычный 7 6" xfId="1557"/>
    <cellStyle name="Обычный 70" xfId="627"/>
    <cellStyle name="Обычный 70 2" xfId="948"/>
    <cellStyle name="Обычный 70 2 2" xfId="1559"/>
    <cellStyle name="Обычный 70 3" xfId="1558"/>
    <cellStyle name="Обычный 71" xfId="628"/>
    <cellStyle name="Обычный 71 2" xfId="949"/>
    <cellStyle name="Обычный 71 2 2" xfId="1561"/>
    <cellStyle name="Обычный 71 3" xfId="1560"/>
    <cellStyle name="Обычный 72" xfId="629"/>
    <cellStyle name="Обычный 72 2" xfId="950"/>
    <cellStyle name="Обычный 72 2 2" xfId="1563"/>
    <cellStyle name="Обычный 72 3" xfId="1562"/>
    <cellStyle name="Обычный 73" xfId="630"/>
    <cellStyle name="Обычный 73 2" xfId="951"/>
    <cellStyle name="Обычный 73 2 2" xfId="1565"/>
    <cellStyle name="Обычный 73 3" xfId="1564"/>
    <cellStyle name="Обычный 74" xfId="631"/>
    <cellStyle name="Обычный 74 2" xfId="952"/>
    <cellStyle name="Обычный 74 2 2" xfId="1567"/>
    <cellStyle name="Обычный 74 3" xfId="1566"/>
    <cellStyle name="Обычный 75" xfId="632"/>
    <cellStyle name="Обычный 75 2" xfId="953"/>
    <cellStyle name="Обычный 75 2 2" xfId="1569"/>
    <cellStyle name="Обычный 75 3" xfId="1568"/>
    <cellStyle name="Обычный 76" xfId="633"/>
    <cellStyle name="Обычный 76 2" xfId="954"/>
    <cellStyle name="Обычный 76 2 2" xfId="1571"/>
    <cellStyle name="Обычный 76 3" xfId="1570"/>
    <cellStyle name="Обычный 77" xfId="634"/>
    <cellStyle name="Обычный 77 2" xfId="955"/>
    <cellStyle name="Обычный 77 2 2" xfId="1573"/>
    <cellStyle name="Обычный 77 3" xfId="1572"/>
    <cellStyle name="Обычный 78" xfId="635"/>
    <cellStyle name="Обычный 78 2" xfId="956"/>
    <cellStyle name="Обычный 78 2 2" xfId="1575"/>
    <cellStyle name="Обычный 78 3" xfId="1574"/>
    <cellStyle name="Обычный 79" xfId="636"/>
    <cellStyle name="Обычный 79 2" xfId="957"/>
    <cellStyle name="Обычный 79 2 2" xfId="1577"/>
    <cellStyle name="Обычный 79 3" xfId="1576"/>
    <cellStyle name="Обычный 8" xfId="637"/>
    <cellStyle name="Обычный 8 2" xfId="638"/>
    <cellStyle name="Обычный 8 3" xfId="639"/>
    <cellStyle name="Обычный 8 4" xfId="640"/>
    <cellStyle name="Обычный 8 4 2" xfId="958"/>
    <cellStyle name="Обычный 8 5" xfId="641"/>
    <cellStyle name="Обычный 8 6" xfId="1578"/>
    <cellStyle name="Обычный 80" xfId="642"/>
    <cellStyle name="Обычный 80 2" xfId="959"/>
    <cellStyle name="Обычный 80 2 2" xfId="1580"/>
    <cellStyle name="Обычный 80 3" xfId="1579"/>
    <cellStyle name="Обычный 81" xfId="643"/>
    <cellStyle name="Обычный 81 2" xfId="960"/>
    <cellStyle name="Обычный 81 2 2" xfId="1582"/>
    <cellStyle name="Обычный 81 3" xfId="1581"/>
    <cellStyle name="Обычный 82" xfId="644"/>
    <cellStyle name="Обычный 82 2" xfId="961"/>
    <cellStyle name="Обычный 82 2 2" xfId="1584"/>
    <cellStyle name="Обычный 82 3" xfId="1583"/>
    <cellStyle name="Обычный 83" xfId="645"/>
    <cellStyle name="Обычный 83 2" xfId="962"/>
    <cellStyle name="Обычный 83 2 2" xfId="1586"/>
    <cellStyle name="Обычный 83 3" xfId="1585"/>
    <cellStyle name="Обычный 84" xfId="646"/>
    <cellStyle name="Обычный 84 2" xfId="963"/>
    <cellStyle name="Обычный 84 2 2" xfId="1588"/>
    <cellStyle name="Обычный 84 3" xfId="1587"/>
    <cellStyle name="Обычный 85" xfId="647"/>
    <cellStyle name="Обычный 85 2" xfId="964"/>
    <cellStyle name="Обычный 85 2 2" xfId="1590"/>
    <cellStyle name="Обычный 85 3" xfId="1589"/>
    <cellStyle name="Обычный 86" xfId="648"/>
    <cellStyle name="Обычный 86 2" xfId="965"/>
    <cellStyle name="Обычный 86 2 2" xfId="1592"/>
    <cellStyle name="Обычный 86 3" xfId="1591"/>
    <cellStyle name="Обычный 87" xfId="649"/>
    <cellStyle name="Обычный 87 2" xfId="966"/>
    <cellStyle name="Обычный 87 2 2" xfId="1594"/>
    <cellStyle name="Обычный 87 3" xfId="1593"/>
    <cellStyle name="Обычный 88" xfId="650"/>
    <cellStyle name="Обычный 88 2" xfId="967"/>
    <cellStyle name="Обычный 88 2 2" xfId="1596"/>
    <cellStyle name="Обычный 88 3" xfId="1595"/>
    <cellStyle name="Обычный 89" xfId="651"/>
    <cellStyle name="Обычный 89 2" xfId="968"/>
    <cellStyle name="Обычный 89 2 2" xfId="1598"/>
    <cellStyle name="Обычный 89 3" xfId="1597"/>
    <cellStyle name="Обычный 9" xfId="652"/>
    <cellStyle name="Обычный 9 2" xfId="653"/>
    <cellStyle name="Обычный 9 2 2" xfId="654"/>
    <cellStyle name="Обычный 9 2 2 2" xfId="969"/>
    <cellStyle name="Обычный 9 2 3" xfId="655"/>
    <cellStyle name="Обычный 9 3" xfId="656"/>
    <cellStyle name="Обычный 9 3 2" xfId="657"/>
    <cellStyle name="Обычный 9 3 2 2" xfId="970"/>
    <cellStyle name="Обычный 9 3 3" xfId="658"/>
    <cellStyle name="Обычный 9 4" xfId="659"/>
    <cellStyle name="Обычный 9 4 2" xfId="971"/>
    <cellStyle name="Обычный 9 5" xfId="660"/>
    <cellStyle name="Обычный 90" xfId="661"/>
    <cellStyle name="Обычный 90 2" xfId="972"/>
    <cellStyle name="Обычный 90 2 2" xfId="1600"/>
    <cellStyle name="Обычный 90 3" xfId="1599"/>
    <cellStyle name="Обычный 91" xfId="662"/>
    <cellStyle name="Обычный 91 2" xfId="973"/>
    <cellStyle name="Обычный 91 2 2" xfId="1602"/>
    <cellStyle name="Обычный 91 3" xfId="1601"/>
    <cellStyle name="Обычный 92" xfId="663"/>
    <cellStyle name="Обычный 92 2" xfId="974"/>
    <cellStyle name="Обычный 92 2 2" xfId="1604"/>
    <cellStyle name="Обычный 92 3" xfId="1603"/>
    <cellStyle name="Обычный 93" xfId="664"/>
    <cellStyle name="Обычный 93 2" xfId="975"/>
    <cellStyle name="Обычный 93 2 2" xfId="1606"/>
    <cellStyle name="Обычный 93 3" xfId="1605"/>
    <cellStyle name="Обычный 94" xfId="665"/>
    <cellStyle name="Обычный 94 2" xfId="976"/>
    <cellStyle name="Обычный 94 2 2" xfId="1608"/>
    <cellStyle name="Обычный 94 3" xfId="1607"/>
    <cellStyle name="Обычный 95" xfId="666"/>
    <cellStyle name="Обычный 95 2" xfId="977"/>
    <cellStyle name="Обычный 95 2 2" xfId="1610"/>
    <cellStyle name="Обычный 95 3" xfId="1609"/>
    <cellStyle name="Обычный 96" xfId="667"/>
    <cellStyle name="Обычный 96 2" xfId="978"/>
    <cellStyle name="Обычный 96 2 2" xfId="1612"/>
    <cellStyle name="Обычный 96 3" xfId="1611"/>
    <cellStyle name="Обычный 97" xfId="668"/>
    <cellStyle name="Обычный 97 2" xfId="979"/>
    <cellStyle name="Обычный 97 2 2" xfId="1614"/>
    <cellStyle name="Обычный 97 3" xfId="1613"/>
    <cellStyle name="Обычный 98" xfId="669"/>
    <cellStyle name="Обычный 98 2" xfId="980"/>
    <cellStyle name="Обычный 98 2 2" xfId="1616"/>
    <cellStyle name="Обычный 98 3" xfId="1615"/>
    <cellStyle name="Обычный 99" xfId="670"/>
    <cellStyle name="Обычный 99 2" xfId="981"/>
    <cellStyle name="Обычный 99 2 2" xfId="1618"/>
    <cellStyle name="Обычный 99 3" xfId="1617"/>
    <cellStyle name="Обычный_4.3 " xfId="23"/>
    <cellStyle name="Обычный_BALANCE_DATA BASE" xfId="6"/>
    <cellStyle name="Обычный_Bop_pbl" xfId="20"/>
    <cellStyle name="Обычный_Bulletin NBKR №7 (2013)" xfId="27"/>
    <cellStyle name="Обычный_Bulletin NBKR №9 (2010)" xfId="9"/>
    <cellStyle name="Обычный_Bulletin NBKR №9 (2010) 2" xfId="12"/>
    <cellStyle name="Обычный_Bulletin NBKR №9 (2013)" xfId="33"/>
    <cellStyle name="Обычный_Bulletin_24.09.04_Merim" xfId="22"/>
    <cellStyle name="Обычный_kapvlojenia" xfId="13"/>
    <cellStyle name="Обычный_NURIDIN" xfId="3"/>
    <cellStyle name="Обычный_REER" xfId="24"/>
    <cellStyle name="Обычный_svod010606" xfId="14"/>
    <cellStyle name="Обычный_svod010606_Таблицы УПС по запросу ФКБ КАБ" xfId="31"/>
    <cellStyle name="Обычный_svod-1005" xfId="10"/>
    <cellStyle name="Обычный_svod-1006" xfId="11"/>
    <cellStyle name="Обычный_t15_03 2" xfId="18"/>
    <cellStyle name="Обычный_Бюллетень НБКР" xfId="17"/>
    <cellStyle name="Обычный_июнь" xfId="1772"/>
    <cellStyle name="Обычный_Книга2 (1)" xfId="19"/>
    <cellStyle name="Обычный_Новая таблица II.2." xfId="32"/>
    <cellStyle name="Плохой" xfId="39" builtinId="27" customBuiltin="1"/>
    <cellStyle name="Плохой 2" xfId="671"/>
    <cellStyle name="Плохой 2 2" xfId="672"/>
    <cellStyle name="Плохой 2 3" xfId="673"/>
    <cellStyle name="Плохой 3" xfId="674"/>
    <cellStyle name="Плохой 3 2" xfId="1619"/>
    <cellStyle name="Плохой 4" xfId="675"/>
    <cellStyle name="Пояснение" xfId="47" builtinId="53" customBuiltin="1"/>
    <cellStyle name="Пояснение 2" xfId="676"/>
    <cellStyle name="Пояснение 2 2" xfId="677"/>
    <cellStyle name="Пояснение 2 3" xfId="678"/>
    <cellStyle name="Пояснение 3" xfId="679"/>
    <cellStyle name="Пояснение 3 2" xfId="1620"/>
    <cellStyle name="Примечание 2" xfId="680"/>
    <cellStyle name="Примечание 2 2" xfId="681"/>
    <cellStyle name="Примечание 2 2 2" xfId="682"/>
    <cellStyle name="Примечание 2 2 2 2" xfId="683"/>
    <cellStyle name="Примечание 2 2 2 2 2" xfId="684"/>
    <cellStyle name="Примечание 2 2 2 2 2 2" xfId="685"/>
    <cellStyle name="Примечание 2 2 2 2 2 2 2" xfId="686"/>
    <cellStyle name="Примечание 2 2 2 2 2 2 2 2" xfId="982"/>
    <cellStyle name="Примечание 2 2 2 2 2 2 3" xfId="687"/>
    <cellStyle name="Примечание 2 2 2 2 2 3" xfId="688"/>
    <cellStyle name="Примечание 2 2 2 2 2 3 2" xfId="689"/>
    <cellStyle name="Примечание 2 2 2 2 2 3 2 2" xfId="983"/>
    <cellStyle name="Примечание 2 2 2 2 2 3 3" xfId="690"/>
    <cellStyle name="Примечание 2 2 2 2 3" xfId="691"/>
    <cellStyle name="Примечание 2 2 2 2 4" xfId="692"/>
    <cellStyle name="Примечание 2 2 2 2 4 2" xfId="984"/>
    <cellStyle name="Примечание 2 2 2 2 5" xfId="693"/>
    <cellStyle name="Примечание 2 2 2 3" xfId="694"/>
    <cellStyle name="Примечание 2 2 2 3 2" xfId="695"/>
    <cellStyle name="Примечание 2 2 2 3 2 2" xfId="985"/>
    <cellStyle name="Примечание 2 2 2 3 3" xfId="696"/>
    <cellStyle name="Примечание 2 2 3" xfId="697"/>
    <cellStyle name="Примечание 2 2 3 2" xfId="698"/>
    <cellStyle name="Примечание 2 2 3 2 2" xfId="986"/>
    <cellStyle name="Примечание 2 2 3 3" xfId="699"/>
    <cellStyle name="Примечание 2 2 4" xfId="700"/>
    <cellStyle name="Примечание 2 2 5" xfId="701"/>
    <cellStyle name="Примечание 2 2 5 2" xfId="987"/>
    <cellStyle name="Примечание 2 2 6" xfId="702"/>
    <cellStyle name="Примечание 2 3" xfId="703"/>
    <cellStyle name="Примечание 2 4" xfId="704"/>
    <cellStyle name="Примечание 2 4 2" xfId="705"/>
    <cellStyle name="Примечание 2 4 2 2" xfId="988"/>
    <cellStyle name="Примечание 2 4 3" xfId="706"/>
    <cellStyle name="Примечание 2 5" xfId="707"/>
    <cellStyle name="Примечание 2 5 2" xfId="989"/>
    <cellStyle name="Примечание 2 6" xfId="708"/>
    <cellStyle name="Примечание 2 7" xfId="1621"/>
    <cellStyle name="Примечание 3" xfId="709"/>
    <cellStyle name="Примечание 3 2" xfId="710"/>
    <cellStyle name="Примечание 3 2 2" xfId="711"/>
    <cellStyle name="Примечание 3 2 2 2" xfId="990"/>
    <cellStyle name="Примечание 3 2 3" xfId="712"/>
    <cellStyle name="Примечание 3 3" xfId="713"/>
    <cellStyle name="Примечание 3 3 2" xfId="714"/>
    <cellStyle name="Примечание 3 3 2 2" xfId="991"/>
    <cellStyle name="Примечание 3 3 3" xfId="715"/>
    <cellStyle name="Примечание 3 4" xfId="716"/>
    <cellStyle name="Примечание 3 4 2" xfId="992"/>
    <cellStyle name="Примечание 3 5" xfId="717"/>
    <cellStyle name="Примечание 3 6" xfId="1622"/>
    <cellStyle name="Примечание 4" xfId="718"/>
    <cellStyle name="Примечание 4 2" xfId="719"/>
    <cellStyle name="Примечание 4 2 2" xfId="720"/>
    <cellStyle name="Примечание 4 2 2 2" xfId="993"/>
    <cellStyle name="Примечание 4 2 3" xfId="721"/>
    <cellStyle name="Примечание 4 3" xfId="722"/>
    <cellStyle name="Примечание 4 3 2" xfId="723"/>
    <cellStyle name="Примечание 4 3 2 2" xfId="994"/>
    <cellStyle name="Примечание 4 3 3" xfId="724"/>
    <cellStyle name="Примечание 4 4" xfId="725"/>
    <cellStyle name="Примечание 4 4 2" xfId="995"/>
    <cellStyle name="Примечание 4 5" xfId="726"/>
    <cellStyle name="Примечание 4 6" xfId="1623"/>
    <cellStyle name="Примечание 5" xfId="727"/>
    <cellStyle name="Примечание 5 2" xfId="728"/>
    <cellStyle name="Примечание 5 2 2" xfId="729"/>
    <cellStyle name="Примечание 5 2 2 2" xfId="996"/>
    <cellStyle name="Примечание 5 2 3" xfId="730"/>
    <cellStyle name="Примечание 5 3" xfId="731"/>
    <cellStyle name="Примечание 5 3 2" xfId="732"/>
    <cellStyle name="Примечание 5 3 2 2" xfId="997"/>
    <cellStyle name="Примечание 5 3 3" xfId="733"/>
    <cellStyle name="Примечание 5 4" xfId="1624"/>
    <cellStyle name="Примечание 6" xfId="734"/>
    <cellStyle name="Примечание 6 2" xfId="1625"/>
    <cellStyle name="Примечание 7" xfId="735"/>
    <cellStyle name="Примечание 7 10" xfId="736"/>
    <cellStyle name="Примечание 7 10 2" xfId="999"/>
    <cellStyle name="Примечание 7 11" xfId="737"/>
    <cellStyle name="Примечание 7 11 2" xfId="1000"/>
    <cellStyle name="Примечание 7 12" xfId="738"/>
    <cellStyle name="Примечание 7 12 2" xfId="1001"/>
    <cellStyle name="Примечание 7 13" xfId="739"/>
    <cellStyle name="Примечание 7 13 2" xfId="1002"/>
    <cellStyle name="Примечание 7 14" xfId="740"/>
    <cellStyle name="Примечание 7 14 2" xfId="1003"/>
    <cellStyle name="Примечание 7 15" xfId="741"/>
    <cellStyle name="Примечание 7 15 2" xfId="1004"/>
    <cellStyle name="Примечание 7 16" xfId="742"/>
    <cellStyle name="Примечание 7 16 2" xfId="1005"/>
    <cellStyle name="Примечание 7 17" xfId="743"/>
    <cellStyle name="Примечание 7 17 2" xfId="1006"/>
    <cellStyle name="Примечание 7 18" xfId="744"/>
    <cellStyle name="Примечание 7 18 2" xfId="1007"/>
    <cellStyle name="Примечание 7 19" xfId="745"/>
    <cellStyle name="Примечание 7 19 2" xfId="1008"/>
    <cellStyle name="Примечание 7 2" xfId="746"/>
    <cellStyle name="Примечание 7 2 2" xfId="1009"/>
    <cellStyle name="Примечание 7 20" xfId="747"/>
    <cellStyle name="Примечание 7 20 2" xfId="1010"/>
    <cellStyle name="Примечание 7 21" xfId="748"/>
    <cellStyle name="Примечание 7 21 2" xfId="1011"/>
    <cellStyle name="Примечание 7 22" xfId="749"/>
    <cellStyle name="Примечание 7 22 2" xfId="1012"/>
    <cellStyle name="Примечание 7 23" xfId="796"/>
    <cellStyle name="Примечание 7 23 2" xfId="1026"/>
    <cellStyle name="Примечание 7 23 2 2" xfId="1628"/>
    <cellStyle name="Примечание 7 23 3" xfId="1627"/>
    <cellStyle name="Примечание 7 24" xfId="998"/>
    <cellStyle name="Примечание 7 25" xfId="1029"/>
    <cellStyle name="Примечание 7 25 2" xfId="1629"/>
    <cellStyle name="Примечание 7 26" xfId="1032"/>
    <cellStyle name="Примечание 7 26 2" xfId="1630"/>
    <cellStyle name="Примечание 7 27" xfId="1035"/>
    <cellStyle name="Примечание 7 27 2" xfId="1631"/>
    <cellStyle name="Примечание 7 28" xfId="1038"/>
    <cellStyle name="Примечание 7 28 2" xfId="1632"/>
    <cellStyle name="Примечание 7 29" xfId="1041"/>
    <cellStyle name="Примечание 7 29 2" xfId="1633"/>
    <cellStyle name="Примечание 7 3" xfId="750"/>
    <cellStyle name="Примечание 7 3 2" xfId="1013"/>
    <cellStyle name="Примечание 7 30" xfId="1074"/>
    <cellStyle name="Примечание 7 30 2" xfId="1634"/>
    <cellStyle name="Примечание 7 31" xfId="1078"/>
    <cellStyle name="Примечание 7 31 2" xfId="1635"/>
    <cellStyle name="Примечание 7 32" xfId="1081"/>
    <cellStyle name="Примечание 7 32 2" xfId="1636"/>
    <cellStyle name="Примечание 7 33" xfId="1084"/>
    <cellStyle name="Примечание 7 33 2" xfId="1637"/>
    <cellStyle name="Примечание 7 34" xfId="1087"/>
    <cellStyle name="Примечание 7 34 2" xfId="1638"/>
    <cellStyle name="Примечание 7 35" xfId="1092"/>
    <cellStyle name="Примечание 7 35 2" xfId="1639"/>
    <cellStyle name="Примечание 7 36" xfId="1166"/>
    <cellStyle name="Примечание 7 36 2" xfId="1640"/>
    <cellStyle name="Примечание 7 37" xfId="1170"/>
    <cellStyle name="Примечание 7 37 2" xfId="1641"/>
    <cellStyle name="Примечание 7 38" xfId="1173"/>
    <cellStyle name="Примечание 7 38 2" xfId="1642"/>
    <cellStyle name="Примечание 7 39" xfId="1176"/>
    <cellStyle name="Примечание 7 39 2" xfId="1643"/>
    <cellStyle name="Примечание 7 4" xfId="751"/>
    <cellStyle name="Примечание 7 4 2" xfId="1014"/>
    <cellStyle name="Примечание 7 40" xfId="1180"/>
    <cellStyle name="Примечание 7 40 2" xfId="1644"/>
    <cellStyle name="Примечание 7 41" xfId="1207"/>
    <cellStyle name="Примечание 7 41 2" xfId="1645"/>
    <cellStyle name="Примечание 7 42" xfId="1209"/>
    <cellStyle name="Примечание 7 42 2" xfId="1646"/>
    <cellStyle name="Примечание 7 43" xfId="1213"/>
    <cellStyle name="Примечание 7 43 2" xfId="1647"/>
    <cellStyle name="Примечание 7 44" xfId="1216"/>
    <cellStyle name="Примечание 7 44 2" xfId="1648"/>
    <cellStyle name="Примечание 7 45" xfId="1219"/>
    <cellStyle name="Примечание 7 45 2" xfId="1649"/>
    <cellStyle name="Примечание 7 46" xfId="1223"/>
    <cellStyle name="Примечание 7 46 2" xfId="1650"/>
    <cellStyle name="Примечание 7 47" xfId="1226"/>
    <cellStyle name="Примечание 7 47 2" xfId="1651"/>
    <cellStyle name="Примечание 7 48" xfId="1230"/>
    <cellStyle name="Примечание 7 48 2" xfId="1652"/>
    <cellStyle name="Примечание 7 49" xfId="1233"/>
    <cellStyle name="Примечание 7 49 2" xfId="1653"/>
    <cellStyle name="Примечание 7 5" xfId="752"/>
    <cellStyle name="Примечание 7 5 2" xfId="1015"/>
    <cellStyle name="Примечание 7 50" xfId="1236"/>
    <cellStyle name="Примечание 7 50 2" xfId="1654"/>
    <cellStyle name="Примечание 7 51" xfId="1240"/>
    <cellStyle name="Примечание 7 51 2" xfId="1655"/>
    <cellStyle name="Примечание 7 52" xfId="1243"/>
    <cellStyle name="Примечание 7 52 2" xfId="1656"/>
    <cellStyle name="Примечание 7 53" xfId="1245"/>
    <cellStyle name="Примечание 7 53 2" xfId="1657"/>
    <cellStyle name="Примечание 7 54" xfId="1658"/>
    <cellStyle name="Примечание 7 55" xfId="1626"/>
    <cellStyle name="Примечание 7 6" xfId="753"/>
    <cellStyle name="Примечание 7 6 2" xfId="1016"/>
    <cellStyle name="Примечание 7 7" xfId="754"/>
    <cellStyle name="Примечание 7 7 2" xfId="1017"/>
    <cellStyle name="Примечание 7 8" xfId="755"/>
    <cellStyle name="Примечание 7 8 2" xfId="1018"/>
    <cellStyle name="Примечание 7 9" xfId="756"/>
    <cellStyle name="Примечание 7 9 2" xfId="1019"/>
    <cellStyle name="Примечание 8" xfId="757"/>
    <cellStyle name="Примечание 9" xfId="758"/>
    <cellStyle name="Процентный" xfId="2" builtinId="5"/>
    <cellStyle name="Процентный 2" xfId="760"/>
    <cellStyle name="Процентный 2 2" xfId="1178"/>
    <cellStyle name="Процентный 3" xfId="761"/>
    <cellStyle name="Процентный 3 2" xfId="1021"/>
    <cellStyle name="Процентный 3 3" xfId="1246"/>
    <cellStyle name="Процентный 3 4" xfId="1659"/>
    <cellStyle name="Процентный 4" xfId="762"/>
    <cellStyle name="Процентный 4 2" xfId="1660"/>
    <cellStyle name="Процентный 5" xfId="1020"/>
    <cellStyle name="Процентный 5 2" xfId="1661"/>
    <cellStyle name="Процентный 6" xfId="759"/>
    <cellStyle name="Связанная ячейка" xfId="44" builtinId="24" customBuiltin="1"/>
    <cellStyle name="Связанная ячейка 2" xfId="763"/>
    <cellStyle name="Связанная ячейка 2 2" xfId="764"/>
    <cellStyle name="Связанная ячейка 2 3" xfId="765"/>
    <cellStyle name="Связанная ячейка 3" xfId="766"/>
    <cellStyle name="Связанная ячейка 3 2" xfId="1662"/>
    <cellStyle name="Связанная ячейка 4" xfId="767"/>
    <cellStyle name="ТЕКСТ" xfId="21"/>
    <cellStyle name="ТЕКСТ 2" xfId="768"/>
    <cellStyle name="ТЕКСТ 3" xfId="769"/>
    <cellStyle name="ТЕКСТ 4" xfId="26"/>
    <cellStyle name="ТЕКСТ 5" xfId="770"/>
    <cellStyle name="ТЕКСТ 6" xfId="771"/>
    <cellStyle name="ТЕКСТ 7" xfId="772"/>
    <cellStyle name="ТЕКСТ 8" xfId="773"/>
    <cellStyle name="ТЕКСТ 9" xfId="1663"/>
    <cellStyle name="Текст предупреждения" xfId="46" builtinId="11" customBuiltin="1"/>
    <cellStyle name="Текст предупреждения 2" xfId="774"/>
    <cellStyle name="Текст предупреждения 2 2" xfId="775"/>
    <cellStyle name="Текст предупреждения 2 3" xfId="776"/>
    <cellStyle name="Текст предупреждения 3" xfId="777"/>
    <cellStyle name="Текст предупреждения 3 2" xfId="1664"/>
    <cellStyle name="ТЕКСТ_A" xfId="15"/>
    <cellStyle name="ТЕКСТ_B" xfId="8"/>
    <cellStyle name="Тысячи [0]_4-8Окт" xfId="778"/>
    <cellStyle name="Тысячи_4-8Окт" xfId="779"/>
    <cellStyle name="ФИКСИРОВАННЫЙ" xfId="780"/>
    <cellStyle name="Финансовый" xfId="1" builtinId="3"/>
    <cellStyle name="Финансовый [0] 2" xfId="16"/>
    <cellStyle name="Финансовый [0] 2 2" xfId="782"/>
    <cellStyle name="Финансовый [0] 2 3" xfId="1079"/>
    <cellStyle name="Финансовый [0] 3" xfId="783"/>
    <cellStyle name="Финансовый [0] 3 2" xfId="1666"/>
    <cellStyle name="Финансовый [0] 4" xfId="1023"/>
    <cellStyle name="Финансовый [0] 4 2" xfId="1667"/>
    <cellStyle name="Финансовый 10" xfId="1047"/>
    <cellStyle name="Финансовый 10 2" xfId="1668"/>
    <cellStyle name="Финансовый 100" xfId="1182"/>
    <cellStyle name="Финансовый 101" xfId="1183"/>
    <cellStyle name="Финансовый 102" xfId="1184"/>
    <cellStyle name="Финансовый 103" xfId="1185"/>
    <cellStyle name="Финансовый 104" xfId="1186"/>
    <cellStyle name="Финансовый 105" xfId="1187"/>
    <cellStyle name="Финансовый 106" xfId="1188"/>
    <cellStyle name="Финансовый 107" xfId="1189"/>
    <cellStyle name="Финансовый 108" xfId="1190"/>
    <cellStyle name="Финансовый 109" xfId="1191"/>
    <cellStyle name="Финансовый 11" xfId="1048"/>
    <cellStyle name="Финансовый 11 2" xfId="1669"/>
    <cellStyle name="Финансовый 110" xfId="1192"/>
    <cellStyle name="Финансовый 111" xfId="1193"/>
    <cellStyle name="Финансовый 112" xfId="1194"/>
    <cellStyle name="Финансовый 113" xfId="1195"/>
    <cellStyle name="Финансовый 114" xfId="1196"/>
    <cellStyle name="Финансовый 115" xfId="1197"/>
    <cellStyle name="Финансовый 116" xfId="1198"/>
    <cellStyle name="Финансовый 117" xfId="1199"/>
    <cellStyle name="Финансовый 118" xfId="1200"/>
    <cellStyle name="Финансовый 119" xfId="1201"/>
    <cellStyle name="Финансовый 12" xfId="1049"/>
    <cellStyle name="Финансовый 12 2" xfId="1670"/>
    <cellStyle name="Финансовый 120" xfId="1202"/>
    <cellStyle name="Финансовый 121" xfId="781"/>
    <cellStyle name="Финансовый 122" xfId="1254"/>
    <cellStyle name="Финансовый 123" xfId="1251"/>
    <cellStyle name="Финансовый 124" xfId="1259"/>
    <cellStyle name="Финансовый 125" xfId="1255"/>
    <cellStyle name="Финансовый 126" xfId="1256"/>
    <cellStyle name="Финансовый 127" xfId="1257"/>
    <cellStyle name="Финансовый 128" xfId="1258"/>
    <cellStyle name="Финансовый 129" xfId="1253"/>
    <cellStyle name="Финансовый 13" xfId="1050"/>
    <cellStyle name="Финансовый 13 2" xfId="1671"/>
    <cellStyle name="Финансовый 130" xfId="1261"/>
    <cellStyle name="Финансовый 131" xfId="1252"/>
    <cellStyle name="Финансовый 132" xfId="1260"/>
    <cellStyle name="Финансовый 133" xfId="1665"/>
    <cellStyle name="Финансовый 134" xfId="1770"/>
    <cellStyle name="Финансовый 14" xfId="1051"/>
    <cellStyle name="Финансовый 14 2" xfId="1672"/>
    <cellStyle name="Финансовый 15" xfId="1052"/>
    <cellStyle name="Финансовый 15 2" xfId="1673"/>
    <cellStyle name="Финансовый 16" xfId="1053"/>
    <cellStyle name="Финансовый 16 2" xfId="1674"/>
    <cellStyle name="Финансовый 17" xfId="1054"/>
    <cellStyle name="Финансовый 17 2" xfId="1675"/>
    <cellStyle name="Финансовый 18" xfId="1055"/>
    <cellStyle name="Финансовый 18 2" xfId="1676"/>
    <cellStyle name="Финансовый 19" xfId="1056"/>
    <cellStyle name="Финансовый 19 2" xfId="1677"/>
    <cellStyle name="Финансовый 2" xfId="784"/>
    <cellStyle name="Финансовый 2 2" xfId="1247"/>
    <cellStyle name="Финансовый 2 3" xfId="1678"/>
    <cellStyle name="Финансовый 20" xfId="1057"/>
    <cellStyle name="Финансовый 20 2" xfId="1679"/>
    <cellStyle name="Финансовый 21" xfId="1058"/>
    <cellStyle name="Финансовый 21 2" xfId="1680"/>
    <cellStyle name="Финансовый 22" xfId="1059"/>
    <cellStyle name="Финансовый 22 2" xfId="1681"/>
    <cellStyle name="Финансовый 23" xfId="1060"/>
    <cellStyle name="Финансовый 23 2" xfId="1682"/>
    <cellStyle name="Финансовый 24" xfId="1061"/>
    <cellStyle name="Финансовый 24 2" xfId="1683"/>
    <cellStyle name="Финансовый 25" xfId="1062"/>
    <cellStyle name="Финансовый 25 2" xfId="1684"/>
    <cellStyle name="Финансовый 26" xfId="1063"/>
    <cellStyle name="Финансовый 26 2" xfId="1685"/>
    <cellStyle name="Финансовый 27" xfId="1064"/>
    <cellStyle name="Финансовый 27 2" xfId="1686"/>
    <cellStyle name="Финансовый 28" xfId="1093"/>
    <cellStyle name="Финансовый 28 2" xfId="1687"/>
    <cellStyle name="Финансовый 29" xfId="1090"/>
    <cellStyle name="Финансовый 29 2" xfId="1688"/>
    <cellStyle name="Финансовый 3" xfId="785"/>
    <cellStyle name="Финансовый 3 2" xfId="1689"/>
    <cellStyle name="Финансовый 30" xfId="1089"/>
    <cellStyle name="Финансовый 30 2" xfId="1690"/>
    <cellStyle name="Финансовый 31" xfId="1095"/>
    <cellStyle name="Финансовый 31 2" xfId="1691"/>
    <cellStyle name="Финансовый 32" xfId="1096"/>
    <cellStyle name="Финансовый 32 2" xfId="1692"/>
    <cellStyle name="Финансовый 33" xfId="1097"/>
    <cellStyle name="Финансовый 33 2" xfId="1693"/>
    <cellStyle name="Финансовый 34" xfId="1098"/>
    <cellStyle name="Финансовый 34 2" xfId="1694"/>
    <cellStyle name="Финансовый 35" xfId="1099"/>
    <cellStyle name="Финансовый 35 2" xfId="1695"/>
    <cellStyle name="Финансовый 36" xfId="1100"/>
    <cellStyle name="Финансовый 36 2" xfId="1696"/>
    <cellStyle name="Финансовый 37" xfId="1101"/>
    <cellStyle name="Финансовый 37 2" xfId="1697"/>
    <cellStyle name="Финансовый 38" xfId="1102"/>
    <cellStyle name="Финансовый 38 2" xfId="1698"/>
    <cellStyle name="Финансовый 39" xfId="1103"/>
    <cellStyle name="Финансовый 39 2" xfId="1699"/>
    <cellStyle name="Финансовый 4" xfId="786"/>
    <cellStyle name="Финансовый 4 2" xfId="1700"/>
    <cellStyle name="Финансовый 40" xfId="1104"/>
    <cellStyle name="Финансовый 40 2" xfId="1701"/>
    <cellStyle name="Финансовый 41" xfId="1105"/>
    <cellStyle name="Финансовый 41 2" xfId="1702"/>
    <cellStyle name="Финансовый 42" xfId="1106"/>
    <cellStyle name="Финансовый 42 2" xfId="1703"/>
    <cellStyle name="Финансовый 43" xfId="1107"/>
    <cellStyle name="Финансовый 43 2" xfId="1704"/>
    <cellStyle name="Финансовый 44" xfId="1108"/>
    <cellStyle name="Финансовый 44 2" xfId="1705"/>
    <cellStyle name="Финансовый 45" xfId="1109"/>
    <cellStyle name="Финансовый 45 2" xfId="1706"/>
    <cellStyle name="Финансовый 46" xfId="1110"/>
    <cellStyle name="Финансовый 46 2" xfId="1707"/>
    <cellStyle name="Финансовый 47" xfId="1111"/>
    <cellStyle name="Финансовый 47 2" xfId="1708"/>
    <cellStyle name="Финансовый 48" xfId="1112"/>
    <cellStyle name="Финансовый 48 2" xfId="1709"/>
    <cellStyle name="Финансовый 49" xfId="1113"/>
    <cellStyle name="Финансовый 49 2" xfId="1710"/>
    <cellStyle name="Финансовый 5" xfId="1022"/>
    <cellStyle name="Финансовый 5 2" xfId="1711"/>
    <cellStyle name="Финансовый 50" xfId="1114"/>
    <cellStyle name="Финансовый 50 2" xfId="1712"/>
    <cellStyle name="Финансовый 51" xfId="1115"/>
    <cellStyle name="Финансовый 51 2" xfId="1713"/>
    <cellStyle name="Финансовый 52" xfId="1116"/>
    <cellStyle name="Финансовый 52 2" xfId="1714"/>
    <cellStyle name="Финансовый 53" xfId="1117"/>
    <cellStyle name="Финансовый 53 2" xfId="1715"/>
    <cellStyle name="Финансовый 54" xfId="1118"/>
    <cellStyle name="Финансовый 54 2" xfId="1716"/>
    <cellStyle name="Финансовый 55" xfId="1119"/>
    <cellStyle name="Финансовый 55 2" xfId="1717"/>
    <cellStyle name="Финансовый 56" xfId="1120"/>
    <cellStyle name="Финансовый 56 2" xfId="1718"/>
    <cellStyle name="Финансовый 57" xfId="1121"/>
    <cellStyle name="Финансовый 57 2" xfId="1719"/>
    <cellStyle name="Финансовый 58" xfId="1122"/>
    <cellStyle name="Финансовый 58 2" xfId="1720"/>
    <cellStyle name="Финансовый 59" xfId="1123"/>
    <cellStyle name="Финансовый 59 2" xfId="1721"/>
    <cellStyle name="Финансовый 6" xfId="1043"/>
    <cellStyle name="Финансовый 6 2" xfId="1722"/>
    <cellStyle name="Финансовый 60" xfId="1124"/>
    <cellStyle name="Финансовый 60 2" xfId="1723"/>
    <cellStyle name="Финансовый 61" xfId="1125"/>
    <cellStyle name="Финансовый 61 2" xfId="1724"/>
    <cellStyle name="Финансовый 62" xfId="1126"/>
    <cellStyle name="Финансовый 62 2" xfId="1725"/>
    <cellStyle name="Финансовый 63" xfId="1127"/>
    <cellStyle name="Финансовый 63 2" xfId="1726"/>
    <cellStyle name="Финансовый 64" xfId="1128"/>
    <cellStyle name="Финансовый 64 2" xfId="1727"/>
    <cellStyle name="Финансовый 65" xfId="1129"/>
    <cellStyle name="Финансовый 65 2" xfId="1728"/>
    <cellStyle name="Финансовый 66" xfId="1130"/>
    <cellStyle name="Финансовый 66 2" xfId="1729"/>
    <cellStyle name="Финансовый 67" xfId="1131"/>
    <cellStyle name="Финансовый 67 2" xfId="1730"/>
    <cellStyle name="Финансовый 68" xfId="1132"/>
    <cellStyle name="Финансовый 68 2" xfId="1731"/>
    <cellStyle name="Финансовый 69" xfId="1133"/>
    <cellStyle name="Финансовый 69 2" xfId="1732"/>
    <cellStyle name="Финансовый 7" xfId="1044"/>
    <cellStyle name="Финансовый 7 2" xfId="1734"/>
    <cellStyle name="Финансовый 7 3" xfId="1733"/>
    <cellStyle name="Финансовый 70" xfId="1134"/>
    <cellStyle name="Финансовый 70 2" xfId="1735"/>
    <cellStyle name="Финансовый 71" xfId="1135"/>
    <cellStyle name="Финансовый 71 2" xfId="1736"/>
    <cellStyle name="Финансовый 72" xfId="1136"/>
    <cellStyle name="Финансовый 72 2" xfId="1737"/>
    <cellStyle name="Финансовый 73" xfId="1137"/>
    <cellStyle name="Финансовый 73 2" xfId="1738"/>
    <cellStyle name="Финансовый 74" xfId="1138"/>
    <cellStyle name="Финансовый 74 2" xfId="1739"/>
    <cellStyle name="Финансовый 75" xfId="1139"/>
    <cellStyle name="Финансовый 75 2" xfId="1740"/>
    <cellStyle name="Финансовый 76" xfId="1140"/>
    <cellStyle name="Финансовый 76 2" xfId="1741"/>
    <cellStyle name="Финансовый 77" xfId="1141"/>
    <cellStyle name="Финансовый 77 2" xfId="1742"/>
    <cellStyle name="Финансовый 78" xfId="1142"/>
    <cellStyle name="Финансовый 78 2" xfId="1743"/>
    <cellStyle name="Финансовый 79" xfId="1143"/>
    <cellStyle name="Финансовый 79 2" xfId="1744"/>
    <cellStyle name="Финансовый 8" xfId="1045"/>
    <cellStyle name="Финансовый 8 2" xfId="1746"/>
    <cellStyle name="Финансовый 8 3" xfId="1745"/>
    <cellStyle name="Финансовый 80" xfId="1144"/>
    <cellStyle name="Финансовый 80 2" xfId="1747"/>
    <cellStyle name="Финансовый 81" xfId="1145"/>
    <cellStyle name="Финансовый 81 2" xfId="1748"/>
    <cellStyle name="Финансовый 82" xfId="1146"/>
    <cellStyle name="Финансовый 82 2" xfId="1749"/>
    <cellStyle name="Финансовый 83" xfId="1147"/>
    <cellStyle name="Финансовый 83 2" xfId="1750"/>
    <cellStyle name="Финансовый 84" xfId="1148"/>
    <cellStyle name="Финансовый 84 2" xfId="1751"/>
    <cellStyle name="Финансовый 85" xfId="1149"/>
    <cellStyle name="Финансовый 85 2" xfId="1752"/>
    <cellStyle name="Финансовый 86" xfId="1150"/>
    <cellStyle name="Финансовый 86 2" xfId="1753"/>
    <cellStyle name="Финансовый 87" xfId="1151"/>
    <cellStyle name="Финансовый 87 2" xfId="1754"/>
    <cellStyle name="Финансовый 88" xfId="1152"/>
    <cellStyle name="Финансовый 88 2" xfId="1755"/>
    <cellStyle name="Финансовый 89" xfId="1153"/>
    <cellStyle name="Финансовый 89 2" xfId="1756"/>
    <cellStyle name="Финансовый 9" xfId="1046"/>
    <cellStyle name="Финансовый 9 2" xfId="1758"/>
    <cellStyle name="Финансовый 9 3" xfId="1757"/>
    <cellStyle name="Финансовый 90" xfId="1154"/>
    <cellStyle name="Финансовый 90 2" xfId="1759"/>
    <cellStyle name="Финансовый 91" xfId="1155"/>
    <cellStyle name="Финансовый 91 2" xfId="1760"/>
    <cellStyle name="Финансовый 92" xfId="1156"/>
    <cellStyle name="Финансовый 92 2" xfId="1761"/>
    <cellStyle name="Финансовый 93" xfId="1157"/>
    <cellStyle name="Финансовый 93 2" xfId="1762"/>
    <cellStyle name="Финансовый 94" xfId="1158"/>
    <cellStyle name="Финансовый 94 2" xfId="1763"/>
    <cellStyle name="Финансовый 95" xfId="1159"/>
    <cellStyle name="Финансовый 95 2" xfId="1764"/>
    <cellStyle name="Финансовый 96" xfId="1160"/>
    <cellStyle name="Финансовый 96 2" xfId="1765"/>
    <cellStyle name="Финансовый 97" xfId="1161"/>
    <cellStyle name="Финансовый 97 2" xfId="1766"/>
    <cellStyle name="Финансовый 98" xfId="1162"/>
    <cellStyle name="Финансовый 98 2" xfId="1767"/>
    <cellStyle name="Финансовый 99" xfId="1163"/>
    <cellStyle name="Финансовый 99 2" xfId="1768"/>
    <cellStyle name="Хороший" xfId="38" builtinId="26" customBuiltin="1"/>
    <cellStyle name="Хороший 2" xfId="787"/>
    <cellStyle name="Хороший 2 2" xfId="788"/>
    <cellStyle name="Хороший 2 3" xfId="789"/>
    <cellStyle name="Хороший 3" xfId="790"/>
    <cellStyle name="Хороший 3 2" xfId="1769"/>
    <cellStyle name="Хороший 4" xfId="791"/>
    <cellStyle name="標準_030710_KGZ_exp_rev2" xfId="79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9.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externalLink" Target="externalLinks/externalLink9.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4.xml"/><Relationship Id="rId123" Type="http://schemas.openxmlformats.org/officeDocument/2006/relationships/externalLink" Target="externalLinks/externalLink25.xml"/><Relationship Id="rId128" Type="http://schemas.openxmlformats.org/officeDocument/2006/relationships/externalLink" Target="externalLinks/externalLink30.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15.xml"/><Relationship Id="rId118" Type="http://schemas.openxmlformats.org/officeDocument/2006/relationships/externalLink" Target="externalLinks/externalLink20.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5.xml"/><Relationship Id="rId108" Type="http://schemas.openxmlformats.org/officeDocument/2006/relationships/externalLink" Target="externalLinks/externalLink10.xml"/><Relationship Id="rId124" Type="http://schemas.openxmlformats.org/officeDocument/2006/relationships/externalLink" Target="externalLinks/externalLink26.xml"/><Relationship Id="rId129" Type="http://schemas.openxmlformats.org/officeDocument/2006/relationships/externalLink" Target="externalLinks/externalLink3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6.xml"/><Relationship Id="rId119" Type="http://schemas.openxmlformats.org/officeDocument/2006/relationships/externalLink" Target="externalLinks/externalLink21.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theme" Target="theme/theme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6.xml"/><Relationship Id="rId120" Type="http://schemas.openxmlformats.org/officeDocument/2006/relationships/externalLink" Target="externalLinks/externalLink22.xml"/><Relationship Id="rId125" Type="http://schemas.openxmlformats.org/officeDocument/2006/relationships/externalLink" Target="externalLinks/externalLink2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2.xml"/><Relationship Id="rId115" Type="http://schemas.openxmlformats.org/officeDocument/2006/relationships/externalLink" Target="externalLinks/externalLink17.xml"/><Relationship Id="rId131"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2.xml"/><Relationship Id="rId105" Type="http://schemas.openxmlformats.org/officeDocument/2006/relationships/externalLink" Target="externalLinks/externalLink7.xml"/><Relationship Id="rId126" Type="http://schemas.openxmlformats.org/officeDocument/2006/relationships/externalLink" Target="externalLinks/externalLink2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externalLink" Target="externalLinks/externalLink2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1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3.xml"/><Relationship Id="rId132" Type="http://schemas.openxmlformats.org/officeDocument/2006/relationships/sharedStrings" Target="sharedString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8.xml"/><Relationship Id="rId127" Type="http://schemas.openxmlformats.org/officeDocument/2006/relationships/externalLink" Target="externalLinks/externalLink29.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externalLink" Target="externalLinks/externalLink1.xml"/><Relationship Id="rId101" Type="http://schemas.openxmlformats.org/officeDocument/2006/relationships/externalLink" Target="externalLinks/externalLink3.xml"/><Relationship Id="rId122"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externalLink" Target="externalLinks/externalLink14.xml"/><Relationship Id="rId133"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3"/>
          <c:order val="0"/>
          <c:tx>
            <c:strRef>
              <c:f>'Данные для графиков'!$B$10:$D$10</c:f>
              <c:strCache>
                <c:ptCount val="3"/>
                <c:pt idx="0">
                  <c:v>акча базасы
</c:v>
                </c:pt>
                <c:pt idx="1">
                  <c:v>денежная база
</c:v>
                </c:pt>
                <c:pt idx="2">
                  <c:v>monetary base</c:v>
                </c:pt>
              </c:strCache>
            </c:strRef>
          </c:tx>
          <c:spPr>
            <a:ln w="19050" cap="rnd">
              <a:solidFill>
                <a:schemeClr val="accent4"/>
              </a:solidFill>
              <a:round/>
            </a:ln>
            <a:effectLst/>
          </c:spPr>
          <c:marker>
            <c:symbol val="none"/>
          </c:marker>
          <c:cat>
            <c:strRef>
              <c:f>'Данные для графиков'!$J$6:$V$6</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графиков'!$J$10:$V$10</c:f>
              <c:numCache>
                <c:formatCode>#,##0.00</c:formatCode>
                <c:ptCount val="13"/>
                <c:pt idx="0">
                  <c:v>-2.4220865445889443</c:v>
                </c:pt>
                <c:pt idx="1">
                  <c:v>3.5448566420625265</c:v>
                </c:pt>
                <c:pt idx="2">
                  <c:v>1.8144707686650867</c:v>
                </c:pt>
                <c:pt idx="3">
                  <c:v>2.7781623654225882</c:v>
                </c:pt>
                <c:pt idx="4">
                  <c:v>-2.2432027202645202</c:v>
                </c:pt>
                <c:pt idx="5">
                  <c:v>1.226379958738294</c:v>
                </c:pt>
                <c:pt idx="6">
                  <c:v>-2.439635506198194</c:v>
                </c:pt>
                <c:pt idx="7">
                  <c:v>6.7301587036535411</c:v>
                </c:pt>
                <c:pt idx="8">
                  <c:v>-8.7398932732412806</c:v>
                </c:pt>
                <c:pt idx="9">
                  <c:v>2.4990378668206952E-2</c:v>
                </c:pt>
                <c:pt idx="10">
                  <c:v>3.5289783835806499</c:v>
                </c:pt>
                <c:pt idx="11">
                  <c:v>3.5789909046397215</c:v>
                </c:pt>
                <c:pt idx="12">
                  <c:v>1.3394583230733539</c:v>
                </c:pt>
              </c:numCache>
            </c:numRef>
          </c:val>
          <c:smooth val="1"/>
          <c:extLst>
            <c:ext xmlns:c16="http://schemas.microsoft.com/office/drawing/2014/chart" uri="{C3380CC4-5D6E-409C-BE32-E72D297353CC}">
              <c16:uniqueId val="{00000000-4F77-4BF9-AB5D-F4490067786A}"/>
            </c:ext>
          </c:extLst>
        </c:ser>
        <c:ser>
          <c:idx val="4"/>
          <c:order val="1"/>
          <c:tx>
            <c:strRef>
              <c:f>'Данные для графиков'!$B$11</c:f>
              <c:strCache>
                <c:ptCount val="1"/>
                <c:pt idx="0">
                  <c:v>М2Х
</c:v>
                </c:pt>
              </c:strCache>
            </c:strRef>
          </c:tx>
          <c:spPr>
            <a:ln w="19050" cap="rnd">
              <a:solidFill>
                <a:schemeClr val="accent5"/>
              </a:solidFill>
              <a:round/>
            </a:ln>
            <a:effectLst/>
          </c:spPr>
          <c:marker>
            <c:symbol val="none"/>
          </c:marker>
          <c:cat>
            <c:strRef>
              <c:f>'Данные для графиков'!$J$6:$V$6</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графиков'!$J$11:$V$11</c:f>
              <c:numCache>
                <c:formatCode>#,##0.00</c:formatCode>
                <c:ptCount val="13"/>
                <c:pt idx="0">
                  <c:v>-0.52738234528542682</c:v>
                </c:pt>
                <c:pt idx="1">
                  <c:v>1.7401195603669601</c:v>
                </c:pt>
                <c:pt idx="2">
                  <c:v>0.95502871293535463</c:v>
                </c:pt>
                <c:pt idx="3">
                  <c:v>0.25423506920988875</c:v>
                </c:pt>
                <c:pt idx="4">
                  <c:v>-0.47118821907064296</c:v>
                </c:pt>
                <c:pt idx="5">
                  <c:v>1.3823680521080248</c:v>
                </c:pt>
                <c:pt idx="6">
                  <c:v>-0.83796948850731001</c:v>
                </c:pt>
                <c:pt idx="7">
                  <c:v>2.646548354978143</c:v>
                </c:pt>
                <c:pt idx="8">
                  <c:v>-3.7388463078266834</c:v>
                </c:pt>
                <c:pt idx="9">
                  <c:v>0.61263554464411918</c:v>
                </c:pt>
                <c:pt idx="10">
                  <c:v>2.8916276085033559</c:v>
                </c:pt>
                <c:pt idx="11">
                  <c:v>1.4292861604443672</c:v>
                </c:pt>
                <c:pt idx="12">
                  <c:v>1.6169966801860964</c:v>
                </c:pt>
              </c:numCache>
            </c:numRef>
          </c:val>
          <c:smooth val="1"/>
          <c:extLst>
            <c:ext xmlns:c16="http://schemas.microsoft.com/office/drawing/2014/chart" uri="{C3380CC4-5D6E-409C-BE32-E72D297353CC}">
              <c16:uniqueId val="{00000001-4F77-4BF9-AB5D-F4490067786A}"/>
            </c:ext>
          </c:extLst>
        </c:ser>
        <c:dLbls>
          <c:showLegendKey val="0"/>
          <c:showVal val="0"/>
          <c:showCatName val="0"/>
          <c:showSerName val="0"/>
          <c:showPercent val="0"/>
          <c:showBubbleSize val="0"/>
        </c:dLbls>
        <c:smooth val="0"/>
        <c:axId val="295178912"/>
        <c:axId val="295179472"/>
      </c:lineChart>
      <c:catAx>
        <c:axId val="295178912"/>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295179472"/>
        <c:crosses val="autoZero"/>
        <c:auto val="1"/>
        <c:lblAlgn val="ctr"/>
        <c:lblOffset val="100"/>
        <c:noMultiLvlLbl val="0"/>
      </c:catAx>
      <c:valAx>
        <c:axId val="295179472"/>
        <c:scaling>
          <c:orientation val="minMax"/>
          <c:max val="8"/>
          <c:min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rPr>
                  <a:t>өткөн айга карата пайыздарда </a:t>
                </a:r>
              </a:p>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rPr>
                  <a:t>в процентах к предыдущему месяцу</a:t>
                </a:r>
              </a:p>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rPr>
                  <a:t>in percent to the previous month</a:t>
                </a:r>
                <a:endPara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overlay val="0"/>
          <c:spPr>
            <a:noFill/>
            <a:ln>
              <a:noFill/>
            </a:ln>
            <a:effectLst/>
          </c:sp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295178912"/>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y-KG"/>
    </a:p>
  </c:txPr>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90907274180667"/>
          <c:y val="3.1456659500913205E-2"/>
          <c:w val="0.85764238609112764"/>
          <c:h val="0.73986873768726225"/>
        </c:manualLayout>
      </c:layout>
      <c:barChart>
        <c:barDir val="col"/>
        <c:grouping val="stacked"/>
        <c:varyColors val="0"/>
        <c:ser>
          <c:idx val="0"/>
          <c:order val="0"/>
          <c:tx>
            <c:strRef>
              <c:f>'Данные для графиков'!$B$16:$D$16</c:f>
              <c:strCache>
                <c:ptCount val="3"/>
                <c:pt idx="0">
                  <c:v>банктардан тышкары акчалар
</c:v>
                </c:pt>
                <c:pt idx="1">
                  <c:v>деньги вне банков
</c:v>
                </c:pt>
                <c:pt idx="2">
                  <c:v>currency outside banks
</c:v>
                </c:pt>
              </c:strCache>
            </c:strRef>
          </c:tx>
          <c:spPr>
            <a:solidFill>
              <a:schemeClr val="accent1"/>
            </a:solidFill>
            <a:ln>
              <a:noFill/>
            </a:ln>
            <a:effectLst/>
          </c:spPr>
          <c:invertIfNegative val="0"/>
          <c:cat>
            <c:strRef>
              <c:f>'Данные для графиков'!$J$15:$V$15</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графиков'!$J$16:$V$16</c:f>
              <c:numCache>
                <c:formatCode>#\ ##0.0</c:formatCode>
                <c:ptCount val="13"/>
                <c:pt idx="0">
                  <c:v>78443.812122200005</c:v>
                </c:pt>
                <c:pt idx="1">
                  <c:v>81058.269220529997</c:v>
                </c:pt>
                <c:pt idx="2">
                  <c:v>83378.375523120005</c:v>
                </c:pt>
                <c:pt idx="3">
                  <c:v>84369.36953453999</c:v>
                </c:pt>
                <c:pt idx="4">
                  <c:v>83431.448327089995</c:v>
                </c:pt>
                <c:pt idx="5">
                  <c:v>84224.165806559991</c:v>
                </c:pt>
                <c:pt idx="6">
                  <c:v>81700.468108879999</c:v>
                </c:pt>
                <c:pt idx="7">
                  <c:v>84826.728468500005</c:v>
                </c:pt>
                <c:pt idx="8">
                  <c:v>79777.100282880012</c:v>
                </c:pt>
                <c:pt idx="9">
                  <c:v>80057.141435480007</c:v>
                </c:pt>
                <c:pt idx="10">
                  <c:v>82414.570211820013</c:v>
                </c:pt>
                <c:pt idx="11">
                  <c:v>84629.197267320007</c:v>
                </c:pt>
                <c:pt idx="12">
                  <c:v>87275.138754779997</c:v>
                </c:pt>
              </c:numCache>
            </c:numRef>
          </c:val>
          <c:extLst>
            <c:ext xmlns:c16="http://schemas.microsoft.com/office/drawing/2014/chart" uri="{C3380CC4-5D6E-409C-BE32-E72D297353CC}">
              <c16:uniqueId val="{00000000-ABCD-4204-96E2-54DA93442870}"/>
            </c:ext>
          </c:extLst>
        </c:ser>
        <c:ser>
          <c:idx val="1"/>
          <c:order val="1"/>
          <c:tx>
            <c:strRef>
              <c:f>'Данные для графиков'!$B$17:$D$17</c:f>
              <c:strCache>
                <c:ptCount val="3"/>
                <c:pt idx="0">
                  <c:v>улуттук валютадагы депозиттер
</c:v>
                </c:pt>
                <c:pt idx="1">
                  <c:v>депозиты в национальной валюте
</c:v>
                </c:pt>
                <c:pt idx="2">
                  <c:v>deposits in national currency
</c:v>
                </c:pt>
              </c:strCache>
            </c:strRef>
          </c:tx>
          <c:spPr>
            <a:solidFill>
              <a:schemeClr val="accent2"/>
            </a:solidFill>
            <a:ln>
              <a:noFill/>
            </a:ln>
            <a:effectLst/>
          </c:spPr>
          <c:invertIfNegative val="0"/>
          <c:cat>
            <c:strRef>
              <c:f>'Данные для графиков'!$J$15:$V$15</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графиков'!$J$17:$V$17</c:f>
              <c:numCache>
                <c:formatCode>#\ ##0.0</c:formatCode>
                <c:ptCount val="13"/>
                <c:pt idx="0">
                  <c:v>64158.555530569989</c:v>
                </c:pt>
                <c:pt idx="1">
                  <c:v>65663.108514540014</c:v>
                </c:pt>
                <c:pt idx="2">
                  <c:v>64869.887428059985</c:v>
                </c:pt>
                <c:pt idx="3">
                  <c:v>64903.173026520017</c:v>
                </c:pt>
                <c:pt idx="4">
                  <c:v>63791.097860980008</c:v>
                </c:pt>
                <c:pt idx="5">
                  <c:v>65667.020570049994</c:v>
                </c:pt>
                <c:pt idx="6">
                  <c:v>67001.738550999988</c:v>
                </c:pt>
                <c:pt idx="7">
                  <c:v>69749.545250700015</c:v>
                </c:pt>
                <c:pt idx="8">
                  <c:v>68643.747045900003</c:v>
                </c:pt>
                <c:pt idx="9">
                  <c:v>70064.882553870004</c:v>
                </c:pt>
                <c:pt idx="10">
                  <c:v>72441.388023049993</c:v>
                </c:pt>
                <c:pt idx="11">
                  <c:v>73566.087071329996</c:v>
                </c:pt>
                <c:pt idx="12">
                  <c:v>74430.313154570002</c:v>
                </c:pt>
              </c:numCache>
            </c:numRef>
          </c:val>
          <c:extLst>
            <c:ext xmlns:c16="http://schemas.microsoft.com/office/drawing/2014/chart" uri="{C3380CC4-5D6E-409C-BE32-E72D297353CC}">
              <c16:uniqueId val="{00000001-ABCD-4204-96E2-54DA93442870}"/>
            </c:ext>
          </c:extLst>
        </c:ser>
        <c:ser>
          <c:idx val="2"/>
          <c:order val="2"/>
          <c:tx>
            <c:strRef>
              <c:f>'Данные для графиков'!$B$18:$D$18</c:f>
              <c:strCache>
                <c:ptCount val="3"/>
                <c:pt idx="0">
                  <c:v>чет өлкө валютасындагы депозиттер
</c:v>
                </c:pt>
                <c:pt idx="1">
                  <c:v>депозиты в иностранной валюте
</c:v>
                </c:pt>
                <c:pt idx="2">
                  <c:v>deposits in foreign currency
</c:v>
                </c:pt>
              </c:strCache>
            </c:strRef>
          </c:tx>
          <c:spPr>
            <a:solidFill>
              <a:schemeClr val="accent3"/>
            </a:solidFill>
            <a:ln>
              <a:noFill/>
            </a:ln>
            <a:effectLst/>
          </c:spPr>
          <c:invertIfNegative val="0"/>
          <c:cat>
            <c:strRef>
              <c:f>'Данные для графиков'!$J$15:$V$15</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графиков'!$J$18:$V$18</c:f>
              <c:numCache>
                <c:formatCode>#\ ##0.0</c:formatCode>
                <c:ptCount val="13"/>
                <c:pt idx="0">
                  <c:v>50353.320478910005</c:v>
                </c:pt>
                <c:pt idx="1">
                  <c:v>49591.970068629998</c:v>
                </c:pt>
                <c:pt idx="2">
                  <c:v>49939.933691370003</c:v>
                </c:pt>
                <c:pt idx="3">
                  <c:v>49419.517980390003</c:v>
                </c:pt>
                <c:pt idx="4">
                  <c:v>50533.30077188</c:v>
                </c:pt>
                <c:pt idx="5">
                  <c:v>50598.374232889997</c:v>
                </c:pt>
                <c:pt idx="6">
                  <c:v>50107.312604070001</c:v>
                </c:pt>
                <c:pt idx="7">
                  <c:v>49494.835606370005</c:v>
                </c:pt>
                <c:pt idx="8">
                  <c:v>48020.356860430002</c:v>
                </c:pt>
                <c:pt idx="9">
                  <c:v>47522.648841050002</c:v>
                </c:pt>
                <c:pt idx="10">
                  <c:v>48503.862521820003</c:v>
                </c:pt>
                <c:pt idx="11">
                  <c:v>48071.130192029996</c:v>
                </c:pt>
                <c:pt idx="12">
                  <c:v>47896.283696629995</c:v>
                </c:pt>
              </c:numCache>
            </c:numRef>
          </c:val>
          <c:extLst>
            <c:ext xmlns:c16="http://schemas.microsoft.com/office/drawing/2014/chart" uri="{C3380CC4-5D6E-409C-BE32-E72D297353CC}">
              <c16:uniqueId val="{00000002-ABCD-4204-96E2-54DA93442870}"/>
            </c:ext>
          </c:extLst>
        </c:ser>
        <c:dLbls>
          <c:showLegendKey val="0"/>
          <c:showVal val="0"/>
          <c:showCatName val="0"/>
          <c:showSerName val="0"/>
          <c:showPercent val="0"/>
          <c:showBubbleSize val="0"/>
        </c:dLbls>
        <c:gapWidth val="150"/>
        <c:overlap val="100"/>
        <c:axId val="295183392"/>
        <c:axId val="330125792"/>
      </c:barChart>
      <c:catAx>
        <c:axId val="29518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0125792"/>
        <c:crosses val="autoZero"/>
        <c:auto val="1"/>
        <c:lblAlgn val="ctr"/>
        <c:lblOffset val="100"/>
        <c:noMultiLvlLbl val="0"/>
      </c:catAx>
      <c:valAx>
        <c:axId val="330125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rPr>
                  <a:t>млн сом</a:t>
                </a:r>
                <a:r>
                  <a: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rPr>
                  <a:t> / million of soms</a:t>
                </a:r>
                <a:endPara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1.1103617106314948E-2"/>
              <c:y val="0.24235611055180684"/>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295183392"/>
        <c:crosses val="autoZero"/>
        <c:crossBetween val="between"/>
      </c:valAx>
      <c:spPr>
        <a:noFill/>
        <a:ln>
          <a:noFill/>
        </a:ln>
        <a:effectLst/>
      </c:spPr>
    </c:plotArea>
    <c:legend>
      <c:legendPos val="b"/>
      <c:layout>
        <c:manualLayout>
          <c:xMode val="edge"/>
          <c:yMode val="edge"/>
          <c:x val="5.6164479440069977E-2"/>
          <c:y val="0.85551788012358865"/>
          <c:w val="0.9207325419320681"/>
          <c:h val="0.10988739900607834"/>
        </c:manualLayout>
      </c:layout>
      <c:overlay val="0"/>
      <c:spPr>
        <a:noFill/>
        <a:ln>
          <a:noFill/>
        </a:ln>
        <a:effectLst/>
      </c:spPr>
      <c:txPr>
        <a:bodyPr rot="0" spcFirstLastPara="1" vertOverflow="ellipsis" vert="horz" wrap="square" anchor="ctr" anchorCtr="1"/>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y-KG"/>
    </a:p>
  </c:txPr>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26317990010184"/>
          <c:y val="3.333333333333334E-2"/>
          <c:w val="0.85032984249536503"/>
          <c:h val="0.7354056311142928"/>
        </c:manualLayout>
      </c:layout>
      <c:barChart>
        <c:barDir val="col"/>
        <c:grouping val="clustered"/>
        <c:varyColors val="0"/>
        <c:ser>
          <c:idx val="0"/>
          <c:order val="0"/>
          <c:tx>
            <c:strRef>
              <c:f>'Данные для графиков'!$B$28:$D$28</c:f>
              <c:strCache>
                <c:ptCount val="3"/>
                <c:pt idx="0">
                  <c:v>керектөө бааларынын өсүш арымы 
</c:v>
                </c:pt>
                <c:pt idx="1">
                  <c:v>темп прироста потребительских цен
</c:v>
                </c:pt>
                <c:pt idx="2">
                  <c:v>growth rate of consumer prices
</c:v>
                </c:pt>
              </c:strCache>
            </c:strRef>
          </c:tx>
          <c:spPr>
            <a:solidFill>
              <a:schemeClr val="accent1"/>
            </a:solidFill>
            <a:ln>
              <a:noFill/>
            </a:ln>
            <a:effectLst/>
          </c:spPr>
          <c:invertIfNegative val="0"/>
          <c:cat>
            <c:strRef>
              <c:f>'Данные для графиков'!$J$24:$V$24</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графиков'!$J$28:$V$28</c:f>
              <c:numCache>
                <c:formatCode>#\ ##0.0</c:formatCode>
                <c:ptCount val="13"/>
                <c:pt idx="0">
                  <c:v>-0.49096751740478339</c:v>
                </c:pt>
                <c:pt idx="1">
                  <c:v>-0.23848266640520421</c:v>
                </c:pt>
                <c:pt idx="2">
                  <c:v>-0.67713768808282282</c:v>
                </c:pt>
                <c:pt idx="3">
                  <c:v>-0.42226606244410902</c:v>
                </c:pt>
                <c:pt idx="4">
                  <c:v>7.3687648124149518E-2</c:v>
                </c:pt>
                <c:pt idx="5">
                  <c:v>0.26276185903164162</c:v>
                </c:pt>
                <c:pt idx="6">
                  <c:v>0.68336612960742116</c:v>
                </c:pt>
                <c:pt idx="7">
                  <c:v>0.67944215500921246</c:v>
                </c:pt>
                <c:pt idx="8">
                  <c:v>0.42703047451820453</c:v>
                </c:pt>
                <c:pt idx="9">
                  <c:v>-0.19666061410079294</c:v>
                </c:pt>
                <c:pt idx="10">
                  <c:v>-0.25153327692910921</c:v>
                </c:pt>
                <c:pt idx="11">
                  <c:v>-0.36574254959823804</c:v>
                </c:pt>
                <c:pt idx="12">
                  <c:v>0.12253783743372537</c:v>
                </c:pt>
              </c:numCache>
            </c:numRef>
          </c:val>
          <c:extLst>
            <c:ext xmlns:c16="http://schemas.microsoft.com/office/drawing/2014/chart" uri="{C3380CC4-5D6E-409C-BE32-E72D297353CC}">
              <c16:uniqueId val="{00000000-4E8A-40F8-876C-EA6425621FAC}"/>
            </c:ext>
          </c:extLst>
        </c:ser>
        <c:ser>
          <c:idx val="1"/>
          <c:order val="1"/>
          <c:tx>
            <c:strRef>
              <c:f>'Данные для графиков'!$B$29:$D$29</c:f>
              <c:strCache>
                <c:ptCount val="3"/>
                <c:pt idx="0">
                  <c:v>өндүрүүчүлөрдүн бааларынын өсүш арымы
</c:v>
                </c:pt>
                <c:pt idx="1">
                  <c:v>темп прироста цен производителей
</c:v>
                </c:pt>
                <c:pt idx="2">
                  <c:v>growth rate of producer prices
</c:v>
                </c:pt>
              </c:strCache>
            </c:strRef>
          </c:tx>
          <c:spPr>
            <a:solidFill>
              <a:schemeClr val="accent3"/>
            </a:solidFill>
            <a:ln>
              <a:noFill/>
            </a:ln>
            <a:effectLst/>
          </c:spPr>
          <c:invertIfNegative val="0"/>
          <c:cat>
            <c:strRef>
              <c:f>'Данные для графиков'!$J$24:$V$24</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графиков'!$J$29:$V$29</c:f>
              <c:numCache>
                <c:formatCode>#\ ##0.0</c:formatCode>
                <c:ptCount val="13"/>
                <c:pt idx="0">
                  <c:v>-0.90000000000000568</c:v>
                </c:pt>
                <c:pt idx="1">
                  <c:v>-0.78000000000000114</c:v>
                </c:pt>
                <c:pt idx="2">
                  <c:v>-1.3100000000000023</c:v>
                </c:pt>
                <c:pt idx="3">
                  <c:v>-1.25</c:v>
                </c:pt>
                <c:pt idx="4">
                  <c:v>-0.43000000000000682</c:v>
                </c:pt>
                <c:pt idx="5">
                  <c:v>-0.29999999999999716</c:v>
                </c:pt>
                <c:pt idx="6">
                  <c:v>1.519999999999996</c:v>
                </c:pt>
                <c:pt idx="7">
                  <c:v>0.51000000000000512</c:v>
                </c:pt>
                <c:pt idx="8">
                  <c:v>1.1400000000000006</c:v>
                </c:pt>
                <c:pt idx="9">
                  <c:v>1.6700000000000017</c:v>
                </c:pt>
                <c:pt idx="10">
                  <c:v>0.28000000000000114</c:v>
                </c:pt>
                <c:pt idx="11">
                  <c:v>-1.8799999999999955</c:v>
                </c:pt>
                <c:pt idx="12">
                  <c:v>0.12000000000000455</c:v>
                </c:pt>
              </c:numCache>
            </c:numRef>
          </c:val>
          <c:extLst>
            <c:ext xmlns:c16="http://schemas.microsoft.com/office/drawing/2014/chart" uri="{C3380CC4-5D6E-409C-BE32-E72D297353CC}">
              <c16:uniqueId val="{00000001-4E8A-40F8-876C-EA6425621FAC}"/>
            </c:ext>
          </c:extLst>
        </c:ser>
        <c:dLbls>
          <c:showLegendKey val="0"/>
          <c:showVal val="0"/>
          <c:showCatName val="0"/>
          <c:showSerName val="0"/>
          <c:showPercent val="0"/>
          <c:showBubbleSize val="0"/>
        </c:dLbls>
        <c:gapWidth val="50"/>
        <c:axId val="330129152"/>
        <c:axId val="330129712"/>
      </c:barChart>
      <c:catAx>
        <c:axId val="33012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0129712"/>
        <c:crosses val="autoZero"/>
        <c:auto val="1"/>
        <c:lblAlgn val="ctr"/>
        <c:lblOffset val="100"/>
        <c:noMultiLvlLbl val="0"/>
      </c:catAx>
      <c:valAx>
        <c:axId val="330129712"/>
        <c:scaling>
          <c:orientation val="minMax"/>
          <c:max val="2"/>
          <c:min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marL="0" marR="0" indent="0" algn="ctr" defTabSz="914400" rtl="0" eaLnBrk="1" fontAlgn="auto" latinLnBrk="0" hangingPunct="1">
                  <a:lnSpc>
                    <a:spcPct val="100000"/>
                  </a:lnSpc>
                  <a:spcBef>
                    <a:spcPts val="0"/>
                  </a:spcBef>
                  <a:spcAft>
                    <a:spcPts val="0"/>
                  </a:spcAft>
                  <a:buClrTx/>
                  <a:buSzTx/>
                  <a:buFontTx/>
                  <a:buNone/>
                  <a:tabLst/>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rPr>
                  <a:t>өткөн айга карата пайыздарда </a:t>
                </a:r>
              </a:p>
              <a:p>
                <a:pPr marL="0" marR="0" indent="0" algn="ctr" defTabSz="914400" rtl="0" eaLnBrk="1" fontAlgn="auto" latinLnBrk="0" hangingPunct="1">
                  <a:lnSpc>
                    <a:spcPct val="100000"/>
                  </a:lnSpc>
                  <a:spcBef>
                    <a:spcPts val="0"/>
                  </a:spcBef>
                  <a:spcAft>
                    <a:spcPts val="0"/>
                  </a:spcAft>
                  <a:buClrTx/>
                  <a:buSzTx/>
                  <a:buFontTx/>
                  <a:buNone/>
                  <a:tabLst/>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rPr>
                  <a:t>в процентах к предыдущему месяцу</a:t>
                </a:r>
                <a:endPara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endParaRPr>
              </a:p>
              <a:p>
                <a:pPr marL="0" marR="0" indent="0" algn="ctr" defTabSz="914400" rtl="0" eaLnBrk="1" fontAlgn="auto" latinLnBrk="0" hangingPunct="1">
                  <a:lnSpc>
                    <a:spcPct val="100000"/>
                  </a:lnSpc>
                  <a:spcBef>
                    <a:spcPts val="0"/>
                  </a:spcBef>
                  <a:spcAft>
                    <a:spcPts val="0"/>
                  </a:spcAft>
                  <a:buClrTx/>
                  <a:buSzTx/>
                  <a:buFontTx/>
                  <a:buNone/>
                  <a:tabLst/>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0" i="0" baseline="0">
                    <a:effectLst/>
                  </a:rPr>
                  <a:t>in percent to the previous month</a:t>
                </a:r>
                <a:endParaRPr lang="ru-RU" sz="1000">
                  <a:effectLst/>
                </a:endParaRPr>
              </a:p>
              <a:p>
                <a:pPr marL="0" marR="0" indent="0" algn="ctr" defTabSz="914400" rtl="0" eaLnBrk="1" fontAlgn="auto" latinLnBrk="0" hangingPunct="1">
                  <a:lnSpc>
                    <a:spcPct val="100000"/>
                  </a:lnSpc>
                  <a:spcBef>
                    <a:spcPts val="0"/>
                  </a:spcBef>
                  <a:spcAft>
                    <a:spcPts val="0"/>
                  </a:spcAft>
                  <a:buClrTx/>
                  <a:buSzTx/>
                  <a:buFontTx/>
                  <a:buNone/>
                  <a:tabLst/>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1.7898521023128323E-2"/>
              <c:y val="0.13295275590551167"/>
            </c:manualLayout>
          </c:layout>
          <c:overlay val="0"/>
          <c:spPr>
            <a:noFill/>
            <a:ln>
              <a:noFill/>
            </a:ln>
            <a:effectLst/>
          </c:spPr>
        </c:title>
        <c:numFmt formatCode="#\ ##0.0" sourceLinked="1"/>
        <c:majorTickMark val="none"/>
        <c:minorTickMark val="none"/>
        <c:tickLblPos val="nextTo"/>
        <c:spPr>
          <a:noFill/>
          <a:ln>
            <a:noFill/>
          </a:ln>
          <a:effectLst/>
        </c:spPr>
        <c:txPr>
          <a:bodyPr rot="-60000000" spcFirstLastPara="1" vertOverflow="ellipsis" vert="horz" wrap="square" anchor="ctr" anchorCtr="1"/>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0129152"/>
        <c:crosses val="autoZero"/>
        <c:crossBetween val="between"/>
        <c:majorUnit val="0.4"/>
      </c:valAx>
      <c:spPr>
        <a:noFill/>
        <a:ln>
          <a:noFill/>
        </a:ln>
        <a:effectLst/>
      </c:spPr>
    </c:plotArea>
    <c:legend>
      <c:legendPos val="b"/>
      <c:layout>
        <c:manualLayout>
          <c:xMode val="edge"/>
          <c:yMode val="edge"/>
          <c:x val="7.9079694519711752E-2"/>
          <c:y val="0.78653758052970646"/>
          <c:w val="0.84184061096057683"/>
          <c:h val="0.1952806012884753"/>
        </c:manualLayout>
      </c:layout>
      <c:overlay val="0"/>
      <c:spPr>
        <a:noFill/>
        <a:ln>
          <a:noFill/>
        </a:ln>
        <a:effectLst/>
      </c:spPr>
      <c:txPr>
        <a:bodyPr rot="0" spcFirstLastPara="1" vertOverflow="ellipsis" vert="horz" wrap="square" anchor="ctr" anchorCtr="1"/>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y-KG"/>
    </a:p>
  </c:txPr>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0141143627191"/>
          <c:y val="3.3199923666317244E-2"/>
          <c:w val="0.84555267779519849"/>
          <c:h val="0.75884354945921195"/>
        </c:manualLayout>
      </c:layout>
      <c:barChart>
        <c:barDir val="col"/>
        <c:grouping val="clustered"/>
        <c:varyColors val="0"/>
        <c:ser>
          <c:idx val="0"/>
          <c:order val="0"/>
          <c:tx>
            <c:strRef>
              <c:f>'Данные для графиков'!$B$34:$D$34</c:f>
              <c:strCache>
                <c:ptCount val="3"/>
                <c:pt idx="0">
                  <c:v>орточо номиналдык эмгек акы
</c:v>
                </c:pt>
                <c:pt idx="1">
                  <c:v>средняя номинальная заработная плата
</c:v>
                </c:pt>
                <c:pt idx="2">
                  <c:v>average nominal wage
</c:v>
                </c:pt>
              </c:strCache>
            </c:strRef>
          </c:tx>
          <c:spPr>
            <a:solidFill>
              <a:schemeClr val="accent1"/>
            </a:solidFill>
            <a:ln>
              <a:noFill/>
            </a:ln>
            <a:effectLst/>
          </c:spPr>
          <c:invertIfNegative val="0"/>
          <c:cat>
            <c:strRef>
              <c:f>'Данные для графиков'!$F$33:$J$33</c:f>
              <c:strCache>
                <c:ptCount val="5"/>
                <c:pt idx="0">
                  <c:v>01-03 / 18</c:v>
                </c:pt>
                <c:pt idx="1">
                  <c:v>01-06 / 18</c:v>
                </c:pt>
                <c:pt idx="2">
                  <c:v>01-09 / 18</c:v>
                </c:pt>
                <c:pt idx="3">
                  <c:v>01-12 / 18</c:v>
                </c:pt>
                <c:pt idx="4">
                  <c:v>01-03 / 19</c:v>
                </c:pt>
              </c:strCache>
            </c:strRef>
          </c:cat>
          <c:val>
            <c:numRef>
              <c:f>'Данные для графиков'!$F$34:$J$34</c:f>
              <c:numCache>
                <c:formatCode>#\ ##0.0</c:formatCode>
                <c:ptCount val="5"/>
                <c:pt idx="0">
                  <c:v>15120</c:v>
                </c:pt>
                <c:pt idx="1">
                  <c:v>15665</c:v>
                </c:pt>
                <c:pt idx="2">
                  <c:v>15752</c:v>
                </c:pt>
                <c:pt idx="3">
                  <c:v>16218</c:v>
                </c:pt>
                <c:pt idx="4">
                  <c:v>15716</c:v>
                </c:pt>
              </c:numCache>
            </c:numRef>
          </c:val>
          <c:extLst>
            <c:ext xmlns:c16="http://schemas.microsoft.com/office/drawing/2014/chart" uri="{C3380CC4-5D6E-409C-BE32-E72D297353CC}">
              <c16:uniqueId val="{00000000-8B9D-4628-BD92-03AD9F91705F}"/>
            </c:ext>
          </c:extLst>
        </c:ser>
        <c:ser>
          <c:idx val="1"/>
          <c:order val="1"/>
          <c:tx>
            <c:strRef>
              <c:f>'Данные для графиков'!$B$35:$D$35</c:f>
              <c:strCache>
                <c:ptCount val="3"/>
                <c:pt idx="0">
                  <c:v>жашоо үчүн эсептелинген зарыл болгон каражат минимуму
</c:v>
                </c:pt>
                <c:pt idx="1">
                  <c:v>расчетный прожиточный минимум
</c:v>
                </c:pt>
                <c:pt idx="2">
                  <c:v>estimated subsistence level
</c:v>
                </c:pt>
              </c:strCache>
            </c:strRef>
          </c:tx>
          <c:spPr>
            <a:solidFill>
              <a:schemeClr val="accent3"/>
            </a:solidFill>
            <a:ln>
              <a:noFill/>
            </a:ln>
            <a:effectLst/>
          </c:spPr>
          <c:invertIfNegative val="0"/>
          <c:cat>
            <c:strRef>
              <c:f>'Данные для графиков'!$F$33:$J$33</c:f>
              <c:strCache>
                <c:ptCount val="5"/>
                <c:pt idx="0">
                  <c:v>01-03 / 18</c:v>
                </c:pt>
                <c:pt idx="1">
                  <c:v>01-06 / 18</c:v>
                </c:pt>
                <c:pt idx="2">
                  <c:v>01-09 / 18</c:v>
                </c:pt>
                <c:pt idx="3">
                  <c:v>01-12 / 18</c:v>
                </c:pt>
                <c:pt idx="4">
                  <c:v>01-03 / 19</c:v>
                </c:pt>
              </c:strCache>
            </c:strRef>
          </c:cat>
          <c:val>
            <c:numRef>
              <c:f>'Данные для графиков'!$F$35:$J$35</c:f>
              <c:numCache>
                <c:formatCode>#\ ##0.0</c:formatCode>
                <c:ptCount val="5"/>
                <c:pt idx="0">
                  <c:v>4884.49</c:v>
                </c:pt>
                <c:pt idx="1">
                  <c:v>4899.54</c:v>
                </c:pt>
                <c:pt idx="2">
                  <c:v>4654.7700000000004</c:v>
                </c:pt>
                <c:pt idx="3">
                  <c:v>4731.01</c:v>
                </c:pt>
                <c:pt idx="4">
                  <c:v>4681.3100000000004</c:v>
                </c:pt>
              </c:numCache>
            </c:numRef>
          </c:val>
          <c:extLst>
            <c:ext xmlns:c16="http://schemas.microsoft.com/office/drawing/2014/chart" uri="{C3380CC4-5D6E-409C-BE32-E72D297353CC}">
              <c16:uniqueId val="{00000001-8B9D-4628-BD92-03AD9F91705F}"/>
            </c:ext>
          </c:extLst>
        </c:ser>
        <c:dLbls>
          <c:showLegendKey val="0"/>
          <c:showVal val="0"/>
          <c:showCatName val="0"/>
          <c:showSerName val="0"/>
          <c:showPercent val="0"/>
          <c:showBubbleSize val="0"/>
        </c:dLbls>
        <c:gapWidth val="50"/>
        <c:axId val="330133072"/>
        <c:axId val="330240496"/>
      </c:barChart>
      <c:catAx>
        <c:axId val="33013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0240496"/>
        <c:crosses val="autoZero"/>
        <c:auto val="1"/>
        <c:lblAlgn val="ctr"/>
        <c:lblOffset val="100"/>
        <c:noMultiLvlLbl val="0"/>
      </c:catAx>
      <c:valAx>
        <c:axId val="330240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rtl="0">
                  <a:defRPr lang="ky-KG"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ky-KG" sz="1000" b="0" i="0" u="none" strike="noStrike" kern="1200" baseline="0">
                    <a:solidFill>
                      <a:sysClr val="windowText" lastClr="000000"/>
                    </a:solidFill>
                    <a:latin typeface="Arial" panose="020B0604020202020204" pitchFamily="34" charset="0"/>
                    <a:ea typeface="+mn-ea"/>
                    <a:cs typeface="Arial" panose="020B0604020202020204" pitchFamily="34" charset="0"/>
                  </a:rPr>
                  <a:t>сом</a:t>
                </a:r>
                <a:r>
                  <a: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rPr>
                  <a:t> / som</a:t>
                </a:r>
                <a:endParaRPr lang="ky-KG" sz="1000" b="0"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1.568499763140942E-2"/>
              <c:y val="0.33616384269272531"/>
            </c:manualLayout>
          </c:layout>
          <c:overlay val="0"/>
          <c:spPr>
            <a:noFill/>
            <a:ln>
              <a:noFill/>
            </a:ln>
            <a:effectLst/>
          </c:spPr>
        </c:title>
        <c:numFmt formatCode="#\ ##0.0" sourceLinked="1"/>
        <c:majorTickMark val="none"/>
        <c:minorTickMark val="none"/>
        <c:tickLblPos val="nextTo"/>
        <c:spPr>
          <a:noFill/>
          <a:ln>
            <a:noFill/>
          </a:ln>
          <a:effectLst/>
        </c:spPr>
        <c:txPr>
          <a:bodyPr rot="-60000000" spcFirstLastPara="1" vertOverflow="ellipsis" vert="horz" wrap="square" anchor="ctr" anchorCtr="1"/>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0133072"/>
        <c:crosses val="autoZero"/>
        <c:crossBetween val="between"/>
      </c:valAx>
      <c:spPr>
        <a:noFill/>
        <a:ln>
          <a:noFill/>
        </a:ln>
        <a:effectLst/>
      </c:spPr>
    </c:plotArea>
    <c:legend>
      <c:legendPos val="b"/>
      <c:layout>
        <c:manualLayout>
          <c:xMode val="edge"/>
          <c:yMode val="edge"/>
          <c:x val="4.9999979409528418E-2"/>
          <c:y val="0.84530974435583484"/>
          <c:w val="0.8999999039111326"/>
          <c:h val="0.11847215709909192"/>
        </c:manualLayout>
      </c:layout>
      <c:overlay val="0"/>
      <c:spPr>
        <a:noFill/>
        <a:ln>
          <a:noFill/>
        </a:ln>
        <a:effectLst/>
      </c:spPr>
      <c:txPr>
        <a:bodyPr rot="0" spcFirstLastPara="1" vertOverflow="ellipsis" vert="horz" wrap="square" anchor="ctr" anchorCtr="1"/>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y-KG"/>
    </a:p>
  </c:txPr>
  <c:printSettings>
    <c:headerFooter/>
    <c:pageMargins b="0.75000000000000111" l="0.70000000000000062" r="0.70000000000000062" t="0.750000000000001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04107299037377E-2"/>
          <c:y val="3.3267172064148254E-2"/>
          <c:w val="0.88488891702333561"/>
          <c:h val="0.76050755655359881"/>
        </c:manualLayout>
      </c:layout>
      <c:barChart>
        <c:barDir val="col"/>
        <c:grouping val="clustered"/>
        <c:varyColors val="0"/>
        <c:ser>
          <c:idx val="0"/>
          <c:order val="0"/>
          <c:tx>
            <c:strRef>
              <c:f>'Данные для графиков'!$B$42:$D$42</c:f>
              <c:strCache>
                <c:ptCount val="3"/>
                <c:pt idx="0">
                  <c:v>кирешелер (бардыгы болуп)
</c:v>
                </c:pt>
                <c:pt idx="1">
                  <c:v>доходы (всего)
</c:v>
                </c:pt>
                <c:pt idx="2">
                  <c:v>revenues</c:v>
                </c:pt>
              </c:strCache>
            </c:strRef>
          </c:tx>
          <c:spPr>
            <a:solidFill>
              <a:schemeClr val="accent1"/>
            </a:solidFill>
            <a:ln>
              <a:noFill/>
            </a:ln>
            <a:effectLst/>
          </c:spPr>
          <c:invertIfNegative val="0"/>
          <c:cat>
            <c:strRef>
              <c:f>'Данные для графиков'!$J$41:$V$41</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графиков'!$J$42:$V$42</c:f>
              <c:numCache>
                <c:formatCode>#\ ##0.0</c:formatCode>
                <c:ptCount val="13"/>
                <c:pt idx="0">
                  <c:v>32.660767298239726</c:v>
                </c:pt>
                <c:pt idx="1">
                  <c:v>31.721487941852473</c:v>
                </c:pt>
                <c:pt idx="2">
                  <c:v>30.35696637083219</c:v>
                </c:pt>
                <c:pt idx="3">
                  <c:v>29.5137917034955</c:v>
                </c:pt>
                <c:pt idx="4">
                  <c:v>28.304032070911315</c:v>
                </c:pt>
                <c:pt idx="5">
                  <c:v>27.61083516824085</c:v>
                </c:pt>
                <c:pt idx="6">
                  <c:v>27.071474152609063</c:v>
                </c:pt>
                <c:pt idx="7">
                  <c:v>27.200625312660815</c:v>
                </c:pt>
                <c:pt idx="8">
                  <c:v>27.806006519868799</c:v>
                </c:pt>
                <c:pt idx="9">
                  <c:v>30.298561921176709</c:v>
                </c:pt>
                <c:pt idx="10">
                  <c:v>32.271612631523062</c:v>
                </c:pt>
                <c:pt idx="11">
                  <c:v>32.232823756076961</c:v>
                </c:pt>
                <c:pt idx="12">
                  <c:v>32.425962882334694</c:v>
                </c:pt>
              </c:numCache>
            </c:numRef>
          </c:val>
          <c:extLst>
            <c:ext xmlns:c16="http://schemas.microsoft.com/office/drawing/2014/chart" uri="{C3380CC4-5D6E-409C-BE32-E72D297353CC}">
              <c16:uniqueId val="{00000000-6817-4FF5-ACE9-1FA0E548A0E6}"/>
            </c:ext>
          </c:extLst>
        </c:ser>
        <c:ser>
          <c:idx val="1"/>
          <c:order val="1"/>
          <c:tx>
            <c:strRef>
              <c:f>'Данные для графиков'!$B$43:$D$43</c:f>
              <c:strCache>
                <c:ptCount val="3"/>
                <c:pt idx="0">
                  <c:v>чыгашалар (бардыгы болуп)
</c:v>
                </c:pt>
                <c:pt idx="1">
                  <c:v>расходы (всего)
</c:v>
                </c:pt>
                <c:pt idx="2">
                  <c:v>expenditures</c:v>
                </c:pt>
              </c:strCache>
            </c:strRef>
          </c:tx>
          <c:spPr>
            <a:solidFill>
              <a:schemeClr val="accent3"/>
            </a:solidFill>
            <a:ln>
              <a:noFill/>
            </a:ln>
            <a:effectLst/>
          </c:spPr>
          <c:invertIfNegative val="0"/>
          <c:cat>
            <c:strRef>
              <c:f>'Данные для графиков'!$J$41:$V$41</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графиков'!$J$43:$V$43</c:f>
              <c:numCache>
                <c:formatCode>#\ ##0.0</c:formatCode>
                <c:ptCount val="13"/>
                <c:pt idx="0">
                  <c:v>31.795414191488469</c:v>
                </c:pt>
                <c:pt idx="1">
                  <c:v>31.882059903779165</c:v>
                </c:pt>
                <c:pt idx="2">
                  <c:v>31.089120859858539</c:v>
                </c:pt>
                <c:pt idx="3">
                  <c:v>29.906044681532702</c:v>
                </c:pt>
                <c:pt idx="4">
                  <c:v>28.324169192159726</c:v>
                </c:pt>
                <c:pt idx="5">
                  <c:v>28.19763716562106</c:v>
                </c:pt>
                <c:pt idx="6">
                  <c:v>28.025460012223114</c:v>
                </c:pt>
                <c:pt idx="7">
                  <c:v>28.343846718432314</c:v>
                </c:pt>
                <c:pt idx="8">
                  <c:v>20.758359874848725</c:v>
                </c:pt>
                <c:pt idx="9">
                  <c:v>28.496234479799014</c:v>
                </c:pt>
                <c:pt idx="10">
                  <c:v>29.73676311597066</c:v>
                </c:pt>
                <c:pt idx="11">
                  <c:v>29.457032011460832</c:v>
                </c:pt>
                <c:pt idx="12">
                  <c:v>31.437847573371425</c:v>
                </c:pt>
              </c:numCache>
            </c:numRef>
          </c:val>
          <c:extLst>
            <c:ext xmlns:c16="http://schemas.microsoft.com/office/drawing/2014/chart" uri="{C3380CC4-5D6E-409C-BE32-E72D297353CC}">
              <c16:uniqueId val="{00000001-6817-4FF5-ACE9-1FA0E548A0E6}"/>
            </c:ext>
          </c:extLst>
        </c:ser>
        <c:dLbls>
          <c:showLegendKey val="0"/>
          <c:showVal val="0"/>
          <c:showCatName val="0"/>
          <c:showSerName val="0"/>
          <c:showPercent val="0"/>
          <c:showBubbleSize val="0"/>
        </c:dLbls>
        <c:gapWidth val="65"/>
        <c:axId val="330244416"/>
        <c:axId val="330244976"/>
      </c:barChart>
      <c:lineChart>
        <c:grouping val="standard"/>
        <c:varyColors val="0"/>
        <c:ser>
          <c:idx val="2"/>
          <c:order val="2"/>
          <c:tx>
            <c:strRef>
              <c:f>'Данные для графиков'!$B$44:$D$44</c:f>
              <c:strCache>
                <c:ptCount val="3"/>
                <c:pt idx="0">
                  <c:v>тартыштык(-) / профицит(+)
</c:v>
                </c:pt>
                <c:pt idx="1">
                  <c:v>дефицит (-) / профицит (+) 
</c:v>
                </c:pt>
                <c:pt idx="2">
                  <c:v>deficit (-) / surplus(+)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val>
            <c:numRef>
              <c:f>'Данные для графиков'!$J$44:$V$44</c:f>
              <c:numCache>
                <c:formatCode>#\ ##0.0</c:formatCode>
                <c:ptCount val="13"/>
                <c:pt idx="0">
                  <c:v>0.86535310675125743</c:v>
                </c:pt>
                <c:pt idx="1">
                  <c:v>-0.1605719619266921</c:v>
                </c:pt>
                <c:pt idx="2">
                  <c:v>-0.73215448902634961</c:v>
                </c:pt>
                <c:pt idx="3">
                  <c:v>-0.39225297803720238</c:v>
                </c:pt>
                <c:pt idx="4">
                  <c:v>-2.0137121248410494E-2</c:v>
                </c:pt>
                <c:pt idx="5">
                  <c:v>-0.58680199738020988</c:v>
                </c:pt>
                <c:pt idx="6">
                  <c:v>-0.95398585961405047</c:v>
                </c:pt>
                <c:pt idx="7">
                  <c:v>-1.1432214057714987</c:v>
                </c:pt>
                <c:pt idx="8">
                  <c:v>7.0476466450200732</c:v>
                </c:pt>
                <c:pt idx="9">
                  <c:v>1.8023274413776953</c:v>
                </c:pt>
                <c:pt idx="10">
                  <c:v>2.534849515552402</c:v>
                </c:pt>
                <c:pt idx="11">
                  <c:v>2.7757917446161287</c:v>
                </c:pt>
                <c:pt idx="12">
                  <c:v>0.98811530896326971</c:v>
                </c:pt>
              </c:numCache>
            </c:numRef>
          </c:val>
          <c:smooth val="0"/>
          <c:extLst>
            <c:ext xmlns:c16="http://schemas.microsoft.com/office/drawing/2014/chart" uri="{C3380CC4-5D6E-409C-BE32-E72D297353CC}">
              <c16:uniqueId val="{00000002-6817-4FF5-ACE9-1FA0E548A0E6}"/>
            </c:ext>
          </c:extLst>
        </c:ser>
        <c:dLbls>
          <c:showLegendKey val="0"/>
          <c:showVal val="0"/>
          <c:showCatName val="0"/>
          <c:showSerName val="0"/>
          <c:showPercent val="0"/>
          <c:showBubbleSize val="0"/>
        </c:dLbls>
        <c:marker val="1"/>
        <c:smooth val="0"/>
        <c:axId val="330244416"/>
        <c:axId val="330244976"/>
      </c:lineChart>
      <c:catAx>
        <c:axId val="33024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0244976"/>
        <c:crossesAt val="0"/>
        <c:auto val="1"/>
        <c:lblAlgn val="ctr"/>
        <c:lblOffset val="100"/>
        <c:noMultiLvlLbl val="0"/>
      </c:catAx>
      <c:valAx>
        <c:axId val="330244976"/>
        <c:scaling>
          <c:orientation val="minMax"/>
          <c:max val="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rPr>
                  <a:t>пайыздар / проценты</a:t>
                </a:r>
                <a:r>
                  <a: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rPr>
                  <a:t> / percent</a:t>
                </a:r>
                <a:endPara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overlay val="0"/>
          <c:spPr>
            <a:noFill/>
            <a:ln>
              <a:noFill/>
            </a:ln>
            <a:effectLst/>
          </c:spPr>
        </c:title>
        <c:numFmt formatCode="#\ ##0.0" sourceLinked="1"/>
        <c:majorTickMark val="none"/>
        <c:minorTickMark val="none"/>
        <c:tickLblPos val="nextTo"/>
        <c:spPr>
          <a:noFill/>
          <a:ln>
            <a:noFill/>
          </a:ln>
          <a:effectLst/>
        </c:spPr>
        <c:txPr>
          <a:bodyPr rot="-60000000" spcFirstLastPara="1" vertOverflow="ellipsis" vert="horz" wrap="square" anchor="ctr" anchorCtr="1"/>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0244416"/>
        <c:crosses val="autoZero"/>
        <c:crossBetween val="between"/>
        <c:majorUnit val="5"/>
      </c:valAx>
      <c:spPr>
        <a:noFill/>
        <a:ln>
          <a:noFill/>
        </a:ln>
        <a:effectLst/>
      </c:spPr>
    </c:plotArea>
    <c:legend>
      <c:legendPos val="b"/>
      <c:layout>
        <c:manualLayout>
          <c:xMode val="edge"/>
          <c:yMode val="edge"/>
          <c:x val="6.2200401420410695E-2"/>
          <c:y val="0.84518763089870175"/>
          <c:w val="0.89999993138112633"/>
          <c:h val="0.1185209086676819"/>
        </c:manualLayout>
      </c:layout>
      <c:overlay val="0"/>
      <c:spPr>
        <a:noFill/>
        <a:ln>
          <a:noFill/>
        </a:ln>
        <a:effectLst/>
      </c:spPr>
      <c:txPr>
        <a:bodyPr rot="0" spcFirstLastPara="1" vertOverflow="ellipsis" vert="horz" wrap="square" anchor="ctr" anchorCtr="1"/>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y-KG"/>
    </a:p>
  </c:txPr>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5529034427812"/>
          <c:y val="3.3173135032231606E-2"/>
          <c:w val="0.87441147065961156"/>
          <c:h val="0.71210349258258843"/>
        </c:manualLayout>
      </c:layout>
      <c:barChart>
        <c:barDir val="col"/>
        <c:grouping val="stacked"/>
        <c:varyColors val="0"/>
        <c:ser>
          <c:idx val="0"/>
          <c:order val="0"/>
          <c:tx>
            <c:strRef>
              <c:f>'Данные для графиков'!$B$56:$D$56</c:f>
              <c:strCache>
                <c:ptCount val="3"/>
                <c:pt idx="0">
                  <c:v>киреше салыгы
</c:v>
                </c:pt>
                <c:pt idx="1">
                  <c:v>подоходный налог
</c:v>
                </c:pt>
                <c:pt idx="2">
                  <c:v>Personal income tax</c:v>
                </c:pt>
              </c:strCache>
            </c:strRef>
          </c:tx>
          <c:spPr>
            <a:solidFill>
              <a:schemeClr val="accent1"/>
            </a:solidFill>
            <a:ln>
              <a:noFill/>
            </a:ln>
            <a:effectLst/>
          </c:spPr>
          <c:invertIfNegative val="0"/>
          <c:cat>
            <c:strRef>
              <c:f>'Данные для графиков'!$J$48:$V$48</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графиков'!$J$56:$V$56</c:f>
              <c:numCache>
                <c:formatCode>0.0</c:formatCode>
                <c:ptCount val="13"/>
                <c:pt idx="0">
                  <c:v>11.957015440355891</c:v>
                </c:pt>
                <c:pt idx="1">
                  <c:v>11.816457213318435</c:v>
                </c:pt>
                <c:pt idx="2">
                  <c:v>11.512303343826622</c:v>
                </c:pt>
                <c:pt idx="3">
                  <c:v>11.716709186494763</c:v>
                </c:pt>
                <c:pt idx="4">
                  <c:v>11.720688255619789</c:v>
                </c:pt>
                <c:pt idx="5">
                  <c:v>11.522611455627601</c:v>
                </c:pt>
                <c:pt idx="6">
                  <c:v>11.674727918119268</c:v>
                </c:pt>
                <c:pt idx="7">
                  <c:v>11.208687825724798</c:v>
                </c:pt>
                <c:pt idx="8">
                  <c:v>13.037954587540185</c:v>
                </c:pt>
                <c:pt idx="9">
                  <c:v>19.063700801876301</c:v>
                </c:pt>
                <c:pt idx="10">
                  <c:v>15.124892686791169</c:v>
                </c:pt>
                <c:pt idx="11">
                  <c:v>13.128540499980964</c:v>
                </c:pt>
                <c:pt idx="12">
                  <c:v>13.22833739253918</c:v>
                </c:pt>
              </c:numCache>
            </c:numRef>
          </c:val>
          <c:extLst>
            <c:ext xmlns:c16="http://schemas.microsoft.com/office/drawing/2014/chart" uri="{C3380CC4-5D6E-409C-BE32-E72D297353CC}">
              <c16:uniqueId val="{00000000-AF1F-4259-8642-6B24533FCBF8}"/>
            </c:ext>
          </c:extLst>
        </c:ser>
        <c:ser>
          <c:idx val="1"/>
          <c:order val="1"/>
          <c:tx>
            <c:strRef>
              <c:f>'Данные для графиков'!$B$57:$D$57</c:f>
              <c:strCache>
                <c:ptCount val="3"/>
                <c:pt idx="0">
                  <c:v>пайда салыгы
</c:v>
                </c:pt>
                <c:pt idx="1">
                  <c:v>налог на прибыль
</c:v>
                </c:pt>
                <c:pt idx="2">
                  <c:v>Corporate income tax</c:v>
                </c:pt>
              </c:strCache>
            </c:strRef>
          </c:tx>
          <c:spPr>
            <a:solidFill>
              <a:schemeClr val="accent2"/>
            </a:solidFill>
            <a:ln>
              <a:noFill/>
            </a:ln>
            <a:effectLst/>
          </c:spPr>
          <c:invertIfNegative val="0"/>
          <c:cat>
            <c:strRef>
              <c:f>'Данные для графиков'!$J$48:$V$48</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графиков'!$J$57:$V$57</c:f>
              <c:numCache>
                <c:formatCode>0.0</c:formatCode>
                <c:ptCount val="13"/>
                <c:pt idx="0">
                  <c:v>1.9186004753764061</c:v>
                </c:pt>
                <c:pt idx="1">
                  <c:v>1.9076255989473581</c:v>
                </c:pt>
                <c:pt idx="2">
                  <c:v>1.9697243705092298</c:v>
                </c:pt>
                <c:pt idx="3">
                  <c:v>1.9367046360872948</c:v>
                </c:pt>
                <c:pt idx="4">
                  <c:v>1.9142706750901624</c:v>
                </c:pt>
                <c:pt idx="5">
                  <c:v>1.9356368542591686</c:v>
                </c:pt>
                <c:pt idx="6">
                  <c:v>1.9129675529203785</c:v>
                </c:pt>
                <c:pt idx="7">
                  <c:v>1.8220188852598098</c:v>
                </c:pt>
                <c:pt idx="8">
                  <c:v>3.060872952976859</c:v>
                </c:pt>
                <c:pt idx="9">
                  <c:v>2.4625205626036433</c:v>
                </c:pt>
                <c:pt idx="10">
                  <c:v>2.0904061235197573</c:v>
                </c:pt>
                <c:pt idx="11">
                  <c:v>1.986422896790633</c:v>
                </c:pt>
                <c:pt idx="12">
                  <c:v>1.9905898935597546</c:v>
                </c:pt>
              </c:numCache>
            </c:numRef>
          </c:val>
          <c:extLst>
            <c:ext xmlns:c16="http://schemas.microsoft.com/office/drawing/2014/chart" uri="{C3380CC4-5D6E-409C-BE32-E72D297353CC}">
              <c16:uniqueId val="{00000001-AF1F-4259-8642-6B24533FCBF8}"/>
            </c:ext>
          </c:extLst>
        </c:ser>
        <c:ser>
          <c:idx val="2"/>
          <c:order val="2"/>
          <c:tx>
            <c:strRef>
              <c:f>'Данные для графиков'!$B$58:$D$58</c:f>
              <c:strCache>
                <c:ptCount val="3"/>
                <c:pt idx="0">
                  <c:v>кошумча нарк салыгы
</c:v>
                </c:pt>
                <c:pt idx="1">
                  <c:v>налог на добавленную стоимость
</c:v>
                </c:pt>
                <c:pt idx="2">
                  <c:v>Value-added tax</c:v>
                </c:pt>
              </c:strCache>
            </c:strRef>
          </c:tx>
          <c:spPr>
            <a:solidFill>
              <a:schemeClr val="accent3"/>
            </a:solidFill>
            <a:ln>
              <a:noFill/>
            </a:ln>
            <a:effectLst/>
          </c:spPr>
          <c:invertIfNegative val="0"/>
          <c:cat>
            <c:strRef>
              <c:f>'Данные для графиков'!$J$48:$V$48</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графиков'!$J$58:$V$58</c:f>
              <c:numCache>
                <c:formatCode>0.0</c:formatCode>
                <c:ptCount val="13"/>
                <c:pt idx="0">
                  <c:v>36.150233895925098</c:v>
                </c:pt>
                <c:pt idx="1">
                  <c:v>36.473892041149583</c:v>
                </c:pt>
                <c:pt idx="2">
                  <c:v>36.459211464904392</c:v>
                </c:pt>
                <c:pt idx="3">
                  <c:v>36.51325108535525</c:v>
                </c:pt>
                <c:pt idx="4">
                  <c:v>36.67240162083651</c:v>
                </c:pt>
                <c:pt idx="5">
                  <c:v>36.292929142357558</c:v>
                </c:pt>
                <c:pt idx="6">
                  <c:v>36.052580499096045</c:v>
                </c:pt>
                <c:pt idx="7">
                  <c:v>34.848890594959443</c:v>
                </c:pt>
                <c:pt idx="8">
                  <c:v>38.602959364102873</c:v>
                </c:pt>
                <c:pt idx="9">
                  <c:v>36.049101899954159</c:v>
                </c:pt>
                <c:pt idx="10">
                  <c:v>32.63893856854407</c:v>
                </c:pt>
                <c:pt idx="11">
                  <c:v>30.680288492315945</c:v>
                </c:pt>
                <c:pt idx="12">
                  <c:v>30.885211729192175</c:v>
                </c:pt>
              </c:numCache>
            </c:numRef>
          </c:val>
          <c:extLst>
            <c:ext xmlns:c16="http://schemas.microsoft.com/office/drawing/2014/chart" uri="{C3380CC4-5D6E-409C-BE32-E72D297353CC}">
              <c16:uniqueId val="{00000002-AF1F-4259-8642-6B24533FCBF8}"/>
            </c:ext>
          </c:extLst>
        </c:ser>
        <c:ser>
          <c:idx val="3"/>
          <c:order val="3"/>
          <c:tx>
            <c:strRef>
              <c:f>'Данные для графиков'!$B$59:$D$59</c:f>
              <c:strCache>
                <c:ptCount val="3"/>
                <c:pt idx="0">
                  <c:v>акциздик жыйымдар
</c:v>
                </c:pt>
                <c:pt idx="1">
                  <c:v>акцизные сборы
</c:v>
                </c:pt>
                <c:pt idx="2">
                  <c:v>Excise tax</c:v>
                </c:pt>
              </c:strCache>
            </c:strRef>
          </c:tx>
          <c:spPr>
            <a:solidFill>
              <a:schemeClr val="accent4"/>
            </a:solidFill>
            <a:ln>
              <a:noFill/>
            </a:ln>
            <a:effectLst/>
          </c:spPr>
          <c:invertIfNegative val="0"/>
          <c:cat>
            <c:strRef>
              <c:f>'Данные для графиков'!$J$48:$V$48</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графиков'!$J$59:$V$59</c:f>
              <c:numCache>
                <c:formatCode>0.0</c:formatCode>
                <c:ptCount val="13"/>
                <c:pt idx="0">
                  <c:v>6.1385421625253382</c:v>
                </c:pt>
                <c:pt idx="1">
                  <c:v>6.3941338698086128</c:v>
                </c:pt>
                <c:pt idx="2">
                  <c:v>6.7271773175943714</c:v>
                </c:pt>
                <c:pt idx="3">
                  <c:v>6.8649645250253659</c:v>
                </c:pt>
                <c:pt idx="4">
                  <c:v>6.9048130743090681</c:v>
                </c:pt>
                <c:pt idx="5">
                  <c:v>7.0580973470822599</c:v>
                </c:pt>
                <c:pt idx="6">
                  <c:v>7.0852705815284205</c:v>
                </c:pt>
                <c:pt idx="7">
                  <c:v>6.7975307660395767</c:v>
                </c:pt>
                <c:pt idx="8">
                  <c:v>3.8858929082702978</c:v>
                </c:pt>
                <c:pt idx="9">
                  <c:v>4.4391344044919787</c:v>
                </c:pt>
                <c:pt idx="10">
                  <c:v>4.5195970460782293</c:v>
                </c:pt>
                <c:pt idx="11">
                  <c:v>4.8025493821303478</c:v>
                </c:pt>
                <c:pt idx="12">
                  <c:v>5.3744474457905227</c:v>
                </c:pt>
              </c:numCache>
            </c:numRef>
          </c:val>
          <c:extLst>
            <c:ext xmlns:c16="http://schemas.microsoft.com/office/drawing/2014/chart" uri="{C3380CC4-5D6E-409C-BE32-E72D297353CC}">
              <c16:uniqueId val="{00000003-AF1F-4259-8642-6B24533FCBF8}"/>
            </c:ext>
          </c:extLst>
        </c:ser>
        <c:ser>
          <c:idx val="4"/>
          <c:order val="4"/>
          <c:tx>
            <c:strRef>
              <c:f>'Данные для графиков'!$B$60:$D$60</c:f>
              <c:strCache>
                <c:ptCount val="3"/>
                <c:pt idx="0">
                  <c:v>бажы алымдары
</c:v>
                </c:pt>
                <c:pt idx="1">
                  <c:v>таможенные пошлины
</c:v>
                </c:pt>
                <c:pt idx="2">
                  <c:v>Customs duties</c:v>
                </c:pt>
              </c:strCache>
            </c:strRef>
          </c:tx>
          <c:spPr>
            <a:solidFill>
              <a:schemeClr val="accent5"/>
            </a:solidFill>
            <a:ln>
              <a:noFill/>
            </a:ln>
            <a:effectLst/>
          </c:spPr>
          <c:invertIfNegative val="0"/>
          <c:cat>
            <c:strRef>
              <c:f>'Данные для графиков'!$J$48:$V$48</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графиков'!$J$60:$V$60</c:f>
              <c:numCache>
                <c:formatCode>0.0</c:formatCode>
                <c:ptCount val="13"/>
                <c:pt idx="0">
                  <c:v>1.2891804685871973</c:v>
                </c:pt>
                <c:pt idx="1">
                  <c:v>1.3036278194527451</c:v>
                </c:pt>
                <c:pt idx="2">
                  <c:v>1.3508035349249672</c:v>
                </c:pt>
                <c:pt idx="3">
                  <c:v>1.3511652216217069</c:v>
                </c:pt>
                <c:pt idx="4">
                  <c:v>1.399585081239231</c:v>
                </c:pt>
                <c:pt idx="5">
                  <c:v>1.4861896067316229</c:v>
                </c:pt>
                <c:pt idx="6">
                  <c:v>1.5697927794800206</c:v>
                </c:pt>
                <c:pt idx="7">
                  <c:v>1.6155920158507384</c:v>
                </c:pt>
                <c:pt idx="8">
                  <c:v>3.2760829585314513</c:v>
                </c:pt>
                <c:pt idx="9">
                  <c:v>2.58101632619067</c:v>
                </c:pt>
                <c:pt idx="10">
                  <c:v>2.3432173312354738</c:v>
                </c:pt>
                <c:pt idx="11">
                  <c:v>2.2850890636629009</c:v>
                </c:pt>
                <c:pt idx="12">
                  <c:v>2.3809513248699106</c:v>
                </c:pt>
              </c:numCache>
            </c:numRef>
          </c:val>
          <c:extLst>
            <c:ext xmlns:c16="http://schemas.microsoft.com/office/drawing/2014/chart" uri="{C3380CC4-5D6E-409C-BE32-E72D297353CC}">
              <c16:uniqueId val="{00000004-AF1F-4259-8642-6B24533FCBF8}"/>
            </c:ext>
          </c:extLst>
        </c:ser>
        <c:dLbls>
          <c:showLegendKey val="0"/>
          <c:showVal val="0"/>
          <c:showCatName val="0"/>
          <c:showSerName val="0"/>
          <c:showPercent val="0"/>
          <c:showBubbleSize val="0"/>
        </c:dLbls>
        <c:gapWidth val="65"/>
        <c:overlap val="100"/>
        <c:axId val="330553504"/>
        <c:axId val="330554064"/>
      </c:barChart>
      <c:catAx>
        <c:axId val="330553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0554064"/>
        <c:crosses val="autoZero"/>
        <c:auto val="1"/>
        <c:lblAlgn val="ctr"/>
        <c:lblOffset val="100"/>
        <c:noMultiLvlLbl val="0"/>
      </c:catAx>
      <c:valAx>
        <c:axId val="330554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rPr>
                  <a:t>пайыздар / проценты</a:t>
                </a:r>
                <a:r>
                  <a: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rPr>
                  <a:t> / percent</a:t>
                </a:r>
                <a:endPara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2.390289308525299E-2"/>
              <c:y val="0.23128300246079622"/>
            </c:manualLayout>
          </c:layout>
          <c:overlay val="0"/>
          <c:spPr>
            <a:noFill/>
            <a:ln>
              <a:noFill/>
            </a:ln>
            <a:effectLst/>
          </c:sp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0553504"/>
        <c:crosses val="autoZero"/>
        <c:crossBetween val="between"/>
      </c:valAx>
      <c:spPr>
        <a:noFill/>
        <a:ln>
          <a:noFill/>
        </a:ln>
        <a:effectLst/>
      </c:spPr>
    </c:plotArea>
    <c:legend>
      <c:legendPos val="b"/>
      <c:layout>
        <c:manualLayout>
          <c:xMode val="edge"/>
          <c:yMode val="edge"/>
          <c:x val="5.5933424649912716E-2"/>
          <c:y val="0.82598793808780735"/>
          <c:w val="0.92136449885734806"/>
          <c:h val="0.15682650959402641"/>
        </c:manualLayout>
      </c:layout>
      <c:overlay val="0"/>
      <c:spPr>
        <a:noFill/>
        <a:ln>
          <a:noFill/>
        </a:ln>
        <a:effectLst/>
      </c:spPr>
      <c:txPr>
        <a:bodyPr rot="0" spcFirstLastPara="1" vertOverflow="ellipsis" vert="horz" wrap="square" anchor="ctr" anchorCtr="1"/>
        <a:lstStyle/>
        <a:p>
          <a:pPr algn="ctr" rtl="0">
            <a:defRPr lang="ru-RU"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ky-KG"/>
    </a:p>
  </c:txPr>
  <c:printSettings>
    <c:headerFooter/>
    <c:pageMargins b="0.75000000000000111" l="0.70000000000000062" r="0.70000000000000062" t="0.750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98394233773061"/>
          <c:y val="3.364878568108081E-2"/>
          <c:w val="0.87255976919260259"/>
          <c:h val="0.75558312117175708"/>
        </c:manualLayout>
      </c:layout>
      <c:barChart>
        <c:barDir val="col"/>
        <c:grouping val="clustered"/>
        <c:varyColors val="0"/>
        <c:ser>
          <c:idx val="0"/>
          <c:order val="0"/>
          <c:tx>
            <c:strRef>
              <c:f>'Данные для графиков'!$B$65:$D$65</c:f>
              <c:strCache>
                <c:ptCount val="3"/>
                <c:pt idx="0">
                  <c:v>улуттук валютада
</c:v>
                </c:pt>
                <c:pt idx="1">
                  <c:v>в национальной валюте
</c:v>
                </c:pt>
                <c:pt idx="2">
                  <c:v>in national currency</c:v>
                </c:pt>
              </c:strCache>
            </c:strRef>
          </c:tx>
          <c:spPr>
            <a:solidFill>
              <a:schemeClr val="accent1">
                <a:lumMod val="75000"/>
              </a:schemeClr>
            </a:solidFill>
            <a:ln>
              <a:noFill/>
            </a:ln>
            <a:effectLst/>
          </c:spPr>
          <c:invertIfNegative val="0"/>
          <c:cat>
            <c:strRef>
              <c:f>'Данные для графиков'!$J$64:$V$64</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графиков'!$J$65:$V$65</c:f>
              <c:numCache>
                <c:formatCode>#\ ##0.0</c:formatCode>
                <c:ptCount val="13"/>
                <c:pt idx="0">
                  <c:v>6927.3535000000002</c:v>
                </c:pt>
                <c:pt idx="1">
                  <c:v>7526.3462</c:v>
                </c:pt>
                <c:pt idx="2">
                  <c:v>6310.9724999999999</c:v>
                </c:pt>
                <c:pt idx="3">
                  <c:v>6304.3609999999999</c:v>
                </c:pt>
                <c:pt idx="4">
                  <c:v>6343.5848000000005</c:v>
                </c:pt>
                <c:pt idx="5">
                  <c:v>6661.7401</c:v>
                </c:pt>
                <c:pt idx="6">
                  <c:v>5591.3329000000003</c:v>
                </c:pt>
                <c:pt idx="7">
                  <c:v>6789.1656000000003</c:v>
                </c:pt>
                <c:pt idx="8">
                  <c:v>4240.4161000000004</c:v>
                </c:pt>
                <c:pt idx="9">
                  <c:v>6081.7273000000014</c:v>
                </c:pt>
                <c:pt idx="10">
                  <c:v>8570.9539000000004</c:v>
                </c:pt>
                <c:pt idx="11">
                  <c:v>9514.5925999999999</c:v>
                </c:pt>
                <c:pt idx="12">
                  <c:v>8989.3947000000007</c:v>
                </c:pt>
              </c:numCache>
            </c:numRef>
          </c:val>
          <c:extLst>
            <c:ext xmlns:c16="http://schemas.microsoft.com/office/drawing/2014/chart" uri="{C3380CC4-5D6E-409C-BE32-E72D297353CC}">
              <c16:uniqueId val="{00000000-6F30-4084-BB66-4E4F4D46A7F9}"/>
            </c:ext>
          </c:extLst>
        </c:ser>
        <c:ser>
          <c:idx val="1"/>
          <c:order val="1"/>
          <c:tx>
            <c:strRef>
              <c:f>'Данные для графиков'!$B$66:$D$66</c:f>
              <c:strCache>
                <c:ptCount val="3"/>
                <c:pt idx="0">
                  <c:v>чет өлкө валютасында
</c:v>
                </c:pt>
                <c:pt idx="1">
                  <c:v>в иностранной валюте
</c:v>
                </c:pt>
                <c:pt idx="2">
                  <c:v>in foreign currency</c:v>
                </c:pt>
              </c:strCache>
            </c:strRef>
          </c:tx>
          <c:spPr>
            <a:solidFill>
              <a:schemeClr val="accent2">
                <a:lumMod val="60000"/>
                <a:lumOff val="40000"/>
              </a:schemeClr>
            </a:solidFill>
            <a:ln>
              <a:noFill/>
            </a:ln>
            <a:effectLst/>
          </c:spPr>
          <c:invertIfNegative val="0"/>
          <c:cat>
            <c:strRef>
              <c:f>'Данные для графиков'!$J$64:$V$64</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графиков'!$J$66:$V$66</c:f>
              <c:numCache>
                <c:formatCode>#\ ##0.0</c:formatCode>
                <c:ptCount val="13"/>
                <c:pt idx="0">
                  <c:v>3465.3320000000003</c:v>
                </c:pt>
                <c:pt idx="1">
                  <c:v>3400.0773000000004</c:v>
                </c:pt>
                <c:pt idx="2">
                  <c:v>3793.9804999999997</c:v>
                </c:pt>
                <c:pt idx="3">
                  <c:v>2858.4156000000007</c:v>
                </c:pt>
                <c:pt idx="4">
                  <c:v>2319.1921000000002</c:v>
                </c:pt>
                <c:pt idx="5">
                  <c:v>2630.7640000000001</c:v>
                </c:pt>
                <c:pt idx="6">
                  <c:v>2996.9374000000007</c:v>
                </c:pt>
                <c:pt idx="7">
                  <c:v>4019.5541000000003</c:v>
                </c:pt>
                <c:pt idx="8">
                  <c:v>2133.4499000000001</c:v>
                </c:pt>
                <c:pt idx="9">
                  <c:v>2602.7767000000003</c:v>
                </c:pt>
                <c:pt idx="10">
                  <c:v>2948.0196000000001</c:v>
                </c:pt>
                <c:pt idx="11">
                  <c:v>3503.7415000000001</c:v>
                </c:pt>
                <c:pt idx="12">
                  <c:v>2560.8836000000001</c:v>
                </c:pt>
              </c:numCache>
            </c:numRef>
          </c:val>
          <c:extLst>
            <c:ext xmlns:c16="http://schemas.microsoft.com/office/drawing/2014/chart" uri="{C3380CC4-5D6E-409C-BE32-E72D297353CC}">
              <c16:uniqueId val="{00000001-6F30-4084-BB66-4E4F4D46A7F9}"/>
            </c:ext>
          </c:extLst>
        </c:ser>
        <c:dLbls>
          <c:showLegendKey val="0"/>
          <c:showVal val="0"/>
          <c:showCatName val="0"/>
          <c:showSerName val="0"/>
          <c:showPercent val="0"/>
          <c:showBubbleSize val="0"/>
        </c:dLbls>
        <c:gapWidth val="65"/>
        <c:axId val="330557424"/>
        <c:axId val="330557984"/>
      </c:barChart>
      <c:catAx>
        <c:axId val="33055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0557984"/>
        <c:crosses val="autoZero"/>
        <c:auto val="1"/>
        <c:lblAlgn val="ctr"/>
        <c:lblOffset val="100"/>
        <c:noMultiLvlLbl val="0"/>
      </c:catAx>
      <c:valAx>
        <c:axId val="3305579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a:t>млгн сом</a:t>
                </a:r>
                <a:r>
                  <a:rPr lang="en-US"/>
                  <a:t> / million of soms</a:t>
                </a:r>
                <a:endParaRPr lang="ru-RU"/>
              </a:p>
            </c:rich>
          </c:tx>
          <c:layout>
            <c:manualLayout>
              <c:xMode val="edge"/>
              <c:yMode val="edge"/>
              <c:x val="1.5962531904340913E-2"/>
              <c:y val="0.22094221417199225"/>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0557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printSettings>
    <c:headerFooter/>
    <c:pageMargins b="0.75000000000000111" l="0.70000000000000062" r="0.70000000000000062" t="0.750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55153891660444E-2"/>
          <c:y val="3.3456886718142849E-2"/>
          <c:w val="0.88456875330819262"/>
          <c:h val="0.75697703018280693"/>
        </c:manualLayout>
      </c:layout>
      <c:lineChart>
        <c:grouping val="standard"/>
        <c:varyColors val="0"/>
        <c:ser>
          <c:idx val="0"/>
          <c:order val="0"/>
          <c:tx>
            <c:strRef>
              <c:f>'Данные для графиков'!$B$71:$D$71</c:f>
              <c:strCache>
                <c:ptCount val="3"/>
                <c:pt idx="0">
                  <c:v>улуттук валютада
</c:v>
                </c:pt>
                <c:pt idx="1">
                  <c:v>в национальной валюте
</c:v>
                </c:pt>
                <c:pt idx="2">
                  <c:v>in national currency</c:v>
                </c:pt>
              </c:strCache>
            </c:strRef>
          </c:tx>
          <c:spPr>
            <a:ln w="28575" cap="rnd">
              <a:solidFill>
                <a:schemeClr val="accent1"/>
              </a:solidFill>
              <a:prstDash val="lgDash"/>
              <a:round/>
            </a:ln>
            <a:effectLst/>
          </c:spPr>
          <c:marker>
            <c:symbol val="circle"/>
            <c:size val="5"/>
            <c:spPr>
              <a:solidFill>
                <a:schemeClr val="accent1"/>
              </a:solidFill>
              <a:ln w="9525">
                <a:solidFill>
                  <a:schemeClr val="accent1"/>
                </a:solidFill>
              </a:ln>
              <a:effectLst/>
            </c:spPr>
          </c:marker>
          <c:cat>
            <c:strRef>
              <c:f>'Данные для графиков'!$J$70:$V$70</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графиков'!$J$71:$V$71</c:f>
              <c:numCache>
                <c:formatCode>#,##0.00</c:formatCode>
                <c:ptCount val="13"/>
                <c:pt idx="0">
                  <c:v>2.77429194520963</c:v>
                </c:pt>
                <c:pt idx="1">
                  <c:v>2.3870711509498999</c:v>
                </c:pt>
                <c:pt idx="2">
                  <c:v>2.3995884220986103</c:v>
                </c:pt>
                <c:pt idx="3">
                  <c:v>2.4761377612558699</c:v>
                </c:pt>
                <c:pt idx="4">
                  <c:v>2.2575520625131298</c:v>
                </c:pt>
                <c:pt idx="5">
                  <c:v>2.3122218925106499</c:v>
                </c:pt>
                <c:pt idx="6">
                  <c:v>2.3631017734784101</c:v>
                </c:pt>
                <c:pt idx="7">
                  <c:v>1.5005035405722997</c:v>
                </c:pt>
                <c:pt idx="8">
                  <c:v>1.8421035149187699</c:v>
                </c:pt>
                <c:pt idx="9">
                  <c:v>1.6747135528082999</c:v>
                </c:pt>
                <c:pt idx="10">
                  <c:v>1.3268930352065098</c:v>
                </c:pt>
                <c:pt idx="11">
                  <c:v>1.5320239202064798</c:v>
                </c:pt>
                <c:pt idx="12">
                  <c:v>1.4731510459678701</c:v>
                </c:pt>
              </c:numCache>
            </c:numRef>
          </c:val>
          <c:smooth val="0"/>
          <c:extLst>
            <c:ext xmlns:c16="http://schemas.microsoft.com/office/drawing/2014/chart" uri="{C3380CC4-5D6E-409C-BE32-E72D297353CC}">
              <c16:uniqueId val="{00000000-0805-4D16-9F0B-40CD2955631A}"/>
            </c:ext>
          </c:extLst>
        </c:ser>
        <c:ser>
          <c:idx val="1"/>
          <c:order val="1"/>
          <c:tx>
            <c:strRef>
              <c:f>'Данные для графиков'!$B$72:$D$72</c:f>
              <c:strCache>
                <c:ptCount val="3"/>
                <c:pt idx="0">
                  <c:v>чет өлкө валютасында
</c:v>
                </c:pt>
                <c:pt idx="1">
                  <c:v>в иностранной валюте
</c:v>
                </c:pt>
                <c:pt idx="2">
                  <c:v>in foreign currency</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'Данные для графиков'!$J$70:$V$70</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графиков'!$J$72:$V$72</c:f>
              <c:numCache>
                <c:formatCode>#,##0.00</c:formatCode>
                <c:ptCount val="13"/>
                <c:pt idx="0">
                  <c:v>0.58224055023061294</c:v>
                </c:pt>
                <c:pt idx="1">
                  <c:v>0.364453961782983</c:v>
                </c:pt>
                <c:pt idx="2">
                  <c:v>0.26167875614820602</c:v>
                </c:pt>
                <c:pt idx="3">
                  <c:v>0.41370270579843604</c:v>
                </c:pt>
                <c:pt idx="4">
                  <c:v>0.32789166264591407</c:v>
                </c:pt>
                <c:pt idx="5">
                  <c:v>0.27950146674470594</c:v>
                </c:pt>
                <c:pt idx="6">
                  <c:v>0.21704646245141601</c:v>
                </c:pt>
                <c:pt idx="7">
                  <c:v>0.22016753596269201</c:v>
                </c:pt>
                <c:pt idx="8">
                  <c:v>0.18368887424796598</c:v>
                </c:pt>
                <c:pt idx="9">
                  <c:v>0.28656753869384899</c:v>
                </c:pt>
                <c:pt idx="10">
                  <c:v>0.16842840038391202</c:v>
                </c:pt>
                <c:pt idx="11">
                  <c:v>0.22869828162025305</c:v>
                </c:pt>
                <c:pt idx="12">
                  <c:v>0.21978905206233398</c:v>
                </c:pt>
              </c:numCache>
            </c:numRef>
          </c:val>
          <c:smooth val="0"/>
          <c:extLst>
            <c:ext xmlns:c16="http://schemas.microsoft.com/office/drawing/2014/chart" uri="{C3380CC4-5D6E-409C-BE32-E72D297353CC}">
              <c16:uniqueId val="{00000001-0805-4D16-9F0B-40CD2955631A}"/>
            </c:ext>
          </c:extLst>
        </c:ser>
        <c:dLbls>
          <c:showLegendKey val="0"/>
          <c:showVal val="0"/>
          <c:showCatName val="0"/>
          <c:showSerName val="0"/>
          <c:showPercent val="0"/>
          <c:showBubbleSize val="0"/>
        </c:dLbls>
        <c:marker val="1"/>
        <c:smooth val="0"/>
        <c:axId val="330766560"/>
        <c:axId val="330767120"/>
      </c:lineChart>
      <c:catAx>
        <c:axId val="330766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0767120"/>
        <c:crosses val="autoZero"/>
        <c:auto val="1"/>
        <c:lblAlgn val="ctr"/>
        <c:lblOffset val="100"/>
        <c:noMultiLvlLbl val="0"/>
      </c:catAx>
      <c:valAx>
        <c:axId val="330767120"/>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a:t>пайыздар / проценты</a:t>
                </a:r>
                <a:r>
                  <a:rPr lang="en-US"/>
                  <a:t> / percent</a:t>
                </a:r>
                <a:endParaRPr lang="ru-RU"/>
              </a:p>
            </c:rich>
          </c:tx>
          <c:layout>
            <c:manualLayout>
              <c:xMode val="edge"/>
              <c:yMode val="edge"/>
              <c:x val="1.2498414533905914E-2"/>
              <c:y val="0.25265242222351525"/>
            </c:manualLayout>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076656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printSettings>
    <c:headerFooter/>
    <c:pageMargins b="0.75000000000000111" l="0.70000000000000062" r="0.70000000000000062" t="0.750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968230236056883E-2"/>
          <c:y val="3.3619860216466659E-2"/>
          <c:w val="0.84480599961092084"/>
          <c:h val="0.75579322895533929"/>
        </c:manualLayout>
      </c:layout>
      <c:barChart>
        <c:barDir val="col"/>
        <c:grouping val="clustered"/>
        <c:varyColors val="0"/>
        <c:ser>
          <c:idx val="0"/>
          <c:order val="0"/>
          <c:tx>
            <c:strRef>
              <c:f>'Данные для графиков'!$B$94:$D$94</c:f>
              <c:strCache>
                <c:ptCount val="3"/>
                <c:pt idx="0">
                  <c:v>сатуунун көлөмү
</c:v>
                </c:pt>
                <c:pt idx="1">
                  <c:v>объем продаж 
</c:v>
                </c:pt>
                <c:pt idx="2">
                  <c:v>volume of sales</c:v>
                </c:pt>
              </c:strCache>
            </c:strRef>
          </c:tx>
          <c:spPr>
            <a:solidFill>
              <a:schemeClr val="accent4">
                <a:lumMod val="75000"/>
              </a:schemeClr>
            </a:solidFill>
            <a:ln>
              <a:noFill/>
            </a:ln>
            <a:effectLst/>
          </c:spPr>
          <c:invertIfNegative val="0"/>
          <c:cat>
            <c:strRef>
              <c:f>'Данные для графиков'!$J$91:$V$91</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графиков'!$J$94:$V$94</c:f>
              <c:numCache>
                <c:formatCode>#\ ##0.0</c:formatCode>
                <c:ptCount val="13"/>
              </c:numCache>
            </c:numRef>
          </c:val>
          <c:extLst>
            <c:ext xmlns:c16="http://schemas.microsoft.com/office/drawing/2014/chart" uri="{C3380CC4-5D6E-409C-BE32-E72D297353CC}">
              <c16:uniqueId val="{00000000-6BA9-42A4-BFD2-BA97B7CB09FF}"/>
            </c:ext>
          </c:extLst>
        </c:ser>
        <c:dLbls>
          <c:showLegendKey val="0"/>
          <c:showVal val="0"/>
          <c:showCatName val="0"/>
          <c:showSerName val="0"/>
          <c:showPercent val="0"/>
          <c:showBubbleSize val="0"/>
        </c:dLbls>
        <c:gapWidth val="50"/>
        <c:axId val="330770480"/>
        <c:axId val="330771040"/>
      </c:barChart>
      <c:lineChart>
        <c:grouping val="standard"/>
        <c:varyColors val="0"/>
        <c:ser>
          <c:idx val="1"/>
          <c:order val="1"/>
          <c:tx>
            <c:strRef>
              <c:f>'Данные для графиков'!$B$95:$D$95</c:f>
              <c:strCache>
                <c:ptCount val="3"/>
                <c:pt idx="0">
                  <c:v>орточо салмактанып алынган кирешелүүлүк (бир мезгил ичинде, оң шкала)
</c:v>
                </c:pt>
                <c:pt idx="1">
                  <c:v>средневзвешенная доходность (за период, правая шкала)
</c:v>
                </c:pt>
                <c:pt idx="2">
                  <c:v>average weighted yield (for the period, right scale)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'Данные для графиков'!$J$91:$V$91</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графиков'!$J$95:$V$95</c:f>
              <c:numCache>
                <c:formatCode>0.00</c:formatCode>
                <c:ptCount val="13"/>
              </c:numCache>
            </c:numRef>
          </c:val>
          <c:smooth val="0"/>
          <c:extLst>
            <c:ext xmlns:c16="http://schemas.microsoft.com/office/drawing/2014/chart" uri="{C3380CC4-5D6E-409C-BE32-E72D297353CC}">
              <c16:uniqueId val="{00000001-6BA9-42A4-BFD2-BA97B7CB09FF}"/>
            </c:ext>
          </c:extLst>
        </c:ser>
        <c:dLbls>
          <c:showLegendKey val="0"/>
          <c:showVal val="0"/>
          <c:showCatName val="0"/>
          <c:showSerName val="0"/>
          <c:showPercent val="0"/>
          <c:showBubbleSize val="0"/>
        </c:dLbls>
        <c:marker val="1"/>
        <c:smooth val="0"/>
        <c:axId val="330772160"/>
        <c:axId val="330771600"/>
      </c:lineChart>
      <c:catAx>
        <c:axId val="33077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0771040"/>
        <c:crosses val="autoZero"/>
        <c:auto val="1"/>
        <c:lblAlgn val="ctr"/>
        <c:lblOffset val="100"/>
        <c:noMultiLvlLbl val="0"/>
      </c:catAx>
      <c:valAx>
        <c:axId val="3307710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a:t>млн сом</a:t>
                </a:r>
                <a:r>
                  <a:rPr lang="en-US"/>
                  <a:t> / million of soms</a:t>
                </a:r>
                <a:endParaRPr lang="ru-RU"/>
              </a:p>
            </c:rich>
          </c:tx>
          <c:layout>
            <c:manualLayout>
              <c:xMode val="edge"/>
              <c:yMode val="edge"/>
              <c:x val="1.5681150488832084E-2"/>
              <c:y val="0.22980871093706756"/>
            </c:manualLayout>
          </c:layout>
          <c:overlay val="0"/>
          <c:spPr>
            <a:noFill/>
            <a:ln>
              <a:noFill/>
            </a:ln>
            <a:effectLst/>
          </c:spPr>
        </c:title>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0770480"/>
        <c:crosses val="autoZero"/>
        <c:crossBetween val="between"/>
      </c:valAx>
      <c:valAx>
        <c:axId val="330771600"/>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0772160"/>
        <c:crosses val="max"/>
        <c:crossBetween val="between"/>
      </c:valAx>
      <c:catAx>
        <c:axId val="330772160"/>
        <c:scaling>
          <c:orientation val="minMax"/>
        </c:scaling>
        <c:delete val="1"/>
        <c:axPos val="b"/>
        <c:numFmt formatCode="General" sourceLinked="1"/>
        <c:majorTickMark val="out"/>
        <c:minorTickMark val="none"/>
        <c:tickLblPos val="none"/>
        <c:crossAx val="33077160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printSettings>
    <c:headerFooter/>
    <c:pageMargins b="0.75000000000000111" l="0.70000000000000062" r="0.70000000000000062" t="0.750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79131851879761"/>
          <c:y val="3.3267187908174997E-2"/>
          <c:w val="0.83620345337566071"/>
          <c:h val="0.75835495779925055"/>
        </c:manualLayout>
      </c:layout>
      <c:barChart>
        <c:barDir val="col"/>
        <c:grouping val="clustered"/>
        <c:varyColors val="0"/>
        <c:ser>
          <c:idx val="0"/>
          <c:order val="0"/>
          <c:tx>
            <c:strRef>
              <c:f>'Данные для графиков'!$B$103:$D$103</c:f>
              <c:strCache>
                <c:ptCount val="3"/>
                <c:pt idx="0">
                  <c:v>сатуунун көлөмү
</c:v>
                </c:pt>
                <c:pt idx="1">
                  <c:v>объем продаж 
</c:v>
                </c:pt>
                <c:pt idx="2">
                  <c:v>volume of sales</c:v>
                </c:pt>
              </c:strCache>
            </c:strRef>
          </c:tx>
          <c:spPr>
            <a:solidFill>
              <a:schemeClr val="accent4">
                <a:lumMod val="75000"/>
              </a:schemeClr>
            </a:solidFill>
            <a:ln>
              <a:noFill/>
            </a:ln>
            <a:effectLst/>
          </c:spPr>
          <c:invertIfNegative val="0"/>
          <c:cat>
            <c:strRef>
              <c:f>'Данные для графиков'!$J$91:$V$91</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графиков'!$J$103:$V$103</c:f>
              <c:numCache>
                <c:formatCode>#\ ##0.0</c:formatCode>
                <c:ptCount val="13"/>
              </c:numCache>
            </c:numRef>
          </c:val>
          <c:extLst>
            <c:ext xmlns:c16="http://schemas.microsoft.com/office/drawing/2014/chart" uri="{C3380CC4-5D6E-409C-BE32-E72D297353CC}">
              <c16:uniqueId val="{00000000-E59C-42B6-978E-B63EA4090A20}"/>
            </c:ext>
          </c:extLst>
        </c:ser>
        <c:dLbls>
          <c:showLegendKey val="0"/>
          <c:showVal val="0"/>
          <c:showCatName val="0"/>
          <c:showSerName val="0"/>
          <c:showPercent val="0"/>
          <c:showBubbleSize val="0"/>
        </c:dLbls>
        <c:gapWidth val="50"/>
        <c:axId val="331077968"/>
        <c:axId val="331078528"/>
      </c:barChart>
      <c:lineChart>
        <c:grouping val="standard"/>
        <c:varyColors val="0"/>
        <c:ser>
          <c:idx val="1"/>
          <c:order val="1"/>
          <c:tx>
            <c:strRef>
              <c:f>'Данные для графиков'!$B$104:$D$104</c:f>
              <c:strCache>
                <c:ptCount val="3"/>
                <c:pt idx="0">
                  <c:v>орточо салмактанып алынган кирешелүүлүк (бир мезгил ичинде, оң шкала)
</c:v>
                </c:pt>
                <c:pt idx="1">
                  <c:v>средневзвешенная доходность (за период, правая шкала)
</c:v>
                </c:pt>
                <c:pt idx="2">
                  <c:v>average weighted yield (for the period, right scale)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'Данные для графиков'!$J$91:$V$91</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графиков'!$J$104:$V$104</c:f>
              <c:numCache>
                <c:formatCode>0.00</c:formatCode>
                <c:ptCount val="13"/>
              </c:numCache>
            </c:numRef>
          </c:val>
          <c:smooth val="0"/>
          <c:extLst>
            <c:ext xmlns:c16="http://schemas.microsoft.com/office/drawing/2014/chart" uri="{C3380CC4-5D6E-409C-BE32-E72D297353CC}">
              <c16:uniqueId val="{00000001-E59C-42B6-978E-B63EA4090A20}"/>
            </c:ext>
          </c:extLst>
        </c:ser>
        <c:dLbls>
          <c:showLegendKey val="0"/>
          <c:showVal val="0"/>
          <c:showCatName val="0"/>
          <c:showSerName val="0"/>
          <c:showPercent val="0"/>
          <c:showBubbleSize val="0"/>
        </c:dLbls>
        <c:marker val="1"/>
        <c:smooth val="0"/>
        <c:axId val="330519680"/>
        <c:axId val="330519120"/>
      </c:lineChart>
      <c:catAx>
        <c:axId val="331077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1078528"/>
        <c:crosses val="autoZero"/>
        <c:auto val="1"/>
        <c:lblAlgn val="ctr"/>
        <c:lblOffset val="100"/>
        <c:noMultiLvlLbl val="0"/>
      </c:catAx>
      <c:valAx>
        <c:axId val="331078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ru-RU"/>
                  <a:t>млн</a:t>
                </a:r>
                <a:r>
                  <a:rPr lang="ru-RU" baseline="0"/>
                  <a:t> сом / </a:t>
                </a:r>
                <a:r>
                  <a:rPr lang="en-US" baseline="0"/>
                  <a:t>million of soms</a:t>
                </a:r>
                <a:endParaRPr lang="ru-RU"/>
              </a:p>
            </c:rich>
          </c:tx>
          <c:layout>
            <c:manualLayout>
              <c:xMode val="edge"/>
              <c:yMode val="edge"/>
              <c:x val="2.093603292828064E-2"/>
              <c:y val="0.22961860847901325"/>
            </c:manualLayout>
          </c:layout>
          <c:overlay val="0"/>
        </c:title>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1077968"/>
        <c:crosses val="autoZero"/>
        <c:crossBetween val="between"/>
      </c:valAx>
      <c:valAx>
        <c:axId val="330519120"/>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0519680"/>
        <c:crosses val="max"/>
        <c:crossBetween val="between"/>
      </c:valAx>
      <c:catAx>
        <c:axId val="330519680"/>
        <c:scaling>
          <c:orientation val="minMax"/>
        </c:scaling>
        <c:delete val="1"/>
        <c:axPos val="b"/>
        <c:numFmt formatCode="General" sourceLinked="1"/>
        <c:majorTickMark val="out"/>
        <c:minorTickMark val="none"/>
        <c:tickLblPos val="none"/>
        <c:crossAx val="3305191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printSettings>
    <c:headerFooter/>
    <c:pageMargins b="0.75000000000000111" l="0.70000000000000062" r="0.70000000000000062" t="0.750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'Данные для графиков'!$B$106:$D$106</c:f>
              <c:strCache>
                <c:ptCount val="3"/>
                <c:pt idx="0">
                  <c:v>сатуунун көлөмү
</c:v>
                </c:pt>
                <c:pt idx="1">
                  <c:v>объем продаж 
</c:v>
                </c:pt>
                <c:pt idx="2">
                  <c:v>volume of sales</c:v>
                </c:pt>
              </c:strCache>
            </c:strRef>
          </c:tx>
          <c:spPr>
            <a:solidFill>
              <a:schemeClr val="accent4">
                <a:lumMod val="75000"/>
              </a:schemeClr>
            </a:solidFill>
            <a:ln>
              <a:noFill/>
            </a:ln>
            <a:effectLst/>
          </c:spPr>
          <c:invertIfNegative val="0"/>
          <c:cat>
            <c:strRef>
              <c:f>'Данные для графиков'!$J$91:$V$91</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графиков'!$J$106:$V$106</c:f>
              <c:numCache>
                <c:formatCode>#\ ##0.0</c:formatCode>
                <c:ptCount val="13"/>
              </c:numCache>
            </c:numRef>
          </c:val>
          <c:extLst>
            <c:ext xmlns:c16="http://schemas.microsoft.com/office/drawing/2014/chart" uri="{C3380CC4-5D6E-409C-BE32-E72D297353CC}">
              <c16:uniqueId val="{00000000-5F2F-4F2B-84DB-900C86156129}"/>
            </c:ext>
          </c:extLst>
        </c:ser>
        <c:dLbls>
          <c:showLegendKey val="0"/>
          <c:showVal val="0"/>
          <c:showCatName val="0"/>
          <c:showSerName val="0"/>
          <c:showPercent val="0"/>
          <c:showBubbleSize val="0"/>
        </c:dLbls>
        <c:gapWidth val="50"/>
        <c:axId val="330523040"/>
        <c:axId val="330523600"/>
      </c:barChart>
      <c:lineChart>
        <c:grouping val="standard"/>
        <c:varyColors val="0"/>
        <c:ser>
          <c:idx val="1"/>
          <c:order val="1"/>
          <c:tx>
            <c:strRef>
              <c:f>'Данные для графиков'!$B$107:$D$107</c:f>
              <c:strCache>
                <c:ptCount val="3"/>
                <c:pt idx="0">
                  <c:v>орточо салмактанып алынган кирешелүүлүк (бир мезгил ичинде, оң шкала)
</c:v>
                </c:pt>
                <c:pt idx="1">
                  <c:v>средневзвешенная доходность (за период, правая шкала)
</c:v>
                </c:pt>
                <c:pt idx="2">
                  <c:v>average weighted yield (for the period, right scale)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'Данные для графиков'!$J$91:$V$91</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графиков'!$J$107:$V$107</c:f>
              <c:numCache>
                <c:formatCode>0.00</c:formatCode>
                <c:ptCount val="13"/>
              </c:numCache>
            </c:numRef>
          </c:val>
          <c:smooth val="0"/>
          <c:extLst>
            <c:ext xmlns:c16="http://schemas.microsoft.com/office/drawing/2014/chart" uri="{C3380CC4-5D6E-409C-BE32-E72D297353CC}">
              <c16:uniqueId val="{00000001-5F2F-4F2B-84DB-900C86156129}"/>
            </c:ext>
          </c:extLst>
        </c:ser>
        <c:dLbls>
          <c:showLegendKey val="0"/>
          <c:showVal val="0"/>
          <c:showCatName val="0"/>
          <c:showSerName val="0"/>
          <c:showPercent val="0"/>
          <c:showBubbleSize val="0"/>
        </c:dLbls>
        <c:marker val="1"/>
        <c:smooth val="0"/>
        <c:axId val="330524720"/>
        <c:axId val="330524160"/>
      </c:lineChart>
      <c:catAx>
        <c:axId val="33052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0523600"/>
        <c:crosses val="autoZero"/>
        <c:auto val="1"/>
        <c:lblAlgn val="ctr"/>
        <c:lblOffset val="100"/>
        <c:noMultiLvlLbl val="0"/>
      </c:catAx>
      <c:valAx>
        <c:axId val="3305236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a:t>млн</a:t>
                </a:r>
                <a:r>
                  <a:rPr lang="en-US"/>
                  <a:t> </a:t>
                </a:r>
                <a:r>
                  <a:rPr lang="ru-RU"/>
                  <a:t>сом</a:t>
                </a:r>
                <a:r>
                  <a:rPr lang="en-US"/>
                  <a:t> / million of soms</a:t>
                </a:r>
                <a:endParaRPr lang="ru-RU"/>
              </a:p>
            </c:rich>
          </c:tx>
          <c:overlay val="0"/>
          <c:spPr>
            <a:noFill/>
            <a:ln>
              <a:noFill/>
            </a:ln>
            <a:effectLst/>
          </c:spPr>
        </c:title>
        <c:numFmt formatCode="#\ ##0.0" sourceLinked="1"/>
        <c:majorTickMark val="none"/>
        <c:minorTickMark val="none"/>
        <c:tickLblPos val="nextTo"/>
        <c:spPr>
          <a:noFill/>
          <a:ln>
            <a:noFill/>
          </a:ln>
          <a:effectLst/>
        </c:spPr>
        <c:txPr>
          <a:bodyPr rot="-60000000" spcFirstLastPara="1" vertOverflow="ellipsis" vert="horz" wrap="square" anchor="ctr" anchorCtr="1"/>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0523040"/>
        <c:crosses val="autoZero"/>
        <c:crossBetween val="between"/>
      </c:valAx>
      <c:valAx>
        <c:axId val="330524160"/>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0524720"/>
        <c:crosses val="max"/>
        <c:crossBetween val="between"/>
      </c:valAx>
      <c:catAx>
        <c:axId val="330524720"/>
        <c:scaling>
          <c:orientation val="minMax"/>
        </c:scaling>
        <c:delete val="1"/>
        <c:axPos val="b"/>
        <c:numFmt formatCode="General" sourceLinked="1"/>
        <c:majorTickMark val="out"/>
        <c:minorTickMark val="none"/>
        <c:tickLblPos val="none"/>
        <c:crossAx val="33052416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printSettings>
    <c:headerFooter/>
    <c:pageMargins b="0.75000000000000111" l="0.70000000000000062" r="0.70000000000000062" t="0.750000000000001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389077266447"/>
          <c:y val="3.3267172064148254E-2"/>
          <c:w val="0.82333181021390089"/>
          <c:h val="0.75835507288654158"/>
        </c:manualLayout>
      </c:layout>
      <c:barChart>
        <c:barDir val="col"/>
        <c:grouping val="clustered"/>
        <c:varyColors val="0"/>
        <c:ser>
          <c:idx val="0"/>
          <c:order val="0"/>
          <c:tx>
            <c:strRef>
              <c:f>'Данные для графиков'!$B$110:$D$110</c:f>
              <c:strCache>
                <c:ptCount val="3"/>
                <c:pt idx="0">
                  <c:v>сатуунун көлөмү
</c:v>
                </c:pt>
                <c:pt idx="1">
                  <c:v>объем продаж 
</c:v>
                </c:pt>
                <c:pt idx="2">
                  <c:v>volume of sales</c:v>
                </c:pt>
              </c:strCache>
            </c:strRef>
          </c:tx>
          <c:spPr>
            <a:solidFill>
              <a:schemeClr val="accent6">
                <a:lumMod val="75000"/>
              </a:schemeClr>
            </a:solidFill>
            <a:ln>
              <a:noFill/>
            </a:ln>
            <a:effectLst/>
          </c:spPr>
          <c:invertIfNegative val="0"/>
          <c:cat>
            <c:strRef>
              <c:f>'Данные для графиков'!$J$91:$V$91</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графиков'!$J$110:$V$110</c:f>
              <c:numCache>
                <c:formatCode>#\ ##0.0</c:formatCode>
                <c:ptCount val="13"/>
                <c:pt idx="0">
                  <c:v>237</c:v>
                </c:pt>
                <c:pt idx="2">
                  <c:v>400</c:v>
                </c:pt>
                <c:pt idx="4">
                  <c:v>400</c:v>
                </c:pt>
                <c:pt idx="6">
                  <c:v>447.75</c:v>
                </c:pt>
                <c:pt idx="9">
                  <c:v>650</c:v>
                </c:pt>
                <c:pt idx="11">
                  <c:v>242.93299999999999</c:v>
                </c:pt>
              </c:numCache>
            </c:numRef>
          </c:val>
          <c:extLst>
            <c:ext xmlns:c16="http://schemas.microsoft.com/office/drawing/2014/chart" uri="{C3380CC4-5D6E-409C-BE32-E72D297353CC}">
              <c16:uniqueId val="{00000000-A50B-4734-A67B-BC1E737B4840}"/>
            </c:ext>
          </c:extLst>
        </c:ser>
        <c:dLbls>
          <c:showLegendKey val="0"/>
          <c:showVal val="0"/>
          <c:showCatName val="0"/>
          <c:showSerName val="0"/>
          <c:showPercent val="0"/>
          <c:showBubbleSize val="0"/>
        </c:dLbls>
        <c:gapWidth val="50"/>
        <c:axId val="330536624"/>
        <c:axId val="330537184"/>
      </c:barChart>
      <c:lineChart>
        <c:grouping val="standard"/>
        <c:varyColors val="0"/>
        <c:ser>
          <c:idx val="1"/>
          <c:order val="1"/>
          <c:tx>
            <c:strRef>
              <c:f>'Данные для графиков'!$B$111:$D$111</c:f>
              <c:strCache>
                <c:ptCount val="3"/>
                <c:pt idx="0">
                  <c:v>орточо салмактанып алынган кирешелүүлүк (бир мезгил ичинде, оң шкала)
</c:v>
                </c:pt>
                <c:pt idx="1">
                  <c:v>средневзвешенная доходность (за период, правая шкала)
</c:v>
                </c:pt>
                <c:pt idx="2">
                  <c:v>average weighted yield (for the period, right scale)</c:v>
                </c:pt>
              </c:strCache>
            </c:strRef>
          </c:tx>
          <c:spPr>
            <a:ln w="28575" cap="rnd">
              <a:solidFill>
                <a:schemeClr val="accent4">
                  <a:lumMod val="75000"/>
                </a:schemeClr>
              </a:solidFill>
              <a:round/>
            </a:ln>
            <a:effectLst/>
          </c:spPr>
          <c:marker>
            <c:symbol val="circle"/>
            <c:size val="5"/>
            <c:spPr>
              <a:solidFill>
                <a:schemeClr val="accent4"/>
              </a:solidFill>
              <a:ln w="9525">
                <a:solidFill>
                  <a:schemeClr val="accent4"/>
                </a:solidFill>
              </a:ln>
              <a:effectLst/>
            </c:spPr>
          </c:marker>
          <c:cat>
            <c:strRef>
              <c:f>'Данные для графиков'!$J$91:$V$91</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графиков'!$J$111:$V$111</c:f>
              <c:numCache>
                <c:formatCode>#,##0.00</c:formatCode>
                <c:ptCount val="13"/>
                <c:pt idx="0">
                  <c:v>8.26</c:v>
                </c:pt>
                <c:pt idx="2">
                  <c:v>7.61</c:v>
                </c:pt>
                <c:pt idx="4">
                  <c:v>7.54</c:v>
                </c:pt>
                <c:pt idx="6">
                  <c:v>6.5</c:v>
                </c:pt>
                <c:pt idx="9">
                  <c:v>6.18</c:v>
                </c:pt>
                <c:pt idx="11">
                  <c:v>6.29</c:v>
                </c:pt>
              </c:numCache>
            </c:numRef>
          </c:val>
          <c:smooth val="0"/>
          <c:extLst>
            <c:ext xmlns:c16="http://schemas.microsoft.com/office/drawing/2014/chart" uri="{C3380CC4-5D6E-409C-BE32-E72D297353CC}">
              <c16:uniqueId val="{00000001-A50B-4734-A67B-BC1E737B4840}"/>
            </c:ext>
          </c:extLst>
        </c:ser>
        <c:dLbls>
          <c:showLegendKey val="0"/>
          <c:showVal val="0"/>
          <c:showCatName val="0"/>
          <c:showSerName val="0"/>
          <c:showPercent val="0"/>
          <c:showBubbleSize val="0"/>
        </c:dLbls>
        <c:marker val="1"/>
        <c:smooth val="0"/>
        <c:axId val="330538304"/>
        <c:axId val="330537744"/>
      </c:lineChart>
      <c:catAx>
        <c:axId val="33053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0537184"/>
        <c:crosses val="autoZero"/>
        <c:auto val="1"/>
        <c:lblAlgn val="ctr"/>
        <c:lblOffset val="100"/>
        <c:noMultiLvlLbl val="0"/>
      </c:catAx>
      <c:valAx>
        <c:axId val="330537184"/>
        <c:scaling>
          <c:orientation val="minMax"/>
          <c:max val="7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lang="ky-KG"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ky-KG" sz="1000" b="0" i="0" u="none" strike="noStrike" kern="1200" baseline="0">
                    <a:solidFill>
                      <a:sysClr val="windowText" lastClr="000000"/>
                    </a:solidFill>
                    <a:latin typeface="Arial" panose="020B0604020202020204" pitchFamily="34" charset="0"/>
                    <a:ea typeface="+mn-ea"/>
                    <a:cs typeface="Arial" panose="020B0604020202020204" pitchFamily="34" charset="0"/>
                  </a:rPr>
                  <a:t>млн сом</a:t>
                </a:r>
                <a:r>
                  <a: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rPr>
                  <a:t> / million of soms</a:t>
                </a:r>
                <a:endParaRPr lang="ky-KG" sz="1000" b="0"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1.9703109525193614E-2"/>
              <c:y val="0.20494054415758689"/>
            </c:manualLayout>
          </c:layout>
          <c:overlay val="0"/>
        </c:title>
        <c:numFmt formatCode="#\ ##0.0" sourceLinked="1"/>
        <c:majorTickMark val="none"/>
        <c:minorTickMark val="none"/>
        <c:tickLblPos val="nextTo"/>
        <c:spPr>
          <a:noFill/>
          <a:ln>
            <a:noFill/>
          </a:ln>
          <a:effectLst/>
        </c:spPr>
        <c:txPr>
          <a:bodyPr rot="-60000000" spcFirstLastPara="1" vertOverflow="ellipsis" vert="horz" wrap="square" anchor="ctr" anchorCtr="1"/>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0536624"/>
        <c:crosses val="autoZero"/>
        <c:crossBetween val="between"/>
        <c:majorUnit val="70"/>
      </c:valAx>
      <c:valAx>
        <c:axId val="330537744"/>
        <c:scaling>
          <c:orientation val="minMax"/>
          <c:max val="10"/>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0538304"/>
        <c:crosses val="max"/>
        <c:crossBetween val="between"/>
      </c:valAx>
      <c:catAx>
        <c:axId val="330538304"/>
        <c:scaling>
          <c:orientation val="minMax"/>
        </c:scaling>
        <c:delete val="1"/>
        <c:axPos val="b"/>
        <c:numFmt formatCode="General" sourceLinked="1"/>
        <c:majorTickMark val="none"/>
        <c:minorTickMark val="none"/>
        <c:tickLblPos val="none"/>
        <c:crossAx val="33053774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printSettings>
    <c:headerFooter/>
    <c:pageMargins b="0.75000000000000111" l="0.70000000000000062" r="0.70000000000000062" t="0.750000000000001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4528611580748"/>
          <c:y val="3.3173119277666606E-2"/>
          <c:w val="0.81759289349910191"/>
          <c:h val="0.75903825024500016"/>
        </c:manualLayout>
      </c:layout>
      <c:barChart>
        <c:barDir val="col"/>
        <c:grouping val="clustered"/>
        <c:varyColors val="0"/>
        <c:ser>
          <c:idx val="0"/>
          <c:order val="0"/>
          <c:tx>
            <c:strRef>
              <c:f>'Данные для графиков'!$B$113:$D$113</c:f>
              <c:strCache>
                <c:ptCount val="3"/>
                <c:pt idx="0">
                  <c:v>сатуунун көлөмү
</c:v>
                </c:pt>
                <c:pt idx="1">
                  <c:v>объем продаж 
</c:v>
                </c:pt>
                <c:pt idx="2">
                  <c:v>volume of sales</c:v>
                </c:pt>
              </c:strCache>
            </c:strRef>
          </c:tx>
          <c:spPr>
            <a:solidFill>
              <a:schemeClr val="accent6">
                <a:lumMod val="75000"/>
              </a:schemeClr>
            </a:solidFill>
            <a:ln>
              <a:noFill/>
            </a:ln>
            <a:effectLst/>
          </c:spPr>
          <c:invertIfNegative val="0"/>
          <c:cat>
            <c:strRef>
              <c:f>'Данные для графиков'!$J$91:$V$91</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графиков'!$J$113:$V$113</c:f>
              <c:numCache>
                <c:formatCode>#\ ##0.0</c:formatCode>
                <c:ptCount val="13"/>
                <c:pt idx="1">
                  <c:v>350</c:v>
                </c:pt>
                <c:pt idx="3">
                  <c:v>250</c:v>
                </c:pt>
                <c:pt idx="5">
                  <c:v>500</c:v>
                </c:pt>
                <c:pt idx="8">
                  <c:v>400</c:v>
                </c:pt>
                <c:pt idx="10">
                  <c:v>137</c:v>
                </c:pt>
                <c:pt idx="12">
                  <c:v>384.86799999999999</c:v>
                </c:pt>
              </c:numCache>
            </c:numRef>
          </c:val>
          <c:extLst>
            <c:ext xmlns:c16="http://schemas.microsoft.com/office/drawing/2014/chart" uri="{C3380CC4-5D6E-409C-BE32-E72D297353CC}">
              <c16:uniqueId val="{00000000-BD6E-42BB-A5AF-E6FE78BFECA7}"/>
            </c:ext>
          </c:extLst>
        </c:ser>
        <c:dLbls>
          <c:showLegendKey val="0"/>
          <c:showVal val="0"/>
          <c:showCatName val="0"/>
          <c:showSerName val="0"/>
          <c:showPercent val="0"/>
          <c:showBubbleSize val="0"/>
        </c:dLbls>
        <c:gapWidth val="50"/>
        <c:axId val="330541664"/>
        <c:axId val="330542224"/>
      </c:barChart>
      <c:lineChart>
        <c:grouping val="standard"/>
        <c:varyColors val="0"/>
        <c:ser>
          <c:idx val="1"/>
          <c:order val="1"/>
          <c:tx>
            <c:strRef>
              <c:f>'Данные для графиков'!$B$114:$D$114</c:f>
              <c:strCache>
                <c:ptCount val="3"/>
                <c:pt idx="0">
                  <c:v>орточо салмактанып алынган кирешелүүлүк (бир мезгил ичинде, оң шкала)
</c:v>
                </c:pt>
                <c:pt idx="1">
                  <c:v>средневзвешенная доходность (за период, правая шкала)
</c:v>
                </c:pt>
                <c:pt idx="2">
                  <c:v>average weighted yield (for the period, right scale)</c:v>
                </c:pt>
              </c:strCache>
            </c:strRef>
          </c:tx>
          <c:spPr>
            <a:ln w="28575" cap="rnd">
              <a:solidFill>
                <a:schemeClr val="accent4">
                  <a:lumMod val="75000"/>
                </a:schemeClr>
              </a:solidFill>
              <a:round/>
            </a:ln>
            <a:effectLst/>
          </c:spPr>
          <c:marker>
            <c:symbol val="circle"/>
            <c:size val="5"/>
            <c:spPr>
              <a:solidFill>
                <a:schemeClr val="accent4"/>
              </a:solidFill>
              <a:ln w="9525">
                <a:solidFill>
                  <a:schemeClr val="accent4"/>
                </a:solidFill>
              </a:ln>
              <a:effectLst/>
            </c:spPr>
          </c:marker>
          <c:cat>
            <c:strRef>
              <c:f>'Данные для графиков'!$J$91:$V$91</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графиков'!$J$114:$V$114</c:f>
              <c:numCache>
                <c:formatCode>#,##0.00</c:formatCode>
                <c:ptCount val="13"/>
                <c:pt idx="1">
                  <c:v>9.34</c:v>
                </c:pt>
                <c:pt idx="3">
                  <c:v>8.7799999999999994</c:v>
                </c:pt>
                <c:pt idx="5">
                  <c:v>8.85</c:v>
                </c:pt>
                <c:pt idx="8">
                  <c:v>8.7799999999999994</c:v>
                </c:pt>
                <c:pt idx="10">
                  <c:v>8.68</c:v>
                </c:pt>
                <c:pt idx="12">
                  <c:v>8.35</c:v>
                </c:pt>
              </c:numCache>
            </c:numRef>
          </c:val>
          <c:smooth val="0"/>
          <c:extLst>
            <c:ext xmlns:c16="http://schemas.microsoft.com/office/drawing/2014/chart" uri="{C3380CC4-5D6E-409C-BE32-E72D297353CC}">
              <c16:uniqueId val="{00000001-BD6E-42BB-A5AF-E6FE78BFECA7}"/>
            </c:ext>
          </c:extLst>
        </c:ser>
        <c:dLbls>
          <c:showLegendKey val="0"/>
          <c:showVal val="0"/>
          <c:showCatName val="0"/>
          <c:showSerName val="0"/>
          <c:showPercent val="0"/>
          <c:showBubbleSize val="0"/>
        </c:dLbls>
        <c:marker val="1"/>
        <c:smooth val="0"/>
        <c:axId val="331079264"/>
        <c:axId val="330542784"/>
      </c:lineChart>
      <c:catAx>
        <c:axId val="33054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0542224"/>
        <c:crosses val="autoZero"/>
        <c:auto val="1"/>
        <c:lblAlgn val="ctr"/>
        <c:lblOffset val="100"/>
        <c:noMultiLvlLbl val="0"/>
      </c:catAx>
      <c:valAx>
        <c:axId val="330542224"/>
        <c:scaling>
          <c:orientation val="minMax"/>
          <c:max val="700"/>
        </c:scaling>
        <c:delete val="0"/>
        <c:axPos val="l"/>
        <c:majorGridlines>
          <c:spPr>
            <a:ln w="9525" cap="flat" cmpd="sng" algn="ctr">
              <a:solidFill>
                <a:schemeClr val="tx1">
                  <a:lumMod val="15000"/>
                  <a:lumOff val="85000"/>
                </a:schemeClr>
              </a:solidFill>
              <a:round/>
            </a:ln>
            <a:effectLst/>
          </c:spPr>
        </c:majorGridlines>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ky-KG"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ky-KG" sz="1000" b="0" i="0" u="none" strike="noStrike" kern="1200" baseline="0">
                    <a:solidFill>
                      <a:sysClr val="windowText" lastClr="000000"/>
                    </a:solidFill>
                    <a:latin typeface="Arial" panose="020B0604020202020204" pitchFamily="34" charset="0"/>
                    <a:ea typeface="+mn-ea"/>
                    <a:cs typeface="Arial" panose="020B0604020202020204" pitchFamily="34" charset="0"/>
                  </a:rPr>
                  <a:t>млн</a:t>
                </a:r>
                <a:r>
                  <a: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rPr>
                  <a:t> </a:t>
                </a:r>
                <a:r>
                  <a:rPr lang="ky-KG" sz="1000" b="0" i="0" u="none" strike="noStrike" kern="1200" baseline="0">
                    <a:solidFill>
                      <a:sysClr val="windowText" lastClr="000000"/>
                    </a:solidFill>
                    <a:latin typeface="Arial" panose="020B0604020202020204" pitchFamily="34" charset="0"/>
                    <a:ea typeface="+mn-ea"/>
                    <a:cs typeface="Arial" panose="020B0604020202020204" pitchFamily="34" charset="0"/>
                  </a:rPr>
                  <a:t>сом</a:t>
                </a:r>
                <a:r>
                  <a: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rPr>
                  <a:t> / million of soms</a:t>
                </a:r>
                <a:endParaRPr lang="ky-KG" sz="1000" b="0"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1.4918429313982811E-2"/>
              <c:y val="0.2721212108259774"/>
            </c:manualLayout>
          </c:layout>
          <c:overlay val="0"/>
        </c:title>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0541664"/>
        <c:crosses val="autoZero"/>
        <c:crossBetween val="between"/>
      </c:valAx>
      <c:valAx>
        <c:axId val="330542784"/>
        <c:scaling>
          <c:orientation val="minMax"/>
          <c:max val="9.6"/>
          <c:min val="8.1999999999999993"/>
        </c:scaling>
        <c:delete val="0"/>
        <c:axPos val="r"/>
        <c:numFmt formatCode="#,##0.00" sourceLinked="0"/>
        <c:majorTickMark val="out"/>
        <c:minorTickMark val="none"/>
        <c:tickLblPos val="nextTo"/>
        <c:spPr>
          <a:noFill/>
          <a:ln>
            <a:noFill/>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1079264"/>
        <c:crosses val="max"/>
        <c:crossBetween val="between"/>
      </c:valAx>
      <c:catAx>
        <c:axId val="331079264"/>
        <c:scaling>
          <c:orientation val="minMax"/>
        </c:scaling>
        <c:delete val="1"/>
        <c:axPos val="b"/>
        <c:numFmt formatCode="General" sourceLinked="1"/>
        <c:majorTickMark val="out"/>
        <c:minorTickMark val="none"/>
        <c:tickLblPos val="none"/>
        <c:crossAx val="33054278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printSettings>
    <c:headerFooter/>
    <c:pageMargins b="0.75000000000000111" l="0.70000000000000062" r="0.70000000000000062" t="0.750000000000001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8771635004349"/>
          <c:y val="3.3361767653079646E-2"/>
          <c:w val="0.81209816458788964"/>
          <c:h val="0.75766795273853182"/>
        </c:manualLayout>
      </c:layout>
      <c:barChart>
        <c:barDir val="col"/>
        <c:grouping val="clustered"/>
        <c:varyColors val="0"/>
        <c:ser>
          <c:idx val="0"/>
          <c:order val="0"/>
          <c:tx>
            <c:strRef>
              <c:f>'Данные для графиков'!$B$116:$D$116</c:f>
              <c:strCache>
                <c:ptCount val="3"/>
                <c:pt idx="0">
                  <c:v>сатуунун көлөмү
</c:v>
                </c:pt>
                <c:pt idx="1">
                  <c:v>объем продаж 
</c:v>
                </c:pt>
                <c:pt idx="2">
                  <c:v>volume of sales</c:v>
                </c:pt>
              </c:strCache>
            </c:strRef>
          </c:tx>
          <c:spPr>
            <a:solidFill>
              <a:schemeClr val="accent6">
                <a:lumMod val="75000"/>
              </a:schemeClr>
            </a:solidFill>
            <a:ln>
              <a:noFill/>
            </a:ln>
            <a:effectLst/>
          </c:spPr>
          <c:invertIfNegative val="0"/>
          <c:cat>
            <c:strRef>
              <c:f>'Данные для графиков'!$J$91:$V$91</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графиков'!$J$116:$V$116</c:f>
              <c:numCache>
                <c:formatCode>#\ ##0.0</c:formatCode>
                <c:ptCount val="13"/>
                <c:pt idx="1">
                  <c:v>1000</c:v>
                </c:pt>
                <c:pt idx="4">
                  <c:v>850</c:v>
                </c:pt>
                <c:pt idx="8">
                  <c:v>793.8</c:v>
                </c:pt>
                <c:pt idx="11">
                  <c:v>600</c:v>
                </c:pt>
              </c:numCache>
            </c:numRef>
          </c:val>
          <c:extLst>
            <c:ext xmlns:c16="http://schemas.microsoft.com/office/drawing/2014/chart" uri="{C3380CC4-5D6E-409C-BE32-E72D297353CC}">
              <c16:uniqueId val="{00000000-870B-4B16-820C-683C6F07EBA7}"/>
            </c:ext>
          </c:extLst>
        </c:ser>
        <c:dLbls>
          <c:showLegendKey val="0"/>
          <c:showVal val="0"/>
          <c:showCatName val="0"/>
          <c:showSerName val="0"/>
          <c:showPercent val="0"/>
          <c:showBubbleSize val="0"/>
        </c:dLbls>
        <c:gapWidth val="50"/>
        <c:axId val="331082624"/>
        <c:axId val="331083184"/>
      </c:barChart>
      <c:lineChart>
        <c:grouping val="standard"/>
        <c:varyColors val="0"/>
        <c:ser>
          <c:idx val="1"/>
          <c:order val="1"/>
          <c:tx>
            <c:strRef>
              <c:f>'Данные для графиков'!$B$117:$D$117</c:f>
              <c:strCache>
                <c:ptCount val="3"/>
                <c:pt idx="0">
                  <c:v>орточо салмактанып алынган кирешелүүлүк (бир мезгил ичинде, оң шкала)
</c:v>
                </c:pt>
                <c:pt idx="1">
                  <c:v>средневзвешенная доходность (за период, правая шкала)
</c:v>
                </c:pt>
                <c:pt idx="2">
                  <c:v>average weighted yield (for the period, right scale)</c:v>
                </c:pt>
              </c:strCache>
            </c:strRef>
          </c:tx>
          <c:spPr>
            <a:ln w="28575" cap="rnd">
              <a:solidFill>
                <a:schemeClr val="accent4">
                  <a:lumMod val="75000"/>
                </a:schemeClr>
              </a:solidFill>
              <a:round/>
            </a:ln>
            <a:effectLst/>
          </c:spPr>
          <c:marker>
            <c:symbol val="circle"/>
            <c:size val="5"/>
            <c:spPr>
              <a:solidFill>
                <a:schemeClr val="accent4">
                  <a:lumMod val="50000"/>
                </a:schemeClr>
              </a:solidFill>
              <a:ln w="9525">
                <a:solidFill>
                  <a:schemeClr val="accent4"/>
                </a:solidFill>
              </a:ln>
              <a:effectLst/>
            </c:spPr>
          </c:marker>
          <c:cat>
            <c:strRef>
              <c:f>'Данные для графиков'!$J$91:$V$91</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графиков'!$J$117:$V$117</c:f>
              <c:numCache>
                <c:formatCode>#,##0.00</c:formatCode>
                <c:ptCount val="13"/>
                <c:pt idx="1">
                  <c:v>10.25</c:v>
                </c:pt>
                <c:pt idx="4">
                  <c:v>10.35</c:v>
                </c:pt>
                <c:pt idx="8">
                  <c:v>10.15</c:v>
                </c:pt>
                <c:pt idx="11">
                  <c:v>10.15</c:v>
                </c:pt>
              </c:numCache>
            </c:numRef>
          </c:val>
          <c:smooth val="0"/>
          <c:extLst>
            <c:ext xmlns:c16="http://schemas.microsoft.com/office/drawing/2014/chart" uri="{C3380CC4-5D6E-409C-BE32-E72D297353CC}">
              <c16:uniqueId val="{00000001-870B-4B16-820C-683C6F07EBA7}"/>
            </c:ext>
          </c:extLst>
        </c:ser>
        <c:dLbls>
          <c:showLegendKey val="0"/>
          <c:showVal val="0"/>
          <c:showCatName val="0"/>
          <c:showSerName val="0"/>
          <c:showPercent val="0"/>
          <c:showBubbleSize val="0"/>
        </c:dLbls>
        <c:marker val="1"/>
        <c:smooth val="0"/>
        <c:axId val="331084304"/>
        <c:axId val="331083744"/>
      </c:lineChart>
      <c:catAx>
        <c:axId val="331082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ky-KG"/>
          </a:p>
        </c:txPr>
        <c:crossAx val="331083184"/>
        <c:crosses val="autoZero"/>
        <c:auto val="1"/>
        <c:lblAlgn val="ctr"/>
        <c:lblOffset val="100"/>
        <c:noMultiLvlLbl val="0"/>
      </c:catAx>
      <c:valAx>
        <c:axId val="331083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lgn="ctr" rtl="0">
                  <a:defRPr/>
                </a:pPr>
                <a:r>
                  <a:rPr lang="ky-KG"/>
                  <a:t>млн</a:t>
                </a:r>
                <a:r>
                  <a:rPr lang="en-US"/>
                  <a:t> </a:t>
                </a:r>
                <a:r>
                  <a:rPr lang="ky-KG"/>
                  <a:t>сом</a:t>
                </a:r>
                <a:r>
                  <a:rPr lang="en-US"/>
                  <a:t> / million of soms</a:t>
                </a:r>
                <a:endParaRPr lang="ru-RU"/>
              </a:p>
            </c:rich>
          </c:tx>
          <c:layout>
            <c:manualLayout>
              <c:xMode val="edge"/>
              <c:yMode val="edge"/>
              <c:x val="2.0107285486286767E-2"/>
              <c:y val="0.21623321045758875"/>
            </c:manualLayout>
          </c:layout>
          <c:overlay val="0"/>
        </c:title>
        <c:numFmt formatCode="#\ ##0.0" sourceLinked="1"/>
        <c:majorTickMark val="none"/>
        <c:minorTickMark val="none"/>
        <c:tickLblPos val="nextTo"/>
        <c:spPr>
          <a:noFill/>
          <a:ln>
            <a:noFill/>
          </a:ln>
          <a:effectLst/>
        </c:spPr>
        <c:txPr>
          <a:bodyPr rot="-60000000" vert="horz"/>
          <a:lstStyle/>
          <a:p>
            <a:pPr>
              <a:defRPr/>
            </a:pPr>
            <a:endParaRPr lang="ky-KG"/>
          </a:p>
        </c:txPr>
        <c:crossAx val="331082624"/>
        <c:crosses val="autoZero"/>
        <c:crossBetween val="between"/>
        <c:majorUnit val="100"/>
      </c:valAx>
      <c:valAx>
        <c:axId val="331083744"/>
        <c:scaling>
          <c:orientation val="minMax"/>
          <c:max val="13.5"/>
          <c:min val="8"/>
        </c:scaling>
        <c:delete val="0"/>
        <c:axPos val="r"/>
        <c:numFmt formatCode="#,##0.00" sourceLinked="0"/>
        <c:majorTickMark val="out"/>
        <c:minorTickMark val="none"/>
        <c:tickLblPos val="nextTo"/>
        <c:spPr>
          <a:noFill/>
          <a:ln>
            <a:noFill/>
          </a:ln>
          <a:effectLst/>
        </c:spPr>
        <c:txPr>
          <a:bodyPr rot="-60000000" vert="horz"/>
          <a:lstStyle/>
          <a:p>
            <a:pPr>
              <a:defRPr/>
            </a:pPr>
            <a:endParaRPr lang="ky-KG"/>
          </a:p>
        </c:txPr>
        <c:crossAx val="331084304"/>
        <c:crosses val="max"/>
        <c:crossBetween val="between"/>
        <c:majorUnit val="0.5"/>
      </c:valAx>
      <c:catAx>
        <c:axId val="331084304"/>
        <c:scaling>
          <c:orientation val="minMax"/>
        </c:scaling>
        <c:delete val="1"/>
        <c:axPos val="b"/>
        <c:numFmt formatCode="General" sourceLinked="1"/>
        <c:majorTickMark val="out"/>
        <c:minorTickMark val="none"/>
        <c:tickLblPos val="none"/>
        <c:crossAx val="331083744"/>
        <c:crosses val="autoZero"/>
        <c:auto val="1"/>
        <c:lblAlgn val="ctr"/>
        <c:lblOffset val="100"/>
        <c:noMultiLvlLbl val="0"/>
      </c:catAx>
      <c:spPr>
        <a:noFill/>
        <a:ln>
          <a:noFill/>
        </a:ln>
        <a:effectLst/>
      </c:spPr>
    </c:plotArea>
    <c:legend>
      <c:legendPos val="b"/>
      <c:overlay val="0"/>
      <c:spPr>
        <a:noFill/>
        <a:ln>
          <a:noFill/>
        </a:ln>
        <a:effectLst/>
      </c:spPr>
      <c:txPr>
        <a:bodyPr rot="0" vert="horz"/>
        <a:lstStyle/>
        <a:p>
          <a:pPr>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printSettings>
    <c:headerFooter/>
    <c:pageMargins b="0.75000000000000111" l="0.70000000000000062" r="0.70000000000000062" t="0.750000000000001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5636697373612"/>
          <c:y val="3.3267179986159752E-2"/>
          <c:w val="0.80615003516717276"/>
          <c:h val="0.75835501534290961"/>
        </c:manualLayout>
      </c:layout>
      <c:barChart>
        <c:barDir val="col"/>
        <c:grouping val="clustered"/>
        <c:varyColors val="0"/>
        <c:ser>
          <c:idx val="0"/>
          <c:order val="0"/>
          <c:tx>
            <c:strRef>
              <c:f>'Данные для графиков'!$B$119:$D$119</c:f>
              <c:strCache>
                <c:ptCount val="3"/>
                <c:pt idx="0">
                  <c:v>сатуунун көлөмү
</c:v>
                </c:pt>
                <c:pt idx="1">
                  <c:v>объем продаж 
</c:v>
                </c:pt>
                <c:pt idx="2">
                  <c:v>volume of sales</c:v>
                </c:pt>
              </c:strCache>
            </c:strRef>
          </c:tx>
          <c:spPr>
            <a:solidFill>
              <a:schemeClr val="accent6">
                <a:lumMod val="75000"/>
              </a:schemeClr>
            </a:solidFill>
            <a:ln>
              <a:noFill/>
            </a:ln>
            <a:effectLst/>
          </c:spPr>
          <c:invertIfNegative val="0"/>
          <c:cat>
            <c:strRef>
              <c:f>'Данные для графиков'!$J$91:$V$91</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графиков'!$J$119:$V$119</c:f>
              <c:numCache>
                <c:formatCode>#\ ##0.0</c:formatCode>
                <c:ptCount val="13"/>
                <c:pt idx="0">
                  <c:v>1300</c:v>
                </c:pt>
                <c:pt idx="3">
                  <c:v>400</c:v>
                </c:pt>
                <c:pt idx="6">
                  <c:v>1171.5</c:v>
                </c:pt>
                <c:pt idx="10">
                  <c:v>575.78499999999997</c:v>
                </c:pt>
                <c:pt idx="12">
                  <c:v>898.5</c:v>
                </c:pt>
              </c:numCache>
            </c:numRef>
          </c:val>
          <c:extLst>
            <c:ext xmlns:c16="http://schemas.microsoft.com/office/drawing/2014/chart" uri="{C3380CC4-5D6E-409C-BE32-E72D297353CC}">
              <c16:uniqueId val="{00000000-D626-497D-91CC-E4C2A07AC0A1}"/>
            </c:ext>
          </c:extLst>
        </c:ser>
        <c:dLbls>
          <c:showLegendKey val="0"/>
          <c:showVal val="0"/>
          <c:showCatName val="0"/>
          <c:showSerName val="0"/>
          <c:showPercent val="0"/>
          <c:showBubbleSize val="0"/>
        </c:dLbls>
        <c:gapWidth val="50"/>
        <c:axId val="331018400"/>
        <c:axId val="331018960"/>
      </c:barChart>
      <c:lineChart>
        <c:grouping val="standard"/>
        <c:varyColors val="0"/>
        <c:ser>
          <c:idx val="1"/>
          <c:order val="1"/>
          <c:tx>
            <c:strRef>
              <c:f>'Данные для графиков'!$B$120:$D$120</c:f>
              <c:strCache>
                <c:ptCount val="3"/>
                <c:pt idx="0">
                  <c:v>орточо салмактанып алынган кирешелүүлүк (бир мезгил ичинде, оң шкала)
</c:v>
                </c:pt>
                <c:pt idx="1">
                  <c:v>средневзвешенная доходность (за период, правая шкала)
</c:v>
                </c:pt>
                <c:pt idx="2">
                  <c:v>average weighted yield (for the period, right scale)</c:v>
                </c:pt>
              </c:strCache>
            </c:strRef>
          </c:tx>
          <c:spPr>
            <a:ln w="28575" cap="rnd">
              <a:solidFill>
                <a:schemeClr val="accent4">
                  <a:lumMod val="75000"/>
                </a:schemeClr>
              </a:solidFill>
              <a:round/>
            </a:ln>
            <a:effectLst/>
          </c:spPr>
          <c:marker>
            <c:symbol val="circle"/>
            <c:size val="5"/>
            <c:spPr>
              <a:solidFill>
                <a:schemeClr val="accent4"/>
              </a:solidFill>
              <a:ln w="9525">
                <a:solidFill>
                  <a:schemeClr val="accent4"/>
                </a:solidFill>
              </a:ln>
              <a:effectLst/>
            </c:spPr>
          </c:marker>
          <c:cat>
            <c:strRef>
              <c:f>'Данные для графиков'!$J$91:$V$91</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графиков'!$J$120:$V$120</c:f>
              <c:numCache>
                <c:formatCode>#,##0.00</c:formatCode>
                <c:ptCount val="13"/>
                <c:pt idx="0">
                  <c:v>13.21</c:v>
                </c:pt>
                <c:pt idx="3">
                  <c:v>12.7</c:v>
                </c:pt>
                <c:pt idx="6">
                  <c:v>11</c:v>
                </c:pt>
                <c:pt idx="10">
                  <c:v>10.71</c:v>
                </c:pt>
                <c:pt idx="12">
                  <c:v>10.94</c:v>
                </c:pt>
              </c:numCache>
            </c:numRef>
          </c:val>
          <c:smooth val="0"/>
          <c:extLst>
            <c:ext xmlns:c16="http://schemas.microsoft.com/office/drawing/2014/chart" uri="{C3380CC4-5D6E-409C-BE32-E72D297353CC}">
              <c16:uniqueId val="{00000001-D626-497D-91CC-E4C2A07AC0A1}"/>
            </c:ext>
          </c:extLst>
        </c:ser>
        <c:dLbls>
          <c:showLegendKey val="0"/>
          <c:showVal val="0"/>
          <c:showCatName val="0"/>
          <c:showSerName val="0"/>
          <c:showPercent val="0"/>
          <c:showBubbleSize val="0"/>
        </c:dLbls>
        <c:marker val="1"/>
        <c:smooth val="0"/>
        <c:axId val="331020080"/>
        <c:axId val="331019520"/>
      </c:lineChart>
      <c:catAx>
        <c:axId val="331018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ky-KG"/>
          </a:p>
        </c:txPr>
        <c:crossAx val="331018960"/>
        <c:crosses val="autoZero"/>
        <c:auto val="1"/>
        <c:lblAlgn val="ctr"/>
        <c:lblOffset val="100"/>
        <c:noMultiLvlLbl val="0"/>
      </c:catAx>
      <c:valAx>
        <c:axId val="331018960"/>
        <c:scaling>
          <c:orientation val="minMax"/>
          <c:max val="140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ky-KG"/>
                  <a:t>млн сом</a:t>
                </a:r>
                <a:r>
                  <a:rPr lang="en-US"/>
                  <a:t> / million of soms</a:t>
                </a:r>
                <a:endParaRPr lang="ru-RU"/>
              </a:p>
            </c:rich>
          </c:tx>
          <c:layout>
            <c:manualLayout>
              <c:xMode val="edge"/>
              <c:yMode val="edge"/>
              <c:x val="1.5437327354890278E-2"/>
              <c:y val="0.24425635112615476"/>
            </c:manualLayout>
          </c:layout>
          <c:overlay val="0"/>
        </c:title>
        <c:numFmt formatCode="#\ ##0.0" sourceLinked="1"/>
        <c:majorTickMark val="none"/>
        <c:minorTickMark val="none"/>
        <c:tickLblPos val="nextTo"/>
        <c:spPr>
          <a:noFill/>
          <a:ln>
            <a:noFill/>
          </a:ln>
          <a:effectLst/>
        </c:spPr>
        <c:txPr>
          <a:bodyPr rot="-60000000" vert="horz"/>
          <a:lstStyle/>
          <a:p>
            <a:pPr>
              <a:defRPr/>
            </a:pPr>
            <a:endParaRPr lang="ky-KG"/>
          </a:p>
        </c:txPr>
        <c:crossAx val="331018400"/>
        <c:crosses val="autoZero"/>
        <c:crossBetween val="between"/>
        <c:majorUnit val="200"/>
      </c:valAx>
      <c:valAx>
        <c:axId val="331019520"/>
        <c:scaling>
          <c:orientation val="minMax"/>
          <c:max val="14"/>
          <c:min val="7"/>
        </c:scaling>
        <c:delete val="0"/>
        <c:axPos val="r"/>
        <c:numFmt formatCode="#,##0.00" sourceLinked="0"/>
        <c:majorTickMark val="out"/>
        <c:minorTickMark val="none"/>
        <c:tickLblPos val="nextTo"/>
        <c:spPr>
          <a:noFill/>
          <a:ln>
            <a:noFill/>
          </a:ln>
          <a:effectLst/>
        </c:spPr>
        <c:txPr>
          <a:bodyPr rot="-60000000" vert="horz"/>
          <a:lstStyle/>
          <a:p>
            <a:pPr>
              <a:defRPr/>
            </a:pPr>
            <a:endParaRPr lang="ky-KG"/>
          </a:p>
        </c:txPr>
        <c:crossAx val="331020080"/>
        <c:crosses val="max"/>
        <c:crossBetween val="between"/>
        <c:majorUnit val="1"/>
      </c:valAx>
      <c:catAx>
        <c:axId val="331020080"/>
        <c:scaling>
          <c:orientation val="minMax"/>
        </c:scaling>
        <c:delete val="1"/>
        <c:axPos val="b"/>
        <c:numFmt formatCode="General" sourceLinked="1"/>
        <c:majorTickMark val="out"/>
        <c:minorTickMark val="none"/>
        <c:tickLblPos val="none"/>
        <c:crossAx val="331019520"/>
        <c:crosses val="autoZero"/>
        <c:auto val="1"/>
        <c:lblAlgn val="ctr"/>
        <c:lblOffset val="100"/>
        <c:noMultiLvlLbl val="0"/>
      </c:catAx>
      <c:spPr>
        <a:noFill/>
        <a:ln>
          <a:noFill/>
        </a:ln>
        <a:effectLst/>
      </c:spPr>
    </c:plotArea>
    <c:legend>
      <c:legendPos val="b"/>
      <c:overlay val="0"/>
      <c:spPr>
        <a:noFill/>
        <a:ln>
          <a:noFill/>
        </a:ln>
        <a:effectLst/>
      </c:spPr>
      <c:txPr>
        <a:bodyPr rot="0" vert="horz"/>
        <a:lstStyle/>
        <a:p>
          <a:pPr>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printSettings>
    <c:headerFooter/>
    <c:pageMargins b="0.75000000000000111" l="0.70000000000000062" r="0.70000000000000062" t="0.750000000000001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5222495730536"/>
          <c:y val="3.323889869559337E-2"/>
          <c:w val="0.8218206091534257"/>
          <c:h val="0.75856044399745226"/>
        </c:manualLayout>
      </c:layout>
      <c:barChart>
        <c:barDir val="col"/>
        <c:grouping val="clustered"/>
        <c:varyColors val="0"/>
        <c:ser>
          <c:idx val="0"/>
          <c:order val="0"/>
          <c:tx>
            <c:strRef>
              <c:f>'Данные для графиков'!$B$122:$D$122</c:f>
              <c:strCache>
                <c:ptCount val="3"/>
                <c:pt idx="0">
                  <c:v>сатуунун көлөмү
</c:v>
                </c:pt>
                <c:pt idx="1">
                  <c:v>объем продаж 
</c:v>
                </c:pt>
                <c:pt idx="2">
                  <c:v>volume of sales</c:v>
                </c:pt>
              </c:strCache>
            </c:strRef>
          </c:tx>
          <c:spPr>
            <a:solidFill>
              <a:schemeClr val="accent6">
                <a:lumMod val="75000"/>
              </a:schemeClr>
            </a:solidFill>
            <a:ln>
              <a:noFill/>
            </a:ln>
            <a:effectLst/>
          </c:spPr>
          <c:invertIfNegative val="0"/>
          <c:cat>
            <c:strRef>
              <c:f>'Данные для графиков'!$J$91:$V$91</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графиков'!$J$122:$V$122</c:f>
              <c:numCache>
                <c:formatCode>#\ ##0.0</c:formatCode>
                <c:ptCount val="13"/>
                <c:pt idx="2">
                  <c:v>500</c:v>
                </c:pt>
                <c:pt idx="5">
                  <c:v>1500</c:v>
                </c:pt>
                <c:pt idx="9">
                  <c:v>364</c:v>
                </c:pt>
              </c:numCache>
            </c:numRef>
          </c:val>
          <c:extLst>
            <c:ext xmlns:c16="http://schemas.microsoft.com/office/drawing/2014/chart" uri="{C3380CC4-5D6E-409C-BE32-E72D297353CC}">
              <c16:uniqueId val="{00000000-4D71-46DE-8D13-43C3DEB2CF95}"/>
            </c:ext>
          </c:extLst>
        </c:ser>
        <c:dLbls>
          <c:showLegendKey val="0"/>
          <c:showVal val="0"/>
          <c:showCatName val="0"/>
          <c:showSerName val="0"/>
          <c:showPercent val="0"/>
          <c:showBubbleSize val="0"/>
        </c:dLbls>
        <c:gapWidth val="50"/>
        <c:axId val="331023440"/>
        <c:axId val="331024000"/>
      </c:barChart>
      <c:lineChart>
        <c:grouping val="standard"/>
        <c:varyColors val="0"/>
        <c:ser>
          <c:idx val="1"/>
          <c:order val="1"/>
          <c:tx>
            <c:strRef>
              <c:f>'Данные для графиков'!$B$123:$D$123</c:f>
              <c:strCache>
                <c:ptCount val="3"/>
                <c:pt idx="0">
                  <c:v>орточо салмактанып алынган кирешелүүлүк (бир мезгил ичинде, оң шкала)
</c:v>
                </c:pt>
                <c:pt idx="1">
                  <c:v>средневзвешенная доходность (за период, правая шкала)
</c:v>
                </c:pt>
                <c:pt idx="2">
                  <c:v>average weighted yield (for the period, right scale)</c:v>
                </c:pt>
              </c:strCache>
            </c:strRef>
          </c:tx>
          <c:spPr>
            <a:ln w="28575" cap="rnd">
              <a:solidFill>
                <a:schemeClr val="accent4">
                  <a:lumMod val="75000"/>
                </a:schemeClr>
              </a:solidFill>
              <a:round/>
            </a:ln>
            <a:effectLst/>
          </c:spPr>
          <c:marker>
            <c:symbol val="circle"/>
            <c:size val="5"/>
            <c:spPr>
              <a:solidFill>
                <a:schemeClr val="accent4"/>
              </a:solidFill>
              <a:ln w="9525">
                <a:solidFill>
                  <a:schemeClr val="accent4"/>
                </a:solidFill>
              </a:ln>
              <a:effectLst/>
            </c:spPr>
          </c:marker>
          <c:cat>
            <c:strRef>
              <c:f>'Данные для графиков'!$J$91:$V$91</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графиков'!$J$123:$V$123</c:f>
              <c:numCache>
                <c:formatCode>#,##0.00</c:formatCode>
                <c:ptCount val="13"/>
                <c:pt idx="2">
                  <c:v>14.39</c:v>
                </c:pt>
                <c:pt idx="5">
                  <c:v>14.45</c:v>
                </c:pt>
                <c:pt idx="9">
                  <c:v>13.53</c:v>
                </c:pt>
              </c:numCache>
            </c:numRef>
          </c:val>
          <c:smooth val="0"/>
          <c:extLst>
            <c:ext xmlns:c16="http://schemas.microsoft.com/office/drawing/2014/chart" uri="{C3380CC4-5D6E-409C-BE32-E72D297353CC}">
              <c16:uniqueId val="{00000001-4D71-46DE-8D13-43C3DEB2CF95}"/>
            </c:ext>
          </c:extLst>
        </c:ser>
        <c:dLbls>
          <c:showLegendKey val="0"/>
          <c:showVal val="0"/>
          <c:showCatName val="0"/>
          <c:showSerName val="0"/>
          <c:showPercent val="0"/>
          <c:showBubbleSize val="0"/>
        </c:dLbls>
        <c:marker val="1"/>
        <c:smooth val="0"/>
        <c:axId val="331025120"/>
        <c:axId val="331024560"/>
      </c:lineChart>
      <c:catAx>
        <c:axId val="331023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ky-KG"/>
          </a:p>
        </c:txPr>
        <c:crossAx val="331024000"/>
        <c:crosses val="autoZero"/>
        <c:auto val="1"/>
        <c:lblAlgn val="ctr"/>
        <c:lblOffset val="100"/>
        <c:noMultiLvlLbl val="0"/>
      </c:catAx>
      <c:valAx>
        <c:axId val="331024000"/>
        <c:scaling>
          <c:orientation val="minMax"/>
          <c:max val="20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ky-KG"/>
                  <a:t>млн сом</a:t>
                </a:r>
                <a:r>
                  <a:rPr lang="en-US"/>
                  <a:t> / million of soms</a:t>
                </a:r>
                <a:endParaRPr lang="ru-RU"/>
              </a:p>
            </c:rich>
          </c:tx>
          <c:layout>
            <c:manualLayout>
              <c:xMode val="edge"/>
              <c:yMode val="edge"/>
              <c:x val="1.2438006196528002E-2"/>
              <c:y val="0.20216959356940351"/>
            </c:manualLayout>
          </c:layout>
          <c:overlay val="0"/>
        </c:title>
        <c:numFmt formatCode="#,##0" sourceLinked="0"/>
        <c:majorTickMark val="none"/>
        <c:minorTickMark val="none"/>
        <c:tickLblPos val="nextTo"/>
        <c:spPr>
          <a:noFill/>
          <a:ln>
            <a:noFill/>
          </a:ln>
          <a:effectLst/>
        </c:spPr>
        <c:txPr>
          <a:bodyPr rot="-60000000" vert="horz"/>
          <a:lstStyle/>
          <a:p>
            <a:pPr>
              <a:defRPr/>
            </a:pPr>
            <a:endParaRPr lang="ky-KG"/>
          </a:p>
        </c:txPr>
        <c:crossAx val="331023440"/>
        <c:crosses val="autoZero"/>
        <c:crossBetween val="between"/>
        <c:majorUnit val="200"/>
      </c:valAx>
      <c:valAx>
        <c:axId val="331024560"/>
        <c:scaling>
          <c:orientation val="minMax"/>
          <c:max val="15"/>
          <c:min val="10"/>
        </c:scaling>
        <c:delete val="0"/>
        <c:axPos val="r"/>
        <c:numFmt formatCode="#,##0.00" sourceLinked="0"/>
        <c:majorTickMark val="out"/>
        <c:minorTickMark val="none"/>
        <c:tickLblPos val="nextTo"/>
        <c:spPr>
          <a:noFill/>
          <a:ln>
            <a:noFill/>
          </a:ln>
          <a:effectLst/>
        </c:spPr>
        <c:txPr>
          <a:bodyPr rot="-60000000" vert="horz"/>
          <a:lstStyle/>
          <a:p>
            <a:pPr>
              <a:defRPr/>
            </a:pPr>
            <a:endParaRPr lang="ky-KG"/>
          </a:p>
        </c:txPr>
        <c:crossAx val="331025120"/>
        <c:crosses val="max"/>
        <c:crossBetween val="between"/>
      </c:valAx>
      <c:catAx>
        <c:axId val="331025120"/>
        <c:scaling>
          <c:orientation val="minMax"/>
        </c:scaling>
        <c:delete val="1"/>
        <c:axPos val="b"/>
        <c:numFmt formatCode="General" sourceLinked="1"/>
        <c:majorTickMark val="out"/>
        <c:minorTickMark val="none"/>
        <c:tickLblPos val="none"/>
        <c:crossAx val="331024560"/>
        <c:crosses val="autoZero"/>
        <c:auto val="1"/>
        <c:lblAlgn val="ctr"/>
        <c:lblOffset val="100"/>
        <c:noMultiLvlLbl val="0"/>
      </c:catAx>
      <c:spPr>
        <a:noFill/>
        <a:ln>
          <a:noFill/>
        </a:ln>
        <a:effectLst/>
      </c:spPr>
    </c:plotArea>
    <c:legend>
      <c:legendPos val="b"/>
      <c:overlay val="0"/>
      <c:spPr>
        <a:noFill/>
        <a:ln>
          <a:noFill/>
        </a:ln>
        <a:effectLst/>
      </c:spPr>
      <c:txPr>
        <a:bodyPr rot="0" vert="horz"/>
        <a:lstStyle/>
        <a:p>
          <a:pPr>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printSettings>
    <c:headerFooter/>
    <c:pageMargins b="0.75000000000000111" l="0.70000000000000062" r="0.70000000000000062" t="0.750000000000001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10509409366877"/>
          <c:y val="3.139772466510405E-2"/>
          <c:w val="0.79558468169011065"/>
          <c:h val="0.77193429986782391"/>
        </c:manualLayout>
      </c:layout>
      <c:barChart>
        <c:barDir val="col"/>
        <c:grouping val="clustered"/>
        <c:varyColors val="0"/>
        <c:ser>
          <c:idx val="0"/>
          <c:order val="0"/>
          <c:tx>
            <c:strRef>
              <c:f>'Данные для графиков'!$B$128:$D$128</c:f>
              <c:strCache>
                <c:ptCount val="3"/>
                <c:pt idx="0">
                  <c:v>сатуунун көлөмү
</c:v>
                </c:pt>
                <c:pt idx="1">
                  <c:v>объем продаж 
</c:v>
                </c:pt>
                <c:pt idx="2">
                  <c:v>volume of sales</c:v>
                </c:pt>
              </c:strCache>
            </c:strRef>
          </c:tx>
          <c:spPr>
            <a:solidFill>
              <a:schemeClr val="accent3">
                <a:lumMod val="75000"/>
              </a:schemeClr>
            </a:solidFill>
            <a:ln>
              <a:noFill/>
            </a:ln>
            <a:effectLst/>
          </c:spPr>
          <c:invertIfNegative val="0"/>
          <c:cat>
            <c:strRef>
              <c:f>'Данные для графиков'!$J$126:$V$126</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графиков'!$J$128:$V$128</c:f>
              <c:numCache>
                <c:formatCode>#\ ##0.0</c:formatCode>
                <c:ptCount val="13"/>
                <c:pt idx="0">
                  <c:v>5703</c:v>
                </c:pt>
                <c:pt idx="1">
                  <c:v>4900</c:v>
                </c:pt>
                <c:pt idx="2">
                  <c:v>6380</c:v>
                </c:pt>
                <c:pt idx="3">
                  <c:v>4037.8</c:v>
                </c:pt>
                <c:pt idx="4">
                  <c:v>3925</c:v>
                </c:pt>
                <c:pt idx="5">
                  <c:v>2919.49</c:v>
                </c:pt>
                <c:pt idx="6">
                  <c:v>2873.9</c:v>
                </c:pt>
                <c:pt idx="7">
                  <c:v>4267</c:v>
                </c:pt>
                <c:pt idx="8">
                  <c:v>4705</c:v>
                </c:pt>
                <c:pt idx="9">
                  <c:v>7425</c:v>
                </c:pt>
                <c:pt idx="10">
                  <c:v>5565</c:v>
                </c:pt>
                <c:pt idx="11">
                  <c:v>6910</c:v>
                </c:pt>
                <c:pt idx="12">
                  <c:v>9000</c:v>
                </c:pt>
              </c:numCache>
            </c:numRef>
          </c:val>
          <c:extLst>
            <c:ext xmlns:c16="http://schemas.microsoft.com/office/drawing/2014/chart" uri="{C3380CC4-5D6E-409C-BE32-E72D297353CC}">
              <c16:uniqueId val="{00000000-0ECB-4BE5-97BC-14498C4E3CBA}"/>
            </c:ext>
          </c:extLst>
        </c:ser>
        <c:dLbls>
          <c:showLegendKey val="0"/>
          <c:showVal val="0"/>
          <c:showCatName val="0"/>
          <c:showSerName val="0"/>
          <c:showPercent val="0"/>
          <c:showBubbleSize val="0"/>
        </c:dLbls>
        <c:gapWidth val="50"/>
        <c:axId val="331557280"/>
        <c:axId val="331557840"/>
      </c:barChart>
      <c:lineChart>
        <c:grouping val="standard"/>
        <c:varyColors val="0"/>
        <c:ser>
          <c:idx val="1"/>
          <c:order val="1"/>
          <c:tx>
            <c:strRef>
              <c:f>'Данные для графиков'!$B$129:$D$129</c:f>
              <c:strCache>
                <c:ptCount val="3"/>
                <c:pt idx="0">
                  <c:v>орточо салмактанып алынган  кирешелүүлүк (бир мезгил ичинде, оң шкала)
</c:v>
                </c:pt>
                <c:pt idx="1">
                  <c:v>средневзвешенная доходность (за период)
</c:v>
                </c:pt>
                <c:pt idx="2">
                  <c:v>average weighted yield (for the period, right scale)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'Данные для графиков'!$J$126:$V$126</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графиков'!$J$129:$V$129</c:f>
              <c:numCache>
                <c:formatCode>#,##0.00</c:formatCode>
                <c:ptCount val="13"/>
                <c:pt idx="0">
                  <c:v>2.8258074697527618</c:v>
                </c:pt>
                <c:pt idx="1">
                  <c:v>2.6410204081632651</c:v>
                </c:pt>
                <c:pt idx="2">
                  <c:v>1.9588087774294671</c:v>
                </c:pt>
                <c:pt idx="3">
                  <c:v>1.6587285155282578</c:v>
                </c:pt>
                <c:pt idx="4">
                  <c:v>1.7189808917197453</c:v>
                </c:pt>
                <c:pt idx="5">
                  <c:v>2.3227020815279382</c:v>
                </c:pt>
                <c:pt idx="6">
                  <c:v>2.7548408086572254</c:v>
                </c:pt>
                <c:pt idx="7">
                  <c:v>2.9655987813452072</c:v>
                </c:pt>
                <c:pt idx="8">
                  <c:v>3.221296493092455</c:v>
                </c:pt>
                <c:pt idx="9">
                  <c:v>3.3506734006734007</c:v>
                </c:pt>
                <c:pt idx="10">
                  <c:v>3.6098921832884101</c:v>
                </c:pt>
                <c:pt idx="11">
                  <c:v>3.7431693198263387</c:v>
                </c:pt>
                <c:pt idx="12">
                  <c:v>3.806</c:v>
                </c:pt>
              </c:numCache>
            </c:numRef>
          </c:val>
          <c:smooth val="0"/>
          <c:extLst>
            <c:ext xmlns:c16="http://schemas.microsoft.com/office/drawing/2014/chart" uri="{C3380CC4-5D6E-409C-BE32-E72D297353CC}">
              <c16:uniqueId val="{00000001-0ECB-4BE5-97BC-14498C4E3CBA}"/>
            </c:ext>
          </c:extLst>
        </c:ser>
        <c:dLbls>
          <c:showLegendKey val="0"/>
          <c:showVal val="0"/>
          <c:showCatName val="0"/>
          <c:showSerName val="0"/>
          <c:showPercent val="0"/>
          <c:showBubbleSize val="0"/>
        </c:dLbls>
        <c:marker val="1"/>
        <c:smooth val="0"/>
        <c:axId val="331558960"/>
        <c:axId val="331558400"/>
      </c:lineChart>
      <c:catAx>
        <c:axId val="331557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lgn="ctr">
              <a:defRPr/>
            </a:pPr>
            <a:endParaRPr lang="ky-KG"/>
          </a:p>
        </c:txPr>
        <c:crossAx val="331557840"/>
        <c:crosses val="autoZero"/>
        <c:auto val="1"/>
        <c:lblAlgn val="ctr"/>
        <c:lblOffset val="100"/>
        <c:noMultiLvlLbl val="0"/>
      </c:catAx>
      <c:valAx>
        <c:axId val="331557840"/>
        <c:scaling>
          <c:orientation val="minMax"/>
          <c:max val="1000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ky-KG"/>
                  <a:t>млн</a:t>
                </a:r>
                <a:r>
                  <a:rPr lang="en-US" baseline="0"/>
                  <a:t> </a:t>
                </a:r>
                <a:r>
                  <a:rPr lang="ky-KG"/>
                  <a:t>сом</a:t>
                </a:r>
                <a:r>
                  <a:rPr lang="en-US"/>
                  <a:t> / million of soms</a:t>
                </a:r>
                <a:endParaRPr lang="ru-RU"/>
              </a:p>
            </c:rich>
          </c:tx>
          <c:layout>
            <c:manualLayout>
              <c:xMode val="edge"/>
              <c:yMode val="edge"/>
              <c:x val="2.91194752677045E-2"/>
              <c:y val="0.25052170342432972"/>
            </c:manualLayout>
          </c:layout>
          <c:overlay val="0"/>
        </c:title>
        <c:numFmt formatCode="#,##0" sourceLinked="0"/>
        <c:majorTickMark val="none"/>
        <c:minorTickMark val="none"/>
        <c:tickLblPos val="nextTo"/>
        <c:spPr>
          <a:noFill/>
          <a:ln>
            <a:noFill/>
          </a:ln>
          <a:effectLst/>
        </c:spPr>
        <c:txPr>
          <a:bodyPr rot="-60000000" vert="horz"/>
          <a:lstStyle/>
          <a:p>
            <a:pPr>
              <a:defRPr/>
            </a:pPr>
            <a:endParaRPr lang="ky-KG"/>
          </a:p>
        </c:txPr>
        <c:crossAx val="331557280"/>
        <c:crosses val="autoZero"/>
        <c:crossBetween val="between"/>
      </c:valAx>
      <c:valAx>
        <c:axId val="331558400"/>
        <c:scaling>
          <c:orientation val="minMax"/>
          <c:max val="5"/>
        </c:scaling>
        <c:delete val="0"/>
        <c:axPos val="r"/>
        <c:numFmt formatCode="#,##0.00" sourceLinked="1"/>
        <c:majorTickMark val="out"/>
        <c:minorTickMark val="none"/>
        <c:tickLblPos val="nextTo"/>
        <c:spPr>
          <a:noFill/>
          <a:ln>
            <a:noFill/>
          </a:ln>
          <a:effectLst/>
        </c:spPr>
        <c:txPr>
          <a:bodyPr rot="-60000000" vert="horz"/>
          <a:lstStyle/>
          <a:p>
            <a:pPr algn="ctr">
              <a:defRPr/>
            </a:pPr>
            <a:endParaRPr lang="ky-KG"/>
          </a:p>
        </c:txPr>
        <c:crossAx val="331558960"/>
        <c:crosses val="max"/>
        <c:crossBetween val="between"/>
        <c:majorUnit val="1"/>
      </c:valAx>
      <c:catAx>
        <c:axId val="331558960"/>
        <c:scaling>
          <c:orientation val="minMax"/>
        </c:scaling>
        <c:delete val="1"/>
        <c:axPos val="b"/>
        <c:numFmt formatCode="General" sourceLinked="1"/>
        <c:majorTickMark val="out"/>
        <c:minorTickMark val="none"/>
        <c:tickLblPos val="none"/>
        <c:crossAx val="331558400"/>
        <c:crosses val="autoZero"/>
        <c:auto val="1"/>
        <c:lblAlgn val="ctr"/>
        <c:lblOffset val="100"/>
        <c:noMultiLvlLbl val="0"/>
      </c:catAx>
      <c:spPr>
        <a:noFill/>
        <a:ln>
          <a:noFill/>
        </a:ln>
        <a:effectLst/>
      </c:spPr>
    </c:plotArea>
    <c:legend>
      <c:legendPos val="b"/>
      <c:overlay val="0"/>
      <c:spPr>
        <a:noFill/>
        <a:ln>
          <a:noFill/>
        </a:ln>
        <a:effectLst/>
      </c:spPr>
      <c:txPr>
        <a:bodyPr rot="0" vert="horz"/>
        <a:lstStyle/>
        <a:p>
          <a:pPr algn="ctr">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printSettings>
    <c:headerFooter/>
    <c:pageMargins b="0.75000000000000111" l="0.70000000000000062" r="0.70000000000000062" t="0.750000000000001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95148046268179"/>
          <c:y val="3.1714098199288478E-2"/>
          <c:w val="0.8230812764039408"/>
          <c:h val="0.76963623679648263"/>
        </c:manualLayout>
      </c:layout>
      <c:barChart>
        <c:barDir val="col"/>
        <c:grouping val="clustered"/>
        <c:varyColors val="0"/>
        <c:ser>
          <c:idx val="0"/>
          <c:order val="0"/>
          <c:tx>
            <c:strRef>
              <c:f>'Данные для графиков'!$B$131:$D$131</c:f>
              <c:strCache>
                <c:ptCount val="3"/>
                <c:pt idx="0">
                  <c:v>сатуунун көлөмү
</c:v>
                </c:pt>
                <c:pt idx="1">
                  <c:v>объем продаж 
</c:v>
                </c:pt>
                <c:pt idx="2">
                  <c:v>volume of sales</c:v>
                </c:pt>
              </c:strCache>
            </c:strRef>
          </c:tx>
          <c:spPr>
            <a:solidFill>
              <a:schemeClr val="accent3">
                <a:lumMod val="75000"/>
              </a:schemeClr>
            </a:solidFill>
            <a:ln>
              <a:noFill/>
            </a:ln>
            <a:effectLst/>
          </c:spPr>
          <c:invertIfNegative val="0"/>
          <c:cat>
            <c:strRef>
              <c:f>'Данные для графиков'!$J$126:$V$126</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графиков'!$J$131:$V$131</c:f>
              <c:numCache>
                <c:formatCode>#\ ##0.0</c:formatCode>
                <c:ptCount val="13"/>
                <c:pt idx="7">
                  <c:v>312</c:v>
                </c:pt>
                <c:pt idx="8">
                  <c:v>200</c:v>
                </c:pt>
              </c:numCache>
            </c:numRef>
          </c:val>
          <c:extLst>
            <c:ext xmlns:c16="http://schemas.microsoft.com/office/drawing/2014/chart" uri="{C3380CC4-5D6E-409C-BE32-E72D297353CC}">
              <c16:uniqueId val="{00000000-0E0B-40E2-83B3-438F67F4D146}"/>
            </c:ext>
          </c:extLst>
        </c:ser>
        <c:dLbls>
          <c:showLegendKey val="0"/>
          <c:showVal val="0"/>
          <c:showCatName val="0"/>
          <c:showSerName val="0"/>
          <c:showPercent val="0"/>
          <c:showBubbleSize val="0"/>
        </c:dLbls>
        <c:gapWidth val="50"/>
        <c:axId val="331972352"/>
        <c:axId val="331972912"/>
      </c:barChart>
      <c:lineChart>
        <c:grouping val="standard"/>
        <c:varyColors val="0"/>
        <c:ser>
          <c:idx val="1"/>
          <c:order val="1"/>
          <c:tx>
            <c:strRef>
              <c:f>'Данные для графиков'!$B$132:$D$132</c:f>
              <c:strCache>
                <c:ptCount val="3"/>
                <c:pt idx="0">
                  <c:v>орточо салмактанып алынган  кирешелүүлүк (бир мезгил ичинде, оң шкала)
</c:v>
                </c:pt>
                <c:pt idx="1">
                  <c:v>средневзвешенная доходность (за период)
</c:v>
                </c:pt>
                <c:pt idx="2">
                  <c:v>average weighted yield (for the period, right scale)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'Данные для графиков'!$J$126:$V$126</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графиков'!$J$132:$V$132</c:f>
              <c:numCache>
                <c:formatCode>0.00</c:formatCode>
                <c:ptCount val="13"/>
                <c:pt idx="7" formatCode="#,##0.00">
                  <c:v>3.36</c:v>
                </c:pt>
                <c:pt idx="8" formatCode="#,##0.00">
                  <c:v>3.5</c:v>
                </c:pt>
              </c:numCache>
            </c:numRef>
          </c:val>
          <c:smooth val="0"/>
          <c:extLst>
            <c:ext xmlns:c16="http://schemas.microsoft.com/office/drawing/2014/chart" uri="{C3380CC4-5D6E-409C-BE32-E72D297353CC}">
              <c16:uniqueId val="{00000001-0E0B-40E2-83B3-438F67F4D146}"/>
            </c:ext>
          </c:extLst>
        </c:ser>
        <c:dLbls>
          <c:showLegendKey val="0"/>
          <c:showVal val="0"/>
          <c:showCatName val="0"/>
          <c:showSerName val="0"/>
          <c:showPercent val="0"/>
          <c:showBubbleSize val="0"/>
        </c:dLbls>
        <c:marker val="1"/>
        <c:smooth val="0"/>
        <c:axId val="331974032"/>
        <c:axId val="331973472"/>
      </c:lineChart>
      <c:catAx>
        <c:axId val="33197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ky-KG"/>
          </a:p>
        </c:txPr>
        <c:crossAx val="331972912"/>
        <c:crosses val="autoZero"/>
        <c:auto val="1"/>
        <c:lblAlgn val="ctr"/>
        <c:lblOffset val="100"/>
        <c:noMultiLvlLbl val="0"/>
      </c:catAx>
      <c:valAx>
        <c:axId val="331972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ky-KG"/>
                  <a:t>млн сом</a:t>
                </a:r>
                <a:r>
                  <a:rPr lang="en-US"/>
                  <a:t> / million</a:t>
                </a:r>
                <a:r>
                  <a:rPr lang="en-US" baseline="0"/>
                  <a:t> of soms</a:t>
                </a:r>
                <a:endParaRPr lang="ru-RU"/>
              </a:p>
            </c:rich>
          </c:tx>
          <c:layout>
            <c:manualLayout>
              <c:xMode val="edge"/>
              <c:yMode val="edge"/>
              <c:x val="2.167918788340828E-2"/>
              <c:y val="0.24754664039337296"/>
            </c:manualLayout>
          </c:layout>
          <c:overlay val="0"/>
        </c:title>
        <c:numFmt formatCode="#\ ##0.0" sourceLinked="1"/>
        <c:majorTickMark val="none"/>
        <c:minorTickMark val="none"/>
        <c:tickLblPos val="nextTo"/>
        <c:spPr>
          <a:noFill/>
          <a:ln>
            <a:noFill/>
          </a:ln>
          <a:effectLst/>
        </c:spPr>
        <c:txPr>
          <a:bodyPr rot="-60000000" vert="horz"/>
          <a:lstStyle/>
          <a:p>
            <a:pPr>
              <a:defRPr/>
            </a:pPr>
            <a:endParaRPr lang="ky-KG"/>
          </a:p>
        </c:txPr>
        <c:crossAx val="331972352"/>
        <c:crosses val="autoZero"/>
        <c:crossBetween val="between"/>
      </c:valAx>
      <c:valAx>
        <c:axId val="331973472"/>
        <c:scaling>
          <c:orientation val="minMax"/>
          <c:max val="3.65"/>
          <c:min val="3.3"/>
        </c:scaling>
        <c:delete val="0"/>
        <c:axPos val="r"/>
        <c:numFmt formatCode="0.00" sourceLinked="1"/>
        <c:majorTickMark val="out"/>
        <c:minorTickMark val="none"/>
        <c:tickLblPos val="nextTo"/>
        <c:spPr>
          <a:noFill/>
          <a:ln>
            <a:noFill/>
          </a:ln>
          <a:effectLst/>
        </c:spPr>
        <c:txPr>
          <a:bodyPr rot="-60000000" vert="horz"/>
          <a:lstStyle/>
          <a:p>
            <a:pPr>
              <a:defRPr/>
            </a:pPr>
            <a:endParaRPr lang="ky-KG"/>
          </a:p>
        </c:txPr>
        <c:crossAx val="331974032"/>
        <c:crosses val="max"/>
        <c:crossBetween val="between"/>
      </c:valAx>
      <c:catAx>
        <c:axId val="331974032"/>
        <c:scaling>
          <c:orientation val="minMax"/>
        </c:scaling>
        <c:delete val="1"/>
        <c:axPos val="b"/>
        <c:numFmt formatCode="General" sourceLinked="1"/>
        <c:majorTickMark val="out"/>
        <c:minorTickMark val="none"/>
        <c:tickLblPos val="none"/>
        <c:crossAx val="331973472"/>
        <c:crosses val="autoZero"/>
        <c:auto val="1"/>
        <c:lblAlgn val="ctr"/>
        <c:lblOffset val="100"/>
        <c:noMultiLvlLbl val="0"/>
      </c:catAx>
      <c:spPr>
        <a:noFill/>
        <a:ln>
          <a:noFill/>
        </a:ln>
        <a:effectLst/>
      </c:spPr>
    </c:plotArea>
    <c:legend>
      <c:legendPos val="b"/>
      <c:overlay val="0"/>
      <c:spPr>
        <a:noFill/>
        <a:ln>
          <a:noFill/>
        </a:ln>
        <a:effectLst/>
      </c:spPr>
      <c:txPr>
        <a:bodyPr rot="0" vert="horz"/>
        <a:lstStyle/>
        <a:p>
          <a:pPr>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printSettings>
    <c:headerFooter/>
    <c:pageMargins b="0.75000000000000111" l="0.70000000000000062" r="0.70000000000000062" t="0.750000000000001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26849665208451"/>
          <c:y val="3.1433733774050697E-2"/>
          <c:w val="0.81314062742795024"/>
          <c:h val="0.77167273815497384"/>
        </c:manualLayout>
      </c:layout>
      <c:barChart>
        <c:barDir val="col"/>
        <c:grouping val="clustered"/>
        <c:varyColors val="0"/>
        <c:ser>
          <c:idx val="0"/>
          <c:order val="0"/>
          <c:tx>
            <c:strRef>
              <c:f>'Данные для графиков'!$B$134:$D$134</c:f>
              <c:strCache>
                <c:ptCount val="3"/>
                <c:pt idx="0">
                  <c:v>сатуунун көлөмү
</c:v>
                </c:pt>
                <c:pt idx="1">
                  <c:v>объем продаж
 </c:v>
                </c:pt>
                <c:pt idx="2">
                  <c:v>volume of sales</c:v>
                </c:pt>
              </c:strCache>
            </c:strRef>
          </c:tx>
          <c:spPr>
            <a:solidFill>
              <a:schemeClr val="accent3">
                <a:lumMod val="75000"/>
              </a:schemeClr>
            </a:solidFill>
            <a:ln>
              <a:noFill/>
            </a:ln>
            <a:effectLst/>
          </c:spPr>
          <c:invertIfNegative val="0"/>
          <c:cat>
            <c:strRef>
              <c:f>'Данные для графиков'!$J$126:$V$126</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графиков'!$J$134:$V$134</c:f>
              <c:numCache>
                <c:formatCode>#\ ##0.0</c:formatCode>
                <c:ptCount val="13"/>
                <c:pt idx="0">
                  <c:v>3425</c:v>
                </c:pt>
                <c:pt idx="1">
                  <c:v>1942</c:v>
                </c:pt>
                <c:pt idx="2">
                  <c:v>2700</c:v>
                </c:pt>
                <c:pt idx="3">
                  <c:v>1200</c:v>
                </c:pt>
                <c:pt idx="4">
                  <c:v>1360</c:v>
                </c:pt>
                <c:pt idx="5">
                  <c:v>1327.54</c:v>
                </c:pt>
                <c:pt idx="6">
                  <c:v>956</c:v>
                </c:pt>
                <c:pt idx="7">
                  <c:v>766</c:v>
                </c:pt>
                <c:pt idx="8">
                  <c:v>1490</c:v>
                </c:pt>
                <c:pt idx="9">
                  <c:v>2530</c:v>
                </c:pt>
                <c:pt idx="10">
                  <c:v>2050</c:v>
                </c:pt>
                <c:pt idx="11">
                  <c:v>1765</c:v>
                </c:pt>
                <c:pt idx="12">
                  <c:v>1185</c:v>
                </c:pt>
              </c:numCache>
            </c:numRef>
          </c:val>
          <c:extLst>
            <c:ext xmlns:c16="http://schemas.microsoft.com/office/drawing/2014/chart" uri="{C3380CC4-5D6E-409C-BE32-E72D297353CC}">
              <c16:uniqueId val="{00000000-6AD5-4FFF-B8FA-678D242A6A45}"/>
            </c:ext>
          </c:extLst>
        </c:ser>
        <c:dLbls>
          <c:showLegendKey val="0"/>
          <c:showVal val="0"/>
          <c:showCatName val="0"/>
          <c:showSerName val="0"/>
          <c:showPercent val="0"/>
          <c:showBubbleSize val="0"/>
        </c:dLbls>
        <c:gapWidth val="50"/>
        <c:axId val="331977392"/>
        <c:axId val="331977952"/>
      </c:barChart>
      <c:lineChart>
        <c:grouping val="standard"/>
        <c:varyColors val="0"/>
        <c:ser>
          <c:idx val="1"/>
          <c:order val="1"/>
          <c:tx>
            <c:strRef>
              <c:f>'Данные для графиков'!$B$135:$D$135</c:f>
              <c:strCache>
                <c:ptCount val="3"/>
                <c:pt idx="0">
                  <c:v>орточо салмактанып алынган  кирешелүүлүк (бир мезгил ичинде, оң шкала)
</c:v>
                </c:pt>
                <c:pt idx="1">
                  <c:v>средневзвешенная доходность (за период)
</c:v>
                </c:pt>
                <c:pt idx="2">
                  <c:v>average weighted yield (for the period, right scale)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'Данные для графиков'!$J$126:$V$126</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графиков'!$J$135:$V$135</c:f>
              <c:numCache>
                <c:formatCode>#,##0.00</c:formatCode>
                <c:ptCount val="13"/>
                <c:pt idx="0">
                  <c:v>3.9257956204379556</c:v>
                </c:pt>
                <c:pt idx="1">
                  <c:v>3.6476210092687951</c:v>
                </c:pt>
                <c:pt idx="2">
                  <c:v>2.7555555555555555</c:v>
                </c:pt>
                <c:pt idx="3">
                  <c:v>1.8766666666666667</c:v>
                </c:pt>
                <c:pt idx="4">
                  <c:v>1.8060377358490565</c:v>
                </c:pt>
                <c:pt idx="5">
                  <c:v>2.4439702005212651</c:v>
                </c:pt>
                <c:pt idx="6">
                  <c:v>2.9094142259414228</c:v>
                </c:pt>
                <c:pt idx="7">
                  <c:v>3.2681462140992168</c:v>
                </c:pt>
                <c:pt idx="8">
                  <c:v>3.7025503355704701</c:v>
                </c:pt>
                <c:pt idx="9">
                  <c:v>3.7762845849802371</c:v>
                </c:pt>
                <c:pt idx="10">
                  <c:v>3.9380487804878048</c:v>
                </c:pt>
                <c:pt idx="11">
                  <c:v>4.0689518413597732</c:v>
                </c:pt>
                <c:pt idx="12">
                  <c:v>4.2097468354430392</c:v>
                </c:pt>
              </c:numCache>
            </c:numRef>
          </c:val>
          <c:smooth val="0"/>
          <c:extLst>
            <c:ext xmlns:c16="http://schemas.microsoft.com/office/drawing/2014/chart" uri="{C3380CC4-5D6E-409C-BE32-E72D297353CC}">
              <c16:uniqueId val="{00000001-6AD5-4FFF-B8FA-678D242A6A45}"/>
            </c:ext>
          </c:extLst>
        </c:ser>
        <c:dLbls>
          <c:showLegendKey val="0"/>
          <c:showVal val="0"/>
          <c:showCatName val="0"/>
          <c:showSerName val="0"/>
          <c:showPercent val="0"/>
          <c:showBubbleSize val="0"/>
        </c:dLbls>
        <c:marker val="1"/>
        <c:smooth val="0"/>
        <c:axId val="331979072"/>
        <c:axId val="331978512"/>
      </c:lineChart>
      <c:catAx>
        <c:axId val="33197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1977952"/>
        <c:crosses val="autoZero"/>
        <c:auto val="1"/>
        <c:lblAlgn val="ctr"/>
        <c:lblOffset val="100"/>
        <c:noMultiLvlLbl val="0"/>
      </c:catAx>
      <c:valAx>
        <c:axId val="331977952"/>
        <c:scaling>
          <c:orientation val="minMax"/>
          <c:max val="3600"/>
        </c:scaling>
        <c:delete val="0"/>
        <c:axPos val="l"/>
        <c:majorGridlines>
          <c:spPr>
            <a:ln w="9525" cap="flat" cmpd="sng" algn="ctr">
              <a:solidFill>
                <a:schemeClr val="tx1">
                  <a:lumMod val="15000"/>
                  <a:lumOff val="85000"/>
                </a:schemeClr>
              </a:solidFill>
              <a:round/>
            </a:ln>
            <a:effectLst/>
          </c:spPr>
        </c:majorGridlines>
        <c:title>
          <c:tx>
            <c:rich>
              <a:bodyPr/>
              <a:lstStyle/>
              <a:p>
                <a:pPr algn="ctr">
                  <a:defRPr lang="ky-KG"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ky-KG" sz="1000" b="0" i="0" u="none" strike="noStrike" kern="1200" baseline="0">
                    <a:solidFill>
                      <a:sysClr val="windowText" lastClr="000000"/>
                    </a:solidFill>
                    <a:latin typeface="Arial" panose="020B0604020202020204" pitchFamily="34" charset="0"/>
                    <a:ea typeface="+mn-ea"/>
                    <a:cs typeface="Arial" panose="020B0604020202020204" pitchFamily="34" charset="0"/>
                  </a:rPr>
                  <a:t>млн сом</a:t>
                </a:r>
                <a:r>
                  <a: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rPr>
                  <a:t> / million of soms</a:t>
                </a:r>
                <a:endParaRPr lang="ky-KG" sz="1000" b="0"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1.3600682109865689E-2"/>
              <c:y val="0.21834447089297707"/>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1977392"/>
        <c:crosses val="autoZero"/>
        <c:crossBetween val="between"/>
        <c:majorUnit val="400"/>
      </c:valAx>
      <c:valAx>
        <c:axId val="331978512"/>
        <c:scaling>
          <c:orientation val="minMax"/>
          <c:max val="4.5"/>
          <c:min val="0"/>
        </c:scaling>
        <c:delete val="0"/>
        <c:axPos val="r"/>
        <c:numFmt formatCode="#,##0.00" sourceLinked="0"/>
        <c:majorTickMark val="out"/>
        <c:minorTickMark val="none"/>
        <c:tickLblPos val="nextTo"/>
        <c:spPr>
          <a:noFill/>
          <a:ln>
            <a:noFill/>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1979072"/>
        <c:crosses val="max"/>
        <c:crossBetween val="between"/>
        <c:majorUnit val="0.5"/>
      </c:valAx>
      <c:catAx>
        <c:axId val="331979072"/>
        <c:scaling>
          <c:orientation val="minMax"/>
        </c:scaling>
        <c:delete val="1"/>
        <c:axPos val="b"/>
        <c:numFmt formatCode="General" sourceLinked="1"/>
        <c:majorTickMark val="out"/>
        <c:minorTickMark val="none"/>
        <c:tickLblPos val="none"/>
        <c:crossAx val="331978512"/>
        <c:crosses val="autoZero"/>
        <c:auto val="1"/>
        <c:lblAlgn val="ctr"/>
        <c:lblOffset val="100"/>
        <c:noMultiLvlLbl val="0"/>
      </c:catAx>
      <c:spPr>
        <a:noFill/>
        <a:ln>
          <a:noFill/>
        </a:ln>
        <a:effectLst/>
      </c:spPr>
    </c:plotArea>
    <c:legend>
      <c:legendPos val="b"/>
      <c:layout>
        <c:manualLayout>
          <c:xMode val="edge"/>
          <c:yMode val="edge"/>
          <c:x val="6.2743185101829784E-3"/>
          <c:y val="0.87036141018551783"/>
          <c:w val="0.99372568148981799"/>
          <c:h val="0.11242599941450086"/>
        </c:manualLayout>
      </c:layout>
      <c:overlay val="0"/>
      <c:spPr>
        <a:noFill/>
        <a:ln>
          <a:noFill/>
        </a:ln>
        <a:effectLst/>
      </c:spPr>
      <c:txPr>
        <a:bodyPr rot="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printSettings>
    <c:headerFooter/>
    <c:pageMargins b="0.75000000000000111" l="0.70000000000000062" r="0.70000000000000062" t="0.750000000000001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64373080815878"/>
          <c:y val="3.1626233609879949E-2"/>
          <c:w val="0.81913478462251055"/>
          <c:h val="0.77027446454432191"/>
        </c:manualLayout>
      </c:layout>
      <c:barChart>
        <c:barDir val="col"/>
        <c:grouping val="clustered"/>
        <c:varyColors val="0"/>
        <c:ser>
          <c:idx val="0"/>
          <c:order val="0"/>
          <c:tx>
            <c:strRef>
              <c:f>'Данные для графиков'!$B$137:$D$137</c:f>
              <c:strCache>
                <c:ptCount val="3"/>
                <c:pt idx="0">
                  <c:v>сатуунун көлөмү
</c:v>
                </c:pt>
                <c:pt idx="1">
                  <c:v>объем продаж 
</c:v>
                </c:pt>
                <c:pt idx="2">
                  <c:v>volume of sales</c:v>
                </c:pt>
              </c:strCache>
            </c:strRef>
          </c:tx>
          <c:spPr>
            <a:solidFill>
              <a:schemeClr val="accent3">
                <a:lumMod val="75000"/>
              </a:schemeClr>
            </a:solidFill>
            <a:ln>
              <a:noFill/>
            </a:ln>
            <a:effectLst/>
          </c:spPr>
          <c:invertIfNegative val="0"/>
          <c:cat>
            <c:strRef>
              <c:f>'Данные для графиков'!$J$126:$V$126</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графиков'!$J$137:$V$137</c:f>
              <c:numCache>
                <c:formatCode>#\ ##0.0</c:formatCode>
                <c:ptCount val="13"/>
                <c:pt idx="0">
                  <c:v>1938</c:v>
                </c:pt>
                <c:pt idx="1">
                  <c:v>1762</c:v>
                </c:pt>
                <c:pt idx="2">
                  <c:v>2600</c:v>
                </c:pt>
                <c:pt idx="3">
                  <c:v>1997.81</c:v>
                </c:pt>
                <c:pt idx="4">
                  <c:v>1365.3</c:v>
                </c:pt>
                <c:pt idx="5">
                  <c:v>2016</c:v>
                </c:pt>
                <c:pt idx="6">
                  <c:v>1398.2</c:v>
                </c:pt>
                <c:pt idx="7">
                  <c:v>1975.6</c:v>
                </c:pt>
                <c:pt idx="8">
                  <c:v>2347.4</c:v>
                </c:pt>
                <c:pt idx="9">
                  <c:v>2801.2</c:v>
                </c:pt>
                <c:pt idx="10">
                  <c:v>1391.8</c:v>
                </c:pt>
                <c:pt idx="11">
                  <c:v>1294</c:v>
                </c:pt>
                <c:pt idx="12">
                  <c:v>1386</c:v>
                </c:pt>
              </c:numCache>
            </c:numRef>
          </c:val>
          <c:extLst>
            <c:ext xmlns:c16="http://schemas.microsoft.com/office/drawing/2014/chart" uri="{C3380CC4-5D6E-409C-BE32-E72D297353CC}">
              <c16:uniqueId val="{00000000-8AB2-47EC-98BE-03D51B97267F}"/>
            </c:ext>
          </c:extLst>
        </c:ser>
        <c:dLbls>
          <c:showLegendKey val="0"/>
          <c:showVal val="0"/>
          <c:showCatName val="0"/>
          <c:showSerName val="0"/>
          <c:showPercent val="0"/>
          <c:showBubbleSize val="0"/>
        </c:dLbls>
        <c:gapWidth val="50"/>
        <c:axId val="331982432"/>
        <c:axId val="331982992"/>
      </c:barChart>
      <c:lineChart>
        <c:grouping val="standard"/>
        <c:varyColors val="0"/>
        <c:ser>
          <c:idx val="1"/>
          <c:order val="1"/>
          <c:tx>
            <c:strRef>
              <c:f>'Данные для графиков'!$B$138:$D$138</c:f>
              <c:strCache>
                <c:ptCount val="3"/>
                <c:pt idx="0">
                  <c:v>орточо салмактанып алынган  кирешелүүлүк (бир мезгил ичинде, оң шкала)
</c:v>
                </c:pt>
                <c:pt idx="1">
                  <c:v>средневзвешенная доходность (за период)
</c:v>
                </c:pt>
                <c:pt idx="2">
                  <c:v>average weighted yield (for the period, right scale)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'Данные для графиков'!$J$126:$V$126</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графиков'!$J$138:$V$138</c:f>
              <c:numCache>
                <c:formatCode>#,##0.00</c:formatCode>
                <c:ptCount val="13"/>
                <c:pt idx="0">
                  <c:v>4.952414860681114</c:v>
                </c:pt>
                <c:pt idx="1">
                  <c:v>4.7266969353007946</c:v>
                </c:pt>
                <c:pt idx="2">
                  <c:v>4.5523076923076919</c:v>
                </c:pt>
                <c:pt idx="3">
                  <c:v>4.1388133506189275</c:v>
                </c:pt>
                <c:pt idx="4">
                  <c:v>4.0354207866402989</c:v>
                </c:pt>
                <c:pt idx="5">
                  <c:v>4.1277156177156176</c:v>
                </c:pt>
                <c:pt idx="6">
                  <c:v>4.3465827492490341</c:v>
                </c:pt>
                <c:pt idx="7">
                  <c:v>4.486736691334448</c:v>
                </c:pt>
                <c:pt idx="8">
                  <c:v>4.6421521683564793</c:v>
                </c:pt>
                <c:pt idx="9">
                  <c:v>4.6356297301156646</c:v>
                </c:pt>
                <c:pt idx="10">
                  <c:v>4.4915699094697521</c:v>
                </c:pt>
                <c:pt idx="11">
                  <c:v>4.491097372488408</c:v>
                </c:pt>
                <c:pt idx="12">
                  <c:v>4.4278499278499277</c:v>
                </c:pt>
              </c:numCache>
            </c:numRef>
          </c:val>
          <c:smooth val="0"/>
          <c:extLst>
            <c:ext xmlns:c16="http://schemas.microsoft.com/office/drawing/2014/chart" uri="{C3380CC4-5D6E-409C-BE32-E72D297353CC}">
              <c16:uniqueId val="{00000001-8AB2-47EC-98BE-03D51B97267F}"/>
            </c:ext>
          </c:extLst>
        </c:ser>
        <c:dLbls>
          <c:showLegendKey val="0"/>
          <c:showVal val="0"/>
          <c:showCatName val="0"/>
          <c:showSerName val="0"/>
          <c:showPercent val="0"/>
          <c:showBubbleSize val="0"/>
        </c:dLbls>
        <c:marker val="1"/>
        <c:smooth val="0"/>
        <c:axId val="331984112"/>
        <c:axId val="331983552"/>
      </c:lineChart>
      <c:catAx>
        <c:axId val="331982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ky-KG"/>
          </a:p>
        </c:txPr>
        <c:crossAx val="331982992"/>
        <c:crosses val="autoZero"/>
        <c:auto val="1"/>
        <c:lblAlgn val="ctr"/>
        <c:lblOffset val="100"/>
        <c:noMultiLvlLbl val="0"/>
      </c:catAx>
      <c:valAx>
        <c:axId val="331982992"/>
        <c:scaling>
          <c:orientation val="minMax"/>
          <c:max val="350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ky-KG"/>
                  <a:t>млн сом</a:t>
                </a:r>
                <a:r>
                  <a:rPr lang="en-US"/>
                  <a:t> / million of soms</a:t>
                </a:r>
                <a:endParaRPr lang="ru-RU"/>
              </a:p>
            </c:rich>
          </c:tx>
          <c:layout>
            <c:manualLayout>
              <c:xMode val="edge"/>
              <c:yMode val="edge"/>
              <c:x val="2.1679309694131368E-2"/>
              <c:y val="0.27699684416895692"/>
            </c:manualLayout>
          </c:layout>
          <c:overlay val="0"/>
        </c:title>
        <c:numFmt formatCode="#,##0" sourceLinked="0"/>
        <c:majorTickMark val="none"/>
        <c:minorTickMark val="none"/>
        <c:tickLblPos val="nextTo"/>
        <c:spPr>
          <a:noFill/>
          <a:ln>
            <a:noFill/>
          </a:ln>
          <a:effectLst/>
        </c:spPr>
        <c:txPr>
          <a:bodyPr rot="-60000000" vert="horz"/>
          <a:lstStyle/>
          <a:p>
            <a:pPr algn="ctr">
              <a:defRPr/>
            </a:pPr>
            <a:endParaRPr lang="ky-KG"/>
          </a:p>
        </c:txPr>
        <c:crossAx val="331982432"/>
        <c:crosses val="autoZero"/>
        <c:crossBetween val="between"/>
      </c:valAx>
      <c:valAx>
        <c:axId val="331983552"/>
        <c:scaling>
          <c:orientation val="minMax"/>
          <c:max val="5.2"/>
          <c:min val="3.8"/>
        </c:scaling>
        <c:delete val="0"/>
        <c:axPos val="r"/>
        <c:numFmt formatCode="#,##0.00" sourceLinked="1"/>
        <c:majorTickMark val="out"/>
        <c:minorTickMark val="none"/>
        <c:tickLblPos val="nextTo"/>
        <c:spPr>
          <a:noFill/>
          <a:ln>
            <a:noFill/>
          </a:ln>
          <a:effectLst/>
        </c:spPr>
        <c:txPr>
          <a:bodyPr rot="-60000000" vert="horz"/>
          <a:lstStyle/>
          <a:p>
            <a:pPr>
              <a:defRPr/>
            </a:pPr>
            <a:endParaRPr lang="ky-KG"/>
          </a:p>
        </c:txPr>
        <c:crossAx val="331984112"/>
        <c:crosses val="max"/>
        <c:crossBetween val="between"/>
      </c:valAx>
      <c:catAx>
        <c:axId val="331984112"/>
        <c:scaling>
          <c:orientation val="minMax"/>
        </c:scaling>
        <c:delete val="1"/>
        <c:axPos val="b"/>
        <c:numFmt formatCode="General" sourceLinked="1"/>
        <c:majorTickMark val="out"/>
        <c:minorTickMark val="none"/>
        <c:tickLblPos val="none"/>
        <c:crossAx val="331983552"/>
        <c:crosses val="autoZero"/>
        <c:auto val="1"/>
        <c:lblAlgn val="ctr"/>
        <c:lblOffset val="100"/>
        <c:noMultiLvlLbl val="0"/>
      </c:catAx>
      <c:spPr>
        <a:noFill/>
        <a:ln>
          <a:noFill/>
        </a:ln>
        <a:effectLst/>
      </c:spPr>
    </c:plotArea>
    <c:legend>
      <c:legendPos val="b"/>
      <c:layout>
        <c:manualLayout>
          <c:xMode val="edge"/>
          <c:yMode val="edge"/>
          <c:x val="4.5252938018665347E-3"/>
          <c:y val="0.87036141018551783"/>
          <c:w val="0.99269830025012462"/>
          <c:h val="0.11242599941450086"/>
        </c:manualLayout>
      </c:layout>
      <c:overlay val="0"/>
      <c:spPr>
        <a:noFill/>
        <a:ln>
          <a:noFill/>
        </a:ln>
        <a:effectLst/>
      </c:spPr>
      <c:txPr>
        <a:bodyPr rot="0" vert="horz"/>
        <a:lstStyle/>
        <a:p>
          <a:pPr>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printSettings>
    <c:headerFooter/>
    <c:pageMargins b="0.75000000000000111" l="0.70000000000000062" r="0.70000000000000062" t="0.7500000000000011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783477016660388E-2"/>
          <c:y val="3.2958801498127382E-2"/>
          <c:w val="0.82630877445885109"/>
          <c:h val="0.7605950042761519"/>
        </c:manualLayout>
      </c:layout>
      <c:barChart>
        <c:barDir val="col"/>
        <c:grouping val="clustered"/>
        <c:varyColors val="0"/>
        <c:ser>
          <c:idx val="0"/>
          <c:order val="0"/>
          <c:tx>
            <c:strRef>
              <c:f>'Данные для графиков'!$B$140:$D$140</c:f>
              <c:strCache>
                <c:ptCount val="3"/>
                <c:pt idx="0">
                  <c:v>сатуунун көлөмү
</c:v>
                </c:pt>
                <c:pt idx="1">
                  <c:v>объем продаж 
</c:v>
                </c:pt>
                <c:pt idx="2">
                  <c:v>volume of sales</c:v>
                </c:pt>
              </c:strCache>
            </c:strRef>
          </c:tx>
          <c:spPr>
            <a:solidFill>
              <a:schemeClr val="accent3">
                <a:lumMod val="75000"/>
              </a:schemeClr>
            </a:solidFill>
            <a:ln>
              <a:noFill/>
            </a:ln>
            <a:effectLst/>
          </c:spPr>
          <c:invertIfNegative val="0"/>
          <c:cat>
            <c:strRef>
              <c:f>'Данные для графиков'!$J$126:$V$126</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графиков'!$J$140:$V$140</c:f>
              <c:numCache>
                <c:formatCode>#\ ##0.0</c:formatCode>
                <c:ptCount val="13"/>
                <c:pt idx="3">
                  <c:v>460</c:v>
                </c:pt>
                <c:pt idx="5">
                  <c:v>220.25</c:v>
                </c:pt>
                <c:pt idx="6">
                  <c:v>150</c:v>
                </c:pt>
                <c:pt idx="7">
                  <c:v>750</c:v>
                </c:pt>
              </c:numCache>
            </c:numRef>
          </c:val>
          <c:extLst>
            <c:ext xmlns:c16="http://schemas.microsoft.com/office/drawing/2014/chart" uri="{C3380CC4-5D6E-409C-BE32-E72D297353CC}">
              <c16:uniqueId val="{00000000-6613-4753-AEC8-7E22F07E7D16}"/>
            </c:ext>
          </c:extLst>
        </c:ser>
        <c:dLbls>
          <c:showLegendKey val="0"/>
          <c:showVal val="0"/>
          <c:showCatName val="0"/>
          <c:showSerName val="0"/>
          <c:showPercent val="0"/>
          <c:showBubbleSize val="0"/>
        </c:dLbls>
        <c:gapWidth val="50"/>
        <c:axId val="331987472"/>
        <c:axId val="331988032"/>
      </c:barChart>
      <c:lineChart>
        <c:grouping val="standard"/>
        <c:varyColors val="0"/>
        <c:ser>
          <c:idx val="1"/>
          <c:order val="1"/>
          <c:tx>
            <c:strRef>
              <c:f>'Данные для графиков'!$B$141:$D$141</c:f>
              <c:strCache>
                <c:ptCount val="3"/>
                <c:pt idx="0">
                  <c:v>орточо салмактанып алынган  кирешелүүлүк (бир мезгил ичинде, оң шкала)
</c:v>
                </c:pt>
                <c:pt idx="1">
                  <c:v>средневзвешенная доходность (за период)
</c:v>
                </c:pt>
                <c:pt idx="2">
                  <c:v>average weighted yield (for the period, right scale)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'Данные для графиков'!$J$126:$V$126</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графиков'!$J$141:$V$141</c:f>
              <c:numCache>
                <c:formatCode>0.00</c:formatCode>
                <c:ptCount val="13"/>
                <c:pt idx="3" formatCode="#,##0.00">
                  <c:v>4.7239130434782606</c:v>
                </c:pt>
                <c:pt idx="5" formatCode="#,##0.00">
                  <c:v>4.710885357548241</c:v>
                </c:pt>
                <c:pt idx="6" formatCode="#,##0.00">
                  <c:v>4.7519999999999998</c:v>
                </c:pt>
                <c:pt idx="7" formatCode="#,##0.00">
                  <c:v>4.7279999999999998</c:v>
                </c:pt>
              </c:numCache>
            </c:numRef>
          </c:val>
          <c:smooth val="0"/>
          <c:extLst>
            <c:ext xmlns:c16="http://schemas.microsoft.com/office/drawing/2014/chart" uri="{C3380CC4-5D6E-409C-BE32-E72D297353CC}">
              <c16:uniqueId val="{00000001-6613-4753-AEC8-7E22F07E7D16}"/>
            </c:ext>
          </c:extLst>
        </c:ser>
        <c:dLbls>
          <c:showLegendKey val="0"/>
          <c:showVal val="0"/>
          <c:showCatName val="0"/>
          <c:showSerName val="0"/>
          <c:showPercent val="0"/>
          <c:showBubbleSize val="0"/>
        </c:dLbls>
        <c:marker val="1"/>
        <c:smooth val="0"/>
        <c:axId val="331677952"/>
        <c:axId val="331677392"/>
      </c:lineChart>
      <c:catAx>
        <c:axId val="331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1988032"/>
        <c:crosses val="autoZero"/>
        <c:auto val="1"/>
        <c:lblAlgn val="ctr"/>
        <c:lblOffset val="100"/>
        <c:noMultiLvlLbl val="0"/>
      </c:catAx>
      <c:valAx>
        <c:axId val="331988032"/>
        <c:scaling>
          <c:orientation val="minMax"/>
          <c:max val="800"/>
          <c:min val="0"/>
        </c:scaling>
        <c:delete val="0"/>
        <c:axPos val="l"/>
        <c:majorGridlines>
          <c:spPr>
            <a:ln w="9525" cap="flat" cmpd="sng" algn="ctr">
              <a:solidFill>
                <a:schemeClr val="tx1">
                  <a:lumMod val="15000"/>
                  <a:lumOff val="85000"/>
                </a:schemeClr>
              </a:solidFill>
              <a:round/>
            </a:ln>
            <a:effectLst/>
          </c:spPr>
        </c:majorGridlines>
        <c:title>
          <c:tx>
            <c:rich>
              <a:bodyPr/>
              <a:lstStyle/>
              <a:p>
                <a:pPr algn="ctr">
                  <a:defRPr lang="ky-KG"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ky-KG" sz="1000" b="0" i="0" u="none" strike="noStrike" kern="1200" baseline="0">
                    <a:solidFill>
                      <a:sysClr val="windowText" lastClr="000000"/>
                    </a:solidFill>
                    <a:latin typeface="Arial" panose="020B0604020202020204" pitchFamily="34" charset="0"/>
                    <a:ea typeface="+mn-ea"/>
                    <a:cs typeface="Arial" panose="020B0604020202020204" pitchFamily="34" charset="0"/>
                  </a:rPr>
                  <a:t>млн сом</a:t>
                </a:r>
                <a:r>
                  <a: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rPr>
                  <a:t> / million of soms</a:t>
                </a:r>
                <a:endParaRPr lang="ky-KG" sz="1000" b="0"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1.4897579143389225E-2"/>
              <c:y val="0.25261965849774393"/>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1987472"/>
        <c:crosses val="autoZero"/>
        <c:crossBetween val="between"/>
        <c:majorUnit val="100"/>
      </c:valAx>
      <c:valAx>
        <c:axId val="331677392"/>
        <c:scaling>
          <c:orientation val="minMax"/>
          <c:max val="4.78"/>
          <c:min val="4.7"/>
        </c:scaling>
        <c:delete val="0"/>
        <c:axPos val="r"/>
        <c:numFmt formatCode="#,##0.00" sourceLinked="0"/>
        <c:majorTickMark val="out"/>
        <c:minorTickMark val="none"/>
        <c:tickLblPos val="nextTo"/>
        <c:spPr>
          <a:noFill/>
          <a:ln>
            <a:noFill/>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1677952"/>
        <c:crosses val="max"/>
        <c:crossBetween val="between"/>
        <c:majorUnit val="1.0000000000000002E-2"/>
        <c:minorUnit val="4.000000000000001E-3"/>
      </c:valAx>
      <c:catAx>
        <c:axId val="331677952"/>
        <c:scaling>
          <c:orientation val="minMax"/>
        </c:scaling>
        <c:delete val="1"/>
        <c:axPos val="b"/>
        <c:numFmt formatCode="General" sourceLinked="1"/>
        <c:majorTickMark val="out"/>
        <c:minorTickMark val="none"/>
        <c:tickLblPos val="none"/>
        <c:crossAx val="331677392"/>
        <c:crossesAt val="4.7000000000000011"/>
        <c:auto val="1"/>
        <c:lblAlgn val="ctr"/>
        <c:lblOffset val="100"/>
        <c:noMultiLvlLbl val="0"/>
      </c:catAx>
      <c:spPr>
        <a:noFill/>
        <a:ln>
          <a:noFill/>
        </a:ln>
        <a:effectLst/>
      </c:spPr>
    </c:plotArea>
    <c:legend>
      <c:legendPos val="b"/>
      <c:layout>
        <c:manualLayout>
          <c:xMode val="edge"/>
          <c:yMode val="edge"/>
          <c:x val="4.9229917934583171E-3"/>
          <c:y val="0.86969332500358631"/>
          <c:w val="0.99363983390420763"/>
          <c:h val="0.11300529619022145"/>
        </c:manualLayout>
      </c:layout>
      <c:overlay val="0"/>
      <c:spPr>
        <a:noFill/>
        <a:ln>
          <a:noFill/>
        </a:ln>
        <a:effectLst/>
      </c:spPr>
      <c:txPr>
        <a:bodyPr rot="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printSettings>
    <c:headerFooter/>
    <c:pageMargins b="0.75000000000000111" l="0.70000000000000062" r="0.70000000000000062" t="0.75000000000000111"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9659311077883E-2"/>
          <c:y val="3.1446965604178E-2"/>
          <c:w val="0.91324165447547734"/>
          <c:h val="0.74707471745581155"/>
        </c:manualLayout>
      </c:layout>
      <c:lineChart>
        <c:grouping val="standard"/>
        <c:varyColors val="0"/>
        <c:ser>
          <c:idx val="0"/>
          <c:order val="0"/>
          <c:tx>
            <c:strRef>
              <c:f>'Данные для графиков'!$B$213:$D$213</c:f>
              <c:strCache>
                <c:ptCount val="3"/>
                <c:pt idx="0">
                  <c:v>АКШ долларынын сомго карата номиналдык алмашуу курсу
</c:v>
                </c:pt>
                <c:pt idx="1">
                  <c:v>номинальный обменный курс доллара США к сому
</c:v>
                </c:pt>
                <c:pt idx="2">
                  <c:v>nominal exchange rate of US dollar to som</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'Данные для графиков'!$J$212:$V$212</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графиков'!$J$213:$V$213</c:f>
              <c:numCache>
                <c:formatCode>#\ ##0.0000</c:formatCode>
                <c:ptCount val="13"/>
                <c:pt idx="0">
                  <c:v>68.451599999999999</c:v>
                </c:pt>
                <c:pt idx="1">
                  <c:v>68.180000000000007</c:v>
                </c:pt>
                <c:pt idx="2">
                  <c:v>68.06</c:v>
                </c:pt>
                <c:pt idx="3">
                  <c:v>69.023899999999998</c:v>
                </c:pt>
                <c:pt idx="4">
                  <c:v>69.277299999999997</c:v>
                </c:pt>
                <c:pt idx="5">
                  <c:v>69.683899999999994</c:v>
                </c:pt>
                <c:pt idx="6">
                  <c:v>69.847499999999997</c:v>
                </c:pt>
                <c:pt idx="7">
                  <c:v>69.849999999999994</c:v>
                </c:pt>
                <c:pt idx="8">
                  <c:v>69.844399999999993</c:v>
                </c:pt>
                <c:pt idx="9">
                  <c:v>69.664299999999997</c:v>
                </c:pt>
                <c:pt idx="10">
                  <c:v>69.849599999999995</c:v>
                </c:pt>
                <c:pt idx="11">
                  <c:v>69.849999999999994</c:v>
                </c:pt>
                <c:pt idx="12">
                  <c:v>69.849999999999994</c:v>
                </c:pt>
              </c:numCache>
            </c:numRef>
          </c:val>
          <c:smooth val="0"/>
          <c:extLst>
            <c:ext xmlns:c16="http://schemas.microsoft.com/office/drawing/2014/chart" uri="{C3380CC4-5D6E-409C-BE32-E72D297353CC}">
              <c16:uniqueId val="{00000000-6701-42E9-B62B-88ADABD68A90}"/>
            </c:ext>
          </c:extLst>
        </c:ser>
        <c:ser>
          <c:idx val="1"/>
          <c:order val="1"/>
          <c:tx>
            <c:strRef>
              <c:f>'Данные для графиков'!$B$214:$D$214</c:f>
              <c:strCache>
                <c:ptCount val="3"/>
                <c:pt idx="0">
                  <c:v>евронун сомго карата номиналдык алмашуу курсу
</c:v>
                </c:pt>
                <c:pt idx="1">
                  <c:v>номинальный обменный курс евро к сому
</c:v>
                </c:pt>
                <c:pt idx="2">
                  <c:v>nominal exchange rate of euro to som</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'Данные для графиков'!$J$212:$V$212</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графиков'!$J$214:$V$214</c:f>
              <c:numCache>
                <c:formatCode>#\ ##0.0000</c:formatCode>
                <c:ptCount val="13"/>
                <c:pt idx="0">
                  <c:v>79.482600000000005</c:v>
                </c:pt>
                <c:pt idx="1">
                  <c:v>79.422899999999998</c:v>
                </c:pt>
                <c:pt idx="2">
                  <c:v>79.473699999999994</c:v>
                </c:pt>
                <c:pt idx="3">
                  <c:v>80.657899999999998</c:v>
                </c:pt>
                <c:pt idx="4">
                  <c:v>80.437899999999999</c:v>
                </c:pt>
                <c:pt idx="5">
                  <c:v>79.286299999999997</c:v>
                </c:pt>
                <c:pt idx="6">
                  <c:v>79.437600000000003</c:v>
                </c:pt>
                <c:pt idx="7">
                  <c:v>80.044600000000003</c:v>
                </c:pt>
                <c:pt idx="8">
                  <c:v>79.849599999999995</c:v>
                </c:pt>
                <c:pt idx="9">
                  <c:v>79.382499999999993</c:v>
                </c:pt>
                <c:pt idx="10">
                  <c:v>78.441100000000006</c:v>
                </c:pt>
                <c:pt idx="11">
                  <c:v>77.991</c:v>
                </c:pt>
                <c:pt idx="12">
                  <c:v>77.767499999999998</c:v>
                </c:pt>
              </c:numCache>
            </c:numRef>
          </c:val>
          <c:smooth val="0"/>
          <c:extLst>
            <c:ext xmlns:c16="http://schemas.microsoft.com/office/drawing/2014/chart" uri="{C3380CC4-5D6E-409C-BE32-E72D297353CC}">
              <c16:uniqueId val="{00000001-6701-42E9-B62B-88ADABD68A90}"/>
            </c:ext>
          </c:extLst>
        </c:ser>
        <c:dLbls>
          <c:showLegendKey val="0"/>
          <c:showVal val="0"/>
          <c:showCatName val="0"/>
          <c:showSerName val="0"/>
          <c:showPercent val="0"/>
          <c:showBubbleSize val="0"/>
        </c:dLbls>
        <c:marker val="1"/>
        <c:smooth val="0"/>
        <c:axId val="331681312"/>
        <c:axId val="331681872"/>
      </c:lineChart>
      <c:catAx>
        <c:axId val="33168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1681872"/>
        <c:crosses val="autoZero"/>
        <c:auto val="1"/>
        <c:lblAlgn val="ctr"/>
        <c:lblOffset val="100"/>
        <c:noMultiLvlLbl val="0"/>
      </c:catAx>
      <c:valAx>
        <c:axId val="331681872"/>
        <c:scaling>
          <c:orientation val="minMax"/>
          <c:max val="84"/>
          <c:min val="66"/>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ru-RU"/>
                  <a:t>сом</a:t>
                </a:r>
                <a:r>
                  <a:rPr lang="ru-RU" baseline="0"/>
                  <a:t> / </a:t>
                </a:r>
                <a:r>
                  <a:rPr lang="en-US" baseline="0"/>
                  <a:t>som</a:t>
                </a:r>
                <a:endParaRPr lang="ru-RU"/>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1681312"/>
        <c:crosses val="autoZero"/>
        <c:crossBetween val="between"/>
        <c:majorUnit val="2"/>
      </c:valAx>
      <c:spPr>
        <a:noFill/>
        <a:ln>
          <a:noFill/>
        </a:ln>
        <a:effectLst/>
      </c:spPr>
    </c:plotArea>
    <c:legend>
      <c:legendPos val="b"/>
      <c:layout>
        <c:manualLayout>
          <c:xMode val="edge"/>
          <c:yMode val="edge"/>
          <c:x val="0"/>
          <c:y val="0.84347154691158011"/>
          <c:w val="0.98874058261669062"/>
          <c:h val="0.15652845308842125"/>
        </c:manualLayout>
      </c:layout>
      <c:overlay val="0"/>
      <c:spPr>
        <a:noFill/>
        <a:ln>
          <a:noFill/>
        </a:ln>
        <a:effectLst/>
      </c:spPr>
      <c:txPr>
        <a:bodyPr rot="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lgn="ct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printSettings>
    <c:headerFooter/>
    <c:pageMargins b="0.75000000000000111" l="0.70000000000000062" r="0.70000000000000062" t="0.75000000000000111"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96882120120391"/>
          <c:y val="5.2070894191291517E-2"/>
          <c:w val="0.84054628089414851"/>
          <c:h val="0.68472652925325872"/>
        </c:manualLayout>
      </c:layout>
      <c:barChart>
        <c:barDir val="col"/>
        <c:grouping val="clustered"/>
        <c:varyColors val="0"/>
        <c:ser>
          <c:idx val="1"/>
          <c:order val="1"/>
          <c:tx>
            <c:strRef>
              <c:f>'Данные для графиков'!$B$150:$D$150</c:f>
              <c:strCache>
                <c:ptCount val="3"/>
                <c:pt idx="0">
                  <c:v>Товарлар жана кызмат көрсөтүүлөр /</c:v>
                </c:pt>
                <c:pt idx="1">
                  <c:v>Товары и услуги /</c:v>
                </c:pt>
                <c:pt idx="2">
                  <c:v>Goods and services</c:v>
                </c:pt>
              </c:strCache>
            </c:strRef>
          </c:tx>
          <c:spPr>
            <a:solidFill>
              <a:schemeClr val="accent2"/>
            </a:solidFill>
            <a:ln>
              <a:noFill/>
            </a:ln>
            <a:effectLst/>
          </c:spPr>
          <c:invertIfNegative val="0"/>
          <c:val>
            <c:numRef>
              <c:f>'Данные для графиков'!$F$150:$J$150</c:f>
              <c:numCache>
                <c:formatCode>#\ ##0.0</c:formatCode>
                <c:ptCount val="5"/>
                <c:pt idx="0">
                  <c:v>-835.86843637169909</c:v>
                </c:pt>
                <c:pt idx="1">
                  <c:v>-772.16817483481873</c:v>
                </c:pt>
                <c:pt idx="2">
                  <c:v>-740.17344190237009</c:v>
                </c:pt>
                <c:pt idx="3">
                  <c:v>-604.50472164448581</c:v>
                </c:pt>
                <c:pt idx="4">
                  <c:v>-609.4622063074188</c:v>
                </c:pt>
              </c:numCache>
            </c:numRef>
          </c:val>
          <c:extLst>
            <c:ext xmlns:c16="http://schemas.microsoft.com/office/drawing/2014/chart" uri="{C3380CC4-5D6E-409C-BE32-E72D297353CC}">
              <c16:uniqueId val="{00000000-275F-4097-BF24-E881B9642CB6}"/>
            </c:ext>
          </c:extLst>
        </c:ser>
        <c:ser>
          <c:idx val="2"/>
          <c:order val="2"/>
          <c:tx>
            <c:strRef>
              <c:f>'Данные для графиков'!$B$174:$D$174</c:f>
              <c:strCache>
                <c:ptCount val="3"/>
                <c:pt idx="0">
                  <c:v>Күндөлүк трансферттер /</c:v>
                </c:pt>
                <c:pt idx="1">
                  <c:v>Текущие трансферты /</c:v>
                </c:pt>
                <c:pt idx="2">
                  <c:v>Current transfers</c:v>
                </c:pt>
              </c:strCache>
            </c:strRef>
          </c:tx>
          <c:spPr>
            <a:solidFill>
              <a:schemeClr val="accent4"/>
            </a:solidFill>
            <a:ln>
              <a:noFill/>
            </a:ln>
            <a:effectLst/>
          </c:spPr>
          <c:invertIfNegative val="0"/>
          <c:val>
            <c:numRef>
              <c:f>'Данные для графиков'!$F$174:$J$174</c:f>
              <c:numCache>
                <c:formatCode>#\ ##0.0</c:formatCode>
                <c:ptCount val="5"/>
                <c:pt idx="0">
                  <c:v>443.88935565814</c:v>
                </c:pt>
                <c:pt idx="1">
                  <c:v>653.88129347551023</c:v>
                </c:pt>
                <c:pt idx="2">
                  <c:v>658.02876336408008</c:v>
                </c:pt>
                <c:pt idx="3">
                  <c:v>665.11604209532015</c:v>
                </c:pt>
                <c:pt idx="4">
                  <c:v>500.06034971635989</c:v>
                </c:pt>
              </c:numCache>
            </c:numRef>
          </c:val>
          <c:extLst>
            <c:ext xmlns:c16="http://schemas.microsoft.com/office/drawing/2014/chart" uri="{C3380CC4-5D6E-409C-BE32-E72D297353CC}">
              <c16:uniqueId val="{00000001-275F-4097-BF24-E881B9642CB6}"/>
            </c:ext>
          </c:extLst>
        </c:ser>
        <c:dLbls>
          <c:showLegendKey val="0"/>
          <c:showVal val="0"/>
          <c:showCatName val="0"/>
          <c:showSerName val="0"/>
          <c:showPercent val="0"/>
          <c:showBubbleSize val="0"/>
        </c:dLbls>
        <c:gapWidth val="50"/>
        <c:axId val="331685792"/>
        <c:axId val="331686352"/>
      </c:barChart>
      <c:lineChart>
        <c:grouping val="standard"/>
        <c:varyColors val="0"/>
        <c:ser>
          <c:idx val="0"/>
          <c:order val="0"/>
          <c:tx>
            <c:strRef>
              <c:f>'Данные для графиков'!$B$148:$D$148</c:f>
              <c:strCache>
                <c:ptCount val="3"/>
                <c:pt idx="0">
                  <c:v>Күндөлүк операциялардын эсеби /</c:v>
                </c:pt>
                <c:pt idx="1">
                  <c:v>Счет текущих операций /</c:v>
                </c:pt>
                <c:pt idx="2">
                  <c:v>Current account</c:v>
                </c:pt>
              </c:strCache>
            </c:strRef>
          </c:tx>
          <c:spPr>
            <a:ln w="28575" cap="rnd">
              <a:solidFill>
                <a:schemeClr val="accent1"/>
              </a:solidFill>
              <a:round/>
            </a:ln>
            <a:effectLst/>
          </c:spPr>
          <c:marker>
            <c:symbol val="circle"/>
            <c:size val="7"/>
            <c:spPr>
              <a:solidFill>
                <a:schemeClr val="accent1"/>
              </a:solidFill>
              <a:ln w="9525">
                <a:solidFill>
                  <a:schemeClr val="accent1"/>
                </a:solidFill>
              </a:ln>
              <a:effectLst/>
            </c:spPr>
          </c:marker>
          <c:cat>
            <c:strRef>
              <c:f>'Данные для графиков'!$F$147:$J$147</c:f>
              <c:strCache>
                <c:ptCount val="5"/>
                <c:pt idx="0">
                  <c:v>01-03 / 18</c:v>
                </c:pt>
                <c:pt idx="1">
                  <c:v>01-06 / 18</c:v>
                </c:pt>
                <c:pt idx="2">
                  <c:v>01-09 / 18</c:v>
                </c:pt>
                <c:pt idx="3">
                  <c:v>01-12 / 18</c:v>
                </c:pt>
                <c:pt idx="4">
                  <c:v>01-03 / 19</c:v>
                </c:pt>
              </c:strCache>
            </c:strRef>
          </c:cat>
          <c:val>
            <c:numRef>
              <c:f>'Данные для графиков'!$F$148:$J$148</c:f>
              <c:numCache>
                <c:formatCode>#\ ##0.0</c:formatCode>
                <c:ptCount val="5"/>
                <c:pt idx="0">
                  <c:v>-474.1203350478267</c:v>
                </c:pt>
                <c:pt idx="1">
                  <c:v>-190.9247603608037</c:v>
                </c:pt>
                <c:pt idx="2">
                  <c:v>-100.46124390477371</c:v>
                </c:pt>
                <c:pt idx="3">
                  <c:v>25.619742805401074</c:v>
                </c:pt>
                <c:pt idx="4">
                  <c:v>-117.62248385157983</c:v>
                </c:pt>
              </c:numCache>
            </c:numRef>
          </c:val>
          <c:smooth val="0"/>
          <c:extLst>
            <c:ext xmlns:c16="http://schemas.microsoft.com/office/drawing/2014/chart" uri="{C3380CC4-5D6E-409C-BE32-E72D297353CC}">
              <c16:uniqueId val="{00000003-275F-4097-BF24-E881B9642CB6}"/>
            </c:ext>
          </c:extLst>
        </c:ser>
        <c:dLbls>
          <c:showLegendKey val="0"/>
          <c:showVal val="0"/>
          <c:showCatName val="0"/>
          <c:showSerName val="0"/>
          <c:showPercent val="0"/>
          <c:showBubbleSize val="0"/>
        </c:dLbls>
        <c:marker val="1"/>
        <c:smooth val="0"/>
        <c:axId val="331685792"/>
        <c:axId val="331686352"/>
      </c:lineChart>
      <c:catAx>
        <c:axId val="3316857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1686352"/>
        <c:crosses val="autoZero"/>
        <c:auto val="1"/>
        <c:lblAlgn val="ctr"/>
        <c:lblOffset val="100"/>
        <c:noMultiLvlLbl val="0"/>
      </c:catAx>
      <c:valAx>
        <c:axId val="331686352"/>
        <c:scaling>
          <c:orientation val="minMax"/>
          <c:max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rPr>
                  <a:t>млн АКШ долл. /  млн долл. США</a:t>
                </a:r>
                <a:r>
                  <a: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rPr>
                  <a:t> / </a:t>
                </a:r>
              </a:p>
              <a:p>
                <a:pPr algn="ct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rPr>
                  <a:t>millions of USD</a:t>
                </a:r>
                <a:endPara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overlay val="0"/>
          <c:spPr>
            <a:noFill/>
            <a:ln>
              <a:noFill/>
            </a:ln>
            <a:effectLst/>
          </c:spPr>
        </c:title>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1685792"/>
        <c:crosses val="autoZero"/>
        <c:crossBetween val="between"/>
      </c:valAx>
      <c:spPr>
        <a:noFill/>
        <a:ln>
          <a:noFill/>
        </a:ln>
        <a:effectLst/>
      </c:spPr>
    </c:plotArea>
    <c:legend>
      <c:legendPos val="b"/>
      <c:layout>
        <c:manualLayout>
          <c:xMode val="edge"/>
          <c:yMode val="edge"/>
          <c:x val="2.6642594165958641E-3"/>
          <c:y val="0.78167208323183168"/>
          <c:w val="0.99191074284035508"/>
          <c:h val="0.207536004733993"/>
        </c:manualLayout>
      </c:layout>
      <c:overlay val="0"/>
      <c:spPr>
        <a:noFill/>
        <a:ln>
          <a:noFill/>
        </a:ln>
        <a:effectLst/>
      </c:spPr>
      <c:txPr>
        <a:bodyPr rot="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printSettings>
    <c:headerFooter/>
    <c:pageMargins b="0.750000000000001" l="0.70000000000000062" r="0.70000000000000062" t="0.750000000000001"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55959082725003"/>
          <c:y val="4.5849976597359746E-2"/>
          <c:w val="0.83767884249583924"/>
          <c:h val="0.60846365410628989"/>
        </c:manualLayout>
      </c:layout>
      <c:barChart>
        <c:barDir val="col"/>
        <c:grouping val="clustered"/>
        <c:varyColors val="0"/>
        <c:ser>
          <c:idx val="1"/>
          <c:order val="1"/>
          <c:tx>
            <c:strRef>
              <c:f>'Данные для графиков'!$B$178:$D$178</c:f>
              <c:strCache>
                <c:ptCount val="3"/>
                <c:pt idx="0">
                  <c:v>Капитал менен операциялардын эсеби /</c:v>
                </c:pt>
                <c:pt idx="1">
                  <c:v>Счет операций с капиталом /</c:v>
                </c:pt>
                <c:pt idx="2">
                  <c:v>Capital account</c:v>
                </c:pt>
              </c:strCache>
            </c:strRef>
          </c:tx>
          <c:spPr>
            <a:solidFill>
              <a:schemeClr val="accent2"/>
            </a:solidFill>
            <a:ln>
              <a:noFill/>
            </a:ln>
            <a:effectLst/>
          </c:spPr>
          <c:invertIfNegative val="0"/>
          <c:cat>
            <c:strRef>
              <c:f>'Данные для графиков'!$F$147:$J$147</c:f>
              <c:strCache>
                <c:ptCount val="5"/>
                <c:pt idx="0">
                  <c:v>01-03 / 18</c:v>
                </c:pt>
                <c:pt idx="1">
                  <c:v>01-06 / 18</c:v>
                </c:pt>
                <c:pt idx="2">
                  <c:v>01-09 / 18</c:v>
                </c:pt>
                <c:pt idx="3">
                  <c:v>01-12 / 18</c:v>
                </c:pt>
                <c:pt idx="4">
                  <c:v>01-03 / 19</c:v>
                </c:pt>
              </c:strCache>
            </c:strRef>
          </c:cat>
          <c:val>
            <c:numRef>
              <c:f>'Данные для графиков'!$F$178:$J$178</c:f>
              <c:numCache>
                <c:formatCode>#\ ##0.0</c:formatCode>
                <c:ptCount val="5"/>
                <c:pt idx="0">
                  <c:v>262.33721043455404</c:v>
                </c:pt>
                <c:pt idx="1">
                  <c:v>20.804488848192953</c:v>
                </c:pt>
                <c:pt idx="2">
                  <c:v>24.628041268237439</c:v>
                </c:pt>
                <c:pt idx="3">
                  <c:v>27.259491841305625</c:v>
                </c:pt>
                <c:pt idx="4">
                  <c:v>14.793639599653952</c:v>
                </c:pt>
              </c:numCache>
            </c:numRef>
          </c:val>
          <c:extLst>
            <c:ext xmlns:c16="http://schemas.microsoft.com/office/drawing/2014/chart" uri="{C3380CC4-5D6E-409C-BE32-E72D297353CC}">
              <c16:uniqueId val="{00000000-5DDC-4057-99C5-532F294A3D82}"/>
            </c:ext>
          </c:extLst>
        </c:ser>
        <c:ser>
          <c:idx val="2"/>
          <c:order val="2"/>
          <c:tx>
            <c:strRef>
              <c:f>'Данные для графиков'!$B$182:$D$182</c:f>
              <c:strCache>
                <c:ptCount val="3"/>
                <c:pt idx="0">
                  <c:v>Тике инвестициялар /</c:v>
                </c:pt>
                <c:pt idx="1">
                  <c:v>Прямые инвестиции /</c:v>
                </c:pt>
                <c:pt idx="2">
                  <c:v>Direct investments </c:v>
                </c:pt>
              </c:strCache>
            </c:strRef>
          </c:tx>
          <c:spPr>
            <a:solidFill>
              <a:schemeClr val="accent3"/>
            </a:solidFill>
            <a:ln>
              <a:noFill/>
            </a:ln>
            <a:effectLst/>
          </c:spPr>
          <c:invertIfNegative val="0"/>
          <c:cat>
            <c:strRef>
              <c:f>'Данные для графиков'!$F$147:$J$147</c:f>
              <c:strCache>
                <c:ptCount val="5"/>
                <c:pt idx="0">
                  <c:v>01-03 / 18</c:v>
                </c:pt>
                <c:pt idx="1">
                  <c:v>01-06 / 18</c:v>
                </c:pt>
                <c:pt idx="2">
                  <c:v>01-09 / 18</c:v>
                </c:pt>
                <c:pt idx="3">
                  <c:v>01-12 / 18</c:v>
                </c:pt>
                <c:pt idx="4">
                  <c:v>01-03 / 19</c:v>
                </c:pt>
              </c:strCache>
            </c:strRef>
          </c:cat>
          <c:val>
            <c:numRef>
              <c:f>'Данные для графиков'!$F$182:$J$182</c:f>
              <c:numCache>
                <c:formatCode>#\ ##0.0</c:formatCode>
                <c:ptCount val="5"/>
                <c:pt idx="0">
                  <c:v>-130.31689999999995</c:v>
                </c:pt>
                <c:pt idx="1">
                  <c:v>139.16350000000003</c:v>
                </c:pt>
                <c:pt idx="2">
                  <c:v>9.6374000000000066</c:v>
                </c:pt>
                <c:pt idx="3">
                  <c:v>29.78889999999998</c:v>
                </c:pt>
                <c:pt idx="4">
                  <c:v>4.8886000000000003</c:v>
                </c:pt>
              </c:numCache>
            </c:numRef>
          </c:val>
          <c:extLst>
            <c:ext xmlns:c16="http://schemas.microsoft.com/office/drawing/2014/chart" uri="{C3380CC4-5D6E-409C-BE32-E72D297353CC}">
              <c16:uniqueId val="{00000001-5DDC-4057-99C5-532F294A3D82}"/>
            </c:ext>
          </c:extLst>
        </c:ser>
        <c:ser>
          <c:idx val="4"/>
          <c:order val="3"/>
          <c:tx>
            <c:strRef>
              <c:f>'Данные для графиков'!$B$185:$D$185</c:f>
              <c:strCache>
                <c:ptCount val="3"/>
                <c:pt idx="0">
                  <c:v>Башка инвестициялар /</c:v>
                </c:pt>
                <c:pt idx="1">
                  <c:v>Другие инвестиции /</c:v>
                </c:pt>
                <c:pt idx="2">
                  <c:v>Other investments</c:v>
                </c:pt>
              </c:strCache>
            </c:strRef>
          </c:tx>
          <c:spPr>
            <a:solidFill>
              <a:schemeClr val="accent5"/>
            </a:solidFill>
            <a:ln>
              <a:noFill/>
            </a:ln>
            <a:effectLst/>
          </c:spPr>
          <c:invertIfNegative val="0"/>
          <c:cat>
            <c:strRef>
              <c:f>'Данные для графиков'!$F$147:$J$147</c:f>
              <c:strCache>
                <c:ptCount val="5"/>
                <c:pt idx="0">
                  <c:v>01-03 / 18</c:v>
                </c:pt>
                <c:pt idx="1">
                  <c:v>01-06 / 18</c:v>
                </c:pt>
                <c:pt idx="2">
                  <c:v>01-09 / 18</c:v>
                </c:pt>
                <c:pt idx="3">
                  <c:v>01-12 / 18</c:v>
                </c:pt>
                <c:pt idx="4">
                  <c:v>01-03 / 19</c:v>
                </c:pt>
              </c:strCache>
            </c:strRef>
          </c:cat>
          <c:val>
            <c:numRef>
              <c:f>'Данные для графиков'!$F$185:$J$185</c:f>
              <c:numCache>
                <c:formatCode>#\ ##0.0</c:formatCode>
                <c:ptCount val="5"/>
                <c:pt idx="0">
                  <c:v>-80.121669837674617</c:v>
                </c:pt>
                <c:pt idx="1">
                  <c:v>175.80227589406849</c:v>
                </c:pt>
                <c:pt idx="2">
                  <c:v>-10.01944307475209</c:v>
                </c:pt>
                <c:pt idx="3">
                  <c:v>100.06973336504484</c:v>
                </c:pt>
                <c:pt idx="4">
                  <c:v>105.51961206529293</c:v>
                </c:pt>
              </c:numCache>
            </c:numRef>
          </c:val>
          <c:extLst>
            <c:ext xmlns:c16="http://schemas.microsoft.com/office/drawing/2014/chart" uri="{C3380CC4-5D6E-409C-BE32-E72D297353CC}">
              <c16:uniqueId val="{00000003-5DDC-4057-99C5-532F294A3D82}"/>
            </c:ext>
          </c:extLst>
        </c:ser>
        <c:dLbls>
          <c:showLegendKey val="0"/>
          <c:showVal val="0"/>
          <c:showCatName val="0"/>
          <c:showSerName val="0"/>
          <c:showPercent val="0"/>
          <c:showBubbleSize val="0"/>
        </c:dLbls>
        <c:gapWidth val="10"/>
        <c:axId val="331690832"/>
        <c:axId val="331691392"/>
      </c:barChart>
      <c:lineChart>
        <c:grouping val="stacked"/>
        <c:varyColors val="0"/>
        <c:ser>
          <c:idx val="0"/>
          <c:order val="0"/>
          <c:tx>
            <c:strRef>
              <c:f>'Данные для графиков'!$B$176:$D$176</c:f>
              <c:strCache>
                <c:ptCount val="3"/>
                <c:pt idx="0">
                  <c:v>Капитал менен операциялардын жана финансы операцияларынын эсеби /</c:v>
                </c:pt>
                <c:pt idx="1">
                  <c:v>Счет операций с капиталом и финансовых операций /</c:v>
                </c:pt>
                <c:pt idx="2">
                  <c:v>Capital and financial account</c:v>
                </c:pt>
              </c:strCache>
            </c:strRef>
          </c:tx>
          <c:spPr>
            <a:ln w="28575" cap="rnd">
              <a:solidFill>
                <a:schemeClr val="accent1"/>
              </a:solidFill>
              <a:round/>
            </a:ln>
            <a:effectLst/>
          </c:spPr>
          <c:marker>
            <c:symbol val="circle"/>
            <c:size val="7"/>
          </c:marker>
          <c:cat>
            <c:strRef>
              <c:f>'Данные для графиков'!$F$147:$J$147</c:f>
              <c:strCache>
                <c:ptCount val="5"/>
                <c:pt idx="0">
                  <c:v>01-03 / 18</c:v>
                </c:pt>
                <c:pt idx="1">
                  <c:v>01-06 / 18</c:v>
                </c:pt>
                <c:pt idx="2">
                  <c:v>01-09 / 18</c:v>
                </c:pt>
                <c:pt idx="3">
                  <c:v>01-12 / 18</c:v>
                </c:pt>
                <c:pt idx="4">
                  <c:v>01-03 / 19</c:v>
                </c:pt>
              </c:strCache>
            </c:strRef>
          </c:cat>
          <c:val>
            <c:numRef>
              <c:f>'Данные для графиков'!$F$176:$J$176</c:f>
              <c:numCache>
                <c:formatCode>#\ ##0.0</c:formatCode>
                <c:ptCount val="5"/>
                <c:pt idx="0">
                  <c:v>42.37685396224191</c:v>
                </c:pt>
                <c:pt idx="1">
                  <c:v>335.6446171776139</c:v>
                </c:pt>
                <c:pt idx="2">
                  <c:v>24.247472631733132</c:v>
                </c:pt>
                <c:pt idx="3">
                  <c:v>157.13987852869366</c:v>
                </c:pt>
                <c:pt idx="4">
                  <c:v>135.39708031176286</c:v>
                </c:pt>
              </c:numCache>
            </c:numRef>
          </c:val>
          <c:smooth val="0"/>
          <c:extLst>
            <c:ext xmlns:c16="http://schemas.microsoft.com/office/drawing/2014/chart" uri="{C3380CC4-5D6E-409C-BE32-E72D297353CC}">
              <c16:uniqueId val="{00000004-5DDC-4057-99C5-532F294A3D82}"/>
            </c:ext>
          </c:extLst>
        </c:ser>
        <c:dLbls>
          <c:showLegendKey val="0"/>
          <c:showVal val="0"/>
          <c:showCatName val="0"/>
          <c:showSerName val="0"/>
          <c:showPercent val="0"/>
          <c:showBubbleSize val="0"/>
        </c:dLbls>
        <c:marker val="1"/>
        <c:smooth val="0"/>
        <c:axId val="331690832"/>
        <c:axId val="331691392"/>
      </c:lineChart>
      <c:catAx>
        <c:axId val="3316908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1691392"/>
        <c:crosses val="autoZero"/>
        <c:auto val="1"/>
        <c:lblAlgn val="ctr"/>
        <c:lblOffset val="100"/>
        <c:noMultiLvlLbl val="0"/>
      </c:catAx>
      <c:valAx>
        <c:axId val="331691392"/>
        <c:scaling>
          <c:orientation val="minMax"/>
          <c:min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a:t>млн АКШ долл. / млн долл.</a:t>
                </a:r>
                <a:r>
                  <a:rPr lang="ru-RU" baseline="0"/>
                  <a:t> США</a:t>
                </a:r>
                <a:r>
                  <a:rPr lang="en-US" baseline="0"/>
                  <a:t> / </a:t>
                </a:r>
              </a:p>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aseline="0"/>
                  <a:t>millions of USD</a:t>
                </a:r>
                <a:endParaRPr lang="ru-RU"/>
              </a:p>
            </c:rich>
          </c:tx>
          <c:layout>
            <c:manualLayout>
              <c:xMode val="edge"/>
              <c:yMode val="edge"/>
              <c:x val="2.3712296402944685E-2"/>
              <c:y val="9.4072490034512846E-2"/>
            </c:manualLayout>
          </c:layout>
          <c:overlay val="0"/>
          <c:spPr>
            <a:noFill/>
            <a:ln>
              <a:noFill/>
            </a:ln>
            <a:effectLst/>
          </c:spPr>
        </c:title>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1690832"/>
        <c:crosses val="autoZero"/>
        <c:crossBetween val="between"/>
      </c:valAx>
      <c:spPr>
        <a:noFill/>
        <a:ln>
          <a:noFill/>
        </a:ln>
        <a:effectLst/>
      </c:spPr>
    </c:plotArea>
    <c:legend>
      <c:legendPos val="b"/>
      <c:layout>
        <c:manualLayout>
          <c:xMode val="edge"/>
          <c:yMode val="edge"/>
          <c:x val="0"/>
          <c:y val="0.72431785815350769"/>
          <c:w val="1"/>
          <c:h val="0.26105309193225223"/>
        </c:manualLayout>
      </c:layout>
      <c:overlay val="0"/>
      <c:spPr>
        <a:noFill/>
        <a:ln>
          <a:noFill/>
        </a:ln>
        <a:effectLst/>
      </c:spPr>
      <c:txPr>
        <a:bodyPr rot="0" spcFirstLastPara="1" vertOverflow="ellipsis" vert="horz" wrap="square" anchor="ctr" anchorCtr="1"/>
        <a:lstStyle/>
        <a:p>
          <a:pPr algn="ct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printSettings>
    <c:headerFooter/>
    <c:pageMargins b="0.750000000000001" l="0.70000000000000062" r="0.70000000000000062" t="0.750000000000001"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4376569750817"/>
          <c:y val="7.9012340952369101E-2"/>
          <c:w val="0.84615205443396768"/>
          <c:h val="0.59117837502578308"/>
        </c:manualLayout>
      </c:layout>
      <c:barChart>
        <c:barDir val="col"/>
        <c:grouping val="clustered"/>
        <c:varyColors val="0"/>
        <c:ser>
          <c:idx val="0"/>
          <c:order val="0"/>
          <c:tx>
            <c:strRef>
              <c:f>'Данные для графиков'!$B$148:$D$148</c:f>
              <c:strCache>
                <c:ptCount val="3"/>
                <c:pt idx="0">
                  <c:v>Күндөлүк операциялардын эсеби /</c:v>
                </c:pt>
                <c:pt idx="1">
                  <c:v>Счет текущих операций /</c:v>
                </c:pt>
                <c:pt idx="2">
                  <c:v>Current account</c:v>
                </c:pt>
              </c:strCache>
            </c:strRef>
          </c:tx>
          <c:spPr>
            <a:solidFill>
              <a:schemeClr val="accent1"/>
            </a:solidFill>
            <a:ln>
              <a:noFill/>
            </a:ln>
            <a:effectLst/>
          </c:spPr>
          <c:invertIfNegative val="0"/>
          <c:cat>
            <c:strRef>
              <c:f>'Данные для графиков'!$F$147:$J$147</c:f>
              <c:strCache>
                <c:ptCount val="5"/>
                <c:pt idx="0">
                  <c:v>01-03 / 18</c:v>
                </c:pt>
                <c:pt idx="1">
                  <c:v>01-06 / 18</c:v>
                </c:pt>
                <c:pt idx="2">
                  <c:v>01-09 / 18</c:v>
                </c:pt>
                <c:pt idx="3">
                  <c:v>01-12 / 18</c:v>
                </c:pt>
                <c:pt idx="4">
                  <c:v>01-03 / 19</c:v>
                </c:pt>
              </c:strCache>
            </c:strRef>
          </c:cat>
          <c:val>
            <c:numRef>
              <c:f>'Данные для графиков'!$F$148:$J$148</c:f>
              <c:numCache>
                <c:formatCode>#\ ##0.0</c:formatCode>
                <c:ptCount val="5"/>
                <c:pt idx="0">
                  <c:v>-474.1203350478267</c:v>
                </c:pt>
                <c:pt idx="1">
                  <c:v>-190.9247603608037</c:v>
                </c:pt>
                <c:pt idx="2">
                  <c:v>-100.46124390477371</c:v>
                </c:pt>
                <c:pt idx="3">
                  <c:v>25.619742805401074</c:v>
                </c:pt>
                <c:pt idx="4">
                  <c:v>-117.62248385157983</c:v>
                </c:pt>
              </c:numCache>
            </c:numRef>
          </c:val>
          <c:extLst>
            <c:ext xmlns:c16="http://schemas.microsoft.com/office/drawing/2014/chart" uri="{C3380CC4-5D6E-409C-BE32-E72D297353CC}">
              <c16:uniqueId val="{00000000-B13F-4312-924C-8374EC23E2AD}"/>
            </c:ext>
          </c:extLst>
        </c:ser>
        <c:ser>
          <c:idx val="1"/>
          <c:order val="1"/>
          <c:tx>
            <c:strRef>
              <c:f>'Данные для графиков'!$B$176:$D$176</c:f>
              <c:strCache>
                <c:ptCount val="3"/>
                <c:pt idx="0">
                  <c:v>Капитал менен операциялардын жана финансы операцияларынын эсеби /</c:v>
                </c:pt>
                <c:pt idx="1">
                  <c:v>Счет операций с капиталом и финансовых операций /</c:v>
                </c:pt>
                <c:pt idx="2">
                  <c:v>Capital and financial account</c:v>
                </c:pt>
              </c:strCache>
            </c:strRef>
          </c:tx>
          <c:spPr>
            <a:solidFill>
              <a:schemeClr val="accent3"/>
            </a:solidFill>
            <a:ln>
              <a:noFill/>
            </a:ln>
            <a:effectLst/>
          </c:spPr>
          <c:invertIfNegative val="0"/>
          <c:cat>
            <c:strRef>
              <c:f>'Данные для графиков'!$F$147:$J$147</c:f>
              <c:strCache>
                <c:ptCount val="5"/>
                <c:pt idx="0">
                  <c:v>01-03 / 18</c:v>
                </c:pt>
                <c:pt idx="1">
                  <c:v>01-06 / 18</c:v>
                </c:pt>
                <c:pt idx="2">
                  <c:v>01-09 / 18</c:v>
                </c:pt>
                <c:pt idx="3">
                  <c:v>01-12 / 18</c:v>
                </c:pt>
                <c:pt idx="4">
                  <c:v>01-03 / 19</c:v>
                </c:pt>
              </c:strCache>
            </c:strRef>
          </c:cat>
          <c:val>
            <c:numRef>
              <c:f>'Данные для графиков'!$F$176:$J$176</c:f>
              <c:numCache>
                <c:formatCode>#\ ##0.0</c:formatCode>
                <c:ptCount val="5"/>
                <c:pt idx="0">
                  <c:v>42.37685396224191</c:v>
                </c:pt>
                <c:pt idx="1">
                  <c:v>335.6446171776139</c:v>
                </c:pt>
                <c:pt idx="2">
                  <c:v>24.247472631733132</c:v>
                </c:pt>
                <c:pt idx="3">
                  <c:v>157.13987852869366</c:v>
                </c:pt>
                <c:pt idx="4">
                  <c:v>135.39708031176286</c:v>
                </c:pt>
              </c:numCache>
            </c:numRef>
          </c:val>
          <c:extLst>
            <c:ext xmlns:c16="http://schemas.microsoft.com/office/drawing/2014/chart" uri="{C3380CC4-5D6E-409C-BE32-E72D297353CC}">
              <c16:uniqueId val="{00000001-B13F-4312-924C-8374EC23E2AD}"/>
            </c:ext>
          </c:extLst>
        </c:ser>
        <c:dLbls>
          <c:showLegendKey val="0"/>
          <c:showVal val="0"/>
          <c:showCatName val="0"/>
          <c:showSerName val="0"/>
          <c:showPercent val="0"/>
          <c:showBubbleSize val="0"/>
        </c:dLbls>
        <c:gapWidth val="75"/>
        <c:axId val="332550592"/>
        <c:axId val="332551152"/>
      </c:barChart>
      <c:lineChart>
        <c:grouping val="standard"/>
        <c:varyColors val="0"/>
        <c:ser>
          <c:idx val="2"/>
          <c:order val="2"/>
          <c:tx>
            <c:strRef>
              <c:f>'Данные для графиков'!$B$204:$D$204</c:f>
              <c:strCache>
                <c:ptCount val="3"/>
                <c:pt idx="0">
                  <c:v>Каржылоо /</c:v>
                </c:pt>
                <c:pt idx="1">
                  <c:v>Финансирование /</c:v>
                </c:pt>
                <c:pt idx="2">
                  <c:v>Financing</c:v>
                </c:pt>
              </c:strCache>
            </c:strRef>
          </c:tx>
          <c:spPr>
            <a:ln w="28575" cap="rnd">
              <a:solidFill>
                <a:schemeClr val="accent6"/>
              </a:solidFill>
              <a:round/>
            </a:ln>
            <a:effectLst/>
          </c:spPr>
          <c:marker>
            <c:symbol val="circle"/>
            <c:size val="7"/>
            <c:spPr>
              <a:solidFill>
                <a:schemeClr val="accent6"/>
              </a:solidFill>
              <a:ln>
                <a:solidFill>
                  <a:schemeClr val="accent6"/>
                </a:solidFill>
              </a:ln>
            </c:spPr>
          </c:marker>
          <c:cat>
            <c:strRef>
              <c:f>'Данные для графиков'!$F$147:$J$147</c:f>
              <c:strCache>
                <c:ptCount val="5"/>
                <c:pt idx="0">
                  <c:v>01-03 / 18</c:v>
                </c:pt>
                <c:pt idx="1">
                  <c:v>01-06 / 18</c:v>
                </c:pt>
                <c:pt idx="2">
                  <c:v>01-09 / 18</c:v>
                </c:pt>
                <c:pt idx="3">
                  <c:v>01-12 / 18</c:v>
                </c:pt>
                <c:pt idx="4">
                  <c:v>01-03 / 19</c:v>
                </c:pt>
              </c:strCache>
            </c:strRef>
          </c:cat>
          <c:val>
            <c:numRef>
              <c:f>'Данные для графиков'!$F$204:$J$204</c:f>
              <c:numCache>
                <c:formatCode>#\ ##0.0</c:formatCode>
                <c:ptCount val="5"/>
                <c:pt idx="0">
                  <c:v>22.512623910000016</c:v>
                </c:pt>
                <c:pt idx="1">
                  <c:v>65.426414939999944</c:v>
                </c:pt>
                <c:pt idx="2">
                  <c:v>72.95216264000004</c:v>
                </c:pt>
                <c:pt idx="3">
                  <c:v>16.199668299999946</c:v>
                </c:pt>
                <c:pt idx="4">
                  <c:v>32.983955439999988</c:v>
                </c:pt>
              </c:numCache>
            </c:numRef>
          </c:val>
          <c:smooth val="0"/>
          <c:extLst>
            <c:ext xmlns:c16="http://schemas.microsoft.com/office/drawing/2014/chart" uri="{C3380CC4-5D6E-409C-BE32-E72D297353CC}">
              <c16:uniqueId val="{00000002-B13F-4312-924C-8374EC23E2AD}"/>
            </c:ext>
          </c:extLst>
        </c:ser>
        <c:dLbls>
          <c:showLegendKey val="0"/>
          <c:showVal val="0"/>
          <c:showCatName val="0"/>
          <c:showSerName val="0"/>
          <c:showPercent val="0"/>
          <c:showBubbleSize val="0"/>
        </c:dLbls>
        <c:marker val="1"/>
        <c:smooth val="0"/>
        <c:axId val="332550592"/>
        <c:axId val="332551152"/>
      </c:lineChart>
      <c:catAx>
        <c:axId val="33255059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2551152"/>
        <c:crosses val="autoZero"/>
        <c:auto val="1"/>
        <c:lblAlgn val="ctr"/>
        <c:lblOffset val="100"/>
        <c:noMultiLvlLbl val="0"/>
      </c:catAx>
      <c:valAx>
        <c:axId val="332551152"/>
        <c:scaling>
          <c:orientation val="minMax"/>
          <c:max val="400"/>
          <c:min val="-5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a:t>млн. АКШ долл. / млн долл. США</a:t>
                </a:r>
                <a:r>
                  <a:rPr lang="en-US"/>
                  <a:t> / </a:t>
                </a:r>
              </a:p>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millions of USD</a:t>
                </a:r>
                <a:endParaRPr lang="ru-RU"/>
              </a:p>
            </c:rich>
          </c:tx>
          <c:layout>
            <c:manualLayout>
              <c:xMode val="edge"/>
              <c:yMode val="edge"/>
              <c:x val="1.9485153930290901E-2"/>
              <c:y val="9.8567297122295061E-2"/>
            </c:manualLayout>
          </c:layout>
          <c:overlay val="0"/>
          <c:spPr>
            <a:noFill/>
            <a:ln>
              <a:noFill/>
            </a:ln>
            <a:effectLst/>
          </c:spPr>
        </c:title>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2550592"/>
        <c:crosses val="autoZero"/>
        <c:crossBetween val="between"/>
        <c:majorUnit val="100"/>
      </c:valAx>
      <c:spPr>
        <a:noFill/>
        <a:ln>
          <a:noFill/>
        </a:ln>
        <a:effectLst/>
      </c:spPr>
    </c:plotArea>
    <c:legend>
      <c:legendPos val="b"/>
      <c:layout>
        <c:manualLayout>
          <c:xMode val="edge"/>
          <c:yMode val="edge"/>
          <c:x val="1.3327054126039701E-2"/>
          <c:y val="0.77245833666340324"/>
          <c:w val="0.98667294587395893"/>
          <c:h val="0.21423375497177141"/>
        </c:manualLayout>
      </c:layout>
      <c:overlay val="0"/>
      <c:spPr>
        <a:noFill/>
        <a:ln>
          <a:noFill/>
        </a:ln>
        <a:effectLst>
          <a:softEdge rad="0"/>
        </a:effectLst>
      </c:spPr>
      <c:txPr>
        <a:bodyPr rot="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printSettings>
    <c:headerFooter/>
    <c:pageMargins b="0.750000000000001" l="0.70000000000000062" r="0.70000000000000062" t="0.750000000000001"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240627636555"/>
          <c:y val="3.2845162215602512E-2"/>
          <c:w val="0.87049130179983369"/>
          <c:h val="0.81255874863928867"/>
        </c:manualLayout>
      </c:layout>
      <c:lineChart>
        <c:grouping val="standard"/>
        <c:varyColors val="0"/>
        <c:ser>
          <c:idx val="0"/>
          <c:order val="0"/>
          <c:tx>
            <c:strRef>
              <c:f>'Данные для графиков'!$B$219:$D$219</c:f>
              <c:strCache>
                <c:ptCount val="3"/>
                <c:pt idx="0">
                  <c:v>РЭАК /</c:v>
                </c:pt>
                <c:pt idx="1">
                  <c:v>РЭОК /</c:v>
                </c:pt>
                <c:pt idx="2">
                  <c:v>REER</c:v>
                </c:pt>
              </c:strCache>
            </c:strRef>
          </c:tx>
          <c:spPr>
            <a:ln w="28575" cap="rnd">
              <a:solidFill>
                <a:schemeClr val="accent1">
                  <a:lumMod val="75000"/>
                </a:schemeClr>
              </a:solidFill>
              <a:round/>
            </a:ln>
            <a:effectLst/>
          </c:spPr>
          <c:marker>
            <c:symbol val="circle"/>
            <c:size val="5"/>
            <c:spPr>
              <a:solidFill>
                <a:schemeClr val="accent1"/>
              </a:solidFill>
              <a:ln w="9525">
                <a:solidFill>
                  <a:schemeClr val="accent1"/>
                </a:solidFill>
              </a:ln>
              <a:effectLst/>
            </c:spPr>
          </c:marker>
          <c:cat>
            <c:strRef>
              <c:f>'Данные для графиков'!$J$218:$V$218</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графиков'!$J$219:$V$219</c:f>
              <c:numCache>
                <c:formatCode>#\ ##0.0</c:formatCode>
                <c:ptCount val="13"/>
                <c:pt idx="0">
                  <c:v>112.5230168616432</c:v>
                </c:pt>
                <c:pt idx="1">
                  <c:v>113.84072153303914</c:v>
                </c:pt>
                <c:pt idx="2">
                  <c:v>115.28429969158847</c:v>
                </c:pt>
                <c:pt idx="3">
                  <c:v>117.9989916779661</c:v>
                </c:pt>
                <c:pt idx="4">
                  <c:v>118.61438476238973</c:v>
                </c:pt>
                <c:pt idx="5">
                  <c:v>117.4801445278834</c:v>
                </c:pt>
                <c:pt idx="6">
                  <c:v>116.94205925391053</c:v>
                </c:pt>
                <c:pt idx="7">
                  <c:v>117.28633277687057</c:v>
                </c:pt>
                <c:pt idx="8">
                  <c:v>116.91845090433794</c:v>
                </c:pt>
                <c:pt idx="9">
                  <c:v>114.8185791427689</c:v>
                </c:pt>
                <c:pt idx="10">
                  <c:v>113.74625276878484</c:v>
                </c:pt>
                <c:pt idx="11">
                  <c:v>113.24066713908098</c:v>
                </c:pt>
                <c:pt idx="12">
                  <c:v>114.10049419046273</c:v>
                </c:pt>
              </c:numCache>
            </c:numRef>
          </c:val>
          <c:smooth val="0"/>
          <c:extLst>
            <c:ext xmlns:c16="http://schemas.microsoft.com/office/drawing/2014/chart" uri="{C3380CC4-5D6E-409C-BE32-E72D297353CC}">
              <c16:uniqueId val="{00000000-561C-467C-BDF1-3880E49B0CD4}"/>
            </c:ext>
          </c:extLst>
        </c:ser>
        <c:ser>
          <c:idx val="1"/>
          <c:order val="1"/>
          <c:tx>
            <c:strRef>
              <c:f>'Данные для графиков'!$B$220:$D$220</c:f>
              <c:strCache>
                <c:ptCount val="3"/>
                <c:pt idx="0">
                  <c:v>НЭАК /</c:v>
                </c:pt>
                <c:pt idx="1">
                  <c:v>НЭОК /</c:v>
                </c:pt>
                <c:pt idx="2">
                  <c:v>NEER</c:v>
                </c:pt>
              </c:strCache>
            </c:strRef>
          </c:tx>
          <c:spPr>
            <a:ln w="28575" cap="rnd">
              <a:solidFill>
                <a:schemeClr val="accent2"/>
              </a:solidFill>
              <a:prstDash val="sysDash"/>
              <a:round/>
            </a:ln>
            <a:effectLst/>
          </c:spPr>
          <c:marker>
            <c:symbol val="circle"/>
            <c:size val="5"/>
            <c:spPr>
              <a:solidFill>
                <a:schemeClr val="accent2"/>
              </a:solidFill>
              <a:ln w="9525">
                <a:solidFill>
                  <a:schemeClr val="accent2"/>
                </a:solidFill>
              </a:ln>
              <a:effectLst/>
            </c:spPr>
          </c:marker>
          <c:cat>
            <c:strRef>
              <c:f>'Данные для графиков'!$J$218:$V$218</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графиков'!$J$220:$V$220</c:f>
              <c:numCache>
                <c:formatCode>#\ ##0.0</c:formatCode>
                <c:ptCount val="13"/>
                <c:pt idx="0">
                  <c:v>113.09029600121887</c:v>
                </c:pt>
                <c:pt idx="1">
                  <c:v>114.9896489800918</c:v>
                </c:pt>
                <c:pt idx="2">
                  <c:v>117.32543476525173</c:v>
                </c:pt>
                <c:pt idx="3">
                  <c:v>121.02706277318613</c:v>
                </c:pt>
                <c:pt idx="4">
                  <c:v>122.67454733465924</c:v>
                </c:pt>
                <c:pt idx="5">
                  <c:v>121.83396755744864</c:v>
                </c:pt>
                <c:pt idx="6">
                  <c:v>120.72972374909821</c:v>
                </c:pt>
                <c:pt idx="7">
                  <c:v>120.52869838771173</c:v>
                </c:pt>
                <c:pt idx="8">
                  <c:v>120.37293848243048</c:v>
                </c:pt>
                <c:pt idx="9">
                  <c:v>119.25989401518453</c:v>
                </c:pt>
                <c:pt idx="10">
                  <c:v>118.6056114510928</c:v>
                </c:pt>
                <c:pt idx="11">
                  <c:v>119.22239870127586</c:v>
                </c:pt>
                <c:pt idx="12">
                  <c:v>120.45236724471241</c:v>
                </c:pt>
              </c:numCache>
            </c:numRef>
          </c:val>
          <c:smooth val="0"/>
          <c:extLst>
            <c:ext xmlns:c16="http://schemas.microsoft.com/office/drawing/2014/chart" uri="{C3380CC4-5D6E-409C-BE32-E72D297353CC}">
              <c16:uniqueId val="{00000001-561C-467C-BDF1-3880E49B0CD4}"/>
            </c:ext>
          </c:extLst>
        </c:ser>
        <c:dLbls>
          <c:showLegendKey val="0"/>
          <c:showVal val="0"/>
          <c:showCatName val="0"/>
          <c:showSerName val="0"/>
          <c:showPercent val="0"/>
          <c:showBubbleSize val="0"/>
        </c:dLbls>
        <c:marker val="1"/>
        <c:smooth val="0"/>
        <c:axId val="332554512"/>
        <c:axId val="332555072"/>
      </c:lineChart>
      <c:catAx>
        <c:axId val="332554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2555072"/>
        <c:crosses val="autoZero"/>
        <c:auto val="1"/>
        <c:lblAlgn val="ctr"/>
        <c:lblOffset val="100"/>
        <c:noMultiLvlLbl val="0"/>
      </c:catAx>
      <c:valAx>
        <c:axId val="332555072"/>
        <c:scaling>
          <c:orientation val="minMax"/>
          <c:max val="124"/>
          <c:min val="11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lgn="ct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rPr>
                  <a:t>индекс 2000 = 100</a:t>
                </a:r>
                <a:r>
                  <a: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rPr>
                  <a:t> / index 2000 = 100</a:t>
                </a:r>
                <a:r>
                  <a: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rPr>
                  <a:t> </a:t>
                </a:r>
              </a:p>
            </c:rich>
          </c:tx>
          <c:overlay val="0"/>
          <c:spPr>
            <a:noFill/>
            <a:ln>
              <a:noFill/>
            </a:ln>
            <a:effectLst/>
          </c:spPr>
        </c:title>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2554512"/>
        <c:crosses val="autoZero"/>
        <c:crossBetween val="between"/>
        <c:majorUnit val="1"/>
      </c:valAx>
      <c:spPr>
        <a:noFill/>
        <a:ln>
          <a:noFill/>
        </a:ln>
        <a:effectLst/>
      </c:spPr>
    </c:plotArea>
    <c:legend>
      <c:legendPos val="b"/>
      <c:layout>
        <c:manualLayout>
          <c:xMode val="edge"/>
          <c:yMode val="edge"/>
          <c:x val="5.8581264153162414E-2"/>
          <c:y val="0.93512453348394764"/>
          <c:w val="0.89543695427066139"/>
          <c:h val="4.7997829385250886E-2"/>
        </c:manualLayout>
      </c:layout>
      <c:overlay val="0"/>
      <c:spPr>
        <a:noFill/>
        <a:ln>
          <a:noFill/>
        </a:ln>
        <a:effectLst/>
      </c:spPr>
      <c:txPr>
        <a:bodyPr rot="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printSettings>
    <c:headerFooter/>
    <c:pageMargins b="0.750000000000001" l="0.70000000000000062" r="0.70000000000000062" t="0.750000000000001"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90745411088092"/>
          <c:y val="3.3456886718142849E-2"/>
          <c:w val="0.8706164759326307"/>
          <c:h val="0.75697703018280693"/>
        </c:manualLayout>
      </c:layout>
      <c:lineChart>
        <c:grouping val="standard"/>
        <c:varyColors val="0"/>
        <c:ser>
          <c:idx val="0"/>
          <c:order val="0"/>
          <c:tx>
            <c:strRef>
              <c:f>'Данные для графиков'!$B$77:$D$77</c:f>
              <c:strCache>
                <c:ptCount val="3"/>
                <c:pt idx="0">
                  <c:v>улуттук валютада
</c:v>
                </c:pt>
                <c:pt idx="1">
                  <c:v>в национальной валюте
</c:v>
                </c:pt>
                <c:pt idx="2">
                  <c:v>in national currency</c:v>
                </c:pt>
              </c:strCache>
            </c:strRef>
          </c:tx>
          <c:spPr>
            <a:ln w="28575" cap="rnd">
              <a:solidFill>
                <a:schemeClr val="accent1"/>
              </a:solidFill>
              <a:prstDash val="solid"/>
              <a:round/>
            </a:ln>
            <a:effectLst/>
          </c:spPr>
          <c:marker>
            <c:symbol val="circle"/>
            <c:size val="5"/>
            <c:spPr>
              <a:solidFill>
                <a:schemeClr val="accent1"/>
              </a:solidFill>
              <a:ln>
                <a:solidFill>
                  <a:schemeClr val="accent1"/>
                </a:solidFill>
              </a:ln>
              <a:effectLst/>
            </c:spPr>
          </c:marker>
          <c:cat>
            <c:strRef>
              <c:f>'Данные для графиков'!$J$76:$V$76</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графиков'!$J$77:$V$77</c:f>
              <c:numCache>
                <c:formatCode>#,##0.00</c:formatCode>
                <c:ptCount val="13"/>
                <c:pt idx="0">
                  <c:v>19.150211555827198</c:v>
                </c:pt>
                <c:pt idx="1">
                  <c:v>18.101725860285299</c:v>
                </c:pt>
                <c:pt idx="2">
                  <c:v>19.954718636787</c:v>
                </c:pt>
                <c:pt idx="3">
                  <c:v>19.810127365961399</c:v>
                </c:pt>
                <c:pt idx="4">
                  <c:v>20.403037437601498</c:v>
                </c:pt>
                <c:pt idx="5">
                  <c:v>20.316822897668999</c:v>
                </c:pt>
                <c:pt idx="6">
                  <c:v>20.4535393857518</c:v>
                </c:pt>
                <c:pt idx="7">
                  <c:v>19.570100865856002</c:v>
                </c:pt>
                <c:pt idx="8">
                  <c:v>20.133061576433498</c:v>
                </c:pt>
                <c:pt idx="9">
                  <c:v>19.312901460248</c:v>
                </c:pt>
                <c:pt idx="10">
                  <c:v>17.630896665539197</c:v>
                </c:pt>
                <c:pt idx="11">
                  <c:v>18.273349329849399</c:v>
                </c:pt>
                <c:pt idx="12">
                  <c:v>18.345219147180199</c:v>
                </c:pt>
              </c:numCache>
            </c:numRef>
          </c:val>
          <c:smooth val="0"/>
          <c:extLst>
            <c:ext xmlns:c16="http://schemas.microsoft.com/office/drawing/2014/chart" uri="{C3380CC4-5D6E-409C-BE32-E72D297353CC}">
              <c16:uniqueId val="{00000000-0805-4D16-9F0B-40CD2955631A}"/>
            </c:ext>
          </c:extLst>
        </c:ser>
        <c:ser>
          <c:idx val="1"/>
          <c:order val="1"/>
          <c:tx>
            <c:strRef>
              <c:f>'Данные для графиков'!$B$78:$D$78</c:f>
              <c:strCache>
                <c:ptCount val="3"/>
                <c:pt idx="0">
                  <c:v>чет өлкө валютасында
</c:v>
                </c:pt>
                <c:pt idx="1">
                  <c:v>в иностранной валюте
</c:v>
                </c:pt>
                <c:pt idx="2">
                  <c:v>in foreign currency</c:v>
                </c:pt>
              </c:strCache>
            </c:strRef>
          </c:tx>
          <c:spPr>
            <a:ln w="28575" cap="rnd">
              <a:solidFill>
                <a:schemeClr val="accent2"/>
              </a:solidFill>
              <a:round/>
            </a:ln>
            <a:effectLst/>
          </c:spPr>
          <c:marker>
            <c:symbol val="circle"/>
            <c:size val="5"/>
            <c:spPr>
              <a:solidFill>
                <a:schemeClr val="accent2"/>
              </a:solidFill>
              <a:ln w="44450" cap="rnd"/>
              <a:effectLst/>
            </c:spPr>
          </c:marker>
          <c:cat>
            <c:strRef>
              <c:f>'Данные для графиков'!$J$76:$V$76</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графиков'!$J$78:$V$78</c:f>
              <c:numCache>
                <c:formatCode>#,##0.00</c:formatCode>
                <c:ptCount val="13"/>
                <c:pt idx="0">
                  <c:v>9.8433160822686006</c:v>
                </c:pt>
                <c:pt idx="1">
                  <c:v>9.356723369201049</c:v>
                </c:pt>
                <c:pt idx="2">
                  <c:v>9.6169631673120115</c:v>
                </c:pt>
                <c:pt idx="3">
                  <c:v>9.7159559572092995</c:v>
                </c:pt>
                <c:pt idx="4">
                  <c:v>9.987859474426461</c:v>
                </c:pt>
                <c:pt idx="5">
                  <c:v>9.6303532156438187</c:v>
                </c:pt>
                <c:pt idx="6">
                  <c:v>9.3373232717506909</c:v>
                </c:pt>
                <c:pt idx="7">
                  <c:v>9.5706977283873389</c:v>
                </c:pt>
                <c:pt idx="8">
                  <c:v>9.4211309677344701</c:v>
                </c:pt>
                <c:pt idx="9">
                  <c:v>9.5867961804022599</c:v>
                </c:pt>
                <c:pt idx="10">
                  <c:v>10.021660282719999</c:v>
                </c:pt>
                <c:pt idx="11">
                  <c:v>9.6746034226554709</c:v>
                </c:pt>
                <c:pt idx="12">
                  <c:v>9.7580416118874016</c:v>
                </c:pt>
              </c:numCache>
            </c:numRef>
          </c:val>
          <c:smooth val="0"/>
          <c:extLst>
            <c:ext xmlns:c16="http://schemas.microsoft.com/office/drawing/2014/chart" uri="{C3380CC4-5D6E-409C-BE32-E72D297353CC}">
              <c16:uniqueId val="{00000001-0805-4D16-9F0B-40CD2955631A}"/>
            </c:ext>
          </c:extLst>
        </c:ser>
        <c:dLbls>
          <c:showLegendKey val="0"/>
          <c:showVal val="0"/>
          <c:showCatName val="0"/>
          <c:showSerName val="0"/>
          <c:showPercent val="0"/>
          <c:showBubbleSize val="0"/>
        </c:dLbls>
        <c:marker val="1"/>
        <c:smooth val="0"/>
        <c:axId val="332558432"/>
        <c:axId val="332558992"/>
      </c:lineChart>
      <c:catAx>
        <c:axId val="33255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2558992"/>
        <c:crosses val="autoZero"/>
        <c:auto val="1"/>
        <c:lblAlgn val="ctr"/>
        <c:lblOffset val="100"/>
        <c:noMultiLvlLbl val="0"/>
      </c:catAx>
      <c:valAx>
        <c:axId val="332558992"/>
        <c:scaling>
          <c:orientation val="minMax"/>
          <c:max val="22"/>
          <c:min val="8"/>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a:t>пайыздар / проценты</a:t>
                </a:r>
                <a:r>
                  <a:rPr lang="en-US"/>
                  <a:t> / percent</a:t>
                </a:r>
                <a:endParaRPr lang="ru-RU"/>
              </a:p>
            </c:rich>
          </c:tx>
          <c:layout>
            <c:manualLayout>
              <c:xMode val="edge"/>
              <c:yMode val="edge"/>
              <c:x val="1.249842933662732E-2"/>
              <c:y val="0.18581781813580336"/>
            </c:manualLayout>
          </c:layout>
          <c:overlay val="0"/>
          <c:spPr>
            <a:noFill/>
            <a:ln>
              <a:noFill/>
            </a:ln>
            <a:effectLst/>
          </c:spPr>
        </c:title>
        <c:numFmt formatCode="#,##0.00" sourceLinked="1"/>
        <c:majorTickMark val="none"/>
        <c:minorTickMark val="none"/>
        <c:tickLblPos val="nextTo"/>
        <c:txPr>
          <a:bodyPr rot="-60000000" vert="horz"/>
          <a:lstStyle/>
          <a:p>
            <a:pPr>
              <a:defRPr>
                <a:ln>
                  <a:noFill/>
                </a:ln>
              </a:defRPr>
            </a:pPr>
            <a:endParaRPr lang="ky-KG"/>
          </a:p>
        </c:txPr>
        <c:crossAx val="33255843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printSettings>
    <c:headerFooter/>
    <c:pageMargins b="0.75000000000000111" l="0.70000000000000062" r="0.70000000000000062" t="0.75000000000000111"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955153891660444E-2"/>
          <c:y val="3.3456886718142849E-2"/>
          <c:w val="0.88456875330819262"/>
          <c:h val="0.56254929169464396"/>
        </c:manualLayout>
      </c:layout>
      <c:lineChart>
        <c:grouping val="standard"/>
        <c:varyColors val="0"/>
        <c:ser>
          <c:idx val="0"/>
          <c:order val="0"/>
          <c:tx>
            <c:strRef>
              <c:f>'Данные для графиков'!$B$83:$D$83</c:f>
              <c:strCache>
                <c:ptCount val="3"/>
                <c:pt idx="0">
                  <c:v>Улуттук банктын эсептик чени
</c:v>
                </c:pt>
                <c:pt idx="1">
                  <c:v>учетная ставка НБКР
</c:v>
                </c:pt>
                <c:pt idx="2">
                  <c:v>discount rate of NBKR</c:v>
                </c:pt>
              </c:strCache>
            </c:strRef>
          </c:tx>
          <c:spPr>
            <a:ln w="28575" cap="rnd">
              <a:solidFill>
                <a:schemeClr val="accent1"/>
              </a:solidFill>
              <a:prstDash val="solid"/>
              <a:round/>
            </a:ln>
            <a:effectLst/>
          </c:spPr>
          <c:marker>
            <c:symbol val="circle"/>
            <c:size val="5"/>
            <c:spPr>
              <a:solidFill>
                <a:schemeClr val="accent1"/>
              </a:solidFill>
              <a:ln>
                <a:solidFill>
                  <a:schemeClr val="accent1"/>
                </a:solidFill>
              </a:ln>
              <a:effectLst/>
            </c:spPr>
          </c:marker>
          <c:cat>
            <c:strRef>
              <c:f>'Данные для графиков'!$J$82:$V$82</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графиков'!$J$83:$V$83</c:f>
              <c:numCache>
                <c:formatCode>0.00</c:formatCode>
                <c:ptCount val="13"/>
                <c:pt idx="0">
                  <c:v>4.75</c:v>
                </c:pt>
                <c:pt idx="1">
                  <c:v>4.75</c:v>
                </c:pt>
                <c:pt idx="2">
                  <c:v>4.75</c:v>
                </c:pt>
                <c:pt idx="3">
                  <c:v>4.75</c:v>
                </c:pt>
                <c:pt idx="4">
                  <c:v>4.75</c:v>
                </c:pt>
                <c:pt idx="5">
                  <c:v>4.75</c:v>
                </c:pt>
                <c:pt idx="6">
                  <c:v>4.75</c:v>
                </c:pt>
                <c:pt idx="7">
                  <c:v>4.75</c:v>
                </c:pt>
                <c:pt idx="8">
                  <c:v>4.75</c:v>
                </c:pt>
                <c:pt idx="9">
                  <c:v>4.5</c:v>
                </c:pt>
                <c:pt idx="10">
                  <c:v>4.5</c:v>
                </c:pt>
                <c:pt idx="11">
                  <c:v>4.5</c:v>
                </c:pt>
                <c:pt idx="12">
                  <c:v>4.25</c:v>
                </c:pt>
              </c:numCache>
            </c:numRef>
          </c:val>
          <c:smooth val="0"/>
          <c:extLst>
            <c:ext xmlns:c16="http://schemas.microsoft.com/office/drawing/2014/chart" uri="{C3380CC4-5D6E-409C-BE32-E72D297353CC}">
              <c16:uniqueId val="{00000000-9259-4B27-878E-C39200DEA989}"/>
            </c:ext>
          </c:extLst>
        </c:ser>
        <c:ser>
          <c:idx val="1"/>
          <c:order val="1"/>
          <c:tx>
            <c:strRef>
              <c:f>'Данные для графиков'!$B$84:$D$84</c:f>
              <c:strCache>
                <c:ptCount val="3"/>
                <c:pt idx="0">
                  <c:v>«овернайт» кредиттери боюнча чен
</c:v>
                </c:pt>
                <c:pt idx="1">
                  <c:v>cтавка по кредитам "овернайт"
</c:v>
                </c:pt>
                <c:pt idx="2">
                  <c:v>rate of "overnight" credits</c:v>
                </c:pt>
              </c:strCache>
            </c:strRef>
          </c:tx>
          <c:spPr>
            <a:ln w="28575" cap="rnd">
              <a:solidFill>
                <a:schemeClr val="accent2"/>
              </a:solidFill>
              <a:round/>
            </a:ln>
            <a:effectLst/>
          </c:spPr>
          <c:marker>
            <c:symbol val="circle"/>
            <c:size val="5"/>
            <c:spPr>
              <a:solidFill>
                <a:schemeClr val="accent2"/>
              </a:solidFill>
              <a:ln w="44450" cap="rnd"/>
              <a:effectLst/>
            </c:spPr>
          </c:marker>
          <c:cat>
            <c:strRef>
              <c:f>'Данные для графиков'!$J$82:$V$82</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графиков'!$J$84:$V$84</c:f>
              <c:numCache>
                <c:formatCode>0.00</c:formatCode>
                <c:ptCount val="13"/>
                <c:pt idx="0">
                  <c:v>6</c:v>
                </c:pt>
                <c:pt idx="1">
                  <c:v>6</c:v>
                </c:pt>
                <c:pt idx="2">
                  <c:v>6</c:v>
                </c:pt>
                <c:pt idx="3">
                  <c:v>6</c:v>
                </c:pt>
                <c:pt idx="4">
                  <c:v>6</c:v>
                </c:pt>
                <c:pt idx="5">
                  <c:v>6</c:v>
                </c:pt>
                <c:pt idx="6">
                  <c:v>6</c:v>
                </c:pt>
                <c:pt idx="7">
                  <c:v>6</c:v>
                </c:pt>
                <c:pt idx="8">
                  <c:v>6</c:v>
                </c:pt>
                <c:pt idx="9">
                  <c:v>6</c:v>
                </c:pt>
                <c:pt idx="10">
                  <c:v>6</c:v>
                </c:pt>
                <c:pt idx="11">
                  <c:v>6</c:v>
                </c:pt>
                <c:pt idx="12">
                  <c:v>5.75</c:v>
                </c:pt>
              </c:numCache>
            </c:numRef>
          </c:val>
          <c:smooth val="0"/>
          <c:extLst>
            <c:ext xmlns:c16="http://schemas.microsoft.com/office/drawing/2014/chart" uri="{C3380CC4-5D6E-409C-BE32-E72D297353CC}">
              <c16:uniqueId val="{00000001-9259-4B27-878E-C39200DEA989}"/>
            </c:ext>
          </c:extLst>
        </c:ser>
        <c:ser>
          <c:idx val="2"/>
          <c:order val="2"/>
          <c:tx>
            <c:strRef>
              <c:f>'Данные для графиков'!$B$85:$D$85</c:f>
              <c:strCache>
                <c:ptCount val="3"/>
                <c:pt idx="0">
                  <c:v>«овернайт» депозиттери боюнча чен
</c:v>
                </c:pt>
                <c:pt idx="1">
                  <c:v>cтавка по депозитам "овернайт"
</c:v>
                </c:pt>
                <c:pt idx="2">
                  <c:v>rate of "overnight" deposits</c:v>
                </c:pt>
              </c:strCache>
            </c:strRef>
          </c:tx>
          <c:cat>
            <c:strRef>
              <c:f>'Данные для графиков'!$J$82:$V$82</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графиков'!$J$85:$V$85</c:f>
              <c:numCache>
                <c:formatCode>0.00</c:formatCode>
                <c:ptCount val="13"/>
                <c:pt idx="0">
                  <c:v>0.25</c:v>
                </c:pt>
                <c:pt idx="1">
                  <c:v>0.25</c:v>
                </c:pt>
                <c:pt idx="2">
                  <c:v>0.25</c:v>
                </c:pt>
                <c:pt idx="3">
                  <c:v>0.25</c:v>
                </c:pt>
                <c:pt idx="4">
                  <c:v>0.25</c:v>
                </c:pt>
                <c:pt idx="5">
                  <c:v>0.25</c:v>
                </c:pt>
                <c:pt idx="6">
                  <c:v>0.75</c:v>
                </c:pt>
                <c:pt idx="7">
                  <c:v>1.5</c:v>
                </c:pt>
                <c:pt idx="8">
                  <c:v>1.5</c:v>
                </c:pt>
                <c:pt idx="9">
                  <c:v>1.5</c:v>
                </c:pt>
                <c:pt idx="10">
                  <c:v>1.5</c:v>
                </c:pt>
                <c:pt idx="11">
                  <c:v>1.5</c:v>
                </c:pt>
                <c:pt idx="12">
                  <c:v>1.75</c:v>
                </c:pt>
              </c:numCache>
            </c:numRef>
          </c:val>
          <c:smooth val="0"/>
          <c:extLst>
            <c:ext xmlns:c16="http://schemas.microsoft.com/office/drawing/2014/chart" uri="{C3380CC4-5D6E-409C-BE32-E72D297353CC}">
              <c16:uniqueId val="{00000006-9259-4B27-878E-C39200DEA989}"/>
            </c:ext>
          </c:extLst>
        </c:ser>
        <c:ser>
          <c:idx val="3"/>
          <c:order val="3"/>
          <c:tx>
            <c:strRef>
              <c:f>'Данные для графиков'!$B$86:$D$86</c:f>
              <c:strCache>
                <c:ptCount val="3"/>
                <c:pt idx="0">
                  <c:v>банк. аралык кр. р-дагы орт. ал. пайыздык чен
</c:v>
                </c:pt>
                <c:pt idx="1">
                  <c:v>средневзв. процентная ставка межбанк. кредитного рынка
</c:v>
                </c:pt>
                <c:pt idx="2">
                  <c:v>average weighted interest rate on the interbank credit market</c:v>
                </c:pt>
              </c:strCache>
            </c:strRef>
          </c:tx>
          <c:cat>
            <c:strRef>
              <c:f>'Данные для графиков'!$J$82:$V$82</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графиков'!$J$86:$V$86</c:f>
              <c:numCache>
                <c:formatCode>0.00</c:formatCode>
                <c:ptCount val="13"/>
                <c:pt idx="0">
                  <c:v>1.8376760459078947</c:v>
                </c:pt>
                <c:pt idx="1">
                  <c:v>2.1005071901387864</c:v>
                </c:pt>
                <c:pt idx="2">
                  <c:v>2.0208806204373078</c:v>
                </c:pt>
                <c:pt idx="3">
                  <c:v>2.0131717934930915</c:v>
                </c:pt>
                <c:pt idx="4">
                  <c:v>1.9970534226628023</c:v>
                </c:pt>
                <c:pt idx="5">
                  <c:v>2.5018365813263186</c:v>
                </c:pt>
                <c:pt idx="6">
                  <c:v>2.0664655757267947</c:v>
                </c:pt>
                <c:pt idx="7">
                  <c:v>2.4223708587480126</c:v>
                </c:pt>
                <c:pt idx="8">
                  <c:v>2.5599011373870226</c:v>
                </c:pt>
                <c:pt idx="9">
                  <c:v>2.4546316256005807</c:v>
                </c:pt>
                <c:pt idx="10">
                  <c:v>2.4429861121549501</c:v>
                </c:pt>
                <c:pt idx="11">
                  <c:v>2.4894759332870944</c:v>
                </c:pt>
                <c:pt idx="12">
                  <c:v>2.3494741701994895</c:v>
                </c:pt>
              </c:numCache>
            </c:numRef>
          </c:val>
          <c:smooth val="0"/>
          <c:extLst>
            <c:ext xmlns:c16="http://schemas.microsoft.com/office/drawing/2014/chart" uri="{C3380CC4-5D6E-409C-BE32-E72D297353CC}">
              <c16:uniqueId val="{00000007-9259-4B27-878E-C39200DEA989}"/>
            </c:ext>
          </c:extLst>
        </c:ser>
        <c:ser>
          <c:idx val="4"/>
          <c:order val="4"/>
          <c:tx>
            <c:strRef>
              <c:f>'Данные для графиков'!$B$87:$D$87</c:f>
              <c:strCache>
                <c:ptCount val="3"/>
                <c:pt idx="0">
                  <c:v>банктар аралык репо операциялары
</c:v>
                </c:pt>
                <c:pt idx="1">
                  <c:v>средневзв. процентная ставка по межбанк. репо операциям
</c:v>
                </c:pt>
                <c:pt idx="2">
                  <c:v>average weighted interest rate on interbank REPO operations</c:v>
                </c:pt>
              </c:strCache>
            </c:strRef>
          </c:tx>
          <c:cat>
            <c:strRef>
              <c:f>'Данные для графиков'!$J$82:$V$82</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графиков'!$J$87:$V$87</c:f>
              <c:numCache>
                <c:formatCode>0.00</c:formatCode>
                <c:ptCount val="13"/>
                <c:pt idx="0">
                  <c:v>2.6652809662068813</c:v>
                </c:pt>
                <c:pt idx="1">
                  <c:v>2.2589242551604811</c:v>
                </c:pt>
                <c:pt idx="2">
                  <c:v>3.1021225835357518</c:v>
                </c:pt>
                <c:pt idx="3">
                  <c:v>1.620740611702107</c:v>
                </c:pt>
                <c:pt idx="4">
                  <c:v>1.7937009115497264</c:v>
                </c:pt>
                <c:pt idx="5">
                  <c:v>1.9151544410144925</c:v>
                </c:pt>
                <c:pt idx="6">
                  <c:v>1.9977548171998882</c:v>
                </c:pt>
                <c:pt idx="7">
                  <c:v>2.7282661929189023</c:v>
                </c:pt>
                <c:pt idx="8">
                  <c:v>2.3759863499467628</c:v>
                </c:pt>
                <c:pt idx="9">
                  <c:v>2.21</c:v>
                </c:pt>
                <c:pt idx="10">
                  <c:v>2.1505236861769905</c:v>
                </c:pt>
                <c:pt idx="11">
                  <c:v>2.9528282881154855</c:v>
                </c:pt>
                <c:pt idx="12">
                  <c:v>2.8650735871373172</c:v>
                </c:pt>
              </c:numCache>
            </c:numRef>
          </c:val>
          <c:smooth val="0"/>
          <c:extLst>
            <c:ext xmlns:c16="http://schemas.microsoft.com/office/drawing/2014/chart" uri="{C3380CC4-5D6E-409C-BE32-E72D297353CC}">
              <c16:uniqueId val="{00000008-9259-4B27-878E-C39200DEA989}"/>
            </c:ext>
          </c:extLst>
        </c:ser>
        <c:dLbls>
          <c:showLegendKey val="0"/>
          <c:showVal val="0"/>
          <c:showCatName val="0"/>
          <c:showSerName val="0"/>
          <c:showPercent val="0"/>
          <c:showBubbleSize val="0"/>
        </c:dLbls>
        <c:marker val="1"/>
        <c:smooth val="0"/>
        <c:axId val="332564032"/>
        <c:axId val="332564592"/>
      </c:lineChart>
      <c:catAx>
        <c:axId val="332564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2564592"/>
        <c:crosses val="autoZero"/>
        <c:auto val="1"/>
        <c:lblAlgn val="ctr"/>
        <c:lblOffset val="100"/>
        <c:noMultiLvlLbl val="0"/>
      </c:catAx>
      <c:valAx>
        <c:axId val="3325645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a:t>пайыздар / проценты</a:t>
                </a:r>
                <a:r>
                  <a:rPr lang="en-US"/>
                  <a:t> / percent</a:t>
                </a:r>
                <a:endParaRPr lang="ru-RU"/>
              </a:p>
            </c:rich>
          </c:tx>
          <c:layout>
            <c:manualLayout>
              <c:xMode val="edge"/>
              <c:yMode val="edge"/>
              <c:x val="1.249842933662732E-2"/>
              <c:y val="0.10075563255910638"/>
            </c:manualLayout>
          </c:layout>
          <c:overlay val="0"/>
          <c:spPr>
            <a:noFill/>
            <a:ln>
              <a:noFill/>
            </a:ln>
            <a:effectLst/>
          </c:spPr>
        </c:title>
        <c:numFmt formatCode="0.00" sourceLinked="1"/>
        <c:majorTickMark val="none"/>
        <c:minorTickMark val="none"/>
        <c:tickLblPos val="nextTo"/>
        <c:txPr>
          <a:bodyPr rot="-60000000" vert="horz"/>
          <a:lstStyle/>
          <a:p>
            <a:pPr>
              <a:defRPr>
                <a:ln>
                  <a:noFill/>
                </a:ln>
              </a:defRPr>
            </a:pPr>
            <a:endParaRPr lang="ky-KG"/>
          </a:p>
        </c:txPr>
        <c:crossAx val="332564032"/>
        <c:crosses val="autoZero"/>
        <c:crossBetween val="between"/>
        <c:majorUnit val="1"/>
      </c:valAx>
      <c:spPr>
        <a:noFill/>
        <a:ln>
          <a:noFill/>
        </a:ln>
        <a:effectLst/>
      </c:spPr>
    </c:plotArea>
    <c:legend>
      <c:legendPos val="b"/>
      <c:layout>
        <c:manualLayout>
          <c:xMode val="edge"/>
          <c:yMode val="edge"/>
          <c:x val="5.8095662497227732E-3"/>
          <c:y val="0.68915249023375591"/>
          <c:w val="0.99186880446253789"/>
          <c:h val="0.29261989857123755"/>
        </c:manualLayout>
      </c:layout>
      <c:overlay val="0"/>
      <c:spPr>
        <a:noFill/>
        <a:ln>
          <a:noFill/>
        </a:ln>
        <a:effectLst/>
      </c:spPr>
      <c:txPr>
        <a:bodyPr rot="0" spcFirstLastPara="1" vertOverflow="ellipsis" vert="horz" wrap="square" anchor="ctr" anchorCtr="1"/>
        <a:lstStyle/>
        <a:p>
          <a:pPr>
            <a:defRPr lang="ru-RU"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printSettings>
    <c:headerFooter/>
    <c:pageMargins b="0.75000000000000111" l="0.70000000000000062" r="0.70000000000000062" t="0.75000000000000111"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'Данные для графиков'!$B$94:$D$94</c:f>
              <c:strCache>
                <c:ptCount val="3"/>
                <c:pt idx="0">
                  <c:v>сатуунун көлөмү
</c:v>
                </c:pt>
                <c:pt idx="1">
                  <c:v>объем продаж 
</c:v>
                </c:pt>
                <c:pt idx="2">
                  <c:v>volume of sales</c:v>
                </c:pt>
              </c:strCache>
            </c:strRef>
          </c:tx>
          <c:spPr>
            <a:solidFill>
              <a:schemeClr val="accent4">
                <a:lumMod val="75000"/>
              </a:schemeClr>
            </a:solidFill>
            <a:ln>
              <a:noFill/>
            </a:ln>
            <a:effectLst/>
          </c:spPr>
          <c:invertIfNegative val="0"/>
          <c:cat>
            <c:strRef>
              <c:f>'Данные для графиков'!$J$91:$V$91</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графиков'!$J$94:$V$94</c:f>
              <c:numCache>
                <c:formatCode>#\ ##0.0</c:formatCode>
                <c:ptCount val="13"/>
              </c:numCache>
            </c:numRef>
          </c:val>
          <c:extLst>
            <c:ext xmlns:c16="http://schemas.microsoft.com/office/drawing/2014/chart" uri="{C3380CC4-5D6E-409C-BE32-E72D297353CC}">
              <c16:uniqueId val="{00000000-6BA9-42A4-BFD2-BA97B7CB09FF}"/>
            </c:ext>
          </c:extLst>
        </c:ser>
        <c:dLbls>
          <c:showLegendKey val="0"/>
          <c:showVal val="0"/>
          <c:showCatName val="0"/>
          <c:showSerName val="0"/>
          <c:showPercent val="0"/>
          <c:showBubbleSize val="0"/>
        </c:dLbls>
        <c:gapWidth val="50"/>
        <c:axId val="332487200"/>
        <c:axId val="332487760"/>
      </c:barChart>
      <c:lineChart>
        <c:grouping val="standard"/>
        <c:varyColors val="0"/>
        <c:ser>
          <c:idx val="1"/>
          <c:order val="1"/>
          <c:tx>
            <c:strRef>
              <c:f>'Данные для графиков'!$B$95:$D$95</c:f>
              <c:strCache>
                <c:ptCount val="3"/>
                <c:pt idx="0">
                  <c:v>орточо салмактанып алынган кирешелүүлүк (бир мезгил ичинде, оң шкала)
</c:v>
                </c:pt>
                <c:pt idx="1">
                  <c:v>средневзвешенная доходность (за период, правая шкала)
</c:v>
                </c:pt>
                <c:pt idx="2">
                  <c:v>average weighted yield (for the period, right scale)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'Данные для графиков'!$J$91:$V$91</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графиков'!$J$95:$V$95</c:f>
              <c:numCache>
                <c:formatCode>0.00</c:formatCode>
                <c:ptCount val="13"/>
              </c:numCache>
            </c:numRef>
          </c:val>
          <c:smooth val="0"/>
          <c:extLst>
            <c:ext xmlns:c16="http://schemas.microsoft.com/office/drawing/2014/chart" uri="{C3380CC4-5D6E-409C-BE32-E72D297353CC}">
              <c16:uniqueId val="{00000001-6BA9-42A4-BFD2-BA97B7CB09FF}"/>
            </c:ext>
          </c:extLst>
        </c:ser>
        <c:dLbls>
          <c:showLegendKey val="0"/>
          <c:showVal val="0"/>
          <c:showCatName val="0"/>
          <c:showSerName val="0"/>
          <c:showPercent val="0"/>
          <c:showBubbleSize val="0"/>
        </c:dLbls>
        <c:marker val="1"/>
        <c:smooth val="0"/>
        <c:axId val="332488880"/>
        <c:axId val="332488320"/>
      </c:lineChart>
      <c:catAx>
        <c:axId val="332487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2487760"/>
        <c:crosses val="autoZero"/>
        <c:auto val="1"/>
        <c:lblAlgn val="ctr"/>
        <c:lblOffset val="100"/>
        <c:noMultiLvlLbl val="0"/>
      </c:catAx>
      <c:valAx>
        <c:axId val="332487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ru-RU"/>
                  <a:t>млн сом</a:t>
                </a:r>
                <a:r>
                  <a:rPr lang="en-US"/>
                  <a:t> / million of soms</a:t>
                </a:r>
                <a:endParaRPr lang="ru-RU"/>
              </a:p>
            </c:rich>
          </c:tx>
          <c:overlay val="0"/>
          <c:spPr>
            <a:noFill/>
            <a:ln>
              <a:noFill/>
            </a:ln>
            <a:effectLst/>
          </c:spPr>
        </c:title>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2487200"/>
        <c:crosses val="autoZero"/>
        <c:crossBetween val="between"/>
      </c:valAx>
      <c:valAx>
        <c:axId val="332488320"/>
        <c:scaling>
          <c:orientation val="minMax"/>
        </c:scaling>
        <c:delete val="0"/>
        <c:axPos val="r"/>
        <c:numFmt formatCode="#,##0.00" sourceLinked="0"/>
        <c:majorTickMark val="out"/>
        <c:minorTickMark val="none"/>
        <c:tickLblPos val="nextTo"/>
        <c:spPr>
          <a:noFill/>
          <a:ln>
            <a:noFill/>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2488880"/>
        <c:crosses val="max"/>
        <c:crossBetween val="between"/>
      </c:valAx>
      <c:catAx>
        <c:axId val="332488880"/>
        <c:scaling>
          <c:orientation val="minMax"/>
        </c:scaling>
        <c:delete val="1"/>
        <c:axPos val="b"/>
        <c:numFmt formatCode="General" sourceLinked="1"/>
        <c:majorTickMark val="out"/>
        <c:minorTickMark val="none"/>
        <c:tickLblPos val="none"/>
        <c:crossAx val="33248832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printSettings>
    <c:headerFooter/>
    <c:pageMargins b="0.75000000000000111" l="0.70000000000000062" r="0.70000000000000062" t="0.75000000000000111"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389077266447"/>
          <c:y val="3.3267172064148254E-2"/>
          <c:w val="0.82333181021390089"/>
          <c:h val="0.75835507288654158"/>
        </c:manualLayout>
      </c:layout>
      <c:barChart>
        <c:barDir val="col"/>
        <c:grouping val="clustered"/>
        <c:varyColors val="0"/>
        <c:ser>
          <c:idx val="0"/>
          <c:order val="0"/>
          <c:tx>
            <c:strRef>
              <c:f>'Данные для графиков'!$B$100:$D$100</c:f>
              <c:strCache>
                <c:ptCount val="3"/>
                <c:pt idx="0">
                  <c:v>сатуунун көлөмү
</c:v>
                </c:pt>
                <c:pt idx="1">
                  <c:v>объем продаж 
</c:v>
                </c:pt>
                <c:pt idx="2">
                  <c:v>volume of sales</c:v>
                </c:pt>
              </c:strCache>
            </c:strRef>
          </c:tx>
          <c:spPr>
            <a:solidFill>
              <a:schemeClr val="accent4">
                <a:lumMod val="75000"/>
              </a:schemeClr>
            </a:solidFill>
            <a:ln>
              <a:noFill/>
            </a:ln>
            <a:effectLst/>
          </c:spPr>
          <c:invertIfNegative val="0"/>
          <c:cat>
            <c:strRef>
              <c:f>'Данные для графиков'!$J$91:$V$91</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графиков'!$J$100:$V$100</c:f>
              <c:numCache>
                <c:formatCode>#\ ##0.0</c:formatCode>
                <c:ptCount val="13"/>
                <c:pt idx="0">
                  <c:v>600</c:v>
                </c:pt>
                <c:pt idx="1">
                  <c:v>200</c:v>
                </c:pt>
                <c:pt idx="2">
                  <c:v>200</c:v>
                </c:pt>
                <c:pt idx="3">
                  <c:v>180.5</c:v>
                </c:pt>
                <c:pt idx="4">
                  <c:v>110</c:v>
                </c:pt>
                <c:pt idx="5">
                  <c:v>169.1</c:v>
                </c:pt>
                <c:pt idx="6">
                  <c:v>200</c:v>
                </c:pt>
                <c:pt idx="8">
                  <c:v>50</c:v>
                </c:pt>
                <c:pt idx="10">
                  <c:v>100</c:v>
                </c:pt>
                <c:pt idx="11">
                  <c:v>200</c:v>
                </c:pt>
                <c:pt idx="12">
                  <c:v>260.71620000000001</c:v>
                </c:pt>
              </c:numCache>
            </c:numRef>
          </c:val>
          <c:extLst>
            <c:ext xmlns:c16="http://schemas.microsoft.com/office/drawing/2014/chart" uri="{C3380CC4-5D6E-409C-BE32-E72D297353CC}">
              <c16:uniqueId val="{00000000-A50B-4734-A67B-BC1E737B4840}"/>
            </c:ext>
          </c:extLst>
        </c:ser>
        <c:dLbls>
          <c:showLegendKey val="0"/>
          <c:showVal val="0"/>
          <c:showCatName val="0"/>
          <c:showSerName val="0"/>
          <c:showPercent val="0"/>
          <c:showBubbleSize val="0"/>
        </c:dLbls>
        <c:gapWidth val="50"/>
        <c:axId val="333069168"/>
        <c:axId val="333069728"/>
      </c:barChart>
      <c:lineChart>
        <c:grouping val="standard"/>
        <c:varyColors val="0"/>
        <c:ser>
          <c:idx val="1"/>
          <c:order val="1"/>
          <c:tx>
            <c:strRef>
              <c:f>'Данные для графиков'!$B$101:$D$101</c:f>
              <c:strCache>
                <c:ptCount val="3"/>
                <c:pt idx="0">
                  <c:v>орточо салмактанып алынган кирешелүүлүк (бир мезгил ичинде, оң шкала)
</c:v>
                </c:pt>
                <c:pt idx="1">
                  <c:v>средневзвешенная доходность (за период, правая шкала)
</c:v>
                </c:pt>
                <c:pt idx="2">
                  <c:v>average weighted yield (for the period, right scale)</c:v>
                </c:pt>
              </c:strCache>
            </c:strRef>
          </c:tx>
          <c:spPr>
            <a:ln w="28575" cap="rnd">
              <a:solidFill>
                <a:schemeClr val="accent2"/>
              </a:solidFill>
              <a:round/>
            </a:ln>
            <a:effectLst/>
          </c:spPr>
          <c:marker>
            <c:symbol val="circle"/>
            <c:size val="5"/>
            <c:spPr>
              <a:solidFill>
                <a:schemeClr val="accent2"/>
              </a:solidFill>
              <a:ln w="9525">
                <a:solidFill>
                  <a:schemeClr val="accent4"/>
                </a:solidFill>
              </a:ln>
              <a:effectLst/>
            </c:spPr>
          </c:marker>
          <c:cat>
            <c:strRef>
              <c:f>'Данные для графиков'!$J$91:$V$91</c:f>
              <c:strCache>
                <c:ptCount val="13"/>
                <c:pt idx="0">
                  <c:v>05 / 18</c:v>
                </c:pt>
                <c:pt idx="1">
                  <c:v>06 / 18</c:v>
                </c:pt>
                <c:pt idx="2">
                  <c:v>07 / 18</c:v>
                </c:pt>
                <c:pt idx="3">
                  <c:v>08 / 18</c:v>
                </c:pt>
                <c:pt idx="4">
                  <c:v>09 / 18</c:v>
                </c:pt>
                <c:pt idx="5">
                  <c:v>10 / 18</c:v>
                </c:pt>
                <c:pt idx="6">
                  <c:v>11 / 18</c:v>
                </c:pt>
                <c:pt idx="7">
                  <c:v>12 / 18</c:v>
                </c:pt>
                <c:pt idx="8">
                  <c:v>01 / 19</c:v>
                </c:pt>
                <c:pt idx="9">
                  <c:v>02 / 19</c:v>
                </c:pt>
                <c:pt idx="10">
                  <c:v>03 / 19</c:v>
                </c:pt>
                <c:pt idx="11">
                  <c:v>04 / 19</c:v>
                </c:pt>
                <c:pt idx="12">
                  <c:v>05 / 19</c:v>
                </c:pt>
              </c:strCache>
            </c:strRef>
          </c:cat>
          <c:val>
            <c:numRef>
              <c:f>'Данные для графиков'!$J$101:$V$101</c:f>
              <c:numCache>
                <c:formatCode>#,##0.00</c:formatCode>
                <c:ptCount val="13"/>
                <c:pt idx="0">
                  <c:v>6.25</c:v>
                </c:pt>
                <c:pt idx="1">
                  <c:v>5.96</c:v>
                </c:pt>
                <c:pt idx="2">
                  <c:v>5.3849999999999998</c:v>
                </c:pt>
                <c:pt idx="3">
                  <c:v>4.7874238227146808</c:v>
                </c:pt>
                <c:pt idx="4">
                  <c:v>4.62</c:v>
                </c:pt>
                <c:pt idx="5">
                  <c:v>4.9504316972205791</c:v>
                </c:pt>
                <c:pt idx="6">
                  <c:v>4.8600000000000003</c:v>
                </c:pt>
                <c:pt idx="8">
                  <c:v>4.8899999999999997</c:v>
                </c:pt>
                <c:pt idx="10">
                  <c:v>4.7549999999999999</c:v>
                </c:pt>
                <c:pt idx="11">
                  <c:v>4.6399999999999997</c:v>
                </c:pt>
                <c:pt idx="12">
                  <c:v>4.7178075010298546</c:v>
                </c:pt>
              </c:numCache>
            </c:numRef>
          </c:val>
          <c:smooth val="0"/>
          <c:extLst>
            <c:ext xmlns:c16="http://schemas.microsoft.com/office/drawing/2014/chart" uri="{C3380CC4-5D6E-409C-BE32-E72D297353CC}">
              <c16:uniqueId val="{00000001-A50B-4734-A67B-BC1E737B4840}"/>
            </c:ext>
          </c:extLst>
        </c:ser>
        <c:dLbls>
          <c:showLegendKey val="0"/>
          <c:showVal val="0"/>
          <c:showCatName val="0"/>
          <c:showSerName val="0"/>
          <c:showPercent val="0"/>
          <c:showBubbleSize val="0"/>
        </c:dLbls>
        <c:marker val="1"/>
        <c:smooth val="0"/>
        <c:axId val="333070848"/>
        <c:axId val="333070288"/>
      </c:lineChart>
      <c:catAx>
        <c:axId val="333069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3069728"/>
        <c:crosses val="autoZero"/>
        <c:auto val="1"/>
        <c:lblAlgn val="ctr"/>
        <c:lblOffset val="100"/>
        <c:noMultiLvlLbl val="0"/>
      </c:catAx>
      <c:valAx>
        <c:axId val="333069728"/>
        <c:scaling>
          <c:orientation val="minMax"/>
          <c:max val="7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lang="ky-KG"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ky-KG" sz="1000" b="0" i="0" u="none" strike="noStrike" kern="1200" baseline="0">
                    <a:solidFill>
                      <a:sysClr val="windowText" lastClr="000000"/>
                    </a:solidFill>
                    <a:latin typeface="Arial" panose="020B0604020202020204" pitchFamily="34" charset="0"/>
                    <a:ea typeface="+mn-ea"/>
                    <a:cs typeface="Arial" panose="020B0604020202020204" pitchFamily="34" charset="0"/>
                  </a:rPr>
                  <a:t>млн сом</a:t>
                </a:r>
                <a:r>
                  <a:rPr lang="en-US" sz="1000" b="0" i="0" u="none" strike="noStrike" kern="1200" baseline="0">
                    <a:solidFill>
                      <a:sysClr val="windowText" lastClr="000000"/>
                    </a:solidFill>
                    <a:latin typeface="Arial" panose="020B0604020202020204" pitchFamily="34" charset="0"/>
                    <a:ea typeface="+mn-ea"/>
                    <a:cs typeface="Arial" panose="020B0604020202020204" pitchFamily="34" charset="0"/>
                  </a:rPr>
                  <a:t> / million of soms</a:t>
                </a:r>
                <a:endParaRPr lang="ky-KG" sz="1000" b="0" i="0" u="none" strike="noStrike" kern="1200" baseline="0">
                  <a:solidFill>
                    <a:sysClr val="windowText" lastClr="000000"/>
                  </a:solidFill>
                  <a:latin typeface="Arial" panose="020B0604020202020204" pitchFamily="34" charset="0"/>
                  <a:ea typeface="+mn-ea"/>
                  <a:cs typeface="Arial" panose="020B0604020202020204" pitchFamily="34" charset="0"/>
                </a:endParaRPr>
              </a:p>
            </c:rich>
          </c:tx>
          <c:layout>
            <c:manualLayout>
              <c:xMode val="edge"/>
              <c:yMode val="edge"/>
              <c:x val="1.9703109525193614E-2"/>
              <c:y val="0.20494054415758689"/>
            </c:manualLayout>
          </c:layout>
          <c:overlay val="0"/>
        </c:title>
        <c:numFmt formatCode="#\ ##0.0" sourceLinked="1"/>
        <c:majorTickMark val="none"/>
        <c:minorTickMark val="none"/>
        <c:tickLblPos val="nextTo"/>
        <c:spPr>
          <a:noFill/>
          <a:ln>
            <a:noFill/>
          </a:ln>
          <a:effectLst/>
        </c:spPr>
        <c:txPr>
          <a:bodyPr rot="-60000000" spcFirstLastPara="1" vertOverflow="ellipsis" vert="horz" wrap="square" anchor="ctr" anchorCtr="1"/>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3069168"/>
        <c:crosses val="autoZero"/>
        <c:crossBetween val="between"/>
        <c:majorUnit val="100"/>
      </c:valAx>
      <c:valAx>
        <c:axId val="333070288"/>
        <c:scaling>
          <c:orientation val="minMax"/>
          <c:max val="7"/>
        </c:scaling>
        <c:delete val="0"/>
        <c:axPos val="r"/>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crossAx val="333070848"/>
        <c:crosses val="max"/>
        <c:crossBetween val="between"/>
        <c:majorUnit val="1"/>
      </c:valAx>
      <c:catAx>
        <c:axId val="333070848"/>
        <c:scaling>
          <c:orientation val="minMax"/>
        </c:scaling>
        <c:delete val="1"/>
        <c:axPos val="b"/>
        <c:numFmt formatCode="General" sourceLinked="1"/>
        <c:majorTickMark val="none"/>
        <c:minorTickMark val="none"/>
        <c:tickLblPos val="none"/>
        <c:crossAx val="3330702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lgn="ctr" rtl="0">
        <a:defRPr lang="ru-RU"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ky-KG"/>
    </a:p>
  </c:txPr>
  <c:printSettings>
    <c:headerFooter/>
    <c:pageMargins b="0.75000000000000111" l="0.70000000000000062" r="0.70000000000000062" t="0.75000000000000111" header="0.30000000000000032" footer="0.30000000000000032"/>
    <c:pageSetup/>
  </c:printSettings>
</c:chartSpace>
</file>

<file path=xl/drawings/_rels/drawing10.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1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wmf"/><Relationship Id="rId7" Type="http://schemas.openxmlformats.org/officeDocument/2006/relationships/image" Target="../media/image7.png"/><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png"/><Relationship Id="rId5" Type="http://schemas.openxmlformats.org/officeDocument/2006/relationships/image" Target="../media/image5.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3</xdr:col>
      <xdr:colOff>0</xdr:colOff>
      <xdr:row>6</xdr:row>
      <xdr:rowOff>0</xdr:rowOff>
    </xdr:from>
    <xdr:to>
      <xdr:col>3</xdr:col>
      <xdr:colOff>0</xdr:colOff>
      <xdr:row>6</xdr:row>
      <xdr:rowOff>0</xdr:rowOff>
    </xdr:to>
    <xdr:sp macro="" textlink="">
      <xdr:nvSpPr>
        <xdr:cNvPr id="2" name="Line 2"/>
        <xdr:cNvSpPr>
          <a:spLocks noChangeShapeType="1"/>
        </xdr:cNvSpPr>
      </xdr:nvSpPr>
      <xdr:spPr bwMode="auto">
        <a:xfrm flipV="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3" name="Line 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4" name="Line 4"/>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5" name="Line 5"/>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6" name="Line 6"/>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7" name="Line 7"/>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8" name="Line 8"/>
        <xdr:cNvSpPr>
          <a:spLocks noChangeShapeType="1"/>
        </xdr:cNvSpPr>
      </xdr:nvSpPr>
      <xdr:spPr bwMode="auto">
        <a:xfrm flipV="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9" name="Line 9"/>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0" name="Line 10"/>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1" name="Line 11"/>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2" name="Line 12"/>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3" name="Line 1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4" name="Line 14"/>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5" name="Line 15"/>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6" name="Line 16"/>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7" name="Line 17"/>
        <xdr:cNvSpPr>
          <a:spLocks noChangeShapeType="1"/>
        </xdr:cNvSpPr>
      </xdr:nvSpPr>
      <xdr:spPr bwMode="auto">
        <a:xfrm flipV="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8" name="Line 18"/>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9" name="Line 19"/>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20" name="Line 20"/>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21" name="Line 21"/>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22" name="Line 22"/>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23" name="Line 2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24" name="Line 24"/>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25" name="Line 25"/>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26" name="Line 26"/>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27" name="Line 27"/>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28" name="Line 28"/>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29" name="Line 29"/>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30" name="Line 30"/>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31" name="Line 31"/>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32" name="Line 32"/>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33" name="Line 3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34" name="Line 34"/>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35" name="Line 35"/>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36" name="Line 36"/>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37" name="Line 37"/>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38" name="Line 38"/>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39" name="Line 39"/>
        <xdr:cNvSpPr>
          <a:spLocks noChangeShapeType="1"/>
        </xdr:cNvSpPr>
      </xdr:nvSpPr>
      <xdr:spPr bwMode="auto">
        <a:xfrm flipV="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40" name="Line 40"/>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41" name="Line 41"/>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42" name="Line 42"/>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43" name="Line 4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44" name="Line 44"/>
        <xdr:cNvSpPr>
          <a:spLocks noChangeShapeType="1"/>
        </xdr:cNvSpPr>
      </xdr:nvSpPr>
      <xdr:spPr bwMode="auto">
        <a:xfrm flipH="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45" name="Line 45"/>
        <xdr:cNvSpPr>
          <a:spLocks noChangeShapeType="1"/>
        </xdr:cNvSpPr>
      </xdr:nvSpPr>
      <xdr:spPr bwMode="auto">
        <a:xfrm flipH="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46" name="Line 46"/>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47" name="Line 47"/>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48" name="Line 48"/>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49" name="Line 49"/>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50" name="Line 50"/>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51" name="Line 51"/>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52" name="Line 52"/>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53" name="Line 5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5</xdr:row>
      <xdr:rowOff>0</xdr:rowOff>
    </xdr:from>
    <xdr:to>
      <xdr:col>3</xdr:col>
      <xdr:colOff>0</xdr:colOff>
      <xdr:row>5</xdr:row>
      <xdr:rowOff>0</xdr:rowOff>
    </xdr:to>
    <xdr:sp macro="" textlink="">
      <xdr:nvSpPr>
        <xdr:cNvPr id="2" name="Line 1"/>
        <xdr:cNvSpPr>
          <a:spLocks noChangeShapeType="1"/>
        </xdr:cNvSpPr>
      </xdr:nvSpPr>
      <xdr:spPr bwMode="auto">
        <a:xfrm>
          <a:off x="9391650" y="657225"/>
          <a:ext cx="0" cy="0"/>
        </a:xfrm>
        <a:prstGeom prst="line">
          <a:avLst/>
        </a:prstGeom>
        <a:noFill/>
        <a:ln w="9525">
          <a:solidFill>
            <a:srgbClr val="000000"/>
          </a:solidFill>
          <a:round/>
          <a:headEnd/>
          <a:tailEnd/>
        </a:ln>
      </xdr:spPr>
    </xdr:sp>
    <xdr:clientData/>
  </xdr:twoCellAnchor>
  <xdr:twoCellAnchor>
    <xdr:from>
      <xdr:col>3</xdr:col>
      <xdr:colOff>0</xdr:colOff>
      <xdr:row>5</xdr:row>
      <xdr:rowOff>0</xdr:rowOff>
    </xdr:from>
    <xdr:to>
      <xdr:col>3</xdr:col>
      <xdr:colOff>0</xdr:colOff>
      <xdr:row>5</xdr:row>
      <xdr:rowOff>0</xdr:rowOff>
    </xdr:to>
    <xdr:sp macro="" textlink="">
      <xdr:nvSpPr>
        <xdr:cNvPr id="3" name="Line 2"/>
        <xdr:cNvSpPr>
          <a:spLocks noChangeShapeType="1"/>
        </xdr:cNvSpPr>
      </xdr:nvSpPr>
      <xdr:spPr bwMode="auto">
        <a:xfrm>
          <a:off x="9391650" y="657225"/>
          <a:ext cx="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5</xdr:row>
      <xdr:rowOff>0</xdr:rowOff>
    </xdr:from>
    <xdr:to>
      <xdr:col>2</xdr:col>
      <xdr:colOff>0</xdr:colOff>
      <xdr:row>5</xdr:row>
      <xdr:rowOff>0</xdr:rowOff>
    </xdr:to>
    <xdr:sp macro="" textlink="">
      <xdr:nvSpPr>
        <xdr:cNvPr id="2" name="Line 52"/>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3" name="Line 53"/>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4" name="Line 54"/>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5" name="Line 55"/>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6" name="Line 56"/>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7" name="Line 57"/>
        <xdr:cNvSpPr>
          <a:spLocks noChangeShapeType="1"/>
        </xdr:cNvSpPr>
      </xdr:nvSpPr>
      <xdr:spPr bwMode="auto">
        <a:xfrm flipV="1">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8" name="Line 58"/>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9" name="Line 59"/>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10" name="Line 60"/>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11" name="Line 61"/>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12" name="Line 62"/>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13" name="Line 63"/>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14" name="Line 64"/>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15" name="Line 65"/>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16" name="Line 66"/>
        <xdr:cNvSpPr>
          <a:spLocks noChangeShapeType="1"/>
        </xdr:cNvSpPr>
      </xdr:nvSpPr>
      <xdr:spPr bwMode="auto">
        <a:xfrm flipV="1">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17" name="Line 67"/>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18" name="Line 68"/>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19" name="Line 69"/>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20" name="Line 70"/>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21" name="Line 71"/>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22" name="Line 72"/>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23" name="Line 73"/>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24" name="Line 74"/>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25" name="Line 75"/>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26" name="Line 76"/>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27" name="Line 77"/>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28" name="Line 78"/>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29" name="Line 79"/>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30" name="Line 80"/>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31" name="Line 81"/>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32" name="Line 82"/>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33" name="Line 83"/>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34" name="Line 84"/>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35" name="Line 85"/>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36" name="Line 86"/>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37" name="Line 87"/>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38" name="Line 88"/>
        <xdr:cNvSpPr>
          <a:spLocks noChangeShapeType="1"/>
        </xdr:cNvSpPr>
      </xdr:nvSpPr>
      <xdr:spPr bwMode="auto">
        <a:xfrm flipV="1">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39" name="Line 89"/>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40" name="Line 90"/>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41" name="Line 91"/>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42" name="Line 92"/>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43" name="Line 93"/>
        <xdr:cNvSpPr>
          <a:spLocks noChangeShapeType="1"/>
        </xdr:cNvSpPr>
      </xdr:nvSpPr>
      <xdr:spPr bwMode="auto">
        <a:xfrm flipH="1">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44" name="Line 94"/>
        <xdr:cNvSpPr>
          <a:spLocks noChangeShapeType="1"/>
        </xdr:cNvSpPr>
      </xdr:nvSpPr>
      <xdr:spPr bwMode="auto">
        <a:xfrm flipH="1">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45" name="Line 95"/>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46" name="Line 96"/>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47" name="Line 97"/>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48" name="Line 98"/>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49" name="Line 99"/>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50" name="Line 100"/>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51" name="Line 101"/>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xdr:row>
      <xdr:rowOff>0</xdr:rowOff>
    </xdr:from>
    <xdr:to>
      <xdr:col>2</xdr:col>
      <xdr:colOff>0</xdr:colOff>
      <xdr:row>5</xdr:row>
      <xdr:rowOff>0</xdr:rowOff>
    </xdr:to>
    <xdr:sp macro="" textlink="">
      <xdr:nvSpPr>
        <xdr:cNvPr id="52" name="Line 102"/>
        <xdr:cNvSpPr>
          <a:spLocks noChangeShapeType="1"/>
        </xdr:cNvSpPr>
      </xdr:nvSpPr>
      <xdr:spPr bwMode="auto">
        <a:xfrm>
          <a:off x="3143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6</xdr:row>
      <xdr:rowOff>0</xdr:rowOff>
    </xdr:from>
    <xdr:to>
      <xdr:col>2</xdr:col>
      <xdr:colOff>0</xdr:colOff>
      <xdr:row>6</xdr:row>
      <xdr:rowOff>0</xdr:rowOff>
    </xdr:to>
    <xdr:sp macro="" textlink="">
      <xdr:nvSpPr>
        <xdr:cNvPr id="2" name="Line 1"/>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 name="Line 2"/>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 name="Line 3"/>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5" name="Line 4"/>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6" name="Line 5"/>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7" name="Line 6"/>
        <xdr:cNvSpPr>
          <a:spLocks noChangeShapeType="1"/>
        </xdr:cNvSpPr>
      </xdr:nvSpPr>
      <xdr:spPr bwMode="auto">
        <a:xfrm flipV="1">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8" name="Line 7"/>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9" name="Line 8"/>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0" name="Line 9"/>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1" name="Line 10"/>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2" name="Line 11"/>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3" name="Line 12"/>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4" name="Line 13"/>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5" name="Line 14"/>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6" name="Line 15"/>
        <xdr:cNvSpPr>
          <a:spLocks noChangeShapeType="1"/>
        </xdr:cNvSpPr>
      </xdr:nvSpPr>
      <xdr:spPr bwMode="auto">
        <a:xfrm flipV="1">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7" name="Line 16"/>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8" name="Line 17"/>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9" name="Line 18"/>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0" name="Line 19"/>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1" name="Line 20"/>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2" name="Line 21"/>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3" name="Line 22"/>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4" name="Line 23"/>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5" name="Line 24"/>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6" name="Line 25"/>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7" name="Line 26"/>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8" name="Line 27"/>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9" name="Line 28"/>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0" name="Line 29"/>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1" name="Line 30"/>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2" name="Line 31"/>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3" name="Line 32"/>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4" name="Line 33"/>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5" name="Line 34"/>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6" name="Line 35"/>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7" name="Line 36"/>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8" name="Line 37"/>
        <xdr:cNvSpPr>
          <a:spLocks noChangeShapeType="1"/>
        </xdr:cNvSpPr>
      </xdr:nvSpPr>
      <xdr:spPr bwMode="auto">
        <a:xfrm flipV="1">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9" name="Line 38"/>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0" name="Line 39"/>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1" name="Line 40"/>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2" name="Line 41"/>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3" name="Line 42"/>
        <xdr:cNvSpPr>
          <a:spLocks noChangeShapeType="1"/>
        </xdr:cNvSpPr>
      </xdr:nvSpPr>
      <xdr:spPr bwMode="auto">
        <a:xfrm flipH="1">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4" name="Line 43"/>
        <xdr:cNvSpPr>
          <a:spLocks noChangeShapeType="1"/>
        </xdr:cNvSpPr>
      </xdr:nvSpPr>
      <xdr:spPr bwMode="auto">
        <a:xfrm flipH="1">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5" name="Line 44"/>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6" name="Line 45"/>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7" name="Line 46"/>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8" name="Line 47"/>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9" name="Line 48"/>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50" name="Line 49"/>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51" name="Line 50"/>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52" name="Line 51"/>
        <xdr:cNvSpPr>
          <a:spLocks noChangeShapeType="1"/>
        </xdr:cNvSpPr>
      </xdr:nvSpPr>
      <xdr:spPr bwMode="auto">
        <a:xfrm>
          <a:off x="2305050" y="1000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04" name="Line 1"/>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05" name="Line 2"/>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06" name="Line 3"/>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07" name="Line 4"/>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08" name="Line 5"/>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09" name="Line 6"/>
        <xdr:cNvSpPr>
          <a:spLocks noChangeShapeType="1"/>
        </xdr:cNvSpPr>
      </xdr:nvSpPr>
      <xdr:spPr bwMode="auto">
        <a:xfrm flipV="1">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10" name="Line 7"/>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11" name="Line 8"/>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12" name="Line 9"/>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13" name="Line 10"/>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14" name="Line 11"/>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15" name="Line 12"/>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16" name="Line 13"/>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17" name="Line 14"/>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18" name="Line 15"/>
        <xdr:cNvSpPr>
          <a:spLocks noChangeShapeType="1"/>
        </xdr:cNvSpPr>
      </xdr:nvSpPr>
      <xdr:spPr bwMode="auto">
        <a:xfrm flipV="1">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19" name="Line 16"/>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20" name="Line 17"/>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21" name="Line 18"/>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22" name="Line 19"/>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23" name="Line 20"/>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24" name="Line 21"/>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25" name="Line 22"/>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26" name="Line 23"/>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27" name="Line 24"/>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28" name="Line 25"/>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29" name="Line 26"/>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30" name="Line 27"/>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31" name="Line 28"/>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32" name="Line 29"/>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33" name="Line 30"/>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34" name="Line 31"/>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35" name="Line 32"/>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36" name="Line 33"/>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37" name="Line 34"/>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38" name="Line 35"/>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39" name="Line 36"/>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40" name="Line 37"/>
        <xdr:cNvSpPr>
          <a:spLocks noChangeShapeType="1"/>
        </xdr:cNvSpPr>
      </xdr:nvSpPr>
      <xdr:spPr bwMode="auto">
        <a:xfrm flipV="1">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41" name="Line 38"/>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42" name="Line 39"/>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43" name="Line 40"/>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44" name="Line 41"/>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45" name="Line 42"/>
        <xdr:cNvSpPr>
          <a:spLocks noChangeShapeType="1"/>
        </xdr:cNvSpPr>
      </xdr:nvSpPr>
      <xdr:spPr bwMode="auto">
        <a:xfrm flipH="1">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46" name="Line 43"/>
        <xdr:cNvSpPr>
          <a:spLocks noChangeShapeType="1"/>
        </xdr:cNvSpPr>
      </xdr:nvSpPr>
      <xdr:spPr bwMode="auto">
        <a:xfrm flipH="1">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47" name="Line 44"/>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48" name="Line 45"/>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49" name="Line 46"/>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50" name="Line 47"/>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51" name="Line 48"/>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52" name="Line 49"/>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53" name="Line 50"/>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54" name="Line 51"/>
        <xdr:cNvSpPr>
          <a:spLocks noChangeShapeType="1"/>
        </xdr:cNvSpPr>
      </xdr:nvSpPr>
      <xdr:spPr bwMode="auto">
        <a:xfrm>
          <a:off x="23050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55" name="Line 1"/>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56" name="Line 2"/>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57" name="Line 3"/>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58" name="Line 4"/>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59" name="Line 5"/>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60" name="Line 6"/>
        <xdr:cNvSpPr>
          <a:spLocks noChangeShapeType="1"/>
        </xdr:cNvSpPr>
      </xdr:nvSpPr>
      <xdr:spPr bwMode="auto">
        <a:xfrm flipV="1">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61" name="Line 7"/>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62" name="Line 8"/>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63" name="Line 9"/>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64" name="Line 10"/>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65" name="Line 11"/>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66" name="Line 12"/>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67" name="Line 13"/>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68" name="Line 14"/>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69" name="Line 15"/>
        <xdr:cNvSpPr>
          <a:spLocks noChangeShapeType="1"/>
        </xdr:cNvSpPr>
      </xdr:nvSpPr>
      <xdr:spPr bwMode="auto">
        <a:xfrm flipV="1">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70" name="Line 16"/>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71" name="Line 17"/>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72" name="Line 18"/>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73" name="Line 19"/>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74" name="Line 20"/>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75" name="Line 21"/>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76" name="Line 22"/>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77" name="Line 23"/>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78" name="Line 24"/>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79" name="Line 25"/>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80" name="Line 26"/>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81" name="Line 27"/>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82" name="Line 28"/>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83" name="Line 29"/>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84" name="Line 30"/>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85" name="Line 31"/>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86" name="Line 32"/>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87" name="Line 33"/>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88" name="Line 34"/>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89" name="Line 35"/>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90" name="Line 36"/>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91" name="Line 37"/>
        <xdr:cNvSpPr>
          <a:spLocks noChangeShapeType="1"/>
        </xdr:cNvSpPr>
      </xdr:nvSpPr>
      <xdr:spPr bwMode="auto">
        <a:xfrm flipV="1">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92" name="Line 38"/>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93" name="Line 39"/>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94" name="Line 40"/>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95" name="Line 41"/>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96" name="Line 42"/>
        <xdr:cNvSpPr>
          <a:spLocks noChangeShapeType="1"/>
        </xdr:cNvSpPr>
      </xdr:nvSpPr>
      <xdr:spPr bwMode="auto">
        <a:xfrm flipH="1">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97" name="Line 43"/>
        <xdr:cNvSpPr>
          <a:spLocks noChangeShapeType="1"/>
        </xdr:cNvSpPr>
      </xdr:nvSpPr>
      <xdr:spPr bwMode="auto">
        <a:xfrm flipH="1">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98" name="Line 44"/>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199" name="Line 45"/>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200" name="Line 46"/>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201" name="Line 47"/>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202" name="Line 48"/>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203" name="Line 49"/>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204" name="Line 50"/>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6</xdr:row>
      <xdr:rowOff>0</xdr:rowOff>
    </xdr:from>
    <xdr:to>
      <xdr:col>3</xdr:col>
      <xdr:colOff>0</xdr:colOff>
      <xdr:row>6</xdr:row>
      <xdr:rowOff>0</xdr:rowOff>
    </xdr:to>
    <xdr:sp macro="" textlink="">
      <xdr:nvSpPr>
        <xdr:cNvPr id="205" name="Line 51"/>
        <xdr:cNvSpPr>
          <a:spLocks noChangeShapeType="1"/>
        </xdr:cNvSpPr>
      </xdr:nvSpPr>
      <xdr:spPr bwMode="auto">
        <a:xfrm>
          <a:off x="7829550" y="1914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6</xdr:row>
      <xdr:rowOff>0</xdr:rowOff>
    </xdr:from>
    <xdr:to>
      <xdr:col>2</xdr:col>
      <xdr:colOff>0</xdr:colOff>
      <xdr:row>6</xdr:row>
      <xdr:rowOff>0</xdr:rowOff>
    </xdr:to>
    <xdr:sp macro="" textlink="">
      <xdr:nvSpPr>
        <xdr:cNvPr id="2" name="Line 1"/>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 name="Line 2"/>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 name="Line 3"/>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5" name="Line 4"/>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6" name="Line 5"/>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7" name="Line 6"/>
        <xdr:cNvSpPr>
          <a:spLocks noChangeShapeType="1"/>
        </xdr:cNvSpPr>
      </xdr:nvSpPr>
      <xdr:spPr bwMode="auto">
        <a:xfrm flipV="1">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8" name="Line 7"/>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9" name="Line 8"/>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0" name="Line 9"/>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1" name="Line 10"/>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2" name="Line 11"/>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3" name="Line 12"/>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4" name="Line 13"/>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5" name="Line 14"/>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6" name="Line 15"/>
        <xdr:cNvSpPr>
          <a:spLocks noChangeShapeType="1"/>
        </xdr:cNvSpPr>
      </xdr:nvSpPr>
      <xdr:spPr bwMode="auto">
        <a:xfrm flipV="1">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7" name="Line 16"/>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8" name="Line 17"/>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9" name="Line 18"/>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0" name="Line 19"/>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1" name="Line 20"/>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2" name="Line 21"/>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3" name="Line 22"/>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4" name="Line 23"/>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5" name="Line 24"/>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6" name="Line 25"/>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7" name="Line 26"/>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8" name="Line 27"/>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9" name="Line 28"/>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0" name="Line 29"/>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1" name="Line 30"/>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2" name="Line 31"/>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3" name="Line 32"/>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4" name="Line 33"/>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5" name="Line 34"/>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6" name="Line 35"/>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7" name="Line 36"/>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8" name="Line 37"/>
        <xdr:cNvSpPr>
          <a:spLocks noChangeShapeType="1"/>
        </xdr:cNvSpPr>
      </xdr:nvSpPr>
      <xdr:spPr bwMode="auto">
        <a:xfrm flipV="1">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9" name="Line 38"/>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0" name="Line 39"/>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1" name="Line 40"/>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2" name="Line 41"/>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3" name="Line 42"/>
        <xdr:cNvSpPr>
          <a:spLocks noChangeShapeType="1"/>
        </xdr:cNvSpPr>
      </xdr:nvSpPr>
      <xdr:spPr bwMode="auto">
        <a:xfrm flipH="1">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4" name="Line 43"/>
        <xdr:cNvSpPr>
          <a:spLocks noChangeShapeType="1"/>
        </xdr:cNvSpPr>
      </xdr:nvSpPr>
      <xdr:spPr bwMode="auto">
        <a:xfrm flipH="1">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5" name="Line 44"/>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6" name="Line 45"/>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7" name="Line 46"/>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8" name="Line 47"/>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9" name="Line 48"/>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50" name="Line 49"/>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51" name="Line 50"/>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52" name="Line 51"/>
        <xdr:cNvSpPr>
          <a:spLocks noChangeShapeType="1"/>
        </xdr:cNvSpPr>
      </xdr:nvSpPr>
      <xdr:spPr bwMode="auto">
        <a:xfrm>
          <a:off x="2381250"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53" name="Line 1"/>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54" name="Line 2"/>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55" name="Line 3"/>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56" name="Line 4"/>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57" name="Line 5"/>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58" name="Line 6"/>
        <xdr:cNvSpPr>
          <a:spLocks noChangeShapeType="1"/>
        </xdr:cNvSpPr>
      </xdr:nvSpPr>
      <xdr:spPr bwMode="auto">
        <a:xfrm flipV="1">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59" name="Line 7"/>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0" name="Line 8"/>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1" name="Line 9"/>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2" name="Line 10"/>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3" name="Line 11"/>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4" name="Line 12"/>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5" name="Line 13"/>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6" name="Line 14"/>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7" name="Line 15"/>
        <xdr:cNvSpPr>
          <a:spLocks noChangeShapeType="1"/>
        </xdr:cNvSpPr>
      </xdr:nvSpPr>
      <xdr:spPr bwMode="auto">
        <a:xfrm flipV="1">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8" name="Line 16"/>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9" name="Line 17"/>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0" name="Line 18"/>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1" name="Line 19"/>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2" name="Line 20"/>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3" name="Line 21"/>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4" name="Line 22"/>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5" name="Line 23"/>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6" name="Line 24"/>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7" name="Line 25"/>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8" name="Line 26"/>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9" name="Line 27"/>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0" name="Line 28"/>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1" name="Line 29"/>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2" name="Line 30"/>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3" name="Line 31"/>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4" name="Line 32"/>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5" name="Line 33"/>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6" name="Line 34"/>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7" name="Line 35"/>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8" name="Line 36"/>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9" name="Line 37"/>
        <xdr:cNvSpPr>
          <a:spLocks noChangeShapeType="1"/>
        </xdr:cNvSpPr>
      </xdr:nvSpPr>
      <xdr:spPr bwMode="auto">
        <a:xfrm flipV="1">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0" name="Line 38"/>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1" name="Line 39"/>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2" name="Line 40"/>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3" name="Line 41"/>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4" name="Line 42"/>
        <xdr:cNvSpPr>
          <a:spLocks noChangeShapeType="1"/>
        </xdr:cNvSpPr>
      </xdr:nvSpPr>
      <xdr:spPr bwMode="auto">
        <a:xfrm flipH="1">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5" name="Line 43"/>
        <xdr:cNvSpPr>
          <a:spLocks noChangeShapeType="1"/>
        </xdr:cNvSpPr>
      </xdr:nvSpPr>
      <xdr:spPr bwMode="auto">
        <a:xfrm flipH="1">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6" name="Line 44"/>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7" name="Line 45"/>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8" name="Line 46"/>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9" name="Line 47"/>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100" name="Line 48"/>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101" name="Line 49"/>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102" name="Line 50"/>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103" name="Line 51"/>
        <xdr:cNvSpPr>
          <a:spLocks noChangeShapeType="1"/>
        </xdr:cNvSpPr>
      </xdr:nvSpPr>
      <xdr:spPr bwMode="auto">
        <a:xfrm>
          <a:off x="2381250" y="1257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04" name="Line 1"/>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05" name="Line 2"/>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06" name="Line 3"/>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07" name="Line 4"/>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08" name="Line 5"/>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09" name="Line 6"/>
        <xdr:cNvSpPr>
          <a:spLocks noChangeShapeType="1"/>
        </xdr:cNvSpPr>
      </xdr:nvSpPr>
      <xdr:spPr bwMode="auto">
        <a:xfrm flipV="1">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0" name="Line 7"/>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1" name="Line 8"/>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2" name="Line 9"/>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3" name="Line 10"/>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4" name="Line 11"/>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5" name="Line 12"/>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6" name="Line 13"/>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7" name="Line 14"/>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8" name="Line 15"/>
        <xdr:cNvSpPr>
          <a:spLocks noChangeShapeType="1"/>
        </xdr:cNvSpPr>
      </xdr:nvSpPr>
      <xdr:spPr bwMode="auto">
        <a:xfrm flipV="1">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9" name="Line 16"/>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0" name="Line 17"/>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1" name="Line 18"/>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2" name="Line 19"/>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3" name="Line 20"/>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4" name="Line 21"/>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5" name="Line 22"/>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6" name="Line 23"/>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7" name="Line 24"/>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8" name="Line 25"/>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9" name="Line 26"/>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0" name="Line 27"/>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1" name="Line 28"/>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2" name="Line 29"/>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3" name="Line 30"/>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4" name="Line 31"/>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5" name="Line 32"/>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6" name="Line 33"/>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7" name="Line 34"/>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8" name="Line 35"/>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9" name="Line 36"/>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0" name="Line 37"/>
        <xdr:cNvSpPr>
          <a:spLocks noChangeShapeType="1"/>
        </xdr:cNvSpPr>
      </xdr:nvSpPr>
      <xdr:spPr bwMode="auto">
        <a:xfrm flipV="1">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1" name="Line 38"/>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2" name="Line 39"/>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3" name="Line 40"/>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4" name="Line 41"/>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5" name="Line 42"/>
        <xdr:cNvSpPr>
          <a:spLocks noChangeShapeType="1"/>
        </xdr:cNvSpPr>
      </xdr:nvSpPr>
      <xdr:spPr bwMode="auto">
        <a:xfrm flipH="1">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6" name="Line 43"/>
        <xdr:cNvSpPr>
          <a:spLocks noChangeShapeType="1"/>
        </xdr:cNvSpPr>
      </xdr:nvSpPr>
      <xdr:spPr bwMode="auto">
        <a:xfrm flipH="1">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7" name="Line 44"/>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8" name="Line 45"/>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9" name="Line 46"/>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50" name="Line 47"/>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51" name="Line 48"/>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52" name="Line 49"/>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53" name="Line 50"/>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54" name="Line 51"/>
        <xdr:cNvSpPr>
          <a:spLocks noChangeShapeType="1"/>
        </xdr:cNvSpPr>
      </xdr:nvSpPr>
      <xdr:spPr bwMode="auto">
        <a:xfrm>
          <a:off x="23812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55" name="Line 1"/>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56" name="Line 2"/>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57" name="Line 3"/>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58" name="Line 4"/>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59" name="Line 5"/>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60" name="Line 6"/>
        <xdr:cNvSpPr>
          <a:spLocks noChangeShapeType="1"/>
        </xdr:cNvSpPr>
      </xdr:nvSpPr>
      <xdr:spPr bwMode="auto">
        <a:xfrm flipV="1">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61" name="Line 7"/>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62" name="Line 8"/>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63" name="Line 9"/>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64" name="Line 10"/>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65" name="Line 11"/>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66" name="Line 12"/>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67" name="Line 13"/>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68" name="Line 14"/>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69" name="Line 15"/>
        <xdr:cNvSpPr>
          <a:spLocks noChangeShapeType="1"/>
        </xdr:cNvSpPr>
      </xdr:nvSpPr>
      <xdr:spPr bwMode="auto">
        <a:xfrm flipV="1">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70" name="Line 16"/>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71" name="Line 17"/>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72" name="Line 18"/>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73" name="Line 19"/>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74" name="Line 20"/>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75" name="Line 21"/>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76" name="Line 22"/>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77" name="Line 23"/>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78" name="Line 24"/>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79" name="Line 25"/>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80" name="Line 26"/>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81" name="Line 27"/>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82" name="Line 28"/>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83" name="Line 29"/>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84" name="Line 30"/>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85" name="Line 31"/>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86" name="Line 32"/>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87" name="Line 33"/>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88" name="Line 34"/>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89" name="Line 35"/>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90" name="Line 36"/>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91" name="Line 37"/>
        <xdr:cNvSpPr>
          <a:spLocks noChangeShapeType="1"/>
        </xdr:cNvSpPr>
      </xdr:nvSpPr>
      <xdr:spPr bwMode="auto">
        <a:xfrm flipV="1">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92" name="Line 38"/>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93" name="Line 39"/>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94" name="Line 40"/>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95" name="Line 41"/>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96" name="Line 42"/>
        <xdr:cNvSpPr>
          <a:spLocks noChangeShapeType="1"/>
        </xdr:cNvSpPr>
      </xdr:nvSpPr>
      <xdr:spPr bwMode="auto">
        <a:xfrm flipH="1">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97" name="Line 43"/>
        <xdr:cNvSpPr>
          <a:spLocks noChangeShapeType="1"/>
        </xdr:cNvSpPr>
      </xdr:nvSpPr>
      <xdr:spPr bwMode="auto">
        <a:xfrm flipH="1">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98" name="Line 44"/>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99" name="Line 45"/>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200" name="Line 46"/>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201" name="Line 47"/>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202" name="Line 48"/>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203" name="Line 49"/>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204" name="Line 50"/>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205" name="Line 51"/>
        <xdr:cNvSpPr>
          <a:spLocks noChangeShapeType="1"/>
        </xdr:cNvSpPr>
      </xdr:nvSpPr>
      <xdr:spPr bwMode="auto">
        <a:xfrm>
          <a:off x="7143750" y="1895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6</xdr:row>
      <xdr:rowOff>0</xdr:rowOff>
    </xdr:from>
    <xdr:to>
      <xdr:col>2</xdr:col>
      <xdr:colOff>0</xdr:colOff>
      <xdr:row>6</xdr:row>
      <xdr:rowOff>0</xdr:rowOff>
    </xdr:to>
    <xdr:sp macro="" textlink="">
      <xdr:nvSpPr>
        <xdr:cNvPr id="2" name="Line 1"/>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 name="Line 2"/>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 name="Line 3"/>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5" name="Line 4"/>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6" name="Line 5"/>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7" name="Line 6"/>
        <xdr:cNvSpPr>
          <a:spLocks noChangeShapeType="1"/>
        </xdr:cNvSpPr>
      </xdr:nvSpPr>
      <xdr:spPr bwMode="auto">
        <a:xfrm flipV="1">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8" name="Line 7"/>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9" name="Line 8"/>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0" name="Line 9"/>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1" name="Line 10"/>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2" name="Line 11"/>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3" name="Line 12"/>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4" name="Line 13"/>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5" name="Line 14"/>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6" name="Line 15"/>
        <xdr:cNvSpPr>
          <a:spLocks noChangeShapeType="1"/>
        </xdr:cNvSpPr>
      </xdr:nvSpPr>
      <xdr:spPr bwMode="auto">
        <a:xfrm flipV="1">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7" name="Line 16"/>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8" name="Line 17"/>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9" name="Line 18"/>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0" name="Line 19"/>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1" name="Line 20"/>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2" name="Line 21"/>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3" name="Line 22"/>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4" name="Line 23"/>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5" name="Line 24"/>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6" name="Line 25"/>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7" name="Line 26"/>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8" name="Line 27"/>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9" name="Line 28"/>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0" name="Line 29"/>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1" name="Line 30"/>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2" name="Line 31"/>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3" name="Line 32"/>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4" name="Line 33"/>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5" name="Line 34"/>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6" name="Line 35"/>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7" name="Line 36"/>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8" name="Line 37"/>
        <xdr:cNvSpPr>
          <a:spLocks noChangeShapeType="1"/>
        </xdr:cNvSpPr>
      </xdr:nvSpPr>
      <xdr:spPr bwMode="auto">
        <a:xfrm flipV="1">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9" name="Line 38"/>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0" name="Line 39"/>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1" name="Line 40"/>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2" name="Line 41"/>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3" name="Line 42"/>
        <xdr:cNvSpPr>
          <a:spLocks noChangeShapeType="1"/>
        </xdr:cNvSpPr>
      </xdr:nvSpPr>
      <xdr:spPr bwMode="auto">
        <a:xfrm flipH="1">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4" name="Line 43"/>
        <xdr:cNvSpPr>
          <a:spLocks noChangeShapeType="1"/>
        </xdr:cNvSpPr>
      </xdr:nvSpPr>
      <xdr:spPr bwMode="auto">
        <a:xfrm flipH="1">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5" name="Line 44"/>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6" name="Line 45"/>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7" name="Line 46"/>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8" name="Line 47"/>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9" name="Line 48"/>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50" name="Line 49"/>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51" name="Line 50"/>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52" name="Line 51"/>
        <xdr:cNvSpPr>
          <a:spLocks noChangeShapeType="1"/>
        </xdr:cNvSpPr>
      </xdr:nvSpPr>
      <xdr:spPr bwMode="auto">
        <a:xfrm>
          <a:off x="2381250"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53" name="Line 1"/>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54" name="Line 2"/>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55" name="Line 3"/>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56" name="Line 4"/>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57" name="Line 5"/>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58" name="Line 6"/>
        <xdr:cNvSpPr>
          <a:spLocks noChangeShapeType="1"/>
        </xdr:cNvSpPr>
      </xdr:nvSpPr>
      <xdr:spPr bwMode="auto">
        <a:xfrm flipV="1">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59" name="Line 7"/>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0" name="Line 8"/>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1" name="Line 9"/>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2" name="Line 10"/>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3" name="Line 11"/>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4" name="Line 12"/>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5" name="Line 13"/>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6" name="Line 14"/>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7" name="Line 15"/>
        <xdr:cNvSpPr>
          <a:spLocks noChangeShapeType="1"/>
        </xdr:cNvSpPr>
      </xdr:nvSpPr>
      <xdr:spPr bwMode="auto">
        <a:xfrm flipV="1">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8" name="Line 16"/>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9" name="Line 17"/>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0" name="Line 18"/>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1" name="Line 19"/>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2" name="Line 20"/>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3" name="Line 21"/>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4" name="Line 22"/>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5" name="Line 23"/>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6" name="Line 24"/>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7" name="Line 25"/>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8" name="Line 26"/>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9" name="Line 27"/>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0" name="Line 28"/>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1" name="Line 29"/>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2" name="Line 30"/>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3" name="Line 31"/>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4" name="Line 32"/>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5" name="Line 33"/>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6" name="Line 34"/>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7" name="Line 35"/>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8" name="Line 36"/>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9" name="Line 37"/>
        <xdr:cNvSpPr>
          <a:spLocks noChangeShapeType="1"/>
        </xdr:cNvSpPr>
      </xdr:nvSpPr>
      <xdr:spPr bwMode="auto">
        <a:xfrm flipV="1">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0" name="Line 38"/>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1" name="Line 39"/>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2" name="Line 40"/>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3" name="Line 41"/>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4" name="Line 42"/>
        <xdr:cNvSpPr>
          <a:spLocks noChangeShapeType="1"/>
        </xdr:cNvSpPr>
      </xdr:nvSpPr>
      <xdr:spPr bwMode="auto">
        <a:xfrm flipH="1">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5" name="Line 43"/>
        <xdr:cNvSpPr>
          <a:spLocks noChangeShapeType="1"/>
        </xdr:cNvSpPr>
      </xdr:nvSpPr>
      <xdr:spPr bwMode="auto">
        <a:xfrm flipH="1">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6" name="Line 44"/>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7" name="Line 45"/>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8" name="Line 46"/>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9" name="Line 47"/>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100" name="Line 48"/>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101" name="Line 49"/>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102" name="Line 50"/>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103" name="Line 51"/>
        <xdr:cNvSpPr>
          <a:spLocks noChangeShapeType="1"/>
        </xdr:cNvSpPr>
      </xdr:nvSpPr>
      <xdr:spPr bwMode="auto">
        <a:xfrm>
          <a:off x="2381250"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04" name="Line 1"/>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05" name="Line 2"/>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06" name="Line 3"/>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07" name="Line 4"/>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08" name="Line 5"/>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09" name="Line 6"/>
        <xdr:cNvSpPr>
          <a:spLocks noChangeShapeType="1"/>
        </xdr:cNvSpPr>
      </xdr:nvSpPr>
      <xdr:spPr bwMode="auto">
        <a:xfrm flipV="1">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0" name="Line 7"/>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1" name="Line 8"/>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2" name="Line 9"/>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3" name="Line 10"/>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4" name="Line 11"/>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5" name="Line 12"/>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6" name="Line 13"/>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7" name="Line 14"/>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8" name="Line 15"/>
        <xdr:cNvSpPr>
          <a:spLocks noChangeShapeType="1"/>
        </xdr:cNvSpPr>
      </xdr:nvSpPr>
      <xdr:spPr bwMode="auto">
        <a:xfrm flipV="1">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9" name="Line 16"/>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0" name="Line 17"/>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1" name="Line 18"/>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2" name="Line 19"/>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3" name="Line 20"/>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4" name="Line 21"/>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5" name="Line 22"/>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6" name="Line 23"/>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7" name="Line 24"/>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8" name="Line 25"/>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9" name="Line 26"/>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0" name="Line 27"/>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1" name="Line 28"/>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2" name="Line 29"/>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3" name="Line 30"/>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4" name="Line 31"/>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5" name="Line 32"/>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6" name="Line 33"/>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7" name="Line 34"/>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8" name="Line 35"/>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9" name="Line 36"/>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0" name="Line 37"/>
        <xdr:cNvSpPr>
          <a:spLocks noChangeShapeType="1"/>
        </xdr:cNvSpPr>
      </xdr:nvSpPr>
      <xdr:spPr bwMode="auto">
        <a:xfrm flipV="1">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1" name="Line 38"/>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2" name="Line 39"/>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3" name="Line 40"/>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4" name="Line 41"/>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5" name="Line 42"/>
        <xdr:cNvSpPr>
          <a:spLocks noChangeShapeType="1"/>
        </xdr:cNvSpPr>
      </xdr:nvSpPr>
      <xdr:spPr bwMode="auto">
        <a:xfrm flipH="1">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6" name="Line 43"/>
        <xdr:cNvSpPr>
          <a:spLocks noChangeShapeType="1"/>
        </xdr:cNvSpPr>
      </xdr:nvSpPr>
      <xdr:spPr bwMode="auto">
        <a:xfrm flipH="1">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7" name="Line 44"/>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8" name="Line 45"/>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9" name="Line 46"/>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50" name="Line 47"/>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51" name="Line 48"/>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52" name="Line 49"/>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53" name="Line 50"/>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54" name="Line 51"/>
        <xdr:cNvSpPr>
          <a:spLocks noChangeShapeType="1"/>
        </xdr:cNvSpPr>
      </xdr:nvSpPr>
      <xdr:spPr bwMode="auto">
        <a:xfrm>
          <a:off x="23812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55" name="Line 1"/>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56" name="Line 2"/>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57" name="Line 3"/>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58" name="Line 4"/>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59" name="Line 5"/>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60" name="Line 6"/>
        <xdr:cNvSpPr>
          <a:spLocks noChangeShapeType="1"/>
        </xdr:cNvSpPr>
      </xdr:nvSpPr>
      <xdr:spPr bwMode="auto">
        <a:xfrm flipV="1">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61" name="Line 7"/>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62" name="Line 8"/>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63" name="Line 9"/>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64" name="Line 10"/>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65" name="Line 11"/>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66" name="Line 12"/>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67" name="Line 13"/>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68" name="Line 14"/>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69" name="Line 15"/>
        <xdr:cNvSpPr>
          <a:spLocks noChangeShapeType="1"/>
        </xdr:cNvSpPr>
      </xdr:nvSpPr>
      <xdr:spPr bwMode="auto">
        <a:xfrm flipV="1">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70" name="Line 16"/>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71" name="Line 17"/>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72" name="Line 18"/>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73" name="Line 19"/>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74" name="Line 20"/>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75" name="Line 21"/>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76" name="Line 22"/>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77" name="Line 23"/>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78" name="Line 24"/>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79" name="Line 25"/>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80" name="Line 26"/>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81" name="Line 27"/>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82" name="Line 28"/>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83" name="Line 29"/>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84" name="Line 30"/>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85" name="Line 31"/>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86" name="Line 32"/>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87" name="Line 33"/>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88" name="Line 34"/>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89" name="Line 35"/>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90" name="Line 36"/>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91" name="Line 37"/>
        <xdr:cNvSpPr>
          <a:spLocks noChangeShapeType="1"/>
        </xdr:cNvSpPr>
      </xdr:nvSpPr>
      <xdr:spPr bwMode="auto">
        <a:xfrm flipV="1">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92" name="Line 38"/>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93" name="Line 39"/>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94" name="Line 40"/>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95" name="Line 41"/>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96" name="Line 42"/>
        <xdr:cNvSpPr>
          <a:spLocks noChangeShapeType="1"/>
        </xdr:cNvSpPr>
      </xdr:nvSpPr>
      <xdr:spPr bwMode="auto">
        <a:xfrm flipH="1">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97" name="Line 43"/>
        <xdr:cNvSpPr>
          <a:spLocks noChangeShapeType="1"/>
        </xdr:cNvSpPr>
      </xdr:nvSpPr>
      <xdr:spPr bwMode="auto">
        <a:xfrm flipH="1">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98" name="Line 44"/>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199" name="Line 45"/>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200" name="Line 46"/>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201" name="Line 47"/>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202" name="Line 48"/>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203" name="Line 49"/>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204" name="Line 50"/>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0</xdr:rowOff>
    </xdr:from>
    <xdr:to>
      <xdr:col>3</xdr:col>
      <xdr:colOff>0</xdr:colOff>
      <xdr:row>8</xdr:row>
      <xdr:rowOff>0</xdr:rowOff>
    </xdr:to>
    <xdr:sp macro="" textlink="">
      <xdr:nvSpPr>
        <xdr:cNvPr id="205" name="Line 51"/>
        <xdr:cNvSpPr>
          <a:spLocks noChangeShapeType="1"/>
        </xdr:cNvSpPr>
      </xdr:nvSpPr>
      <xdr:spPr bwMode="auto">
        <a:xfrm>
          <a:off x="714375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6</xdr:row>
      <xdr:rowOff>0</xdr:rowOff>
    </xdr:from>
    <xdr:to>
      <xdr:col>2</xdr:col>
      <xdr:colOff>0</xdr:colOff>
      <xdr:row>6</xdr:row>
      <xdr:rowOff>0</xdr:rowOff>
    </xdr:to>
    <xdr:sp macro="" textlink="">
      <xdr:nvSpPr>
        <xdr:cNvPr id="2" name="Line 1"/>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 name="Line 2"/>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 name="Line 3"/>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5" name="Line 4"/>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6" name="Line 5"/>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7" name="Line 6"/>
        <xdr:cNvSpPr>
          <a:spLocks noChangeShapeType="1"/>
        </xdr:cNvSpPr>
      </xdr:nvSpPr>
      <xdr:spPr bwMode="auto">
        <a:xfrm flipV="1">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8" name="Line 7"/>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9" name="Line 8"/>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0" name="Line 9"/>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1" name="Line 10"/>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2" name="Line 11"/>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3" name="Line 12"/>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4" name="Line 13"/>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5" name="Line 14"/>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6" name="Line 15"/>
        <xdr:cNvSpPr>
          <a:spLocks noChangeShapeType="1"/>
        </xdr:cNvSpPr>
      </xdr:nvSpPr>
      <xdr:spPr bwMode="auto">
        <a:xfrm flipV="1">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7" name="Line 16"/>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8" name="Line 17"/>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9" name="Line 18"/>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0" name="Line 19"/>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1" name="Line 20"/>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2" name="Line 21"/>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3" name="Line 22"/>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4" name="Line 23"/>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5" name="Line 24"/>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6" name="Line 25"/>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7" name="Line 26"/>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8" name="Line 27"/>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9" name="Line 28"/>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0" name="Line 29"/>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1" name="Line 30"/>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2" name="Line 31"/>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3" name="Line 32"/>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4" name="Line 33"/>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5" name="Line 34"/>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6" name="Line 35"/>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7" name="Line 36"/>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8" name="Line 37"/>
        <xdr:cNvSpPr>
          <a:spLocks noChangeShapeType="1"/>
        </xdr:cNvSpPr>
      </xdr:nvSpPr>
      <xdr:spPr bwMode="auto">
        <a:xfrm flipV="1">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9" name="Line 38"/>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0" name="Line 39"/>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1" name="Line 40"/>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2" name="Line 41"/>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3" name="Line 42"/>
        <xdr:cNvSpPr>
          <a:spLocks noChangeShapeType="1"/>
        </xdr:cNvSpPr>
      </xdr:nvSpPr>
      <xdr:spPr bwMode="auto">
        <a:xfrm flipH="1">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4" name="Line 43"/>
        <xdr:cNvSpPr>
          <a:spLocks noChangeShapeType="1"/>
        </xdr:cNvSpPr>
      </xdr:nvSpPr>
      <xdr:spPr bwMode="auto">
        <a:xfrm flipH="1">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5" name="Line 44"/>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6" name="Line 45"/>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7" name="Line 46"/>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8" name="Line 47"/>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9" name="Line 48"/>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50" name="Line 49"/>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51" name="Line 50"/>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52" name="Line 51"/>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53" name="Line 1"/>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54" name="Line 2"/>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55" name="Line 3"/>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56" name="Line 4"/>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57" name="Line 5"/>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58" name="Line 6"/>
        <xdr:cNvSpPr>
          <a:spLocks noChangeShapeType="1"/>
        </xdr:cNvSpPr>
      </xdr:nvSpPr>
      <xdr:spPr bwMode="auto">
        <a:xfrm flipV="1">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59" name="Line 7"/>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60" name="Line 8"/>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61" name="Line 9"/>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62" name="Line 10"/>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63" name="Line 11"/>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64" name="Line 12"/>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65" name="Line 13"/>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66" name="Line 14"/>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67" name="Line 15"/>
        <xdr:cNvSpPr>
          <a:spLocks noChangeShapeType="1"/>
        </xdr:cNvSpPr>
      </xdr:nvSpPr>
      <xdr:spPr bwMode="auto">
        <a:xfrm flipV="1">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68" name="Line 16"/>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69" name="Line 17"/>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70" name="Line 18"/>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71" name="Line 19"/>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72" name="Line 20"/>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73" name="Line 21"/>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74" name="Line 22"/>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75" name="Line 23"/>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76" name="Line 24"/>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77" name="Line 25"/>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78" name="Line 26"/>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79" name="Line 27"/>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80" name="Line 28"/>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81" name="Line 29"/>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82" name="Line 30"/>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83" name="Line 31"/>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84" name="Line 32"/>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85" name="Line 33"/>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86" name="Line 34"/>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87" name="Line 35"/>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88" name="Line 36"/>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89" name="Line 37"/>
        <xdr:cNvSpPr>
          <a:spLocks noChangeShapeType="1"/>
        </xdr:cNvSpPr>
      </xdr:nvSpPr>
      <xdr:spPr bwMode="auto">
        <a:xfrm flipV="1">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90" name="Line 38"/>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91" name="Line 39"/>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92" name="Line 40"/>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93" name="Line 41"/>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94" name="Line 42"/>
        <xdr:cNvSpPr>
          <a:spLocks noChangeShapeType="1"/>
        </xdr:cNvSpPr>
      </xdr:nvSpPr>
      <xdr:spPr bwMode="auto">
        <a:xfrm flipH="1">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95" name="Line 43"/>
        <xdr:cNvSpPr>
          <a:spLocks noChangeShapeType="1"/>
        </xdr:cNvSpPr>
      </xdr:nvSpPr>
      <xdr:spPr bwMode="auto">
        <a:xfrm flipH="1">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96" name="Line 44"/>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97" name="Line 45"/>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98" name="Line 46"/>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99" name="Line 47"/>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100" name="Line 48"/>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101" name="Line 49"/>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102" name="Line 50"/>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9</xdr:row>
      <xdr:rowOff>0</xdr:rowOff>
    </xdr:from>
    <xdr:to>
      <xdr:col>2</xdr:col>
      <xdr:colOff>0</xdr:colOff>
      <xdr:row>9</xdr:row>
      <xdr:rowOff>0</xdr:rowOff>
    </xdr:to>
    <xdr:sp macro="" textlink="">
      <xdr:nvSpPr>
        <xdr:cNvPr id="103" name="Line 51"/>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04" name="Line 1"/>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05" name="Line 2"/>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06" name="Line 3"/>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07" name="Line 4"/>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08" name="Line 5"/>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09" name="Line 6"/>
        <xdr:cNvSpPr>
          <a:spLocks noChangeShapeType="1"/>
        </xdr:cNvSpPr>
      </xdr:nvSpPr>
      <xdr:spPr bwMode="auto">
        <a:xfrm flipV="1">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10" name="Line 7"/>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11" name="Line 8"/>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12" name="Line 9"/>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13" name="Line 10"/>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14" name="Line 11"/>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15" name="Line 12"/>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16" name="Line 13"/>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17" name="Line 14"/>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18" name="Line 15"/>
        <xdr:cNvSpPr>
          <a:spLocks noChangeShapeType="1"/>
        </xdr:cNvSpPr>
      </xdr:nvSpPr>
      <xdr:spPr bwMode="auto">
        <a:xfrm flipV="1">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19" name="Line 16"/>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20" name="Line 17"/>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21" name="Line 18"/>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22" name="Line 19"/>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23" name="Line 20"/>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24" name="Line 21"/>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25" name="Line 22"/>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26" name="Line 23"/>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27" name="Line 24"/>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28" name="Line 25"/>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29" name="Line 26"/>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30" name="Line 27"/>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31" name="Line 28"/>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32" name="Line 29"/>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33" name="Line 30"/>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34" name="Line 31"/>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35" name="Line 32"/>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36" name="Line 33"/>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37" name="Line 34"/>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38" name="Line 35"/>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39" name="Line 36"/>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40" name="Line 37"/>
        <xdr:cNvSpPr>
          <a:spLocks noChangeShapeType="1"/>
        </xdr:cNvSpPr>
      </xdr:nvSpPr>
      <xdr:spPr bwMode="auto">
        <a:xfrm flipV="1">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41" name="Line 38"/>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42" name="Line 39"/>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43" name="Line 40"/>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44" name="Line 41"/>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45" name="Line 42"/>
        <xdr:cNvSpPr>
          <a:spLocks noChangeShapeType="1"/>
        </xdr:cNvSpPr>
      </xdr:nvSpPr>
      <xdr:spPr bwMode="auto">
        <a:xfrm flipH="1">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46" name="Line 43"/>
        <xdr:cNvSpPr>
          <a:spLocks noChangeShapeType="1"/>
        </xdr:cNvSpPr>
      </xdr:nvSpPr>
      <xdr:spPr bwMode="auto">
        <a:xfrm flipH="1">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47" name="Line 44"/>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48" name="Line 45"/>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49" name="Line 46"/>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50" name="Line 47"/>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51" name="Line 48"/>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52" name="Line 49"/>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53" name="Line 50"/>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12</xdr:row>
      <xdr:rowOff>0</xdr:rowOff>
    </xdr:from>
    <xdr:to>
      <xdr:col>2</xdr:col>
      <xdr:colOff>0</xdr:colOff>
      <xdr:row>12</xdr:row>
      <xdr:rowOff>0</xdr:rowOff>
    </xdr:to>
    <xdr:sp macro="" textlink="">
      <xdr:nvSpPr>
        <xdr:cNvPr id="154" name="Line 51"/>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6</xdr:row>
      <xdr:rowOff>0</xdr:rowOff>
    </xdr:from>
    <xdr:to>
      <xdr:col>2</xdr:col>
      <xdr:colOff>0</xdr:colOff>
      <xdr:row>6</xdr:row>
      <xdr:rowOff>0</xdr:rowOff>
    </xdr:to>
    <xdr:sp macro="" textlink="">
      <xdr:nvSpPr>
        <xdr:cNvPr id="2" name="Line 1"/>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 name="Line 2"/>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 name="Line 3"/>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5" name="Line 4"/>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6" name="Line 5"/>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7" name="Line 6"/>
        <xdr:cNvSpPr>
          <a:spLocks noChangeShapeType="1"/>
        </xdr:cNvSpPr>
      </xdr:nvSpPr>
      <xdr:spPr bwMode="auto">
        <a:xfrm flipV="1">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8" name="Line 7"/>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9" name="Line 8"/>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0" name="Line 9"/>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1" name="Line 10"/>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2" name="Line 11"/>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3" name="Line 12"/>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4" name="Line 13"/>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5" name="Line 14"/>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6" name="Line 15"/>
        <xdr:cNvSpPr>
          <a:spLocks noChangeShapeType="1"/>
        </xdr:cNvSpPr>
      </xdr:nvSpPr>
      <xdr:spPr bwMode="auto">
        <a:xfrm flipV="1">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7" name="Line 16"/>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8" name="Line 17"/>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19" name="Line 18"/>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0" name="Line 19"/>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1" name="Line 20"/>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2" name="Line 21"/>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3" name="Line 22"/>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4" name="Line 23"/>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5" name="Line 24"/>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6" name="Line 25"/>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7" name="Line 26"/>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8" name="Line 27"/>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29" name="Line 28"/>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0" name="Line 29"/>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1" name="Line 30"/>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2" name="Line 31"/>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3" name="Line 32"/>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4" name="Line 33"/>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5" name="Line 34"/>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6" name="Line 35"/>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7" name="Line 36"/>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8" name="Line 37"/>
        <xdr:cNvSpPr>
          <a:spLocks noChangeShapeType="1"/>
        </xdr:cNvSpPr>
      </xdr:nvSpPr>
      <xdr:spPr bwMode="auto">
        <a:xfrm flipV="1">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39" name="Line 38"/>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0" name="Line 39"/>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1" name="Line 40"/>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2" name="Line 41"/>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3" name="Line 42"/>
        <xdr:cNvSpPr>
          <a:spLocks noChangeShapeType="1"/>
        </xdr:cNvSpPr>
      </xdr:nvSpPr>
      <xdr:spPr bwMode="auto">
        <a:xfrm flipH="1">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4" name="Line 43"/>
        <xdr:cNvSpPr>
          <a:spLocks noChangeShapeType="1"/>
        </xdr:cNvSpPr>
      </xdr:nvSpPr>
      <xdr:spPr bwMode="auto">
        <a:xfrm flipH="1">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5" name="Line 44"/>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6" name="Line 45"/>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7" name="Line 46"/>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8" name="Line 47"/>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49" name="Line 48"/>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50" name="Line 49"/>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51" name="Line 50"/>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2</xdr:col>
      <xdr:colOff>0</xdr:colOff>
      <xdr:row>6</xdr:row>
      <xdr:rowOff>0</xdr:rowOff>
    </xdr:to>
    <xdr:sp macro="" textlink="">
      <xdr:nvSpPr>
        <xdr:cNvPr id="52" name="Line 51"/>
        <xdr:cNvSpPr>
          <a:spLocks noChangeShapeType="1"/>
        </xdr:cNvSpPr>
      </xdr:nvSpPr>
      <xdr:spPr bwMode="auto">
        <a:xfrm>
          <a:off x="204787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53" name="Line 1"/>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54" name="Line 2"/>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55" name="Line 3"/>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56" name="Line 4"/>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57" name="Line 5"/>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58" name="Line 6"/>
        <xdr:cNvSpPr>
          <a:spLocks noChangeShapeType="1"/>
        </xdr:cNvSpPr>
      </xdr:nvSpPr>
      <xdr:spPr bwMode="auto">
        <a:xfrm flipV="1">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59" name="Line 7"/>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0" name="Line 8"/>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1" name="Line 9"/>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2" name="Line 10"/>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3" name="Line 11"/>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4" name="Line 12"/>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5" name="Line 13"/>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6" name="Line 14"/>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7" name="Line 15"/>
        <xdr:cNvSpPr>
          <a:spLocks noChangeShapeType="1"/>
        </xdr:cNvSpPr>
      </xdr:nvSpPr>
      <xdr:spPr bwMode="auto">
        <a:xfrm flipV="1">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8" name="Line 16"/>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69" name="Line 17"/>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0" name="Line 18"/>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1" name="Line 19"/>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2" name="Line 20"/>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3" name="Line 21"/>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4" name="Line 22"/>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5" name="Line 23"/>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6" name="Line 24"/>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7" name="Line 25"/>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8" name="Line 26"/>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79" name="Line 27"/>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0" name="Line 28"/>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1" name="Line 29"/>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2" name="Line 30"/>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3" name="Line 31"/>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4" name="Line 32"/>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5" name="Line 33"/>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6" name="Line 34"/>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7" name="Line 35"/>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8" name="Line 36"/>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89" name="Line 37"/>
        <xdr:cNvSpPr>
          <a:spLocks noChangeShapeType="1"/>
        </xdr:cNvSpPr>
      </xdr:nvSpPr>
      <xdr:spPr bwMode="auto">
        <a:xfrm flipV="1">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0" name="Line 38"/>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1" name="Line 39"/>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2" name="Line 40"/>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3" name="Line 41"/>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4" name="Line 42"/>
        <xdr:cNvSpPr>
          <a:spLocks noChangeShapeType="1"/>
        </xdr:cNvSpPr>
      </xdr:nvSpPr>
      <xdr:spPr bwMode="auto">
        <a:xfrm flipH="1">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5" name="Line 43"/>
        <xdr:cNvSpPr>
          <a:spLocks noChangeShapeType="1"/>
        </xdr:cNvSpPr>
      </xdr:nvSpPr>
      <xdr:spPr bwMode="auto">
        <a:xfrm flipH="1">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6" name="Line 44"/>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7" name="Line 45"/>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8" name="Line 46"/>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99" name="Line 47"/>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100" name="Line 48"/>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101" name="Line 49"/>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102" name="Line 50"/>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2</xdr:col>
      <xdr:colOff>0</xdr:colOff>
      <xdr:row>7</xdr:row>
      <xdr:rowOff>0</xdr:rowOff>
    </xdr:to>
    <xdr:sp macro="" textlink="">
      <xdr:nvSpPr>
        <xdr:cNvPr id="103" name="Line 51"/>
        <xdr:cNvSpPr>
          <a:spLocks noChangeShapeType="1"/>
        </xdr:cNvSpPr>
      </xdr:nvSpPr>
      <xdr:spPr bwMode="auto">
        <a:xfrm>
          <a:off x="2047875" y="1704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04" name="Line 1"/>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05" name="Line 2"/>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06" name="Line 3"/>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07" name="Line 4"/>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08" name="Line 5"/>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09" name="Line 6"/>
        <xdr:cNvSpPr>
          <a:spLocks noChangeShapeType="1"/>
        </xdr:cNvSpPr>
      </xdr:nvSpPr>
      <xdr:spPr bwMode="auto">
        <a:xfrm flipV="1">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0" name="Line 7"/>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1" name="Line 8"/>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2" name="Line 9"/>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3" name="Line 10"/>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4" name="Line 11"/>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5" name="Line 12"/>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6" name="Line 13"/>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7" name="Line 14"/>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8" name="Line 15"/>
        <xdr:cNvSpPr>
          <a:spLocks noChangeShapeType="1"/>
        </xdr:cNvSpPr>
      </xdr:nvSpPr>
      <xdr:spPr bwMode="auto">
        <a:xfrm flipV="1">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19" name="Line 16"/>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0" name="Line 17"/>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1" name="Line 18"/>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2" name="Line 19"/>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3" name="Line 20"/>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4" name="Line 21"/>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5" name="Line 22"/>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6" name="Line 23"/>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7" name="Line 24"/>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8" name="Line 25"/>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29" name="Line 26"/>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0" name="Line 27"/>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1" name="Line 28"/>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2" name="Line 29"/>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3" name="Line 30"/>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4" name="Line 31"/>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5" name="Line 32"/>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6" name="Line 33"/>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7" name="Line 34"/>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8" name="Line 35"/>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39" name="Line 36"/>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0" name="Line 37"/>
        <xdr:cNvSpPr>
          <a:spLocks noChangeShapeType="1"/>
        </xdr:cNvSpPr>
      </xdr:nvSpPr>
      <xdr:spPr bwMode="auto">
        <a:xfrm flipV="1">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1" name="Line 38"/>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2" name="Line 39"/>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3" name="Line 40"/>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4" name="Line 41"/>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5" name="Line 42"/>
        <xdr:cNvSpPr>
          <a:spLocks noChangeShapeType="1"/>
        </xdr:cNvSpPr>
      </xdr:nvSpPr>
      <xdr:spPr bwMode="auto">
        <a:xfrm flipH="1">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6" name="Line 43"/>
        <xdr:cNvSpPr>
          <a:spLocks noChangeShapeType="1"/>
        </xdr:cNvSpPr>
      </xdr:nvSpPr>
      <xdr:spPr bwMode="auto">
        <a:xfrm flipH="1">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7" name="Line 44"/>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8" name="Line 45"/>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49" name="Line 46"/>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50" name="Line 47"/>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51" name="Line 48"/>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52" name="Line 49"/>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53" name="Line 50"/>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8</xdr:row>
      <xdr:rowOff>0</xdr:rowOff>
    </xdr:from>
    <xdr:to>
      <xdr:col>2</xdr:col>
      <xdr:colOff>0</xdr:colOff>
      <xdr:row>8</xdr:row>
      <xdr:rowOff>0</xdr:rowOff>
    </xdr:to>
    <xdr:sp macro="" textlink="">
      <xdr:nvSpPr>
        <xdr:cNvPr id="154" name="Line 51"/>
        <xdr:cNvSpPr>
          <a:spLocks noChangeShapeType="1"/>
        </xdr:cNvSpPr>
      </xdr:nvSpPr>
      <xdr:spPr bwMode="auto">
        <a:xfrm>
          <a:off x="2047875"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7</xdr:row>
      <xdr:rowOff>0</xdr:rowOff>
    </xdr:from>
    <xdr:to>
      <xdr:col>5</xdr:col>
      <xdr:colOff>0</xdr:colOff>
      <xdr:row>7</xdr:row>
      <xdr:rowOff>0</xdr:rowOff>
    </xdr:to>
    <xdr:sp macro="" textlink="">
      <xdr:nvSpPr>
        <xdr:cNvPr id="2" name="Line 1"/>
        <xdr:cNvSpPr>
          <a:spLocks noChangeShapeType="1"/>
        </xdr:cNvSpPr>
      </xdr:nvSpPr>
      <xdr:spPr bwMode="auto">
        <a:xfrm>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0</xdr:rowOff>
    </xdr:from>
    <xdr:to>
      <xdr:col>5</xdr:col>
      <xdr:colOff>0</xdr:colOff>
      <xdr:row>7</xdr:row>
      <xdr:rowOff>0</xdr:rowOff>
    </xdr:to>
    <xdr:sp macro="" textlink="">
      <xdr:nvSpPr>
        <xdr:cNvPr id="3" name="Line 2"/>
        <xdr:cNvSpPr>
          <a:spLocks noChangeShapeType="1"/>
        </xdr:cNvSpPr>
      </xdr:nvSpPr>
      <xdr:spPr bwMode="auto">
        <a:xfrm flipH="1">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0</xdr:rowOff>
    </xdr:from>
    <xdr:to>
      <xdr:col>5</xdr:col>
      <xdr:colOff>0</xdr:colOff>
      <xdr:row>7</xdr:row>
      <xdr:rowOff>0</xdr:rowOff>
    </xdr:to>
    <xdr:sp macro="" textlink="">
      <xdr:nvSpPr>
        <xdr:cNvPr id="4" name="Line 3"/>
        <xdr:cNvSpPr>
          <a:spLocks noChangeShapeType="1"/>
        </xdr:cNvSpPr>
      </xdr:nvSpPr>
      <xdr:spPr bwMode="auto">
        <a:xfrm flipH="1" flipV="1">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0</xdr:rowOff>
    </xdr:from>
    <xdr:to>
      <xdr:col>5</xdr:col>
      <xdr:colOff>0</xdr:colOff>
      <xdr:row>7</xdr:row>
      <xdr:rowOff>0</xdr:rowOff>
    </xdr:to>
    <xdr:sp macro="" textlink="">
      <xdr:nvSpPr>
        <xdr:cNvPr id="5" name="Line 4"/>
        <xdr:cNvSpPr>
          <a:spLocks noChangeShapeType="1"/>
        </xdr:cNvSpPr>
      </xdr:nvSpPr>
      <xdr:spPr bwMode="auto">
        <a:xfrm>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0</xdr:rowOff>
    </xdr:from>
    <xdr:to>
      <xdr:col>5</xdr:col>
      <xdr:colOff>0</xdr:colOff>
      <xdr:row>7</xdr:row>
      <xdr:rowOff>0</xdr:rowOff>
    </xdr:to>
    <xdr:sp macro="" textlink="">
      <xdr:nvSpPr>
        <xdr:cNvPr id="6" name="Line 5"/>
        <xdr:cNvSpPr>
          <a:spLocks noChangeShapeType="1"/>
        </xdr:cNvSpPr>
      </xdr:nvSpPr>
      <xdr:spPr bwMode="auto">
        <a:xfrm>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0</xdr:rowOff>
    </xdr:from>
    <xdr:to>
      <xdr:col>5</xdr:col>
      <xdr:colOff>0</xdr:colOff>
      <xdr:row>7</xdr:row>
      <xdr:rowOff>0</xdr:rowOff>
    </xdr:to>
    <xdr:sp macro="" textlink="">
      <xdr:nvSpPr>
        <xdr:cNvPr id="7" name="Line 6"/>
        <xdr:cNvSpPr>
          <a:spLocks noChangeShapeType="1"/>
        </xdr:cNvSpPr>
      </xdr:nvSpPr>
      <xdr:spPr bwMode="auto">
        <a:xfrm flipH="1">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0</xdr:rowOff>
    </xdr:from>
    <xdr:to>
      <xdr:col>5</xdr:col>
      <xdr:colOff>0</xdr:colOff>
      <xdr:row>7</xdr:row>
      <xdr:rowOff>0</xdr:rowOff>
    </xdr:to>
    <xdr:sp macro="" textlink="">
      <xdr:nvSpPr>
        <xdr:cNvPr id="8" name="Line 7"/>
        <xdr:cNvSpPr>
          <a:spLocks noChangeShapeType="1"/>
        </xdr:cNvSpPr>
      </xdr:nvSpPr>
      <xdr:spPr bwMode="auto">
        <a:xfrm flipH="1" flipV="1">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0</xdr:rowOff>
    </xdr:from>
    <xdr:to>
      <xdr:col>5</xdr:col>
      <xdr:colOff>0</xdr:colOff>
      <xdr:row>7</xdr:row>
      <xdr:rowOff>0</xdr:rowOff>
    </xdr:to>
    <xdr:sp macro="" textlink="">
      <xdr:nvSpPr>
        <xdr:cNvPr id="9" name="Line 8"/>
        <xdr:cNvSpPr>
          <a:spLocks noChangeShapeType="1"/>
        </xdr:cNvSpPr>
      </xdr:nvSpPr>
      <xdr:spPr bwMode="auto">
        <a:xfrm>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10</xdr:row>
      <xdr:rowOff>23811</xdr:rowOff>
    </xdr:from>
    <xdr:to>
      <xdr:col>13</xdr:col>
      <xdr:colOff>0</xdr:colOff>
      <xdr:row>33</xdr:row>
      <xdr:rowOff>0</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10</xdr:row>
      <xdr:rowOff>23812</xdr:rowOff>
    </xdr:from>
    <xdr:to>
      <xdr:col>26</xdr:col>
      <xdr:colOff>0</xdr:colOff>
      <xdr:row>33</xdr:row>
      <xdr:rowOff>0</xdr:rowOff>
    </xdr:to>
    <xdr:graphicFrame macro="">
      <xdr:nvGraphicFramePr>
        <xdr:cNvPr id="3"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40</xdr:row>
      <xdr:rowOff>0</xdr:rowOff>
    </xdr:from>
    <xdr:to>
      <xdr:col>13</xdr:col>
      <xdr:colOff>0</xdr:colOff>
      <xdr:row>62</xdr:row>
      <xdr:rowOff>0</xdr:rowOff>
    </xdr:to>
    <xdr:graphicFrame macro="">
      <xdr:nvGraphicFramePr>
        <xdr:cNvPr id="4"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13608</xdr:colOff>
      <xdr:row>39</xdr:row>
      <xdr:rowOff>173659</xdr:rowOff>
    </xdr:from>
    <xdr:to>
      <xdr:col>26</xdr:col>
      <xdr:colOff>0</xdr:colOff>
      <xdr:row>62</xdr:row>
      <xdr:rowOff>0</xdr:rowOff>
    </xdr:to>
    <xdr:graphicFrame macro="">
      <xdr:nvGraphicFramePr>
        <xdr:cNvPr id="5"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69</xdr:row>
      <xdr:rowOff>3571</xdr:rowOff>
    </xdr:from>
    <xdr:to>
      <xdr:col>13</xdr:col>
      <xdr:colOff>0</xdr:colOff>
      <xdr:row>91</xdr:row>
      <xdr:rowOff>11906</xdr:rowOff>
    </xdr:to>
    <xdr:graphicFrame macro="">
      <xdr:nvGraphicFramePr>
        <xdr:cNvPr id="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0</xdr:colOff>
      <xdr:row>69</xdr:row>
      <xdr:rowOff>3573</xdr:rowOff>
    </xdr:from>
    <xdr:to>
      <xdr:col>26</xdr:col>
      <xdr:colOff>0</xdr:colOff>
      <xdr:row>91</xdr:row>
      <xdr:rowOff>23812</xdr:rowOff>
    </xdr:to>
    <xdr:graphicFrame macro="">
      <xdr:nvGraphicFramePr>
        <xdr:cNvPr id="7"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96</xdr:row>
      <xdr:rowOff>39290</xdr:rowOff>
    </xdr:from>
    <xdr:to>
      <xdr:col>13</xdr:col>
      <xdr:colOff>1</xdr:colOff>
      <xdr:row>118</xdr:row>
      <xdr:rowOff>0</xdr:rowOff>
    </xdr:to>
    <xdr:graphicFrame macro="">
      <xdr:nvGraphicFramePr>
        <xdr:cNvPr id="8"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13608</xdr:colOff>
      <xdr:row>96</xdr:row>
      <xdr:rowOff>15477</xdr:rowOff>
    </xdr:from>
    <xdr:to>
      <xdr:col>26</xdr:col>
      <xdr:colOff>0</xdr:colOff>
      <xdr:row>118</xdr:row>
      <xdr:rowOff>0</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607218</xdr:colOff>
      <xdr:row>153</xdr:row>
      <xdr:rowOff>11907</xdr:rowOff>
    </xdr:from>
    <xdr:to>
      <xdr:col>12</xdr:col>
      <xdr:colOff>607218</xdr:colOff>
      <xdr:row>174</xdr:row>
      <xdr:rowOff>166689</xdr:rowOff>
    </xdr:to>
    <xdr:graphicFrame macro="">
      <xdr:nvGraphicFramePr>
        <xdr:cNvPr id="12"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1</xdr:colOff>
      <xdr:row>177</xdr:row>
      <xdr:rowOff>170260</xdr:rowOff>
    </xdr:from>
    <xdr:to>
      <xdr:col>26</xdr:col>
      <xdr:colOff>0</xdr:colOff>
      <xdr:row>199</xdr:row>
      <xdr:rowOff>178593</xdr:rowOff>
    </xdr:to>
    <xdr:graphicFrame macro="">
      <xdr:nvGraphicFramePr>
        <xdr:cNvPr id="15" name="Диаграмма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xdr:colOff>
      <xdr:row>203</xdr:row>
      <xdr:rowOff>15478</xdr:rowOff>
    </xdr:from>
    <xdr:to>
      <xdr:col>13</xdr:col>
      <xdr:colOff>0</xdr:colOff>
      <xdr:row>224</xdr:row>
      <xdr:rowOff>166687</xdr:rowOff>
    </xdr:to>
    <xdr:graphicFrame macro="">
      <xdr:nvGraphicFramePr>
        <xdr:cNvPr id="16" name="Диаграмма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23812</xdr:colOff>
      <xdr:row>228</xdr:row>
      <xdr:rowOff>170259</xdr:rowOff>
    </xdr:from>
    <xdr:to>
      <xdr:col>13</xdr:col>
      <xdr:colOff>0</xdr:colOff>
      <xdr:row>250</xdr:row>
      <xdr:rowOff>178594</xdr:rowOff>
    </xdr:to>
    <xdr:graphicFrame macro="">
      <xdr:nvGraphicFramePr>
        <xdr:cNvPr id="17"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0</xdr:colOff>
      <xdr:row>228</xdr:row>
      <xdr:rowOff>158353</xdr:rowOff>
    </xdr:from>
    <xdr:to>
      <xdr:col>26</xdr:col>
      <xdr:colOff>0</xdr:colOff>
      <xdr:row>250</xdr:row>
      <xdr:rowOff>178594</xdr:rowOff>
    </xdr:to>
    <xdr:graphicFrame macro="">
      <xdr:nvGraphicFramePr>
        <xdr:cNvPr id="18" name="Диаграмма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595313</xdr:colOff>
      <xdr:row>254</xdr:row>
      <xdr:rowOff>3572</xdr:rowOff>
    </xdr:from>
    <xdr:to>
      <xdr:col>13</xdr:col>
      <xdr:colOff>0</xdr:colOff>
      <xdr:row>276</xdr:row>
      <xdr:rowOff>0</xdr:rowOff>
    </xdr:to>
    <xdr:graphicFrame macro="">
      <xdr:nvGraphicFramePr>
        <xdr:cNvPr id="19" name="Диаграмма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0</xdr:colOff>
      <xdr:row>254</xdr:row>
      <xdr:rowOff>3572</xdr:rowOff>
    </xdr:from>
    <xdr:to>
      <xdr:col>26</xdr:col>
      <xdr:colOff>0</xdr:colOff>
      <xdr:row>276</xdr:row>
      <xdr:rowOff>11906</xdr:rowOff>
    </xdr:to>
    <xdr:graphicFrame macro="">
      <xdr:nvGraphicFramePr>
        <xdr:cNvPr id="20" name="Диаграмма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11906</xdr:colOff>
      <xdr:row>278</xdr:row>
      <xdr:rowOff>178593</xdr:rowOff>
    </xdr:from>
    <xdr:to>
      <xdr:col>13</xdr:col>
      <xdr:colOff>0</xdr:colOff>
      <xdr:row>301</xdr:row>
      <xdr:rowOff>0</xdr:rowOff>
    </xdr:to>
    <xdr:graphicFrame macro="">
      <xdr:nvGraphicFramePr>
        <xdr:cNvPr id="21" name="Диаграмма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11906</xdr:colOff>
      <xdr:row>309</xdr:row>
      <xdr:rowOff>3571</xdr:rowOff>
    </xdr:from>
    <xdr:to>
      <xdr:col>13</xdr:col>
      <xdr:colOff>0</xdr:colOff>
      <xdr:row>331</xdr:row>
      <xdr:rowOff>0</xdr:rowOff>
    </xdr:to>
    <xdr:graphicFrame macro="">
      <xdr:nvGraphicFramePr>
        <xdr:cNvPr id="22" name="Диаграмма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11906</xdr:colOff>
      <xdr:row>308</xdr:row>
      <xdr:rowOff>194072</xdr:rowOff>
    </xdr:from>
    <xdr:to>
      <xdr:col>26</xdr:col>
      <xdr:colOff>0</xdr:colOff>
      <xdr:row>331</xdr:row>
      <xdr:rowOff>11906</xdr:rowOff>
    </xdr:to>
    <xdr:graphicFrame macro="">
      <xdr:nvGraphicFramePr>
        <xdr:cNvPr id="23" name="Диаграмма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595313</xdr:colOff>
      <xdr:row>334</xdr:row>
      <xdr:rowOff>11906</xdr:rowOff>
    </xdr:from>
    <xdr:to>
      <xdr:col>13</xdr:col>
      <xdr:colOff>0</xdr:colOff>
      <xdr:row>356</xdr:row>
      <xdr:rowOff>3239</xdr:rowOff>
    </xdr:to>
    <xdr:graphicFrame macro="">
      <xdr:nvGraphicFramePr>
        <xdr:cNvPr id="24" name="Диаграмма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13</xdr:col>
      <xdr:colOff>607218</xdr:colOff>
      <xdr:row>334</xdr:row>
      <xdr:rowOff>35718</xdr:rowOff>
    </xdr:from>
    <xdr:to>
      <xdr:col>26</xdr:col>
      <xdr:colOff>0</xdr:colOff>
      <xdr:row>355</xdr:row>
      <xdr:rowOff>178593</xdr:rowOff>
    </xdr:to>
    <xdr:graphicFrame macro="">
      <xdr:nvGraphicFramePr>
        <xdr:cNvPr id="25" name="Диаграмма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359</xdr:row>
      <xdr:rowOff>11905</xdr:rowOff>
    </xdr:from>
    <xdr:to>
      <xdr:col>13</xdr:col>
      <xdr:colOff>1</xdr:colOff>
      <xdr:row>381</xdr:row>
      <xdr:rowOff>23811</xdr:rowOff>
    </xdr:to>
    <xdr:graphicFrame macro="">
      <xdr:nvGraphicFramePr>
        <xdr:cNvPr id="26" name="Диаграмма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600415</xdr:colOff>
      <xdr:row>441</xdr:row>
      <xdr:rowOff>8673</xdr:rowOff>
    </xdr:from>
    <xdr:to>
      <xdr:col>12</xdr:col>
      <xdr:colOff>595312</xdr:colOff>
      <xdr:row>462</xdr:row>
      <xdr:rowOff>154781</xdr:rowOff>
    </xdr:to>
    <xdr:graphicFrame macro="">
      <xdr:nvGraphicFramePr>
        <xdr:cNvPr id="27" name="Диаграмма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11906</xdr:colOff>
      <xdr:row>387</xdr:row>
      <xdr:rowOff>16327</xdr:rowOff>
    </xdr:from>
    <xdr:to>
      <xdr:col>13</xdr:col>
      <xdr:colOff>273844</xdr:colOff>
      <xdr:row>408</xdr:row>
      <xdr:rowOff>142875</xdr:rowOff>
    </xdr:to>
    <xdr:graphicFrame macro="">
      <xdr:nvGraphicFramePr>
        <xdr:cNvPr id="30" name="Диаграмма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xdr:col>
      <xdr:colOff>0</xdr:colOff>
      <xdr:row>386</xdr:row>
      <xdr:rowOff>179614</xdr:rowOff>
    </xdr:from>
    <xdr:to>
      <xdr:col>26</xdr:col>
      <xdr:colOff>0</xdr:colOff>
      <xdr:row>408</xdr:row>
      <xdr:rowOff>154782</xdr:rowOff>
    </xdr:to>
    <xdr:graphicFrame macro="">
      <xdr:nvGraphicFramePr>
        <xdr:cNvPr id="31" name="Диаграмма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414</xdr:row>
      <xdr:rowOff>11906</xdr:rowOff>
    </xdr:from>
    <xdr:to>
      <xdr:col>13</xdr:col>
      <xdr:colOff>11906</xdr:colOff>
      <xdr:row>436</xdr:row>
      <xdr:rowOff>0</xdr:rowOff>
    </xdr:to>
    <xdr:graphicFrame macro="">
      <xdr:nvGraphicFramePr>
        <xdr:cNvPr id="32" name="Диаграмма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14</xdr:col>
      <xdr:colOff>2079</xdr:colOff>
      <xdr:row>441</xdr:row>
      <xdr:rowOff>32960</xdr:rowOff>
    </xdr:from>
    <xdr:to>
      <xdr:col>26</xdr:col>
      <xdr:colOff>0</xdr:colOff>
      <xdr:row>463</xdr:row>
      <xdr:rowOff>0</xdr:rowOff>
    </xdr:to>
    <xdr:graphicFrame macro="">
      <xdr:nvGraphicFramePr>
        <xdr:cNvPr id="28" name="Диаграмма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41564</xdr:colOff>
      <xdr:row>122</xdr:row>
      <xdr:rowOff>138546</xdr:rowOff>
    </xdr:from>
    <xdr:to>
      <xdr:col>13</xdr:col>
      <xdr:colOff>11906</xdr:colOff>
      <xdr:row>144</xdr:row>
      <xdr:rowOff>128017</xdr:rowOff>
    </xdr:to>
    <xdr:graphicFrame macro="">
      <xdr:nvGraphicFramePr>
        <xdr:cNvPr id="36" name="Диаграмма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13</xdr:col>
      <xdr:colOff>595312</xdr:colOff>
      <xdr:row>122</xdr:row>
      <xdr:rowOff>166687</xdr:rowOff>
    </xdr:from>
    <xdr:to>
      <xdr:col>26</xdr:col>
      <xdr:colOff>0</xdr:colOff>
      <xdr:row>144</xdr:row>
      <xdr:rowOff>130969</xdr:rowOff>
    </xdr:to>
    <xdr:graphicFrame macro="">
      <xdr:nvGraphicFramePr>
        <xdr:cNvPr id="33" name="Диаграмма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14</xdr:col>
      <xdr:colOff>0</xdr:colOff>
      <xdr:row>153</xdr:row>
      <xdr:rowOff>0</xdr:rowOff>
    </xdr:from>
    <xdr:to>
      <xdr:col>26</xdr:col>
      <xdr:colOff>0</xdr:colOff>
      <xdr:row>174</xdr:row>
      <xdr:rowOff>154782</xdr:rowOff>
    </xdr:to>
    <xdr:graphicFrame macro="">
      <xdr:nvGraphicFramePr>
        <xdr:cNvPr id="34" name="Диаграмма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178</xdr:row>
      <xdr:rowOff>0</xdr:rowOff>
    </xdr:from>
    <xdr:to>
      <xdr:col>12</xdr:col>
      <xdr:colOff>583407</xdr:colOff>
      <xdr:row>200</xdr:row>
      <xdr:rowOff>8335</xdr:rowOff>
    </xdr:to>
    <xdr:graphicFrame macro="">
      <xdr:nvGraphicFramePr>
        <xdr:cNvPr id="35" name="Диаграмма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809625</xdr:colOff>
      <xdr:row>135</xdr:row>
      <xdr:rowOff>114300</xdr:rowOff>
    </xdr:from>
    <xdr:to>
      <xdr:col>3</xdr:col>
      <xdr:colOff>2076450</xdr:colOff>
      <xdr:row>139</xdr:row>
      <xdr:rowOff>114300</xdr:rowOff>
    </xdr:to>
    <xdr:pic>
      <xdr:nvPicPr>
        <xdr:cNvPr id="3"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5675" y="32127825"/>
          <a:ext cx="12668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3314700</xdr:colOff>
      <xdr:row>135</xdr:row>
      <xdr:rowOff>133350</xdr:rowOff>
    </xdr:from>
    <xdr:to>
      <xdr:col>3</xdr:col>
      <xdr:colOff>4152900</xdr:colOff>
      <xdr:row>138</xdr:row>
      <xdr:rowOff>95250</xdr:rowOff>
    </xdr:to>
    <xdr:pic>
      <xdr:nvPicPr>
        <xdr:cNvPr id="4"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00750" y="32146875"/>
          <a:ext cx="838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190500</xdr:colOff>
      <xdr:row>142</xdr:row>
      <xdr:rowOff>0</xdr:rowOff>
    </xdr:from>
    <xdr:to>
      <xdr:col>3</xdr:col>
      <xdr:colOff>581025</xdr:colOff>
      <xdr:row>144</xdr:row>
      <xdr:rowOff>133350</xdr:rowOff>
    </xdr:to>
    <xdr:pic>
      <xdr:nvPicPr>
        <xdr:cNvPr id="5"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76550" y="33327975"/>
          <a:ext cx="390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190500</xdr:colOff>
      <xdr:row>145</xdr:row>
      <xdr:rowOff>19050</xdr:rowOff>
    </xdr:from>
    <xdr:to>
      <xdr:col>3</xdr:col>
      <xdr:colOff>619125</xdr:colOff>
      <xdr:row>147</xdr:row>
      <xdr:rowOff>142875</xdr:rowOff>
    </xdr:to>
    <xdr:pic>
      <xdr:nvPicPr>
        <xdr:cNvPr id="6"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3383280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135</xdr:row>
      <xdr:rowOff>114300</xdr:rowOff>
    </xdr:from>
    <xdr:to>
      <xdr:col>4</xdr:col>
      <xdr:colOff>0</xdr:colOff>
      <xdr:row>139</xdr:row>
      <xdr:rowOff>114300</xdr:rowOff>
    </xdr:to>
    <xdr:pic>
      <xdr:nvPicPr>
        <xdr:cNvPr id="8"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0438" y="32737425"/>
          <a:ext cx="12668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135</xdr:row>
      <xdr:rowOff>133350</xdr:rowOff>
    </xdr:from>
    <xdr:to>
      <xdr:col>4</xdr:col>
      <xdr:colOff>0</xdr:colOff>
      <xdr:row>138</xdr:row>
      <xdr:rowOff>95250</xdr:rowOff>
    </xdr:to>
    <xdr:pic>
      <xdr:nvPicPr>
        <xdr:cNvPr id="9"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05513" y="32756475"/>
          <a:ext cx="838200" cy="4619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142</xdr:row>
      <xdr:rowOff>0</xdr:rowOff>
    </xdr:from>
    <xdr:to>
      <xdr:col>1</xdr:col>
      <xdr:colOff>581025</xdr:colOff>
      <xdr:row>144</xdr:row>
      <xdr:rowOff>133350</xdr:rowOff>
    </xdr:to>
    <xdr:pic>
      <xdr:nvPicPr>
        <xdr:cNvPr id="10"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81313" y="33837563"/>
          <a:ext cx="3905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145</xdr:row>
      <xdr:rowOff>19050</xdr:rowOff>
    </xdr:from>
    <xdr:to>
      <xdr:col>1</xdr:col>
      <xdr:colOff>619125</xdr:colOff>
      <xdr:row>147</xdr:row>
      <xdr:rowOff>142875</xdr:rowOff>
    </xdr:to>
    <xdr:pic>
      <xdr:nvPicPr>
        <xdr:cNvPr id="11"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1313" y="34356675"/>
          <a:ext cx="4286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0</xdr:colOff>
      <xdr:row>61</xdr:row>
      <xdr:rowOff>76200</xdr:rowOff>
    </xdr:from>
    <xdr:to>
      <xdr:col>4</xdr:col>
      <xdr:colOff>0</xdr:colOff>
      <xdr:row>63</xdr:row>
      <xdr:rowOff>47625</xdr:rowOff>
    </xdr:to>
    <xdr:pic>
      <xdr:nvPicPr>
        <xdr:cNvPr id="12" name="Picture 7"/>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624513" y="14828044"/>
          <a:ext cx="14001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809625</xdr:colOff>
      <xdr:row>135</xdr:row>
      <xdr:rowOff>114300</xdr:rowOff>
    </xdr:from>
    <xdr:to>
      <xdr:col>5</xdr:col>
      <xdr:colOff>2076450</xdr:colOff>
      <xdr:row>139</xdr:row>
      <xdr:rowOff>114300</xdr:rowOff>
    </xdr:to>
    <xdr:pic>
      <xdr:nvPicPr>
        <xdr:cNvPr id="1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25563" y="35523488"/>
          <a:ext cx="12668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3314700</xdr:colOff>
      <xdr:row>135</xdr:row>
      <xdr:rowOff>133350</xdr:rowOff>
    </xdr:from>
    <xdr:to>
      <xdr:col>5</xdr:col>
      <xdr:colOff>4152900</xdr:colOff>
      <xdr:row>138</xdr:row>
      <xdr:rowOff>95250</xdr:rowOff>
    </xdr:to>
    <xdr:pic>
      <xdr:nvPicPr>
        <xdr:cNvPr id="1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530638" y="35542538"/>
          <a:ext cx="838200" cy="461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190500</xdr:colOff>
      <xdr:row>142</xdr:row>
      <xdr:rowOff>0</xdr:rowOff>
    </xdr:from>
    <xdr:to>
      <xdr:col>5</xdr:col>
      <xdr:colOff>581025</xdr:colOff>
      <xdr:row>144</xdr:row>
      <xdr:rowOff>133350</xdr:rowOff>
    </xdr:to>
    <xdr:pic>
      <xdr:nvPicPr>
        <xdr:cNvPr id="16"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06438" y="36623625"/>
          <a:ext cx="3905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190500</xdr:colOff>
      <xdr:row>145</xdr:row>
      <xdr:rowOff>19050</xdr:rowOff>
    </xdr:from>
    <xdr:to>
      <xdr:col>5</xdr:col>
      <xdr:colOff>619125</xdr:colOff>
      <xdr:row>147</xdr:row>
      <xdr:rowOff>142875</xdr:rowOff>
    </xdr:to>
    <xdr:pic>
      <xdr:nvPicPr>
        <xdr:cNvPr id="17"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406438" y="37142738"/>
          <a:ext cx="4286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2762250</xdr:colOff>
      <xdr:row>39</xdr:row>
      <xdr:rowOff>83344</xdr:rowOff>
    </xdr:from>
    <xdr:to>
      <xdr:col>5</xdr:col>
      <xdr:colOff>4286382</xdr:colOff>
      <xdr:row>41</xdr:row>
      <xdr:rowOff>68136</xdr:rowOff>
    </xdr:to>
    <xdr:pic>
      <xdr:nvPicPr>
        <xdr:cNvPr id="22" name="Рисунок 21"/>
        <xdr:cNvPicPr>
          <a:picLocks noChangeAspect="1"/>
        </xdr:cNvPicPr>
      </xdr:nvPicPr>
      <xdr:blipFill>
        <a:blip xmlns:r="http://schemas.openxmlformats.org/officeDocument/2006/relationships" r:embed="rId6" cstate="print"/>
        <a:stretch>
          <a:fillRect/>
        </a:stretch>
      </xdr:blipFill>
      <xdr:spPr>
        <a:xfrm>
          <a:off x="21336000" y="11358563"/>
          <a:ext cx="1524132" cy="365792"/>
        </a:xfrm>
        <a:prstGeom prst="rect">
          <a:avLst/>
        </a:prstGeom>
      </xdr:spPr>
    </xdr:pic>
    <xdr:clientData/>
  </xdr:twoCellAnchor>
  <xdr:twoCellAnchor editAs="oneCell">
    <xdr:from>
      <xdr:col>3</xdr:col>
      <xdr:colOff>2809875</xdr:colOff>
      <xdr:row>38</xdr:row>
      <xdr:rowOff>357187</xdr:rowOff>
    </xdr:from>
    <xdr:to>
      <xdr:col>3</xdr:col>
      <xdr:colOff>4334007</xdr:colOff>
      <xdr:row>40</xdr:row>
      <xdr:rowOff>151479</xdr:rowOff>
    </xdr:to>
    <xdr:pic>
      <xdr:nvPicPr>
        <xdr:cNvPr id="24" name="Рисунок 23"/>
        <xdr:cNvPicPr>
          <a:picLocks noChangeAspect="1"/>
        </xdr:cNvPicPr>
      </xdr:nvPicPr>
      <xdr:blipFill>
        <a:blip xmlns:r="http://schemas.openxmlformats.org/officeDocument/2006/relationships" r:embed="rId6" cstate="print"/>
        <a:stretch>
          <a:fillRect/>
        </a:stretch>
      </xdr:blipFill>
      <xdr:spPr>
        <a:xfrm>
          <a:off x="13454063" y="11251406"/>
          <a:ext cx="1524132" cy="365792"/>
        </a:xfrm>
        <a:prstGeom prst="rect">
          <a:avLst/>
        </a:prstGeom>
      </xdr:spPr>
    </xdr:pic>
    <xdr:clientData/>
  </xdr:twoCellAnchor>
  <xdr:twoCellAnchor editAs="oneCell">
    <xdr:from>
      <xdr:col>1</xdr:col>
      <xdr:colOff>2821781</xdr:colOff>
      <xdr:row>39</xdr:row>
      <xdr:rowOff>35719</xdr:rowOff>
    </xdr:from>
    <xdr:to>
      <xdr:col>1</xdr:col>
      <xdr:colOff>4345913</xdr:colOff>
      <xdr:row>41</xdr:row>
      <xdr:rowOff>20511</xdr:rowOff>
    </xdr:to>
    <xdr:pic>
      <xdr:nvPicPr>
        <xdr:cNvPr id="27" name="Рисунок 26"/>
        <xdr:cNvPicPr>
          <a:picLocks noChangeAspect="1"/>
        </xdr:cNvPicPr>
      </xdr:nvPicPr>
      <xdr:blipFill>
        <a:blip xmlns:r="http://schemas.openxmlformats.org/officeDocument/2006/relationships" r:embed="rId6" cstate="print"/>
        <a:stretch>
          <a:fillRect/>
        </a:stretch>
      </xdr:blipFill>
      <xdr:spPr>
        <a:xfrm>
          <a:off x="5536406" y="11310938"/>
          <a:ext cx="1524132" cy="365792"/>
        </a:xfrm>
        <a:prstGeom prst="rect">
          <a:avLst/>
        </a:prstGeom>
      </xdr:spPr>
    </xdr:pic>
    <xdr:clientData/>
  </xdr:twoCellAnchor>
  <xdr:twoCellAnchor editAs="oneCell">
    <xdr:from>
      <xdr:col>5</xdr:col>
      <xdr:colOff>2857500</xdr:colOff>
      <xdr:row>61</xdr:row>
      <xdr:rowOff>83344</xdr:rowOff>
    </xdr:from>
    <xdr:to>
      <xdr:col>5</xdr:col>
      <xdr:colOff>4381632</xdr:colOff>
      <xdr:row>63</xdr:row>
      <xdr:rowOff>68136</xdr:rowOff>
    </xdr:to>
    <xdr:pic>
      <xdr:nvPicPr>
        <xdr:cNvPr id="28" name="Рисунок 27"/>
        <xdr:cNvPicPr>
          <a:picLocks noChangeAspect="1"/>
        </xdr:cNvPicPr>
      </xdr:nvPicPr>
      <xdr:blipFill>
        <a:blip xmlns:r="http://schemas.openxmlformats.org/officeDocument/2006/relationships" r:embed="rId6" cstate="print"/>
        <a:stretch>
          <a:fillRect/>
        </a:stretch>
      </xdr:blipFill>
      <xdr:spPr>
        <a:xfrm>
          <a:off x="21431250" y="16109157"/>
          <a:ext cx="1524132" cy="365792"/>
        </a:xfrm>
        <a:prstGeom prst="rect">
          <a:avLst/>
        </a:prstGeom>
      </xdr:spPr>
    </xdr:pic>
    <xdr:clientData/>
  </xdr:twoCellAnchor>
  <xdr:twoCellAnchor editAs="oneCell">
    <xdr:from>
      <xdr:col>3</xdr:col>
      <xdr:colOff>2928937</xdr:colOff>
      <xdr:row>61</xdr:row>
      <xdr:rowOff>47625</xdr:rowOff>
    </xdr:from>
    <xdr:to>
      <xdr:col>3</xdr:col>
      <xdr:colOff>4453069</xdr:colOff>
      <xdr:row>63</xdr:row>
      <xdr:rowOff>32417</xdr:rowOff>
    </xdr:to>
    <xdr:pic>
      <xdr:nvPicPr>
        <xdr:cNvPr id="29" name="Рисунок 28"/>
        <xdr:cNvPicPr>
          <a:picLocks noChangeAspect="1"/>
        </xdr:cNvPicPr>
      </xdr:nvPicPr>
      <xdr:blipFill>
        <a:blip xmlns:r="http://schemas.openxmlformats.org/officeDocument/2006/relationships" r:embed="rId6" cstate="print"/>
        <a:stretch>
          <a:fillRect/>
        </a:stretch>
      </xdr:blipFill>
      <xdr:spPr>
        <a:xfrm>
          <a:off x="13573125" y="16073438"/>
          <a:ext cx="1524132" cy="365792"/>
        </a:xfrm>
        <a:prstGeom prst="rect">
          <a:avLst/>
        </a:prstGeom>
      </xdr:spPr>
    </xdr:pic>
    <xdr:clientData/>
  </xdr:twoCellAnchor>
  <xdr:twoCellAnchor editAs="oneCell">
    <xdr:from>
      <xdr:col>1</xdr:col>
      <xdr:colOff>3000375</xdr:colOff>
      <xdr:row>61</xdr:row>
      <xdr:rowOff>47625</xdr:rowOff>
    </xdr:from>
    <xdr:to>
      <xdr:col>1</xdr:col>
      <xdr:colOff>4524507</xdr:colOff>
      <xdr:row>63</xdr:row>
      <xdr:rowOff>32417</xdr:rowOff>
    </xdr:to>
    <xdr:pic>
      <xdr:nvPicPr>
        <xdr:cNvPr id="30" name="Рисунок 29"/>
        <xdr:cNvPicPr>
          <a:picLocks noChangeAspect="1"/>
        </xdr:cNvPicPr>
      </xdr:nvPicPr>
      <xdr:blipFill>
        <a:blip xmlns:r="http://schemas.openxmlformats.org/officeDocument/2006/relationships" r:embed="rId6" cstate="print"/>
        <a:stretch>
          <a:fillRect/>
        </a:stretch>
      </xdr:blipFill>
      <xdr:spPr>
        <a:xfrm>
          <a:off x="5715000" y="16073438"/>
          <a:ext cx="1524132" cy="365792"/>
        </a:xfrm>
        <a:prstGeom prst="rect">
          <a:avLst/>
        </a:prstGeom>
      </xdr:spPr>
    </xdr:pic>
    <xdr:clientData/>
  </xdr:twoCellAnchor>
  <xdr:twoCellAnchor editAs="oneCell">
    <xdr:from>
      <xdr:col>1</xdr:col>
      <xdr:colOff>678656</xdr:colOff>
      <xdr:row>134</xdr:row>
      <xdr:rowOff>357187</xdr:rowOff>
    </xdr:from>
    <xdr:to>
      <xdr:col>1</xdr:col>
      <xdr:colOff>1946734</xdr:colOff>
      <xdr:row>138</xdr:row>
      <xdr:rowOff>140647</xdr:rowOff>
    </xdr:to>
    <xdr:pic>
      <xdr:nvPicPr>
        <xdr:cNvPr id="2" name="Рисунок 1"/>
        <xdr:cNvPicPr>
          <a:picLocks noChangeAspect="1"/>
        </xdr:cNvPicPr>
      </xdr:nvPicPr>
      <xdr:blipFill>
        <a:blip xmlns:r="http://schemas.openxmlformats.org/officeDocument/2006/relationships" r:embed="rId7" cstate="print"/>
        <a:stretch>
          <a:fillRect/>
        </a:stretch>
      </xdr:blipFill>
      <xdr:spPr>
        <a:xfrm>
          <a:off x="3393281" y="36099750"/>
          <a:ext cx="1268078" cy="664522"/>
        </a:xfrm>
        <a:prstGeom prst="rect">
          <a:avLst/>
        </a:prstGeom>
      </xdr:spPr>
    </xdr:pic>
    <xdr:clientData/>
  </xdr:twoCellAnchor>
  <xdr:twoCellAnchor editAs="oneCell">
    <xdr:from>
      <xdr:col>1</xdr:col>
      <xdr:colOff>3059907</xdr:colOff>
      <xdr:row>135</xdr:row>
      <xdr:rowOff>11906</xdr:rowOff>
    </xdr:from>
    <xdr:to>
      <xdr:col>1</xdr:col>
      <xdr:colOff>3895131</xdr:colOff>
      <xdr:row>137</xdr:row>
      <xdr:rowOff>135771</xdr:rowOff>
    </xdr:to>
    <xdr:pic>
      <xdr:nvPicPr>
        <xdr:cNvPr id="7" name="Рисунок 6"/>
        <xdr:cNvPicPr>
          <a:picLocks noChangeAspect="1"/>
        </xdr:cNvPicPr>
      </xdr:nvPicPr>
      <xdr:blipFill>
        <a:blip xmlns:r="http://schemas.openxmlformats.org/officeDocument/2006/relationships" r:embed="rId8" cstate="print"/>
        <a:stretch>
          <a:fillRect/>
        </a:stretch>
      </xdr:blipFill>
      <xdr:spPr>
        <a:xfrm>
          <a:off x="5774532" y="36135469"/>
          <a:ext cx="835224" cy="4572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WIN\TEMP\Redtabs1-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ATA\UE\KAZ\Reports%20-%202000\RED\Tables\Redtabs1-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FWN03P\MCD\Users\FKumah\My%20Documents\Mydocuments\Mission%20Documents\Mission%20December%2004\Kyrgyztan\Staff%20Report%20_%20Jan%202004\Background%20files\KGZFIS%20Jan%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DD\TJK\BOP\TJKB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bis131904\For_All\DATA\DD\TJK\Rep\RED\0201\Art%20IV%20Tables%20for%202002%20(Englis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ATA\US\ARM\REP\97ARMRED\TABLES\EDSSARMRED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Bulletin\2017\04\&#1089;&#1074;&#1086;&#1076;__&#1041;&#1102;&#1083;&#1083;&#1077;&#1090;&#1077;&#1085;&#1100;%20&#8470;4-2017%20&#1085;&#1086;&#1074;.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ATA\UT\TJK\BOP\TJK--Basic%20BOP%20Data%20ThirdRev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bis131904\For_All\Documents%20and%20Settings\asadikov\Local%20Settings\Temporary%20Internet%20Files\OLKCD\KR%20TEMPLATE%20as%20of%20Dec%20%2031%202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pt8s\eu21\DATA\US\GEO\MISC\medium-ter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DATA\UE\KAZ\REAL\KAZ_BOP_mv.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bis131904\For_All\DATA\DD\TJK\BOP\TJKBO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DATA\UE\KAZ\GEN\WEO\WEO-KAZ-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bis131904\For_All\Asadikov\Country%20work\Kyrgyz%20Republic\Sector%20updates\GEE9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gwn03p\fad\My%20Documents\Works\TJK\Missions\Mission%205-%20Feb%2002\Projection\Other%20sectors\TJK--BOP%20Data%20FileMission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9bis131904\For_All\DATA\DG\KGZ\DSA%20for%20Paris%20Club\External%20DSA%20LIC%20Aug2004%20(no%20reschedulin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bis131904\For_All\My%20Documents\Franziska\data%20received\August%202002\SRtablesNK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DATA\DD\TJK\REAL\Archive\End%20mission\May%202002\TJK--BOP%20Data%20FilePRGF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pt8s\eu21\My%20Documents\INTERNAT\IMF\Red99new.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FOREX-DAILY"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My%20Documents\Armenia\ArmMon0730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ATA\UE\KAZ\Reports%202001\RED\T1-2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WIN\TEMP\BLS_original.Tabs1-2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DATA\US\ARM\REAL\ArmRea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DATA\UE\KAZ\BOP\KAZ_BO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9bis131904\For_All\DATA\DC\KGZ\BOP\BOPkgz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A1\PDR\My%20Documents\TEMP\Basecase1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DATA\UT\TJK\REAL\Selected%20Economic%20Indicators--20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9bis131904\For_All\Documents%20and%20Settings\KOGATA\My%20Local%20Documents\Kyrgyz\Fiscal\Current_030925_cob\Table_Brief_Oct03_fi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t_srv_bdc\public\Bulletin_Forall\&#1058;&#1086;&#1081;&#1084;&#1079;&#1072;%20&#1086;&#1090;&#1095;&#1077;&#109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9bis131904\For_All\Documents%20and%20Settings\mbourdin\Local%20Settings\Temporary%20Internet%20Files\OLKF1\wrs92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1-Valuadd"/>
      <sheetName val="T2-IndProd"/>
      <sheetName val="T3-SelindGds"/>
      <sheetName val="T4-SelAgGds"/>
      <sheetName val="T5-Livestock"/>
      <sheetName val="T6-CPI"/>
      <sheetName val="T7-Admpri"/>
      <sheetName val="T8-WPI"/>
      <sheetName val="T9-energy"/>
      <sheetName val="T10-Empl"/>
      <sheetName val="T11-Labor"/>
      <sheetName val="T12-Wages"/>
      <sheetName val="T13-WagSect"/>
      <sheetName val="T14-Invest"/>
      <sheetName val="T15-Finance"/>
      <sheetName val="T16-Invsect"/>
      <sheetName val="T17-SIG"/>
      <sheetName val="T18-Privat"/>
      <sheetName val="T19-EntSec"/>
      <sheetName val="NBK-T20"/>
      <sheetName val="MonSurv-T21"/>
      <sheetName val="IntRat_t22"/>
      <sheetName val="Exch_t23"/>
      <sheetName val="branch_t24"/>
      <sheetName val="GvtOpT-t25"/>
      <sheetName val="GvtOp%gdp-t26"/>
      <sheetName val="GvtOp%t_t27l"/>
      <sheetName val="oilt41(ke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_data (2)"/>
      <sheetName val="T1-Valuadd"/>
      <sheetName val="T2-IndProd"/>
      <sheetName val="T3-SelindGds"/>
      <sheetName val="T4-SelAgGds"/>
      <sheetName val="T5-Livestock"/>
      <sheetName val="T6-CPI"/>
      <sheetName val="T7-Admpri"/>
      <sheetName val="T8-WPI"/>
      <sheetName val="T9-energy"/>
      <sheetName val="T10-Empl"/>
      <sheetName val="T11-Labor"/>
      <sheetName val="T12-Wages"/>
      <sheetName val="T13-WagSect"/>
      <sheetName val="T14-Invest"/>
      <sheetName val="T15-Finance"/>
      <sheetName val="T16-Invsect"/>
      <sheetName val="T17 SI"/>
      <sheetName val="T18-Privat"/>
      <sheetName val="T19-EntSec"/>
      <sheetName val="NBK-T20"/>
      <sheetName val="MonSurv-T21"/>
      <sheetName val="IntRat_t22"/>
      <sheetName val="Exch_t23"/>
      <sheetName val="branch_t24"/>
      <sheetName val="GvtOp%gdp-t25"/>
      <sheetName val="GvtOp-t26"/>
      <sheetName val="GvtOp%t_t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REO"/>
      <sheetName val="FSUOUT"/>
      <sheetName val="OUT_WEO"/>
      <sheetName val="Out_DSA"/>
      <sheetName val="OUT-Med. term general"/>
      <sheetName val="Out"/>
      <sheetName val="Tmp_GGov"/>
      <sheetName val="Tmp_SGov"/>
      <sheetName val="Tmp_SF"/>
      <sheetName val="Gen_Gov"/>
      <sheetName val="State_Gov"/>
      <sheetName val="Targets"/>
      <sheetName val="SocFund"/>
      <sheetName val="IN_SF"/>
      <sheetName val="Exp_Proj"/>
      <sheetName val="Rev_Proj"/>
      <sheetName val="FIN"/>
      <sheetName val="Oct_03"/>
      <sheetName val="Aug_03"/>
      <sheetName val="IN_EXP"/>
      <sheetName val="IN_REV"/>
      <sheetName val="IN"/>
      <sheetName val="Table 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0">
          <cell r="K10">
            <v>75366.668187220843</v>
          </cell>
        </row>
      </sheetData>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Names"/>
      <sheetName val="BOP tables"/>
      <sheetName val="BOP"/>
      <sheetName val="tab6"/>
      <sheetName val="tabMT"/>
      <sheetName val="Input tables"/>
      <sheetName val="In &amp; out"/>
      <sheetName val="Fiscal and Real Input"/>
      <sheetName val="NFA Banking System"/>
      <sheetName val="WEO"/>
      <sheetName val="WEO1"/>
      <sheetName val="IMF Credit"/>
      <sheetName val="Fund position"/>
      <sheetName val="GEEandGAS"/>
      <sheetName val="Debt tables"/>
      <sheetName val="Debt Service"/>
      <sheetName val="Calculation amort and inter"/>
      <sheetName val="Pub_disb"/>
      <sheetName val="Stock of Debt"/>
      <sheetName val="Exceptional Financing"/>
      <sheetName val="NPV Debt"/>
      <sheetName val="Debt Sust of Public Sector"/>
      <sheetName val="Arrears "/>
      <sheetName val="HIPC indicators"/>
      <sheetName val="Ratio tables"/>
      <sheetName val="volumes&amp;prices"/>
      <sheetName val="Trade"/>
      <sheetName val="Table 8 Debt service capacity"/>
      <sheetName val="Table 9 Cap Repay Fund"/>
      <sheetName val="Output Tables"/>
      <sheetName val="FSUOUT"/>
      <sheetName val="SRtab11"/>
      <sheetName val="SRtab14"/>
      <sheetName val="REDtab39"/>
      <sheetName val="REDtab40"/>
      <sheetName val="REDtab41"/>
      <sheetName val="REDtab42"/>
      <sheetName val="REDtab43"/>
      <sheetName val="REDtab44"/>
      <sheetName val="REDtab45"/>
      <sheetName val="REDtab46"/>
      <sheetName val="SRtab13"/>
      <sheetName val="SRtab12"/>
      <sheetName val="tab6Rus"/>
      <sheetName val="BOPOUTrus"/>
      <sheetName val="Old worksheets"/>
      <sheetName val="RED Table 30"/>
      <sheetName val="RED Table 29"/>
      <sheetName val="Historic export"/>
      <sheetName val="Historic import"/>
      <sheetName val="Historic services"/>
      <sheetName val="Mprodct"/>
      <sheetName val="Xprodct"/>
      <sheetName val="WEO Q5"/>
      <sheetName val="WEO Q6"/>
      <sheetName val="WEO Q7"/>
      <sheetName val="TJK_Q"/>
      <sheetName val="TJK_A"/>
      <sheetName val="EDSSBATCH"/>
      <sheetName val="BOPOUT"/>
      <sheetName val="projection4prt"/>
      <sheetName val="Mainsheet"/>
    </sheetNames>
    <sheetDataSet>
      <sheetData sheetId="0" refreshError="1"/>
      <sheetData sheetId="1" refreshError="1"/>
      <sheetData sheetId="2" refreshError="1"/>
      <sheetData sheetId="3" refreshError="1"/>
      <sheetData sheetId="4" refreshError="1">
        <row r="10">
          <cell r="D10">
            <v>-206.55828313104195</v>
          </cell>
          <cell r="E10">
            <v>-167.30457199602603</v>
          </cell>
          <cell r="F10">
            <v>-101.38731375273233</v>
          </cell>
          <cell r="G10">
            <v>-81.839484387576562</v>
          </cell>
          <cell r="H10">
            <v>-45.69179701941087</v>
          </cell>
          <cell r="I10">
            <v>-60.091131451019507</v>
          </cell>
          <cell r="J10">
            <v>-21.098012430551293</v>
          </cell>
          <cell r="K10">
            <v>-48.311812683720746</v>
          </cell>
          <cell r="L10">
            <v>-13.039233613640491</v>
          </cell>
          <cell r="M10">
            <v>-97.805670178931877</v>
          </cell>
          <cell r="N10">
            <v>-22.265417118171232</v>
          </cell>
          <cell r="O10">
            <v>-20.63295944579767</v>
          </cell>
          <cell r="P10">
            <v>25.127793620811275</v>
          </cell>
          <cell r="Q10">
            <v>-41.21058256248547</v>
          </cell>
          <cell r="R10">
            <v>-11.410170505643109</v>
          </cell>
          <cell r="S10">
            <v>-41.643037738229893</v>
          </cell>
          <cell r="T10">
            <v>-10.285080155186371</v>
          </cell>
          <cell r="U10">
            <v>-2.6991394135170461</v>
          </cell>
          <cell r="V10">
            <v>-29.899863479732815</v>
          </cell>
          <cell r="W10">
            <v>-84.527120786666131</v>
          </cell>
          <cell r="X10">
            <v>-31.065631451968827</v>
          </cell>
          <cell r="Y10">
            <v>-23.205185270266597</v>
          </cell>
          <cell r="Z10">
            <v>-16.472320782478068</v>
          </cell>
          <cell r="AA10">
            <v>0.66850129918335455</v>
          </cell>
          <cell r="AB10">
            <v>-69.000897877022766</v>
          </cell>
          <cell r="AC10">
            <v>-44.325698830778002</v>
          </cell>
          <cell r="AD10">
            <v>-8.4170139042791661</v>
          </cell>
          <cell r="AE10">
            <v>16.437643291217341</v>
          </cell>
          <cell r="AF10">
            <v>6.0543089998984172</v>
          </cell>
          <cell r="AG10">
            <v>-30.250760443941402</v>
          </cell>
          <cell r="AH10">
            <v>-18.714720784411909</v>
          </cell>
          <cell r="AI10">
            <v>-5.8768347184559389</v>
          </cell>
          <cell r="AJ10">
            <v>-10.771935548707461</v>
          </cell>
          <cell r="AK10">
            <v>-4.8994600801420987</v>
          </cell>
          <cell r="AL10">
            <v>-40.2629511317175</v>
          </cell>
          <cell r="AM10">
            <v>-18.408519571913416</v>
          </cell>
          <cell r="AN10">
            <v>-9.6804560444530949</v>
          </cell>
          <cell r="AO10">
            <v>-12.887103424185199</v>
          </cell>
          <cell r="AP10">
            <v>-6.0733588540658872</v>
          </cell>
          <cell r="AQ10">
            <v>-47.04943789461754</v>
          </cell>
          <cell r="AR10">
            <v>-63.36770526260176</v>
          </cell>
          <cell r="AS10">
            <v>-51.485235977035984</v>
          </cell>
        </row>
        <row r="36">
          <cell r="D36">
            <v>230</v>
          </cell>
          <cell r="E36">
            <v>40.091178894042969</v>
          </cell>
          <cell r="F36">
            <v>29.910451889038086</v>
          </cell>
          <cell r="G36">
            <v>-18.457748413085938</v>
          </cell>
          <cell r="H36">
            <v>9.6362017095088959E-2</v>
          </cell>
          <cell r="I36">
            <v>50.1</v>
          </cell>
          <cell r="J36">
            <v>57</v>
          </cell>
          <cell r="K36">
            <v>60.8</v>
          </cell>
          <cell r="L36">
            <v>65.7</v>
          </cell>
          <cell r="M36">
            <v>-8.9821062088012695</v>
          </cell>
          <cell r="N36">
            <v>-12.158185005187988</v>
          </cell>
          <cell r="O36">
            <v>-3.6288206577301025</v>
          </cell>
          <cell r="P36">
            <v>6.2399516105651855</v>
          </cell>
          <cell r="Q36">
            <v>12.70417308807373</v>
          </cell>
          <cell r="R36">
            <v>1.0327721834182739</v>
          </cell>
          <cell r="S36">
            <v>37.737735748291016</v>
          </cell>
          <cell r="T36">
            <v>13.268939018249512</v>
          </cell>
          <cell r="U36">
            <v>8.7997989654541016</v>
          </cell>
          <cell r="V36">
            <v>1.007765531539917</v>
          </cell>
          <cell r="W36">
            <v>22.539314270019531</v>
          </cell>
          <cell r="X36">
            <v>-8.1822627034480284</v>
          </cell>
          <cell r="Y36">
            <v>-1.8818643348432418</v>
          </cell>
          <cell r="Z36">
            <v>-14.784276486626968</v>
          </cell>
          <cell r="AA36">
            <v>-15.705626334319955</v>
          </cell>
          <cell r="AB36">
            <v>-10.431987762451172</v>
          </cell>
          <cell r="AC36">
            <v>-11.649907382905521</v>
          </cell>
          <cell r="AD36">
            <v>-10.37976428423738</v>
          </cell>
          <cell r="AE36">
            <v>-5.0592115125168586</v>
          </cell>
          <cell r="AF36">
            <v>3.444766303922342</v>
          </cell>
          <cell r="AG36">
            <v>-5.9996866529699382</v>
          </cell>
          <cell r="AH36">
            <v>1.5075262784957886</v>
          </cell>
          <cell r="AI36">
            <v>-1.5718014240264893</v>
          </cell>
          <cell r="AJ36">
            <v>-1.151520848274231</v>
          </cell>
          <cell r="AK36">
            <v>0</v>
          </cell>
          <cell r="AL36">
            <v>0.93493355724496574</v>
          </cell>
          <cell r="AM36">
            <v>1.4285732507705688</v>
          </cell>
          <cell r="AN36">
            <v>2.8168957233428955</v>
          </cell>
          <cell r="AO36">
            <v>1.369864821434021</v>
          </cell>
          <cell r="AP36">
            <v>2.7027063369750977</v>
          </cell>
          <cell r="AQ36">
            <v>4.0298969280148533</v>
          </cell>
          <cell r="AR36">
            <v>2.0408163070678711</v>
          </cell>
          <cell r="AS36">
            <v>1.3333333730697632</v>
          </cell>
          <cell r="AT36">
            <v>1.3157894611358643</v>
          </cell>
          <cell r="AU36">
            <v>1.298701286315918</v>
          </cell>
          <cell r="AV36">
            <v>1.3</v>
          </cell>
          <cell r="AW36">
            <v>1.3</v>
          </cell>
          <cell r="AX36">
            <v>1.3036226868629455</v>
          </cell>
          <cell r="AY36">
            <v>1.3005809932947159</v>
          </cell>
        </row>
        <row r="37">
          <cell r="D37">
            <v>1139.9307759602864</v>
          </cell>
          <cell r="E37">
            <v>1475.6296895345051</v>
          </cell>
          <cell r="F37">
            <v>1805.020487467448</v>
          </cell>
          <cell r="G37">
            <v>1506.7939147949219</v>
          </cell>
          <cell r="H37">
            <v>1599.2944437662759</v>
          </cell>
          <cell r="I37">
            <v>1462.9894205729167</v>
          </cell>
          <cell r="J37">
            <v>1362.4632161458333</v>
          </cell>
          <cell r="K37">
            <v>1321.7010091145833</v>
          </cell>
          <cell r="L37">
            <v>1283.1331380208333</v>
          </cell>
          <cell r="M37">
            <v>1357.5716959635415</v>
          </cell>
          <cell r="N37">
            <v>1195.246220259233</v>
          </cell>
          <cell r="O37">
            <v>1305.5014354066986</v>
          </cell>
          <cell r="P37">
            <v>1439.0407647907648</v>
          </cell>
          <cell r="Q37">
            <v>1500.166815210933</v>
          </cell>
          <cell r="R37">
            <v>1359.9888089169074</v>
          </cell>
          <cell r="S37">
            <v>1646.3050000000001</v>
          </cell>
          <cell r="T37">
            <v>1478.7276482213438</v>
          </cell>
          <cell r="U37">
            <v>1565.6734989648032</v>
          </cell>
          <cell r="V37">
            <v>1515.2850000000001</v>
          </cell>
          <cell r="W37">
            <v>1551.4977867965367</v>
          </cell>
          <cell r="X37">
            <v>1580</v>
          </cell>
          <cell r="Y37">
            <v>1504</v>
          </cell>
          <cell r="Z37">
            <v>1381</v>
          </cell>
          <cell r="AA37">
            <v>1322</v>
          </cell>
          <cell r="AB37">
            <v>1446.75</v>
          </cell>
          <cell r="AC37">
            <v>1382.4762121212118</v>
          </cell>
          <cell r="AD37">
            <v>1357.2487734487734</v>
          </cell>
          <cell r="AE37">
            <v>1310.9741200828155</v>
          </cell>
          <cell r="AF37">
            <v>1353.5298136645961</v>
          </cell>
          <cell r="AG37">
            <v>1351.0572298293491</v>
          </cell>
          <cell r="AH37">
            <v>1395.7978427128426</v>
          </cell>
          <cell r="AI37">
            <v>1380</v>
          </cell>
          <cell r="AJ37">
            <v>1400</v>
          </cell>
          <cell r="AK37">
            <v>1400</v>
          </cell>
          <cell r="AL37">
            <v>1393.9494606782107</v>
          </cell>
          <cell r="AM37">
            <v>1420</v>
          </cell>
          <cell r="AN37">
            <v>1460</v>
          </cell>
          <cell r="AO37">
            <v>1480</v>
          </cell>
          <cell r="AP37">
            <v>1520</v>
          </cell>
          <cell r="AQ37">
            <v>1470</v>
          </cell>
          <cell r="AR37">
            <v>1500</v>
          </cell>
          <cell r="AS37">
            <v>1520</v>
          </cell>
          <cell r="AT37">
            <v>1540</v>
          </cell>
          <cell r="AU37">
            <v>1560</v>
          </cell>
          <cell r="AV37">
            <v>1580.2799999999997</v>
          </cell>
          <cell r="AW37">
            <v>1600.8236399999996</v>
          </cell>
          <cell r="AX37">
            <v>1621.6343473199995</v>
          </cell>
          <cell r="AY37">
            <v>1642.7155938351593</v>
          </cell>
          <cell r="AZ37">
            <v>1664.0708965550161</v>
          </cell>
          <cell r="BA37">
            <v>1685.7038182102312</v>
          </cell>
          <cell r="BB37">
            <v>1707.6179678469641</v>
          </cell>
        </row>
        <row r="39">
          <cell r="D39">
            <v>81.226504753845148</v>
          </cell>
          <cell r="E39">
            <v>87.904201048368009</v>
          </cell>
          <cell r="F39">
            <v>93.357450453693289</v>
          </cell>
          <cell r="G39">
            <v>91.192675450745242</v>
          </cell>
          <cell r="H39">
            <v>86.001038859769764</v>
          </cell>
          <cell r="I39">
            <v>86.272359303894703</v>
          </cell>
          <cell r="J39">
            <v>92.245257965635034</v>
          </cell>
          <cell r="K39">
            <v>95.138415702614893</v>
          </cell>
          <cell r="L39">
            <v>96.242232704474247</v>
          </cell>
          <cell r="M39">
            <v>92.213837749225178</v>
          </cell>
          <cell r="N39">
            <v>92.759159715002696</v>
          </cell>
          <cell r="O39">
            <v>92.776648602981354</v>
          </cell>
          <cell r="P39">
            <v>92.833323503229664</v>
          </cell>
          <cell r="Q39">
            <v>92.776475773220895</v>
          </cell>
          <cell r="R39">
            <v>93.000614381426274</v>
          </cell>
          <cell r="S39">
            <v>100</v>
          </cell>
          <cell r="T39">
            <v>100</v>
          </cell>
          <cell r="U39">
            <v>100</v>
          </cell>
          <cell r="V39">
            <v>100</v>
          </cell>
          <cell r="W39">
            <v>99.895392496445652</v>
          </cell>
          <cell r="X39">
            <v>95.670886075949369</v>
          </cell>
          <cell r="Y39">
            <v>96.469414893617028</v>
          </cell>
          <cell r="Z39">
            <v>96.61115133960898</v>
          </cell>
          <cell r="AA39">
            <v>96.61875945537065</v>
          </cell>
          <cell r="AB39">
            <v>95.952448801327591</v>
          </cell>
          <cell r="AC39">
            <v>96.602023838867112</v>
          </cell>
          <cell r="AD39">
            <v>95.804102050940415</v>
          </cell>
          <cell r="AE39">
            <v>96.622807467776809</v>
          </cell>
          <cell r="AF39">
            <v>97.61883237892367</v>
          </cell>
          <cell r="AG39">
            <v>96.583982595215886</v>
          </cell>
          <cell r="AH39">
            <v>96.089777921395452</v>
          </cell>
          <cell r="AI39">
            <v>95.662152957953737</v>
          </cell>
          <cell r="AJ39">
            <v>93.209717073493707</v>
          </cell>
          <cell r="AK39">
            <v>93.209717073493707</v>
          </cell>
          <cell r="AL39">
            <v>94.487275936065515</v>
          </cell>
          <cell r="AM39">
            <v>93.209717104793583</v>
          </cell>
          <cell r="AN39">
            <v>93.209717138280212</v>
          </cell>
          <cell r="AO39">
            <v>93.209717156298794</v>
          </cell>
          <cell r="AP39">
            <v>93.209717208932048</v>
          </cell>
          <cell r="AQ39">
            <v>93.20971715299234</v>
          </cell>
          <cell r="AR39">
            <v>93.209717135213992</v>
          </cell>
          <cell r="AS39">
            <v>93.209717171764865</v>
          </cell>
          <cell r="AT39">
            <v>93.209717160220492</v>
          </cell>
          <cell r="AU39">
            <v>93.209717148824112</v>
          </cell>
          <cell r="AV39">
            <v>93.209717148824126</v>
          </cell>
          <cell r="AW39">
            <v>93.209717148824112</v>
          </cell>
          <cell r="AX39">
            <v>93.209717148824126</v>
          </cell>
          <cell r="AY39">
            <v>93.209717148824112</v>
          </cell>
          <cell r="AZ39">
            <v>93.209717148824126</v>
          </cell>
          <cell r="BA39">
            <v>93.209717148824112</v>
          </cell>
          <cell r="BB39">
            <v>93.209717148824126</v>
          </cell>
        </row>
        <row r="48">
          <cell r="D48">
            <v>1279.0960349400839</v>
          </cell>
          <cell r="E48">
            <v>1757.4121713155112</v>
          </cell>
          <cell r="F48">
            <v>2167.1393878657022</v>
          </cell>
          <cell r="G48">
            <v>1775.5775015373229</v>
          </cell>
          <cell r="H48">
            <v>1746.6751633555093</v>
          </cell>
          <cell r="I48">
            <v>1538.8108112131752</v>
          </cell>
          <cell r="J48">
            <v>1462.3699774068198</v>
          </cell>
          <cell r="K48">
            <v>1502.2621946716308</v>
          </cell>
          <cell r="L48">
            <v>1275.2876200612386</v>
          </cell>
          <cell r="M48">
            <v>1444.682650838216</v>
          </cell>
          <cell r="N48">
            <v>1238.9852000000001</v>
          </cell>
          <cell r="O48">
            <v>1294.1002000000001</v>
          </cell>
          <cell r="P48">
            <v>1137.5735999999999</v>
          </cell>
          <cell r="Q48">
            <v>1011.9114</v>
          </cell>
          <cell r="R48">
            <v>1170.6425999999999</v>
          </cell>
          <cell r="S48">
            <v>1162.3557535555556</v>
          </cell>
          <cell r="T48">
            <v>1313.5373438023087</v>
          </cell>
          <cell r="U48">
            <v>1329.5942600000001</v>
          </cell>
          <cell r="V48">
            <v>1401.6846799999998</v>
          </cell>
          <cell r="W48">
            <v>1301.7930093394659</v>
          </cell>
          <cell r="X48">
            <v>1316.1461999999999</v>
          </cell>
          <cell r="Y48">
            <v>1091.277</v>
          </cell>
          <cell r="Z48">
            <v>956.79639999999995</v>
          </cell>
          <cell r="AA48">
            <v>866.40779999999984</v>
          </cell>
          <cell r="AB48">
            <v>1057.6568499999998</v>
          </cell>
          <cell r="AC48">
            <v>942.52829560606051</v>
          </cell>
          <cell r="AD48">
            <v>916.81615396825418</v>
          </cell>
          <cell r="AE48">
            <v>1065.5769261487048</v>
          </cell>
          <cell r="AF48">
            <v>1154.481895815296</v>
          </cell>
          <cell r="AG48">
            <v>1019.850817884579</v>
          </cell>
          <cell r="AH48">
            <v>1295.395534354067</v>
          </cell>
          <cell r="AI48">
            <v>1300.7139999999999</v>
          </cell>
          <cell r="AJ48">
            <v>1278.6679999999999</v>
          </cell>
          <cell r="AK48">
            <v>1406.5348000000001</v>
          </cell>
          <cell r="AL48">
            <v>1320.3280835885168</v>
          </cell>
          <cell r="AM48">
            <v>1322.76</v>
          </cell>
          <cell r="AN48">
            <v>1366.8519999999999</v>
          </cell>
          <cell r="AO48">
            <v>1388.8979999999999</v>
          </cell>
          <cell r="AP48">
            <v>1410.944</v>
          </cell>
          <cell r="AQ48">
            <v>1372.3635000000002</v>
          </cell>
          <cell r="AR48">
            <v>1432.99</v>
          </cell>
          <cell r="AS48">
            <v>1455.0360000000001</v>
          </cell>
          <cell r="AT48">
            <v>1477.0819999999999</v>
          </cell>
          <cell r="AU48">
            <v>1499.1279999999999</v>
          </cell>
          <cell r="AV48">
            <v>1521.61492</v>
          </cell>
          <cell r="AW48">
            <v>1544.4391437999998</v>
          </cell>
          <cell r="AX48">
            <v>1567.6057309569994</v>
          </cell>
          <cell r="AY48">
            <v>1591.1198169213544</v>
          </cell>
          <cell r="AZ48">
            <v>1614.9866141751745</v>
          </cell>
          <cell r="BA48">
            <v>1639.2114133878019</v>
          </cell>
          <cell r="BB48">
            <v>1663.7995845886189</v>
          </cell>
        </row>
        <row r="49">
          <cell r="D49">
            <v>150</v>
          </cell>
          <cell r="E49">
            <v>37.394859313964844</v>
          </cell>
          <cell r="F49">
            <v>23.314231872558594</v>
          </cell>
          <cell r="G49">
            <v>-18.068145751953125</v>
          </cell>
          <cell r="H49">
            <v>-1.6277714967727661</v>
          </cell>
          <cell r="I49">
            <v>23.373000000000001</v>
          </cell>
          <cell r="J49">
            <v>15.211</v>
          </cell>
          <cell r="K49">
            <v>8.1999999999999993</v>
          </cell>
          <cell r="L49">
            <v>41.6</v>
          </cell>
          <cell r="M49">
            <v>-17.289566040039063</v>
          </cell>
          <cell r="N49">
            <v>-19.484237670898438</v>
          </cell>
          <cell r="O49">
            <v>-11.506648063659668</v>
          </cell>
          <cell r="P49">
            <v>-24.275960922241211</v>
          </cell>
          <cell r="Q49">
            <v>-20.652299880981445</v>
          </cell>
          <cell r="R49">
            <v>-18.968875885009766</v>
          </cell>
          <cell r="S49">
            <v>-6.1848611831665039</v>
          </cell>
          <cell r="T49">
            <v>1.5019805431365967</v>
          </cell>
          <cell r="U49">
            <v>16.879842758178711</v>
          </cell>
          <cell r="V49">
            <v>38.518524169921875</v>
          </cell>
          <cell r="W49">
            <v>11.203282356262207</v>
          </cell>
          <cell r="X49">
            <v>13.230935096740723</v>
          </cell>
          <cell r="Y49">
            <v>-16.920749664306641</v>
          </cell>
          <cell r="Z49">
            <v>-28.038467407226563</v>
          </cell>
          <cell r="AA49">
            <v>-38.1881103515625</v>
          </cell>
          <cell r="AB49">
            <v>-18.753835678100586</v>
          </cell>
          <cell r="AC49">
            <v>-28.387264251708984</v>
          </cell>
          <cell r="AD49">
            <v>-15.986849784851074</v>
          </cell>
          <cell r="AE49">
            <v>11.369244575500488</v>
          </cell>
          <cell r="AF49">
            <v>8.3433704376220703</v>
          </cell>
          <cell r="AG49">
            <v>-3.5745081901550293</v>
          </cell>
          <cell r="AH49">
            <v>12.205788612365723</v>
          </cell>
          <cell r="AI49">
            <v>0.41056907176971436</v>
          </cell>
          <cell r="AJ49">
            <v>-1.6949152946472168</v>
          </cell>
          <cell r="AK49">
            <v>9.9999990463256836</v>
          </cell>
          <cell r="AL49">
            <v>29.462867736816406</v>
          </cell>
          <cell r="AM49">
            <v>-5.9561119079589844</v>
          </cell>
          <cell r="AN49">
            <v>3.3333332538604736</v>
          </cell>
          <cell r="AO49">
            <v>1.6129032373428345</v>
          </cell>
          <cell r="AP49">
            <v>1.5873016119003296</v>
          </cell>
          <cell r="AQ49">
            <v>3.9410951137542725</v>
          </cell>
          <cell r="AR49">
            <v>4.417670726776123</v>
          </cell>
          <cell r="AS49">
            <v>1.5384615659713745</v>
          </cell>
          <cell r="AT49">
            <v>1.5151515007019043</v>
          </cell>
          <cell r="AU49">
            <v>1.492537260055542</v>
          </cell>
          <cell r="AV49">
            <v>2</v>
          </cell>
          <cell r="AW49">
            <v>2</v>
          </cell>
          <cell r="AX49">
            <v>2</v>
          </cell>
          <cell r="AY49">
            <v>2</v>
          </cell>
          <cell r="AZ49">
            <v>2</v>
          </cell>
          <cell r="BA49">
            <v>2</v>
          </cell>
          <cell r="BB49">
            <v>2</v>
          </cell>
        </row>
        <row r="51">
          <cell r="D51">
            <v>85.465896783564077</v>
          </cell>
          <cell r="E51">
            <v>85.465896783564077</v>
          </cell>
          <cell r="F51">
            <v>85.465896783564077</v>
          </cell>
          <cell r="G51">
            <v>85.465896783564077</v>
          </cell>
          <cell r="H51">
            <v>85.465896783564077</v>
          </cell>
          <cell r="I51">
            <v>85.465896783564077</v>
          </cell>
          <cell r="J51">
            <v>85.465896783564077</v>
          </cell>
          <cell r="K51">
            <v>85.465896783564077</v>
          </cell>
          <cell r="L51">
            <v>85.465896783564077</v>
          </cell>
          <cell r="M51">
            <v>85.465896783564077</v>
          </cell>
          <cell r="N51">
            <v>85.465896783564077</v>
          </cell>
          <cell r="O51">
            <v>85.465896783564077</v>
          </cell>
          <cell r="P51">
            <v>85.465896783564077</v>
          </cell>
          <cell r="Q51">
            <v>85.465896783564077</v>
          </cell>
          <cell r="R51">
            <v>85.465896783564077</v>
          </cell>
          <cell r="S51">
            <v>85.465896783564077</v>
          </cell>
          <cell r="T51">
            <v>85.465896783564077</v>
          </cell>
          <cell r="U51">
            <v>85.465896783564077</v>
          </cell>
          <cell r="V51">
            <v>85.465896783564077</v>
          </cell>
          <cell r="W51">
            <v>85.465896783564077</v>
          </cell>
          <cell r="X51">
            <v>85.465896783564077</v>
          </cell>
          <cell r="Y51">
            <v>85.465896783564077</v>
          </cell>
          <cell r="Z51">
            <v>85.465896783564077</v>
          </cell>
          <cell r="AA51">
            <v>85.465896783564077</v>
          </cell>
          <cell r="AB51">
            <v>85.465896783564077</v>
          </cell>
          <cell r="AC51">
            <v>86.647045772306711</v>
          </cell>
          <cell r="AD51">
            <v>86.647045772306711</v>
          </cell>
          <cell r="AE51">
            <v>86.647045772306711</v>
          </cell>
          <cell r="AF51">
            <v>86.647045772306711</v>
          </cell>
          <cell r="AG51">
            <v>86.647045772306711</v>
          </cell>
          <cell r="AH51">
            <v>86.960472151339019</v>
          </cell>
          <cell r="AI51">
            <v>86.960472151339019</v>
          </cell>
          <cell r="AJ51">
            <v>86.960472151339019</v>
          </cell>
          <cell r="AK51">
            <v>86.960472151339019</v>
          </cell>
          <cell r="AL51">
            <v>86.960472151339019</v>
          </cell>
          <cell r="AM51">
            <v>86.960472151339019</v>
          </cell>
          <cell r="AN51">
            <v>86.960472151339019</v>
          </cell>
          <cell r="AO51">
            <v>86.960472151339019</v>
          </cell>
          <cell r="AP51">
            <v>86.960472151339019</v>
          </cell>
          <cell r="AQ51">
            <v>86.960472151339019</v>
          </cell>
          <cell r="AR51">
            <v>88.51449324176825</v>
          </cell>
          <cell r="AS51">
            <v>89.175804497456909</v>
          </cell>
          <cell r="AT51">
            <v>89.726897212693459</v>
          </cell>
          <cell r="AU51">
            <v>90.193206432229417</v>
          </cell>
          <cell r="AV51">
            <v>90.59290004537614</v>
          </cell>
          <cell r="AW51">
            <v>90.97075894918909</v>
          </cell>
          <cell r="AX51">
            <v>90.97075894918909</v>
          </cell>
          <cell r="AY51">
            <v>90.97075894918909</v>
          </cell>
          <cell r="AZ51">
            <v>90.97075894918909</v>
          </cell>
          <cell r="BA51">
            <v>90.97075894918909</v>
          </cell>
          <cell r="BB51">
            <v>90.97075894918909</v>
          </cell>
        </row>
        <row r="61">
          <cell r="D61">
            <v>6.0474893828119383</v>
          </cell>
          <cell r="E61">
            <v>6.6785137870083364</v>
          </cell>
          <cell r="F61">
            <v>38.548196155147913</v>
          </cell>
          <cell r="G61">
            <v>39.048853212509577</v>
          </cell>
          <cell r="H61">
            <v>40.459550674239445</v>
          </cell>
          <cell r="I61">
            <v>50.023769100169787</v>
          </cell>
          <cell r="J61">
            <v>30.595212187159955</v>
          </cell>
          <cell r="K61">
            <v>24.665285832642915</v>
          </cell>
          <cell r="L61">
            <v>24.938193343898575</v>
          </cell>
          <cell r="M61">
            <v>30.809324566646747</v>
          </cell>
          <cell r="N61">
            <v>53.105722518033296</v>
          </cell>
          <cell r="O61">
            <v>47.698924852292627</v>
          </cell>
          <cell r="P61">
            <v>45.096453702484432</v>
          </cell>
          <cell r="Q61">
            <v>53.091465634415748</v>
          </cell>
          <cell r="R61">
            <v>48.438266181334392</v>
          </cell>
          <cell r="S61">
            <v>52.260615151252445</v>
          </cell>
          <cell r="T61">
            <v>47.0345536361272</v>
          </cell>
          <cell r="U61">
            <v>44.944129030077107</v>
          </cell>
          <cell r="V61">
            <v>52.260615151252445</v>
          </cell>
          <cell r="W61">
            <v>48.304463986129619</v>
          </cell>
          <cell r="X61">
            <v>21.193337622572123</v>
          </cell>
          <cell r="Y61">
            <v>20.990468315399674</v>
          </cell>
          <cell r="Z61">
            <v>19.571368077841377</v>
          </cell>
          <cell r="AA61">
            <v>21.190591132114498</v>
          </cell>
          <cell r="AB61">
            <v>20.56561077469344</v>
          </cell>
          <cell r="AC61">
            <v>20.937659440697185</v>
          </cell>
          <cell r="AD61">
            <v>17.797010524592608</v>
          </cell>
          <cell r="AE61">
            <v>14.65636160848803</v>
          </cell>
          <cell r="AF61">
            <v>24.078308356801763</v>
          </cell>
          <cell r="AG61">
            <v>38.024895078671591</v>
          </cell>
          <cell r="AH61">
            <v>14.525082119654005</v>
          </cell>
          <cell r="AI61">
            <v>10.250399432904398</v>
          </cell>
          <cell r="AJ61">
            <v>8.9057364842364279</v>
          </cell>
          <cell r="AK61">
            <v>24.078308356801763</v>
          </cell>
          <cell r="AL61">
            <v>38.024895078671591</v>
          </cell>
          <cell r="AM61">
            <v>13.406298128624526</v>
          </cell>
          <cell r="AN61">
            <v>14.161270455229721</v>
          </cell>
          <cell r="AO61">
            <v>14.95875885961202</v>
          </cell>
          <cell r="AP61">
            <v>15.801157624059462</v>
          </cell>
          <cell r="AQ61">
            <v>38.024895078671591</v>
          </cell>
          <cell r="AR61">
            <v>38.024895078671591</v>
          </cell>
          <cell r="AS61">
            <v>38.024895078671591</v>
          </cell>
          <cell r="AT61">
            <v>38.024895078671591</v>
          </cell>
          <cell r="AU61">
            <v>38.024895078671591</v>
          </cell>
          <cell r="AV61">
            <v>38.024895078671591</v>
          </cell>
          <cell r="AW61">
            <v>38.024895078671598</v>
          </cell>
          <cell r="AX61">
            <v>38.024895078671598</v>
          </cell>
          <cell r="AY61">
            <v>38.024895078671598</v>
          </cell>
          <cell r="AZ61">
            <v>38.024895078671598</v>
          </cell>
          <cell r="BA61">
            <v>38.024895078671598</v>
          </cell>
          <cell r="BB61">
            <v>38.024895078671598</v>
          </cell>
        </row>
        <row r="63">
          <cell r="D63">
            <v>29.8</v>
          </cell>
          <cell r="E63">
            <v>29</v>
          </cell>
          <cell r="F63">
            <v>123.2</v>
          </cell>
          <cell r="G63">
            <v>174.6</v>
          </cell>
          <cell r="H63">
            <v>155.19999999999999</v>
          </cell>
          <cell r="I63">
            <v>29.463999999999999</v>
          </cell>
          <cell r="J63">
            <v>28.117000000000001</v>
          </cell>
          <cell r="K63">
            <v>29.771000000000001</v>
          </cell>
          <cell r="L63">
            <v>15.736000000000001</v>
          </cell>
          <cell r="M63">
            <v>103.08800000000001</v>
          </cell>
          <cell r="N63">
            <v>28.57</v>
          </cell>
          <cell r="O63">
            <v>48.57</v>
          </cell>
          <cell r="P63">
            <v>63.72</v>
          </cell>
          <cell r="Q63">
            <v>33.814999999999998</v>
          </cell>
          <cell r="R63">
            <v>174.67500000000001</v>
          </cell>
          <cell r="S63">
            <v>35.65</v>
          </cell>
          <cell r="T63">
            <v>51.583500000000001</v>
          </cell>
          <cell r="U63">
            <v>55.663499999999999</v>
          </cell>
          <cell r="V63">
            <v>37.725000000000001</v>
          </cell>
          <cell r="W63">
            <v>180.62199999999999</v>
          </cell>
          <cell r="X63">
            <v>14.635</v>
          </cell>
          <cell r="Y63">
            <v>21.155000000000005</v>
          </cell>
          <cell r="Z63">
            <v>26.437000000000005</v>
          </cell>
          <cell r="AA63">
            <v>16.321000000000002</v>
          </cell>
          <cell r="AB63">
            <v>78.548000000000016</v>
          </cell>
          <cell r="AC63">
            <v>15.012</v>
          </cell>
          <cell r="AD63">
            <v>16.459400000000002</v>
          </cell>
          <cell r="AE63">
            <v>19.315799999999999</v>
          </cell>
          <cell r="AF63">
            <v>16.854399999999998</v>
          </cell>
          <cell r="AG63">
            <v>67.641599999999997</v>
          </cell>
          <cell r="AH63">
            <v>11.130599999999999</v>
          </cell>
          <cell r="AI63">
            <v>12.783799999999999</v>
          </cell>
          <cell r="AJ63">
            <v>16.6694</v>
          </cell>
          <cell r="AK63">
            <v>18.45125671500174</v>
          </cell>
          <cell r="AL63">
            <v>59.035056715001737</v>
          </cell>
          <cell r="AM63">
            <v>10.439418135647735</v>
          </cell>
          <cell r="AN63">
            <v>17.550097650994829</v>
          </cell>
          <cell r="AO63">
            <v>18.53842701146381</v>
          </cell>
          <cell r="AP63">
            <v>12.304283395923482</v>
          </cell>
          <cell r="AQ63">
            <v>58.832226194029857</v>
          </cell>
          <cell r="AR63">
            <v>62.508995408964481</v>
          </cell>
          <cell r="AS63">
            <v>66.332784582414092</v>
          </cell>
          <cell r="AT63">
            <v>70.390481908559664</v>
          </cell>
          <cell r="AU63">
            <v>74.696395975405352</v>
          </cell>
          <cell r="AV63">
            <v>79.265710653361268</v>
          </cell>
          <cell r="AW63">
            <v>84.114538637863561</v>
          </cell>
          <cell r="AX63">
            <v>89.259978267294017</v>
          </cell>
          <cell r="AY63">
            <v>94.720173816555373</v>
          </cell>
          <cell r="AZ63">
            <v>100.51437947891465</v>
          </cell>
          <cell r="BA63">
            <v>106.66302726173218</v>
          </cell>
          <cell r="BB63">
            <v>113.1877990354965</v>
          </cell>
        </row>
        <row r="64">
          <cell r="E64">
            <v>15.642938613891602</v>
          </cell>
          <cell r="F64">
            <v>538.18402099609375</v>
          </cell>
          <cell r="G64">
            <v>0.55444484949111938</v>
          </cell>
          <cell r="H64">
            <v>-1.7783507108688354</v>
          </cell>
          <cell r="M64">
            <v>-31.534835815429688</v>
          </cell>
          <cell r="N64">
            <v>-6.5002061426639557E-2</v>
          </cell>
          <cell r="O64">
            <v>46.760025024414063</v>
          </cell>
          <cell r="P64">
            <v>72.111122131347656</v>
          </cell>
          <cell r="Q64">
            <v>100.40676879882813</v>
          </cell>
          <cell r="R64">
            <v>47.999111175537109</v>
          </cell>
          <cell r="S64">
            <v>6.4932278771365981</v>
          </cell>
          <cell r="T64">
            <v>2.275204384581575</v>
          </cell>
          <cell r="U64">
            <v>-0.80852059538961685</v>
          </cell>
          <cell r="V64">
            <v>-1.4203687968309731</v>
          </cell>
          <cell r="W64">
            <v>1.3541320562362671</v>
          </cell>
          <cell r="X64">
            <v>-59.99726663933307</v>
          </cell>
          <cell r="Y64">
            <v>-55.977983789576633</v>
          </cell>
          <cell r="Z64">
            <v>-57.045067177504905</v>
          </cell>
          <cell r="AA64">
            <v>-60.00245068006371</v>
          </cell>
          <cell r="AB64">
            <v>-58.002910614013672</v>
          </cell>
          <cell r="AC64">
            <v>-6.8329347454709755E-3</v>
          </cell>
          <cell r="AD64">
            <v>-14.184353580713783</v>
          </cell>
          <cell r="AE64">
            <v>8.8000000000000078</v>
          </cell>
          <cell r="AF64">
            <v>8.8000000000000078</v>
          </cell>
          <cell r="AG64">
            <v>8.8000000000000078</v>
          </cell>
          <cell r="AH64">
            <v>3.0000002634075651</v>
          </cell>
          <cell r="AI64">
            <v>3.0000002634075651</v>
          </cell>
          <cell r="AJ64">
            <v>3.0000002634075651</v>
          </cell>
          <cell r="AK64">
            <v>3.0000002634075651</v>
          </cell>
          <cell r="AL64">
            <v>3.0000002634075651</v>
          </cell>
          <cell r="AM64">
            <v>1.6999999969064206</v>
          </cell>
          <cell r="AN64">
            <v>2.7</v>
          </cell>
          <cell r="AO64">
            <v>2.2999999999999998</v>
          </cell>
          <cell r="AP64">
            <v>2.2999999999999998</v>
          </cell>
          <cell r="AQ64">
            <v>2.2999999999999998</v>
          </cell>
          <cell r="AR64">
            <v>2.2999999999999998</v>
          </cell>
          <cell r="AS64">
            <v>2.2999999999999998</v>
          </cell>
          <cell r="AT64">
            <v>1.0639830977354547</v>
          </cell>
          <cell r="AU64">
            <v>1.0639830977354547</v>
          </cell>
          <cell r="AV64">
            <v>1.0639830977354547</v>
          </cell>
          <cell r="AW64">
            <v>1.0639830977354547</v>
          </cell>
        </row>
        <row r="72">
          <cell r="D72">
            <v>79.2</v>
          </cell>
          <cell r="E72">
            <v>62</v>
          </cell>
          <cell r="F72">
            <v>53.4</v>
          </cell>
          <cell r="G72">
            <v>175.7</v>
          </cell>
          <cell r="H72">
            <v>172.1</v>
          </cell>
          <cell r="I72">
            <v>31.372299999999996</v>
          </cell>
          <cell r="J72">
            <v>35.355800000000002</v>
          </cell>
          <cell r="K72">
            <v>34.880899999999997</v>
          </cell>
          <cell r="L72">
            <v>35.842500000000001</v>
          </cell>
          <cell r="M72">
            <v>137.45150000000001</v>
          </cell>
          <cell r="N72">
            <v>22.23</v>
          </cell>
          <cell r="O72">
            <v>32.619999999999997</v>
          </cell>
          <cell r="P72">
            <v>29.49</v>
          </cell>
          <cell r="Q72">
            <v>30.38</v>
          </cell>
          <cell r="R72">
            <v>114.71999999999998</v>
          </cell>
          <cell r="S72">
            <v>14.485199999999999</v>
          </cell>
          <cell r="T72">
            <v>33.400000000000006</v>
          </cell>
          <cell r="U72">
            <v>21.824800000000003</v>
          </cell>
          <cell r="V72">
            <v>21.5519</v>
          </cell>
          <cell r="W72">
            <v>91.261900000000011</v>
          </cell>
          <cell r="X72">
            <v>25.994299999999999</v>
          </cell>
          <cell r="Y72">
            <v>25.9283</v>
          </cell>
          <cell r="Z72">
            <v>28.483799999999999</v>
          </cell>
          <cell r="AA72">
            <v>22.719000000000001</v>
          </cell>
          <cell r="AB72">
            <v>103.12540000000001</v>
          </cell>
          <cell r="AC72">
            <v>22.2</v>
          </cell>
          <cell r="AD72">
            <v>24.434829920000002</v>
          </cell>
          <cell r="AE72">
            <v>24.066599806400003</v>
          </cell>
          <cell r="AF72">
            <v>32.35425107750001</v>
          </cell>
          <cell r="AG72">
            <v>103.05568080390002</v>
          </cell>
          <cell r="AH72">
            <v>22.64622</v>
          </cell>
          <cell r="AI72">
            <v>24.925970001392002</v>
          </cell>
          <cell r="AJ72">
            <v>24.550338462508645</v>
          </cell>
          <cell r="AK72">
            <v>33.004571524157761</v>
          </cell>
          <cell r="AL72">
            <v>105.1270999880584</v>
          </cell>
          <cell r="AM72">
            <v>111.46649794791041</v>
          </cell>
          <cell r="AN72">
            <v>114.476093392504</v>
          </cell>
          <cell r="AO72">
            <v>120.62231484674753</v>
          </cell>
          <cell r="AP72">
            <v>127.09852693086941</v>
          </cell>
          <cell r="AQ72">
            <v>133.92244684178777</v>
          </cell>
          <cell r="AR72">
            <v>141.11274301272337</v>
          </cell>
          <cell r="AS72">
            <v>148.68908618507649</v>
          </cell>
          <cell r="AT72">
            <v>141.22576316527775</v>
          </cell>
          <cell r="AU72">
            <v>145.5829490433043</v>
          </cell>
          <cell r="AV72">
            <v>150.07456555459606</v>
          </cell>
          <cell r="AW72">
            <v>154.70476023741881</v>
          </cell>
        </row>
        <row r="74">
          <cell r="D74">
            <v>77.582064263959452</v>
          </cell>
          <cell r="E74">
            <v>57.998056075011299</v>
          </cell>
          <cell r="F74">
            <v>45.179487145681541</v>
          </cell>
          <cell r="G74">
            <v>149.75273227072142</v>
          </cell>
          <cell r="H74">
            <v>154.73530380081351</v>
          </cell>
          <cell r="I74">
            <v>31.372299999999996</v>
          </cell>
          <cell r="J74">
            <v>35.355800000000002</v>
          </cell>
          <cell r="K74">
            <v>34.880899999999997</v>
          </cell>
          <cell r="L74">
            <v>35.842500000000001</v>
          </cell>
          <cell r="M74">
            <v>137.45150000000001</v>
          </cell>
          <cell r="N74">
            <v>23.614936328862989</v>
          </cell>
          <cell r="O74">
            <v>34.652236754273979</v>
          </cell>
          <cell r="P74">
            <v>31.327236722364798</v>
          </cell>
          <cell r="Q74">
            <v>32.272684015783064</v>
          </cell>
          <cell r="R74">
            <v>121.86709382128484</v>
          </cell>
          <cell r="S74">
            <v>25.97642996174929</v>
          </cell>
          <cell r="T74">
            <v>40.889639370043291</v>
          </cell>
          <cell r="U74">
            <v>39.159045902955995</v>
          </cell>
          <cell r="V74">
            <v>38.727220818939678</v>
          </cell>
          <cell r="W74">
            <v>20.36963239593501</v>
          </cell>
          <cell r="X74">
            <v>28.054544358689235</v>
          </cell>
          <cell r="Y74">
            <v>38.845157401541123</v>
          </cell>
          <cell r="Z74">
            <v>39.550636361985553</v>
          </cell>
          <cell r="AA74">
            <v>48.409026023674599</v>
          </cell>
          <cell r="AB74">
            <v>-7.3029077306573704</v>
          </cell>
          <cell r="AC74">
            <v>0.47927541259400464</v>
          </cell>
          <cell r="AD74">
            <v>-4.4642563786265077</v>
          </cell>
          <cell r="AE74">
            <v>8.0204751764106241</v>
          </cell>
          <cell r="AF74">
            <v>25.345181751837863</v>
          </cell>
          <cell r="AG74">
            <v>6.4842025566264949E-2</v>
          </cell>
          <cell r="AH74">
            <v>27.768388006230602</v>
          </cell>
          <cell r="AI74">
            <v>38.919740103752083</v>
          </cell>
          <cell r="AJ74">
            <v>42.342911289141739</v>
          </cell>
          <cell r="AK74">
            <v>51.826703260946033</v>
          </cell>
          <cell r="AL74">
            <v>0.16857543842185629</v>
          </cell>
          <cell r="AM74">
            <v>156.03201038026836</v>
          </cell>
          <cell r="AN74">
            <v>156.03201038026836</v>
          </cell>
          <cell r="AO74">
            <v>160.71297069167642</v>
          </cell>
          <cell r="AP74">
            <v>165.53435981242671</v>
          </cell>
          <cell r="AQ74">
            <v>3.8074450726704789E-2</v>
          </cell>
          <cell r="AR74">
            <v>4.0429688388983198E-2</v>
          </cell>
          <cell r="AS74">
            <v>1.5127533152391903E-2</v>
          </cell>
          <cell r="AT74">
            <v>2.115901274104437E-2</v>
          </cell>
          <cell r="AU74">
            <v>2.2526945798749143E-2</v>
          </cell>
          <cell r="AV74">
            <v>2.3853702230612672E-2</v>
          </cell>
          <cell r="AW74">
            <v>1.9648229049182842E-2</v>
          </cell>
          <cell r="AX74">
            <v>1.7823652116333299E-2</v>
          </cell>
          <cell r="AY74">
            <v>-1.1127182109652911E-2</v>
          </cell>
          <cell r="AZ74">
            <v>4.6773310349827568E-2</v>
          </cell>
          <cell r="BA74">
            <v>4.1646208238122817E-2</v>
          </cell>
          <cell r="BB74">
            <v>4.701167140827045E-2</v>
          </cell>
        </row>
        <row r="76">
          <cell r="D76">
            <v>483.1</v>
          </cell>
          <cell r="E76">
            <v>469.5</v>
          </cell>
          <cell r="F76">
            <v>588.70000000000005</v>
          </cell>
          <cell r="G76">
            <v>306.89999999999998</v>
          </cell>
          <cell r="H76">
            <v>320.3</v>
          </cell>
          <cell r="I76">
            <v>76.447000000000003</v>
          </cell>
          <cell r="J76">
            <v>88.606999999999999</v>
          </cell>
          <cell r="K76">
            <v>83.146000000000001</v>
          </cell>
          <cell r="L76">
            <v>108.98699999999999</v>
          </cell>
          <cell r="M76">
            <v>357.18700000000001</v>
          </cell>
          <cell r="N76">
            <v>104.352</v>
          </cell>
          <cell r="O76">
            <v>99.35</v>
          </cell>
          <cell r="P76">
            <v>92.92</v>
          </cell>
          <cell r="Q76">
            <v>150.33000000000001</v>
          </cell>
          <cell r="R76">
            <v>446.952</v>
          </cell>
          <cell r="S76">
            <v>134.26900000000001</v>
          </cell>
          <cell r="T76">
            <v>113.117</v>
          </cell>
          <cell r="U76">
            <v>129.05799999999999</v>
          </cell>
          <cell r="V76">
            <v>169.5343</v>
          </cell>
          <cell r="W76">
            <v>545.97829999999999</v>
          </cell>
          <cell r="X76">
            <v>174.17259999999999</v>
          </cell>
          <cell r="Y76">
            <v>159.58199999999999</v>
          </cell>
          <cell r="Z76">
            <v>124.03530000000001</v>
          </cell>
          <cell r="AA76">
            <v>79.305700000000002</v>
          </cell>
          <cell r="AB76">
            <v>537.09559999999999</v>
          </cell>
          <cell r="AC76">
            <v>145.88499999999999</v>
          </cell>
          <cell r="AD76">
            <v>163.30000000000001</v>
          </cell>
          <cell r="AE76">
            <v>147.30000000000001</v>
          </cell>
          <cell r="AF76">
            <v>144.87799999999999</v>
          </cell>
          <cell r="AG76">
            <v>601.36300000000006</v>
          </cell>
          <cell r="AH76">
            <v>165.57400000000001</v>
          </cell>
          <cell r="AI76">
            <v>117.387</v>
          </cell>
          <cell r="AJ76">
            <v>178.6311</v>
          </cell>
          <cell r="AK76">
            <v>141.35790000000003</v>
          </cell>
          <cell r="AL76">
            <v>602.95000000000005</v>
          </cell>
          <cell r="AM76">
            <v>161.3775</v>
          </cell>
          <cell r="AN76">
            <v>161.3775</v>
          </cell>
          <cell r="AO76">
            <v>161.3775</v>
          </cell>
          <cell r="AP76">
            <v>161.3775</v>
          </cell>
          <cell r="AQ76">
            <v>645.51</v>
          </cell>
          <cell r="AR76">
            <v>624.69510000000002</v>
          </cell>
          <cell r="AS76">
            <v>627.81857549999995</v>
          </cell>
          <cell r="AT76">
            <v>630.95766837749989</v>
          </cell>
          <cell r="AU76">
            <v>634.11245671938741</v>
          </cell>
          <cell r="AV76">
            <v>637.28301900298425</v>
          </cell>
          <cell r="AW76">
            <v>640.46943409799917</v>
          </cell>
          <cell r="AX76">
            <v>643.67178126848899</v>
          </cell>
          <cell r="AY76">
            <v>646.89014017483146</v>
          </cell>
          <cell r="AZ76">
            <v>650.12459087570551</v>
          </cell>
          <cell r="BA76">
            <v>653.37521383008402</v>
          </cell>
          <cell r="BB76">
            <v>656.64208989923429</v>
          </cell>
        </row>
        <row r="84">
          <cell r="D84">
            <v>550.70055786641433</v>
          </cell>
          <cell r="E84">
            <v>147.63122874557143</v>
          </cell>
          <cell r="F84">
            <v>226.43388849814522</v>
          </cell>
          <cell r="G84">
            <v>98.540780833695123</v>
          </cell>
          <cell r="H84">
            <v>109.15675595186012</v>
          </cell>
          <cell r="I84">
            <v>23.832350969349918</v>
          </cell>
          <cell r="J84">
            <v>25.725159252730275</v>
          </cell>
          <cell r="K84">
            <v>23.417462625256089</v>
          </cell>
          <cell r="L84">
            <v>29.799684950698254</v>
          </cell>
          <cell r="M84">
            <v>103.32934398354519</v>
          </cell>
          <cell r="N84">
            <v>26.578068068197265</v>
          </cell>
          <cell r="O84">
            <v>27.638246018945686</v>
          </cell>
          <cell r="P84">
            <v>28.493614943822926</v>
          </cell>
          <cell r="Q84">
            <v>48.056314926979567</v>
          </cell>
          <cell r="R84">
            <v>129.52734775612288</v>
          </cell>
          <cell r="S84">
            <v>47.103296799318095</v>
          </cell>
          <cell r="T84">
            <v>35.643580599769216</v>
          </cell>
          <cell r="U84">
            <v>43.057755217202008</v>
          </cell>
          <cell r="V84">
            <v>54.741558133515746</v>
          </cell>
          <cell r="W84">
            <v>180.50606366712296</v>
          </cell>
          <cell r="X84">
            <v>58.641109021375904</v>
          </cell>
          <cell r="Y84">
            <v>51.144271059730301</v>
          </cell>
          <cell r="Z84">
            <v>36.500955491424257</v>
          </cell>
          <cell r="AA84">
            <v>22.340922972512974</v>
          </cell>
          <cell r="AB84">
            <v>165.58093812105938</v>
          </cell>
          <cell r="AC84">
            <v>44.311826317077788</v>
          </cell>
          <cell r="AD84">
            <v>48.696415145124803</v>
          </cell>
          <cell r="AE84">
            <v>52.556805797300989</v>
          </cell>
          <cell r="AF84">
            <v>43.084554952008588</v>
          </cell>
          <cell r="AG84">
            <v>178.50968865949125</v>
          </cell>
          <cell r="AH84">
            <v>51.126536057487712</v>
          </cell>
          <cell r="AI84">
            <v>35.836929790221248</v>
          </cell>
          <cell r="AJ84">
            <v>55.324412911621486</v>
          </cell>
          <cell r="AK84">
            <v>43.78041017448642</v>
          </cell>
          <cell r="AL84">
            <v>185.93452275643776</v>
          </cell>
          <cell r="AM84">
            <v>49.715504986117388</v>
          </cell>
          <cell r="AN84">
            <v>52.177999720205612</v>
          </cell>
          <cell r="AO84">
            <v>56.702727803628207</v>
          </cell>
          <cell r="AP84">
            <v>50.258698679645036</v>
          </cell>
          <cell r="AQ84">
            <v>208.85493118959624</v>
          </cell>
          <cell r="AR84">
            <v>208.75705632678421</v>
          </cell>
          <cell r="AS84">
            <v>213.13923012708548</v>
          </cell>
          <cell r="AT84">
            <v>217.48249853397988</v>
          </cell>
          <cell r="AU84">
            <v>221.80395142384839</v>
          </cell>
          <cell r="AV84">
            <v>226.15593779444345</v>
          </cell>
          <cell r="AW84">
            <v>230.54593270287504</v>
          </cell>
          <cell r="AX84">
            <v>234.71074497715233</v>
          </cell>
          <cell r="AY84">
            <v>238.95079458516457</v>
          </cell>
          <cell r="AZ84">
            <v>243.26744068934551</v>
          </cell>
          <cell r="BA84">
            <v>247.66206700539848</v>
          </cell>
          <cell r="BB84">
            <v>252.13608224585093</v>
          </cell>
        </row>
        <row r="85">
          <cell r="D85">
            <v>483.1</v>
          </cell>
          <cell r="E85">
            <v>469.5</v>
          </cell>
          <cell r="F85">
            <v>588.70000000000005</v>
          </cell>
          <cell r="G85">
            <v>306.89999999999998</v>
          </cell>
          <cell r="H85">
            <v>320.3</v>
          </cell>
          <cell r="I85">
            <v>76.447000000000003</v>
          </cell>
          <cell r="J85">
            <v>88.606999999999999</v>
          </cell>
          <cell r="K85">
            <v>83.146000000000001</v>
          </cell>
          <cell r="L85">
            <v>108.98699999999999</v>
          </cell>
          <cell r="M85">
            <v>357.18700000000001</v>
          </cell>
          <cell r="N85">
            <v>104.352</v>
          </cell>
          <cell r="O85">
            <v>99.35</v>
          </cell>
          <cell r="P85">
            <v>92.92</v>
          </cell>
          <cell r="Q85">
            <v>150.33000000000001</v>
          </cell>
          <cell r="R85">
            <v>446.952</v>
          </cell>
          <cell r="S85">
            <v>134.26900000000001</v>
          </cell>
          <cell r="T85">
            <v>113.117</v>
          </cell>
          <cell r="U85">
            <v>129.05799999999999</v>
          </cell>
          <cell r="V85">
            <v>169.5343</v>
          </cell>
          <cell r="W85">
            <v>545.97829999999999</v>
          </cell>
          <cell r="X85">
            <v>174.17259999999999</v>
          </cell>
          <cell r="Y85">
            <v>159.58199999999999</v>
          </cell>
          <cell r="Z85">
            <v>124.03530000000001</v>
          </cell>
          <cell r="AA85">
            <v>79.305700000000002</v>
          </cell>
          <cell r="AB85">
            <v>537.09559999999999</v>
          </cell>
          <cell r="AC85">
            <v>145.88499999999999</v>
          </cell>
          <cell r="AD85">
            <v>163.30000000000001</v>
          </cell>
          <cell r="AE85">
            <v>159.49</v>
          </cell>
          <cell r="AF85">
            <v>149.76500000000001</v>
          </cell>
          <cell r="AG85">
            <v>618.44000000000005</v>
          </cell>
          <cell r="AH85">
            <v>136.15</v>
          </cell>
          <cell r="AI85">
            <v>140.04</v>
          </cell>
          <cell r="AJ85">
            <v>157.54500000000002</v>
          </cell>
          <cell r="AK85">
            <v>159.49</v>
          </cell>
          <cell r="AL85">
            <v>593.22500000000002</v>
          </cell>
          <cell r="AM85">
            <v>596.19112499999994</v>
          </cell>
          <cell r="AN85">
            <v>599.17208062499981</v>
          </cell>
          <cell r="AO85">
            <v>602.1679410281248</v>
          </cell>
          <cell r="AP85">
            <v>605.17878073326528</v>
          </cell>
          <cell r="AQ85">
            <v>611.23056854059791</v>
          </cell>
          <cell r="AR85">
            <v>614.28672138330091</v>
          </cell>
          <cell r="AS85">
            <v>617.35815499021726</v>
          </cell>
          <cell r="AT85">
            <v>637.87836129353991</v>
          </cell>
          <cell r="AU85">
            <v>641.06775310000751</v>
          </cell>
          <cell r="AV85">
            <v>644.27309186550747</v>
          </cell>
          <cell r="AW85">
            <v>647.49445732483503</v>
          </cell>
        </row>
        <row r="87">
          <cell r="D87">
            <v>214.93272614365551</v>
          </cell>
          <cell r="E87">
            <v>300.70181043663479</v>
          </cell>
          <cell r="F87">
            <v>319.31713945982671</v>
          </cell>
          <cell r="G87">
            <v>362.22873900293251</v>
          </cell>
          <cell r="H87">
            <v>333.81829534811112</v>
          </cell>
          <cell r="I87">
            <v>328.20123745863145</v>
          </cell>
          <cell r="J87">
            <v>321.65940614172695</v>
          </cell>
          <cell r="K87">
            <v>323.64743944386981</v>
          </cell>
          <cell r="L87">
            <v>268.01866277629443</v>
          </cell>
          <cell r="M87">
            <v>307.15511762746121</v>
          </cell>
          <cell r="N87">
            <v>251.96735775926652</v>
          </cell>
          <cell r="O87">
            <v>275.55145193759444</v>
          </cell>
          <cell r="P87">
            <v>304.23038991269726</v>
          </cell>
          <cell r="Q87">
            <v>316.88848559571585</v>
          </cell>
          <cell r="R87">
            <v>289.9109263124156</v>
          </cell>
          <cell r="S87">
            <v>362.4</v>
          </cell>
          <cell r="T87">
            <v>356.5</v>
          </cell>
          <cell r="U87">
            <v>366.5</v>
          </cell>
          <cell r="V87">
            <v>367.2</v>
          </cell>
          <cell r="W87">
            <v>363.63725089440368</v>
          </cell>
          <cell r="X87">
            <v>362.3</v>
          </cell>
          <cell r="Y87">
            <v>322.2</v>
          </cell>
          <cell r="Z87">
            <v>374.1</v>
          </cell>
          <cell r="AA87">
            <v>304.2</v>
          </cell>
          <cell r="AB87">
            <v>344.53168681702107</v>
          </cell>
          <cell r="AC87">
            <v>300.39999999999998</v>
          </cell>
          <cell r="AD87">
            <v>302</v>
          </cell>
          <cell r="AE87">
            <v>400.91817530250552</v>
          </cell>
          <cell r="AF87">
            <v>353.90287459945682</v>
          </cell>
          <cell r="AG87">
            <v>345.3056477516368</v>
          </cell>
          <cell r="AH87">
            <v>336.91751085383498</v>
          </cell>
          <cell r="AI87">
            <v>335.43571428571431</v>
          </cell>
          <cell r="AJ87">
            <v>422.58942802155985</v>
          </cell>
          <cell r="AK87">
            <v>360.11573390646942</v>
          </cell>
          <cell r="AL87">
            <v>370.90589405046501</v>
          </cell>
          <cell r="AM87">
            <v>392.93401295875913</v>
          </cell>
          <cell r="AN87">
            <v>404.84110426053962</v>
          </cell>
          <cell r="AO87">
            <v>409.60394078125188</v>
          </cell>
          <cell r="AP87">
            <v>414.36677730196408</v>
          </cell>
          <cell r="AQ87">
            <v>414.36677730196408</v>
          </cell>
          <cell r="AR87">
            <v>414.36677730196408</v>
          </cell>
          <cell r="AS87">
            <v>414.36677730196408</v>
          </cell>
          <cell r="AT87">
            <v>343.23839133687488</v>
          </cell>
          <cell r="AU87">
            <v>347.69603274029697</v>
          </cell>
          <cell r="AV87">
            <v>352.2160811659208</v>
          </cell>
          <cell r="AW87">
            <v>356.79489022107771</v>
          </cell>
        </row>
        <row r="98">
          <cell r="D98">
            <v>48.1</v>
          </cell>
          <cell r="E98">
            <v>83.5</v>
          </cell>
          <cell r="F98">
            <v>71.099999999999994</v>
          </cell>
          <cell r="G98">
            <v>38.299999999999997</v>
          </cell>
          <cell r="H98">
            <v>40.299999999999997</v>
          </cell>
          <cell r="I98">
            <v>21.338999999999999</v>
          </cell>
          <cell r="J98">
            <v>4.9720000000000004</v>
          </cell>
          <cell r="K98">
            <v>3</v>
          </cell>
          <cell r="L98">
            <v>10.9</v>
          </cell>
          <cell r="M98">
            <v>40.210999999999999</v>
          </cell>
          <cell r="N98">
            <v>12.546760563380284</v>
          </cell>
          <cell r="O98">
            <v>7.0233962264150938</v>
          </cell>
          <cell r="P98">
            <v>2.6779112271540471</v>
          </cell>
          <cell r="Q98">
            <v>12.093009188361409</v>
          </cell>
          <cell r="R98">
            <v>34.341077205310832</v>
          </cell>
          <cell r="S98">
            <v>16</v>
          </cell>
          <cell r="T98">
            <v>4.8049999999999997</v>
          </cell>
          <cell r="U98">
            <v>4.3899999999999997</v>
          </cell>
          <cell r="V98">
            <v>11.25</v>
          </cell>
          <cell r="W98">
            <v>36.445</v>
          </cell>
          <cell r="X98">
            <v>13.484506418115485</v>
          </cell>
          <cell r="Y98">
            <v>4.4829525344561034</v>
          </cell>
          <cell r="Z98">
            <v>2.2890258138615356</v>
          </cell>
          <cell r="AA98">
            <v>6.7403006937033094</v>
          </cell>
          <cell r="AB98">
            <v>26.996785460136437</v>
          </cell>
          <cell r="AC98">
            <v>9.475200000000001</v>
          </cell>
          <cell r="AD98">
            <v>3.5834000000000006</v>
          </cell>
          <cell r="AE98">
            <v>2.5647300000000004</v>
          </cell>
          <cell r="AF98">
            <v>7.5549599999999995</v>
          </cell>
          <cell r="AG98">
            <v>23.178290000000004</v>
          </cell>
          <cell r="AH98">
            <v>14.2257</v>
          </cell>
          <cell r="AI98">
            <v>21.052499999999998</v>
          </cell>
          <cell r="AJ98">
            <v>16.676200000000001</v>
          </cell>
          <cell r="AK98">
            <v>8.9512299999999989</v>
          </cell>
          <cell r="AL98">
            <v>34.130834999999998</v>
          </cell>
          <cell r="AM98">
            <v>38.226535200000001</v>
          </cell>
          <cell r="AN98">
            <v>42.049188720000004</v>
          </cell>
          <cell r="AO98">
            <v>44.992631930400009</v>
          </cell>
          <cell r="AP98">
            <v>46.34241088831201</v>
          </cell>
          <cell r="AQ98">
            <v>46.805834997195127</v>
          </cell>
          <cell r="AR98">
            <v>49.146126747054886</v>
          </cell>
          <cell r="AS98">
            <v>51.603433084407634</v>
          </cell>
          <cell r="AT98">
            <v>39.575859950000009</v>
          </cell>
          <cell r="AU98">
            <v>39.9716185495</v>
          </cell>
          <cell r="AV98">
            <v>41.970199476975012</v>
          </cell>
          <cell r="AW98">
            <v>44.068709450823754</v>
          </cell>
        </row>
        <row r="99">
          <cell r="D99">
            <v>50.951999999999998</v>
          </cell>
          <cell r="E99">
            <v>76.524499999999989</v>
          </cell>
          <cell r="F99">
            <v>79.033500000000004</v>
          </cell>
          <cell r="G99">
            <v>60.119499999999995</v>
          </cell>
          <cell r="H99">
            <v>58.864999999999995</v>
          </cell>
          <cell r="I99">
            <v>17.963474999999999</v>
          </cell>
          <cell r="J99">
            <v>20.465719999999997</v>
          </cell>
          <cell r="K99">
            <v>18.437290000000001</v>
          </cell>
          <cell r="L99">
            <v>16.431055000000001</v>
          </cell>
          <cell r="M99">
            <v>73.297539999999998</v>
          </cell>
          <cell r="N99">
            <v>11.945195982575024</v>
          </cell>
          <cell r="O99">
            <v>11.352736804384485</v>
          </cell>
          <cell r="P99">
            <v>15.468557131302241</v>
          </cell>
          <cell r="Q99">
            <v>20.784722004175368</v>
          </cell>
          <cell r="R99">
            <v>59.551211922437119</v>
          </cell>
          <cell r="S99">
            <v>14.314521141713254</v>
          </cell>
          <cell r="T99">
            <v>19.281230768316217</v>
          </cell>
          <cell r="U99">
            <v>14.070342451890721</v>
          </cell>
          <cell r="V99">
            <v>15.027707897482694</v>
          </cell>
          <cell r="W99">
            <v>62.693802259402879</v>
          </cell>
          <cell r="X99">
            <v>16.114559999999997</v>
          </cell>
          <cell r="Y99">
            <v>19.203017399999997</v>
          </cell>
          <cell r="Z99">
            <v>19.710856500000002</v>
          </cell>
          <cell r="AA99">
            <v>18.187377000000001</v>
          </cell>
          <cell r="AB99">
            <v>73.215810899999994</v>
          </cell>
          <cell r="AC99">
            <v>13.974444</v>
          </cell>
          <cell r="AD99">
            <v>18.814838399999999</v>
          </cell>
          <cell r="AE99">
            <v>18.426151052868718</v>
          </cell>
          <cell r="AF99">
            <v>18.992159999999998</v>
          </cell>
          <cell r="AG99">
            <v>70.207593452868707</v>
          </cell>
          <cell r="AH99">
            <v>20.039637158931477</v>
          </cell>
          <cell r="AI99">
            <v>18.186663662313311</v>
          </cell>
          <cell r="AJ99">
            <v>24.2216197813622</v>
          </cell>
          <cell r="AK99">
            <v>16.014839692927708</v>
          </cell>
          <cell r="AL99">
            <v>78.462760295534707</v>
          </cell>
          <cell r="AM99">
            <v>16.975826149507714</v>
          </cell>
          <cell r="AN99">
            <v>21.229428482430571</v>
          </cell>
          <cell r="AO99">
            <v>17.89296591489839</v>
          </cell>
          <cell r="AP99">
            <v>18.196331542430304</v>
          </cell>
          <cell r="AQ99">
            <v>74.294552089266986</v>
          </cell>
          <cell r="AR99">
            <v>71.890904808497027</v>
          </cell>
          <cell r="AS99">
            <v>70.667229687524525</v>
          </cell>
          <cell r="AT99">
            <v>72.514214115894646</v>
          </cell>
          <cell r="AU99">
            <v>76.139924821689377</v>
          </cell>
          <cell r="AV99">
            <v>79.946921062773853</v>
          </cell>
          <cell r="AW99">
            <v>83.944267115912552</v>
          </cell>
          <cell r="AX99">
            <v>88.141480471708192</v>
          </cell>
          <cell r="AY99">
            <v>92.548554495293587</v>
          </cell>
          <cell r="AZ99">
            <v>97.175982220058287</v>
          </cell>
          <cell r="BA99">
            <v>102.03478133106118</v>
          </cell>
          <cell r="BB99">
            <v>107.13652039761425</v>
          </cell>
        </row>
        <row r="101">
          <cell r="D101">
            <v>35.764740872927355</v>
          </cell>
          <cell r="E101">
            <v>-38.510948181152344</v>
          </cell>
          <cell r="F101">
            <v>-6.4814858436584473</v>
          </cell>
          <cell r="G101">
            <v>-21.045949935913086</v>
          </cell>
          <cell r="H101">
            <v>0.22508430480957031</v>
          </cell>
          <cell r="I101">
            <v>54.21493902439024</v>
          </cell>
          <cell r="J101">
            <v>54.220283533260634</v>
          </cell>
          <cell r="K101">
            <v>55.452865064695011</v>
          </cell>
          <cell r="L101">
            <v>49.817184643510053</v>
          </cell>
          <cell r="M101">
            <v>22.643884658813477</v>
          </cell>
          <cell r="N101">
            <v>4.4055075645446777</v>
          </cell>
          <cell r="O101">
            <v>-39.575397491455078</v>
          </cell>
          <cell r="P101">
            <v>-30.721307754516602</v>
          </cell>
          <cell r="Q101">
            <v>-10.547410011291504</v>
          </cell>
          <cell r="R101">
            <v>-20.26807975769043</v>
          </cell>
          <cell r="S101">
            <v>-47.72149658203125</v>
          </cell>
          <cell r="T101">
            <v>1.622812032699585</v>
          </cell>
          <cell r="U101">
            <v>-37.552265167236328</v>
          </cell>
          <cell r="V101">
            <v>-42.024463653564453</v>
          </cell>
          <cell r="W101">
            <v>-33.663349151611328</v>
          </cell>
          <cell r="X101">
            <v>8.939204216003418</v>
          </cell>
          <cell r="Y101">
            <v>5.7999958992004395</v>
          </cell>
          <cell r="Z101">
            <v>88.460067749023438</v>
          </cell>
          <cell r="AA101">
            <v>60.142088266953685</v>
          </cell>
          <cell r="AB101">
            <v>36.524257659912109</v>
          </cell>
          <cell r="AC101">
            <v>11.392045454545464</v>
          </cell>
          <cell r="AD101">
            <v>12.62730616491552</v>
          </cell>
          <cell r="AE101">
            <v>-13.075405931751384</v>
          </cell>
          <cell r="AF101">
            <v>-2.4009894334955484</v>
          </cell>
          <cell r="AG101">
            <v>0.83500915765762329</v>
          </cell>
          <cell r="AH101">
            <v>11.13644478449376</v>
          </cell>
          <cell r="AI101">
            <v>10.90842853053684</v>
          </cell>
          <cell r="AJ101">
            <v>6</v>
          </cell>
          <cell r="AK101">
            <v>6</v>
          </cell>
          <cell r="AL101">
            <v>8.1827096939086914</v>
          </cell>
          <cell r="AM101">
            <v>6</v>
          </cell>
          <cell r="AN101">
            <v>6</v>
          </cell>
          <cell r="AO101">
            <v>6</v>
          </cell>
          <cell r="AP101">
            <v>6</v>
          </cell>
          <cell r="AQ101">
            <v>6.0000019073486328</v>
          </cell>
          <cell r="AR101">
            <v>5</v>
          </cell>
          <cell r="AS101">
            <v>5</v>
          </cell>
          <cell r="AT101">
            <v>5</v>
          </cell>
          <cell r="AU101">
            <v>5</v>
          </cell>
          <cell r="AV101">
            <v>5</v>
          </cell>
          <cell r="AW101">
            <v>5</v>
          </cell>
          <cell r="AX101">
            <v>5</v>
          </cell>
          <cell r="AY101">
            <v>5</v>
          </cell>
          <cell r="AZ101">
            <v>5</v>
          </cell>
          <cell r="BA101">
            <v>5</v>
          </cell>
          <cell r="BB101">
            <v>5</v>
          </cell>
        </row>
        <row r="110">
          <cell r="D110">
            <v>25.9</v>
          </cell>
          <cell r="E110">
            <v>19</v>
          </cell>
          <cell r="F110">
            <v>164.1</v>
          </cell>
          <cell r="G110">
            <v>132.69999999999999</v>
          </cell>
          <cell r="H110">
            <v>179.5</v>
          </cell>
          <cell r="I110">
            <v>44.2</v>
          </cell>
          <cell r="J110">
            <v>30.5</v>
          </cell>
          <cell r="K110">
            <v>26</v>
          </cell>
          <cell r="L110">
            <v>16</v>
          </cell>
          <cell r="M110">
            <v>116.7</v>
          </cell>
          <cell r="N110">
            <v>40.56</v>
          </cell>
          <cell r="O110">
            <v>53.02</v>
          </cell>
          <cell r="P110">
            <v>51.77</v>
          </cell>
          <cell r="Q110">
            <v>33.744999999999997</v>
          </cell>
          <cell r="R110">
            <v>179.09500000000003</v>
          </cell>
          <cell r="S110">
            <v>56.56</v>
          </cell>
          <cell r="T110">
            <v>62.410500000000006</v>
          </cell>
          <cell r="U110">
            <v>46.586424189300757</v>
          </cell>
          <cell r="V110">
            <v>37.816499999999998</v>
          </cell>
          <cell r="W110">
            <v>203.37342418930078</v>
          </cell>
          <cell r="X110">
            <v>25.177999999999997</v>
          </cell>
          <cell r="Y110">
            <v>26.765000000000004</v>
          </cell>
          <cell r="Z110">
            <v>22.740735801526718</v>
          </cell>
          <cell r="AA110">
            <v>23.637000000000004</v>
          </cell>
          <cell r="AB110">
            <v>98.320735801526723</v>
          </cell>
          <cell r="AC110">
            <v>26.444200000000002</v>
          </cell>
          <cell r="AD110">
            <v>17.6328</v>
          </cell>
          <cell r="AE110">
            <v>17.545500000000001</v>
          </cell>
          <cell r="AF110">
            <v>20.129399999999997</v>
          </cell>
          <cell r="AG110">
            <v>81.751900000000006</v>
          </cell>
          <cell r="AH110">
            <v>19.664300000000001</v>
          </cell>
          <cell r="AI110">
            <v>11.1958</v>
          </cell>
          <cell r="AJ110">
            <v>11.586600000000001</v>
          </cell>
          <cell r="AK110">
            <v>33.234642317519985</v>
          </cell>
          <cell r="AL110">
            <v>75.681342317519992</v>
          </cell>
          <cell r="AM110">
            <v>16.614458571322654</v>
          </cell>
          <cell r="AN110">
            <v>11.027311357375085</v>
          </cell>
          <cell r="AO110">
            <v>11.64831163886976</v>
          </cell>
          <cell r="AP110">
            <v>19.582413892716421</v>
          </cell>
          <cell r="AQ110">
            <v>58.872495460283915</v>
          </cell>
          <cell r="AR110">
            <v>62.508995408964481</v>
          </cell>
          <cell r="AS110">
            <v>66.332784582414092</v>
          </cell>
          <cell r="AT110">
            <v>70.390481908559664</v>
          </cell>
          <cell r="AU110">
            <v>74.696395975405352</v>
          </cell>
          <cell r="AV110">
            <v>79.265710653361268</v>
          </cell>
          <cell r="AW110">
            <v>84.114538637863561</v>
          </cell>
          <cell r="AX110">
            <v>89.259978267294017</v>
          </cell>
          <cell r="AY110">
            <v>94.720173816555373</v>
          </cell>
          <cell r="AZ110">
            <v>100.51437947891465</v>
          </cell>
          <cell r="BA110">
            <v>106.66302726173218</v>
          </cell>
          <cell r="BB110">
            <v>113.1877990354965</v>
          </cell>
        </row>
        <row r="111">
          <cell r="D111">
            <v>3694</v>
          </cell>
          <cell r="E111">
            <v>3579</v>
          </cell>
          <cell r="F111">
            <v>3366</v>
          </cell>
          <cell r="G111">
            <v>2898</v>
          </cell>
          <cell r="H111">
            <v>3987</v>
          </cell>
          <cell r="I111">
            <v>972</v>
          </cell>
          <cell r="J111">
            <v>939</v>
          </cell>
          <cell r="K111">
            <v>1040.2</v>
          </cell>
          <cell r="L111">
            <v>640.6</v>
          </cell>
          <cell r="M111">
            <v>3591.8</v>
          </cell>
          <cell r="N111">
            <v>841.9</v>
          </cell>
          <cell r="O111">
            <v>1089.2</v>
          </cell>
          <cell r="P111">
            <v>1035.4000000000001</v>
          </cell>
          <cell r="Q111">
            <v>674.9</v>
          </cell>
          <cell r="R111">
            <v>3641.4</v>
          </cell>
          <cell r="S111">
            <v>1131.2</v>
          </cell>
          <cell r="T111">
            <v>1386.9</v>
          </cell>
          <cell r="U111">
            <v>1082.8</v>
          </cell>
          <cell r="V111">
            <v>741.5</v>
          </cell>
          <cell r="W111">
            <v>4342.4000000000005</v>
          </cell>
          <cell r="X111">
            <v>1366.3</v>
          </cell>
          <cell r="Y111">
            <v>1348.7</v>
          </cell>
          <cell r="Z111">
            <v>1310.0999999999999</v>
          </cell>
          <cell r="AA111">
            <v>1371.3</v>
          </cell>
          <cell r="AB111">
            <v>5396.4</v>
          </cell>
          <cell r="AC111">
            <v>1391.8</v>
          </cell>
          <cell r="AD111">
            <v>979.6</v>
          </cell>
          <cell r="AE111">
            <v>1169.7</v>
          </cell>
          <cell r="AF111">
            <v>1118.3</v>
          </cell>
          <cell r="AG111">
            <v>4659.4000000000005</v>
          </cell>
          <cell r="AH111">
            <v>1336.5</v>
          </cell>
          <cell r="AI111">
            <v>968.6</v>
          </cell>
          <cell r="AJ111">
            <v>1158.0999999999999</v>
          </cell>
          <cell r="AK111">
            <v>1336.5</v>
          </cell>
          <cell r="AL111">
            <v>4799.7</v>
          </cell>
          <cell r="AM111">
            <v>1200</v>
          </cell>
          <cell r="AN111">
            <v>754</v>
          </cell>
          <cell r="AO111">
            <v>754</v>
          </cell>
          <cell r="AP111">
            <v>1200</v>
          </cell>
          <cell r="AQ111">
            <v>3908</v>
          </cell>
          <cell r="AR111">
            <v>4103.4000000000005</v>
          </cell>
          <cell r="AS111">
            <v>4308.5700000000006</v>
          </cell>
          <cell r="AT111">
            <v>4523.9985000000006</v>
          </cell>
          <cell r="AU111">
            <v>4750.1984250000014</v>
          </cell>
          <cell r="AV111">
            <v>4987.7083462500013</v>
          </cell>
          <cell r="AW111">
            <v>5237.0937635625005</v>
          </cell>
          <cell r="AX111">
            <v>5498.9484517406263</v>
          </cell>
          <cell r="AY111">
            <v>5773.8958743276571</v>
          </cell>
          <cell r="AZ111">
            <v>6062.5906680440412</v>
          </cell>
          <cell r="BA111">
            <v>6365.7202014462428</v>
          </cell>
          <cell r="BB111">
            <v>6684.0062115185565</v>
          </cell>
        </row>
        <row r="113">
          <cell r="D113">
            <v>7.0113697888467783</v>
          </cell>
          <cell r="E113">
            <v>5.3087454596255936</v>
          </cell>
          <cell r="F113">
            <v>48.752228163992868</v>
          </cell>
          <cell r="G113">
            <v>45.790200138026222</v>
          </cell>
          <cell r="H113">
            <v>45.021319287684975</v>
          </cell>
          <cell r="I113">
            <v>45.473251028806587</v>
          </cell>
          <cell r="J113">
            <v>32.481363152289667</v>
          </cell>
          <cell r="K113">
            <v>24.995193232070754</v>
          </cell>
          <cell r="L113">
            <v>24.976584452076178</v>
          </cell>
          <cell r="M113">
            <v>32.490673200066816</v>
          </cell>
          <cell r="N113">
            <v>48.176743081126027</v>
          </cell>
          <cell r="O113">
            <v>48.677928755049578</v>
          </cell>
          <cell r="P113">
            <v>49.999999999999993</v>
          </cell>
          <cell r="Q113">
            <v>50</v>
          </cell>
          <cell r="R113">
            <v>49.183006535947719</v>
          </cell>
          <cell r="S113">
            <v>50</v>
          </cell>
          <cell r="T113">
            <v>45</v>
          </cell>
          <cell r="U113">
            <v>43.024034160787551</v>
          </cell>
          <cell r="V113">
            <v>51</v>
          </cell>
          <cell r="W113">
            <v>46.834336815885393</v>
          </cell>
          <cell r="X113">
            <v>18.427870892190587</v>
          </cell>
          <cell r="Y113">
            <v>19.845035960554611</v>
          </cell>
          <cell r="Z113">
            <v>17.358015267175574</v>
          </cell>
          <cell r="AA113">
            <v>17.23692846204332</v>
          </cell>
          <cell r="AB113">
            <v>18.219690127034085</v>
          </cell>
          <cell r="AC113">
            <v>19</v>
          </cell>
          <cell r="AD113">
            <v>18</v>
          </cell>
          <cell r="AE113">
            <v>15</v>
          </cell>
          <cell r="AF113">
            <v>18</v>
          </cell>
          <cell r="AG113">
            <v>17.545585268489504</v>
          </cell>
          <cell r="AH113">
            <v>14.713280957725402</v>
          </cell>
          <cell r="AI113">
            <v>11.558744579805905</v>
          </cell>
          <cell r="AJ113">
            <v>10.004835506432951</v>
          </cell>
          <cell r="AK113">
            <v>24.866922796498304</v>
          </cell>
          <cell r="AL113">
            <v>15.767931811888243</v>
          </cell>
          <cell r="AM113">
            <v>13.845382142768878</v>
          </cell>
          <cell r="AN113">
            <v>14.625081375829026</v>
          </cell>
          <cell r="AO113">
            <v>15.44868917621984</v>
          </cell>
          <cell r="AP113">
            <v>16.31867824393035</v>
          </cell>
          <cell r="AQ113">
            <v>15.064609892600796</v>
          </cell>
          <cell r="AR113">
            <v>15.233463812683256</v>
          </cell>
          <cell r="AS113">
            <v>15.395545292849853</v>
          </cell>
          <cell r="AT113">
            <v>15.559351292569982</v>
          </cell>
          <cell r="AU113">
            <v>15.72490016044021</v>
          </cell>
          <cell r="AV113">
            <v>15.892210440283069</v>
          </cell>
          <cell r="AW113">
            <v>16.06130087322423</v>
          </cell>
          <cell r="AX113">
            <v>16.232190399791772</v>
          </cell>
          <cell r="AY113">
            <v>16.404898162037792</v>
          </cell>
          <cell r="AZ113">
            <v>16.57944350568259</v>
          </cell>
          <cell r="BA113">
            <v>16.755845982281652</v>
          </cell>
          <cell r="BB113">
            <v>16.934125351415716</v>
          </cell>
        </row>
        <row r="123">
          <cell r="D123">
            <v>82.99</v>
          </cell>
          <cell r="E123">
            <v>107.21149999999999</v>
          </cell>
          <cell r="F123">
            <v>37.441999999999993</v>
          </cell>
          <cell r="G123">
            <v>30.976500000000001</v>
          </cell>
          <cell r="H123">
            <v>12.641499999999999</v>
          </cell>
          <cell r="I123">
            <v>7.0444999999999993</v>
          </cell>
          <cell r="J123">
            <v>7.4305000000000003</v>
          </cell>
          <cell r="K123">
            <v>8.4920000000000009</v>
          </cell>
          <cell r="L123">
            <v>5.9829999999999997</v>
          </cell>
          <cell r="M123">
            <v>28.95</v>
          </cell>
          <cell r="N123">
            <v>4.95045</v>
          </cell>
          <cell r="O123">
            <v>5.3924199999999995</v>
          </cell>
          <cell r="P123">
            <v>4.5065499999999998</v>
          </cell>
          <cell r="Q123">
            <v>16.78135</v>
          </cell>
          <cell r="R123">
            <v>31.630769999999998</v>
          </cell>
          <cell r="S123">
            <v>11.044709599999999</v>
          </cell>
          <cell r="T123">
            <v>11.523937000000002</v>
          </cell>
          <cell r="U123">
            <v>4.4671661999999994</v>
          </cell>
          <cell r="V123">
            <v>9.2959392000000012</v>
          </cell>
          <cell r="W123">
            <v>36.331752000000002</v>
          </cell>
          <cell r="X123">
            <v>8.6022842500000003</v>
          </cell>
          <cell r="Y123">
            <v>6.9988910999999998</v>
          </cell>
          <cell r="Z123">
            <v>4.7027701000000004</v>
          </cell>
          <cell r="AA123">
            <v>11.412578519999999</v>
          </cell>
          <cell r="AB123">
            <v>31.716523969999997</v>
          </cell>
          <cell r="AC123">
            <v>8.5210399999999993</v>
          </cell>
          <cell r="AD123">
            <v>6.3345369599999994</v>
          </cell>
          <cell r="AE123">
            <v>3.6213600000000001</v>
          </cell>
          <cell r="AF123">
            <v>4.8572480000000002</v>
          </cell>
          <cell r="AG123">
            <v>23.334184960000002</v>
          </cell>
          <cell r="AH123">
            <v>3.4988000000000001</v>
          </cell>
          <cell r="AI123">
            <v>2.9546000000000001</v>
          </cell>
          <cell r="AJ123">
            <v>2.1621000000000001</v>
          </cell>
          <cell r="AK123">
            <v>6.5851143443906865</v>
          </cell>
          <cell r="AL123">
            <v>15.200614344390686</v>
          </cell>
          <cell r="AM123">
            <v>4.7458935584769897</v>
          </cell>
          <cell r="AN123">
            <v>3.7911132103528091</v>
          </cell>
          <cell r="AO123">
            <v>2.1742808445442217</v>
          </cell>
          <cell r="AP123">
            <v>6.6222135785310803</v>
          </cell>
          <cell r="AQ123">
            <v>17.3335011919051</v>
          </cell>
          <cell r="AR123">
            <v>17.774717583119521</v>
          </cell>
          <cell r="AS123">
            <v>18.258795000831611</v>
          </cell>
          <cell r="AT123">
            <v>18.820702995959167</v>
          </cell>
          <cell r="AU123">
            <v>19.39778378946971</v>
          </cell>
        </row>
        <row r="136">
          <cell r="D136">
            <v>82.99</v>
          </cell>
          <cell r="E136">
            <v>-82.613067626953125</v>
          </cell>
          <cell r="F136">
            <v>213.87284851074219</v>
          </cell>
          <cell r="G136">
            <v>29.281764984130859</v>
          </cell>
          <cell r="H136">
            <v>-39.886035919189453</v>
          </cell>
          <cell r="I136">
            <v>7.0444999999999993</v>
          </cell>
          <cell r="J136">
            <v>7.4305000000000003</v>
          </cell>
          <cell r="K136">
            <v>8.4920000000000009</v>
          </cell>
          <cell r="L136">
            <v>5.9829999999999997</v>
          </cell>
          <cell r="M136">
            <v>53.348331451416016</v>
          </cell>
          <cell r="N136">
            <v>-44.844684600830078</v>
          </cell>
          <cell r="O136">
            <v>134.29144287109375</v>
          </cell>
          <cell r="P136">
            <v>3.3037431240081787</v>
          </cell>
          <cell r="Q136">
            <v>89.19964599609375</v>
          </cell>
          <cell r="R136">
            <v>27.022392272949219</v>
          </cell>
          <cell r="S136">
            <v>43.739551544189453</v>
          </cell>
          <cell r="T136">
            <v>-34.167304992675781</v>
          </cell>
          <cell r="U136">
            <v>-51.599044799804688</v>
          </cell>
          <cell r="V136">
            <v>-53.439373016357422</v>
          </cell>
          <cell r="W136">
            <v>-32.595619201660156</v>
          </cell>
          <cell r="X136">
            <v>265.78446274823995</v>
          </cell>
          <cell r="Y136">
            <v>262.34116188014985</v>
          </cell>
          <cell r="Z136">
            <v>643.32223865877711</v>
          </cell>
          <cell r="AA136">
            <v>194.68917791985487</v>
          </cell>
          <cell r="AB136">
            <v>302.56125646134728</v>
          </cell>
          <cell r="AC136">
            <v>-62.271595307389958</v>
          </cell>
          <cell r="AD136">
            <v>-55.230647375268347</v>
          </cell>
          <cell r="AE136">
            <v>0</v>
          </cell>
          <cell r="AF136">
            <v>0</v>
          </cell>
          <cell r="AG136">
            <v>-44.425933837890625</v>
          </cell>
          <cell r="AH136">
            <v>238.53393773112251</v>
          </cell>
          <cell r="AI136">
            <v>141.66193011247645</v>
          </cell>
          <cell r="AJ136">
            <v>64.34054054054053</v>
          </cell>
          <cell r="AK136">
            <v>1.7570042737941716</v>
          </cell>
          <cell r="AL136">
            <v>92.93864708966963</v>
          </cell>
          <cell r="AM136">
            <v>2</v>
          </cell>
          <cell r="AN136">
            <v>2</v>
          </cell>
          <cell r="AO136">
            <v>2</v>
          </cell>
          <cell r="AP136">
            <v>2</v>
          </cell>
          <cell r="AQ136">
            <v>2.0000000000000018</v>
          </cell>
          <cell r="AR136">
            <v>1</v>
          </cell>
          <cell r="AS136">
            <v>1</v>
          </cell>
          <cell r="AT136">
            <v>1</v>
          </cell>
          <cell r="AU136">
            <v>2</v>
          </cell>
          <cell r="AV136">
            <v>2</v>
          </cell>
          <cell r="AW136">
            <v>2</v>
          </cell>
          <cell r="AX136">
            <v>2</v>
          </cell>
          <cell r="AY136">
            <v>2</v>
          </cell>
          <cell r="AZ136">
            <v>2</v>
          </cell>
          <cell r="BA136">
            <v>2</v>
          </cell>
          <cell r="BB136">
            <v>2</v>
          </cell>
        </row>
        <row r="137">
          <cell r="D137">
            <v>91.165829145728637</v>
          </cell>
          <cell r="E137">
            <v>105.98265895953757</v>
          </cell>
          <cell r="F137">
            <v>149.28176795580112</v>
          </cell>
          <cell r="G137">
            <v>307.92022792022789</v>
          </cell>
          <cell r="H137">
            <v>260.68720379146919</v>
          </cell>
          <cell r="I137">
            <v>222.50500304533193</v>
          </cell>
          <cell r="J137">
            <v>190.87381071607413</v>
          </cell>
          <cell r="K137">
            <v>172.90772928994082</v>
          </cell>
          <cell r="L137">
            <v>151.67128495940199</v>
          </cell>
          <cell r="M137">
            <v>188.2043020722266</v>
          </cell>
          <cell r="N137">
            <v>126.35273702476729</v>
          </cell>
          <cell r="O137">
            <v>146.56087030862616</v>
          </cell>
          <cell r="P137">
            <v>169.85381861575178</v>
          </cell>
          <cell r="Q137">
            <v>160.3950953678474</v>
          </cell>
          <cell r="R137">
            <v>153.08515815085156</v>
          </cell>
          <cell r="S137">
            <v>147.4</v>
          </cell>
          <cell r="T137">
            <v>150.30000000000001</v>
          </cell>
          <cell r="U137">
            <v>166.9</v>
          </cell>
          <cell r="V137">
            <v>145.4</v>
          </cell>
          <cell r="W137">
            <v>150.56761619596293</v>
          </cell>
          <cell r="X137">
            <v>151.80000000000001</v>
          </cell>
          <cell r="Y137">
            <v>139.6</v>
          </cell>
          <cell r="Z137">
            <v>127.3</v>
          </cell>
          <cell r="AA137">
            <v>122.4</v>
          </cell>
          <cell r="AB137">
            <v>136.81429556496974</v>
          </cell>
          <cell r="AC137">
            <v>112.1</v>
          </cell>
          <cell r="AD137">
            <v>106.6</v>
          </cell>
          <cell r="AE137">
            <v>96.4</v>
          </cell>
          <cell r="AF137">
            <v>91</v>
          </cell>
          <cell r="AG137">
            <v>99.714603686821832</v>
          </cell>
          <cell r="AH137">
            <v>231.2154751291728</v>
          </cell>
          <cell r="AI137">
            <v>164.96230190279326</v>
          </cell>
          <cell r="AJ137">
            <v>152.80975561622211</v>
          </cell>
          <cell r="AK137">
            <v>152.80975561622211</v>
          </cell>
          <cell r="AL137">
            <v>192.57023522500481</v>
          </cell>
          <cell r="AM137">
            <v>151.73363056255999</v>
          </cell>
          <cell r="AN137">
            <v>150.65750550065951</v>
          </cell>
          <cell r="AO137">
            <v>150.65750550065951</v>
          </cell>
          <cell r="AP137">
            <v>150.65750550065951</v>
          </cell>
          <cell r="AQ137">
            <v>151.04059689919035</v>
          </cell>
          <cell r="AR137">
            <v>151.84830060233398</v>
          </cell>
          <cell r="AS137">
            <v>152.9252389269449</v>
          </cell>
          <cell r="AT137">
            <v>154.54064644715669</v>
          </cell>
          <cell r="AU137">
            <v>156.15605393982247</v>
          </cell>
          <cell r="AV137">
            <v>156.93683420952158</v>
          </cell>
          <cell r="AW137">
            <v>157.72151838056917</v>
          </cell>
          <cell r="AX137">
            <v>158.510125972472</v>
          </cell>
          <cell r="AY137">
            <v>159.30267660233434</v>
          </cell>
          <cell r="AZ137">
            <v>160.09918998534599</v>
          </cell>
          <cell r="BA137">
            <v>160.89968593527269</v>
          </cell>
          <cell r="BB137">
            <v>161.70418436494904</v>
          </cell>
        </row>
        <row r="139">
          <cell r="D139">
            <v>140.21189053853354</v>
          </cell>
          <cell r="E139">
            <v>149.78333536783853</v>
          </cell>
          <cell r="F139">
            <v>176.96033732096353</v>
          </cell>
          <cell r="G139">
            <v>207.14175669352213</v>
          </cell>
          <cell r="H139">
            <v>159.66489283243814</v>
          </cell>
          <cell r="I139">
            <v>138.69016011555991</v>
          </cell>
          <cell r="J139">
            <v>126.56764729817708</v>
          </cell>
          <cell r="K139">
            <v>111.47112528483073</v>
          </cell>
          <cell r="L139">
            <v>127.65493265787761</v>
          </cell>
          <cell r="M139">
            <v>126.09596633911134</v>
          </cell>
          <cell r="N139">
            <v>119.88533695122614</v>
          </cell>
          <cell r="O139">
            <v>112.75900724171539</v>
          </cell>
          <cell r="P139">
            <v>109.20397342526456</v>
          </cell>
          <cell r="Q139">
            <v>106.35051187618888</v>
          </cell>
          <cell r="R139">
            <v>112.04970737359875</v>
          </cell>
          <cell r="S139">
            <v>106.64640418122561</v>
          </cell>
          <cell r="T139">
            <v>109.79877844736842</v>
          </cell>
          <cell r="U139">
            <v>111.58457443291077</v>
          </cell>
          <cell r="V139">
            <v>127.98567582098765</v>
          </cell>
          <cell r="W139">
            <v>114.0038582206231</v>
          </cell>
          <cell r="X139">
            <v>130</v>
          </cell>
          <cell r="Y139">
            <v>131</v>
          </cell>
          <cell r="Z139">
            <v>123</v>
          </cell>
          <cell r="AA139">
            <v>124</v>
          </cell>
          <cell r="AB139">
            <v>127</v>
          </cell>
          <cell r="AC139">
            <v>123.7171246705263</v>
          </cell>
          <cell r="AD139">
            <v>125.73999190150793</v>
          </cell>
          <cell r="AE139">
            <v>166.13557756695906</v>
          </cell>
          <cell r="AF139">
            <v>178.51830521747868</v>
          </cell>
          <cell r="AG139">
            <v>148.527749839118</v>
          </cell>
          <cell r="AH139">
            <v>147.41535051198252</v>
          </cell>
          <cell r="AI139">
            <v>141</v>
          </cell>
          <cell r="AJ139">
            <v>142</v>
          </cell>
          <cell r="AK139">
            <v>142</v>
          </cell>
          <cell r="AL139">
            <v>143.10383762799563</v>
          </cell>
          <cell r="AM139">
            <v>141</v>
          </cell>
          <cell r="AN139">
            <v>140</v>
          </cell>
          <cell r="AO139">
            <v>140</v>
          </cell>
          <cell r="AP139">
            <v>140</v>
          </cell>
          <cell r="AQ139">
            <v>140.25</v>
          </cell>
          <cell r="AR139">
            <v>141</v>
          </cell>
          <cell r="AS139">
            <v>142</v>
          </cell>
          <cell r="AT139">
            <v>143.5</v>
          </cell>
          <cell r="AU139">
            <v>145</v>
          </cell>
          <cell r="AV139">
            <v>145.72499999999999</v>
          </cell>
          <cell r="AW139">
            <v>146.45362499999999</v>
          </cell>
          <cell r="AX139">
            <v>147.18589312499998</v>
          </cell>
          <cell r="AY139">
            <v>147.92182259062497</v>
          </cell>
          <cell r="AZ139">
            <v>148.66143170357807</v>
          </cell>
          <cell r="BA139">
            <v>149.40473886209594</v>
          </cell>
          <cell r="BB139">
            <v>150.1517625564064</v>
          </cell>
        </row>
        <row r="148">
          <cell r="D148">
            <v>9.0709999999999997</v>
          </cell>
          <cell r="E148">
            <v>-22.983287811279297</v>
          </cell>
          <cell r="F148">
            <v>2.3146426677703857</v>
          </cell>
          <cell r="G148">
            <v>35.671096801757813</v>
          </cell>
          <cell r="H148">
            <v>7.1760134696960449</v>
          </cell>
          <cell r="I148">
            <v>5.1144999999999996</v>
          </cell>
          <cell r="J148">
            <v>1.905875</v>
          </cell>
          <cell r="K148">
            <v>2.8052549999999998</v>
          </cell>
          <cell r="L148">
            <v>2.3536350000000001</v>
          </cell>
          <cell r="M148">
            <v>-6.8183832168579102</v>
          </cell>
          <cell r="N148">
            <v>-29.184394836425781</v>
          </cell>
          <cell r="O148">
            <v>-9.6073198318481445</v>
          </cell>
          <cell r="P148">
            <v>-38.724044799804688</v>
          </cell>
          <cell r="Q148">
            <v>-39.088233947753906</v>
          </cell>
          <cell r="R148">
            <v>-31.007061004638672</v>
          </cell>
          <cell r="S148">
            <v>15.543965892136736</v>
          </cell>
          <cell r="T148">
            <v>9.3268126754776794</v>
          </cell>
          <cell r="U148">
            <v>23.897040115451972</v>
          </cell>
          <cell r="V148">
            <v>-2.3324575479943377</v>
          </cell>
          <cell r="W148">
            <v>11.489149100206442</v>
          </cell>
          <cell r="X148">
            <v>10.749694749694761</v>
          </cell>
          <cell r="Y148">
            <v>15.125049622866227</v>
          </cell>
          <cell r="Z148">
            <v>-1.8530046755586116</v>
          </cell>
          <cell r="AA148">
            <v>7.3634495034759162</v>
          </cell>
          <cell r="AB148">
            <v>7.5730148267505903</v>
          </cell>
          <cell r="AC148">
            <v>16.399999999999999</v>
          </cell>
          <cell r="AD148">
            <v>4</v>
          </cell>
          <cell r="AE148">
            <v>4</v>
          </cell>
          <cell r="AF148">
            <v>5</v>
          </cell>
          <cell r="AG148">
            <v>7.4688006274790997</v>
          </cell>
          <cell r="AH148">
            <v>9.6254222623486605</v>
          </cell>
          <cell r="AI148">
            <v>10.379861535014134</v>
          </cell>
          <cell r="AJ148">
            <v>13.812727357456268</v>
          </cell>
          <cell r="AK148">
            <v>26.923538378186219</v>
          </cell>
          <cell r="AL148">
            <v>14.627871379763157</v>
          </cell>
          <cell r="AM148">
            <v>5</v>
          </cell>
          <cell r="AN148">
            <v>5</v>
          </cell>
          <cell r="AO148">
            <v>5</v>
          </cell>
          <cell r="AP148">
            <v>5</v>
          </cell>
          <cell r="AQ148">
            <v>5</v>
          </cell>
          <cell r="AR148">
            <v>3</v>
          </cell>
          <cell r="AS148">
            <v>1</v>
          </cell>
          <cell r="AT148">
            <v>1</v>
          </cell>
          <cell r="AU148">
            <v>1</v>
          </cell>
          <cell r="AV148">
            <v>1</v>
          </cell>
          <cell r="AW148">
            <v>1</v>
          </cell>
          <cell r="AX148">
            <v>1</v>
          </cell>
          <cell r="AY148">
            <v>2</v>
          </cell>
          <cell r="AZ148">
            <v>2</v>
          </cell>
          <cell r="BA148">
            <v>0</v>
          </cell>
          <cell r="BB148">
            <v>0</v>
          </cell>
        </row>
        <row r="149">
          <cell r="D149">
            <v>98.78918574471524</v>
          </cell>
          <cell r="E149">
            <v>103.44840694327198</v>
          </cell>
          <cell r="F149">
            <v>114.3787946280017</v>
          </cell>
          <cell r="G149">
            <v>113.53834560332037</v>
          </cell>
          <cell r="H149">
            <v>107.63091034060388</v>
          </cell>
          <cell r="I149">
            <v>100</v>
          </cell>
          <cell r="J149">
            <v>100</v>
          </cell>
          <cell r="K149">
            <v>100</v>
          </cell>
          <cell r="L149">
            <v>100</v>
          </cell>
          <cell r="M149">
            <v>100</v>
          </cell>
          <cell r="N149">
            <v>103.6</v>
          </cell>
          <cell r="O149">
            <v>103.6</v>
          </cell>
          <cell r="P149">
            <v>103.6</v>
          </cell>
          <cell r="Q149">
            <v>103.6</v>
          </cell>
          <cell r="R149">
            <v>103.6</v>
          </cell>
          <cell r="S149">
            <v>104.42880402612685</v>
          </cell>
          <cell r="T149">
            <v>106.19000395202636</v>
          </cell>
          <cell r="U149">
            <v>100.18119955539703</v>
          </cell>
          <cell r="V149">
            <v>127.42800395202636</v>
          </cell>
          <cell r="W149">
            <v>108.85029556937182</v>
          </cell>
          <cell r="X149">
            <v>109.65024422743321</v>
          </cell>
          <cell r="Y149">
            <v>116.80900434722901</v>
          </cell>
          <cell r="Z149">
            <v>103.18663554205894</v>
          </cell>
          <cell r="AA149">
            <v>132.01541209429931</v>
          </cell>
          <cell r="AB149">
            <v>114.9063856354847</v>
          </cell>
          <cell r="AC149">
            <v>114.03625399653053</v>
          </cell>
          <cell r="AD149">
            <v>122.99988157763214</v>
          </cell>
          <cell r="AE149">
            <v>102.15476918663835</v>
          </cell>
          <cell r="AF149">
            <v>130.69525797335632</v>
          </cell>
          <cell r="AG149">
            <v>138.81813637215768</v>
          </cell>
          <cell r="AH149">
            <v>118.25559539440215</v>
          </cell>
          <cell r="AI149">
            <v>125.82887885391767</v>
          </cell>
          <cell r="AJ149">
            <v>104.50432887793102</v>
          </cell>
          <cell r="AK149">
            <v>133.7012489067435</v>
          </cell>
          <cell r="AL149">
            <v>142.49681698601987</v>
          </cell>
          <cell r="AM149">
            <v>123.54474032687922</v>
          </cell>
          <cell r="AN149">
            <v>107.11328986340429</v>
          </cell>
          <cell r="AO149">
            <v>92.867222311571524</v>
          </cell>
          <cell r="AP149">
            <v>80.515881744132514</v>
          </cell>
          <cell r="AQ149">
            <v>123.54474032687922</v>
          </cell>
          <cell r="AR149">
            <v>126.38626935439743</v>
          </cell>
          <cell r="AS149">
            <v>129.29315354954855</v>
          </cell>
          <cell r="AT149">
            <v>130.58608508504403</v>
          </cell>
          <cell r="AU149">
            <v>131.89194593589448</v>
          </cell>
          <cell r="AV149">
            <v>133.21086539525342</v>
          </cell>
          <cell r="AW149">
            <v>134.54297404920595</v>
          </cell>
          <cell r="AX149">
            <v>137.23383353019008</v>
          </cell>
          <cell r="AY149">
            <v>141.35084853609578</v>
          </cell>
          <cell r="AZ149">
            <v>147.00488247753961</v>
          </cell>
          <cell r="BA149">
            <v>154.3551266014166</v>
          </cell>
          <cell r="BB149">
            <v>163.6164341975016</v>
          </cell>
        </row>
        <row r="151">
          <cell r="D151">
            <v>91.165829145728637</v>
          </cell>
          <cell r="E151">
            <v>105.98265895953757</v>
          </cell>
          <cell r="F151">
            <v>149.28176795580112</v>
          </cell>
          <cell r="G151">
            <v>307.92022792022789</v>
          </cell>
          <cell r="H151">
            <v>260.68720379146919</v>
          </cell>
          <cell r="I151">
            <v>222.50500304533193</v>
          </cell>
          <cell r="J151">
            <v>190.87381071607413</v>
          </cell>
          <cell r="K151">
            <v>172.90772928994082</v>
          </cell>
          <cell r="L151">
            <v>151.67128495940199</v>
          </cell>
          <cell r="M151">
            <v>188.2043020722266</v>
          </cell>
          <cell r="N151">
            <v>126.35273702476729</v>
          </cell>
          <cell r="O151">
            <v>146.56087030862616</v>
          </cell>
          <cell r="P151">
            <v>169.85381861575178</v>
          </cell>
          <cell r="Q151">
            <v>160.3950953678474</v>
          </cell>
          <cell r="R151">
            <v>153.13528080591783</v>
          </cell>
          <cell r="S151">
            <v>147.4</v>
          </cell>
          <cell r="T151">
            <v>150.30000000000001</v>
          </cell>
          <cell r="U151">
            <v>166.9</v>
          </cell>
          <cell r="V151">
            <v>145.4</v>
          </cell>
          <cell r="W151">
            <v>150.56761619596293</v>
          </cell>
          <cell r="X151">
            <v>151.80000000000001</v>
          </cell>
          <cell r="Y151">
            <v>139.6</v>
          </cell>
          <cell r="Z151">
            <v>127.3</v>
          </cell>
          <cell r="AA151">
            <v>122.4</v>
          </cell>
          <cell r="AB151">
            <v>136.81429556496974</v>
          </cell>
          <cell r="AC151">
            <v>112.1</v>
          </cell>
          <cell r="AD151">
            <v>134.27175568962096</v>
          </cell>
          <cell r="AE151">
            <v>139.7195124912262</v>
          </cell>
          <cell r="AF151">
            <v>136.21935449981692</v>
          </cell>
          <cell r="AG151">
            <v>130.00241066033669</v>
          </cell>
          <cell r="AH151">
            <v>122.94838709677418</v>
          </cell>
          <cell r="AI151">
            <v>144.92824423641628</v>
          </cell>
          <cell r="AJ151">
            <v>142.82439054658676</v>
          </cell>
          <cell r="AK151">
            <v>138.19354804329254</v>
          </cell>
          <cell r="AL151">
            <v>136.50018752462279</v>
          </cell>
          <cell r="AM151">
            <v>196.93436647606336</v>
          </cell>
          <cell r="AN151">
            <v>203.72520669937595</v>
          </cell>
          <cell r="AO151">
            <v>205.08337474403845</v>
          </cell>
          <cell r="AP151">
            <v>206.44154278870099</v>
          </cell>
          <cell r="AQ151">
            <v>206.44154278870099</v>
          </cell>
          <cell r="AR151">
            <v>206.44154278870099</v>
          </cell>
          <cell r="AS151">
            <v>206.44154278870099</v>
          </cell>
          <cell r="AT151">
            <v>91.313825489949195</v>
          </cell>
          <cell r="AU151">
            <v>92.268325430719656</v>
          </cell>
          <cell r="AV151">
            <v>92.729667057873243</v>
          </cell>
          <cell r="AW151">
            <v>93.193315393162592</v>
          </cell>
        </row>
        <row r="152">
          <cell r="D152">
            <v>-23.550783131041964</v>
          </cell>
          <cell r="E152">
            <v>-40.462071996025955</v>
          </cell>
          <cell r="F152">
            <v>-41.951813752732399</v>
          </cell>
          <cell r="G152">
            <v>-66.13798438757641</v>
          </cell>
          <cell r="H152">
            <v>15.012402980589119</v>
          </cell>
          <cell r="I152">
            <v>-1.0197164510194785</v>
          </cell>
          <cell r="J152">
            <v>-1.5298424305512857</v>
          </cell>
          <cell r="K152">
            <v>-3.0436626837207328</v>
          </cell>
          <cell r="L152">
            <v>1.8167413863595243</v>
          </cell>
          <cell r="M152">
            <v>40.958039821068027</v>
          </cell>
          <cell r="N152">
            <v>-3.0701783212249527</v>
          </cell>
          <cell r="O152">
            <v>-3.0831433438939868</v>
          </cell>
          <cell r="P152">
            <v>-3.8442337699150944</v>
          </cell>
          <cell r="Q152">
            <v>-22.020215994712117</v>
          </cell>
          <cell r="R152">
            <v>-32.017771429746162</v>
          </cell>
          <cell r="S152">
            <v>6.4525205234833773</v>
          </cell>
          <cell r="T152">
            <v>-5.1421028305065324</v>
          </cell>
          <cell r="U152">
            <v>-6.8439743209797888</v>
          </cell>
          <cell r="V152">
            <v>-32.955998142250152</v>
          </cell>
          <cell r="W152">
            <v>-38.489554770253093</v>
          </cell>
          <cell r="X152">
            <v>16.30389763614663</v>
          </cell>
          <cell r="Y152">
            <v>15.766110344189467</v>
          </cell>
          <cell r="Z152">
            <v>7.2441535529101735</v>
          </cell>
          <cell r="AA152">
            <v>11.787572992886641</v>
          </cell>
          <cell r="AB152">
            <v>51.101734526132915</v>
          </cell>
          <cell r="AC152">
            <v>14.854748085221949</v>
          </cell>
          <cell r="AD152">
            <v>19.764043101091417</v>
          </cell>
          <cell r="AE152">
            <v>37.601708135881765</v>
          </cell>
          <cell r="AF152">
            <v>21.313688699898428</v>
          </cell>
          <cell r="AG152">
            <v>93.534188022093559</v>
          </cell>
          <cell r="AH152">
            <v>23.017016374519581</v>
          </cell>
          <cell r="AI152">
            <v>32.693328943857381</v>
          </cell>
          <cell r="AJ152">
            <v>73.150284232654741</v>
          </cell>
          <cell r="AK152">
            <v>19.686756842709844</v>
          </cell>
          <cell r="AL152">
            <v>148.54738639374156</v>
          </cell>
          <cell r="AM152">
            <v>25.720900170756281</v>
          </cell>
          <cell r="AN152">
            <v>40.83503416770688</v>
          </cell>
          <cell r="AO152">
            <v>29.670437990460744</v>
          </cell>
          <cell r="AP152">
            <v>33.397288578935822</v>
          </cell>
          <cell r="AQ152">
            <v>129.62366090785974</v>
          </cell>
          <cell r="AR152">
            <v>116.92593790369331</v>
          </cell>
          <cell r="AS152">
            <v>119.36307303878907</v>
          </cell>
          <cell r="AT152">
            <v>117.69144479805715</v>
          </cell>
          <cell r="AU152">
            <v>114.42149753204185</v>
          </cell>
          <cell r="AV152">
            <v>105.78308337757002</v>
          </cell>
          <cell r="AW152">
            <v>102.12688924633426</v>
          </cell>
          <cell r="AX152">
            <v>103.33972557602812</v>
          </cell>
          <cell r="AY152">
            <v>110.68210039384263</v>
          </cell>
          <cell r="AZ152">
            <v>107.82044118364436</v>
          </cell>
          <cell r="BA152">
            <v>107.60077803470637</v>
          </cell>
          <cell r="BB152">
            <v>101.70873761444327</v>
          </cell>
        </row>
        <row r="160">
          <cell r="D160">
            <v>0.48333333333333328</v>
          </cell>
          <cell r="E160">
            <v>0.69047619047619047</v>
          </cell>
          <cell r="F160">
            <v>0.98639455782312935</v>
          </cell>
          <cell r="G160">
            <v>1</v>
          </cell>
          <cell r="H160">
            <v>1.1000000000000001</v>
          </cell>
          <cell r="I160">
            <v>0.44900000000000001</v>
          </cell>
          <cell r="J160">
            <v>0.32</v>
          </cell>
          <cell r="K160">
            <v>0.62</v>
          </cell>
          <cell r="L160">
            <v>0.314</v>
          </cell>
          <cell r="M160">
            <v>1.7030000000000001</v>
          </cell>
          <cell r="N160">
            <v>0.22699999999999998</v>
          </cell>
          <cell r="O160">
            <v>0.27700000000000002</v>
          </cell>
          <cell r="P160">
            <v>0.47699999999999998</v>
          </cell>
          <cell r="Q160">
            <v>0.47699999999999998</v>
          </cell>
          <cell r="R160">
            <v>1.458</v>
          </cell>
          <cell r="S160">
            <v>0.2</v>
          </cell>
          <cell r="T160">
            <v>0.2</v>
          </cell>
          <cell r="U160">
            <v>0.5</v>
          </cell>
          <cell r="V160">
            <v>0.2</v>
          </cell>
          <cell r="W160">
            <v>1.1000000000000001</v>
          </cell>
          <cell r="X160">
            <v>0.21901084142896973</v>
          </cell>
          <cell r="Y160">
            <v>0.21498798254033871</v>
          </cell>
          <cell r="Z160">
            <v>0.54668433503737124</v>
          </cell>
          <cell r="AA160">
            <v>0.21752492206322219</v>
          </cell>
          <cell r="AB160">
            <v>1.1982080810699018</v>
          </cell>
          <cell r="AC160">
            <v>0.28419658290769417</v>
          </cell>
          <cell r="AD160">
            <v>0.22596377374912754</v>
          </cell>
          <cell r="AE160">
            <v>0.65300000000000002</v>
          </cell>
          <cell r="AF160">
            <v>0.3427</v>
          </cell>
          <cell r="AG160">
            <v>1.5058603566568218</v>
          </cell>
          <cell r="AH160">
            <v>0.37609999999999999</v>
          </cell>
          <cell r="AI160">
            <v>0.40679999999999999</v>
          </cell>
          <cell r="AJ160">
            <v>0.69264508148234238</v>
          </cell>
          <cell r="AK160">
            <v>0.3637061614866306</v>
          </cell>
          <cell r="AL160">
            <v>1.8392512429689729</v>
          </cell>
          <cell r="AM160">
            <v>0.40260540540505652</v>
          </cell>
          <cell r="AN160">
            <v>0.43578944104638367</v>
          </cell>
          <cell r="AO160">
            <v>0.74236827345120104</v>
          </cell>
          <cell r="AP160">
            <v>0.38991119042174222</v>
          </cell>
          <cell r="AQ160">
            <v>1.9706743103243836</v>
          </cell>
          <cell r="AR160">
            <v>2.0926887778631125</v>
          </cell>
          <cell r="AS160">
            <v>2.2220655297343876</v>
          </cell>
          <cell r="AT160">
            <v>2.3594654684748262</v>
          </cell>
          <cell r="AU160">
            <v>2.505374813045306</v>
          </cell>
          <cell r="AV160">
            <v>2.6655183710951622</v>
          </cell>
          <cell r="AW160">
            <v>2.8358983053755651</v>
          </cell>
          <cell r="AX160">
            <v>3.0171689250551714</v>
          </cell>
          <cell r="AY160">
            <v>3.2100263627446974</v>
          </cell>
          <cell r="AZ160">
            <v>3.4152112478513383</v>
          </cell>
          <cell r="BA160">
            <v>3.6335115508139957</v>
          </cell>
          <cell r="BB160">
            <v>3.8657656091420258</v>
          </cell>
        </row>
        <row r="161">
          <cell r="D161">
            <v>322.06004898367132</v>
          </cell>
          <cell r="E161">
            <v>39.943704226977438</v>
          </cell>
          <cell r="F161">
            <v>39.807541664372394</v>
          </cell>
          <cell r="G161">
            <v>-0.54675792369919263</v>
          </cell>
          <cell r="H161">
            <v>7.8991081543326347</v>
          </cell>
          <cell r="I161">
            <v>82.156240000000039</v>
          </cell>
          <cell r="J161">
            <v>65.465599999999995</v>
          </cell>
          <cell r="K161">
            <v>96.375514999999993</v>
          </cell>
          <cell r="L161">
            <v>99.857235000000003</v>
          </cell>
          <cell r="M161">
            <v>52.904354659441168</v>
          </cell>
          <cell r="N161">
            <v>-50.197360315111048</v>
          </cell>
          <cell r="O161">
            <v>-14.777453029268905</v>
          </cell>
          <cell r="P161">
            <v>-24.143720734109031</v>
          </cell>
          <cell r="Q161">
            <v>49.69731465167682</v>
          </cell>
          <cell r="R161">
            <v>-15.649895433833283</v>
          </cell>
          <cell r="S161">
            <v>-13.448185886292741</v>
          </cell>
          <cell r="T161">
            <v>-29.241441069059981</v>
          </cell>
          <cell r="U161">
            <v>2.2052360932800497</v>
          </cell>
          <cell r="V161">
            <v>-59.14318560406663</v>
          </cell>
          <cell r="W161">
            <v>-26.215005410628411</v>
          </cell>
          <cell r="X161">
            <v>7</v>
          </cell>
          <cell r="Y161">
            <v>5</v>
          </cell>
          <cell r="Z161">
            <v>7</v>
          </cell>
          <cell r="AA161">
            <v>7</v>
          </cell>
          <cell r="AB161">
            <v>6.6506152204290458</v>
          </cell>
          <cell r="AC161">
            <v>28</v>
          </cell>
          <cell r="AD161">
            <v>4</v>
          </cell>
          <cell r="AE161">
            <v>186.7943670145419</v>
          </cell>
          <cell r="AF161">
            <v>-48.213838154853924</v>
          </cell>
          <cell r="AG161">
            <v>24.264664074991327</v>
          </cell>
          <cell r="AH161">
            <v>4</v>
          </cell>
          <cell r="AI161">
            <v>4</v>
          </cell>
          <cell r="AJ161">
            <v>4</v>
          </cell>
          <cell r="AK161">
            <v>4</v>
          </cell>
          <cell r="AL161">
            <v>4</v>
          </cell>
          <cell r="AM161">
            <v>5</v>
          </cell>
          <cell r="AN161">
            <v>5</v>
          </cell>
          <cell r="AO161">
            <v>5</v>
          </cell>
          <cell r="AP161">
            <v>5</v>
          </cell>
          <cell r="AQ161">
            <v>5</v>
          </cell>
          <cell r="AR161">
            <v>4</v>
          </cell>
          <cell r="AS161">
            <v>4</v>
          </cell>
          <cell r="AT161">
            <v>4</v>
          </cell>
          <cell r="AU161">
            <v>4</v>
          </cell>
          <cell r="AV161">
            <v>4</v>
          </cell>
          <cell r="AW161">
            <v>4</v>
          </cell>
          <cell r="AX161">
            <v>4</v>
          </cell>
          <cell r="AY161">
            <v>4</v>
          </cell>
          <cell r="AZ161">
            <v>4</v>
          </cell>
          <cell r="BA161">
            <v>4</v>
          </cell>
          <cell r="BB161">
            <v>4</v>
          </cell>
        </row>
        <row r="164">
          <cell r="E164">
            <v>39.943704226977459</v>
          </cell>
          <cell r="F164">
            <v>39.807541664372415</v>
          </cell>
          <cell r="G164">
            <v>-0.54675792369919263</v>
          </cell>
          <cell r="H164">
            <v>-1.9099016778794331</v>
          </cell>
          <cell r="M164">
            <v>30.763301307111046</v>
          </cell>
          <cell r="N164">
            <v>-37.989376394635208</v>
          </cell>
          <cell r="O164">
            <v>-23.249753902373303</v>
          </cell>
          <cell r="P164">
            <v>-34.85538161277556</v>
          </cell>
          <cell r="Q164">
            <v>25.007993234951819</v>
          </cell>
          <cell r="R164">
            <v>-20.625045786247508</v>
          </cell>
          <cell r="S164">
            <v>87.116779083919454</v>
          </cell>
          <cell r="T164">
            <v>35.173247061175061</v>
          </cell>
          <cell r="U164">
            <v>5.4095083599882798</v>
          </cell>
          <cell r="V164">
            <v>-42.959901072604247</v>
          </cell>
          <cell r="W164">
            <v>10.023488522924318</v>
          </cell>
          <cell r="X164">
            <v>105.78159376012772</v>
          </cell>
          <cell r="Y164">
            <v>105.7138239887514</v>
          </cell>
          <cell r="Z164">
            <v>106.09882665157735</v>
          </cell>
          <cell r="AA164">
            <v>245.3121568211325</v>
          </cell>
          <cell r="AB164">
            <v>129.1076883175931</v>
          </cell>
          <cell r="AC164">
            <v>40</v>
          </cell>
          <cell r="AD164">
            <v>-16.114742109225045</v>
          </cell>
          <cell r="AE164">
            <v>55.560340166081886</v>
          </cell>
          <cell r="AF164">
            <v>5</v>
          </cell>
          <cell r="AG164">
            <v>54.092987603334898</v>
          </cell>
          <cell r="AH164">
            <v>59.757026696641333</v>
          </cell>
          <cell r="AI164">
            <v>5</v>
          </cell>
          <cell r="AJ164">
            <v>5</v>
          </cell>
          <cell r="AK164">
            <v>5</v>
          </cell>
          <cell r="AL164">
            <v>18.689256674160333</v>
          </cell>
          <cell r="AM164">
            <v>6</v>
          </cell>
          <cell r="AN164">
            <v>6</v>
          </cell>
          <cell r="AO164">
            <v>6</v>
          </cell>
          <cell r="AP164">
            <v>6</v>
          </cell>
          <cell r="AQ164">
            <v>6</v>
          </cell>
          <cell r="AR164">
            <v>4</v>
          </cell>
          <cell r="AS164">
            <v>4</v>
          </cell>
          <cell r="AT164">
            <v>4</v>
          </cell>
          <cell r="AU164">
            <v>4</v>
          </cell>
          <cell r="AV164">
            <v>4</v>
          </cell>
          <cell r="AW164">
            <v>4</v>
          </cell>
          <cell r="AX164">
            <v>4</v>
          </cell>
          <cell r="AY164">
            <v>4</v>
          </cell>
          <cell r="AZ164">
            <v>4</v>
          </cell>
          <cell r="BA164">
            <v>4</v>
          </cell>
          <cell r="BB164">
            <v>4</v>
          </cell>
        </row>
        <row r="173">
          <cell r="D173">
            <v>14.209999999999997</v>
          </cell>
          <cell r="E173">
            <v>5.4385008183410299</v>
          </cell>
          <cell r="F173">
            <v>-9.7696007698022118</v>
          </cell>
          <cell r="G173">
            <v>3.7597600155022226</v>
          </cell>
          <cell r="H173">
            <v>26.447899258847364</v>
          </cell>
          <cell r="I173">
            <v>13.97</v>
          </cell>
          <cell r="J173">
            <v>13.193</v>
          </cell>
          <cell r="K173">
            <v>16.370999999999999</v>
          </cell>
          <cell r="L173">
            <v>16.096</v>
          </cell>
          <cell r="M173">
            <v>-62.999876701632139</v>
          </cell>
          <cell r="N173">
            <v>26.083526342748065</v>
          </cell>
          <cell r="O173">
            <v>10.971798315365589</v>
          </cell>
          <cell r="P173">
            <v>17.998325327832255</v>
          </cell>
          <cell r="Q173">
            <v>-35.905226370885181</v>
          </cell>
          <cell r="R173">
            <v>2.1886032688363199</v>
          </cell>
          <cell r="S173">
            <v>21.563946475211051</v>
          </cell>
          <cell r="T173">
            <v>15.371876472272591</v>
          </cell>
          <cell r="U173">
            <v>13.059525116172475</v>
          </cell>
          <cell r="V173">
            <v>-5.7522690698588494</v>
          </cell>
          <cell r="W173">
            <v>19.507931037845516</v>
          </cell>
          <cell r="X173">
            <v>-51.217361612051157</v>
          </cell>
          <cell r="Y173">
            <v>-45.407440195549462</v>
          </cell>
          <cell r="Z173">
            <v>-45.371428421312856</v>
          </cell>
          <cell r="AA173">
            <v>-12.200292336723528</v>
          </cell>
          <cell r="AB173">
            <v>-44.810374367809892</v>
          </cell>
          <cell r="AC173">
            <v>0.23610196413982557</v>
          </cell>
          <cell r="AD173">
            <v>9.0745427181248335</v>
          </cell>
          <cell r="AE173">
            <v>-7.7790469777222024E-2</v>
          </cell>
          <cell r="AF173">
            <v>13.201194835803017</v>
          </cell>
          <cell r="AG173">
            <v>18.352613417152021</v>
          </cell>
          <cell r="AH173">
            <v>7.2449678651545009</v>
          </cell>
          <cell r="AI173">
            <v>1.7018667352843138</v>
          </cell>
          <cell r="AJ173">
            <v>2.3108763549173692</v>
          </cell>
          <cell r="AK173">
            <v>1.9839242920486642</v>
          </cell>
          <cell r="AL173">
            <v>1.7070215781371343</v>
          </cell>
          <cell r="AM173">
            <v>0</v>
          </cell>
          <cell r="AN173">
            <v>0</v>
          </cell>
          <cell r="AO173">
            <v>0</v>
          </cell>
          <cell r="AP173">
            <v>0</v>
          </cell>
          <cell r="AQ173">
            <v>0</v>
          </cell>
          <cell r="AR173">
            <v>2</v>
          </cell>
          <cell r="AS173">
            <v>4</v>
          </cell>
        </row>
        <row r="188">
          <cell r="D188">
            <v>-16.068283131041891</v>
          </cell>
          <cell r="E188">
            <v>-36.404571996025922</v>
          </cell>
          <cell r="F188">
            <v>-48.087313752732491</v>
          </cell>
          <cell r="G188">
            <v>-75.739484387576425</v>
          </cell>
          <cell r="H188">
            <v>-24.311797019410765</v>
          </cell>
          <cell r="I188">
            <v>-12.244431451019489</v>
          </cell>
          <cell r="J188">
            <v>-12.369812430551271</v>
          </cell>
          <cell r="K188">
            <v>-15.160712683720737</v>
          </cell>
          <cell r="L188">
            <v>-39.338733613640485</v>
          </cell>
          <cell r="M188">
            <v>-34.297670178931966</v>
          </cell>
          <cell r="N188">
            <v>-13.658653321224959</v>
          </cell>
          <cell r="O188">
            <v>-13.410733343894016</v>
          </cell>
          <cell r="P188">
            <v>-13.0837087699151</v>
          </cell>
          <cell r="Q188">
            <v>-38.489940994712114</v>
          </cell>
          <cell r="R188">
            <v>-78.643036429746189</v>
          </cell>
          <cell r="S188">
            <v>-13.831709181611929</v>
          </cell>
          <cell r="T188">
            <v>-13.904481255287346</v>
          </cell>
          <cell r="U188">
            <v>-13.820622000266489</v>
          </cell>
          <cell r="V188">
            <v>-37.762922039832446</v>
          </cell>
          <cell r="W188">
            <v>-36.305735721586714</v>
          </cell>
          <cell r="X188">
            <v>-17.071288458221375</v>
          </cell>
          <cell r="Y188">
            <v>-18.244911991771492</v>
          </cell>
          <cell r="Z188">
            <v>-18.718870835431154</v>
          </cell>
          <cell r="AA188">
            <v>-18.960180774018749</v>
          </cell>
          <cell r="AB188">
            <v>-71.921513730935558</v>
          </cell>
          <cell r="AC188">
            <v>-8.9460337447011753</v>
          </cell>
          <cell r="AD188">
            <v>-8.6865041708145032</v>
          </cell>
          <cell r="AE188">
            <v>-8.1820918641182381</v>
          </cell>
          <cell r="AF188">
            <v>-29.244711300101578</v>
          </cell>
          <cell r="AG188">
            <v>-55.059341079735489</v>
          </cell>
          <cell r="AH188">
            <v>-26.73878379481933</v>
          </cell>
          <cell r="AI188">
            <v>-18.570374780041899</v>
          </cell>
          <cell r="AJ188">
            <v>-25.421347952682137</v>
          </cell>
          <cell r="AK188">
            <v>-17.969673278365878</v>
          </cell>
          <cell r="AL188">
            <v>-88.700179805909244</v>
          </cell>
          <cell r="AM188">
            <v>-22.269527314575114</v>
          </cell>
          <cell r="AN188">
            <v>-15.999424542662325</v>
          </cell>
          <cell r="AO188">
            <v>-22.198394847611876</v>
          </cell>
          <cell r="AP188">
            <v>-16.630042199653843</v>
          </cell>
          <cell r="AQ188">
            <v>-77.097388904503148</v>
          </cell>
          <cell r="AR188">
            <v>-81.406847458607714</v>
          </cell>
          <cell r="AS188">
            <v>-81.97066711227059</v>
          </cell>
        </row>
        <row r="251">
          <cell r="D251">
            <v>9.4917293233082702</v>
          </cell>
          <cell r="E251">
            <v>12.43859662460088</v>
          </cell>
          <cell r="F251">
            <v>9.7812939176642395</v>
          </cell>
          <cell r="G251">
            <v>17.581562447611063</v>
          </cell>
          <cell r="H251">
            <v>18.348848098132525</v>
          </cell>
          <cell r="I251">
            <v>3.9403503309120427</v>
          </cell>
          <cell r="J251">
            <v>5.4781005586477889</v>
          </cell>
          <cell r="K251">
            <v>7.3771657824933747</v>
          </cell>
          <cell r="L251">
            <v>8.0421097105295463</v>
          </cell>
          <cell r="M251">
            <v>24.837726382582751</v>
          </cell>
          <cell r="N251">
            <v>3.3282794990112063</v>
          </cell>
          <cell r="O251">
            <v>4.4311849141570505</v>
          </cell>
          <cell r="P251">
            <v>5.9422450441843795</v>
          </cell>
          <cell r="Q251">
            <v>7.2547075208913601</v>
          </cell>
          <cell r="R251">
            <v>20.956416978243993</v>
          </cell>
          <cell r="S251">
            <v>13.1279</v>
          </cell>
          <cell r="T251">
            <v>4.9664000000000001</v>
          </cell>
          <cell r="U251">
            <v>4.0754000000000001</v>
          </cell>
          <cell r="V251">
            <v>1.3735999999999999</v>
          </cell>
          <cell r="W251">
            <v>23.543299999999999</v>
          </cell>
          <cell r="X251">
            <v>4.181</v>
          </cell>
          <cell r="Y251">
            <v>1.9379999999999999</v>
          </cell>
          <cell r="Z251">
            <v>1.5367</v>
          </cell>
          <cell r="AA251">
            <v>1.8389</v>
          </cell>
          <cell r="AB251">
            <v>9.4946000000000002</v>
          </cell>
          <cell r="AC251">
            <v>2.1802000000000001</v>
          </cell>
          <cell r="AD251">
            <v>1.5999999999999999</v>
          </cell>
          <cell r="AE251">
            <v>6.2</v>
          </cell>
          <cell r="AF251">
            <v>10</v>
          </cell>
          <cell r="AG251">
            <v>19.9802</v>
          </cell>
          <cell r="AH251">
            <v>4.5999999999999996</v>
          </cell>
          <cell r="AI251">
            <v>5</v>
          </cell>
          <cell r="AJ251">
            <v>5</v>
          </cell>
          <cell r="AK251">
            <v>5</v>
          </cell>
          <cell r="AL251">
            <v>19.600000000000001</v>
          </cell>
          <cell r="AM251">
            <v>24.788778877887786</v>
          </cell>
          <cell r="AN251">
            <v>32.161552788942259</v>
          </cell>
          <cell r="AO251">
            <v>34.772750875714955</v>
          </cell>
          <cell r="AP251">
            <v>40.72634699918175</v>
          </cell>
          <cell r="AQ251">
            <v>33.555023249598001</v>
          </cell>
          <cell r="AR251">
            <v>37.719491219578437</v>
          </cell>
          <cell r="AS251">
            <v>51.919750515272689</v>
          </cell>
        </row>
        <row r="267">
          <cell r="D267">
            <v>-34.154113053707228</v>
          </cell>
          <cell r="E267">
            <v>-23.190466473004932</v>
          </cell>
          <cell r="F267">
            <v>-20.674125908759272</v>
          </cell>
          <cell r="G267">
            <v>-10.814006094476213</v>
          </cell>
          <cell r="H267">
            <v>-8.4062625517423122</v>
          </cell>
          <cell r="I267">
            <v>-2.5630000000000024</v>
          </cell>
          <cell r="J267">
            <v>-11.010999999999996</v>
          </cell>
          <cell r="K267">
            <v>-6.1859999999999999</v>
          </cell>
          <cell r="L267">
            <v>-15.86</v>
          </cell>
          <cell r="M267">
            <v>-11.807673891827221</v>
          </cell>
          <cell r="N267">
            <v>13.637</v>
          </cell>
          <cell r="O267">
            <v>18.052</v>
          </cell>
          <cell r="P267">
            <v>-7.1090000000000018</v>
          </cell>
          <cell r="Q267">
            <v>-17.411999999999999</v>
          </cell>
          <cell r="R267">
            <v>-4.450681674644823</v>
          </cell>
          <cell r="S267">
            <v>-3.4569963212753052</v>
          </cell>
          <cell r="T267">
            <v>4.8039963212753065</v>
          </cell>
          <cell r="U267">
            <v>-2.3000000000000043</v>
          </cell>
          <cell r="V267">
            <v>-28.1</v>
          </cell>
          <cell r="W267">
            <v>-12.673832386335825</v>
          </cell>
          <cell r="X267">
            <v>8.1000000000000085</v>
          </cell>
          <cell r="Y267">
            <v>-2.3000000000000114</v>
          </cell>
          <cell r="Z267">
            <v>-23.199999999999989</v>
          </cell>
          <cell r="AA267">
            <v>8.9162678431372626</v>
          </cell>
          <cell r="AB267">
            <v>-19.398023619712241</v>
          </cell>
          <cell r="AC267">
            <v>-3.6162678431372655</v>
          </cell>
          <cell r="AD267">
            <v>7.5999999999999943</v>
          </cell>
          <cell r="AE267">
            <v>0.60000000000000853</v>
          </cell>
          <cell r="AF267">
            <v>-27.300000000000011</v>
          </cell>
          <cell r="AG267">
            <v>-17.997193794643881</v>
          </cell>
          <cell r="AH267">
            <v>1.5</v>
          </cell>
          <cell r="AI267">
            <v>-15.199999999999989</v>
          </cell>
          <cell r="AJ267">
            <v>-18</v>
          </cell>
          <cell r="AK267">
            <v>-6.8000000000000114</v>
          </cell>
          <cell r="AL267">
            <v>-24.543711217919551</v>
          </cell>
          <cell r="AM267">
            <v>-24</v>
          </cell>
          <cell r="AN267">
            <v>-4</v>
          </cell>
          <cell r="AO267">
            <v>0</v>
          </cell>
          <cell r="AP267">
            <v>0</v>
          </cell>
          <cell r="AQ267">
            <v>-20.445535105290141</v>
          </cell>
          <cell r="AR267">
            <v>-19.682047603705129</v>
          </cell>
          <cell r="AS267">
            <v>-17.870008055362238</v>
          </cell>
        </row>
        <row r="277">
          <cell r="D277">
            <v>-32.831690707893117</v>
          </cell>
          <cell r="E277">
            <v>35.957294308904672</v>
          </cell>
          <cell r="F277">
            <v>47.730036256051221</v>
          </cell>
          <cell r="G277">
            <v>13.575991973157443</v>
          </cell>
          <cell r="H277">
            <v>3.1360724591009648</v>
          </cell>
          <cell r="I277">
            <v>0</v>
          </cell>
          <cell r="J277">
            <v>0</v>
          </cell>
          <cell r="K277">
            <v>19.626000000000001</v>
          </cell>
          <cell r="L277">
            <v>0</v>
          </cell>
          <cell r="M277">
            <v>4.9750316430527199</v>
          </cell>
          <cell r="N277">
            <v>0</v>
          </cell>
          <cell r="O277">
            <v>0</v>
          </cell>
          <cell r="P277">
            <v>22.931999999999999</v>
          </cell>
          <cell r="Q277">
            <v>0</v>
          </cell>
          <cell r="R277">
            <v>7.6465282968595165</v>
          </cell>
          <cell r="S277">
            <v>0</v>
          </cell>
          <cell r="T277">
            <v>0</v>
          </cell>
          <cell r="U277">
            <v>0</v>
          </cell>
          <cell r="V277">
            <v>13.1</v>
          </cell>
          <cell r="W277">
            <v>10.00257563871415</v>
          </cell>
          <cell r="X277">
            <v>0</v>
          </cell>
          <cell r="Y277">
            <v>0</v>
          </cell>
          <cell r="Z277">
            <v>24.81</v>
          </cell>
          <cell r="AA277">
            <v>0</v>
          </cell>
          <cell r="AB277">
            <v>16.997551462525379</v>
          </cell>
          <cell r="AC277">
            <v>0</v>
          </cell>
          <cell r="AD277">
            <v>0</v>
          </cell>
          <cell r="AE277">
            <v>0</v>
          </cell>
          <cell r="AF277">
            <v>24.7</v>
          </cell>
          <cell r="AG277">
            <v>21.544321089908856</v>
          </cell>
          <cell r="AH277">
            <v>0</v>
          </cell>
          <cell r="AI277">
            <v>0</v>
          </cell>
          <cell r="AJ277">
            <v>12.51</v>
          </cell>
          <cell r="AK277">
            <v>0</v>
          </cell>
          <cell r="AL277">
            <v>16.705553176720553</v>
          </cell>
          <cell r="AM277">
            <v>12.58</v>
          </cell>
          <cell r="AN277">
            <v>12.58</v>
          </cell>
          <cell r="AO277">
            <v>12.58</v>
          </cell>
          <cell r="AP277">
            <v>12.58</v>
          </cell>
          <cell r="AQ277">
            <v>13.066749057327073</v>
          </cell>
          <cell r="AR277">
            <v>15.155556686982166</v>
          </cell>
          <cell r="AS277">
            <v>16.572274091177952</v>
          </cell>
        </row>
        <row r="284">
          <cell r="D284">
            <v>522.022875</v>
          </cell>
          <cell r="E284">
            <v>776.04575</v>
          </cell>
          <cell r="F284">
            <v>868.79150000000004</v>
          </cell>
          <cell r="G284">
            <v>948.15232646508707</v>
          </cell>
          <cell r="H284">
            <v>1107.6521456285984</v>
          </cell>
          <cell r="I284">
            <v>-0.55781127137260356</v>
          </cell>
          <cell r="J284">
            <v>-0.87961208315644512</v>
          </cell>
          <cell r="K284">
            <v>1.6825119536668716</v>
          </cell>
          <cell r="L284">
            <v>2.4755976347589694</v>
          </cell>
          <cell r="M284">
            <v>1212.6493999999998</v>
          </cell>
          <cell r="N284">
            <v>-2.4681751821002651</v>
          </cell>
          <cell r="O284">
            <v>3.1846549305004785</v>
          </cell>
          <cell r="P284">
            <v>16.049343904506081</v>
          </cell>
          <cell r="Q284">
            <v>9.4803062506285052</v>
          </cell>
          <cell r="R284">
            <v>1234.1911210510236</v>
          </cell>
          <cell r="S284">
            <v>-6.7411146943641143E-5</v>
          </cell>
          <cell r="T284">
            <v>4.9032449217718543E-3</v>
          </cell>
          <cell r="U284">
            <v>3.4246381536680026E-3</v>
          </cell>
          <cell r="V284">
            <v>-3.8899714015485642E-3</v>
          </cell>
          <cell r="W284">
            <v>1249.3976049447917</v>
          </cell>
          <cell r="X284">
            <v>-4.7899259733459765E-2</v>
          </cell>
          <cell r="Y284">
            <v>-1.975928573874608E-2</v>
          </cell>
          <cell r="Z284">
            <v>3.6025902679135413E-2</v>
          </cell>
          <cell r="AA284">
            <v>-4.9891294795904706E-2</v>
          </cell>
          <cell r="AB284">
            <v>1040.0007768125638</v>
          </cell>
          <cell r="AC284">
            <v>5.6523586652062363E-2</v>
          </cell>
          <cell r="AD284">
            <v>3.7836899724284834E-2</v>
          </cell>
          <cell r="AE284">
            <v>18.977812621267262</v>
          </cell>
          <cell r="AF284">
            <v>19.424997961636251</v>
          </cell>
          <cell r="AG284">
            <v>1004.7338978123466</v>
          </cell>
          <cell r="AH284">
            <v>9.7691495332375275</v>
          </cell>
          <cell r="AI284">
            <v>3.0302081527861535</v>
          </cell>
          <cell r="AJ284">
            <v>17.102205156972552</v>
          </cell>
          <cell r="AK284">
            <v>5.7011634454843971</v>
          </cell>
          <cell r="AL284">
            <v>1054.5734059582928</v>
          </cell>
          <cell r="AM284">
            <v>25.313311376269112</v>
          </cell>
          <cell r="AN284">
            <v>14.092071978409699</v>
          </cell>
          <cell r="AO284">
            <v>27.423066716682882</v>
          </cell>
          <cell r="AP284">
            <v>29.012203733926299</v>
          </cell>
          <cell r="AQ284">
            <v>1122.4378915452419</v>
          </cell>
          <cell r="AR284">
            <v>1161.6738733374857</v>
          </cell>
          <cell r="AS284">
            <v>1195.7202099030353</v>
          </cell>
        </row>
        <row r="312">
          <cell r="D312">
            <v>470.21</v>
          </cell>
          <cell r="E312">
            <v>579.29999999999995</v>
          </cell>
          <cell r="F312">
            <v>807.6</v>
          </cell>
          <cell r="G312">
            <v>799.49999999999989</v>
          </cell>
          <cell r="H312">
            <v>804.19999999999993</v>
          </cell>
          <cell r="I312">
            <v>5</v>
          </cell>
          <cell r="J312">
            <v>5</v>
          </cell>
          <cell r="K312">
            <v>5</v>
          </cell>
          <cell r="L312">
            <v>7.8000000000000007</v>
          </cell>
          <cell r="M312">
            <v>645.7405</v>
          </cell>
          <cell r="R312">
            <v>717.93177838903773</v>
          </cell>
          <cell r="W312">
            <v>849.27801369570989</v>
          </cell>
          <cell r="AB312">
            <v>713.83969203063168</v>
          </cell>
          <cell r="AG312">
            <v>780.1318124641565</v>
          </cell>
          <cell r="AL312">
            <v>868.52230452421725</v>
          </cell>
          <cell r="AM312">
            <v>942.67871739466511</v>
          </cell>
          <cell r="AN312">
            <v>995.91417053046189</v>
          </cell>
          <cell r="AO312">
            <v>1045.0530352539527</v>
          </cell>
          <cell r="AP312">
            <v>1088.4969889342956</v>
          </cell>
          <cell r="AQ312">
            <v>1124.8013230361157</v>
          </cell>
          <cell r="AR312">
            <v>1158.1420124297547</v>
          </cell>
          <cell r="AS312">
            <v>1191.0508703702808</v>
          </cell>
        </row>
      </sheetData>
      <sheetData sheetId="5" refreshError="1"/>
      <sheetData sheetId="6" refreshError="1"/>
      <sheetData sheetId="7" refreshError="1"/>
      <sheetData sheetId="8" refreshError="1"/>
      <sheetData sheetId="9" refreshError="1">
        <row r="24">
          <cell r="D24" t="str">
            <v>...</v>
          </cell>
          <cell r="E24" t="str">
            <v>...</v>
          </cell>
          <cell r="F24" t="str">
            <v>...</v>
          </cell>
          <cell r="G24">
            <v>12.1</v>
          </cell>
          <cell r="H24">
            <v>13.7</v>
          </cell>
          <cell r="I24" t="str">
            <v>...</v>
          </cell>
          <cell r="J24" t="str">
            <v>...</v>
          </cell>
          <cell r="K24" t="str">
            <v>...</v>
          </cell>
          <cell r="L24" t="str">
            <v>...</v>
          </cell>
          <cell r="M24">
            <v>12</v>
          </cell>
          <cell r="N24" t="str">
            <v>...</v>
          </cell>
          <cell r="O24" t="str">
            <v>...</v>
          </cell>
          <cell r="P24" t="str">
            <v>...</v>
          </cell>
          <cell r="Q24" t="str">
            <v>...</v>
          </cell>
          <cell r="R24">
            <v>13.5</v>
          </cell>
          <cell r="S24" t="str">
            <v>...</v>
          </cell>
          <cell r="T24" t="str">
            <v>...</v>
          </cell>
          <cell r="U24" t="str">
            <v>...</v>
          </cell>
          <cell r="V24" t="str">
            <v>...</v>
          </cell>
          <cell r="W24">
            <v>13.5</v>
          </cell>
          <cell r="AB24">
            <v>15.2</v>
          </cell>
          <cell r="AG24">
            <v>16.400000000000002</v>
          </cell>
          <cell r="AL24">
            <v>17</v>
          </cell>
          <cell r="AM24">
            <v>18</v>
          </cell>
          <cell r="AN24">
            <v>17.799999999999997</v>
          </cell>
          <cell r="AO24">
            <v>17.799999999999997</v>
          </cell>
          <cell r="AP24">
            <v>18.099999999999998</v>
          </cell>
          <cell r="AQ24">
            <v>17.899999999999999</v>
          </cell>
          <cell r="AR24">
            <v>18</v>
          </cell>
          <cell r="AS24">
            <v>18</v>
          </cell>
        </row>
      </sheetData>
      <sheetData sheetId="10" refreshError="1">
        <row r="3">
          <cell r="I3">
            <v>1998</v>
          </cell>
        </row>
        <row r="4">
          <cell r="D4">
            <v>1993</v>
          </cell>
          <cell r="E4">
            <v>1994</v>
          </cell>
          <cell r="F4">
            <v>1995</v>
          </cell>
          <cell r="G4">
            <v>1996</v>
          </cell>
          <cell r="H4">
            <v>1997</v>
          </cell>
          <cell r="I4" t="str">
            <v>Q1</v>
          </cell>
          <cell r="J4" t="str">
            <v>Q2</v>
          </cell>
          <cell r="K4" t="str">
            <v>Q3</v>
          </cell>
        </row>
        <row r="7">
          <cell r="B7" t="str">
            <v>Levels (in US$)</v>
          </cell>
        </row>
        <row r="9">
          <cell r="B9" t="str">
            <v>NFA of banking system</v>
          </cell>
          <cell r="D9">
            <v>15.4</v>
          </cell>
          <cell r="E9">
            <v>16.399999999999999</v>
          </cell>
          <cell r="F9">
            <v>26.8</v>
          </cell>
          <cell r="G9">
            <v>7.6</v>
          </cell>
          <cell r="H9">
            <v>-7</v>
          </cell>
          <cell r="I9">
            <v>-6.8940000000000001</v>
          </cell>
          <cell r="J9">
            <v>-66.587000000000003</v>
          </cell>
          <cell r="K9">
            <v>-80.710999999999999</v>
          </cell>
        </row>
        <row r="10">
          <cell r="B10" t="str">
            <v>NFA of central bank (NIR)</v>
          </cell>
          <cell r="C10" t="str">
            <v>nir</v>
          </cell>
          <cell r="D10">
            <v>2</v>
          </cell>
          <cell r="E10">
            <v>1</v>
          </cell>
          <cell r="F10">
            <v>4.0999999999999996</v>
          </cell>
          <cell r="G10">
            <v>-8</v>
          </cell>
          <cell r="H10">
            <v>-15.628</v>
          </cell>
          <cell r="I10">
            <v>1.9</v>
          </cell>
          <cell r="J10">
            <v>-21.495000000000001</v>
          </cell>
          <cell r="K10">
            <v>-15.308999999999999</v>
          </cell>
        </row>
        <row r="11">
          <cell r="B11" t="str">
            <v>Gross international reserves</v>
          </cell>
          <cell r="C11" t="str">
            <v>grossres</v>
          </cell>
          <cell r="D11">
            <v>2</v>
          </cell>
          <cell r="E11">
            <v>1</v>
          </cell>
          <cell r="F11">
            <v>4.0999999999999996</v>
          </cell>
          <cell r="G11">
            <v>14</v>
          </cell>
          <cell r="H11">
            <v>29.695</v>
          </cell>
          <cell r="I11">
            <v>32.258000000000003</v>
          </cell>
          <cell r="J11">
            <v>43.268999999999998</v>
          </cell>
          <cell r="K11">
            <v>49.454999999999998</v>
          </cell>
        </row>
        <row r="12">
          <cell r="B12" t="str">
            <v>Reserve liabilities</v>
          </cell>
          <cell r="D12">
            <v>0</v>
          </cell>
          <cell r="E12">
            <v>0</v>
          </cell>
          <cell r="F12">
            <v>0</v>
          </cell>
          <cell r="G12">
            <v>-22</v>
          </cell>
          <cell r="H12">
            <v>-45.323</v>
          </cell>
          <cell r="I12">
            <v>-30.358000000000004</v>
          </cell>
          <cell r="J12">
            <v>-64.763999999999996</v>
          </cell>
          <cell r="K12">
            <v>-64.763999999999996</v>
          </cell>
        </row>
        <row r="13">
          <cell r="B13" t="str">
            <v>IMF</v>
          </cell>
          <cell r="D13">
            <v>0</v>
          </cell>
          <cell r="E13">
            <v>0</v>
          </cell>
          <cell r="F13">
            <v>0</v>
          </cell>
          <cell r="G13">
            <v>-21.569326465086991</v>
          </cell>
          <cell r="H13">
            <v>-30.358145628598315</v>
          </cell>
          <cell r="I13">
            <v>-30.057750000000002</v>
          </cell>
          <cell r="J13">
            <v>-63.911999999999992</v>
          </cell>
          <cell r="K13">
            <v>-65.822400000000002</v>
          </cell>
        </row>
        <row r="14">
          <cell r="B14" t="str">
            <v>Other</v>
          </cell>
          <cell r="D14">
            <v>0</v>
          </cell>
          <cell r="E14">
            <v>0</v>
          </cell>
          <cell r="F14">
            <v>0</v>
          </cell>
          <cell r="G14">
            <v>-0.43067353491300864</v>
          </cell>
          <cell r="H14">
            <v>-14.964854371401685</v>
          </cell>
          <cell r="I14">
            <v>-0.3002500000000019</v>
          </cell>
          <cell r="J14">
            <v>-0.85200000000000387</v>
          </cell>
          <cell r="K14">
            <v>1.058400000000006</v>
          </cell>
        </row>
        <row r="15">
          <cell r="B15" t="str">
            <v>NFA of commercial banks</v>
          </cell>
          <cell r="D15">
            <v>13.4</v>
          </cell>
          <cell r="E15">
            <v>15.399999999999999</v>
          </cell>
          <cell r="F15">
            <v>22.700000000000003</v>
          </cell>
          <cell r="G15">
            <v>15.6</v>
          </cell>
          <cell r="H15">
            <v>8.6280000000000001</v>
          </cell>
          <cell r="I15">
            <v>-8.7940000000000005</v>
          </cell>
          <cell r="J15">
            <v>-45.091999999999999</v>
          </cell>
          <cell r="K15">
            <v>-65.402000000000001</v>
          </cell>
        </row>
        <row r="16">
          <cell r="B16" t="str">
            <v>Memo: Banking sector's foreign liabilities</v>
          </cell>
        </row>
        <row r="18">
          <cell r="B18" t="str">
            <v>Changes (in US$)</v>
          </cell>
        </row>
        <row r="20">
          <cell r="B20" t="str">
            <v>NFA of banking system</v>
          </cell>
          <cell r="D20" t="str">
            <v>...</v>
          </cell>
          <cell r="E20">
            <v>0.99999999999999822</v>
          </cell>
          <cell r="F20">
            <v>10.400000000000002</v>
          </cell>
          <cell r="G20">
            <v>-19.200000000000003</v>
          </cell>
          <cell r="H20">
            <v>-14.6</v>
          </cell>
          <cell r="I20">
            <v>0.10599999999999987</v>
          </cell>
          <cell r="J20">
            <v>-59.693000000000005</v>
          </cell>
          <cell r="K20">
            <v>-14.123999999999995</v>
          </cell>
        </row>
        <row r="21">
          <cell r="B21" t="str">
            <v>NFA of central bank</v>
          </cell>
          <cell r="D21">
            <v>2</v>
          </cell>
          <cell r="E21">
            <v>-1</v>
          </cell>
          <cell r="F21">
            <v>3.0999999999999996</v>
          </cell>
          <cell r="G21">
            <v>-12.1</v>
          </cell>
          <cell r="H21">
            <v>-7.6280000000000001</v>
          </cell>
          <cell r="I21">
            <v>17.527999999999999</v>
          </cell>
          <cell r="J21">
            <v>-23.395</v>
          </cell>
          <cell r="K21">
            <v>6.1860000000000017</v>
          </cell>
        </row>
        <row r="22">
          <cell r="B22" t="str">
            <v>Gross international reserves</v>
          </cell>
          <cell r="C22" t="str">
            <v>chgir</v>
          </cell>
          <cell r="D22">
            <v>2</v>
          </cell>
          <cell r="E22">
            <v>-1</v>
          </cell>
          <cell r="F22">
            <v>3.0999999999999996</v>
          </cell>
          <cell r="G22">
            <v>9.9</v>
          </cell>
          <cell r="H22">
            <v>15.695</v>
          </cell>
          <cell r="I22">
            <v>2.5630000000000024</v>
          </cell>
          <cell r="J22">
            <v>11.010999999999996</v>
          </cell>
          <cell r="K22">
            <v>6.1859999999999999</v>
          </cell>
        </row>
        <row r="23">
          <cell r="B23" t="str">
            <v>Reserve liabilities</v>
          </cell>
          <cell r="D23">
            <v>0</v>
          </cell>
          <cell r="E23">
            <v>0</v>
          </cell>
          <cell r="F23">
            <v>0</v>
          </cell>
          <cell r="G23">
            <v>-22</v>
          </cell>
          <cell r="H23">
            <v>-23.323</v>
          </cell>
          <cell r="I23">
            <v>14.964999999999996</v>
          </cell>
          <cell r="J23">
            <v>-34.405999999999992</v>
          </cell>
          <cell r="K23">
            <v>0</v>
          </cell>
        </row>
        <row r="24">
          <cell r="B24" t="str">
            <v>IMF</v>
          </cell>
          <cell r="E24">
            <v>0</v>
          </cell>
          <cell r="F24">
            <v>0</v>
          </cell>
          <cell r="G24">
            <v>-21.569326465086991</v>
          </cell>
          <cell r="H24">
            <v>-8.7888191635113238</v>
          </cell>
          <cell r="I24">
            <v>0.30039562859831292</v>
          </cell>
          <cell r="J24">
            <v>-33.854249999999993</v>
          </cell>
          <cell r="K24">
            <v>-1.9104000000000099</v>
          </cell>
        </row>
        <row r="25">
          <cell r="B25" t="str">
            <v>Other</v>
          </cell>
          <cell r="C25" t="str">
            <v>chothresliab</v>
          </cell>
          <cell r="E25">
            <v>0</v>
          </cell>
          <cell r="F25">
            <v>0</v>
          </cell>
          <cell r="G25">
            <v>-0.43067353491300864</v>
          </cell>
          <cell r="H25">
            <v>-14.534180836488677</v>
          </cell>
          <cell r="I25">
            <v>14.664604371401683</v>
          </cell>
          <cell r="J25">
            <v>-0.55175000000000196</v>
          </cell>
          <cell r="K25">
            <v>1.9104000000000099</v>
          </cell>
        </row>
        <row r="26">
          <cell r="B26" t="str">
            <v>NFA of commercial banks</v>
          </cell>
          <cell r="C26" t="str">
            <v>chnfacom</v>
          </cell>
          <cell r="D26" t="str">
            <v>...</v>
          </cell>
          <cell r="E26">
            <v>1.9999999999999982</v>
          </cell>
          <cell r="F26">
            <v>7.3000000000000043</v>
          </cell>
          <cell r="G26">
            <v>-7.1000000000000032</v>
          </cell>
          <cell r="H26">
            <v>-6.9719999999999995</v>
          </cell>
          <cell r="I26">
            <v>-17.422000000000001</v>
          </cell>
          <cell r="J26">
            <v>-36.298000000000002</v>
          </cell>
          <cell r="K26">
            <v>-20.310000000000002</v>
          </cell>
        </row>
      </sheetData>
      <sheetData sheetId="11" refreshError="1"/>
      <sheetData sheetId="12" refreshError="1"/>
      <sheetData sheetId="13" refreshError="1">
        <row r="9">
          <cell r="D9">
            <v>0</v>
          </cell>
          <cell r="E9">
            <v>0</v>
          </cell>
          <cell r="F9">
            <v>0</v>
          </cell>
          <cell r="G9">
            <v>15</v>
          </cell>
          <cell r="H9">
            <v>22.5</v>
          </cell>
          <cell r="I9">
            <v>22.5</v>
          </cell>
          <cell r="J9">
            <v>48</v>
          </cell>
          <cell r="K9">
            <v>48</v>
          </cell>
          <cell r="L9">
            <v>70.3</v>
          </cell>
          <cell r="M9">
            <v>70.3</v>
          </cell>
          <cell r="N9">
            <v>70.3</v>
          </cell>
          <cell r="O9">
            <v>70.3</v>
          </cell>
          <cell r="P9">
            <v>75.094999999999999</v>
          </cell>
          <cell r="Q9">
            <v>73.22</v>
          </cell>
          <cell r="R9">
            <v>73.22</v>
          </cell>
          <cell r="S9">
            <v>84.664999999999992</v>
          </cell>
          <cell r="T9">
            <v>82.789999999999992</v>
          </cell>
          <cell r="U9">
            <v>80.914999999999992</v>
          </cell>
          <cell r="V9">
            <v>85.039999999999992</v>
          </cell>
          <cell r="W9">
            <v>85.039999999999992</v>
          </cell>
          <cell r="X9">
            <v>82.227499999999992</v>
          </cell>
          <cell r="Y9">
            <v>85.414999999999992</v>
          </cell>
          <cell r="Z9">
            <v>89.539999999999992</v>
          </cell>
          <cell r="AA9">
            <v>87.664999999999992</v>
          </cell>
          <cell r="AB9">
            <v>87.664999999999992</v>
          </cell>
          <cell r="AC9">
            <v>85.789999999999992</v>
          </cell>
          <cell r="AD9">
            <v>77.584999999999994</v>
          </cell>
          <cell r="AE9">
            <v>69.38</v>
          </cell>
          <cell r="AF9">
            <v>69.174999999999997</v>
          </cell>
          <cell r="AG9">
            <v>69.174999999999983</v>
          </cell>
          <cell r="AH9">
            <v>61.907499999999985</v>
          </cell>
          <cell r="AI9">
            <v>60.969999999999985</v>
          </cell>
          <cell r="AJ9">
            <v>68.969999999999985</v>
          </cell>
          <cell r="AK9">
            <v>67.169999999999987</v>
          </cell>
          <cell r="AL9">
            <v>67.169999999999987</v>
          </cell>
          <cell r="AM9">
            <v>76.969999999999985</v>
          </cell>
          <cell r="AN9">
            <v>72.939999999999984</v>
          </cell>
          <cell r="AO9">
            <v>82.739999999999981</v>
          </cell>
          <cell r="AP9">
            <v>78.70999999999998</v>
          </cell>
          <cell r="AQ9">
            <v>78.70999999999998</v>
          </cell>
          <cell r="AR9">
            <v>88.917999999999978</v>
          </cell>
          <cell r="AS9">
            <v>88.125999999999976</v>
          </cell>
          <cell r="AT9">
            <v>77.533999999999978</v>
          </cell>
          <cell r="AU9">
            <v>67.141999999999982</v>
          </cell>
          <cell r="AV9">
            <v>60.429999999999978</v>
          </cell>
          <cell r="AW9">
            <v>51.129999999999981</v>
          </cell>
          <cell r="AX9">
            <v>39.109999999999985</v>
          </cell>
          <cell r="AY9">
            <v>26.109999999999985</v>
          </cell>
        </row>
        <row r="10">
          <cell r="B10" t="str">
            <v>General Resources Account</v>
          </cell>
          <cell r="D10" t="str">
            <v>...</v>
          </cell>
          <cell r="E10" t="str">
            <v>...</v>
          </cell>
          <cell r="F10" t="str">
            <v>...</v>
          </cell>
          <cell r="G10">
            <v>15</v>
          </cell>
          <cell r="H10">
            <v>22.5</v>
          </cell>
          <cell r="I10">
            <v>22.5</v>
          </cell>
          <cell r="J10">
            <v>30</v>
          </cell>
          <cell r="K10">
            <v>30</v>
          </cell>
        </row>
        <row r="11">
          <cell r="B11" t="str">
            <v>ESAF/PRGF</v>
          </cell>
          <cell r="D11" t="str">
            <v>...</v>
          </cell>
          <cell r="E11" t="str">
            <v>...</v>
          </cell>
          <cell r="F11" t="str">
            <v>...</v>
          </cell>
          <cell r="G11" t="str">
            <v>...</v>
          </cell>
          <cell r="H11" t="str">
            <v>...</v>
          </cell>
          <cell r="I11">
            <v>0</v>
          </cell>
          <cell r="J11">
            <v>18</v>
          </cell>
          <cell r="K11">
            <v>18</v>
          </cell>
        </row>
        <row r="13">
          <cell r="B13" t="str">
            <v>Purchases</v>
          </cell>
          <cell r="C13" t="str">
            <v>total</v>
          </cell>
          <cell r="D13">
            <v>0</v>
          </cell>
          <cell r="E13">
            <v>0</v>
          </cell>
          <cell r="F13">
            <v>0</v>
          </cell>
          <cell r="G13">
            <v>15</v>
          </cell>
          <cell r="H13">
            <v>7.5</v>
          </cell>
          <cell r="I13">
            <v>0</v>
          </cell>
          <cell r="J13">
            <v>25.5</v>
          </cell>
          <cell r="K13">
            <v>0</v>
          </cell>
        </row>
        <row r="14">
          <cell r="B14" t="str">
            <v>General Resources Account</v>
          </cell>
          <cell r="C14">
            <v>15</v>
          </cell>
          <cell r="D14" t="str">
            <v>...</v>
          </cell>
          <cell r="E14" t="str">
            <v>...</v>
          </cell>
          <cell r="F14" t="str">
            <v>...</v>
          </cell>
          <cell r="G14">
            <v>15</v>
          </cell>
          <cell r="H14">
            <v>7.5</v>
          </cell>
          <cell r="I14">
            <v>0</v>
          </cell>
          <cell r="J14">
            <v>7.5</v>
          </cell>
          <cell r="K14">
            <v>0</v>
          </cell>
        </row>
        <row r="15">
          <cell r="B15" t="str">
            <v>ESAF/PRGF</v>
          </cell>
          <cell r="C15">
            <v>78.289999999999992</v>
          </cell>
          <cell r="D15" t="str">
            <v>...</v>
          </cell>
          <cell r="E15" t="str">
            <v>...</v>
          </cell>
          <cell r="F15" t="str">
            <v>...</v>
          </cell>
          <cell r="G15" t="str">
            <v>...</v>
          </cell>
          <cell r="H15" t="str">
            <v>...</v>
          </cell>
          <cell r="I15">
            <v>0</v>
          </cell>
          <cell r="J15">
            <v>18</v>
          </cell>
          <cell r="K15">
            <v>0</v>
          </cell>
        </row>
        <row r="17">
          <cell r="B17" t="str">
            <v>Total debt service</v>
          </cell>
          <cell r="C17" t="str">
            <v>dsimfsdr</v>
          </cell>
          <cell r="D17">
            <v>0</v>
          </cell>
          <cell r="E17">
            <v>0</v>
          </cell>
          <cell r="F17">
            <v>0</v>
          </cell>
          <cell r="G17">
            <v>0.3</v>
          </cell>
          <cell r="H17">
            <v>0.72199999999999998</v>
          </cell>
          <cell r="I17">
            <v>0.20499999999999999</v>
          </cell>
          <cell r="J17">
            <v>0.27800000000000002</v>
          </cell>
          <cell r="K17">
            <v>0.35799999999999998</v>
          </cell>
        </row>
        <row r="18">
          <cell r="B18" t="str">
            <v>General Resources Account</v>
          </cell>
          <cell r="D18" t="str">
            <v>...</v>
          </cell>
          <cell r="E18" t="str">
            <v>...</v>
          </cell>
          <cell r="F18" t="str">
            <v>...</v>
          </cell>
          <cell r="G18">
            <v>0.3</v>
          </cell>
          <cell r="H18">
            <v>0.72199999999999998</v>
          </cell>
          <cell r="I18">
            <v>0.20499999999999999</v>
          </cell>
          <cell r="J18">
            <v>0.27800000000000002</v>
          </cell>
          <cell r="K18">
            <v>0.35799999999999998</v>
          </cell>
        </row>
        <row r="19">
          <cell r="B19" t="str">
            <v>ESAF/PRGF</v>
          </cell>
          <cell r="D19" t="str">
            <v>...</v>
          </cell>
          <cell r="E19" t="str">
            <v>...</v>
          </cell>
          <cell r="F19" t="str">
            <v>...</v>
          </cell>
          <cell r="G19" t="str">
            <v>...</v>
          </cell>
          <cell r="H19" t="str">
            <v>...</v>
          </cell>
          <cell r="I19">
            <v>0</v>
          </cell>
          <cell r="J19">
            <v>0</v>
          </cell>
          <cell r="K19">
            <v>0</v>
          </cell>
        </row>
        <row r="21">
          <cell r="B21" t="str">
            <v>Repurchases</v>
          </cell>
          <cell r="C21" t="str">
            <v>total</v>
          </cell>
          <cell r="D21">
            <v>0</v>
          </cell>
          <cell r="E21">
            <v>0</v>
          </cell>
          <cell r="F21">
            <v>0</v>
          </cell>
          <cell r="G21">
            <v>0</v>
          </cell>
          <cell r="H21">
            <v>0</v>
          </cell>
          <cell r="I21">
            <v>0</v>
          </cell>
          <cell r="J21">
            <v>0</v>
          </cell>
          <cell r="K21">
            <v>0</v>
          </cell>
        </row>
        <row r="22">
          <cell r="B22" t="str">
            <v>General Resources Account</v>
          </cell>
          <cell r="C22">
            <v>39.375</v>
          </cell>
          <cell r="D22" t="str">
            <v>...</v>
          </cell>
          <cell r="E22" t="str">
            <v>...</v>
          </cell>
          <cell r="F22" t="str">
            <v>...</v>
          </cell>
          <cell r="G22" t="str">
            <v>...</v>
          </cell>
          <cell r="H22" t="str">
            <v>...</v>
          </cell>
          <cell r="I22">
            <v>0</v>
          </cell>
          <cell r="J22">
            <v>0</v>
          </cell>
          <cell r="K22">
            <v>0</v>
          </cell>
        </row>
        <row r="23">
          <cell r="B23" t="str">
            <v>ESAF/PRGF</v>
          </cell>
          <cell r="C23">
            <v>127.33999999999999</v>
          </cell>
          <cell r="D23" t="str">
            <v>...</v>
          </cell>
          <cell r="E23" t="str">
            <v>...</v>
          </cell>
          <cell r="F23" t="str">
            <v>...</v>
          </cell>
          <cell r="G23" t="str">
            <v>...</v>
          </cell>
          <cell r="H23" t="str">
            <v>...</v>
          </cell>
          <cell r="I23">
            <v>0</v>
          </cell>
          <cell r="J23">
            <v>0</v>
          </cell>
          <cell r="K23">
            <v>0</v>
          </cell>
        </row>
        <row r="25">
          <cell r="B25" t="str">
            <v>Charges</v>
          </cell>
          <cell r="D25">
            <v>0</v>
          </cell>
          <cell r="E25">
            <v>0</v>
          </cell>
          <cell r="F25">
            <v>0</v>
          </cell>
          <cell r="G25">
            <v>0.3</v>
          </cell>
          <cell r="H25">
            <v>0.72199999999999998</v>
          </cell>
          <cell r="I25">
            <v>0.20499999999999999</v>
          </cell>
          <cell r="J25">
            <v>0.27800000000000002</v>
          </cell>
          <cell r="K25">
            <v>0.35799999999999998</v>
          </cell>
        </row>
        <row r="26">
          <cell r="B26" t="str">
            <v>General Resources Account</v>
          </cell>
          <cell r="D26" t="str">
            <v>...</v>
          </cell>
          <cell r="E26" t="str">
            <v>...</v>
          </cell>
          <cell r="F26" t="str">
            <v>...</v>
          </cell>
          <cell r="G26">
            <v>0.3</v>
          </cell>
          <cell r="H26">
            <v>0.72199999999999998</v>
          </cell>
          <cell r="I26">
            <v>0.20499999999999999</v>
          </cell>
          <cell r="J26">
            <v>0.27800000000000002</v>
          </cell>
          <cell r="K26">
            <v>0.35799999999999998</v>
          </cell>
        </row>
        <row r="27">
          <cell r="B27" t="str">
            <v>ESAF/PRGF</v>
          </cell>
          <cell r="D27" t="str">
            <v>...</v>
          </cell>
          <cell r="E27" t="str">
            <v>...</v>
          </cell>
          <cell r="F27" t="str">
            <v>...</v>
          </cell>
          <cell r="G27" t="str">
            <v>...</v>
          </cell>
          <cell r="H27" t="str">
            <v>...</v>
          </cell>
          <cell r="I27">
            <v>0</v>
          </cell>
          <cell r="J27">
            <v>0</v>
          </cell>
          <cell r="K27">
            <v>0</v>
          </cell>
        </row>
        <row r="29">
          <cell r="B29" t="str">
            <v>In dollars</v>
          </cell>
        </row>
        <row r="31">
          <cell r="B31" t="str">
            <v>IMF credit (end of period)</v>
          </cell>
          <cell r="C31" t="str">
            <v>imfcredit</v>
          </cell>
          <cell r="D31">
            <v>0</v>
          </cell>
          <cell r="E31">
            <v>0</v>
          </cell>
          <cell r="F31">
            <v>0</v>
          </cell>
          <cell r="G31">
            <v>21.569326465086991</v>
          </cell>
          <cell r="H31">
            <v>30.358145628598315</v>
          </cell>
          <cell r="I31">
            <v>30.057750000000002</v>
          </cell>
          <cell r="J31">
            <v>63.911999999999992</v>
          </cell>
          <cell r="K31">
            <v>65.822400000000002</v>
          </cell>
        </row>
        <row r="32">
          <cell r="B32" t="str">
            <v>General Resources Account</v>
          </cell>
          <cell r="D32" t="str">
            <v>...</v>
          </cell>
          <cell r="E32" t="str">
            <v>...</v>
          </cell>
          <cell r="F32" t="str">
            <v>...</v>
          </cell>
          <cell r="G32">
            <v>21.569326465086991</v>
          </cell>
          <cell r="H32">
            <v>30.358145628598315</v>
          </cell>
          <cell r="I32">
            <v>30.057750000000002</v>
          </cell>
          <cell r="J32">
            <v>39.945</v>
          </cell>
          <cell r="K32">
            <v>41.138999999999996</v>
          </cell>
        </row>
        <row r="33">
          <cell r="B33" t="str">
            <v>ESAF</v>
          </cell>
          <cell r="D33" t="str">
            <v>...</v>
          </cell>
          <cell r="E33" t="str">
            <v>...</v>
          </cell>
          <cell r="F33" t="str">
            <v>...</v>
          </cell>
          <cell r="G33" t="str">
            <v>...</v>
          </cell>
          <cell r="H33" t="str">
            <v>...</v>
          </cell>
          <cell r="I33">
            <v>0</v>
          </cell>
          <cell r="J33">
            <v>23.966999999999999</v>
          </cell>
          <cell r="K33">
            <v>24.683399999999999</v>
          </cell>
        </row>
        <row r="35">
          <cell r="B35" t="str">
            <v>Purchases</v>
          </cell>
          <cell r="D35">
            <v>0</v>
          </cell>
          <cell r="E35">
            <v>0</v>
          </cell>
          <cell r="F35">
            <v>0</v>
          </cell>
          <cell r="G35">
            <v>21.776406846973853</v>
          </cell>
          <cell r="H35">
            <v>10.3201542054902</v>
          </cell>
          <cell r="I35">
            <v>0</v>
          </cell>
          <cell r="J35">
            <v>34.173150969602105</v>
          </cell>
          <cell r="K35">
            <v>0</v>
          </cell>
        </row>
        <row r="36">
          <cell r="B36" t="str">
            <v>General Resources Account</v>
          </cell>
          <cell r="D36" t="str">
            <v>...</v>
          </cell>
          <cell r="E36" t="str">
            <v>...</v>
          </cell>
          <cell r="F36" t="str">
            <v>...</v>
          </cell>
          <cell r="G36">
            <v>21.776406846973853</v>
          </cell>
          <cell r="H36">
            <v>10.3201542054902</v>
          </cell>
          <cell r="I36">
            <v>0</v>
          </cell>
          <cell r="J36">
            <v>10.050926755765325</v>
          </cell>
          <cell r="K36">
            <v>0</v>
          </cell>
        </row>
        <row r="37">
          <cell r="B37" t="str">
            <v>ESAF</v>
          </cell>
          <cell r="D37" t="str">
            <v>...</v>
          </cell>
          <cell r="E37" t="str">
            <v>...</v>
          </cell>
          <cell r="F37" t="str">
            <v>...</v>
          </cell>
          <cell r="G37" t="str">
            <v>...</v>
          </cell>
          <cell r="H37" t="str">
            <v>...</v>
          </cell>
          <cell r="I37">
            <v>0</v>
          </cell>
          <cell r="J37">
            <v>24.12222421383678</v>
          </cell>
          <cell r="K37">
            <v>0</v>
          </cell>
        </row>
        <row r="39">
          <cell r="B39" t="str">
            <v>Total debt service</v>
          </cell>
          <cell r="C39" t="str">
            <v>dsimf</v>
          </cell>
          <cell r="D39">
            <v>0</v>
          </cell>
          <cell r="E39">
            <v>0</v>
          </cell>
          <cell r="F39">
            <v>0</v>
          </cell>
          <cell r="G39">
            <v>0.43552813693947706</v>
          </cell>
          <cell r="H39">
            <v>0.99348684484852323</v>
          </cell>
          <cell r="I39">
            <v>0.27917488059496626</v>
          </cell>
          <cell r="J39">
            <v>0.37255435174703472</v>
          </cell>
          <cell r="K39">
            <v>0.47996961817909972</v>
          </cell>
        </row>
        <row r="40">
          <cell r="B40" t="str">
            <v>General Resources Account</v>
          </cell>
          <cell r="D40" t="str">
            <v>...</v>
          </cell>
          <cell r="E40" t="str">
            <v>...</v>
          </cell>
          <cell r="F40" t="str">
            <v>...</v>
          </cell>
          <cell r="G40">
            <v>0.43552813693947706</v>
          </cell>
          <cell r="H40">
            <v>0.99348684484852323</v>
          </cell>
          <cell r="I40">
            <v>0.27917488059496626</v>
          </cell>
          <cell r="J40">
            <v>0.37255435174703472</v>
          </cell>
          <cell r="K40">
            <v>0.47996961817909972</v>
          </cell>
        </row>
        <row r="41">
          <cell r="B41" t="str">
            <v>ESAF</v>
          </cell>
          <cell r="D41" t="str">
            <v>...</v>
          </cell>
          <cell r="E41" t="str">
            <v>...</v>
          </cell>
          <cell r="F41" t="str">
            <v>...</v>
          </cell>
          <cell r="G41" t="str">
            <v>...</v>
          </cell>
          <cell r="H41" t="str">
            <v>...</v>
          </cell>
          <cell r="I41">
            <v>0</v>
          </cell>
          <cell r="J41">
            <v>0</v>
          </cell>
          <cell r="K41">
            <v>0</v>
          </cell>
        </row>
        <row r="43">
          <cell r="B43" t="str">
            <v>Repurchases</v>
          </cell>
          <cell r="C43" t="str">
            <v>amimf</v>
          </cell>
          <cell r="D43">
            <v>0</v>
          </cell>
          <cell r="E43">
            <v>0</v>
          </cell>
          <cell r="F43">
            <v>0</v>
          </cell>
          <cell r="G43">
            <v>0</v>
          </cell>
          <cell r="H43">
            <v>0</v>
          </cell>
          <cell r="I43">
            <v>0</v>
          </cell>
          <cell r="J43">
            <v>0</v>
          </cell>
          <cell r="K43">
            <v>0</v>
          </cell>
          <cell r="L43">
            <v>0</v>
          </cell>
          <cell r="M43">
            <v>0</v>
          </cell>
          <cell r="N43">
            <v>0</v>
          </cell>
          <cell r="O43">
            <v>0</v>
          </cell>
          <cell r="P43">
            <v>2.5495290460314073</v>
          </cell>
          <cell r="Q43">
            <v>2.5865281211408906</v>
          </cell>
          <cell r="R43">
            <v>5.1360571671722983</v>
          </cell>
          <cell r="S43">
            <v>2.5363887554244591</v>
          </cell>
          <cell r="T43">
            <v>2.4877602197189828</v>
          </cell>
          <cell r="U43">
            <v>2.4536104059253057</v>
          </cell>
          <cell r="V43">
            <v>2.4147745566473913</v>
          </cell>
          <cell r="W43">
            <v>9.8925339377161379</v>
          </cell>
          <cell r="X43">
            <v>3.6331576499767477</v>
          </cell>
          <cell r="Y43">
            <v>3.5437981956554609</v>
          </cell>
          <cell r="Z43">
            <v>2.3824045132271094</v>
          </cell>
          <cell r="AA43">
            <v>2.3811338006705274</v>
          </cell>
          <cell r="AB43">
            <v>11.940494159529846</v>
          </cell>
          <cell r="AC43">
            <v>2.3421691225085683</v>
          </cell>
          <cell r="AD43">
            <v>10.486293580447267</v>
          </cell>
          <cell r="AE43">
            <v>10.866686702762372</v>
          </cell>
          <cell r="AF43">
            <v>10.909018794170247</v>
          </cell>
          <cell r="AG43">
            <v>34.604168199888456</v>
          </cell>
          <cell r="AH43">
            <v>10.152600393759013</v>
          </cell>
          <cell r="AI43">
            <v>1.3096749733951254</v>
          </cell>
          <cell r="AJ43">
            <v>0</v>
          </cell>
          <cell r="AK43">
            <v>2.5145759489186408</v>
          </cell>
          <cell r="AL43">
            <v>13.976851316072779</v>
          </cell>
          <cell r="AM43">
            <v>0</v>
          </cell>
          <cell r="AN43">
            <v>5.5933668246918611</v>
          </cell>
          <cell r="AO43">
            <v>0</v>
          </cell>
          <cell r="AP43">
            <v>5.5933668246918611</v>
          </cell>
          <cell r="AQ43">
            <v>11.186733649383722</v>
          </cell>
          <cell r="AR43">
            <v>12.998628637524352</v>
          </cell>
          <cell r="AS43">
            <v>14.641106243607032</v>
          </cell>
        </row>
        <row r="44">
          <cell r="B44" t="str">
            <v>General Resources Account</v>
          </cell>
          <cell r="D44" t="str">
            <v>...</v>
          </cell>
          <cell r="E44" t="str">
            <v>...</v>
          </cell>
          <cell r="F44" t="str">
            <v>...</v>
          </cell>
          <cell r="G44" t="str">
            <v>...</v>
          </cell>
          <cell r="H44" t="str">
            <v>...</v>
          </cell>
          <cell r="I44">
            <v>0</v>
          </cell>
          <cell r="J44">
            <v>0</v>
          </cell>
          <cell r="K44">
            <v>0</v>
          </cell>
        </row>
        <row r="45">
          <cell r="B45" t="str">
            <v>ESAF</v>
          </cell>
          <cell r="D45" t="str">
            <v>...</v>
          </cell>
          <cell r="E45" t="str">
            <v>...</v>
          </cell>
          <cell r="F45" t="str">
            <v>...</v>
          </cell>
          <cell r="G45" t="str">
            <v>...</v>
          </cell>
          <cell r="H45" t="str">
            <v>...</v>
          </cell>
          <cell r="I45">
            <v>0</v>
          </cell>
          <cell r="J45">
            <v>0</v>
          </cell>
          <cell r="K45">
            <v>0</v>
          </cell>
        </row>
        <row r="47">
          <cell r="B47" t="str">
            <v>Charges</v>
          </cell>
          <cell r="C47" t="str">
            <v>intimf</v>
          </cell>
          <cell r="D47">
            <v>0</v>
          </cell>
          <cell r="E47">
            <v>0</v>
          </cell>
          <cell r="F47">
            <v>0</v>
          </cell>
          <cell r="G47">
            <v>0.43552813693947706</v>
          </cell>
          <cell r="H47">
            <v>0.99348684484852323</v>
          </cell>
          <cell r="I47">
            <v>0.27917488059496626</v>
          </cell>
          <cell r="J47">
            <v>0.37255435174703472</v>
          </cell>
          <cell r="K47">
            <v>0.47996961817909972</v>
          </cell>
          <cell r="L47">
            <v>0.53903390244089699</v>
          </cell>
          <cell r="M47">
            <v>1.6707327529619977</v>
          </cell>
          <cell r="N47">
            <v>0.44239691754021238</v>
          </cell>
          <cell r="O47">
            <v>0.5061391664969126</v>
          </cell>
          <cell r="P47">
            <v>0.3917409168552301</v>
          </cell>
          <cell r="Q47">
            <v>0.56040752883887002</v>
          </cell>
          <cell r="R47">
            <v>1.9006845297312251</v>
          </cell>
          <cell r="S47">
            <v>0.34360559925285361</v>
          </cell>
          <cell r="T47">
            <v>0.52344332550518125</v>
          </cell>
          <cell r="U47">
            <v>0.39589102044021052</v>
          </cell>
          <cell r="V47">
            <v>0.54172215281981273</v>
          </cell>
          <cell r="W47">
            <v>1.8046620980180581</v>
          </cell>
          <cell r="X47">
            <v>0.33917092957164263</v>
          </cell>
          <cell r="Y47">
            <v>0.50814853082001921</v>
          </cell>
          <cell r="Z47">
            <v>0.23980839114634953</v>
          </cell>
          <cell r="AA47">
            <v>0.48627958955602973</v>
          </cell>
          <cell r="AB47">
            <v>1.5734074410940411</v>
          </cell>
          <cell r="AC47">
            <v>8.4682842214987133E-2</v>
          </cell>
          <cell r="AD47">
            <v>0.31401369076366775</v>
          </cell>
          <cell r="AE47">
            <v>5.3677856436679938E-2</v>
          </cell>
          <cell r="AF47">
            <v>0.26233231934675727</v>
          </cell>
          <cell r="AG47">
            <v>0.71470670876209208</v>
          </cell>
          <cell r="AH47">
            <v>2.04728391841126E-2</v>
          </cell>
          <cell r="AI47">
            <v>0.22810277227296308</v>
          </cell>
          <cell r="AJ47">
            <v>0</v>
          </cell>
          <cell r="AK47">
            <v>0.24057227500632294</v>
          </cell>
          <cell r="AL47">
            <v>0.48914788646339857</v>
          </cell>
          <cell r="AM47">
            <v>2.0340146604431567E-2</v>
          </cell>
          <cell r="AN47">
            <v>0.26895489247037557</v>
          </cell>
          <cell r="AO47">
            <v>0</v>
          </cell>
          <cell r="AP47">
            <v>0.28579606196189195</v>
          </cell>
          <cell r="AQ47">
            <v>0.57509110103669903</v>
          </cell>
          <cell r="AR47">
            <v>0.62036481096656748</v>
          </cell>
          <cell r="AS47">
            <v>0.65529870449518779</v>
          </cell>
        </row>
        <row r="48">
          <cell r="B48" t="str">
            <v>General Resources Account</v>
          </cell>
          <cell r="D48" t="str">
            <v>...</v>
          </cell>
          <cell r="E48" t="str">
            <v>...</v>
          </cell>
          <cell r="F48" t="str">
            <v>...</v>
          </cell>
          <cell r="G48">
            <v>0.43552813693947706</v>
          </cell>
          <cell r="H48">
            <v>0.99348684484852323</v>
          </cell>
          <cell r="I48">
            <v>0.27917488059496626</v>
          </cell>
          <cell r="J48">
            <v>0.37255435174703472</v>
          </cell>
          <cell r="K48">
            <v>0.47996961817909972</v>
          </cell>
        </row>
        <row r="49">
          <cell r="B49" t="str">
            <v>ESAF</v>
          </cell>
          <cell r="D49" t="str">
            <v>...</v>
          </cell>
          <cell r="E49" t="str">
            <v>...</v>
          </cell>
          <cell r="F49" t="str">
            <v>...</v>
          </cell>
          <cell r="G49" t="str">
            <v>...</v>
          </cell>
          <cell r="H49" t="str">
            <v>...</v>
          </cell>
          <cell r="I49">
            <v>0</v>
          </cell>
          <cell r="J49">
            <v>0</v>
          </cell>
          <cell r="K49">
            <v>0</v>
          </cell>
        </row>
        <row r="54">
          <cell r="B54" t="str">
            <v>Credit and Debt Service</v>
          </cell>
        </row>
        <row r="56">
          <cell r="B56" t="str">
            <v>IMF Credit</v>
          </cell>
          <cell r="D56">
            <v>0</v>
          </cell>
          <cell r="E56">
            <v>0</v>
          </cell>
          <cell r="F56">
            <v>0</v>
          </cell>
          <cell r="G56">
            <v>21.776406846973853</v>
          </cell>
          <cell r="H56">
            <v>10.3201542054902</v>
          </cell>
          <cell r="I56">
            <v>0</v>
          </cell>
          <cell r="J56">
            <v>34.173150969602105</v>
          </cell>
          <cell r="K56">
            <v>0</v>
          </cell>
        </row>
        <row r="57">
          <cell r="B57" t="str">
            <v>Purchases</v>
          </cell>
          <cell r="C57" t="str">
            <v>imfpurchase</v>
          </cell>
          <cell r="D57">
            <v>0</v>
          </cell>
          <cell r="E57">
            <v>0</v>
          </cell>
          <cell r="F57">
            <v>0</v>
          </cell>
          <cell r="G57">
            <v>21.776406846973853</v>
          </cell>
          <cell r="H57">
            <v>10.3201542054902</v>
          </cell>
          <cell r="I57">
            <v>0</v>
          </cell>
          <cell r="J57">
            <v>34.173150969602105</v>
          </cell>
          <cell r="K57">
            <v>0</v>
          </cell>
        </row>
        <row r="58">
          <cell r="B58" t="str">
            <v>Repurchases</v>
          </cell>
          <cell r="C58" t="str">
            <v>imfrepurchase</v>
          </cell>
          <cell r="D58">
            <v>0</v>
          </cell>
          <cell r="E58">
            <v>0</v>
          </cell>
          <cell r="F58">
            <v>0</v>
          </cell>
          <cell r="G58">
            <v>0</v>
          </cell>
          <cell r="H58">
            <v>0</v>
          </cell>
          <cell r="I58">
            <v>0</v>
          </cell>
          <cell r="J58">
            <v>0</v>
          </cell>
          <cell r="K58">
            <v>0</v>
          </cell>
        </row>
        <row r="60">
          <cell r="B60" t="str">
            <v>IMF debt service</v>
          </cell>
          <cell r="D60">
            <v>0</v>
          </cell>
          <cell r="E60">
            <v>0</v>
          </cell>
          <cell r="F60">
            <v>0</v>
          </cell>
          <cell r="G60">
            <v>0.43552813693947706</v>
          </cell>
          <cell r="H60">
            <v>0.99348684484852323</v>
          </cell>
          <cell r="I60">
            <v>0.27917488059496626</v>
          </cell>
          <cell r="J60">
            <v>0.37255435174703472</v>
          </cell>
          <cell r="K60">
            <v>0.47996961817909972</v>
          </cell>
        </row>
        <row r="61">
          <cell r="B61" t="str">
            <v>Interest</v>
          </cell>
          <cell r="C61" t="str">
            <v>imfint</v>
          </cell>
          <cell r="D61">
            <v>0</v>
          </cell>
          <cell r="E61">
            <v>0</v>
          </cell>
          <cell r="F61">
            <v>0</v>
          </cell>
          <cell r="G61">
            <v>0.43552813693947706</v>
          </cell>
          <cell r="H61">
            <v>0.99348684484852323</v>
          </cell>
          <cell r="I61">
            <v>0.27917488059496626</v>
          </cell>
          <cell r="J61">
            <v>0.37255435174703472</v>
          </cell>
          <cell r="K61">
            <v>0.47996961817909972</v>
          </cell>
        </row>
        <row r="62">
          <cell r="B62" t="str">
            <v>Repurchases</v>
          </cell>
          <cell r="D62">
            <v>0</v>
          </cell>
          <cell r="E62">
            <v>0</v>
          </cell>
          <cell r="F62">
            <v>0</v>
          </cell>
          <cell r="G62">
            <v>0</v>
          </cell>
          <cell r="H62">
            <v>0</v>
          </cell>
          <cell r="I62">
            <v>0</v>
          </cell>
          <cell r="J62">
            <v>0</v>
          </cell>
          <cell r="K62">
            <v>0</v>
          </cell>
        </row>
        <row r="65">
          <cell r="B65" t="str">
            <v>Repayment of the PRGF2</v>
          </cell>
        </row>
        <row r="68">
          <cell r="B68" t="str">
            <v>Stock</v>
          </cell>
        </row>
        <row r="69">
          <cell r="B69" t="str">
            <v>Principal payment</v>
          </cell>
        </row>
        <row r="70">
          <cell r="B70" t="str">
            <v>Interest Payment</v>
          </cell>
        </row>
      </sheetData>
      <sheetData sheetId="14" refreshError="1"/>
      <sheetData sheetId="15" refreshError="1">
        <row r="52">
          <cell r="D52">
            <v>-11.818584188393688</v>
          </cell>
          <cell r="E52">
            <v>-5.0009695508206775</v>
          </cell>
          <cell r="F52">
            <v>7.8824949055957383</v>
          </cell>
          <cell r="G52">
            <v>18.428190458655848</v>
          </cell>
          <cell r="H52">
            <v>-5.4283353659081541</v>
          </cell>
          <cell r="M52">
            <v>-32.143437141605816</v>
          </cell>
          <cell r="R52">
            <v>37.544160765502554</v>
          </cell>
          <cell r="W52">
            <v>57.03549596690214</v>
          </cell>
          <cell r="AB52">
            <v>-14.024730294395827</v>
          </cell>
          <cell r="AC52">
            <v>-19.623655913978489</v>
          </cell>
          <cell r="AD52">
            <v>-9.244011976047906</v>
          </cell>
          <cell r="AE52">
            <v>3.7924151696606678</v>
          </cell>
          <cell r="AF52">
            <v>36.716727084412227</v>
          </cell>
          <cell r="AG52">
            <v>0.47364085667216393</v>
          </cell>
          <cell r="AH52">
            <v>21.834687052078362</v>
          </cell>
          <cell r="AI52">
            <v>1.0309278350515427</v>
          </cell>
          <cell r="AJ52">
            <v>-7.6923076923076872</v>
          </cell>
          <cell r="AK52">
            <v>-13.712121212121197</v>
          </cell>
          <cell r="AL52">
            <v>-0.81984013117443189</v>
          </cell>
          <cell r="AM52">
            <v>-13.205207687538746</v>
          </cell>
          <cell r="AN52">
            <v>0</v>
          </cell>
          <cell r="AO52">
            <v>0</v>
          </cell>
          <cell r="AP52">
            <v>0</v>
          </cell>
          <cell r="AQ52">
            <v>0</v>
          </cell>
          <cell r="AR52">
            <v>0</v>
          </cell>
          <cell r="AS52">
            <v>0</v>
          </cell>
        </row>
        <row r="54">
          <cell r="D54">
            <v>9.8661040055366911</v>
          </cell>
          <cell r="E54">
            <v>-11.000643742056237</v>
          </cell>
          <cell r="F54">
            <v>16.588587563437486</v>
          </cell>
          <cell r="G54">
            <v>1.9987649199941115</v>
          </cell>
          <cell r="H54">
            <v>-2.895622437646439</v>
          </cell>
          <cell r="M54">
            <v>-15.929264004084221</v>
          </cell>
          <cell r="R54">
            <v>-19.450630727768914</v>
          </cell>
          <cell r="W54">
            <v>90.82181259600614</v>
          </cell>
          <cell r="AB54">
            <v>11.93399074260415</v>
          </cell>
          <cell r="AC54">
            <v>-33.903884134298877</v>
          </cell>
          <cell r="AD54">
            <v>-39.248021108179422</v>
          </cell>
          <cell r="AE54">
            <v>-41.954445260837616</v>
          </cell>
          <cell r="AF54">
            <v>-24.528301886792448</v>
          </cell>
          <cell r="AG54">
            <v>-35.364976627112554</v>
          </cell>
          <cell r="AH54">
            <v>-6.3745019920318775</v>
          </cell>
          <cell r="AI54">
            <v>-2.280130293159599</v>
          </cell>
          <cell r="AJ54">
            <v>11.392405063291132</v>
          </cell>
          <cell r="AK54">
            <v>-2.2727272727272707</v>
          </cell>
          <cell r="AL54">
            <v>-0.41724617524339092</v>
          </cell>
          <cell r="AM54">
            <v>-3.9106145251396662</v>
          </cell>
          <cell r="AN54">
            <v>-1.1627906976744207</v>
          </cell>
          <cell r="AO54">
            <v>0</v>
          </cell>
          <cell r="AP54">
            <v>0</v>
          </cell>
          <cell r="AQ54">
            <v>0</v>
          </cell>
          <cell r="AR54">
            <v>0</v>
          </cell>
          <cell r="AS54">
            <v>0</v>
          </cell>
        </row>
        <row r="56">
          <cell r="D56">
            <v>1993</v>
          </cell>
          <cell r="E56">
            <v>1994</v>
          </cell>
          <cell r="F56">
            <v>1995</v>
          </cell>
          <cell r="G56">
            <v>1996</v>
          </cell>
          <cell r="H56">
            <v>1997</v>
          </cell>
          <cell r="I56" t="str">
            <v>Q1</v>
          </cell>
          <cell r="J56" t="str">
            <v>Q2</v>
          </cell>
          <cell r="K56" t="str">
            <v>Q3</v>
          </cell>
          <cell r="L56" t="str">
            <v>Q4</v>
          </cell>
          <cell r="M56">
            <v>1998</v>
          </cell>
          <cell r="N56" t="str">
            <v>Q1</v>
          </cell>
          <cell r="O56" t="str">
            <v>Q2</v>
          </cell>
          <cell r="P56" t="str">
            <v>Q3</v>
          </cell>
          <cell r="Q56" t="str">
            <v>Q4</v>
          </cell>
          <cell r="R56">
            <v>1999</v>
          </cell>
          <cell r="S56" t="str">
            <v>Q1</v>
          </cell>
          <cell r="T56" t="str">
            <v>Q2</v>
          </cell>
          <cell r="U56" t="str">
            <v>Q3</v>
          </cell>
          <cell r="V56" t="str">
            <v>Q4</v>
          </cell>
          <cell r="W56">
            <v>2000</v>
          </cell>
          <cell r="X56" t="str">
            <v>Q1</v>
          </cell>
          <cell r="Y56" t="str">
            <v>Q2</v>
          </cell>
          <cell r="Z56" t="str">
            <v>Q3</v>
          </cell>
          <cell r="AA56" t="str">
            <v>Q4</v>
          </cell>
          <cell r="AB56">
            <v>2001</v>
          </cell>
          <cell r="AC56" t="str">
            <v>Q1</v>
          </cell>
          <cell r="AD56" t="str">
            <v>Q2</v>
          </cell>
          <cell r="AE56" t="str">
            <v>Q3</v>
          </cell>
          <cell r="AF56" t="str">
            <v>Q4</v>
          </cell>
          <cell r="AG56" t="str">
            <v>2002</v>
          </cell>
          <cell r="AH56" t="str">
            <v>Q1</v>
          </cell>
          <cell r="AI56" t="str">
            <v>Q2</v>
          </cell>
          <cell r="AJ56" t="str">
            <v>Q3</v>
          </cell>
          <cell r="AK56" t="str">
            <v>Q4</v>
          </cell>
          <cell r="AL56">
            <v>2003</v>
          </cell>
          <cell r="AM56" t="str">
            <v>Q1</v>
          </cell>
          <cell r="AN56" t="str">
            <v>Q2</v>
          </cell>
          <cell r="AO56" t="str">
            <v>Q3</v>
          </cell>
          <cell r="AP56" t="str">
            <v>Q4</v>
          </cell>
          <cell r="AQ56">
            <v>2003</v>
          </cell>
          <cell r="AR56">
            <v>2004</v>
          </cell>
          <cell r="AS56">
            <v>2005</v>
          </cell>
          <cell r="AT56">
            <v>2006</v>
          </cell>
          <cell r="AU56">
            <v>2007</v>
          </cell>
          <cell r="AV56">
            <v>2008</v>
          </cell>
          <cell r="AW56">
            <v>2009</v>
          </cell>
          <cell r="AX56">
            <v>2010</v>
          </cell>
          <cell r="AY56">
            <v>2011</v>
          </cell>
          <cell r="AZ56">
            <v>2012</v>
          </cell>
          <cell r="BA56">
            <v>2013</v>
          </cell>
          <cell r="BB56">
            <v>2014</v>
          </cell>
        </row>
        <row r="58">
          <cell r="D58">
            <v>123.42925282085642</v>
          </cell>
          <cell r="E58">
            <v>117.25659347047991</v>
          </cell>
          <cell r="F58">
            <v>126.4993384772656</v>
          </cell>
          <cell r="G58">
            <v>149.81087750079584</v>
          </cell>
          <cell r="H58">
            <v>141.67864065544279</v>
          </cell>
          <cell r="I58">
            <v>104.12258961621453</v>
          </cell>
          <cell r="J58">
            <v>97.669208751005272</v>
          </cell>
          <cell r="K58">
            <v>95.610623266182685</v>
          </cell>
          <cell r="L58">
            <v>87.150601779713341</v>
          </cell>
          <cell r="M58">
            <v>96.138255853278949</v>
          </cell>
          <cell r="N58">
            <v>85.582802281348521</v>
          </cell>
          <cell r="O58">
            <v>117.92256944444443</v>
          </cell>
          <cell r="P58">
            <v>150.43163807189541</v>
          </cell>
          <cell r="Q58">
            <v>174.99321895424836</v>
          </cell>
          <cell r="R58">
            <v>132.23255718798418</v>
          </cell>
          <cell r="S58">
            <v>196.17647058823528</v>
          </cell>
          <cell r="T58">
            <v>197.07879627476817</v>
          </cell>
          <cell r="U58">
            <v>219.11764705882351</v>
          </cell>
          <cell r="V58">
            <v>218.23529411764704</v>
          </cell>
          <cell r="W58">
            <v>207.6520520098685</v>
          </cell>
          <cell r="X58">
            <v>191.47058823529409</v>
          </cell>
          <cell r="Y58">
            <v>196.47058823529409</v>
          </cell>
          <cell r="Z58">
            <v>184.19117647058823</v>
          </cell>
          <cell r="AA58">
            <v>141.98529411764704</v>
          </cell>
          <cell r="AB58">
            <v>178.52941176470586</v>
          </cell>
          <cell r="AC58">
            <v>153.89194937234151</v>
          </cell>
          <cell r="AD58">
            <v>185.52360615963553</v>
          </cell>
          <cell r="AE58">
            <v>198.08667911609083</v>
          </cell>
          <cell r="AF58">
            <v>196.48527666851129</v>
          </cell>
          <cell r="AG58">
            <v>183.49687782914481</v>
          </cell>
          <cell r="AH58">
            <v>230.27008493455861</v>
          </cell>
          <cell r="AI58">
            <v>194.77917526659786</v>
          </cell>
          <cell r="AJ58">
            <v>209.1911764705882</v>
          </cell>
          <cell r="AK58">
            <v>204.04411764705881</v>
          </cell>
          <cell r="AL58">
            <v>209.57113857970089</v>
          </cell>
          <cell r="AM58">
            <v>197.05882352941177</v>
          </cell>
          <cell r="AN58">
            <v>188.97058823529409</v>
          </cell>
          <cell r="AO58">
            <v>184.55882352941177</v>
          </cell>
          <cell r="AP58">
            <v>179.41176470588232</v>
          </cell>
          <cell r="AQ58">
            <v>187.5</v>
          </cell>
          <cell r="AR58">
            <v>172.79411764705881</v>
          </cell>
          <cell r="AS58">
            <v>161.76470588235293</v>
          </cell>
          <cell r="AT58">
            <v>158.08823529411762</v>
          </cell>
          <cell r="AU58">
            <v>158.08823529411762</v>
          </cell>
          <cell r="AV58">
            <v>158.08823529411762</v>
          </cell>
          <cell r="AW58">
            <v>158.08823529411762</v>
          </cell>
          <cell r="AX58">
            <v>158.08823529411762</v>
          </cell>
          <cell r="AY58">
            <v>158.08823529411762</v>
          </cell>
          <cell r="AZ58">
            <v>158.08823529411762</v>
          </cell>
        </row>
        <row r="60">
          <cell r="D60">
            <v>93.540000279744461</v>
          </cell>
          <cell r="E60">
            <v>83.249998092651367</v>
          </cell>
          <cell r="F60">
            <v>97.059996922810868</v>
          </cell>
          <cell r="G60">
            <v>98.999998092651367</v>
          </cell>
          <cell r="H60">
            <v>96.133331934611007</v>
          </cell>
          <cell r="I60">
            <v>89.639999389648438</v>
          </cell>
          <cell r="J60">
            <v>85.319999694824219</v>
          </cell>
          <cell r="K60">
            <v>79.55999755859375</v>
          </cell>
          <cell r="L60">
            <v>68.760002136230469</v>
          </cell>
          <cell r="M60">
            <v>80.819999694824219</v>
          </cell>
          <cell r="N60">
            <v>64.400000508626306</v>
          </cell>
          <cell r="O60">
            <v>60.1</v>
          </cell>
          <cell r="P60">
            <v>62.3</v>
          </cell>
          <cell r="Q60">
            <v>73.400000000000006</v>
          </cell>
          <cell r="R60">
            <v>65.099999999999994</v>
          </cell>
          <cell r="S60">
            <v>110</v>
          </cell>
          <cell r="T60">
            <v>116.2</v>
          </cell>
          <cell r="U60">
            <v>129.19999999999999</v>
          </cell>
          <cell r="V60">
            <v>141.5</v>
          </cell>
          <cell r="W60">
            <v>124.22499999999999</v>
          </cell>
          <cell r="X60">
            <v>151.9</v>
          </cell>
          <cell r="Y60">
            <v>151.6</v>
          </cell>
          <cell r="Z60">
            <v>136.1</v>
          </cell>
          <cell r="AA60">
            <v>116.6</v>
          </cell>
          <cell r="AB60">
            <v>139.05000000000001</v>
          </cell>
          <cell r="AC60">
            <v>109.69914472339246</v>
          </cell>
          <cell r="AD60">
            <v>120.80318724684282</v>
          </cell>
          <cell r="AE60">
            <v>133.60830938635402</v>
          </cell>
          <cell r="AF60">
            <v>136.38650317846461</v>
          </cell>
          <cell r="AG60">
            <v>125.12428613376349</v>
          </cell>
          <cell r="AH60">
            <v>162.0990114754114</v>
          </cell>
          <cell r="AI60">
            <v>167.94707162995184</v>
          </cell>
          <cell r="AJ60">
            <v>156.04001449195556</v>
          </cell>
          <cell r="AK60">
            <v>155.91398900002034</v>
          </cell>
          <cell r="AL60">
            <v>160.50002164933477</v>
          </cell>
          <cell r="AM60">
            <v>149.36483217603035</v>
          </cell>
          <cell r="AN60">
            <v>141.47590408797109</v>
          </cell>
          <cell r="AO60">
            <v>135.53050936171897</v>
          </cell>
          <cell r="AP60">
            <v>145.29210662306716</v>
          </cell>
          <cell r="AQ60">
            <v>142.91583806219688</v>
          </cell>
          <cell r="AR60">
            <v>133.16738140699687</v>
          </cell>
          <cell r="AS60">
            <v>125.12252349489216</v>
          </cell>
          <cell r="AT60">
            <v>121.72879287680448</v>
          </cell>
          <cell r="AU60">
            <v>119.30186042957045</v>
          </cell>
          <cell r="AV60">
            <v>119.30186042957045</v>
          </cell>
          <cell r="AW60">
            <v>119.30186042957045</v>
          </cell>
          <cell r="AX60">
            <v>119.30186042957045</v>
          </cell>
          <cell r="AY60">
            <v>119.30186042957045</v>
          </cell>
          <cell r="AZ60">
            <v>119.30186042957045</v>
          </cell>
          <cell r="BA60">
            <v>119.30186042957045</v>
          </cell>
          <cell r="BB60">
            <v>119.30186042957045</v>
          </cell>
        </row>
        <row r="62">
          <cell r="D62">
            <v>58.019415537516274</v>
          </cell>
          <cell r="E62">
            <v>79.715693155924484</v>
          </cell>
          <cell r="F62">
            <v>98.300797780354813</v>
          </cell>
          <cell r="G62">
            <v>80.539667129516602</v>
          </cell>
          <cell r="H62">
            <v>79.22866566975911</v>
          </cell>
          <cell r="I62">
            <v>69.800000508626297</v>
          </cell>
          <cell r="J62">
            <v>66.332667032877609</v>
          </cell>
          <cell r="K62">
            <v>68.142166137695313</v>
          </cell>
          <cell r="L62">
            <v>57.846666971842446</v>
          </cell>
          <cell r="M62">
            <v>65.530375162760421</v>
          </cell>
          <cell r="N62">
            <v>56.2</v>
          </cell>
          <cell r="O62">
            <v>58.7</v>
          </cell>
          <cell r="P62">
            <v>51.6</v>
          </cell>
          <cell r="Q62">
            <v>45.9</v>
          </cell>
          <cell r="R62">
            <v>53.1</v>
          </cell>
          <cell r="S62">
            <v>52.724111111111114</v>
          </cell>
          <cell r="T62">
            <v>59.581663059163056</v>
          </cell>
          <cell r="U62">
            <v>60.31</v>
          </cell>
          <cell r="V62">
            <v>63.58</v>
          </cell>
          <cell r="W62">
            <v>59.048943542568537</v>
          </cell>
          <cell r="X62">
            <v>59.7</v>
          </cell>
          <cell r="Y62">
            <v>49.5</v>
          </cell>
          <cell r="Z62">
            <v>43.4</v>
          </cell>
          <cell r="AA62">
            <v>39.299999999999997</v>
          </cell>
          <cell r="AB62">
            <v>47.974999999999994</v>
          </cell>
          <cell r="AC62">
            <v>42.752803030303028</v>
          </cell>
          <cell r="AD62">
            <v>41.58650793650795</v>
          </cell>
          <cell r="AE62">
            <v>48.334252297410188</v>
          </cell>
          <cell r="AF62">
            <v>52.366955266955273</v>
          </cell>
          <cell r="AG62">
            <v>46.260129632794111</v>
          </cell>
          <cell r="AH62">
            <v>58.758755980861245</v>
          </cell>
          <cell r="AI62">
            <v>59</v>
          </cell>
          <cell r="AJ62">
            <v>58</v>
          </cell>
          <cell r="AK62">
            <v>63.800000000000004</v>
          </cell>
          <cell r="AL62">
            <v>59.889688995215316</v>
          </cell>
          <cell r="AM62">
            <v>60</v>
          </cell>
          <cell r="AN62">
            <v>62</v>
          </cell>
          <cell r="AO62">
            <v>63</v>
          </cell>
          <cell r="AP62">
            <v>64</v>
          </cell>
          <cell r="AQ62">
            <v>62.25</v>
          </cell>
          <cell r="AR62">
            <v>65</v>
          </cell>
          <cell r="AS62">
            <v>66</v>
          </cell>
        </row>
        <row r="63">
          <cell r="D63">
            <v>0.14750680208541755</v>
          </cell>
          <cell r="E63">
            <v>37.394857251498934</v>
          </cell>
          <cell r="F63">
            <v>23.314235740355073</v>
          </cell>
          <cell r="G63">
            <v>-18.068144971238198</v>
          </cell>
          <cell r="H63">
            <v>-1.6277711424474317</v>
          </cell>
          <cell r="I63">
            <v>1.3618286858291038</v>
          </cell>
          <cell r="J63">
            <v>1.3401235674353766</v>
          </cell>
          <cell r="K63">
            <v>1.3406972574835188</v>
          </cell>
          <cell r="L63">
            <v>1.4000880582880442</v>
          </cell>
          <cell r="M63">
            <v>-17.289563557836374</v>
          </cell>
          <cell r="N63">
            <v>1.3824903673131637</v>
          </cell>
          <cell r="O63">
            <v>1.3478462133456346</v>
          </cell>
          <cell r="P63">
            <v>1.3597488245500839</v>
          </cell>
          <cell r="Q63">
            <v>1.3794816646084751</v>
          </cell>
          <cell r="R63">
            <v>-18.968875322148847</v>
          </cell>
          <cell r="S63">
            <v>1.3527406695597115</v>
          </cell>
          <cell r="T63">
            <v>1.3268054505167908</v>
          </cell>
          <cell r="U63">
            <v>1.3085922164934964</v>
          </cell>
          <cell r="V63">
            <v>1.2878797635452754</v>
          </cell>
          <cell r="W63">
            <v>11.203283507662022</v>
          </cell>
          <cell r="X63">
            <v>1.2917893866583992</v>
          </cell>
          <cell r="Y63">
            <v>1.2600171362330528</v>
          </cell>
          <cell r="Z63">
            <v>1.2706157403877918</v>
          </cell>
          <cell r="AA63">
            <v>1.2699380270242813</v>
          </cell>
          <cell r="AB63">
            <v>-18.753838558661606</v>
          </cell>
          <cell r="AC63">
            <v>-28.387264605857577</v>
          </cell>
          <cell r="AD63">
            <v>-15.986852653519289</v>
          </cell>
          <cell r="AE63">
            <v>11.369244924908273</v>
          </cell>
          <cell r="AF63">
            <v>33.249250043143206</v>
          </cell>
          <cell r="AG63">
            <v>-3.5745083214296702</v>
          </cell>
          <cell r="AH63">
            <v>37.438370857726589</v>
          </cell>
          <cell r="AI63">
            <v>41.87293650642183</v>
          </cell>
          <cell r="AJ63">
            <v>19.997718477394777</v>
          </cell>
          <cell r="AK63">
            <v>21.832555806923605</v>
          </cell>
          <cell r="AL63">
            <v>29.462864610649774</v>
          </cell>
          <cell r="AM63">
            <v>2.1124409433430635</v>
          </cell>
          <cell r="AN63">
            <v>5.0847457627118731</v>
          </cell>
          <cell r="AO63">
            <v>8.6206896551724199</v>
          </cell>
          <cell r="AP63">
            <v>0.31347962382444194</v>
          </cell>
          <cell r="AQ63">
            <v>3.9410974482990691</v>
          </cell>
          <cell r="AR63">
            <v>4.4176706827309342</v>
          </cell>
          <cell r="AS63">
            <v>1.538461538461533</v>
          </cell>
        </row>
        <row r="64">
          <cell r="D64">
            <v>1139.9307759602864</v>
          </cell>
          <cell r="E64">
            <v>1475.6296895345051</v>
          </cell>
          <cell r="F64">
            <v>1805.020487467448</v>
          </cell>
          <cell r="G64">
            <v>1506.7939147949219</v>
          </cell>
          <cell r="H64">
            <v>1599.2944437662759</v>
          </cell>
          <cell r="I64">
            <v>1462.9894205729167</v>
          </cell>
          <cell r="J64">
            <v>1362.4632161458333</v>
          </cell>
          <cell r="K64">
            <v>1321.7010091145833</v>
          </cell>
          <cell r="L64">
            <v>1283.1331380208333</v>
          </cell>
          <cell r="M64">
            <v>1357.5716959635415</v>
          </cell>
          <cell r="N64">
            <v>1195.246220259233</v>
          </cell>
          <cell r="O64">
            <v>1305.5014354066986</v>
          </cell>
          <cell r="P64">
            <v>1439.0407647907648</v>
          </cell>
          <cell r="Q64">
            <v>1500.166815210933</v>
          </cell>
          <cell r="R64">
            <v>1359.9888089169074</v>
          </cell>
          <cell r="S64">
            <v>1646.3050000000001</v>
          </cell>
          <cell r="T64">
            <v>1478.7276482213438</v>
          </cell>
          <cell r="U64">
            <v>1565.6734989648032</v>
          </cell>
          <cell r="V64">
            <v>1515.2850000000001</v>
          </cell>
          <cell r="W64">
            <v>1551.4977867965367</v>
          </cell>
          <cell r="X64">
            <v>1580</v>
          </cell>
          <cell r="Y64">
            <v>1504</v>
          </cell>
          <cell r="Z64">
            <v>1381</v>
          </cell>
          <cell r="AA64">
            <v>1322</v>
          </cell>
          <cell r="AB64">
            <v>1446.75</v>
          </cell>
          <cell r="AC64">
            <v>1382.4762121212118</v>
          </cell>
          <cell r="AD64">
            <v>1357.2487734487734</v>
          </cell>
          <cell r="AE64">
            <v>1310.9741200828155</v>
          </cell>
          <cell r="AF64">
            <v>1353.5298136645961</v>
          </cell>
          <cell r="AG64">
            <v>1351.0572298293491</v>
          </cell>
          <cell r="AH64">
            <v>1395.7978427128426</v>
          </cell>
          <cell r="AI64">
            <v>1380</v>
          </cell>
          <cell r="AJ64">
            <v>1400</v>
          </cell>
          <cell r="AK64">
            <v>1400</v>
          </cell>
          <cell r="AL64">
            <v>1393.9494606782107</v>
          </cell>
          <cell r="AM64">
            <v>1420</v>
          </cell>
          <cell r="AN64">
            <v>1460</v>
          </cell>
          <cell r="AO64">
            <v>1480</v>
          </cell>
          <cell r="AP64">
            <v>1520</v>
          </cell>
          <cell r="AQ64">
            <v>1470</v>
          </cell>
          <cell r="AR64">
            <v>1500</v>
          </cell>
          <cell r="AS64">
            <v>1520</v>
          </cell>
          <cell r="AT64">
            <v>1540</v>
          </cell>
        </row>
        <row r="65">
          <cell r="D65">
            <v>-9.2610470240550349</v>
          </cell>
          <cell r="E65">
            <v>29.44906135124068</v>
          </cell>
          <cell r="F65">
            <v>22.322050055583453</v>
          </cell>
          <cell r="G65">
            <v>-16.522060261540627</v>
          </cell>
          <cell r="H65">
            <v>6.1388971685582883</v>
          </cell>
          <cell r="I65">
            <v>1.076819833148819</v>
          </cell>
          <cell r="J65">
            <v>1.0914479765971103</v>
          </cell>
          <cell r="K65">
            <v>1.1112182351493827</v>
          </cell>
          <cell r="L65">
            <v>1.176301156439012</v>
          </cell>
          <cell r="M65">
            <v>-15.11433674673982</v>
          </cell>
          <cell r="N65">
            <v>1.1232076578290435</v>
          </cell>
          <cell r="O65">
            <v>1.0569200081765064</v>
          </cell>
          <cell r="P65">
            <v>1.0483683652964102</v>
          </cell>
          <cell r="Q65">
            <v>1.0386610805681227</v>
          </cell>
          <cell r="R65">
            <v>0.17804679933683953</v>
          </cell>
          <cell r="S65">
            <v>0.98714999999999997</v>
          </cell>
          <cell r="T65">
            <v>0.93400000000000005</v>
          </cell>
          <cell r="U65">
            <v>0.90527999999999997</v>
          </cell>
          <cell r="V65">
            <v>0.86961999999999995</v>
          </cell>
          <cell r="W65">
            <v>14.081658365420434</v>
          </cell>
          <cell r="X65">
            <v>0.92317000000000005</v>
          </cell>
          <cell r="Y65">
            <v>0.87305999999999995</v>
          </cell>
          <cell r="Z65">
            <v>0.89075000000000004</v>
          </cell>
          <cell r="AA65">
            <v>0.89551999999999998</v>
          </cell>
          <cell r="AB65">
            <v>-6.7513977582150053</v>
          </cell>
          <cell r="AC65">
            <v>-12.501505561948623</v>
          </cell>
          <cell r="AD65">
            <v>-9.7573953823953836</v>
          </cell>
          <cell r="AE65">
            <v>-5.0706647297019902</v>
          </cell>
          <cell r="AF65">
            <v>2.3850085979270963</v>
          </cell>
          <cell r="AG65">
            <v>-6.6143266058856671</v>
          </cell>
          <cell r="AH65">
            <v>0.9636064964322788</v>
          </cell>
          <cell r="AI65">
            <v>1.6762753443803513</v>
          </cell>
          <cell r="AJ65">
            <v>6.7908190217790709</v>
          </cell>
          <cell r="AK65">
            <v>3.4332591618051467</v>
          </cell>
          <cell r="AL65">
            <v>3.1747160595320789</v>
          </cell>
          <cell r="AM65">
            <v>1.7339299823045051</v>
          </cell>
          <cell r="AN65">
            <v>5.7971014492753659</v>
          </cell>
          <cell r="AO65">
            <v>5.7142857142857162</v>
          </cell>
          <cell r="AP65">
            <v>8.5714285714285623</v>
          </cell>
          <cell r="AQ65">
            <v>5.4557601596823879</v>
          </cell>
          <cell r="AR65">
            <v>2.0408163265306145</v>
          </cell>
          <cell r="AS65">
            <v>1.3333333333333419</v>
          </cell>
          <cell r="AT65">
            <v>1.3157894736842035</v>
          </cell>
          <cell r="AU65">
            <v>1.298701298701288</v>
          </cell>
          <cell r="AV65">
            <v>1.2999999999999901</v>
          </cell>
          <cell r="AW65">
            <v>1.2999999999999901</v>
          </cell>
          <cell r="AX65">
            <v>1.2999999999999901</v>
          </cell>
          <cell r="AY65">
            <v>1.2999999999999901</v>
          </cell>
          <cell r="AZ65">
            <v>1.2999999999999901</v>
          </cell>
        </row>
      </sheetData>
      <sheetData sheetId="16" refreshError="1"/>
      <sheetData sheetId="17" refreshError="1">
        <row r="8">
          <cell r="D8">
            <v>29.438744999999997</v>
          </cell>
          <cell r="E8">
            <v>42.797489999999996</v>
          </cell>
          <cell r="F8">
            <v>65.53098</v>
          </cell>
          <cell r="G8">
            <v>36.139888136939476</v>
          </cell>
          <cell r="H8">
            <v>10.910146844848523</v>
          </cell>
          <cell r="I8">
            <v>9.2958348805949669</v>
          </cell>
          <cell r="J8">
            <v>10.889214351747034</v>
          </cell>
          <cell r="K8">
            <v>12.096629618179099</v>
          </cell>
          <cell r="L8">
            <v>41.605673902440898</v>
          </cell>
          <cell r="M8">
            <v>10.289332752961997</v>
          </cell>
          <cell r="N8">
            <v>8.9999969175402121</v>
          </cell>
          <cell r="O8">
            <v>8.9247391664969129</v>
          </cell>
          <cell r="P8">
            <v>11.06034091685523</v>
          </cell>
          <cell r="Q8">
            <v>36.82380752883887</v>
          </cell>
          <cell r="R8">
            <v>11.762508031664026</v>
          </cell>
          <cell r="S8">
            <v>10.305429101185654</v>
          </cell>
          <cell r="T8">
            <v>10.485266827437981</v>
          </cell>
          <cell r="U8">
            <v>11.55771452237301</v>
          </cell>
          <cell r="V8">
            <v>42.908300329749252</v>
          </cell>
          <cell r="W8">
            <v>10.646441029344327</v>
          </cell>
          <cell r="X8">
            <v>10.815418630592704</v>
          </cell>
          <cell r="Y8">
            <v>10.547078490919034</v>
          </cell>
          <cell r="Z8">
            <v>10.793549689328716</v>
          </cell>
          <cell r="AA8">
            <v>43.376225224061194</v>
          </cell>
          <cell r="AB8">
            <v>6.7907979687464453</v>
          </cell>
          <cell r="AC8">
            <v>6.955319393657061</v>
          </cell>
          <cell r="AD8">
            <v>6.9118669564959356</v>
          </cell>
          <cell r="AE8">
            <v>14.366603467378154</v>
          </cell>
          <cell r="AF8">
            <v>35.638152545424575</v>
          </cell>
          <cell r="AG8">
            <v>18.271808189184114</v>
          </cell>
          <cell r="AH8">
            <v>8.5737416244066882</v>
          </cell>
          <cell r="AI8">
            <v>14.9191023375</v>
          </cell>
          <cell r="AJ8">
            <v>9.5029376146400484</v>
          </cell>
          <cell r="AK8">
            <v>51.267589765730847</v>
          </cell>
          <cell r="AL8">
            <v>13.33573178510375</v>
          </cell>
          <cell r="AM8">
            <v>6.9972540131909611</v>
          </cell>
          <cell r="AN8">
            <v>13.021599318140513</v>
          </cell>
          <cell r="AO8">
            <v>7.5821216701824783</v>
          </cell>
          <cell r="AP8">
            <v>40.936706786617705</v>
          </cell>
          <cell r="AQ8">
            <v>40.335719067048473</v>
          </cell>
          <cell r="AR8">
            <v>39.756179343941938</v>
          </cell>
          <cell r="AS8">
            <v>39.459682489129293</v>
          </cell>
        </row>
        <row r="10">
          <cell r="D10">
            <v>10.238745</v>
          </cell>
          <cell r="E10">
            <v>14.597489999999999</v>
          </cell>
          <cell r="F10">
            <v>16.930979999999998</v>
          </cell>
          <cell r="G10">
            <v>23.304359999999999</v>
          </cell>
          <cell r="H10">
            <v>7.5166599999999999</v>
          </cell>
          <cell r="I10">
            <v>7.5166599999999999</v>
          </cell>
          <cell r="J10">
            <v>7.5166599999999999</v>
          </cell>
          <cell r="K10">
            <v>7.5166599999999999</v>
          </cell>
          <cell r="L10">
            <v>30.06664</v>
          </cell>
          <cell r="M10">
            <v>7.7905999999999995</v>
          </cell>
          <cell r="N10">
            <v>7.7905999999999995</v>
          </cell>
          <cell r="O10">
            <v>7.7905999999999995</v>
          </cell>
          <cell r="P10">
            <v>7.7905999999999995</v>
          </cell>
          <cell r="Q10">
            <v>31.162399999999998</v>
          </cell>
          <cell r="R10">
            <v>6.9655999999999993</v>
          </cell>
          <cell r="S10">
            <v>6.9655999999999993</v>
          </cell>
          <cell r="T10">
            <v>6.9655999999999993</v>
          </cell>
          <cell r="U10">
            <v>6.9655999999999993</v>
          </cell>
          <cell r="V10">
            <v>27.862399999999997</v>
          </cell>
          <cell r="W10">
            <v>6.8547500000000001</v>
          </cell>
          <cell r="X10">
            <v>6.8547500000000001</v>
          </cell>
          <cell r="Y10">
            <v>6.8547500000000001</v>
          </cell>
          <cell r="Z10">
            <v>6.8547500000000001</v>
          </cell>
          <cell r="AA10">
            <v>27.419</v>
          </cell>
          <cell r="AB10">
            <v>5.2566249999999997</v>
          </cell>
          <cell r="AC10">
            <v>5.2566249999999997</v>
          </cell>
          <cell r="AD10">
            <v>5.2566249999999997</v>
          </cell>
          <cell r="AE10">
            <v>5.2566249999999997</v>
          </cell>
          <cell r="AF10">
            <v>21.026499999999999</v>
          </cell>
          <cell r="AG10">
            <v>10.0268</v>
          </cell>
          <cell r="AH10">
            <v>6.5</v>
          </cell>
          <cell r="AI10">
            <v>6.5457000000000001</v>
          </cell>
          <cell r="AJ10">
            <v>6.5457000000000001</v>
          </cell>
          <cell r="AK10">
            <v>29.618200000000002</v>
          </cell>
          <cell r="AL10">
            <v>4.6638000000000002</v>
          </cell>
          <cell r="AM10">
            <v>4.6638000000000002</v>
          </cell>
          <cell r="AN10">
            <v>4.6638000000000002</v>
          </cell>
          <cell r="AO10">
            <v>4.6638000000000002</v>
          </cell>
          <cell r="AP10">
            <v>18.655200000000001</v>
          </cell>
          <cell r="AQ10">
            <v>18.655200000000001</v>
          </cell>
          <cell r="AR10">
            <v>18.655200000000001</v>
          </cell>
          <cell r="AS10">
            <v>18.655200000000001</v>
          </cell>
          <cell r="AT10">
            <v>18.655200000000001</v>
          </cell>
          <cell r="AU10">
            <v>18.655200000000001</v>
          </cell>
          <cell r="AV10">
            <v>18.655200000000001</v>
          </cell>
          <cell r="AW10">
            <v>18.655200000000001</v>
          </cell>
          <cell r="AX10">
            <v>18.655200000000001</v>
          </cell>
          <cell r="AY10">
            <v>18.655200000000001</v>
          </cell>
          <cell r="AZ10">
            <v>18.655200000000001</v>
          </cell>
          <cell r="BA10">
            <v>18.655200000000001</v>
          </cell>
          <cell r="BB10">
            <v>18.655200000000001</v>
          </cell>
          <cell r="BC10">
            <v>18.655200000000001</v>
          </cell>
        </row>
        <row r="11">
          <cell r="D11">
            <v>0</v>
          </cell>
          <cell r="E11">
            <v>0</v>
          </cell>
          <cell r="F11">
            <v>0</v>
          </cell>
          <cell r="G11">
            <v>0.43552813693947706</v>
          </cell>
          <cell r="H11">
            <v>0.99348684484852323</v>
          </cell>
          <cell r="I11">
            <v>0.27917488059496626</v>
          </cell>
          <cell r="J11">
            <v>0.37255435174703472</v>
          </cell>
          <cell r="K11">
            <v>0.47996961817909972</v>
          </cell>
          <cell r="L11">
            <v>0.53903390244089699</v>
          </cell>
          <cell r="M11">
            <v>1.6707327529619977</v>
          </cell>
          <cell r="N11">
            <v>0.44239691754021238</v>
          </cell>
          <cell r="O11">
            <v>0.5061391664969126</v>
          </cell>
          <cell r="P11">
            <v>0.3917409168552301</v>
          </cell>
          <cell r="Q11">
            <v>0.56040752883887002</v>
          </cell>
          <cell r="R11">
            <v>1.9006845297312251</v>
          </cell>
          <cell r="S11">
            <v>0.34360559925285361</v>
          </cell>
          <cell r="T11">
            <v>0.52344332550518125</v>
          </cell>
          <cell r="U11">
            <v>0.39589102044021052</v>
          </cell>
          <cell r="V11">
            <v>1.8046620980180581</v>
          </cell>
          <cell r="W11">
            <v>0.33917092957164263</v>
          </cell>
          <cell r="X11">
            <v>0.50814853082001921</v>
          </cell>
          <cell r="Y11">
            <v>0.23980839114634953</v>
          </cell>
          <cell r="Z11">
            <v>0.48627958955602973</v>
          </cell>
          <cell r="AA11">
            <v>1.5734074410940411</v>
          </cell>
          <cell r="AB11">
            <v>8.4682842214987133E-2</v>
          </cell>
          <cell r="AC11">
            <v>0.31401369076366775</v>
          </cell>
          <cell r="AD11">
            <v>5.3677856436679938E-2</v>
          </cell>
          <cell r="AE11">
            <v>0.26233231934675727</v>
          </cell>
          <cell r="AF11">
            <v>0.71470670876209208</v>
          </cell>
          <cell r="AG11">
            <v>2.04728391841126E-2</v>
          </cell>
          <cell r="AH11">
            <v>0.22810277227296308</v>
          </cell>
          <cell r="AI11">
            <v>0</v>
          </cell>
          <cell r="AJ11">
            <v>0.24057227500632294</v>
          </cell>
          <cell r="AK11">
            <v>0.48914788646339863</v>
          </cell>
          <cell r="AL11">
            <v>2.0340146604431567E-2</v>
          </cell>
          <cell r="AM11">
            <v>0.26895489247037557</v>
          </cell>
          <cell r="AN11">
            <v>0</v>
          </cell>
          <cell r="AO11">
            <v>0.28579606196189195</v>
          </cell>
          <cell r="AP11">
            <v>0.57509110103669903</v>
          </cell>
          <cell r="AQ11">
            <v>0.62036481096656748</v>
          </cell>
          <cell r="AR11">
            <v>0.65529870449518779</v>
          </cell>
          <cell r="AS11">
            <v>0.58374818800037553</v>
          </cell>
          <cell r="AT11">
            <v>0.50647486518848017</v>
          </cell>
          <cell r="AU11">
            <v>0.43808318340277153</v>
          </cell>
          <cell r="AV11">
            <v>0.37911714588780743</v>
          </cell>
          <cell r="AW11">
            <v>0.29903909708923299</v>
          </cell>
          <cell r="AX11">
            <v>0.2098451863688649</v>
          </cell>
          <cell r="AY11">
            <v>0</v>
          </cell>
          <cell r="AZ11">
            <v>9.429637021019846E-2</v>
          </cell>
          <cell r="BA11">
            <v>0</v>
          </cell>
          <cell r="BB11">
            <v>0</v>
          </cell>
          <cell r="BC11">
            <v>0</v>
          </cell>
        </row>
        <row r="12">
          <cell r="D12">
            <v>0</v>
          </cell>
          <cell r="E12">
            <v>0</v>
          </cell>
          <cell r="F12">
            <v>0</v>
          </cell>
          <cell r="G12">
            <v>0.43552813693947706</v>
          </cell>
          <cell r="H12">
            <v>0.99348684484852323</v>
          </cell>
          <cell r="I12">
            <v>0.27917488059496626</v>
          </cell>
          <cell r="J12">
            <v>0.37255435174703472</v>
          </cell>
          <cell r="K12">
            <v>0.47996961817909972</v>
          </cell>
          <cell r="L12">
            <v>0.53903390244089699</v>
          </cell>
          <cell r="M12">
            <v>1.6707327529619977</v>
          </cell>
          <cell r="N12">
            <v>0.44239691754021238</v>
          </cell>
          <cell r="O12">
            <v>0.5061391664969126</v>
          </cell>
          <cell r="P12">
            <v>0.3917409168552301</v>
          </cell>
          <cell r="Q12">
            <v>0.56040752883887002</v>
          </cell>
          <cell r="R12">
            <v>1.9006845297312251</v>
          </cell>
          <cell r="S12">
            <v>0.34360559925285361</v>
          </cell>
          <cell r="T12">
            <v>0.52344332550518125</v>
          </cell>
          <cell r="U12">
            <v>0.39589102044021052</v>
          </cell>
          <cell r="V12">
            <v>0.54172215281981273</v>
          </cell>
          <cell r="W12">
            <v>0.15339118978674304</v>
          </cell>
          <cell r="X12">
            <v>0.15339118978674304</v>
          </cell>
          <cell r="Y12">
            <v>0.15339118978674304</v>
          </cell>
          <cell r="Z12">
            <v>0.15339118978674304</v>
          </cell>
          <cell r="AA12">
            <v>0.61356475914697217</v>
          </cell>
          <cell r="AB12">
            <v>0</v>
          </cell>
          <cell r="AC12">
            <v>0</v>
          </cell>
          <cell r="AD12">
            <v>0</v>
          </cell>
          <cell r="AE12">
            <v>0</v>
          </cell>
          <cell r="AF12">
            <v>0.61356475914697217</v>
          </cell>
          <cell r="AG12">
            <v>0</v>
          </cell>
          <cell r="AH12">
            <v>0</v>
          </cell>
          <cell r="AI12">
            <v>0</v>
          </cell>
          <cell r="AJ12">
            <v>0</v>
          </cell>
          <cell r="AK12">
            <v>0</v>
          </cell>
          <cell r="AL12">
            <v>0</v>
          </cell>
          <cell r="AM12">
            <v>0</v>
          </cell>
          <cell r="AN12">
            <v>0</v>
          </cell>
          <cell r="AO12">
            <v>0</v>
          </cell>
          <cell r="AP12">
            <v>0</v>
          </cell>
          <cell r="AQ12">
            <v>0.61356475914697217</v>
          </cell>
          <cell r="AR12">
            <v>0.30762225553096495</v>
          </cell>
          <cell r="AS12">
            <v>0.56209012241696055</v>
          </cell>
          <cell r="AT12">
            <v>0.98260084129209702</v>
          </cell>
          <cell r="AU12">
            <v>1.2965315109713065</v>
          </cell>
          <cell r="AV12">
            <v>1.4338267020983244</v>
          </cell>
          <cell r="AW12">
            <v>1.3741060019547882</v>
          </cell>
          <cell r="AX12">
            <v>1.1882923360616855</v>
          </cell>
          <cell r="AY12">
            <v>-0.67284848085580895</v>
          </cell>
          <cell r="AZ12">
            <v>-2.6800388145006848</v>
          </cell>
          <cell r="BA12">
            <v>-4.5539593495673536</v>
          </cell>
          <cell r="BB12">
            <v>-6.0081604195378926</v>
          </cell>
          <cell r="BC12">
            <v>-6.1185825690904796</v>
          </cell>
        </row>
        <row r="13">
          <cell r="X13">
            <v>3.0593503688670867E-5</v>
          </cell>
          <cell r="Y13">
            <v>3.0593503688670867E-5</v>
          </cell>
          <cell r="Z13">
            <v>3.0593503688670867E-5</v>
          </cell>
          <cell r="AA13">
            <v>3.0593503688670867E-5</v>
          </cell>
          <cell r="AB13">
            <v>1.2237401475468347E-4</v>
          </cell>
          <cell r="AC13">
            <v>0</v>
          </cell>
          <cell r="AD13">
            <v>0</v>
          </cell>
          <cell r="AE13">
            <v>0</v>
          </cell>
          <cell r="AF13">
            <v>0</v>
          </cell>
          <cell r="AG13">
            <v>-2.1602962377362473E-3</v>
          </cell>
          <cell r="AH13">
            <v>0</v>
          </cell>
          <cell r="AI13">
            <v>0</v>
          </cell>
          <cell r="AJ13">
            <v>21.160241879267449</v>
          </cell>
          <cell r="AK13">
            <v>0</v>
          </cell>
          <cell r="AL13">
            <v>1.0749526937020997</v>
          </cell>
          <cell r="AM13">
            <v>2.0730364247795605</v>
          </cell>
          <cell r="AN13">
            <v>2.7818091433150958</v>
          </cell>
          <cell r="AO13">
            <v>3.1763749213090917</v>
          </cell>
          <cell r="AP13">
            <v>3.9444368189999857</v>
          </cell>
          <cell r="AQ13">
            <v>4.6492832541797116</v>
          </cell>
          <cell r="AR13">
            <v>5.4823469863333454</v>
          </cell>
          <cell r="AS13">
            <v>5.872708893218614</v>
          </cell>
          <cell r="AT13">
            <v>0</v>
          </cell>
          <cell r="AU13">
            <v>0</v>
          </cell>
          <cell r="AV13">
            <v>0</v>
          </cell>
          <cell r="AW13">
            <v>0</v>
          </cell>
          <cell r="AX13">
            <v>0</v>
          </cell>
          <cell r="AY13">
            <v>0</v>
          </cell>
          <cell r="AZ13">
            <v>0</v>
          </cell>
          <cell r="BA13">
            <v>0</v>
          </cell>
          <cell r="BB13">
            <v>0</v>
          </cell>
          <cell r="BC13">
            <v>0</v>
          </cell>
        </row>
        <row r="16">
          <cell r="D16">
            <v>19.2</v>
          </cell>
          <cell r="E16">
            <v>28.2</v>
          </cell>
          <cell r="F16">
            <v>48.599999999999994</v>
          </cell>
          <cell r="G16">
            <v>12.4</v>
          </cell>
          <cell r="H16">
            <v>2.4000000000000004</v>
          </cell>
          <cell r="I16">
            <v>1.5</v>
          </cell>
          <cell r="J16">
            <v>3</v>
          </cell>
          <cell r="K16">
            <v>4.1000000000000005</v>
          </cell>
          <cell r="L16">
            <v>11</v>
          </cell>
          <cell r="M16">
            <v>0.82800000000000007</v>
          </cell>
          <cell r="N16">
            <v>0.76700000000000002</v>
          </cell>
          <cell r="O16">
            <v>0.628</v>
          </cell>
          <cell r="P16">
            <v>2.8780000000000001</v>
          </cell>
          <cell r="Q16">
            <v>5.1009999999999991</v>
          </cell>
          <cell r="R16">
            <v>2.8962235019328006</v>
          </cell>
          <cell r="S16">
            <v>2.9962235019328003</v>
          </cell>
          <cell r="T16">
            <v>2.9962235019328003</v>
          </cell>
          <cell r="U16">
            <v>4.1962235019328</v>
          </cell>
          <cell r="V16">
            <v>13.241238231731202</v>
          </cell>
          <cell r="W16">
            <v>3.2991289099859418</v>
          </cell>
          <cell r="X16">
            <v>3.2991289099859418</v>
          </cell>
          <cell r="Y16">
            <v>3.2991289099859418</v>
          </cell>
          <cell r="Z16">
            <v>3.2991289099859418</v>
          </cell>
          <cell r="AA16">
            <v>13.770253023820176</v>
          </cell>
          <cell r="AB16">
            <v>1.4494901265314586</v>
          </cell>
          <cell r="AC16">
            <v>1.3846807028933938</v>
          </cell>
          <cell r="AD16">
            <v>1.6015641000592555</v>
          </cell>
          <cell r="AE16">
            <v>8.8476461480313962</v>
          </cell>
          <cell r="AF16">
            <v>13.283381077515505</v>
          </cell>
          <cell r="AG16">
            <v>8.1848978500000023</v>
          </cell>
          <cell r="AH16">
            <v>1.806001352133725</v>
          </cell>
          <cell r="AI16">
            <v>8.3337648375000004</v>
          </cell>
          <cell r="AJ16">
            <v>2.677027839633725</v>
          </cell>
          <cell r="AK16">
            <v>21.001691879267455</v>
          </cell>
          <cell r="AL16">
            <v>8.5053372634993192</v>
          </cell>
          <cell r="AM16">
            <v>1.9182447457205858</v>
          </cell>
          <cell r="AN16">
            <v>8.2115449431405132</v>
          </cell>
          <cell r="AO16">
            <v>2.4862712332205859</v>
          </cell>
          <cell r="AP16">
            <v>21.121398185581</v>
          </cell>
          <cell r="AQ16">
            <v>19.361119496934926</v>
          </cell>
          <cell r="AR16">
            <v>18.589815883915787</v>
          </cell>
          <cell r="AS16">
            <v>17.635464178711953</v>
          </cell>
          <cell r="AT16">
            <v>16.13000184048785</v>
          </cell>
          <cell r="AU16">
            <v>14.923597199098843</v>
          </cell>
          <cell r="AV16">
            <v>13.461435783347749</v>
          </cell>
          <cell r="AW16">
            <v>12.178502437971286</v>
          </cell>
          <cell r="AX16">
            <v>10.310093642886409</v>
          </cell>
          <cell r="AY16">
            <v>8.8931276456223394</v>
          </cell>
          <cell r="AZ16">
            <v>7.5374438274283637</v>
          </cell>
          <cell r="BA16">
            <v>8.4041789837681424</v>
          </cell>
          <cell r="BB16">
            <v>7.1245925022502972</v>
          </cell>
          <cell r="BC16">
            <v>3.5429350550174092</v>
          </cell>
          <cell r="BD16">
            <v>2.5140973018707715</v>
          </cell>
          <cell r="BE16">
            <v>1.6841250213964252</v>
          </cell>
          <cell r="BF16">
            <v>1.5529387966814301</v>
          </cell>
          <cell r="BG16">
            <v>1.4204536516289406</v>
          </cell>
          <cell r="BH16">
            <v>1.286578661815333</v>
          </cell>
          <cell r="BI16">
            <v>1.1512165381073278</v>
          </cell>
          <cell r="BJ16">
            <v>1.0306656295381154</v>
          </cell>
          <cell r="BK16">
            <v>0.92567264963407714</v>
          </cell>
          <cell r="BL16">
            <v>0.83069913660391492</v>
          </cell>
          <cell r="BM16">
            <v>0.74108388368435574</v>
          </cell>
          <cell r="BN16">
            <v>0.65800368188076086</v>
          </cell>
          <cell r="BO16">
            <v>0.57789994310458082</v>
          </cell>
          <cell r="BP16">
            <v>0.49019994226773478</v>
          </cell>
          <cell r="BQ16">
            <v>0.39994476852597627</v>
          </cell>
          <cell r="BR16">
            <v>0.32077120894999966</v>
          </cell>
          <cell r="BS16">
            <v>0.26957367818333305</v>
          </cell>
          <cell r="BT16">
            <v>0.21837614741666639</v>
          </cell>
          <cell r="BU16">
            <v>0.16717861664999975</v>
          </cell>
          <cell r="BV16">
            <v>0.11973108588333307</v>
          </cell>
          <cell r="BW16">
            <v>7.8846055116666425E-2</v>
          </cell>
          <cell r="BX16">
            <v>4.5525274349999763E-2</v>
          </cell>
          <cell r="BY16">
            <v>2.0772743583333093E-2</v>
          </cell>
          <cell r="BZ16">
            <v>4.3300461499997606E-3</v>
          </cell>
        </row>
        <row r="18">
          <cell r="D18">
            <v>0</v>
          </cell>
          <cell r="E18">
            <v>0</v>
          </cell>
          <cell r="F18">
            <v>0</v>
          </cell>
          <cell r="G18">
            <v>0.4</v>
          </cell>
          <cell r="H18">
            <v>0.2</v>
          </cell>
          <cell r="I18">
            <v>0</v>
          </cell>
          <cell r="J18">
            <v>0.3</v>
          </cell>
          <cell r="K18">
            <v>0</v>
          </cell>
          <cell r="L18">
            <v>0.5</v>
          </cell>
          <cell r="M18">
            <v>0.2</v>
          </cell>
          <cell r="N18">
            <v>0.1</v>
          </cell>
          <cell r="O18">
            <v>0</v>
          </cell>
          <cell r="P18">
            <v>0.2</v>
          </cell>
          <cell r="Q18">
            <v>0.5</v>
          </cell>
          <cell r="R18">
            <v>0.11</v>
          </cell>
          <cell r="S18">
            <v>0.11</v>
          </cell>
          <cell r="T18">
            <v>0.11</v>
          </cell>
          <cell r="U18">
            <v>0.11</v>
          </cell>
          <cell r="V18">
            <v>0.44</v>
          </cell>
          <cell r="W18">
            <v>0.11</v>
          </cell>
          <cell r="X18">
            <v>0.11</v>
          </cell>
          <cell r="Y18">
            <v>0.11</v>
          </cell>
          <cell r="Z18">
            <v>0.11</v>
          </cell>
          <cell r="AA18">
            <v>0.44</v>
          </cell>
          <cell r="AB18">
            <v>0.2157</v>
          </cell>
          <cell r="AC18">
            <v>0.42790000000000006</v>
          </cell>
          <cell r="AD18">
            <v>0.2288</v>
          </cell>
          <cell r="AE18">
            <v>0.46779999999999999</v>
          </cell>
          <cell r="AF18">
            <v>1.3402000000000001</v>
          </cell>
          <cell r="AG18">
            <v>0.248</v>
          </cell>
          <cell r="AH18">
            <v>0.48499999999999999</v>
          </cell>
          <cell r="AI18">
            <v>0.50700000000000001</v>
          </cell>
          <cell r="AJ18">
            <v>0.50700000000000001</v>
          </cell>
          <cell r="AK18">
            <v>1.7469999999999999</v>
          </cell>
          <cell r="AL18">
            <v>0.34001148074999998</v>
          </cell>
          <cell r="AM18">
            <v>0.34001148074999998</v>
          </cell>
          <cell r="AN18">
            <v>0.34001148074999998</v>
          </cell>
          <cell r="AO18">
            <v>0.34001148074999998</v>
          </cell>
          <cell r="AP18">
            <v>1.3600459229999999</v>
          </cell>
          <cell r="AQ18">
            <v>1.3600459229999999</v>
          </cell>
          <cell r="AR18">
            <v>1.3562959229999998</v>
          </cell>
          <cell r="AS18">
            <v>1.3459834229999998</v>
          </cell>
          <cell r="AT18">
            <v>1.328106673</v>
          </cell>
          <cell r="AU18">
            <v>1.3016616729999997</v>
          </cell>
          <cell r="AV18">
            <v>1.2687401730000001</v>
          </cell>
          <cell r="AW18">
            <v>1.2294574229999999</v>
          </cell>
          <cell r="AX18">
            <v>1.1852979909499999</v>
          </cell>
          <cell r="AY18">
            <v>1.1399631268499997</v>
          </cell>
          <cell r="AZ18">
            <v>1.0946282627499997</v>
          </cell>
          <cell r="BA18">
            <v>1.0492933986499995</v>
          </cell>
          <cell r="BB18">
            <v>1.0039585345499995</v>
          </cell>
          <cell r="BC18">
            <v>0.95862367044999941</v>
          </cell>
          <cell r="BD18">
            <v>0.91328880634999954</v>
          </cell>
          <cell r="BE18">
            <v>0.86795394224999944</v>
          </cell>
          <cell r="BF18">
            <v>0.82261907814999957</v>
          </cell>
          <cell r="BG18">
            <v>0.77728421404999948</v>
          </cell>
          <cell r="BH18">
            <v>0.73194934994999961</v>
          </cell>
          <cell r="BI18">
            <v>0.68661448584999951</v>
          </cell>
          <cell r="BJ18">
            <v>0.64127962174999964</v>
          </cell>
          <cell r="BK18">
            <v>0.59594475764999955</v>
          </cell>
          <cell r="BL18">
            <v>0.55060989354999967</v>
          </cell>
          <cell r="BM18">
            <v>0.50527502944999958</v>
          </cell>
          <cell r="BN18">
            <v>0.45994016534999965</v>
          </cell>
          <cell r="BO18">
            <v>0.41460530124999967</v>
          </cell>
          <cell r="BP18">
            <v>0.36927043714999969</v>
          </cell>
          <cell r="BQ18">
            <v>0.3239355730499997</v>
          </cell>
          <cell r="BR18">
            <v>0.27860070894999972</v>
          </cell>
          <cell r="BS18">
            <v>0.23326584484999974</v>
          </cell>
          <cell r="BT18">
            <v>0.18793098074999975</v>
          </cell>
          <cell r="BU18">
            <v>0.14259611664999977</v>
          </cell>
          <cell r="BV18">
            <v>0.10101125254999976</v>
          </cell>
          <cell r="BW18">
            <v>6.5988888449999783E-2</v>
          </cell>
          <cell r="BX18">
            <v>3.8530774349999783E-2</v>
          </cell>
          <cell r="BY18">
            <v>1.9640910249999782E-2</v>
          </cell>
          <cell r="BZ18">
            <v>7.2275461499997822E-3</v>
          </cell>
          <cell r="CA18">
            <v>1.1754320499997827E-3</v>
          </cell>
          <cell r="CB18">
            <v>-2.1732615707037439E-16</v>
          </cell>
          <cell r="CC18">
            <v>-2.1732615707037439E-16</v>
          </cell>
        </row>
        <row r="19">
          <cell r="D19">
            <v>0</v>
          </cell>
          <cell r="E19">
            <v>0</v>
          </cell>
          <cell r="F19">
            <v>0</v>
          </cell>
          <cell r="G19">
            <v>0</v>
          </cell>
          <cell r="H19">
            <v>0</v>
          </cell>
          <cell r="I19">
            <v>0</v>
          </cell>
          <cell r="J19">
            <v>0</v>
          </cell>
          <cell r="K19">
            <v>0</v>
          </cell>
          <cell r="L19">
            <v>0</v>
          </cell>
          <cell r="M19">
            <v>0</v>
          </cell>
          <cell r="N19">
            <v>6.0000000000000001E-3</v>
          </cell>
          <cell r="O19">
            <v>0</v>
          </cell>
          <cell r="P19">
            <v>8.0000000000000002E-3</v>
          </cell>
          <cell r="Q19">
            <v>1.4E-2</v>
          </cell>
          <cell r="R19">
            <v>0</v>
          </cell>
          <cell r="S19">
            <v>0</v>
          </cell>
          <cell r="T19">
            <v>0</v>
          </cell>
          <cell r="U19">
            <v>0</v>
          </cell>
          <cell r="V19">
            <v>7.5000000000000011E-2</v>
          </cell>
          <cell r="W19">
            <v>0</v>
          </cell>
          <cell r="X19">
            <v>0</v>
          </cell>
          <cell r="Y19">
            <v>0</v>
          </cell>
          <cell r="Z19">
            <v>0</v>
          </cell>
          <cell r="AA19">
            <v>0.28459374999999998</v>
          </cell>
          <cell r="AB19">
            <v>3.5000000000000003E-2</v>
          </cell>
          <cell r="AC19">
            <v>0.19869999999999999</v>
          </cell>
          <cell r="AD19">
            <v>3.2800000000000003E-2</v>
          </cell>
          <cell r="AE19">
            <v>0.193</v>
          </cell>
          <cell r="AF19">
            <v>0.45950000000000002</v>
          </cell>
          <cell r="AG19">
            <v>3.4445999999999997E-2</v>
          </cell>
          <cell r="AH19">
            <v>0.20699999999999999</v>
          </cell>
          <cell r="AI19">
            <v>3.4153999999999997E-2</v>
          </cell>
          <cell r="AJ19">
            <v>0.20699999999999999</v>
          </cell>
          <cell r="AK19">
            <v>0.48260000000000003</v>
          </cell>
          <cell r="AL19">
            <v>0.12065000000000001</v>
          </cell>
          <cell r="AM19">
            <v>0.12065000000000001</v>
          </cell>
          <cell r="AN19">
            <v>0.12065000000000001</v>
          </cell>
          <cell r="AO19">
            <v>0.12065000000000001</v>
          </cell>
          <cell r="AP19">
            <v>0.48260000000000003</v>
          </cell>
          <cell r="AQ19">
            <v>0.40534374999999995</v>
          </cell>
          <cell r="AR19">
            <v>0.40117708333333324</v>
          </cell>
          <cell r="AS19">
            <v>0.39701041666666659</v>
          </cell>
          <cell r="AT19">
            <v>0.38549652777777776</v>
          </cell>
          <cell r="AU19">
            <v>0.36968576388888885</v>
          </cell>
          <cell r="AV19">
            <v>0.34716666666666662</v>
          </cell>
          <cell r="AW19">
            <v>0.32464756944444439</v>
          </cell>
          <cell r="AX19">
            <v>0.30212847222222217</v>
          </cell>
          <cell r="AY19">
            <v>0.27960937499999994</v>
          </cell>
          <cell r="AZ19">
            <v>0.25709027777777771</v>
          </cell>
          <cell r="BA19">
            <v>0.23457118055555548</v>
          </cell>
          <cell r="BB19">
            <v>0.21205208333333325</v>
          </cell>
          <cell r="BC19">
            <v>0.18953298611111102</v>
          </cell>
          <cell r="BD19">
            <v>0.1670138888888888</v>
          </cell>
          <cell r="BE19">
            <v>0.14449479166666657</v>
          </cell>
          <cell r="BF19">
            <v>0.12197569444444434</v>
          </cell>
          <cell r="BG19">
            <v>9.9456597222222123E-2</v>
          </cell>
          <cell r="BH19">
            <v>7.6937499999999909E-2</v>
          </cell>
          <cell r="BI19">
            <v>5.4418402777777687E-2</v>
          </cell>
          <cell r="BJ19">
            <v>3.6065972222222131E-2</v>
          </cell>
          <cell r="BK19">
            <v>1.7713541666666579E-2</v>
          </cell>
          <cell r="BL19">
            <v>6.7083333333332442E-3</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row>
        <row r="24">
          <cell r="D24">
            <v>13.299999999999999</v>
          </cell>
          <cell r="E24">
            <v>24.4</v>
          </cell>
          <cell r="F24">
            <v>48.599999999999994</v>
          </cell>
          <cell r="G24">
            <v>12</v>
          </cell>
          <cell r="H24">
            <v>2.2000000000000002</v>
          </cell>
          <cell r="I24">
            <v>1.5</v>
          </cell>
          <cell r="J24">
            <v>2.7</v>
          </cell>
          <cell r="K24">
            <v>4.1000000000000005</v>
          </cell>
          <cell r="L24">
            <v>10.5</v>
          </cell>
          <cell r="M24">
            <v>0.628</v>
          </cell>
          <cell r="N24">
            <v>0.628</v>
          </cell>
          <cell r="O24">
            <v>0.628</v>
          </cell>
          <cell r="P24">
            <v>2.62</v>
          </cell>
          <cell r="Q24">
            <v>4.5039999999999996</v>
          </cell>
          <cell r="R24">
            <v>2.7668485019328006</v>
          </cell>
          <cell r="S24">
            <v>2.8668485019328003</v>
          </cell>
          <cell r="T24">
            <v>2.8668485019328003</v>
          </cell>
          <cell r="U24">
            <v>4.0668485019328005</v>
          </cell>
          <cell r="V24">
            <v>12.593738231731201</v>
          </cell>
          <cell r="W24">
            <v>2.592563255955044</v>
          </cell>
          <cell r="X24">
            <v>2.592563255955044</v>
          </cell>
          <cell r="Y24">
            <v>2.592563255955044</v>
          </cell>
          <cell r="Z24">
            <v>2.592563255955044</v>
          </cell>
          <cell r="AA24">
            <v>10.370253023820176</v>
          </cell>
          <cell r="AB24">
            <v>0.25407332289339374</v>
          </cell>
          <cell r="AC24">
            <v>0.62472945289339377</v>
          </cell>
          <cell r="AD24">
            <v>0.34231082289339376</v>
          </cell>
          <cell r="AE24">
            <v>7.3618511528933936</v>
          </cell>
          <cell r="AF24">
            <v>8.5829647515735754</v>
          </cell>
          <cell r="AG24">
            <v>6.7462893500000014</v>
          </cell>
          <cell r="AH24">
            <v>0.91083885213372517</v>
          </cell>
          <cell r="AI24">
            <v>6.6385483375000005</v>
          </cell>
          <cell r="AJ24">
            <v>1.4958653396337251</v>
          </cell>
          <cell r="AK24">
            <v>15.791541879267454</v>
          </cell>
          <cell r="AL24">
            <v>6.7476129397500006</v>
          </cell>
          <cell r="AM24">
            <v>0.99712576497058591</v>
          </cell>
          <cell r="AN24">
            <v>6.6710454272499993</v>
          </cell>
          <cell r="AO24">
            <v>1.5651522524705859</v>
          </cell>
          <cell r="AP24">
            <v>15.980936384441172</v>
          </cell>
          <cell r="AQ24">
            <v>15.407191272702041</v>
          </cell>
          <cell r="AR24">
            <v>14.661988732232926</v>
          </cell>
          <cell r="AS24">
            <v>13.742252858562216</v>
          </cell>
          <cell r="AT24">
            <v>12.288097979130811</v>
          </cell>
          <cell r="AU24">
            <v>11.133366363535457</v>
          </cell>
          <cell r="AV24">
            <v>9.7378961402446791</v>
          </cell>
          <cell r="AW24">
            <v>8.7096752117197944</v>
          </cell>
          <cell r="AX24">
            <v>7.2811516565944192</v>
          </cell>
          <cell r="AY24">
            <v>6.3067594980065182</v>
          </cell>
          <cell r="AZ24">
            <v>5.3936495184887132</v>
          </cell>
          <cell r="BA24">
            <v>6.7029585135046617</v>
          </cell>
          <cell r="BB24">
            <v>5.6862258962717265</v>
          </cell>
          <cell r="BC24">
            <v>2.187702338932489</v>
          </cell>
          <cell r="BD24">
            <v>1.2419984756795024</v>
          </cell>
          <cell r="BE24">
            <v>0.49516008509880671</v>
          </cell>
          <cell r="BF24">
            <v>0.4471077502774623</v>
          </cell>
          <cell r="BG24">
            <v>0.39775649511862388</v>
          </cell>
          <cell r="BH24">
            <v>0.3470153951986667</v>
          </cell>
          <cell r="BI24">
            <v>0.29478716138431249</v>
          </cell>
          <cell r="BJ24">
            <v>0.25320347604208415</v>
          </cell>
          <cell r="BK24">
            <v>0.22717771936503006</v>
          </cell>
          <cell r="BL24">
            <v>0.19933015972058216</v>
          </cell>
          <cell r="BM24">
            <v>0.16953327090102291</v>
          </cell>
          <cell r="BN24">
            <v>0.1376505998640945</v>
          </cell>
          <cell r="BO24">
            <v>0.10353614185458111</v>
          </cell>
          <cell r="BP24">
            <v>6.7033671784401797E-2</v>
          </cell>
          <cell r="BQ24">
            <v>2.7976028809309911E-2</v>
          </cell>
          <cell r="BR24">
            <v>0</v>
          </cell>
          <cell r="BS24">
            <v>0</v>
          </cell>
          <cell r="BT24">
            <v>0</v>
          </cell>
          <cell r="BU24">
            <v>0</v>
          </cell>
          <cell r="BV24">
            <v>0</v>
          </cell>
          <cell r="BW24">
            <v>0</v>
          </cell>
          <cell r="BX24">
            <v>0</v>
          </cell>
          <cell r="BY24">
            <v>0</v>
          </cell>
          <cell r="BZ24">
            <v>0</v>
          </cell>
          <cell r="CA24">
            <v>0</v>
          </cell>
          <cell r="CB24">
            <v>0</v>
          </cell>
          <cell r="CC24">
            <v>0</v>
          </cell>
        </row>
        <row r="25">
          <cell r="D25">
            <v>12.7</v>
          </cell>
          <cell r="E25">
            <v>19</v>
          </cell>
          <cell r="F25">
            <v>44.199999999999996</v>
          </cell>
          <cell r="G25">
            <v>9</v>
          </cell>
          <cell r="H25">
            <v>2.1</v>
          </cell>
          <cell r="I25">
            <v>1.3</v>
          </cell>
          <cell r="J25">
            <v>2.2000000000000002</v>
          </cell>
          <cell r="K25">
            <v>2.2000000000000002</v>
          </cell>
          <cell r="L25">
            <v>7.8</v>
          </cell>
          <cell r="M25">
            <v>0.44400000000000001</v>
          </cell>
          <cell r="N25">
            <v>0.44400000000000001</v>
          </cell>
          <cell r="O25">
            <v>0.44400000000000001</v>
          </cell>
          <cell r="P25">
            <v>0.44400000000000001</v>
          </cell>
          <cell r="Q25">
            <v>1.776</v>
          </cell>
          <cell r="R25">
            <v>2.5668485019328005</v>
          </cell>
          <cell r="S25">
            <v>2.5668485019328005</v>
          </cell>
          <cell r="T25">
            <v>2.5668485019328005</v>
          </cell>
          <cell r="U25">
            <v>2.7668485019328006</v>
          </cell>
          <cell r="V25">
            <v>10.493738231731202</v>
          </cell>
          <cell r="W25">
            <v>2.2994516177369189</v>
          </cell>
          <cell r="X25">
            <v>2.2994516177369189</v>
          </cell>
          <cell r="Y25">
            <v>2.2994516177369189</v>
          </cell>
          <cell r="Z25">
            <v>2.2994516177369189</v>
          </cell>
          <cell r="AA25">
            <v>9.1978064709476755</v>
          </cell>
          <cell r="AB25">
            <v>1.1820000000000001E-2</v>
          </cell>
          <cell r="AC25">
            <v>0.49932249999999995</v>
          </cell>
          <cell r="AD25">
            <v>0.10005749999999999</v>
          </cell>
          <cell r="AE25">
            <v>6.5995654999999998</v>
          </cell>
          <cell r="AF25">
            <v>7.2107654999999999</v>
          </cell>
          <cell r="AG25">
            <v>6.5114687500000015</v>
          </cell>
          <cell r="AH25">
            <v>0.38650084374999993</v>
          </cell>
          <cell r="AI25">
            <v>6.4127164375000003</v>
          </cell>
          <cell r="AJ25">
            <v>0.38651603124999995</v>
          </cell>
          <cell r="AK25">
            <v>13.697202062500002</v>
          </cell>
          <cell r="AL25">
            <v>6.5103216250000004</v>
          </cell>
          <cell r="AM25">
            <v>0.38323121874999999</v>
          </cell>
          <cell r="AN25">
            <v>6.4427428124999997</v>
          </cell>
          <cell r="AO25">
            <v>0.38224640625</v>
          </cell>
          <cell r="AP25">
            <v>13.718542062499999</v>
          </cell>
          <cell r="AQ25">
            <v>13.5314555625</v>
          </cell>
          <cell r="AR25">
            <v>12.665079348000003</v>
          </cell>
          <cell r="AS25">
            <v>11.949073543999999</v>
          </cell>
          <cell r="AT25">
            <v>10.699187739999999</v>
          </cell>
          <cell r="AU25">
            <v>9.7493019360000002</v>
          </cell>
          <cell r="AV25">
            <v>8.6072946320000003</v>
          </cell>
          <cell r="AW25">
            <v>7.6652873279999998</v>
          </cell>
          <cell r="AX25">
            <v>6.3236895239999988</v>
          </cell>
          <cell r="AY25">
            <v>5.4369734999999997</v>
          </cell>
          <cell r="AZ25">
            <v>4.6021244999999995</v>
          </cell>
          <cell r="BA25">
            <v>5.9877599999999989</v>
          </cell>
          <cell r="BB25">
            <v>5.0538799999999977</v>
          </cell>
          <cell r="BC25">
            <v>1.6</v>
          </cell>
          <cell r="BD25">
            <v>0.7</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row>
        <row r="26">
          <cell r="D26">
            <v>3.1</v>
          </cell>
          <cell r="E26">
            <v>3.5</v>
          </cell>
          <cell r="F26">
            <v>34.9</v>
          </cell>
          <cell r="G26">
            <v>8</v>
          </cell>
          <cell r="H26">
            <v>2</v>
          </cell>
          <cell r="I26">
            <v>1.1000000000000001</v>
          </cell>
          <cell r="J26">
            <v>2</v>
          </cell>
          <cell r="K26">
            <v>2</v>
          </cell>
          <cell r="L26">
            <v>7.1</v>
          </cell>
          <cell r="M26">
            <v>0</v>
          </cell>
          <cell r="N26">
            <v>0</v>
          </cell>
          <cell r="O26">
            <v>0</v>
          </cell>
          <cell r="P26">
            <v>0</v>
          </cell>
          <cell r="Q26">
            <v>0</v>
          </cell>
          <cell r="R26">
            <v>2.1878485019328004</v>
          </cell>
          <cell r="S26">
            <v>2.1878485019328004</v>
          </cell>
          <cell r="T26">
            <v>2.1878485019328004</v>
          </cell>
          <cell r="U26">
            <v>2.1878485019328004</v>
          </cell>
          <cell r="V26">
            <v>8.7513940077312018</v>
          </cell>
          <cell r="W26">
            <v>2.263108259986919</v>
          </cell>
          <cell r="X26">
            <v>2.263108259986919</v>
          </cell>
          <cell r="Y26">
            <v>2.263108259986919</v>
          </cell>
          <cell r="Z26">
            <v>2.263108259986919</v>
          </cell>
          <cell r="AA26">
            <v>9.052433039947676</v>
          </cell>
          <cell r="AB26">
            <v>0</v>
          </cell>
          <cell r="AC26">
            <v>0</v>
          </cell>
          <cell r="AD26">
            <v>0</v>
          </cell>
          <cell r="AE26">
            <v>6.5</v>
          </cell>
          <cell r="AF26">
            <v>6.5</v>
          </cell>
          <cell r="AG26">
            <v>6.1265980000000004</v>
          </cell>
          <cell r="AH26">
            <v>0</v>
          </cell>
          <cell r="AI26">
            <v>6.0267080000000002</v>
          </cell>
          <cell r="AJ26">
            <v>0</v>
          </cell>
          <cell r="AK26">
            <v>12.153306000000001</v>
          </cell>
          <cell r="AL26">
            <v>6.1265980000000004</v>
          </cell>
          <cell r="AM26">
            <v>0</v>
          </cell>
          <cell r="AN26">
            <v>6.0600040000000002</v>
          </cell>
          <cell r="AO26">
            <v>0</v>
          </cell>
          <cell r="AP26">
            <v>12.186602000000001</v>
          </cell>
          <cell r="AQ26">
            <v>12</v>
          </cell>
          <cell r="AR26">
            <v>11.600000000000001</v>
          </cell>
          <cell r="AS26">
            <v>11</v>
          </cell>
          <cell r="AT26">
            <v>9.9</v>
          </cell>
          <cell r="AU26">
            <v>9.1000000000000014</v>
          </cell>
          <cell r="AV26">
            <v>8.1</v>
          </cell>
          <cell r="AW26">
            <v>7.3</v>
          </cell>
          <cell r="AX26">
            <v>6.1</v>
          </cell>
          <cell r="AY26">
            <v>5.3</v>
          </cell>
          <cell r="AZ26">
            <v>4.5</v>
          </cell>
          <cell r="BA26">
            <v>3.5</v>
          </cell>
          <cell r="BB26">
            <v>2.5999999999999996</v>
          </cell>
          <cell r="BC26">
            <v>1.6</v>
          </cell>
          <cell r="BD26">
            <v>0.7</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row>
        <row r="27">
          <cell r="D27">
            <v>8.6</v>
          </cell>
          <cell r="E27">
            <v>14</v>
          </cell>
          <cell r="F27">
            <v>9.1999999999999993</v>
          </cell>
          <cell r="G27">
            <v>0</v>
          </cell>
          <cell r="H27">
            <v>0</v>
          </cell>
          <cell r="I27">
            <v>0</v>
          </cell>
          <cell r="J27">
            <v>0</v>
          </cell>
          <cell r="K27">
            <v>0</v>
          </cell>
          <cell r="L27">
            <v>0</v>
          </cell>
          <cell r="M27">
            <v>0.3</v>
          </cell>
          <cell r="N27">
            <v>0.3</v>
          </cell>
          <cell r="O27">
            <v>0.3</v>
          </cell>
          <cell r="P27">
            <v>0.3</v>
          </cell>
          <cell r="Q27">
            <v>1.2</v>
          </cell>
          <cell r="R27">
            <v>0.27900000000000003</v>
          </cell>
          <cell r="S27">
            <v>0.27900000000000003</v>
          </cell>
          <cell r="T27">
            <v>0.27900000000000003</v>
          </cell>
          <cell r="U27">
            <v>0.27900000000000003</v>
          </cell>
          <cell r="V27">
            <v>1.1160000000000001</v>
          </cell>
          <cell r="W27">
            <v>0</v>
          </cell>
          <cell r="X27">
            <v>0</v>
          </cell>
          <cell r="Y27">
            <v>0</v>
          </cell>
          <cell r="Z27">
            <v>0</v>
          </cell>
          <cell r="AA27">
            <v>0</v>
          </cell>
          <cell r="AB27">
            <v>0</v>
          </cell>
          <cell r="AC27">
            <v>0</v>
          </cell>
          <cell r="AD27">
            <v>0</v>
          </cell>
          <cell r="AE27">
            <v>0</v>
          </cell>
          <cell r="AF27">
            <v>0</v>
          </cell>
          <cell r="AG27">
            <v>0.288825</v>
          </cell>
          <cell r="AH27">
            <v>0.288825</v>
          </cell>
          <cell r="AI27">
            <v>0.288825</v>
          </cell>
          <cell r="AJ27">
            <v>0.288825</v>
          </cell>
          <cell r="AK27">
            <v>1.1553</v>
          </cell>
          <cell r="AL27">
            <v>0.288825</v>
          </cell>
          <cell r="AM27">
            <v>0.288825</v>
          </cell>
          <cell r="AN27">
            <v>0.288825</v>
          </cell>
          <cell r="AO27">
            <v>0.288825</v>
          </cell>
          <cell r="AP27">
            <v>1.1553</v>
          </cell>
          <cell r="AQ27">
            <v>1.1553</v>
          </cell>
          <cell r="AR27">
            <v>0.69481684799999988</v>
          </cell>
          <cell r="AS27">
            <v>0.58765854399999984</v>
          </cell>
          <cell r="AT27">
            <v>0.48050023999999975</v>
          </cell>
          <cell r="AU27">
            <v>0.37334193599999982</v>
          </cell>
          <cell r="AV27">
            <v>0.26618363199999978</v>
          </cell>
          <cell r="AW27">
            <v>0.1590253279999998</v>
          </cell>
          <cell r="AX27">
            <v>5.1867023999999796E-2</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row>
        <row r="28">
          <cell r="D28">
            <v>1</v>
          </cell>
          <cell r="E28">
            <v>1.5</v>
          </cell>
          <cell r="F28">
            <v>0.1</v>
          </cell>
          <cell r="G28">
            <v>1</v>
          </cell>
          <cell r="H28">
            <v>0.1</v>
          </cell>
          <cell r="I28">
            <v>0.2</v>
          </cell>
          <cell r="J28">
            <v>0.2</v>
          </cell>
          <cell r="K28">
            <v>0.2</v>
          </cell>
          <cell r="L28">
            <v>0.7</v>
          </cell>
          <cell r="M28">
            <v>0.128</v>
          </cell>
          <cell r="N28">
            <v>0.128</v>
          </cell>
          <cell r="O28">
            <v>0.128</v>
          </cell>
          <cell r="P28">
            <v>0.128</v>
          </cell>
          <cell r="Q28">
            <v>0.51200000000000001</v>
          </cell>
          <cell r="R28">
            <v>0.1</v>
          </cell>
          <cell r="S28">
            <v>0.1</v>
          </cell>
          <cell r="T28">
            <v>0.1</v>
          </cell>
          <cell r="U28">
            <v>0.2</v>
          </cell>
          <cell r="V28">
            <v>0.52634422400000014</v>
          </cell>
          <cell r="W28">
            <v>3.2896514000000009E-2</v>
          </cell>
          <cell r="X28">
            <v>3.2896514000000009E-2</v>
          </cell>
          <cell r="Y28">
            <v>3.2896514000000009E-2</v>
          </cell>
          <cell r="Z28">
            <v>3.2896514000000009E-2</v>
          </cell>
          <cell r="AA28">
            <v>0.13158605600000003</v>
          </cell>
          <cell r="AB28">
            <v>0</v>
          </cell>
          <cell r="AC28">
            <v>0.48559999999999998</v>
          </cell>
          <cell r="AD28">
            <v>8.6800000000000002E-2</v>
          </cell>
          <cell r="AE28">
            <v>8.6800000000000002E-2</v>
          </cell>
          <cell r="AF28">
            <v>0.65920000000000001</v>
          </cell>
          <cell r="AG28">
            <v>8.5999999999999993E-2</v>
          </cell>
          <cell r="AH28">
            <v>8.5999999999999993E-2</v>
          </cell>
          <cell r="AI28">
            <v>8.5999999999999993E-2</v>
          </cell>
          <cell r="AJ28">
            <v>8.6999999999999994E-2</v>
          </cell>
          <cell r="AK28">
            <v>0.34499999999999997</v>
          </cell>
          <cell r="AL28">
            <v>8.4699999999999998E-2</v>
          </cell>
          <cell r="AM28">
            <v>8.4699999999999998E-2</v>
          </cell>
          <cell r="AN28">
            <v>8.4699999999999998E-2</v>
          </cell>
          <cell r="AO28">
            <v>8.4699999999999998E-2</v>
          </cell>
          <cell r="AP28">
            <v>0.33879999999999999</v>
          </cell>
          <cell r="AQ28">
            <v>0.33879999999999999</v>
          </cell>
          <cell r="AR28">
            <v>0.33879999999999999</v>
          </cell>
          <cell r="AS28">
            <v>0.33879999999999999</v>
          </cell>
          <cell r="AT28">
            <v>0.30492000000000002</v>
          </cell>
          <cell r="AU28">
            <v>0.27104</v>
          </cell>
          <cell r="AV28">
            <v>0.23715999999999998</v>
          </cell>
          <cell r="AW28">
            <v>0.20327999999999996</v>
          </cell>
          <cell r="AX28">
            <v>0.16939999999999997</v>
          </cell>
          <cell r="AY28">
            <v>0.13551999999999997</v>
          </cell>
          <cell r="AZ28">
            <v>0.10163999999999998</v>
          </cell>
          <cell r="BA28">
            <v>2.4877599999999989</v>
          </cell>
          <cell r="BB28">
            <v>2.4538799999999981</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row>
        <row r="29">
          <cell r="D29">
            <v>0</v>
          </cell>
          <cell r="E29">
            <v>1</v>
          </cell>
          <cell r="F29">
            <v>1.5</v>
          </cell>
          <cell r="G29">
            <v>0.1</v>
          </cell>
          <cell r="H29">
            <v>1</v>
          </cell>
          <cell r="I29">
            <v>0.1</v>
          </cell>
          <cell r="J29">
            <v>0.2</v>
          </cell>
          <cell r="K29">
            <v>0.2</v>
          </cell>
          <cell r="L29">
            <v>0.2</v>
          </cell>
          <cell r="M29">
            <v>0.7</v>
          </cell>
          <cell r="N29">
            <v>0.128</v>
          </cell>
          <cell r="O29">
            <v>0.128</v>
          </cell>
          <cell r="P29">
            <v>0.128</v>
          </cell>
          <cell r="Q29">
            <v>0.128</v>
          </cell>
          <cell r="R29">
            <v>0.51200000000000001</v>
          </cell>
          <cell r="S29">
            <v>0.1</v>
          </cell>
          <cell r="T29">
            <v>0.1</v>
          </cell>
          <cell r="U29">
            <v>0.1</v>
          </cell>
          <cell r="V29">
            <v>0.2</v>
          </cell>
          <cell r="W29">
            <v>0.52634422400000014</v>
          </cell>
          <cell r="X29">
            <v>0.13158605600000003</v>
          </cell>
          <cell r="Y29">
            <v>0.13158605600000003</v>
          </cell>
          <cell r="Z29">
            <v>0.13158605600000003</v>
          </cell>
          <cell r="AA29">
            <v>0.13158605600000003</v>
          </cell>
          <cell r="AB29">
            <v>0.52634422400000014</v>
          </cell>
          <cell r="AC29">
            <v>2.4225000000000002E-3</v>
          </cell>
          <cell r="AD29">
            <v>2.4225000000000002E-3</v>
          </cell>
          <cell r="AE29">
            <v>2.4225000000000002E-3</v>
          </cell>
          <cell r="AF29">
            <v>7.2675000000000005E-3</v>
          </cell>
          <cell r="AG29">
            <v>2.9999999999999997E-4</v>
          </cell>
          <cell r="AH29">
            <v>2.4225000000000002E-3</v>
          </cell>
          <cell r="AI29">
            <v>2.4225000000000002E-3</v>
          </cell>
          <cell r="AJ29">
            <v>2.4225000000000002E-3</v>
          </cell>
          <cell r="AK29">
            <v>9.6900000000000007E-3</v>
          </cell>
          <cell r="AL29">
            <v>2.4225000000000002E-3</v>
          </cell>
          <cell r="AM29">
            <v>2.4225000000000002E-3</v>
          </cell>
          <cell r="AN29">
            <v>2.4225000000000002E-3</v>
          </cell>
          <cell r="AO29">
            <v>2.4225000000000002E-3</v>
          </cell>
          <cell r="AP29">
            <v>9.6900000000000007E-3</v>
          </cell>
          <cell r="AQ29">
            <v>9.2055000000000001E-3</v>
          </cell>
          <cell r="AR29">
            <v>8.2365000000000008E-3</v>
          </cell>
          <cell r="AS29">
            <v>7.2675000000000005E-3</v>
          </cell>
          <cell r="AT29">
            <v>6.2985000000000003E-3</v>
          </cell>
          <cell r="AU29">
            <v>5.3295000000000009E-3</v>
          </cell>
          <cell r="AV29">
            <v>4.3605000000000007E-3</v>
          </cell>
          <cell r="AW29">
            <v>3.3915000000000009E-3</v>
          </cell>
          <cell r="AX29">
            <v>2.422500000000001E-3</v>
          </cell>
          <cell r="AY29">
            <v>1.4535000000000014E-3</v>
          </cell>
          <cell r="AZ29">
            <v>4.8450000000000066E-4</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row>
        <row r="31">
          <cell r="D31">
            <v>0.6</v>
          </cell>
          <cell r="E31">
            <v>5.3999999999999995</v>
          </cell>
          <cell r="F31">
            <v>4.4000000000000004</v>
          </cell>
          <cell r="G31">
            <v>3</v>
          </cell>
          <cell r="H31">
            <v>0.1</v>
          </cell>
          <cell r="I31">
            <v>0.2</v>
          </cell>
          <cell r="J31">
            <v>0.5</v>
          </cell>
          <cell r="K31">
            <v>1.9000000000000001</v>
          </cell>
          <cell r="L31">
            <v>2.7</v>
          </cell>
          <cell r="M31">
            <v>0.184</v>
          </cell>
          <cell r="N31">
            <v>0.184</v>
          </cell>
          <cell r="O31">
            <v>0.184</v>
          </cell>
          <cell r="P31">
            <v>2.1760000000000002</v>
          </cell>
          <cell r="Q31">
            <v>2.7279999999999998</v>
          </cell>
          <cell r="R31">
            <v>0.2</v>
          </cell>
          <cell r="S31">
            <v>0.30000000000000004</v>
          </cell>
          <cell r="T31">
            <v>0.30000000000000004</v>
          </cell>
          <cell r="U31">
            <v>1.3</v>
          </cell>
          <cell r="V31">
            <v>2.1</v>
          </cell>
          <cell r="W31">
            <v>0.29311163821812497</v>
          </cell>
          <cell r="X31">
            <v>0.29311163821812497</v>
          </cell>
          <cell r="Y31">
            <v>0.29311163821812497</v>
          </cell>
          <cell r="Z31">
            <v>0.29311163821812497</v>
          </cell>
          <cell r="AA31">
            <v>1.1724465528724999</v>
          </cell>
          <cell r="AB31">
            <v>0.24225332289339374</v>
          </cell>
          <cell r="AC31">
            <v>0.12540695289339376</v>
          </cell>
          <cell r="AD31">
            <v>0.24225332289339374</v>
          </cell>
          <cell r="AE31">
            <v>0.76228565289339389</v>
          </cell>
          <cell r="AF31">
            <v>1.3721992515735748</v>
          </cell>
          <cell r="AG31">
            <v>0.23482059999999996</v>
          </cell>
          <cell r="AH31">
            <v>0.52433800838372524</v>
          </cell>
          <cell r="AI31">
            <v>0.22583189999999995</v>
          </cell>
          <cell r="AJ31">
            <v>1.1093493083837251</v>
          </cell>
          <cell r="AK31">
            <v>2.1661322757674504</v>
          </cell>
          <cell r="AL31">
            <v>0.23729131474999993</v>
          </cell>
          <cell r="AM31">
            <v>0.61389454622058592</v>
          </cell>
          <cell r="AN31">
            <v>0.22830261474999994</v>
          </cell>
          <cell r="AO31">
            <v>1.1829058462205859</v>
          </cell>
          <cell r="AP31">
            <v>2.262394321941172</v>
          </cell>
          <cell r="AQ31">
            <v>1.8757357102020413</v>
          </cell>
          <cell r="AR31">
            <v>1.9969093842329233</v>
          </cell>
          <cell r="AS31">
            <v>1.7931793145622168</v>
          </cell>
          <cell r="AT31">
            <v>1.5889102391308112</v>
          </cell>
          <cell r="AU31">
            <v>1.384064427535457</v>
          </cell>
          <cell r="AV31">
            <v>1.1306015082446785</v>
          </cell>
          <cell r="AW31">
            <v>1.0443878837197951</v>
          </cell>
          <cell r="AX31">
            <v>0.95746213259442015</v>
          </cell>
          <cell r="AY31">
            <v>0.86978599800651879</v>
          </cell>
          <cell r="AZ31">
            <v>0.79152501848871415</v>
          </cell>
          <cell r="BA31">
            <v>0.71519851350466324</v>
          </cell>
          <cell r="BB31">
            <v>0.63234589627172877</v>
          </cell>
          <cell r="BC31">
            <v>0.58770233893248902</v>
          </cell>
          <cell r="BD31">
            <v>0.54199847567950243</v>
          </cell>
          <cell r="BE31">
            <v>0.49516008509880671</v>
          </cell>
          <cell r="BF31">
            <v>0.4471077502774623</v>
          </cell>
          <cell r="BG31">
            <v>0.39775649511862388</v>
          </cell>
          <cell r="BH31">
            <v>0.3470153951986667</v>
          </cell>
          <cell r="BI31">
            <v>0.29478716138431249</v>
          </cell>
          <cell r="BJ31">
            <v>0.25320347604208415</v>
          </cell>
          <cell r="BK31">
            <v>0.22717771936503006</v>
          </cell>
          <cell r="BL31">
            <v>0.19933015972058216</v>
          </cell>
          <cell r="BM31">
            <v>0.16953327090102291</v>
          </cell>
          <cell r="BN31">
            <v>0.1376505998640945</v>
          </cell>
          <cell r="BO31">
            <v>0.10353614185458111</v>
          </cell>
          <cell r="BP31">
            <v>6.7033671784401797E-2</v>
          </cell>
          <cell r="BQ31">
            <v>2.7976028809309911E-2</v>
          </cell>
          <cell r="BR31">
            <v>0</v>
          </cell>
          <cell r="BS31">
            <v>0</v>
          </cell>
          <cell r="BT31">
            <v>0</v>
          </cell>
          <cell r="BU31">
            <v>0</v>
          </cell>
          <cell r="BV31">
            <v>0</v>
          </cell>
          <cell r="BW31">
            <v>0</v>
          </cell>
          <cell r="BX31">
            <v>0</v>
          </cell>
          <cell r="BY31">
            <v>0</v>
          </cell>
          <cell r="BZ31">
            <v>0</v>
          </cell>
          <cell r="CA31">
            <v>0</v>
          </cell>
          <cell r="CB31">
            <v>0</v>
          </cell>
          <cell r="CC31">
            <v>0</v>
          </cell>
        </row>
        <row r="32">
          <cell r="D32">
            <v>0.5</v>
          </cell>
          <cell r="E32">
            <v>0.5</v>
          </cell>
          <cell r="F32">
            <v>0.5</v>
          </cell>
          <cell r="G32">
            <v>0.6</v>
          </cell>
          <cell r="H32">
            <v>0</v>
          </cell>
          <cell r="I32">
            <v>0</v>
          </cell>
          <cell r="J32">
            <v>0.3</v>
          </cell>
          <cell r="K32">
            <v>0.3</v>
          </cell>
          <cell r="L32">
            <v>0.6</v>
          </cell>
          <cell r="M32">
            <v>0</v>
          </cell>
          <cell r="N32">
            <v>0</v>
          </cell>
          <cell r="O32">
            <v>0</v>
          </cell>
          <cell r="P32">
            <v>0.59199999999999997</v>
          </cell>
          <cell r="Q32">
            <v>0.59199999999999997</v>
          </cell>
          <cell r="R32">
            <v>0</v>
          </cell>
          <cell r="S32">
            <v>0</v>
          </cell>
          <cell r="T32">
            <v>0</v>
          </cell>
          <cell r="U32">
            <v>0.7</v>
          </cell>
          <cell r="V32">
            <v>0.7</v>
          </cell>
          <cell r="W32">
            <v>0.16649999999999998</v>
          </cell>
          <cell r="X32">
            <v>0.16649999999999998</v>
          </cell>
          <cell r="Y32">
            <v>0.16649999999999998</v>
          </cell>
          <cell r="Z32">
            <v>0.16649999999999998</v>
          </cell>
          <cell r="AA32">
            <v>0.66599999999999993</v>
          </cell>
          <cell r="AB32">
            <v>0</v>
          </cell>
          <cell r="AC32">
            <v>0</v>
          </cell>
          <cell r="AD32">
            <v>0</v>
          </cell>
          <cell r="AE32">
            <v>0.63687870000000002</v>
          </cell>
          <cell r="AF32">
            <v>0.63687870000000002</v>
          </cell>
          <cell r="AG32">
            <v>0</v>
          </cell>
          <cell r="AH32">
            <v>0.01</v>
          </cell>
          <cell r="AI32">
            <v>0</v>
          </cell>
          <cell r="AJ32">
            <v>0.60699999999999998</v>
          </cell>
          <cell r="AK32">
            <v>0.60699999999999998</v>
          </cell>
          <cell r="AL32">
            <v>0</v>
          </cell>
          <cell r="AM32">
            <v>0</v>
          </cell>
          <cell r="AN32">
            <v>0</v>
          </cell>
          <cell r="AO32">
            <v>0.57799999999999996</v>
          </cell>
          <cell r="AP32">
            <v>0.57799999999999996</v>
          </cell>
          <cell r="AQ32">
            <v>0.54819448826086947</v>
          </cell>
          <cell r="AR32">
            <v>0.51869815826086951</v>
          </cell>
          <cell r="AS32">
            <v>0.48920182826086944</v>
          </cell>
          <cell r="AT32">
            <v>0.45970549826086943</v>
          </cell>
          <cell r="AU32">
            <v>0.43020916826086941</v>
          </cell>
          <cell r="AV32">
            <v>0.4007128382608694</v>
          </cell>
          <cell r="AW32">
            <v>0.37121650826086938</v>
          </cell>
          <cell r="AX32">
            <v>0.34172017826086937</v>
          </cell>
          <cell r="AY32">
            <v>0.31222384826086935</v>
          </cell>
          <cell r="AZ32">
            <v>0.28272751826086928</v>
          </cell>
          <cell r="BA32">
            <v>0.25323118826086927</v>
          </cell>
          <cell r="BB32">
            <v>0.22373485826086928</v>
          </cell>
          <cell r="BC32">
            <v>0.19423852826086929</v>
          </cell>
          <cell r="BD32">
            <v>0.1647421982608693</v>
          </cell>
          <cell r="BE32">
            <v>0.13524586826086932</v>
          </cell>
          <cell r="BF32">
            <v>0.10574953826086932</v>
          </cell>
          <cell r="BG32">
            <v>7.6253208260869329E-2</v>
          </cell>
          <cell r="BH32">
            <v>4.6756878260869321E-2</v>
          </cell>
          <cell r="BI32">
            <v>1.726054826086932E-2</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row>
        <row r="33">
          <cell r="D33">
            <v>0</v>
          </cell>
          <cell r="E33">
            <v>0</v>
          </cell>
          <cell r="F33">
            <v>0.2</v>
          </cell>
          <cell r="G33">
            <v>0.2</v>
          </cell>
          <cell r="H33">
            <v>0</v>
          </cell>
          <cell r="I33">
            <v>0</v>
          </cell>
          <cell r="J33">
            <v>0</v>
          </cell>
          <cell r="K33">
            <v>0.8</v>
          </cell>
          <cell r="L33">
            <v>0.8</v>
          </cell>
          <cell r="M33">
            <v>0</v>
          </cell>
          <cell r="N33">
            <v>0</v>
          </cell>
          <cell r="O33">
            <v>0</v>
          </cell>
          <cell r="P33">
            <v>0.8</v>
          </cell>
          <cell r="Q33">
            <v>0.8</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0.12</v>
          </cell>
          <cell r="AN33">
            <v>0</v>
          </cell>
          <cell r="AO33">
            <v>0.12</v>
          </cell>
          <cell r="AP33">
            <v>0.24</v>
          </cell>
          <cell r="AQ33">
            <v>0</v>
          </cell>
          <cell r="AR33">
            <v>0.24</v>
          </cell>
          <cell r="AS33">
            <v>0.192</v>
          </cell>
          <cell r="AT33">
            <v>0.14399999999999999</v>
          </cell>
          <cell r="AU33">
            <v>9.5999999999999974E-2</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row>
        <row r="34">
          <cell r="D34">
            <v>0</v>
          </cell>
          <cell r="E34">
            <v>0</v>
          </cell>
          <cell r="F34">
            <v>0.3</v>
          </cell>
          <cell r="G34">
            <v>0.3</v>
          </cell>
          <cell r="H34">
            <v>0</v>
          </cell>
          <cell r="I34">
            <v>0</v>
          </cell>
          <cell r="J34">
            <v>0</v>
          </cell>
          <cell r="K34">
            <v>0.3</v>
          </cell>
          <cell r="L34">
            <v>0.3</v>
          </cell>
          <cell r="M34">
            <v>0</v>
          </cell>
          <cell r="N34">
            <v>0</v>
          </cell>
          <cell r="O34">
            <v>0</v>
          </cell>
          <cell r="P34">
            <v>0.3</v>
          </cell>
          <cell r="Q34">
            <v>0.3</v>
          </cell>
          <cell r="R34">
            <v>0</v>
          </cell>
          <cell r="S34">
            <v>0.1</v>
          </cell>
          <cell r="T34">
            <v>0.1</v>
          </cell>
          <cell r="U34">
            <v>0.1</v>
          </cell>
          <cell r="V34">
            <v>0.30000000000000004</v>
          </cell>
          <cell r="W34">
            <v>2.2749999999999999E-2</v>
          </cell>
          <cell r="X34">
            <v>2.2749999999999999E-2</v>
          </cell>
          <cell r="Y34">
            <v>2.2749999999999999E-2</v>
          </cell>
          <cell r="Z34">
            <v>2.2749999999999999E-2</v>
          </cell>
          <cell r="AA34">
            <v>9.0999999999999998E-2</v>
          </cell>
          <cell r="AB34">
            <v>2.2749999999999999E-2</v>
          </cell>
          <cell r="AC34">
            <v>2.2749999999999999E-2</v>
          </cell>
          <cell r="AD34">
            <v>2.2749999999999999E-2</v>
          </cell>
          <cell r="AE34">
            <v>2.2749999999999999E-2</v>
          </cell>
          <cell r="AF34">
            <v>9.0999999999999998E-2</v>
          </cell>
          <cell r="AG34">
            <v>9.0999999999999998E-2</v>
          </cell>
          <cell r="AH34">
            <v>9.0999999999999998E-2</v>
          </cell>
          <cell r="AI34">
            <v>9.0999999999999998E-2</v>
          </cell>
          <cell r="AJ34">
            <v>9.0999999999999998E-2</v>
          </cell>
          <cell r="AK34">
            <v>0.36399999999999999</v>
          </cell>
          <cell r="AL34">
            <v>9.0999999999999998E-2</v>
          </cell>
          <cell r="AM34">
            <v>9.0999999999999998E-2</v>
          </cell>
          <cell r="AN34">
            <v>9.0999999999999998E-2</v>
          </cell>
          <cell r="AO34">
            <v>9.0999999999999998E-2</v>
          </cell>
          <cell r="AP34">
            <v>0.36399999999999999</v>
          </cell>
          <cell r="AQ34">
            <v>0.36399999999999999</v>
          </cell>
          <cell r="AR34">
            <v>0.36399999999999999</v>
          </cell>
          <cell r="AS34">
            <v>0.3276</v>
          </cell>
          <cell r="AT34">
            <v>0.29119999999999996</v>
          </cell>
          <cell r="AU34">
            <v>0.25479999999999997</v>
          </cell>
          <cell r="AV34">
            <v>0.21839999999999996</v>
          </cell>
          <cell r="AW34">
            <v>0.18199999999999997</v>
          </cell>
          <cell r="AX34">
            <v>0.14559999999999995</v>
          </cell>
          <cell r="AY34">
            <v>0.10919999999999996</v>
          </cell>
          <cell r="AZ34">
            <v>7.2799999999999962E-2</v>
          </cell>
          <cell r="BA34">
            <v>3.9199999999999964E-2</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row>
        <row r="35">
          <cell r="D35">
            <v>0</v>
          </cell>
          <cell r="E35">
            <v>0.1</v>
          </cell>
          <cell r="F35">
            <v>0.4</v>
          </cell>
          <cell r="G35">
            <v>0.4</v>
          </cell>
          <cell r="H35">
            <v>0</v>
          </cell>
          <cell r="I35">
            <v>0</v>
          </cell>
          <cell r="J35">
            <v>0</v>
          </cell>
          <cell r="K35">
            <v>0.3</v>
          </cell>
          <cell r="L35">
            <v>0.3</v>
          </cell>
          <cell r="M35">
            <v>0</v>
          </cell>
          <cell r="N35">
            <v>0</v>
          </cell>
          <cell r="O35">
            <v>0</v>
          </cell>
          <cell r="P35">
            <v>0.3</v>
          </cell>
          <cell r="Q35">
            <v>0.3</v>
          </cell>
          <cell r="R35">
            <v>0</v>
          </cell>
          <cell r="S35">
            <v>0</v>
          </cell>
          <cell r="T35">
            <v>0</v>
          </cell>
          <cell r="U35">
            <v>0.4</v>
          </cell>
          <cell r="V35">
            <v>0.4</v>
          </cell>
          <cell r="W35">
            <v>6.1361638218125E-2</v>
          </cell>
          <cell r="X35">
            <v>6.1361638218125E-2</v>
          </cell>
          <cell r="Y35">
            <v>6.1361638218125E-2</v>
          </cell>
          <cell r="Z35">
            <v>6.1361638218125E-2</v>
          </cell>
          <cell r="AA35">
            <v>0.2454465528725</v>
          </cell>
          <cell r="AB35">
            <v>6.5656952893393752E-2</v>
          </cell>
          <cell r="AC35">
            <v>6.5656952893393752E-2</v>
          </cell>
          <cell r="AD35">
            <v>6.5656952893393752E-2</v>
          </cell>
          <cell r="AE35">
            <v>6.5656952893393752E-2</v>
          </cell>
          <cell r="AF35">
            <v>0.26262781157357501</v>
          </cell>
          <cell r="AG35">
            <v>0</v>
          </cell>
          <cell r="AH35">
            <v>0.28101175838372527</v>
          </cell>
          <cell r="AI35">
            <v>0</v>
          </cell>
          <cell r="AJ35">
            <v>0.28101175838372527</v>
          </cell>
          <cell r="AK35">
            <v>0.56202351676745055</v>
          </cell>
          <cell r="AL35">
            <v>0</v>
          </cell>
          <cell r="AM35">
            <v>0.26109758147058604</v>
          </cell>
          <cell r="AN35">
            <v>0</v>
          </cell>
          <cell r="AO35">
            <v>0.26109758147058604</v>
          </cell>
          <cell r="AP35">
            <v>0.52219516294117208</v>
          </cell>
          <cell r="AQ35">
            <v>0.52219516294117208</v>
          </cell>
          <cell r="AR35">
            <v>0.51499882434705402</v>
          </cell>
          <cell r="AS35">
            <v>0.50729874205134784</v>
          </cell>
          <cell r="AT35">
            <v>0.49905965399494218</v>
          </cell>
          <cell r="AU35">
            <v>0.49024382977458819</v>
          </cell>
          <cell r="AV35">
            <v>0.48081089785880937</v>
          </cell>
          <cell r="AW35">
            <v>0.47071766070892601</v>
          </cell>
          <cell r="AX35">
            <v>0.45991789695855084</v>
          </cell>
          <cell r="AY35">
            <v>0.44836214974564942</v>
          </cell>
          <cell r="AZ35">
            <v>0.43599750022784484</v>
          </cell>
          <cell r="BA35">
            <v>0.42276732524379396</v>
          </cell>
          <cell r="BB35">
            <v>0.40861103801085952</v>
          </cell>
          <cell r="BC35">
            <v>0.39346381067161973</v>
          </cell>
          <cell r="BD35">
            <v>0.3772562774186331</v>
          </cell>
          <cell r="BE35">
            <v>0.3599142168379374</v>
          </cell>
          <cell r="BF35">
            <v>0.341358212016593</v>
          </cell>
          <cell r="BG35">
            <v>0.32150328685775453</v>
          </cell>
          <cell r="BH35">
            <v>0.30025851693779737</v>
          </cell>
          <cell r="BI35">
            <v>0.27752661312344318</v>
          </cell>
          <cell r="BJ35">
            <v>0.25320347604208415</v>
          </cell>
          <cell r="BK35">
            <v>0.22717771936503006</v>
          </cell>
          <cell r="BL35">
            <v>0.19933015972058216</v>
          </cell>
          <cell r="BM35">
            <v>0.16953327090102291</v>
          </cell>
          <cell r="BN35">
            <v>0.1376505998640945</v>
          </cell>
          <cell r="BO35">
            <v>0.10353614185458111</v>
          </cell>
          <cell r="BP35">
            <v>6.7033671784401797E-2</v>
          </cell>
          <cell r="BQ35">
            <v>2.7976028809309911E-2</v>
          </cell>
          <cell r="BR35">
            <v>0</v>
          </cell>
          <cell r="BS35">
            <v>0</v>
          </cell>
          <cell r="BT35">
            <v>0</v>
          </cell>
          <cell r="BU35">
            <v>0</v>
          </cell>
          <cell r="BV35">
            <v>0</v>
          </cell>
          <cell r="BW35">
            <v>0</v>
          </cell>
          <cell r="BX35">
            <v>0</v>
          </cell>
          <cell r="BY35">
            <v>0</v>
          </cell>
          <cell r="BZ35">
            <v>0</v>
          </cell>
          <cell r="CA35">
            <v>0</v>
          </cell>
          <cell r="CB35">
            <v>0</v>
          </cell>
          <cell r="CC35">
            <v>0</v>
          </cell>
        </row>
        <row r="36">
          <cell r="D36">
            <v>0.1</v>
          </cell>
          <cell r="E36">
            <v>4.8</v>
          </cell>
          <cell r="F36">
            <v>3</v>
          </cell>
          <cell r="G36">
            <v>1.5</v>
          </cell>
          <cell r="H36">
            <v>0.1</v>
          </cell>
          <cell r="I36">
            <v>0.2</v>
          </cell>
          <cell r="J36">
            <v>0.2</v>
          </cell>
          <cell r="K36">
            <v>0.2</v>
          </cell>
          <cell r="L36">
            <v>0.7</v>
          </cell>
          <cell r="M36">
            <v>0.184</v>
          </cell>
          <cell r="N36">
            <v>0.184</v>
          </cell>
          <cell r="O36">
            <v>0.184</v>
          </cell>
          <cell r="P36">
            <v>0.184</v>
          </cell>
          <cell r="Q36">
            <v>0.73599999999999999</v>
          </cell>
          <cell r="R36">
            <v>0.2</v>
          </cell>
          <cell r="S36">
            <v>0.2</v>
          </cell>
          <cell r="T36">
            <v>0.2</v>
          </cell>
          <cell r="U36">
            <v>0.1</v>
          </cell>
          <cell r="V36">
            <v>0.70000000000000007</v>
          </cell>
          <cell r="W36">
            <v>4.2500000000000003E-2</v>
          </cell>
          <cell r="X36">
            <v>4.2500000000000003E-2</v>
          </cell>
          <cell r="Y36">
            <v>4.2500000000000003E-2</v>
          </cell>
          <cell r="Z36">
            <v>4.2500000000000003E-2</v>
          </cell>
          <cell r="AA36">
            <v>0.17</v>
          </cell>
          <cell r="AB36">
            <v>3.6999999999999998E-2</v>
          </cell>
          <cell r="AC36">
            <v>3.6999999999999998E-2</v>
          </cell>
          <cell r="AD36">
            <v>3.6999999999999998E-2</v>
          </cell>
          <cell r="AE36">
            <v>3.6999999999999998E-2</v>
          </cell>
          <cell r="AF36">
            <v>0.14799999999999999</v>
          </cell>
          <cell r="AG36">
            <v>0.14382059999999997</v>
          </cell>
          <cell r="AH36">
            <v>0.14232624999999996</v>
          </cell>
          <cell r="AI36">
            <v>0.13483189999999995</v>
          </cell>
          <cell r="AJ36">
            <v>0.13033754999999994</v>
          </cell>
          <cell r="AK36">
            <v>0.55131629999999987</v>
          </cell>
          <cell r="AL36">
            <v>0.12584319999999993</v>
          </cell>
          <cell r="AM36">
            <v>0.12134884999999994</v>
          </cell>
          <cell r="AN36">
            <v>0.11685449999999993</v>
          </cell>
          <cell r="AO36">
            <v>0.11236014999999992</v>
          </cell>
          <cell r="AP36">
            <v>0.47640669999999974</v>
          </cell>
          <cell r="AQ36">
            <v>0.35955359999999975</v>
          </cell>
          <cell r="AR36">
            <v>0.28764399999999968</v>
          </cell>
          <cell r="AS36">
            <v>0.21573439999999969</v>
          </cell>
          <cell r="AT36">
            <v>0.1438247999999997</v>
          </cell>
          <cell r="AU36">
            <v>7.1915199999999693E-2</v>
          </cell>
          <cell r="AV36">
            <v>5.5999999996885212E-6</v>
          </cell>
          <cell r="AW36">
            <v>5.5999999996885212E-6</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row>
        <row r="37">
          <cell r="D37">
            <v>0</v>
          </cell>
          <cell r="E37">
            <v>0.1</v>
          </cell>
          <cell r="F37">
            <v>4.8</v>
          </cell>
          <cell r="G37">
            <v>3</v>
          </cell>
          <cell r="H37">
            <v>1.5</v>
          </cell>
          <cell r="I37">
            <v>0.1</v>
          </cell>
          <cell r="J37">
            <v>0.2</v>
          </cell>
          <cell r="K37">
            <v>0.2</v>
          </cell>
          <cell r="L37">
            <v>0.2</v>
          </cell>
          <cell r="M37">
            <v>0.7</v>
          </cell>
          <cell r="N37">
            <v>0.184</v>
          </cell>
          <cell r="O37">
            <v>0.184</v>
          </cell>
          <cell r="P37">
            <v>0.184</v>
          </cell>
          <cell r="Q37">
            <v>0.184</v>
          </cell>
          <cell r="R37">
            <v>0.73599999999999999</v>
          </cell>
          <cell r="S37">
            <v>0.2</v>
          </cell>
          <cell r="T37">
            <v>0.2</v>
          </cell>
          <cell r="U37">
            <v>0.2</v>
          </cell>
          <cell r="V37">
            <v>0.1</v>
          </cell>
          <cell r="W37">
            <v>0.70000000000000007</v>
          </cell>
          <cell r="X37">
            <v>0.17550000000000002</v>
          </cell>
          <cell r="Y37">
            <v>0.17550000000000002</v>
          </cell>
          <cell r="Z37">
            <v>0.17550000000000002</v>
          </cell>
          <cell r="AA37">
            <v>0.17550000000000002</v>
          </cell>
          <cell r="AB37">
            <v>0.11684636999999999</v>
          </cell>
          <cell r="AC37">
            <v>0</v>
          </cell>
          <cell r="AD37">
            <v>0.11684636999999999</v>
          </cell>
          <cell r="AE37">
            <v>0</v>
          </cell>
          <cell r="AF37">
            <v>0.23369273999999998</v>
          </cell>
          <cell r="AG37">
            <v>0</v>
          </cell>
          <cell r="AH37">
            <v>0</v>
          </cell>
          <cell r="AI37">
            <v>0</v>
          </cell>
          <cell r="AJ37">
            <v>0</v>
          </cell>
          <cell r="AK37">
            <v>8.1792458999999998E-2</v>
          </cell>
          <cell r="AL37">
            <v>2.0448114749999999E-2</v>
          </cell>
          <cell r="AM37">
            <v>2.0448114749999999E-2</v>
          </cell>
          <cell r="AN37">
            <v>2.0448114749999999E-2</v>
          </cell>
          <cell r="AO37">
            <v>2.0448114749999999E-2</v>
          </cell>
          <cell r="AP37">
            <v>8.1792458999999998E-2</v>
          </cell>
          <cell r="AQ37">
            <v>8.1792458999999998E-2</v>
          </cell>
          <cell r="AR37">
            <v>7.1568401625E-2</v>
          </cell>
          <cell r="AS37">
            <v>6.1344344250000009E-2</v>
          </cell>
          <cell r="AT37">
            <v>5.1120286875000004E-2</v>
          </cell>
          <cell r="AU37">
            <v>4.0896229500000006E-2</v>
          </cell>
          <cell r="AV37">
            <v>3.0672172125000008E-2</v>
          </cell>
          <cell r="AW37">
            <v>2.044811475000001E-2</v>
          </cell>
          <cell r="AX37">
            <v>1.0224057375000008E-2</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row>
        <row r="41">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1.6837499999999998E-2</v>
          </cell>
          <cell r="AM41">
            <v>1.6837499999999998E-2</v>
          </cell>
          <cell r="AN41">
            <v>1.6837499999999998E-2</v>
          </cell>
          <cell r="AO41">
            <v>1.6837499999999998E-2</v>
          </cell>
          <cell r="AP41">
            <v>6.7349999999999993E-2</v>
          </cell>
          <cell r="AQ41">
            <v>0.17485000000000001</v>
          </cell>
          <cell r="AR41">
            <v>0.26234999999999997</v>
          </cell>
          <cell r="AS41">
            <v>0.35485</v>
          </cell>
          <cell r="AT41">
            <v>0.45235000000000003</v>
          </cell>
          <cell r="AU41">
            <v>0.55484999999999995</v>
          </cell>
          <cell r="AV41">
            <v>0.66234999999999999</v>
          </cell>
          <cell r="AW41">
            <v>0.77485000000000004</v>
          </cell>
          <cell r="AX41">
            <v>0.89234999999999998</v>
          </cell>
          <cell r="AY41">
            <v>1.01485</v>
          </cell>
          <cell r="AZ41">
            <v>1.1401049999999999</v>
          </cell>
          <cell r="BA41">
            <v>1.2667766666666667</v>
          </cell>
          <cell r="BB41">
            <v>1.3955316666666664</v>
          </cell>
          <cell r="BC41">
            <v>1.5262033333333331</v>
          </cell>
          <cell r="BD41">
            <v>1.6586249999999998</v>
          </cell>
          <cell r="BE41">
            <v>1.7926299999999997</v>
          </cell>
          <cell r="BF41">
            <v>1.7705516666666665</v>
          </cell>
          <cell r="BG41">
            <v>1.7447233333333332</v>
          </cell>
          <cell r="BH41">
            <v>1.7209733333333332</v>
          </cell>
          <cell r="BI41">
            <v>1.6970566666666664</v>
          </cell>
          <cell r="BJ41">
            <v>1.6729733333333332</v>
          </cell>
          <cell r="BK41">
            <v>1.6487233333333331</v>
          </cell>
          <cell r="BL41">
            <v>1.6220616666666663</v>
          </cell>
          <cell r="BM41">
            <v>1.5952333333333331</v>
          </cell>
          <cell r="BN41">
            <v>1.5682383333333332</v>
          </cell>
          <cell r="BO41">
            <v>1.5410766666666664</v>
          </cell>
          <cell r="BP41">
            <v>1.513748333333333</v>
          </cell>
          <cell r="BQ41">
            <v>1.486253333333333</v>
          </cell>
          <cell r="BR41">
            <v>1.4585916666666663</v>
          </cell>
          <cell r="BS41">
            <v>1.4307633333333329</v>
          </cell>
          <cell r="BT41">
            <v>1.402768333333333</v>
          </cell>
          <cell r="BU41">
            <v>1.3798566666666663</v>
          </cell>
          <cell r="BV41">
            <v>1.3569449999999994</v>
          </cell>
          <cell r="BW41">
            <v>1.3340333333333327</v>
          </cell>
          <cell r="BX41">
            <v>1.3111216666666661</v>
          </cell>
          <cell r="BY41">
            <v>1.2882099999999994</v>
          </cell>
          <cell r="BZ41">
            <v>1.2652983333333327</v>
          </cell>
          <cell r="CA41">
            <v>1.2423866666666661</v>
          </cell>
          <cell r="CB41">
            <v>1.2194749999999994</v>
          </cell>
          <cell r="CC41">
            <v>1.1965633333333328</v>
          </cell>
        </row>
        <row r="47">
          <cell r="V47">
            <v>0</v>
          </cell>
          <cell r="W47">
            <v>0.15339118978674304</v>
          </cell>
          <cell r="X47">
            <v>0.15339118978674304</v>
          </cell>
          <cell r="Y47">
            <v>0.15339118978674304</v>
          </cell>
          <cell r="Z47">
            <v>0.15339118978674304</v>
          </cell>
          <cell r="AA47">
            <v>0.61356475914697217</v>
          </cell>
          <cell r="AB47">
            <v>0</v>
          </cell>
          <cell r="AC47">
            <v>0</v>
          </cell>
          <cell r="AD47">
            <v>0</v>
          </cell>
          <cell r="AE47">
            <v>0</v>
          </cell>
          <cell r="AF47">
            <v>0.61356475914697217</v>
          </cell>
          <cell r="AG47">
            <v>0</v>
          </cell>
          <cell r="AH47">
            <v>0</v>
          </cell>
          <cell r="AI47">
            <v>0</v>
          </cell>
          <cell r="AJ47">
            <v>0</v>
          </cell>
          <cell r="AK47">
            <v>0.61356475914697217</v>
          </cell>
          <cell r="AL47">
            <v>0</v>
          </cell>
          <cell r="AM47">
            <v>0</v>
          </cell>
          <cell r="AN47">
            <v>0</v>
          </cell>
          <cell r="AO47">
            <v>0</v>
          </cell>
          <cell r="AP47">
            <v>0</v>
          </cell>
          <cell r="AQ47">
            <v>0.61356475914697217</v>
          </cell>
          <cell r="AR47">
            <v>0.30762225553096495</v>
          </cell>
          <cell r="AS47">
            <v>0.56209012241696055</v>
          </cell>
          <cell r="AT47">
            <v>0.98260084129209702</v>
          </cell>
          <cell r="AU47">
            <v>1.2965315109713065</v>
          </cell>
          <cell r="AV47">
            <v>1.4338267020983244</v>
          </cell>
          <cell r="AW47">
            <v>1.3741060019547882</v>
          </cell>
          <cell r="AX47">
            <v>1.1882923360616855</v>
          </cell>
          <cell r="AY47">
            <v>-0.67284848085580895</v>
          </cell>
          <cell r="AZ47">
            <v>-2.6800388145006848</v>
          </cell>
          <cell r="BA47">
            <v>-4.5539593495673536</v>
          </cell>
          <cell r="BB47">
            <v>-6.0081604195378926</v>
          </cell>
          <cell r="BC47">
            <v>-6.1185825690904796</v>
          </cell>
          <cell r="BD47">
            <v>-6.2290047186430666</v>
          </cell>
          <cell r="BE47">
            <v>-6.3394268681956536</v>
          </cell>
          <cell r="BF47">
            <v>-6.4498490177482406</v>
          </cell>
          <cell r="BG47">
            <v>-6.5847297700709575</v>
          </cell>
          <cell r="BH47">
            <v>-6.6880280881136063</v>
          </cell>
          <cell r="BI47">
            <v>-6.7431396866772717</v>
          </cell>
          <cell r="BJ47">
            <v>-6.7607225706815468</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0.16666666666666666</v>
          </cell>
          <cell r="AR59">
            <v>0.16666666666666666</v>
          </cell>
          <cell r="AS59">
            <v>0.4605555555555555</v>
          </cell>
          <cell r="AT59">
            <v>0.6324305555555555</v>
          </cell>
          <cell r="AU59">
            <v>0.90076388888888881</v>
          </cell>
          <cell r="AV59">
            <v>0.90076388888888881</v>
          </cell>
          <cell r="AW59">
            <v>0.90076388888888881</v>
          </cell>
          <cell r="AX59">
            <v>0.90076388888888881</v>
          </cell>
          <cell r="AY59">
            <v>0.90076388888888881</v>
          </cell>
          <cell r="AZ59">
            <v>0.90076388888888881</v>
          </cell>
          <cell r="BA59">
            <v>0.90076388888888881</v>
          </cell>
          <cell r="BB59">
            <v>0.90076388888888881</v>
          </cell>
        </row>
        <row r="61">
          <cell r="D61">
            <v>14.7</v>
          </cell>
          <cell r="E61">
            <v>19.100000000000001</v>
          </cell>
          <cell r="F61">
            <v>101.59144999999999</v>
          </cell>
          <cell r="G61">
            <v>125.4</v>
          </cell>
          <cell r="H61">
            <v>40</v>
          </cell>
          <cell r="I61">
            <v>5</v>
          </cell>
          <cell r="J61">
            <v>5</v>
          </cell>
          <cell r="K61">
            <v>5</v>
          </cell>
          <cell r="L61">
            <v>7.8000000000000007</v>
          </cell>
          <cell r="M61">
            <v>22.8</v>
          </cell>
          <cell r="N61">
            <v>2.35</v>
          </cell>
          <cell r="O61">
            <v>2.35</v>
          </cell>
          <cell r="P61">
            <v>2.35</v>
          </cell>
          <cell r="Q61">
            <v>2.35</v>
          </cell>
          <cell r="R61">
            <v>9.4</v>
          </cell>
          <cell r="S61">
            <v>3.5004162137681161</v>
          </cell>
          <cell r="T61">
            <v>3.5004162137681161</v>
          </cell>
          <cell r="U61">
            <v>8.0004162137681156</v>
          </cell>
          <cell r="V61">
            <v>3.5004162137681161</v>
          </cell>
          <cell r="W61">
            <v>18.501664855072463</v>
          </cell>
          <cell r="X61">
            <v>21.572445701159424</v>
          </cell>
          <cell r="Y61">
            <v>4.1881957168737056</v>
          </cell>
          <cell r="Z61">
            <v>4.1881957168737056</v>
          </cell>
          <cell r="AA61">
            <v>11.352355716873706</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3.0952380952380953E-2</v>
          </cell>
          <cell r="AR61">
            <v>6.5238095238095234E-2</v>
          </cell>
          <cell r="AS61">
            <v>6.5238095238095234E-2</v>
          </cell>
          <cell r="AT61">
            <v>6.5238095238095234E-2</v>
          </cell>
          <cell r="AU61">
            <v>6.5238095238095234E-2</v>
          </cell>
          <cell r="AV61">
            <v>6.5238095238095234E-2</v>
          </cell>
          <cell r="AW61">
            <v>6.5238095238095234E-2</v>
          </cell>
          <cell r="AX61">
            <v>6.5238095238095234E-2</v>
          </cell>
          <cell r="AY61">
            <v>6.5238095238095234E-2</v>
          </cell>
          <cell r="AZ61">
            <v>6.5238095238095234E-2</v>
          </cell>
          <cell r="BA61">
            <v>6.5238095238095234E-2</v>
          </cell>
          <cell r="BB61">
            <v>6.5238095238095234E-2</v>
          </cell>
        </row>
        <row r="64">
          <cell r="D64">
            <v>19.100000000000001</v>
          </cell>
          <cell r="E64">
            <v>21.6</v>
          </cell>
          <cell r="F64">
            <v>114.2</v>
          </cell>
          <cell r="G64">
            <v>28.5</v>
          </cell>
          <cell r="H64">
            <v>5</v>
          </cell>
          <cell r="I64">
            <v>5</v>
          </cell>
          <cell r="J64">
            <v>5</v>
          </cell>
          <cell r="K64">
            <v>5</v>
          </cell>
          <cell r="L64">
            <v>20</v>
          </cell>
          <cell r="M64">
            <v>2.35</v>
          </cell>
          <cell r="N64">
            <v>2.35</v>
          </cell>
          <cell r="O64">
            <v>2.35</v>
          </cell>
          <cell r="P64">
            <v>2.35</v>
          </cell>
          <cell r="Q64">
            <v>9.4</v>
          </cell>
          <cell r="R64">
            <v>2.9703437500000001</v>
          </cell>
          <cell r="S64">
            <v>2.9703437500000001</v>
          </cell>
          <cell r="T64">
            <v>2.9703437500000001</v>
          </cell>
          <cell r="U64">
            <v>2.9703437500000001</v>
          </cell>
          <cell r="V64">
            <v>11.881375</v>
          </cell>
          <cell r="W64">
            <v>1.7585937499999999E-2</v>
          </cell>
          <cell r="X64">
            <v>1.7585937499999999E-2</v>
          </cell>
          <cell r="Y64">
            <v>1.7585937499999999E-2</v>
          </cell>
          <cell r="Z64">
            <v>1.7585937499999999E-2</v>
          </cell>
          <cell r="AA64">
            <v>7.0343749999999997E-2</v>
          </cell>
          <cell r="AB64">
            <v>7.3999999999999996E-2</v>
          </cell>
          <cell r="AC64">
            <v>7.3999999999999996E-2</v>
          </cell>
          <cell r="AD64">
            <v>7.3999999999999996E-2</v>
          </cell>
          <cell r="AE64">
            <v>8.1269999999999995E-2</v>
          </cell>
          <cell r="AF64">
            <v>0.29599999999999999</v>
          </cell>
          <cell r="AG64">
            <v>11.949343749999999</v>
          </cell>
          <cell r="AH64">
            <v>7.0343749999999997E-2</v>
          </cell>
          <cell r="AI64">
            <v>7.0343749999999997E-2</v>
          </cell>
          <cell r="AJ64">
            <v>7.0343749999999997E-2</v>
          </cell>
          <cell r="AK64">
            <v>12.160374999999997</v>
          </cell>
          <cell r="AL64">
            <v>7.0343749999999997E-2</v>
          </cell>
          <cell r="AM64">
            <v>7.0343749999999997E-2</v>
          </cell>
          <cell r="AN64">
            <v>7.0343749999999997E-2</v>
          </cell>
          <cell r="AO64">
            <v>7.0343749999999997E-2</v>
          </cell>
          <cell r="AP64">
            <v>0.28137499999999999</v>
          </cell>
          <cell r="AQ64">
            <v>11.871975000000001</v>
          </cell>
          <cell r="AR64">
            <v>25.266763000000001</v>
          </cell>
          <cell r="AS64">
            <v>38.002277999844267</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7.0343749999999997E-2</v>
          </cell>
          <cell r="S69">
            <v>7.0343749999999997E-2</v>
          </cell>
          <cell r="T69">
            <v>7.0343749999999997E-2</v>
          </cell>
          <cell r="U69">
            <v>7.0343749999999997E-2</v>
          </cell>
          <cell r="V69">
            <v>0.28137499999999999</v>
          </cell>
          <cell r="W69">
            <v>1.7585937499999999E-2</v>
          </cell>
          <cell r="X69">
            <v>1.7585937499999999E-2</v>
          </cell>
          <cell r="Y69">
            <v>1.7585937499999999E-2</v>
          </cell>
          <cell r="Z69">
            <v>1.7585937499999999E-2</v>
          </cell>
          <cell r="AA69">
            <v>7.0343749999999997E-2</v>
          </cell>
          <cell r="AB69">
            <v>7.3999999999999996E-2</v>
          </cell>
          <cell r="AC69">
            <v>7.3999999999999996E-2</v>
          </cell>
          <cell r="AD69">
            <v>7.3999999999999996E-2</v>
          </cell>
          <cell r="AE69">
            <v>7.3999999999999996E-2</v>
          </cell>
          <cell r="AF69">
            <v>0.29599999999999999</v>
          </cell>
          <cell r="AG69">
            <v>7.0343749999999997E-2</v>
          </cell>
          <cell r="AH69">
            <v>7.0343749999999997E-2</v>
          </cell>
          <cell r="AI69">
            <v>7.0343749999999997E-2</v>
          </cell>
          <cell r="AJ69">
            <v>7.0343749999999997E-2</v>
          </cell>
          <cell r="AK69">
            <v>0.28137499999999999</v>
          </cell>
          <cell r="AL69">
            <v>7.0343749999999997E-2</v>
          </cell>
          <cell r="AM69">
            <v>7.0343749999999997E-2</v>
          </cell>
          <cell r="AN69">
            <v>7.0343749999999997E-2</v>
          </cell>
          <cell r="AO69">
            <v>7.0343749999999997E-2</v>
          </cell>
          <cell r="AP69">
            <v>0.28137499999999999</v>
          </cell>
          <cell r="AQ69">
            <v>0.28137499999999999</v>
          </cell>
          <cell r="AR69">
            <v>0.28137499999999999</v>
          </cell>
          <cell r="AS69">
            <v>0.28137499999999999</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4.0348666666666659</v>
          </cell>
          <cell r="BR69">
            <v>4.0348666666666659</v>
          </cell>
          <cell r="BS69">
            <v>3.0348666666666664</v>
          </cell>
          <cell r="BT69">
            <v>2.2848666666666664</v>
          </cell>
          <cell r="BU69">
            <v>1.0177333333333332</v>
          </cell>
          <cell r="BV69">
            <v>0</v>
          </cell>
          <cell r="BW69">
            <v>0</v>
          </cell>
          <cell r="BX69">
            <v>0</v>
          </cell>
          <cell r="BY69">
            <v>0</v>
          </cell>
          <cell r="BZ69">
            <v>0</v>
          </cell>
          <cell r="CA69">
            <v>0</v>
          </cell>
          <cell r="CB69">
            <v>0</v>
          </cell>
          <cell r="CC69">
            <v>0</v>
          </cell>
        </row>
        <row r="70">
          <cell r="D70">
            <v>0</v>
          </cell>
          <cell r="E70">
            <v>8.6</v>
          </cell>
          <cell r="F70">
            <v>11.2</v>
          </cell>
          <cell r="G70">
            <v>11.5</v>
          </cell>
          <cell r="H70">
            <v>0</v>
          </cell>
          <cell r="I70">
            <v>0</v>
          </cell>
          <cell r="J70">
            <v>0</v>
          </cell>
          <cell r="K70">
            <v>2.8000000000000003</v>
          </cell>
          <cell r="L70">
            <v>2.8000000000000003</v>
          </cell>
          <cell r="M70">
            <v>0</v>
          </cell>
          <cell r="N70">
            <v>0</v>
          </cell>
          <cell r="O70">
            <v>0</v>
          </cell>
          <cell r="P70">
            <v>0</v>
          </cell>
          <cell r="Q70">
            <v>0</v>
          </cell>
          <cell r="R70">
            <v>0.47798913043478264</v>
          </cell>
          <cell r="S70">
            <v>0.47798913043478264</v>
          </cell>
          <cell r="T70">
            <v>4.977989130434783</v>
          </cell>
          <cell r="U70">
            <v>0.47798913043478264</v>
          </cell>
          <cell r="V70">
            <v>6.4119565217391301</v>
          </cell>
          <cell r="W70">
            <v>0.72012500000000002</v>
          </cell>
          <cell r="X70">
            <v>0.2386375</v>
          </cell>
          <cell r="Y70">
            <v>0.2386375</v>
          </cell>
          <cell r="Z70">
            <v>0.2386375</v>
          </cell>
          <cell r="AA70">
            <v>0.95455000000000001</v>
          </cell>
          <cell r="AB70">
            <v>1.2669999999999999</v>
          </cell>
          <cell r="AC70">
            <v>0.64200000000000002</v>
          </cell>
          <cell r="AD70">
            <v>0.95450000000000002</v>
          </cell>
          <cell r="AE70">
            <v>1.6252110000000002</v>
          </cell>
          <cell r="AF70">
            <v>4.4887110000000003</v>
          </cell>
          <cell r="AG70">
            <v>0.64205000000000001</v>
          </cell>
          <cell r="AH70">
            <v>0.95455000000000001</v>
          </cell>
          <cell r="AI70">
            <v>0.64205000000000001</v>
          </cell>
          <cell r="AJ70">
            <v>1.9377610000000001</v>
          </cell>
          <cell r="AK70">
            <v>4.1764109999999999</v>
          </cell>
          <cell r="AL70">
            <v>0.79830000000000001</v>
          </cell>
          <cell r="AM70">
            <v>0.79830000000000001</v>
          </cell>
          <cell r="AN70">
            <v>0.79830000000000001</v>
          </cell>
          <cell r="AO70">
            <v>1.7815110000000001</v>
          </cell>
          <cell r="AP70">
            <v>4.1764109999999999</v>
          </cell>
          <cell r="AQ70">
            <v>5.3764110000000001</v>
          </cell>
          <cell r="AR70">
            <v>7.1632708750000003</v>
          </cell>
          <cell r="AS70">
            <v>7.1632708750000003</v>
          </cell>
          <cell r="AT70">
            <v>7.1632708750000003</v>
          </cell>
          <cell r="AU70">
            <v>7.1632708750000003</v>
          </cell>
          <cell r="AV70">
            <v>5.963270875000001</v>
          </cell>
          <cell r="AW70">
            <v>3.395070875</v>
          </cell>
          <cell r="AX70">
            <v>3.395070875</v>
          </cell>
          <cell r="AY70">
            <v>3.395070875</v>
          </cell>
          <cell r="AZ70">
            <v>2.808211</v>
          </cell>
          <cell r="BA70">
            <v>2.808211</v>
          </cell>
          <cell r="BB70">
            <v>1.6082110000000001</v>
          </cell>
          <cell r="BC70">
            <v>1.6082110000000001</v>
          </cell>
          <cell r="BD70">
            <v>1.6082110000000001</v>
          </cell>
          <cell r="BE70">
            <v>1.6082110000000001</v>
          </cell>
          <cell r="BF70">
            <v>1.6082110000000001</v>
          </cell>
          <cell r="BG70">
            <v>1.6082110000000001</v>
          </cell>
          <cell r="BH70">
            <v>1.6082110000000001</v>
          </cell>
          <cell r="BI70">
            <v>1.6082110000000001</v>
          </cell>
          <cell r="BJ70">
            <v>0.625</v>
          </cell>
          <cell r="BK70">
            <v>0.625</v>
          </cell>
          <cell r="BL70">
            <v>0.625</v>
          </cell>
          <cell r="BM70">
            <v>0.625</v>
          </cell>
          <cell r="BN70">
            <v>0.625</v>
          </cell>
          <cell r="BO70">
            <v>0.625</v>
          </cell>
          <cell r="BP70">
            <v>0.625</v>
          </cell>
          <cell r="BQ70">
            <v>4.0348666666666659</v>
          </cell>
          <cell r="BR70">
            <v>4.0348666666666659</v>
          </cell>
          <cell r="BS70">
            <v>3.0348666666666664</v>
          </cell>
          <cell r="BT70">
            <v>2.2848666666666664</v>
          </cell>
          <cell r="BU70">
            <v>1.0177333333333332</v>
          </cell>
          <cell r="BV70">
            <v>0</v>
          </cell>
          <cell r="BW70">
            <v>0</v>
          </cell>
          <cell r="BX70">
            <v>0</v>
          </cell>
          <cell r="BY70">
            <v>0</v>
          </cell>
          <cell r="BZ70">
            <v>0</v>
          </cell>
          <cell r="CA70">
            <v>0</v>
          </cell>
          <cell r="CB70">
            <v>0</v>
          </cell>
        </row>
        <row r="71">
          <cell r="D71">
            <v>0</v>
          </cell>
          <cell r="E71">
            <v>0</v>
          </cell>
          <cell r="F71">
            <v>0</v>
          </cell>
          <cell r="G71">
            <v>0</v>
          </cell>
          <cell r="H71">
            <v>0</v>
          </cell>
          <cell r="I71">
            <v>0</v>
          </cell>
          <cell r="J71">
            <v>0</v>
          </cell>
          <cell r="K71">
            <v>0</v>
          </cell>
          <cell r="L71">
            <v>0</v>
          </cell>
          <cell r="M71">
            <v>0</v>
          </cell>
          <cell r="N71">
            <v>0</v>
          </cell>
          <cell r="O71">
            <v>0</v>
          </cell>
          <cell r="P71">
            <v>0</v>
          </cell>
          <cell r="Q71">
            <v>0</v>
          </cell>
          <cell r="R71">
            <v>0.32173913043478264</v>
          </cell>
          <cell r="S71">
            <v>0.32173913043478264</v>
          </cell>
          <cell r="T71">
            <v>0.32173913043478264</v>
          </cell>
          <cell r="U71">
            <v>0.32173913043478264</v>
          </cell>
          <cell r="V71">
            <v>1.2869565217391306</v>
          </cell>
          <cell r="W71">
            <v>0</v>
          </cell>
          <cell r="X71">
            <v>0</v>
          </cell>
          <cell r="Y71">
            <v>0</v>
          </cell>
          <cell r="Z71">
            <v>0</v>
          </cell>
          <cell r="AA71">
            <v>0</v>
          </cell>
          <cell r="AB71">
            <v>0</v>
          </cell>
          <cell r="AC71">
            <v>0</v>
          </cell>
          <cell r="AD71">
            <v>0</v>
          </cell>
          <cell r="AE71">
            <v>0.98321100000000006</v>
          </cell>
          <cell r="AF71">
            <v>0.98321100000000006</v>
          </cell>
          <cell r="AG71">
            <v>0</v>
          </cell>
          <cell r="AH71">
            <v>0</v>
          </cell>
          <cell r="AI71">
            <v>0</v>
          </cell>
          <cell r="AJ71">
            <v>0.98321100000000006</v>
          </cell>
          <cell r="AK71">
            <v>0.98321100000000006</v>
          </cell>
          <cell r="AL71">
            <v>0</v>
          </cell>
          <cell r="AM71">
            <v>0</v>
          </cell>
          <cell r="AN71">
            <v>0</v>
          </cell>
          <cell r="AO71">
            <v>0.98321100000000006</v>
          </cell>
          <cell r="AP71">
            <v>0.98321100000000006</v>
          </cell>
          <cell r="AQ71">
            <v>0.98321100000000006</v>
          </cell>
          <cell r="AR71">
            <v>0.98321100000000006</v>
          </cell>
          <cell r="AS71">
            <v>0.98321100000000006</v>
          </cell>
          <cell r="AT71">
            <v>0.98321100000000006</v>
          </cell>
          <cell r="AU71">
            <v>0.98321100000000006</v>
          </cell>
          <cell r="AV71">
            <v>0.98321100000000006</v>
          </cell>
          <cell r="AW71">
            <v>0.98321100000000006</v>
          </cell>
          <cell r="AX71">
            <v>0.98321100000000006</v>
          </cell>
          <cell r="AY71">
            <v>0.98321100000000006</v>
          </cell>
          <cell r="AZ71">
            <v>0.98321100000000006</v>
          </cell>
          <cell r="BA71">
            <v>0.98321100000000006</v>
          </cell>
          <cell r="BB71">
            <v>0.98321100000000006</v>
          </cell>
          <cell r="BC71">
            <v>0.98321100000000006</v>
          </cell>
          <cell r="BD71">
            <v>0.98321100000000006</v>
          </cell>
          <cell r="BE71">
            <v>0.98321100000000006</v>
          </cell>
          <cell r="BF71">
            <v>0.98321100000000006</v>
          </cell>
          <cell r="BG71">
            <v>0.98321100000000006</v>
          </cell>
          <cell r="BH71">
            <v>0.98321100000000006</v>
          </cell>
          <cell r="BI71">
            <v>0.98321100000000006</v>
          </cell>
          <cell r="BJ71">
            <v>0</v>
          </cell>
          <cell r="BK71">
            <v>0</v>
          </cell>
          <cell r="BL71">
            <v>0</v>
          </cell>
          <cell r="BM71">
            <v>0</v>
          </cell>
          <cell r="BN71">
            <v>0</v>
          </cell>
          <cell r="BO71">
            <v>0</v>
          </cell>
          <cell r="BP71">
            <v>0</v>
          </cell>
          <cell r="BQ71">
            <v>4.0348666666666659</v>
          </cell>
          <cell r="BR71">
            <v>4.0348666666666659</v>
          </cell>
          <cell r="BS71">
            <v>3.0348666666666664</v>
          </cell>
          <cell r="BT71">
            <v>2.2848666666666664</v>
          </cell>
          <cell r="BU71">
            <v>1.0177333333333332</v>
          </cell>
          <cell r="BV71">
            <v>0</v>
          </cell>
          <cell r="BW71">
            <v>0</v>
          </cell>
          <cell r="BX71">
            <v>0</v>
          </cell>
          <cell r="BY71">
            <v>0</v>
          </cell>
          <cell r="BZ71">
            <v>0</v>
          </cell>
          <cell r="CA71">
            <v>0</v>
          </cell>
          <cell r="CB71">
            <v>0</v>
          </cell>
        </row>
        <row r="72">
          <cell r="D72">
            <v>0</v>
          </cell>
          <cell r="E72">
            <v>1.8</v>
          </cell>
          <cell r="F72">
            <v>1.8</v>
          </cell>
          <cell r="G72">
            <v>1.8</v>
          </cell>
          <cell r="H72">
            <v>0</v>
          </cell>
          <cell r="I72">
            <v>0</v>
          </cell>
          <cell r="J72">
            <v>0</v>
          </cell>
          <cell r="K72">
            <v>0</v>
          </cell>
          <cell r="L72">
            <v>0</v>
          </cell>
          <cell r="M72">
            <v>0</v>
          </cell>
          <cell r="N72">
            <v>0</v>
          </cell>
          <cell r="O72">
            <v>0</v>
          </cell>
          <cell r="P72">
            <v>0</v>
          </cell>
          <cell r="Q72">
            <v>0</v>
          </cell>
          <cell r="R72">
            <v>0</v>
          </cell>
          <cell r="S72">
            <v>0</v>
          </cell>
          <cell r="T72">
            <v>4.5</v>
          </cell>
          <cell r="U72">
            <v>0</v>
          </cell>
          <cell r="V72">
            <v>4.5</v>
          </cell>
          <cell r="W72">
            <v>0</v>
          </cell>
          <cell r="X72">
            <v>0</v>
          </cell>
          <cell r="Y72">
            <v>0</v>
          </cell>
          <cell r="Z72">
            <v>0</v>
          </cell>
          <cell r="AA72">
            <v>0</v>
          </cell>
          <cell r="AB72">
            <v>0</v>
          </cell>
          <cell r="AC72">
            <v>0</v>
          </cell>
          <cell r="AD72">
            <v>0</v>
          </cell>
          <cell r="AE72">
            <v>0</v>
          </cell>
          <cell r="AF72">
            <v>1.2</v>
          </cell>
          <cell r="AG72">
            <v>0</v>
          </cell>
          <cell r="AH72">
            <v>0</v>
          </cell>
          <cell r="AI72">
            <v>0</v>
          </cell>
          <cell r="AJ72">
            <v>0</v>
          </cell>
          <cell r="AK72">
            <v>0</v>
          </cell>
          <cell r="AL72">
            <v>0</v>
          </cell>
          <cell r="AM72">
            <v>0</v>
          </cell>
          <cell r="AN72">
            <v>0</v>
          </cell>
          <cell r="AO72">
            <v>0</v>
          </cell>
          <cell r="AP72">
            <v>0</v>
          </cell>
          <cell r="AQ72">
            <v>1.2</v>
          </cell>
          <cell r="AR72">
            <v>1.2</v>
          </cell>
          <cell r="AS72">
            <v>1.2</v>
          </cell>
          <cell r="AT72">
            <v>1.2</v>
          </cell>
          <cell r="AU72">
            <v>1.2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row>
        <row r="77">
          <cell r="D77">
            <v>14.7</v>
          </cell>
          <cell r="E77">
            <v>19.100000000000001</v>
          </cell>
          <cell r="F77">
            <v>30.200000000000003</v>
          </cell>
          <cell r="G77">
            <v>125.4</v>
          </cell>
          <cell r="H77">
            <v>40</v>
          </cell>
          <cell r="I77">
            <v>5</v>
          </cell>
          <cell r="J77">
            <v>5</v>
          </cell>
          <cell r="K77">
            <v>5</v>
          </cell>
          <cell r="L77">
            <v>7.8000000000000007</v>
          </cell>
          <cell r="M77">
            <v>22.8</v>
          </cell>
          <cell r="N77">
            <v>2.35</v>
          </cell>
          <cell r="O77">
            <v>2.35</v>
          </cell>
          <cell r="P77">
            <v>2.35</v>
          </cell>
          <cell r="Q77">
            <v>2.35</v>
          </cell>
          <cell r="R77">
            <v>9.4</v>
          </cell>
          <cell r="S77">
            <v>3.5004162137681161</v>
          </cell>
          <cell r="T77">
            <v>3.5004162137681161</v>
          </cell>
          <cell r="U77">
            <v>8.0004162137681156</v>
          </cell>
          <cell r="V77">
            <v>3.5004162137681161</v>
          </cell>
          <cell r="W77">
            <v>18.501664855072463</v>
          </cell>
          <cell r="X77">
            <v>4.1882314311594202</v>
          </cell>
          <cell r="Y77">
            <v>4.1881957168737056</v>
          </cell>
          <cell r="Z77">
            <v>4.1881957168737056</v>
          </cell>
          <cell r="AA77">
            <v>4.1881957168737056</v>
          </cell>
          <cell r="AB77">
            <v>16.752782867494822</v>
          </cell>
          <cell r="AC77">
            <v>11.589182083281422</v>
          </cell>
          <cell r="AD77">
            <v>11.589182083281422</v>
          </cell>
          <cell r="AE77">
            <v>11.589182083281422</v>
          </cell>
          <cell r="AF77">
            <v>12.572399474585771</v>
          </cell>
          <cell r="AG77">
            <v>47.339945724430038</v>
          </cell>
          <cell r="AH77">
            <v>9.0591322832814214</v>
          </cell>
          <cell r="AI77">
            <v>9.0591322832814214</v>
          </cell>
          <cell r="AJ77">
            <v>9.0591322832814214</v>
          </cell>
          <cell r="AK77">
            <v>10.04234967458577</v>
          </cell>
          <cell r="AL77">
            <v>37.219746524430036</v>
          </cell>
          <cell r="AM77">
            <v>40.55260366728718</v>
          </cell>
          <cell r="AN77">
            <v>54.011991667287177</v>
          </cell>
          <cell r="AO77">
            <v>54.011991667287177</v>
          </cell>
          <cell r="AP77">
            <v>52.893658333953844</v>
          </cell>
          <cell r="AQ77">
            <v>51.29614047681099</v>
          </cell>
          <cell r="AR77">
            <v>47.993426191096702</v>
          </cell>
          <cell r="AS77">
            <v>47.993426191096702</v>
          </cell>
          <cell r="AT77">
            <v>17.604406191304349</v>
          </cell>
          <cell r="AU77">
            <v>4.2096181913043482</v>
          </cell>
          <cell r="AV77">
            <v>2.2298173913043478</v>
          </cell>
          <cell r="AW77">
            <v>1.0298173913043478</v>
          </cell>
          <cell r="AX77">
            <v>0.9652173913043478</v>
          </cell>
          <cell r="AY77">
            <v>0.9652173913043478</v>
          </cell>
          <cell r="AZ77">
            <v>0.9652173913043478</v>
          </cell>
          <cell r="BA77">
            <v>0.9652173913043478</v>
          </cell>
          <cell r="BB77">
            <v>0.9652173913043478</v>
          </cell>
          <cell r="BC77">
            <v>0.9652173913043478</v>
          </cell>
          <cell r="BD77">
            <v>0.9652173913043478</v>
          </cell>
          <cell r="BE77">
            <v>0.9652173913043478</v>
          </cell>
          <cell r="BF77">
            <v>0.9652173913043478</v>
          </cell>
          <cell r="BG77">
            <v>0</v>
          </cell>
          <cell r="BH77">
            <v>0</v>
          </cell>
          <cell r="BI77">
            <v>0</v>
          </cell>
          <cell r="BJ77">
            <v>0</v>
          </cell>
          <cell r="BK77">
            <v>0</v>
          </cell>
          <cell r="BL77">
            <v>0</v>
          </cell>
          <cell r="BM77">
            <v>0</v>
          </cell>
          <cell r="BN77">
            <v>0</v>
          </cell>
          <cell r="BO77">
            <v>0</v>
          </cell>
          <cell r="BP77">
            <v>0</v>
          </cell>
          <cell r="BQ77">
            <v>0</v>
          </cell>
        </row>
        <row r="78">
          <cell r="D78">
            <v>14.7</v>
          </cell>
          <cell r="E78">
            <v>19.100000000000001</v>
          </cell>
          <cell r="F78">
            <v>21.6</v>
          </cell>
          <cell r="G78">
            <v>114.2</v>
          </cell>
          <cell r="H78">
            <v>28.5</v>
          </cell>
          <cell r="I78">
            <v>5</v>
          </cell>
          <cell r="J78">
            <v>5</v>
          </cell>
          <cell r="K78">
            <v>5</v>
          </cell>
          <cell r="L78">
            <v>5</v>
          </cell>
          <cell r="M78">
            <v>20</v>
          </cell>
          <cell r="N78">
            <v>2.35</v>
          </cell>
          <cell r="O78">
            <v>2.35</v>
          </cell>
          <cell r="P78">
            <v>2.35</v>
          </cell>
          <cell r="Q78">
            <v>2.35</v>
          </cell>
          <cell r="R78">
            <v>9.4</v>
          </cell>
          <cell r="S78">
            <v>2.9703437500000001</v>
          </cell>
          <cell r="T78">
            <v>2.9703437500000001</v>
          </cell>
          <cell r="U78">
            <v>2.9703437500000001</v>
          </cell>
          <cell r="V78">
            <v>2.9703437500000001</v>
          </cell>
          <cell r="W78">
            <v>11.881375</v>
          </cell>
          <cell r="X78">
            <v>3.0203437499999999</v>
          </cell>
          <cell r="Y78">
            <v>3.0203437499999999</v>
          </cell>
          <cell r="Z78">
            <v>3.0203437499999999</v>
          </cell>
          <cell r="AA78">
            <v>3.0203437499999999</v>
          </cell>
          <cell r="AB78">
            <v>12.081375</v>
          </cell>
          <cell r="AC78">
            <v>10.667598749948089</v>
          </cell>
          <cell r="AD78">
            <v>10.667598749948089</v>
          </cell>
          <cell r="AE78">
            <v>10.667598749948089</v>
          </cell>
          <cell r="AF78">
            <v>10.667598749948089</v>
          </cell>
          <cell r="AG78">
            <v>42.670394999792357</v>
          </cell>
          <cell r="AH78">
            <v>8.1375489499480889</v>
          </cell>
          <cell r="AI78">
            <v>8.1375489499480889</v>
          </cell>
          <cell r="AJ78">
            <v>8.1375489499480889</v>
          </cell>
          <cell r="AK78">
            <v>8.1375489499480889</v>
          </cell>
          <cell r="AL78">
            <v>32.550195799792355</v>
          </cell>
          <cell r="AM78">
            <v>32.550195799792355</v>
          </cell>
          <cell r="AN78">
            <v>46.009583799792352</v>
          </cell>
          <cell r="AO78">
            <v>46.009583799792352</v>
          </cell>
          <cell r="AP78">
            <v>46.009583799792352</v>
          </cell>
          <cell r="AQ78">
            <v>45.728208799792355</v>
          </cell>
          <cell r="AR78">
            <v>45.728208799792355</v>
          </cell>
          <cell r="AS78">
            <v>45.728208799792355</v>
          </cell>
          <cell r="AT78">
            <v>15.339188800000001</v>
          </cell>
          <cell r="AU78">
            <v>1.9444008000000004</v>
          </cell>
          <cell r="AV78">
            <v>6.4600000000000005E-2</v>
          </cell>
          <cell r="AW78">
            <v>6.4600000000000005E-2</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7.5972549999480901</v>
          </cell>
          <cell r="AD79">
            <v>7.5972549999480901</v>
          </cell>
          <cell r="AE79">
            <v>7.5972549999480901</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0.31944444444444442</v>
          </cell>
          <cell r="AW79">
            <v>0.875</v>
          </cell>
          <cell r="AX79">
            <v>1.4305555555555556</v>
          </cell>
          <cell r="AY79">
            <v>3.8444444444444446</v>
          </cell>
          <cell r="AZ79">
            <v>6.0305999999999997</v>
          </cell>
          <cell r="BA79">
            <v>11.167355555555556</v>
          </cell>
          <cell r="BB79">
            <v>13.046577777777777</v>
          </cell>
          <cell r="BC79">
            <v>14.985466666666667</v>
          </cell>
          <cell r="BD79">
            <v>16.402133333333332</v>
          </cell>
          <cell r="BE79">
            <v>17.885466666666666</v>
          </cell>
          <cell r="BF79">
            <v>19.482133333333334</v>
          </cell>
          <cell r="BG79">
            <v>18.886466666666667</v>
          </cell>
          <cell r="BH79">
            <v>18.559800000000003</v>
          </cell>
          <cell r="BI79">
            <v>17.943133333333332</v>
          </cell>
          <cell r="BJ79">
            <v>17.136466666666667</v>
          </cell>
          <cell r="BK79">
            <v>16.738800000000001</v>
          </cell>
          <cell r="BL79">
            <v>16.772133333333333</v>
          </cell>
          <cell r="BM79">
            <v>16.805466666666668</v>
          </cell>
          <cell r="BN79">
            <v>16.519355555555556</v>
          </cell>
          <cell r="BO79">
            <v>15.997133333333334</v>
          </cell>
          <cell r="BP79">
            <v>15.474911111111112</v>
          </cell>
          <cell r="BQ79">
            <v>14.95268888888889</v>
          </cell>
          <cell r="BR79">
            <v>14.430466666666668</v>
          </cell>
          <cell r="BS79">
            <v>13.908244444444446</v>
          </cell>
          <cell r="BT79">
            <v>12.336022222222224</v>
          </cell>
          <cell r="BU79">
            <v>11.780466666666669</v>
          </cell>
          <cell r="BV79">
            <v>11.780466666666669</v>
          </cell>
          <cell r="BW79">
            <v>11.780466666666669</v>
          </cell>
          <cell r="BX79">
            <v>11.780466666666669</v>
          </cell>
          <cell r="BY79">
            <v>11.780466666666669</v>
          </cell>
          <cell r="BZ79">
            <v>11.780466666666669</v>
          </cell>
          <cell r="CA79">
            <v>11.780466666666669</v>
          </cell>
          <cell r="CB79">
            <v>11.780466666666669</v>
          </cell>
        </row>
        <row r="80">
          <cell r="D80">
            <v>0</v>
          </cell>
          <cell r="E80">
            <v>0</v>
          </cell>
          <cell r="F80">
            <v>17.2</v>
          </cell>
          <cell r="G80">
            <v>42.5</v>
          </cell>
          <cell r="H80">
            <v>28.5</v>
          </cell>
          <cell r="I80">
            <v>5</v>
          </cell>
          <cell r="J80">
            <v>5</v>
          </cell>
          <cell r="K80">
            <v>5</v>
          </cell>
          <cell r="L80">
            <v>5</v>
          </cell>
          <cell r="M80">
            <v>20</v>
          </cell>
          <cell r="N80">
            <v>2.35</v>
          </cell>
          <cell r="O80">
            <v>2.35</v>
          </cell>
          <cell r="P80">
            <v>2.35</v>
          </cell>
          <cell r="Q80">
            <v>2.35</v>
          </cell>
          <cell r="R80">
            <v>9.4</v>
          </cell>
          <cell r="S80">
            <v>2.9</v>
          </cell>
          <cell r="T80">
            <v>2.9</v>
          </cell>
          <cell r="U80">
            <v>2.9</v>
          </cell>
          <cell r="V80">
            <v>2.9</v>
          </cell>
          <cell r="W80">
            <v>11.6</v>
          </cell>
          <cell r="X80">
            <v>2.9499999999999997</v>
          </cell>
          <cell r="Y80">
            <v>2.9499999999999997</v>
          </cell>
          <cell r="Z80">
            <v>2.9499999999999997</v>
          </cell>
          <cell r="AA80">
            <v>2.9499999999999997</v>
          </cell>
          <cell r="AB80">
            <v>11.799999999999999</v>
          </cell>
          <cell r="AC80">
            <v>3</v>
          </cell>
          <cell r="AD80">
            <v>3</v>
          </cell>
          <cell r="AE80">
            <v>3</v>
          </cell>
          <cell r="AF80">
            <v>3</v>
          </cell>
          <cell r="AG80">
            <v>12</v>
          </cell>
          <cell r="AH80">
            <v>0</v>
          </cell>
          <cell r="AI80">
            <v>0</v>
          </cell>
          <cell r="AJ80">
            <v>0</v>
          </cell>
          <cell r="AK80">
            <v>0</v>
          </cell>
          <cell r="AL80">
            <v>0</v>
          </cell>
          <cell r="AM80">
            <v>0</v>
          </cell>
          <cell r="AN80">
            <v>13.394788</v>
          </cell>
          <cell r="AO80">
            <v>13.394788</v>
          </cell>
          <cell r="AP80">
            <v>13.394788</v>
          </cell>
          <cell r="AQ80">
            <v>13.394788</v>
          </cell>
          <cell r="AR80">
            <v>13.394788</v>
          </cell>
          <cell r="AS80">
            <v>13.394788</v>
          </cell>
          <cell r="AT80">
            <v>13.394788</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row>
        <row r="81">
          <cell r="D81">
            <v>0</v>
          </cell>
          <cell r="E81">
            <v>4.4000000000000004</v>
          </cell>
          <cell r="F81">
            <v>4.4000000000000004</v>
          </cell>
          <cell r="G81">
            <v>4.4000000000000004</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0.4699502000000001</v>
          </cell>
          <cell r="AI81">
            <v>0.4699502000000001</v>
          </cell>
          <cell r="AJ81">
            <v>0.4699502000000001</v>
          </cell>
          <cell r="AK81">
            <v>0</v>
          </cell>
          <cell r="AL81">
            <v>1.8798008000000004</v>
          </cell>
          <cell r="AM81">
            <v>1.8798008000000004</v>
          </cell>
          <cell r="AN81">
            <v>1.8798008000000004</v>
          </cell>
          <cell r="AO81">
            <v>1.8798008000000004</v>
          </cell>
          <cell r="AP81">
            <v>0</v>
          </cell>
          <cell r="AQ81">
            <v>0</v>
          </cell>
          <cell r="AR81">
            <v>0</v>
          </cell>
          <cell r="AS81">
            <v>0</v>
          </cell>
          <cell r="AT81">
            <v>0</v>
          </cell>
          <cell r="AU81">
            <v>0</v>
          </cell>
          <cell r="AV81">
            <v>0.31944444444444442</v>
          </cell>
          <cell r="AW81">
            <v>0.875</v>
          </cell>
          <cell r="AX81">
            <v>1.4305555555555556</v>
          </cell>
          <cell r="AY81">
            <v>3.8444444444444446</v>
          </cell>
          <cell r="AZ81">
            <v>6.0305999999999997</v>
          </cell>
          <cell r="BA81">
            <v>8.2373555555555562</v>
          </cell>
          <cell r="BB81">
            <v>10.116577777777778</v>
          </cell>
          <cell r="BC81">
            <v>12.055466666666668</v>
          </cell>
          <cell r="BD81">
            <v>13.472133333333332</v>
          </cell>
          <cell r="BE81">
            <v>14.955466666666666</v>
          </cell>
          <cell r="BF81">
            <v>16.572133333333333</v>
          </cell>
          <cell r="BG81">
            <v>16.156466666666667</v>
          </cell>
          <cell r="BH81">
            <v>16.189800000000002</v>
          </cell>
          <cell r="BI81">
            <v>16.223133333333333</v>
          </cell>
          <cell r="BJ81">
            <v>16.256466666666668</v>
          </cell>
          <cell r="BK81">
            <v>16.738800000000001</v>
          </cell>
          <cell r="BL81">
            <v>16.772133333333333</v>
          </cell>
          <cell r="BM81">
            <v>16.805466666666668</v>
          </cell>
          <cell r="BN81">
            <v>16.519355555555556</v>
          </cell>
          <cell r="BO81">
            <v>15.997133333333334</v>
          </cell>
          <cell r="BP81">
            <v>15.474911111111112</v>
          </cell>
          <cell r="BQ81">
            <v>14.95268888888889</v>
          </cell>
          <cell r="BR81">
            <v>14.430466666666668</v>
          </cell>
          <cell r="BS81">
            <v>13.908244444444446</v>
          </cell>
          <cell r="BT81">
            <v>12.336022222222224</v>
          </cell>
          <cell r="BU81">
            <v>11.780466666666669</v>
          </cell>
          <cell r="BV81">
            <v>11.780466666666669</v>
          </cell>
          <cell r="BW81">
            <v>11.780466666666669</v>
          </cell>
          <cell r="BX81">
            <v>11.780466666666669</v>
          </cell>
          <cell r="BY81">
            <v>11.780466666666669</v>
          </cell>
          <cell r="BZ81">
            <v>11.780466666666669</v>
          </cell>
          <cell r="CA81">
            <v>11.780466666666669</v>
          </cell>
          <cell r="CB81">
            <v>11.780466666666669</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7.0343749999999997E-2</v>
          </cell>
          <cell r="T83">
            <v>7.0343749999999997E-2</v>
          </cell>
          <cell r="U83">
            <v>7.0343749999999997E-2</v>
          </cell>
          <cell r="V83">
            <v>0</v>
          </cell>
          <cell r="W83">
            <v>0.28137499999999999</v>
          </cell>
          <cell r="X83">
            <v>7.0343749999999997E-2</v>
          </cell>
          <cell r="Y83">
            <v>7.0343749999999997E-2</v>
          </cell>
          <cell r="Z83">
            <v>7.0343749999999997E-2</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0.44899999999999995</v>
          </cell>
          <cell r="AZ83">
            <v>1.1656666666666666</v>
          </cell>
          <cell r="BA83">
            <v>1.7490000000000001</v>
          </cell>
          <cell r="BB83">
            <v>2.3656666666666668</v>
          </cell>
          <cell r="BC83">
            <v>3.0156666666666667</v>
          </cell>
          <cell r="BD83">
            <v>3.6989999999999998</v>
          </cell>
          <cell r="BE83">
            <v>4.4156666666666666</v>
          </cell>
          <cell r="BF83">
            <v>5.1656666666666666</v>
          </cell>
          <cell r="BG83">
            <v>4.75</v>
          </cell>
          <cell r="BH83">
            <v>4.7833333333333332</v>
          </cell>
          <cell r="BI83">
            <v>4.8166666666666664</v>
          </cell>
          <cell r="BJ83">
            <v>4.8499999999999996</v>
          </cell>
          <cell r="BK83">
            <v>5.3323333333333336</v>
          </cell>
          <cell r="BL83">
            <v>5.3656666666666668</v>
          </cell>
          <cell r="BM83">
            <v>5.399</v>
          </cell>
          <cell r="BN83">
            <v>5.4323333333333332</v>
          </cell>
          <cell r="BO83">
            <v>5.4656666666666665</v>
          </cell>
          <cell r="BP83">
            <v>5.4989999999999997</v>
          </cell>
          <cell r="BQ83">
            <v>5.5323333333333338</v>
          </cell>
          <cell r="BR83">
            <v>5.565666666666667</v>
          </cell>
          <cell r="BS83">
            <v>5.5990000000000002</v>
          </cell>
          <cell r="BT83">
            <v>4.5823333333333336</v>
          </cell>
          <cell r="BU83">
            <v>4.5823333333333336</v>
          </cell>
          <cell r="BV83">
            <v>4.5823333333333336</v>
          </cell>
          <cell r="BW83">
            <v>4.5823333333333336</v>
          </cell>
          <cell r="BX83">
            <v>4.5823333333333336</v>
          </cell>
          <cell r="BY83">
            <v>4.5823333333333336</v>
          </cell>
          <cell r="BZ83">
            <v>4.5823333333333336</v>
          </cell>
          <cell r="CA83">
            <v>4.5823333333333336</v>
          </cell>
          <cell r="CB83">
            <v>4.5823333333333336</v>
          </cell>
        </row>
        <row r="84">
          <cell r="D84">
            <v>0</v>
          </cell>
          <cell r="E84">
            <v>0</v>
          </cell>
          <cell r="F84">
            <v>8.6</v>
          </cell>
          <cell r="G84">
            <v>11.2</v>
          </cell>
          <cell r="H84">
            <v>11.5</v>
          </cell>
          <cell r="I84">
            <v>0</v>
          </cell>
          <cell r="J84">
            <v>0</v>
          </cell>
          <cell r="K84">
            <v>0</v>
          </cell>
          <cell r="L84">
            <v>2.8000000000000003</v>
          </cell>
          <cell r="M84">
            <v>2.8000000000000003</v>
          </cell>
          <cell r="N84">
            <v>0</v>
          </cell>
          <cell r="O84">
            <v>0</v>
          </cell>
          <cell r="P84">
            <v>0</v>
          </cell>
          <cell r="Q84">
            <v>0</v>
          </cell>
          <cell r="R84">
            <v>0</v>
          </cell>
          <cell r="S84">
            <v>0.53007246376811601</v>
          </cell>
          <cell r="T84">
            <v>0.53007246376811601</v>
          </cell>
          <cell r="U84">
            <v>5.030072463768116</v>
          </cell>
          <cell r="V84">
            <v>0</v>
          </cell>
          <cell r="W84">
            <v>6.6202898550724631</v>
          </cell>
          <cell r="X84">
            <v>1.1678876811594203</v>
          </cell>
          <cell r="Y84">
            <v>1.1678519668737057</v>
          </cell>
          <cell r="Z84">
            <v>1.1678519668737057</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0.32173913043478264</v>
          </cell>
          <cell r="T85">
            <v>0.32173913043478264</v>
          </cell>
          <cell r="U85">
            <v>0.32173913043478264</v>
          </cell>
          <cell r="V85">
            <v>0</v>
          </cell>
          <cell r="W85">
            <v>1.2869565217391306</v>
          </cell>
          <cell r="X85">
            <v>0.24630434782608696</v>
          </cell>
          <cell r="Y85">
            <v>0.24630434782608696</v>
          </cell>
          <cell r="Z85">
            <v>0.24630434782608696</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0.31944444444444442</v>
          </cell>
          <cell r="AW85">
            <v>0.875</v>
          </cell>
          <cell r="AX85">
            <v>1.4305555555555556</v>
          </cell>
          <cell r="AY85">
            <v>1.9861111111111112</v>
          </cell>
          <cell r="AZ85">
            <v>2.541666666666667</v>
          </cell>
          <cell r="BA85">
            <v>3.0972222222222223</v>
          </cell>
          <cell r="BB85">
            <v>3.6527777777777777</v>
          </cell>
          <cell r="BC85">
            <v>4.208333333333333</v>
          </cell>
          <cell r="BD85">
            <v>4.208333333333333</v>
          </cell>
          <cell r="BE85">
            <v>4.208333333333333</v>
          </cell>
          <cell r="BF85">
            <v>4.208333333333333</v>
          </cell>
          <cell r="BG85">
            <v>4.208333333333333</v>
          </cell>
          <cell r="BH85">
            <v>4.208333333333333</v>
          </cell>
          <cell r="BI85">
            <v>4.208333333333333</v>
          </cell>
          <cell r="BJ85">
            <v>4.208333333333333</v>
          </cell>
          <cell r="BK85">
            <v>4.208333333333333</v>
          </cell>
          <cell r="BL85">
            <v>4.208333333333333</v>
          </cell>
          <cell r="BM85">
            <v>4.208333333333333</v>
          </cell>
          <cell r="BN85">
            <v>3.8888888888888884</v>
          </cell>
          <cell r="BO85">
            <v>3.333333333333333</v>
          </cell>
          <cell r="BP85">
            <v>2.7777777777777777</v>
          </cell>
          <cell r="BQ85">
            <v>2.2222222222222223</v>
          </cell>
          <cell r="BR85">
            <v>1.6666666666666667</v>
          </cell>
          <cell r="BS85">
            <v>1.1111111111111112</v>
          </cell>
          <cell r="BT85">
            <v>0.55555555555555558</v>
          </cell>
          <cell r="BU85">
            <v>0</v>
          </cell>
          <cell r="BV85">
            <v>0</v>
          </cell>
          <cell r="BW85">
            <v>0</v>
          </cell>
          <cell r="BX85">
            <v>0</v>
          </cell>
          <cell r="BY85">
            <v>0</v>
          </cell>
          <cell r="BZ85">
            <v>0</v>
          </cell>
          <cell r="CA85">
            <v>0</v>
          </cell>
          <cell r="CB85">
            <v>0</v>
          </cell>
        </row>
        <row r="86">
          <cell r="D86">
            <v>0</v>
          </cell>
          <cell r="E86">
            <v>0</v>
          </cell>
          <cell r="F86">
            <v>1.8</v>
          </cell>
          <cell r="G86">
            <v>1.8</v>
          </cell>
          <cell r="H86">
            <v>1.8</v>
          </cell>
          <cell r="I86">
            <v>0</v>
          </cell>
          <cell r="J86">
            <v>0</v>
          </cell>
          <cell r="K86">
            <v>0</v>
          </cell>
          <cell r="L86">
            <v>0</v>
          </cell>
          <cell r="M86">
            <v>0</v>
          </cell>
          <cell r="N86">
            <v>0</v>
          </cell>
          <cell r="O86">
            <v>0</v>
          </cell>
          <cell r="P86">
            <v>0</v>
          </cell>
          <cell r="Q86">
            <v>0</v>
          </cell>
          <cell r="R86">
            <v>0</v>
          </cell>
          <cell r="S86">
            <v>0</v>
          </cell>
          <cell r="T86">
            <v>0</v>
          </cell>
          <cell r="U86">
            <v>4.5</v>
          </cell>
          <cell r="V86">
            <v>0</v>
          </cell>
          <cell r="W86">
            <v>4.5</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row>
        <row r="87">
          <cell r="D87">
            <v>0</v>
          </cell>
          <cell r="E87">
            <v>0</v>
          </cell>
          <cell r="F87">
            <v>0</v>
          </cell>
          <cell r="G87">
            <v>2.2999999999999998</v>
          </cell>
          <cell r="H87">
            <v>2.2000000000000002</v>
          </cell>
          <cell r="I87">
            <v>0</v>
          </cell>
          <cell r="J87">
            <v>0</v>
          </cell>
          <cell r="K87">
            <v>0</v>
          </cell>
          <cell r="L87">
            <v>2.2000000000000002</v>
          </cell>
          <cell r="M87">
            <v>2.2000000000000002</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2.9299999999999997</v>
          </cell>
          <cell r="BB87">
            <v>2.9299999999999997</v>
          </cell>
          <cell r="BC87">
            <v>2.9299999999999997</v>
          </cell>
          <cell r="BD87">
            <v>2.9299999999999997</v>
          </cell>
          <cell r="BE87">
            <v>2.9299999999999997</v>
          </cell>
          <cell r="BF87">
            <v>2.91</v>
          </cell>
          <cell r="BG87">
            <v>2.7300000000000004</v>
          </cell>
          <cell r="BH87">
            <v>2.37</v>
          </cell>
          <cell r="BI87">
            <v>1.7200000000000002</v>
          </cell>
          <cell r="BJ87">
            <v>0.88000000000000012</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row>
        <row r="88">
          <cell r="D88">
            <v>0</v>
          </cell>
          <cell r="E88">
            <v>0</v>
          </cell>
          <cell r="F88">
            <v>0</v>
          </cell>
          <cell r="G88">
            <v>0.3</v>
          </cell>
          <cell r="H88">
            <v>0.6</v>
          </cell>
          <cell r="I88">
            <v>0</v>
          </cell>
          <cell r="J88">
            <v>0</v>
          </cell>
          <cell r="K88">
            <v>0</v>
          </cell>
          <cell r="L88">
            <v>0.6</v>
          </cell>
          <cell r="M88">
            <v>0.6</v>
          </cell>
          <cell r="N88">
            <v>0</v>
          </cell>
          <cell r="O88">
            <v>0</v>
          </cell>
          <cell r="P88">
            <v>0</v>
          </cell>
          <cell r="Q88">
            <v>0</v>
          </cell>
          <cell r="R88">
            <v>0</v>
          </cell>
          <cell r="S88">
            <v>0.20833333333333334</v>
          </cell>
          <cell r="T88">
            <v>0.20833333333333334</v>
          </cell>
          <cell r="U88">
            <v>0.20833333333333334</v>
          </cell>
          <cell r="V88">
            <v>0.20833333333333334</v>
          </cell>
          <cell r="W88">
            <v>0.83333333333333337</v>
          </cell>
          <cell r="X88">
            <v>0.27958333333333329</v>
          </cell>
          <cell r="Y88">
            <v>0.27958333333333329</v>
          </cell>
          <cell r="Z88">
            <v>0.27958333333333329</v>
          </cell>
          <cell r="AA88">
            <v>0.27958333333333329</v>
          </cell>
          <cell r="AB88">
            <v>1.1183333333333332</v>
          </cell>
          <cell r="AC88">
            <v>0.27958333333333329</v>
          </cell>
          <cell r="AD88">
            <v>0.27958333333333329</v>
          </cell>
          <cell r="AE88">
            <v>0.27958333333333329</v>
          </cell>
          <cell r="AF88">
            <v>0.27958333333333329</v>
          </cell>
          <cell r="AG88">
            <v>1.1183333333333332</v>
          </cell>
          <cell r="AH88">
            <v>0.27958333333333329</v>
          </cell>
          <cell r="AI88">
            <v>0.27958333333333329</v>
          </cell>
          <cell r="AJ88">
            <v>0.27958333333333329</v>
          </cell>
          <cell r="AK88">
            <v>0.27958333333333329</v>
          </cell>
          <cell r="AL88">
            <v>1.1183333333333332</v>
          </cell>
          <cell r="AM88">
            <v>1.1183333333333332</v>
          </cell>
          <cell r="AN88">
            <v>1.1183333333333332</v>
          </cell>
          <cell r="AO88">
            <v>1.1183333333333332</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row>
        <row r="89">
          <cell r="D89">
            <v>0</v>
          </cell>
          <cell r="E89">
            <v>0</v>
          </cell>
          <cell r="F89">
            <v>6.8</v>
          </cell>
          <cell r="G89">
            <v>6.8</v>
          </cell>
          <cell r="H89">
            <v>6.9</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0.64200000000000002</v>
          </cell>
          <cell r="Y89">
            <v>0.64196428571428565</v>
          </cell>
          <cell r="Z89">
            <v>0.64196428571428565</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2.1913027112391865</v>
          </cell>
          <cell r="AR89">
            <v>2.1913027112391865</v>
          </cell>
          <cell r="AS89">
            <v>2.1913027112391865</v>
          </cell>
          <cell r="AT89">
            <v>2.1913027112391865</v>
          </cell>
          <cell r="AU89">
            <v>2.1913027112391865</v>
          </cell>
          <cell r="AV89">
            <v>1.3177811837345081</v>
          </cell>
          <cell r="AW89">
            <v>2.4457252651655539</v>
          </cell>
          <cell r="AX89">
            <v>4.1666795322721031</v>
          </cell>
          <cell r="AY89">
            <v>5.5069907665360551</v>
          </cell>
          <cell r="AZ89">
            <v>6.2164610059707526</v>
          </cell>
          <cell r="BA89">
            <v>3.9436481983066729</v>
          </cell>
          <cell r="BB89">
            <v>3.9436481983066729</v>
          </cell>
          <cell r="BC89">
            <v>3.9436481983066729</v>
          </cell>
          <cell r="BD89">
            <v>3.9436481983066729</v>
          </cell>
          <cell r="BE89">
            <v>3.9436481983066729</v>
          </cell>
          <cell r="BF89">
            <v>4.8171697258113513</v>
          </cell>
          <cell r="BG89">
            <v>3.689225644380306</v>
          </cell>
          <cell r="BH89">
            <v>1.968271377273757</v>
          </cell>
          <cell r="BI89">
            <v>0.62796014300980474</v>
          </cell>
          <cell r="BJ89">
            <v>-8.1510096424892542E-2</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row>
        <row r="95">
          <cell r="S95">
            <v>814.83983346901721</v>
          </cell>
          <cell r="T95">
            <v>759.90522611039376</v>
          </cell>
          <cell r="U95">
            <v>690.4256205674219</v>
          </cell>
          <cell r="V95">
            <v>591.54956098333685</v>
          </cell>
          <cell r="W95">
            <v>577.89405723345124</v>
          </cell>
          <cell r="X95">
            <v>652.57837240697506</v>
          </cell>
          <cell r="Y95">
            <v>628.74778251929786</v>
          </cell>
          <cell r="Z95">
            <v>629.47755447776728</v>
          </cell>
          <cell r="AA95">
            <v>702.74451995343702</v>
          </cell>
          <cell r="AB95">
            <v>747.79052307804386</v>
          </cell>
          <cell r="AC95">
            <v>736.77193553759366</v>
          </cell>
          <cell r="AD95">
            <v>719.70097261138142</v>
          </cell>
          <cell r="AE95">
            <v>705.13057193379382</v>
          </cell>
          <cell r="AF95">
            <v>672.6736503871939</v>
          </cell>
          <cell r="AG95">
            <v>623.81148731740495</v>
          </cell>
          <cell r="AH95">
            <v>572.39926875417268</v>
          </cell>
          <cell r="AI95">
            <v>517.97257342715943</v>
          </cell>
          <cell r="AJ95">
            <v>468.18591417410988</v>
          </cell>
          <cell r="AK95">
            <v>406.48218316255947</v>
          </cell>
          <cell r="AL95">
            <v>337.68067695160352</v>
          </cell>
          <cell r="AM95">
            <v>279.54968815794729</v>
          </cell>
          <cell r="AN95">
            <v>229.43617966200463</v>
          </cell>
          <cell r="AO95">
            <v>181.29720243949612</v>
          </cell>
          <cell r="AP95">
            <v>150.04068070758268</v>
          </cell>
          <cell r="AQ95">
            <v>123.18735301160605</v>
          </cell>
          <cell r="AR95">
            <v>96.09839484029466</v>
          </cell>
          <cell r="AS95">
            <v>91.614391440483274</v>
          </cell>
          <cell r="AT95">
            <v>86.268893913364494</v>
          </cell>
          <cell r="AU95">
            <v>82.045016891663465</v>
          </cell>
          <cell r="AV95">
            <v>79.563004941414164</v>
          </cell>
          <cell r="AW95">
            <v>78.651365602514375</v>
          </cell>
          <cell r="AX95">
            <v>79.523865361471096</v>
          </cell>
          <cell r="AY95">
            <v>73.997686309772931</v>
          </cell>
          <cell r="AZ95">
            <v>68.641367784610324</v>
          </cell>
          <cell r="BA95">
            <v>63.496040051498007</v>
          </cell>
          <cell r="BB95">
            <v>58.246851740253931</v>
          </cell>
          <cell r="BC95">
            <v>52.80900872625034</v>
          </cell>
          <cell r="BD95">
            <v>47.180448150766637</v>
          </cell>
          <cell r="BE95">
            <v>41.978960447559899</v>
          </cell>
          <cell r="BF95">
            <v>36.590330133524958</v>
          </cell>
          <cell r="BG95">
            <v>30.976999478178087</v>
          </cell>
          <cell r="BH95">
            <v>25.127463824044138</v>
          </cell>
          <cell r="BI95">
            <v>19.029629475185196</v>
          </cell>
          <cell r="BJ95">
            <v>13.667033538431342</v>
          </cell>
          <cell r="BK95">
            <v>8.8207577204823657</v>
          </cell>
          <cell r="BL95">
            <v>5.0268066947543986</v>
          </cell>
          <cell r="BM95">
            <v>2.4477579072758218</v>
          </cell>
          <cell r="BN95">
            <v>0.85043785264500737</v>
          </cell>
          <cell r="BO95">
            <v>0.28170979198376656</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row>
        <row r="101">
          <cell r="S101">
            <v>737.89365478074092</v>
          </cell>
          <cell r="T101">
            <v>687.79291395883661</v>
          </cell>
          <cell r="U101">
            <v>612.49951889802196</v>
          </cell>
          <cell r="V101">
            <v>504.30002267474322</v>
          </cell>
          <cell r="W101">
            <v>485.31483685269916</v>
          </cell>
          <cell r="X101">
            <v>543.88878876275385</v>
          </cell>
          <cell r="Y101">
            <v>523.23386911454827</v>
          </cell>
          <cell r="Z101">
            <v>521.87969510290486</v>
          </cell>
          <cell r="AA101">
            <v>581.52000830876375</v>
          </cell>
          <cell r="AB101">
            <v>625.775886075568</v>
          </cell>
          <cell r="AC101">
            <v>611.51387295597317</v>
          </cell>
          <cell r="AD101">
            <v>608.17500646738358</v>
          </cell>
          <cell r="AE101">
            <v>599.70157478357351</v>
          </cell>
          <cell r="AF101">
            <v>575.50061592490169</v>
          </cell>
          <cell r="AG101">
            <v>536.88804792225073</v>
          </cell>
          <cell r="AH101">
            <v>496.14933472387941</v>
          </cell>
          <cell r="AI101">
            <v>452.56454004812804</v>
          </cell>
          <cell r="AJ101">
            <v>409.04925830377368</v>
          </cell>
          <cell r="AK101">
            <v>357.42110669871954</v>
          </cell>
          <cell r="AL101">
            <v>302.8667800453581</v>
          </cell>
          <cell r="AM101">
            <v>260.85185544726232</v>
          </cell>
          <cell r="AN101">
            <v>219.92603049714802</v>
          </cell>
          <cell r="AO101">
            <v>180.24940149597896</v>
          </cell>
          <cell r="AP101">
            <v>150.04068070758268</v>
          </cell>
          <cell r="AQ101">
            <v>123.18735301160605</v>
          </cell>
          <cell r="AR101">
            <v>96.09839484029466</v>
          </cell>
          <cell r="AS101">
            <v>91.614391440483274</v>
          </cell>
          <cell r="AT101">
            <v>86.268893913364494</v>
          </cell>
          <cell r="AU101">
            <v>82.045016891663465</v>
          </cell>
          <cell r="AV101">
            <v>79.563004941414164</v>
          </cell>
          <cell r="AW101">
            <v>78.651365602514375</v>
          </cell>
          <cell r="AX101">
            <v>79.523865361471096</v>
          </cell>
          <cell r="AY101">
            <v>73.997686309772931</v>
          </cell>
          <cell r="AZ101">
            <v>68.641367784610324</v>
          </cell>
          <cell r="BA101">
            <v>63.496040051498007</v>
          </cell>
          <cell r="BB101">
            <v>58.246851740253931</v>
          </cell>
          <cell r="BC101">
            <v>52.80900872625034</v>
          </cell>
          <cell r="BD101">
            <v>47.180448150766637</v>
          </cell>
          <cell r="BE101">
            <v>41.978960447559899</v>
          </cell>
          <cell r="BF101">
            <v>36.590330133524958</v>
          </cell>
          <cell r="BG101">
            <v>30.976999478178087</v>
          </cell>
          <cell r="BH101">
            <v>25.127463824044138</v>
          </cell>
          <cell r="BI101">
            <v>19.029629475185196</v>
          </cell>
          <cell r="BJ101">
            <v>13.667033538431342</v>
          </cell>
          <cell r="BK101">
            <v>8.8207577204823657</v>
          </cell>
          <cell r="BL101">
            <v>5.0268066947543986</v>
          </cell>
          <cell r="BM101">
            <v>2.4477579072758218</v>
          </cell>
          <cell r="BN101">
            <v>0.85043785264500737</v>
          </cell>
          <cell r="BO101">
            <v>0.28170979198376656</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row>
      </sheetData>
      <sheetData sheetId="18" refreshError="1">
        <row r="10">
          <cell r="M10">
            <v>29.6</v>
          </cell>
          <cell r="R10">
            <v>0</v>
          </cell>
          <cell r="V10">
            <v>1.2869565217391306</v>
          </cell>
          <cell r="W10">
            <v>1.2869565217391306</v>
          </cell>
          <cell r="AB10">
            <v>0.9652173913043478</v>
          </cell>
          <cell r="AC10">
            <v>0</v>
          </cell>
          <cell r="AD10">
            <v>0</v>
          </cell>
          <cell r="AE10">
            <v>0</v>
          </cell>
          <cell r="AF10">
            <v>0.98321100000000006</v>
          </cell>
          <cell r="AG10">
            <v>0.98321100000000006</v>
          </cell>
          <cell r="AH10">
            <v>0</v>
          </cell>
          <cell r="AI10">
            <v>0</v>
          </cell>
          <cell r="AJ10">
            <v>0</v>
          </cell>
          <cell r="AK10">
            <v>0.98321100000000006</v>
          </cell>
          <cell r="AL10">
            <v>0.98321100000000006</v>
          </cell>
          <cell r="AM10">
            <v>0</v>
          </cell>
          <cell r="AN10">
            <v>0</v>
          </cell>
          <cell r="AO10">
            <v>0</v>
          </cell>
          <cell r="AP10">
            <v>0.98321100000000006</v>
          </cell>
          <cell r="AQ10">
            <v>0.98321100000000006</v>
          </cell>
          <cell r="AR10">
            <v>0.98321100000000006</v>
          </cell>
          <cell r="AS10">
            <v>0.98321100000000006</v>
          </cell>
          <cell r="AT10">
            <v>0.98321100000000006</v>
          </cell>
          <cell r="AU10">
            <v>0.98321100000000006</v>
          </cell>
          <cell r="AV10">
            <v>0.98321100000000006</v>
          </cell>
          <cell r="AW10">
            <v>0.98321100000000006</v>
          </cell>
          <cell r="AX10">
            <v>0.98321100000000006</v>
          </cell>
          <cell r="AY10">
            <v>0.98321100000000006</v>
          </cell>
          <cell r="AZ10">
            <v>0.98321100000000006</v>
          </cell>
          <cell r="BA10">
            <v>0.98321100000000006</v>
          </cell>
          <cell r="BB10">
            <v>0.98321100000000006</v>
          </cell>
          <cell r="BC10">
            <v>0.98321100000000006</v>
          </cell>
          <cell r="BD10">
            <v>0.98321100000000006</v>
          </cell>
          <cell r="BE10">
            <v>0.98321100000000006</v>
          </cell>
          <cell r="BF10">
            <v>0.98321100000000006</v>
          </cell>
          <cell r="BG10">
            <v>0.98321100000000006</v>
          </cell>
          <cell r="BH10">
            <v>0.98321100000000006</v>
          </cell>
          <cell r="BI10">
            <v>0.98321100000000006</v>
          </cell>
          <cell r="BJ10">
            <v>0.98321100000000006</v>
          </cell>
        </row>
        <row r="15">
          <cell r="H15">
            <v>0</v>
          </cell>
          <cell r="M15">
            <v>0</v>
          </cell>
          <cell r="R15">
            <v>0</v>
          </cell>
          <cell r="S15">
            <v>10.5</v>
          </cell>
          <cell r="T15">
            <v>10.5</v>
          </cell>
          <cell r="U15">
            <v>4.5</v>
          </cell>
          <cell r="V15">
            <v>6</v>
          </cell>
          <cell r="W15">
            <v>4.5</v>
          </cell>
          <cell r="X15">
            <v>0</v>
          </cell>
          <cell r="Y15">
            <v>0</v>
          </cell>
          <cell r="Z15">
            <v>0</v>
          </cell>
          <cell r="AA15">
            <v>0</v>
          </cell>
          <cell r="AB15">
            <v>0</v>
          </cell>
          <cell r="AC15">
            <v>0</v>
          </cell>
          <cell r="AD15">
            <v>0</v>
          </cell>
          <cell r="AE15">
            <v>0</v>
          </cell>
          <cell r="AF15">
            <v>1.2</v>
          </cell>
          <cell r="AG15">
            <v>1.2</v>
          </cell>
          <cell r="AH15">
            <v>0</v>
          </cell>
          <cell r="AI15">
            <v>0</v>
          </cell>
          <cell r="AJ15">
            <v>0</v>
          </cell>
          <cell r="AK15">
            <v>0</v>
          </cell>
          <cell r="AL15">
            <v>0</v>
          </cell>
          <cell r="AM15">
            <v>0</v>
          </cell>
          <cell r="AN15">
            <v>0</v>
          </cell>
          <cell r="AO15">
            <v>0</v>
          </cell>
          <cell r="AP15">
            <v>1.2</v>
          </cell>
          <cell r="AQ15">
            <v>1.2</v>
          </cell>
          <cell r="AR15">
            <v>1.2</v>
          </cell>
          <cell r="AS15">
            <v>1.2</v>
          </cell>
          <cell r="AT15">
            <v>1.2</v>
          </cell>
          <cell r="AU15">
            <v>1.2</v>
          </cell>
        </row>
        <row r="20">
          <cell r="D20">
            <v>5</v>
          </cell>
          <cell r="E20">
            <v>0</v>
          </cell>
          <cell r="F20">
            <v>0</v>
          </cell>
          <cell r="G20">
            <v>0.625</v>
          </cell>
          <cell r="H20">
            <v>0.625</v>
          </cell>
          <cell r="M20">
            <v>0.625</v>
          </cell>
          <cell r="R20">
            <v>0.625</v>
          </cell>
          <cell r="S20">
            <v>0</v>
          </cell>
          <cell r="T20">
            <v>0.3125</v>
          </cell>
          <cell r="U20">
            <v>0</v>
          </cell>
          <cell r="V20">
            <v>0.3125</v>
          </cell>
          <cell r="W20">
            <v>0.625</v>
          </cell>
          <cell r="X20">
            <v>0</v>
          </cell>
          <cell r="Y20">
            <v>0.3125</v>
          </cell>
          <cell r="Z20">
            <v>0</v>
          </cell>
          <cell r="AA20">
            <v>0.3125</v>
          </cell>
          <cell r="AB20">
            <v>0.625</v>
          </cell>
          <cell r="AC20">
            <v>0</v>
          </cell>
          <cell r="AD20">
            <v>0.3125</v>
          </cell>
          <cell r="AE20">
            <v>0</v>
          </cell>
          <cell r="AF20">
            <v>0.3125</v>
          </cell>
          <cell r="AG20">
            <v>0.625</v>
          </cell>
          <cell r="AH20">
            <v>0</v>
          </cell>
          <cell r="AI20">
            <v>0.3125</v>
          </cell>
          <cell r="AJ20">
            <v>0</v>
          </cell>
          <cell r="AK20">
            <v>0.3125</v>
          </cell>
          <cell r="AL20">
            <v>0.625</v>
          </cell>
          <cell r="AM20">
            <v>0.15625</v>
          </cell>
          <cell r="AN20">
            <v>0.15625</v>
          </cell>
          <cell r="AO20">
            <v>0.15625</v>
          </cell>
          <cell r="AP20">
            <v>0.15625</v>
          </cell>
          <cell r="AQ20">
            <v>0.625</v>
          </cell>
          <cell r="AR20">
            <v>0.625</v>
          </cell>
          <cell r="AS20">
            <v>0.625</v>
          </cell>
          <cell r="AT20">
            <v>0.625</v>
          </cell>
          <cell r="AU20">
            <v>0.625</v>
          </cell>
          <cell r="AV20">
            <v>0.625</v>
          </cell>
          <cell r="AW20">
            <v>0.625</v>
          </cell>
          <cell r="AX20">
            <v>0.625</v>
          </cell>
          <cell r="AY20">
            <v>0.625</v>
          </cell>
          <cell r="AZ20">
            <v>0.625</v>
          </cell>
          <cell r="BA20">
            <v>0.625</v>
          </cell>
          <cell r="BB20">
            <v>0.625</v>
          </cell>
          <cell r="BC20">
            <v>0.625</v>
          </cell>
          <cell r="BD20">
            <v>0.625</v>
          </cell>
          <cell r="BE20">
            <v>0.625</v>
          </cell>
          <cell r="BF20">
            <v>0.625</v>
          </cell>
          <cell r="BG20">
            <v>0.625</v>
          </cell>
          <cell r="BH20">
            <v>0.625</v>
          </cell>
          <cell r="BI20">
            <v>0.625</v>
          </cell>
          <cell r="BJ20">
            <v>0.625</v>
          </cell>
          <cell r="BK20">
            <v>0.625</v>
          </cell>
          <cell r="BL20">
            <v>0.625</v>
          </cell>
          <cell r="BM20">
            <v>0.625</v>
          </cell>
          <cell r="BN20">
            <v>0.625</v>
          </cell>
          <cell r="BO20">
            <v>0.625</v>
          </cell>
          <cell r="BP20">
            <v>0.625</v>
          </cell>
          <cell r="BQ20">
            <v>0.625</v>
          </cell>
        </row>
        <row r="23">
          <cell r="D23">
            <v>0.35000000000000003</v>
          </cell>
          <cell r="E23">
            <v>0.35000000000000003</v>
          </cell>
          <cell r="F23">
            <v>0.35000000000000003</v>
          </cell>
          <cell r="G23">
            <v>0.35000000000000003</v>
          </cell>
          <cell r="H23">
            <v>0.35000000000000003</v>
          </cell>
          <cell r="M23">
            <v>0.35000000000000003</v>
          </cell>
          <cell r="R23">
            <v>13</v>
          </cell>
          <cell r="S23">
            <v>13</v>
          </cell>
          <cell r="T23">
            <v>13</v>
          </cell>
          <cell r="U23">
            <v>13</v>
          </cell>
          <cell r="V23">
            <v>13</v>
          </cell>
          <cell r="W23">
            <v>13</v>
          </cell>
          <cell r="X23">
            <v>13</v>
          </cell>
          <cell r="Y23">
            <v>13</v>
          </cell>
          <cell r="Z23">
            <v>13</v>
          </cell>
          <cell r="AA23">
            <v>13</v>
          </cell>
          <cell r="AB23">
            <v>13</v>
          </cell>
          <cell r="AC23">
            <v>8.7500000000000008E-2</v>
          </cell>
          <cell r="AD23">
            <v>8.7500000000000008E-2</v>
          </cell>
          <cell r="AE23">
            <v>8.7500000000000008E-2</v>
          </cell>
          <cell r="AF23">
            <v>8.7500000000000008E-2</v>
          </cell>
          <cell r="AG23">
            <v>13</v>
          </cell>
          <cell r="AH23">
            <v>8.7500000000000008E-2</v>
          </cell>
          <cell r="AI23">
            <v>8.7500000000000008E-2</v>
          </cell>
          <cell r="AJ23">
            <v>8.7500000000000008E-2</v>
          </cell>
          <cell r="AK23">
            <v>8.7500000000000008E-2</v>
          </cell>
          <cell r="AL23">
            <v>13</v>
          </cell>
          <cell r="AM23">
            <v>0.35000000000000003</v>
          </cell>
          <cell r="AN23">
            <v>0.35000000000000003</v>
          </cell>
          <cell r="AO23">
            <v>0.35000000000000003</v>
          </cell>
          <cell r="AP23">
            <v>0.30068258147058602</v>
          </cell>
          <cell r="AQ23">
            <v>13</v>
          </cell>
          <cell r="AR23">
            <v>11.7</v>
          </cell>
          <cell r="AS23">
            <v>10.399999999999999</v>
          </cell>
          <cell r="AT23">
            <v>9.0999999999999979</v>
          </cell>
          <cell r="AU23">
            <v>7.799999999999998</v>
          </cell>
          <cell r="AV23">
            <v>6.4999999999999982</v>
          </cell>
          <cell r="AW23">
            <v>5.1999999999999984</v>
          </cell>
          <cell r="AX23">
            <v>3.8999999999999986</v>
          </cell>
          <cell r="AY23">
            <v>2.5999999999999988</v>
          </cell>
          <cell r="AZ23">
            <v>1.3999999999999988</v>
          </cell>
          <cell r="BA23">
            <v>0.19999999999999885</v>
          </cell>
        </row>
        <row r="25">
          <cell r="N25">
            <v>0</v>
          </cell>
          <cell r="R25">
            <v>0</v>
          </cell>
          <cell r="S25">
            <v>0</v>
          </cell>
          <cell r="T25">
            <v>0</v>
          </cell>
          <cell r="U25">
            <v>0</v>
          </cell>
          <cell r="V25">
            <v>0</v>
          </cell>
          <cell r="W25">
            <v>0</v>
          </cell>
          <cell r="X25">
            <v>13</v>
          </cell>
          <cell r="Y25">
            <v>12.909000000000001</v>
          </cell>
          <cell r="Z25">
            <v>12.909000000000001</v>
          </cell>
          <cell r="AA25">
            <v>12.909000000000001</v>
          </cell>
          <cell r="AB25">
            <v>0</v>
          </cell>
          <cell r="AG25">
            <v>0</v>
          </cell>
          <cell r="AL25">
            <v>0</v>
          </cell>
          <cell r="AM25">
            <v>0</v>
          </cell>
          <cell r="AN25">
            <v>0</v>
          </cell>
          <cell r="AO25">
            <v>0</v>
          </cell>
          <cell r="AP25">
            <v>0</v>
          </cell>
          <cell r="AQ25">
            <v>0</v>
          </cell>
          <cell r="AR25">
            <v>1.3</v>
          </cell>
          <cell r="AS25">
            <v>1.3</v>
          </cell>
          <cell r="AT25">
            <v>1.3</v>
          </cell>
          <cell r="AU25">
            <v>1.3</v>
          </cell>
          <cell r="AV25">
            <v>1.3</v>
          </cell>
          <cell r="AW25">
            <v>1.3</v>
          </cell>
          <cell r="AX25">
            <v>1.3</v>
          </cell>
          <cell r="AY25">
            <v>1.3</v>
          </cell>
          <cell r="AZ25">
            <v>1.2</v>
          </cell>
          <cell r="BA25">
            <v>1.2</v>
          </cell>
        </row>
        <row r="30">
          <cell r="M30">
            <v>0</v>
          </cell>
          <cell r="R30">
            <v>0</v>
          </cell>
          <cell r="W30">
            <v>0</v>
          </cell>
          <cell r="X30">
            <v>0.64205000000000001</v>
          </cell>
          <cell r="Y30">
            <v>0.64205000000000001</v>
          </cell>
          <cell r="Z30">
            <v>0.64205000000000001</v>
          </cell>
          <cell r="AA30">
            <v>0.64205000000000001</v>
          </cell>
          <cell r="AB30">
            <v>2.5682</v>
          </cell>
          <cell r="AC30">
            <v>0.64200000000000002</v>
          </cell>
          <cell r="AD30">
            <v>0.64200000000000002</v>
          </cell>
          <cell r="AE30">
            <v>0.64200000000000002</v>
          </cell>
          <cell r="AF30">
            <v>0.64200000000000002</v>
          </cell>
          <cell r="AG30">
            <v>2.5680000000000001</v>
          </cell>
          <cell r="AH30">
            <v>0.64205000000000001</v>
          </cell>
          <cell r="AI30">
            <v>0.64205000000000001</v>
          </cell>
          <cell r="AJ30">
            <v>0.64205000000000001</v>
          </cell>
          <cell r="AK30">
            <v>0.64205000000000001</v>
          </cell>
          <cell r="AL30">
            <v>2.5682</v>
          </cell>
          <cell r="AM30">
            <v>0.64205000000000001</v>
          </cell>
          <cell r="AN30">
            <v>0.64205000000000001</v>
          </cell>
          <cell r="AO30">
            <v>0.64205000000000001</v>
          </cell>
          <cell r="AP30">
            <v>0.64205000000000001</v>
          </cell>
          <cell r="AQ30">
            <v>2.5682</v>
          </cell>
          <cell r="AR30">
            <v>2.5682</v>
          </cell>
          <cell r="AS30">
            <v>2.5682</v>
          </cell>
          <cell r="AT30">
            <v>2.5682</v>
          </cell>
          <cell r="AU30">
            <v>2.5682</v>
          </cell>
          <cell r="AV30">
            <v>2.5682</v>
          </cell>
          <cell r="AW30">
            <v>2.5682</v>
          </cell>
        </row>
        <row r="35">
          <cell r="H35">
            <v>0</v>
          </cell>
          <cell r="M35">
            <v>0</v>
          </cell>
          <cell r="R35">
            <v>0</v>
          </cell>
          <cell r="W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11.526</v>
          </cell>
          <cell r="AS35">
            <v>11.526</v>
          </cell>
          <cell r="AT35">
            <v>23.051514999844272</v>
          </cell>
          <cell r="AU35">
            <v>23.051514999844272</v>
          </cell>
          <cell r="AV35">
            <v>23.051514999844272</v>
          </cell>
          <cell r="AW35">
            <v>23.051514999844272</v>
          </cell>
          <cell r="AX35">
            <v>23.051514999844272</v>
          </cell>
          <cell r="AY35">
            <v>23.051514999844272</v>
          </cell>
          <cell r="AZ35">
            <v>23.051514999844272</v>
          </cell>
          <cell r="BA35">
            <v>23.051514999844272</v>
          </cell>
          <cell r="BB35">
            <v>23.051514999844272</v>
          </cell>
          <cell r="BC35">
            <v>23.051514999844272</v>
          </cell>
          <cell r="BD35">
            <v>23.051514999844272</v>
          </cell>
          <cell r="BE35">
            <v>23.051514999844272</v>
          </cell>
        </row>
        <row r="40">
          <cell r="F40">
            <v>199.8</v>
          </cell>
          <cell r="M40">
            <v>151.25800000000001</v>
          </cell>
          <cell r="R40">
            <v>9.4</v>
          </cell>
          <cell r="W40">
            <v>11.6</v>
          </cell>
          <cell r="AB40">
            <v>11.799999999999999</v>
          </cell>
          <cell r="AC40">
            <v>11.7515</v>
          </cell>
          <cell r="AG40">
            <v>11.7515</v>
          </cell>
          <cell r="AH40">
            <v>11.879</v>
          </cell>
          <cell r="AL40">
            <v>11.879</v>
          </cell>
          <cell r="AM40">
            <v>93.763499999999979</v>
          </cell>
          <cell r="AN40">
            <v>80.368711999999974</v>
          </cell>
          <cell r="AO40">
            <v>66.973923999999968</v>
          </cell>
          <cell r="AP40">
            <v>53.57913599999997</v>
          </cell>
          <cell r="AQ40">
            <v>0</v>
          </cell>
          <cell r="AR40">
            <v>13.394788</v>
          </cell>
          <cell r="AS40">
            <v>13.394788</v>
          </cell>
          <cell r="AT40">
            <v>13.394788</v>
          </cell>
          <cell r="AU40">
            <v>13.394788</v>
          </cell>
          <cell r="AV40">
            <v>13.394788</v>
          </cell>
          <cell r="AW40">
            <v>13.394788</v>
          </cell>
          <cell r="AX40">
            <v>13.394788</v>
          </cell>
        </row>
        <row r="45">
          <cell r="M45">
            <v>18.286000000000001</v>
          </cell>
          <cell r="R45">
            <v>0</v>
          </cell>
          <cell r="W45">
            <v>0</v>
          </cell>
          <cell r="AB45">
            <v>0</v>
          </cell>
          <cell r="AC45">
            <v>12.1</v>
          </cell>
          <cell r="AG45">
            <v>0</v>
          </cell>
          <cell r="AL45">
            <v>0</v>
          </cell>
          <cell r="AM45">
            <v>8.3403983999999998</v>
          </cell>
          <cell r="AN45">
            <v>6.4605975999999998</v>
          </cell>
          <cell r="AO45">
            <v>4.5807967999999999</v>
          </cell>
          <cell r="AP45">
            <v>2.7009959999999995</v>
          </cell>
          <cell r="AQ45">
            <v>0</v>
          </cell>
          <cell r="AR45">
            <v>0</v>
          </cell>
          <cell r="AS45">
            <v>1.21</v>
          </cell>
          <cell r="AT45">
            <v>1.21</v>
          </cell>
          <cell r="AU45">
            <v>1.21</v>
          </cell>
          <cell r="AV45">
            <v>1.21</v>
          </cell>
          <cell r="AW45">
            <v>1.21</v>
          </cell>
          <cell r="AX45">
            <v>1.21</v>
          </cell>
          <cell r="AY45">
            <v>1.21</v>
          </cell>
          <cell r="AZ45">
            <v>1.21</v>
          </cell>
          <cell r="BA45">
            <v>1.21</v>
          </cell>
          <cell r="BB45">
            <v>1.21</v>
          </cell>
        </row>
        <row r="50">
          <cell r="M50">
            <v>2.2509999999999999</v>
          </cell>
          <cell r="R50">
            <v>0</v>
          </cell>
          <cell r="W50">
            <v>0.28137499999999999</v>
          </cell>
          <cell r="X50">
            <v>7.0343749999999997E-2</v>
          </cell>
          <cell r="Y50">
            <v>7.0343749999999997E-2</v>
          </cell>
          <cell r="Z50">
            <v>7.0343749999999997E-2</v>
          </cell>
          <cell r="AA50">
            <v>7.0343749999999997E-2</v>
          </cell>
          <cell r="AB50">
            <v>0.28137499999999999</v>
          </cell>
          <cell r="AC50">
            <v>7.3999999999999996E-2</v>
          </cell>
          <cell r="AD50">
            <v>7.3999999999999996E-2</v>
          </cell>
          <cell r="AE50">
            <v>7.3999999999999996E-2</v>
          </cell>
          <cell r="AF50">
            <v>7.3999999999999996E-2</v>
          </cell>
          <cell r="AG50">
            <v>0.29599999999999999</v>
          </cell>
          <cell r="AH50">
            <v>7.0343749999999997E-2</v>
          </cell>
          <cell r="AI50">
            <v>7.0343749999999997E-2</v>
          </cell>
          <cell r="AJ50">
            <v>7.0343749999999997E-2</v>
          </cell>
          <cell r="AK50">
            <v>7.0343749999999997E-2</v>
          </cell>
          <cell r="AL50">
            <v>0.28137499999999999</v>
          </cell>
          <cell r="AM50">
            <v>7.0343749999999997E-2</v>
          </cell>
          <cell r="AN50">
            <v>7.0343749999999997E-2</v>
          </cell>
          <cell r="AO50">
            <v>7.0343749999999997E-2</v>
          </cell>
          <cell r="AP50">
            <v>7.0343749999999997E-2</v>
          </cell>
          <cell r="AQ50">
            <v>0.28137499999999999</v>
          </cell>
          <cell r="AR50">
            <v>0.28137499999999999</v>
          </cell>
          <cell r="AS50">
            <v>0.28137499999999999</v>
          </cell>
          <cell r="AT50">
            <v>0.28137499999999999</v>
          </cell>
          <cell r="AU50">
            <v>-1.4624999999999777E-2</v>
          </cell>
          <cell r="AV50">
            <v>-1.4624999999999777E-2</v>
          </cell>
          <cell r="AW50">
            <v>-1.4624999999999777E-2</v>
          </cell>
        </row>
        <row r="71">
          <cell r="AB71">
            <v>0</v>
          </cell>
          <cell r="AG71">
            <v>0</v>
          </cell>
          <cell r="AL71">
            <v>0</v>
          </cell>
          <cell r="AM71">
            <v>1</v>
          </cell>
          <cell r="AN71">
            <v>3</v>
          </cell>
          <cell r="AO71">
            <v>5</v>
          </cell>
          <cell r="AP71">
            <v>9</v>
          </cell>
          <cell r="AQ71">
            <v>14</v>
          </cell>
          <cell r="AR71">
            <v>20</v>
          </cell>
          <cell r="AS71">
            <v>27</v>
          </cell>
          <cell r="AT71">
            <v>27</v>
          </cell>
          <cell r="AU71">
            <v>27</v>
          </cell>
          <cell r="AV71">
            <v>27</v>
          </cell>
          <cell r="AW71">
            <v>27</v>
          </cell>
          <cell r="AX71">
            <v>24.3</v>
          </cell>
          <cell r="AY71">
            <v>21.6</v>
          </cell>
          <cell r="AZ71">
            <v>18.900000000000002</v>
          </cell>
          <cell r="BA71">
            <v>16.200000000000003</v>
          </cell>
          <cell r="BB71">
            <v>0</v>
          </cell>
          <cell r="BC71">
            <v>0</v>
          </cell>
          <cell r="BD71">
            <v>9.0000000000000036</v>
          </cell>
          <cell r="BE71">
            <v>7.2000000000000028</v>
          </cell>
          <cell r="BF71">
            <v>5.9000000000000021</v>
          </cell>
          <cell r="BG71">
            <v>5.200000000000002</v>
          </cell>
          <cell r="BH71">
            <v>152</v>
          </cell>
          <cell r="BI71">
            <v>169.2</v>
          </cell>
          <cell r="BJ71">
            <v>187.89999999999998</v>
          </cell>
          <cell r="BK71">
            <v>208.2</v>
          </cell>
        </row>
        <row r="75">
          <cell r="AX75">
            <v>0</v>
          </cell>
          <cell r="AY75">
            <v>0</v>
          </cell>
          <cell r="BB75">
            <v>0.18000000000000002</v>
          </cell>
          <cell r="BC75">
            <v>0.18000000000000002</v>
          </cell>
          <cell r="BD75">
            <v>0.18000000000000002</v>
          </cell>
          <cell r="BE75">
            <v>0.18000000000000002</v>
          </cell>
          <cell r="BF75">
            <v>0.18000000000000002</v>
          </cell>
          <cell r="BG75">
            <v>0.18000000000000002</v>
          </cell>
        </row>
        <row r="76">
          <cell r="AX76">
            <v>0</v>
          </cell>
          <cell r="AY76">
            <v>0</v>
          </cell>
          <cell r="AZ76">
            <v>0</v>
          </cell>
          <cell r="BB76">
            <v>0.36000000000000004</v>
          </cell>
          <cell r="BC76">
            <v>0.36000000000000004</v>
          </cell>
          <cell r="BD76">
            <v>0.36000000000000004</v>
          </cell>
          <cell r="BE76">
            <v>0.36000000000000004</v>
          </cell>
          <cell r="BF76">
            <v>0.36000000000000004</v>
          </cell>
          <cell r="BG76">
            <v>0.36000000000000004</v>
          </cell>
          <cell r="BH76">
            <v>0.36000000000000004</v>
          </cell>
        </row>
        <row r="77">
          <cell r="AX77">
            <v>0.1</v>
          </cell>
          <cell r="AY77">
            <v>0.1</v>
          </cell>
          <cell r="AZ77">
            <v>0.1</v>
          </cell>
          <cell r="BA77">
            <v>0.1</v>
          </cell>
          <cell r="BB77">
            <v>0.65</v>
          </cell>
          <cell r="BC77">
            <v>0.65</v>
          </cell>
          <cell r="BD77">
            <v>0.65</v>
          </cell>
          <cell r="BE77">
            <v>0.65</v>
          </cell>
          <cell r="BF77">
            <v>0.65</v>
          </cell>
          <cell r="BG77">
            <v>0.65</v>
          </cell>
          <cell r="BH77">
            <v>0.65</v>
          </cell>
          <cell r="BI77">
            <v>0.65</v>
          </cell>
        </row>
        <row r="78">
          <cell r="AX78">
            <v>0.2</v>
          </cell>
          <cell r="AY78">
            <v>0.2</v>
          </cell>
          <cell r="AZ78">
            <v>0.2</v>
          </cell>
          <cell r="BA78">
            <v>0.2</v>
          </cell>
          <cell r="BB78">
            <v>0.84000000000000008</v>
          </cell>
          <cell r="BC78">
            <v>0.84000000000000008</v>
          </cell>
          <cell r="BD78">
            <v>0.84000000000000008</v>
          </cell>
          <cell r="BE78">
            <v>0.84000000000000008</v>
          </cell>
          <cell r="BF78">
            <v>0.84000000000000008</v>
          </cell>
          <cell r="BG78">
            <v>0.84000000000000008</v>
          </cell>
          <cell r="BH78">
            <v>0.84000000000000008</v>
          </cell>
          <cell r="BI78">
            <v>0.84000000000000008</v>
          </cell>
          <cell r="BJ78">
            <v>0.84000000000000008</v>
          </cell>
        </row>
        <row r="79">
          <cell r="AX79">
            <v>0.2</v>
          </cell>
          <cell r="AY79">
            <v>0.2</v>
          </cell>
          <cell r="AZ79">
            <v>0.2</v>
          </cell>
          <cell r="BA79">
            <v>0.2</v>
          </cell>
          <cell r="BB79">
            <v>0.88000000000000012</v>
          </cell>
          <cell r="BC79">
            <v>0.88000000000000012</v>
          </cell>
          <cell r="BD79">
            <v>0.88000000000000012</v>
          </cell>
          <cell r="BE79">
            <v>0.88000000000000012</v>
          </cell>
          <cell r="BF79">
            <v>0.88000000000000012</v>
          </cell>
          <cell r="BG79">
            <v>0.88000000000000012</v>
          </cell>
          <cell r="BH79">
            <v>0.88000000000000012</v>
          </cell>
          <cell r="BI79">
            <v>0.88000000000000012</v>
          </cell>
          <cell r="BJ79">
            <v>0.88000000000000012</v>
          </cell>
          <cell r="BK79">
            <v>0.88000000000000012</v>
          </cell>
        </row>
        <row r="80">
          <cell r="AX80">
            <v>0.4</v>
          </cell>
          <cell r="AY80">
            <v>0.4</v>
          </cell>
          <cell r="AZ80">
            <v>0.4</v>
          </cell>
          <cell r="BA80">
            <v>0.4</v>
          </cell>
          <cell r="BB80">
            <v>0.4</v>
          </cell>
          <cell r="BC80">
            <v>0.4</v>
          </cell>
          <cell r="BD80">
            <v>0.4</v>
          </cell>
          <cell r="BE80">
            <v>0.4</v>
          </cell>
          <cell r="BF80">
            <v>0.4</v>
          </cell>
          <cell r="BG80">
            <v>0.4</v>
          </cell>
          <cell r="BH80">
            <v>0.4</v>
          </cell>
        </row>
        <row r="81">
          <cell r="AG81">
            <v>0</v>
          </cell>
          <cell r="AL81">
            <v>0</v>
          </cell>
          <cell r="AQ81">
            <v>0</v>
          </cell>
          <cell r="AR81">
            <v>0.2</v>
          </cell>
          <cell r="AS81">
            <v>1.8</v>
          </cell>
          <cell r="AT81">
            <v>3.6</v>
          </cell>
          <cell r="AU81">
            <v>6.5</v>
          </cell>
          <cell r="AV81">
            <v>8.4</v>
          </cell>
          <cell r="AW81">
            <v>8.8000000000000007</v>
          </cell>
          <cell r="AX81">
            <v>8</v>
          </cell>
          <cell r="AY81">
            <v>9</v>
          </cell>
          <cell r="AZ81">
            <v>10</v>
          </cell>
          <cell r="BA81">
            <v>11</v>
          </cell>
          <cell r="BB81">
            <v>8.07</v>
          </cell>
          <cell r="BC81">
            <v>5.1400000000000006</v>
          </cell>
          <cell r="BD81">
            <v>2.2100000000000009</v>
          </cell>
          <cell r="BE81">
            <v>-0.71999999999999886</v>
          </cell>
          <cell r="BF81">
            <v>-3.6499999999999995</v>
          </cell>
          <cell r="BG81">
            <v>-6.5599999999999987</v>
          </cell>
          <cell r="BH81">
            <v>-9.2899999999999974</v>
          </cell>
          <cell r="BI81">
            <v>-11.659999999999997</v>
          </cell>
          <cell r="BJ81">
            <v>-13.379999999999997</v>
          </cell>
          <cell r="BK81">
            <v>-14.259999999999998</v>
          </cell>
        </row>
        <row r="82">
          <cell r="AG82">
            <v>0</v>
          </cell>
          <cell r="AL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row>
        <row r="83">
          <cell r="AL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row>
        <row r="99">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-5.0400000000000011E-3</v>
          </cell>
          <cell r="BD99">
            <v>-1.0080000000000002E-2</v>
          </cell>
          <cell r="BE99">
            <v>-1.5120000000000001E-2</v>
          </cell>
          <cell r="BF99">
            <v>-2.0160000000000004E-2</v>
          </cell>
          <cell r="BG99">
            <v>-2.5200000000000004E-2</v>
          </cell>
          <cell r="BH99">
            <v>-3.0240000000000003E-2</v>
          </cell>
          <cell r="BI99">
            <v>-3.0240000000000003E-2</v>
          </cell>
          <cell r="BJ99">
            <v>-3.0240000000000003E-2</v>
          </cell>
          <cell r="BK99">
            <v>-3.0240000000000003E-2</v>
          </cell>
        </row>
        <row r="100">
          <cell r="AL100">
            <v>0</v>
          </cell>
          <cell r="AM100">
            <v>0</v>
          </cell>
          <cell r="AN100">
            <v>2.8000000000000001E-2</v>
          </cell>
          <cell r="AO100">
            <v>2.8000000000000001E-2</v>
          </cell>
          <cell r="AP100">
            <v>2.8000000000000001E-2</v>
          </cell>
          <cell r="AQ100">
            <v>0</v>
          </cell>
          <cell r="AR100">
            <v>0</v>
          </cell>
          <cell r="AS100">
            <v>0</v>
          </cell>
          <cell r="AT100">
            <v>0</v>
          </cell>
          <cell r="AU100">
            <v>0</v>
          </cell>
          <cell r="AV100">
            <v>0</v>
          </cell>
          <cell r="AW100">
            <v>0</v>
          </cell>
          <cell r="AX100">
            <v>0</v>
          </cell>
          <cell r="AY100">
            <v>0</v>
          </cell>
          <cell r="AZ100">
            <v>0</v>
          </cell>
          <cell r="BA100">
            <v>0</v>
          </cell>
          <cell r="BB100">
            <v>0</v>
          </cell>
          <cell r="BC100">
            <v>-1.0080000000000002E-2</v>
          </cell>
          <cell r="BD100">
            <v>-2.0160000000000004E-2</v>
          </cell>
          <cell r="BE100">
            <v>-3.0240000000000003E-2</v>
          </cell>
          <cell r="BF100">
            <v>-4.0320000000000009E-2</v>
          </cell>
          <cell r="BG100">
            <v>-5.0400000000000007E-2</v>
          </cell>
          <cell r="BH100">
            <v>-6.0480000000000006E-2</v>
          </cell>
          <cell r="BI100">
            <v>-7.0559999999999998E-2</v>
          </cell>
          <cell r="BJ100">
            <v>-7.0559999999999998E-2</v>
          </cell>
          <cell r="BK100">
            <v>-7.0559999999999998E-2</v>
          </cell>
        </row>
        <row r="101">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-1.8200000000000001E-2</v>
          </cell>
          <cell r="BD101">
            <v>-3.6400000000000002E-2</v>
          </cell>
          <cell r="BE101">
            <v>-5.4600000000000003E-2</v>
          </cell>
          <cell r="BF101">
            <v>-7.2800000000000004E-2</v>
          </cell>
          <cell r="BG101">
            <v>-9.0999999999999998E-2</v>
          </cell>
          <cell r="BH101">
            <v>-0.10920000000000001</v>
          </cell>
          <cell r="BI101">
            <v>-0.12739999999999999</v>
          </cell>
          <cell r="BJ101">
            <v>-0.14560000000000001</v>
          </cell>
          <cell r="BK101">
            <v>-0.14560000000000001</v>
          </cell>
        </row>
        <row r="102">
          <cell r="AL102">
            <v>0</v>
          </cell>
          <cell r="AM102">
            <v>0</v>
          </cell>
          <cell r="AN102">
            <v>0</v>
          </cell>
          <cell r="AO102">
            <v>5.6000000000000001E-2</v>
          </cell>
          <cell r="AP102">
            <v>5.6000000000000001E-2</v>
          </cell>
          <cell r="AQ102">
            <v>0</v>
          </cell>
          <cell r="AR102">
            <v>0</v>
          </cell>
          <cell r="AS102">
            <v>0</v>
          </cell>
          <cell r="AT102">
            <v>0</v>
          </cell>
          <cell r="AU102">
            <v>0</v>
          </cell>
          <cell r="AV102">
            <v>0</v>
          </cell>
          <cell r="AW102">
            <v>0</v>
          </cell>
          <cell r="AX102">
            <v>0</v>
          </cell>
          <cell r="AY102">
            <v>0</v>
          </cell>
          <cell r="AZ102">
            <v>0</v>
          </cell>
          <cell r="BA102">
            <v>0</v>
          </cell>
          <cell r="BB102">
            <v>0</v>
          </cell>
          <cell r="BC102">
            <v>-2.3520000000000003E-2</v>
          </cell>
          <cell r="BD102">
            <v>-4.7040000000000005E-2</v>
          </cell>
          <cell r="BE102">
            <v>-7.0560000000000012E-2</v>
          </cell>
          <cell r="BF102">
            <v>-9.4080000000000011E-2</v>
          </cell>
          <cell r="BG102">
            <v>-0.11760000000000001</v>
          </cell>
          <cell r="BH102">
            <v>-0.14112</v>
          </cell>
          <cell r="BI102">
            <v>-0.16464000000000001</v>
          </cell>
          <cell r="BJ102">
            <v>-0.18815999999999999</v>
          </cell>
          <cell r="BK102">
            <v>-0.21168000000000001</v>
          </cell>
        </row>
        <row r="103">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-2.4640000000000002E-2</v>
          </cell>
          <cell r="BD103">
            <v>-4.9280000000000004E-2</v>
          </cell>
          <cell r="BE103">
            <v>-7.3920000000000013E-2</v>
          </cell>
          <cell r="BF103">
            <v>-9.8560000000000009E-2</v>
          </cell>
          <cell r="BG103">
            <v>-0.12320000000000002</v>
          </cell>
          <cell r="BH103">
            <v>-0.14784</v>
          </cell>
          <cell r="BI103">
            <v>-0.17247999999999999</v>
          </cell>
          <cell r="BJ103">
            <v>-0.19712000000000002</v>
          </cell>
          <cell r="BK103">
            <v>-0.22176000000000001</v>
          </cell>
        </row>
        <row r="104">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-1.1200000000000002E-2</v>
          </cell>
          <cell r="AZ104">
            <v>-2.2400000000000003E-2</v>
          </cell>
          <cell r="BA104">
            <v>-3.3600000000000005E-2</v>
          </cell>
          <cell r="BB104">
            <v>-4.4800000000000006E-2</v>
          </cell>
          <cell r="BC104">
            <v>-5.6000000000000001E-2</v>
          </cell>
          <cell r="BD104">
            <v>-6.7199999999999996E-2</v>
          </cell>
          <cell r="BE104">
            <v>-7.8399999999999997E-2</v>
          </cell>
          <cell r="BF104">
            <v>-7.8399999999999997E-2</v>
          </cell>
          <cell r="BG104">
            <v>-7.8399999999999997E-2</v>
          </cell>
          <cell r="BH104">
            <v>-6.7199999999999996E-2</v>
          </cell>
          <cell r="BI104">
            <v>-7.8399999999999997E-2</v>
          </cell>
          <cell r="BJ104">
            <v>-7.8399999999999997E-2</v>
          </cell>
          <cell r="BK104">
            <v>-7.8399999999999997E-2</v>
          </cell>
        </row>
        <row r="105">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-1.4E-2</v>
          </cell>
          <cell r="AZ105">
            <v>-2.8000000000000001E-2</v>
          </cell>
          <cell r="BA105">
            <v>-4.2000000000000003E-2</v>
          </cell>
          <cell r="BB105">
            <v>-5.6000000000000001E-2</v>
          </cell>
          <cell r="BC105">
            <v>-7.0000000000000007E-2</v>
          </cell>
          <cell r="BD105">
            <v>-8.4000000000000005E-2</v>
          </cell>
          <cell r="BE105">
            <v>-9.8000000000000004E-2</v>
          </cell>
          <cell r="BF105">
            <v>-0.112</v>
          </cell>
          <cell r="BG105">
            <v>-0.112</v>
          </cell>
          <cell r="BH105">
            <v>-8.4000000000000005E-2</v>
          </cell>
          <cell r="BI105">
            <v>-9.8000000000000004E-2</v>
          </cell>
          <cell r="BJ105">
            <v>-0.112</v>
          </cell>
          <cell r="BK105">
            <v>-0.112</v>
          </cell>
        </row>
        <row r="106">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-1.6800000000000002E-2</v>
          </cell>
          <cell r="AZ106">
            <v>-3.3600000000000005E-2</v>
          </cell>
          <cell r="BA106">
            <v>-5.0400000000000007E-2</v>
          </cell>
          <cell r="BB106">
            <v>-6.720000000000001E-2</v>
          </cell>
          <cell r="BC106">
            <v>-8.4000000000000019E-2</v>
          </cell>
          <cell r="BD106">
            <v>-0.10080000000000001</v>
          </cell>
          <cell r="BE106">
            <v>-0.11760000000000004</v>
          </cell>
          <cell r="BF106">
            <v>-0.13440000000000002</v>
          </cell>
          <cell r="BG106">
            <v>-0.1512</v>
          </cell>
          <cell r="BH106">
            <v>-0.10080000000000001</v>
          </cell>
          <cell r="BI106">
            <v>-0.11760000000000004</v>
          </cell>
          <cell r="BJ106">
            <v>-0.13440000000000002</v>
          </cell>
          <cell r="BK106">
            <v>-0.1512</v>
          </cell>
        </row>
        <row r="107">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-1.9600000000000003E-2</v>
          </cell>
          <cell r="AZ107">
            <v>-3.9200000000000006E-2</v>
          </cell>
          <cell r="BA107">
            <v>-5.8800000000000005E-2</v>
          </cell>
          <cell r="BB107">
            <v>-7.8400000000000011E-2</v>
          </cell>
          <cell r="BC107">
            <v>-9.8000000000000018E-2</v>
          </cell>
          <cell r="BD107">
            <v>-0.11760000000000001</v>
          </cell>
          <cell r="BE107">
            <v>-0.13720000000000002</v>
          </cell>
          <cell r="BF107">
            <v>-0.15680000000000002</v>
          </cell>
          <cell r="BG107">
            <v>-0.17640000000000003</v>
          </cell>
          <cell r="BH107">
            <v>-0.11760000000000001</v>
          </cell>
          <cell r="BI107">
            <v>-0.13720000000000002</v>
          </cell>
          <cell r="BJ107">
            <v>-0.15680000000000002</v>
          </cell>
          <cell r="BK107">
            <v>-0.17640000000000003</v>
          </cell>
        </row>
        <row r="118">
          <cell r="M118">
            <v>0</v>
          </cell>
          <cell r="N118">
            <v>0</v>
          </cell>
          <cell r="O118">
            <v>0</v>
          </cell>
          <cell r="P118">
            <v>0</v>
          </cell>
          <cell r="Q118">
            <v>0</v>
          </cell>
          <cell r="R118">
            <v>0</v>
          </cell>
          <cell r="S118">
            <v>0</v>
          </cell>
          <cell r="T118">
            <v>0</v>
          </cell>
          <cell r="U118">
            <v>0</v>
          </cell>
          <cell r="V118">
            <v>0</v>
          </cell>
          <cell r="W118">
            <v>0</v>
          </cell>
          <cell r="X118">
            <v>1.1736561571317119</v>
          </cell>
          <cell r="Y118">
            <v>0</v>
          </cell>
          <cell r="Z118">
            <v>1.2133893082846083</v>
          </cell>
          <cell r="AA118">
            <v>0</v>
          </cell>
          <cell r="AB118">
            <v>2.3422626161235907</v>
          </cell>
          <cell r="AC118">
            <v>0.86493555363806485</v>
          </cell>
          <cell r="AD118">
            <v>0</v>
          </cell>
          <cell r="AE118">
            <v>0.9380720271658618</v>
          </cell>
          <cell r="AF118">
            <v>0.68141374513800312</v>
          </cell>
          <cell r="AG118">
            <v>2.6608925171711277</v>
          </cell>
          <cell r="AH118">
            <v>1.0449999999999999</v>
          </cell>
          <cell r="AI118">
            <v>0</v>
          </cell>
          <cell r="AJ118">
            <v>1.0449999999999999</v>
          </cell>
          <cell r="AK118">
            <v>0</v>
          </cell>
          <cell r="AL118">
            <v>2.09</v>
          </cell>
          <cell r="AM118">
            <v>1.1456053429993187</v>
          </cell>
          <cell r="AN118">
            <v>0</v>
          </cell>
          <cell r="AO118">
            <v>0.92838053514051344</v>
          </cell>
          <cell r="AP118">
            <v>0</v>
          </cell>
          <cell r="AQ118">
            <v>2.0739858781398324</v>
          </cell>
          <cell r="AR118">
            <v>1.8353358488519311</v>
          </cell>
          <cell r="AS118">
            <v>1.822331204873338</v>
          </cell>
          <cell r="AT118">
            <v>1.8096993019116427</v>
          </cell>
          <cell r="AU118">
            <v>1.7971997439125929</v>
          </cell>
          <cell r="AV118">
            <v>1.7971997439125929</v>
          </cell>
          <cell r="AW118">
            <v>1.7971997439125929</v>
          </cell>
          <cell r="AX118">
            <v>1.6174797695213334</v>
          </cell>
          <cell r="AY118">
            <v>1.258039820738815</v>
          </cell>
          <cell r="AZ118">
            <v>0.89859987195629654</v>
          </cell>
          <cell r="BA118">
            <v>0.53915992317377792</v>
          </cell>
          <cell r="BB118">
            <v>0.17971997439125931</v>
          </cell>
        </row>
        <row r="130">
          <cell r="C130">
            <v>38.013999999999996</v>
          </cell>
          <cell r="R130">
            <v>121.1</v>
          </cell>
          <cell r="W130">
            <v>148.85999999999999</v>
          </cell>
          <cell r="AB130">
            <v>183.62371999999999</v>
          </cell>
          <cell r="AG130">
            <v>220.88702000000001</v>
          </cell>
          <cell r="AL130">
            <v>235.88702000000001</v>
          </cell>
          <cell r="AM130">
            <v>249.08702</v>
          </cell>
          <cell r="AN130">
            <v>263.98701999999997</v>
          </cell>
          <cell r="AO130">
            <v>278.98701999999997</v>
          </cell>
          <cell r="AP130">
            <v>294.23701999999997</v>
          </cell>
          <cell r="AQ130">
            <v>291.21988666666664</v>
          </cell>
          <cell r="AR130">
            <v>287.18501999999995</v>
          </cell>
          <cell r="AS130">
            <v>283.15015333333326</v>
          </cell>
          <cell r="AT130">
            <v>279.11528666666658</v>
          </cell>
          <cell r="AU130">
            <v>1.2671333333333332</v>
          </cell>
          <cell r="AV130">
            <v>1.2671333333333332</v>
          </cell>
          <cell r="AW130">
            <v>1.2671333333333332</v>
          </cell>
          <cell r="AX130">
            <v>1.2671333333333332</v>
          </cell>
          <cell r="AY130">
            <v>1.2671333333333332</v>
          </cell>
          <cell r="AZ130">
            <v>1.2671333333333332</v>
          </cell>
          <cell r="BA130">
            <v>1.2671333333333332</v>
          </cell>
          <cell r="BB130">
            <v>1.2671333333333332</v>
          </cell>
          <cell r="BC130">
            <v>1.2671333333333332</v>
          </cell>
          <cell r="BD130">
            <v>1.2671333333333332</v>
          </cell>
          <cell r="BE130">
            <v>1.2671333333333332</v>
          </cell>
          <cell r="BF130">
            <v>1.2671333333333332</v>
          </cell>
          <cell r="BG130">
            <v>1.2671333333333332</v>
          </cell>
          <cell r="BH130">
            <v>1.2671333333333332</v>
          </cell>
          <cell r="BI130">
            <v>1.2671333333333332</v>
          </cell>
          <cell r="BJ130">
            <v>1.2671333333333332</v>
          </cell>
          <cell r="BK130">
            <v>1.2671333333333332</v>
          </cell>
          <cell r="BL130">
            <v>1.2671333333333332</v>
          </cell>
          <cell r="BM130">
            <v>1.2671333333333332</v>
          </cell>
          <cell r="BN130">
            <v>1.2671333333333332</v>
          </cell>
          <cell r="BO130">
            <v>1.2671333333333332</v>
          </cell>
          <cell r="BP130">
            <v>1.2671333333333332</v>
          </cell>
          <cell r="BQ130">
            <v>1.2671333333333332</v>
          </cell>
          <cell r="BR130">
            <v>1.2671333333333332</v>
          </cell>
          <cell r="BS130">
            <v>1.2671333333333332</v>
          </cell>
          <cell r="BT130">
            <v>1.2671333333333332</v>
          </cell>
          <cell r="BU130">
            <v>1.2671333333333332</v>
          </cell>
          <cell r="BV130">
            <v>1.2671333333333332</v>
          </cell>
          <cell r="BW130">
            <v>1.2671333333333332</v>
          </cell>
          <cell r="BX130">
            <v>1.2671333333333332</v>
          </cell>
          <cell r="BY130">
            <v>175.94101999999998</v>
          </cell>
          <cell r="BZ130">
            <v>175.94101999999998</v>
          </cell>
          <cell r="CA130">
            <v>175.94101999999998</v>
          </cell>
          <cell r="CB130">
            <v>175.94101999999998</v>
          </cell>
          <cell r="CC130">
            <v>-2.8976820942716586E-14</v>
          </cell>
          <cell r="CD130">
            <v>-2.8976820942716586E-14</v>
          </cell>
          <cell r="CE130">
            <v>-2.8976820942716586E-14</v>
          </cell>
          <cell r="CF130">
            <v>-2.8976820942716586E-14</v>
          </cell>
        </row>
        <row r="147">
          <cell r="M147">
            <v>3</v>
          </cell>
          <cell r="R147">
            <v>11</v>
          </cell>
          <cell r="W147">
            <v>22.64</v>
          </cell>
          <cell r="AB147">
            <v>26.097000000000001</v>
          </cell>
          <cell r="AG147">
            <v>33.876000000000005</v>
          </cell>
          <cell r="AL147">
            <v>33.876000000000005</v>
          </cell>
          <cell r="AM147">
            <v>16.435749999999999</v>
          </cell>
          <cell r="AN147">
            <v>16.248249999999999</v>
          </cell>
          <cell r="AO147">
            <v>16.060749999999999</v>
          </cell>
          <cell r="AP147">
            <v>15.873249999999999</v>
          </cell>
          <cell r="AQ147">
            <v>33.876000000000005</v>
          </cell>
          <cell r="AR147">
            <v>33.876000000000005</v>
          </cell>
          <cell r="AS147">
            <v>33.876000000000005</v>
          </cell>
          <cell r="AT147">
            <v>33.876000000000005</v>
          </cell>
          <cell r="AU147">
            <v>33.876000000000005</v>
          </cell>
          <cell r="AV147">
            <v>33.509333333333338</v>
          </cell>
          <cell r="AW147">
            <v>32.754666666666672</v>
          </cell>
          <cell r="AX147">
            <v>31.884766666666671</v>
          </cell>
          <cell r="AY147">
            <v>30.712233333333337</v>
          </cell>
          <cell r="AZ147">
            <v>29.539700000000003</v>
          </cell>
          <cell r="BA147">
            <v>28.36716666666667</v>
          </cell>
          <cell r="BB147">
            <v>27.194633333333336</v>
          </cell>
          <cell r="BC147">
            <v>26.022100000000002</v>
          </cell>
          <cell r="BD147">
            <v>24.849566666666668</v>
          </cell>
          <cell r="BE147">
            <v>23.677033333333334</v>
          </cell>
          <cell r="BF147">
            <v>22.5045</v>
          </cell>
          <cell r="BG147">
            <v>21.331966666666666</v>
          </cell>
          <cell r="BH147">
            <v>20.159433333333332</v>
          </cell>
          <cell r="BI147">
            <v>18.986899999999999</v>
          </cell>
          <cell r="BJ147">
            <v>17.814366666666665</v>
          </cell>
          <cell r="BK147">
            <v>16.641833333333331</v>
          </cell>
          <cell r="BL147">
            <v>15.469299999999997</v>
          </cell>
          <cell r="BM147">
            <v>14.296766666666663</v>
          </cell>
          <cell r="BN147">
            <v>13.124233333333329</v>
          </cell>
          <cell r="BO147">
            <v>11.951699999999995</v>
          </cell>
          <cell r="BP147">
            <v>10.779166666666661</v>
          </cell>
          <cell r="BQ147">
            <v>9.6066333333333276</v>
          </cell>
          <cell r="BR147">
            <v>8.4340999999999937</v>
          </cell>
          <cell r="BS147">
            <v>7.2615666666666607</v>
          </cell>
          <cell r="BT147">
            <v>6.0890333333333277</v>
          </cell>
          <cell r="BU147">
            <v>4.9164999999999948</v>
          </cell>
          <cell r="BV147">
            <v>3.7439666666666618</v>
          </cell>
          <cell r="BW147">
            <v>2.5714333333333288</v>
          </cell>
          <cell r="BX147">
            <v>1.3988999999999956</v>
          </cell>
          <cell r="BY147">
            <v>0.22636666666666239</v>
          </cell>
          <cell r="BZ147">
            <v>-0.57950000000000434</v>
          </cell>
          <cell r="CA147">
            <v>-0.99736666666667106</v>
          </cell>
          <cell r="CB147">
            <v>-1.3000000000000045</v>
          </cell>
          <cell r="CC147">
            <v>-1.3000000000000045</v>
          </cell>
        </row>
        <row r="158">
          <cell r="C158">
            <v>7.01</v>
          </cell>
          <cell r="R158">
            <v>1.98</v>
          </cell>
          <cell r="W158">
            <v>21.64</v>
          </cell>
          <cell r="AB158">
            <v>25.097000000000001</v>
          </cell>
          <cell r="AG158">
            <v>29.079000000000001</v>
          </cell>
          <cell r="AL158">
            <v>29.079000000000001</v>
          </cell>
          <cell r="AM158">
            <v>29.079000000000001</v>
          </cell>
          <cell r="AN158">
            <v>29.079000000000001</v>
          </cell>
          <cell r="AO158">
            <v>29.079000000000001</v>
          </cell>
          <cell r="AP158">
            <v>29.079000000000001</v>
          </cell>
          <cell r="AQ158">
            <v>28.579000000000001</v>
          </cell>
          <cell r="AR158">
            <v>27.529</v>
          </cell>
          <cell r="AS158">
            <v>26.478999999999999</v>
          </cell>
          <cell r="AT158">
            <v>25.428999999999998</v>
          </cell>
          <cell r="AU158">
            <v>24.378999999999998</v>
          </cell>
          <cell r="AV158">
            <v>23.328999999999997</v>
          </cell>
          <cell r="AW158">
            <v>22.278999999999996</v>
          </cell>
          <cell r="AX158">
            <v>21.228999999999996</v>
          </cell>
          <cell r="AY158">
            <v>20.178999999999995</v>
          </cell>
          <cell r="AZ158">
            <v>19.128999999999994</v>
          </cell>
          <cell r="BA158">
            <v>18.078999999999994</v>
          </cell>
          <cell r="BB158">
            <v>17.028999999999993</v>
          </cell>
          <cell r="BC158">
            <v>15.978999999999992</v>
          </cell>
          <cell r="BD158">
            <v>14.928999999999991</v>
          </cell>
          <cell r="BE158">
            <v>13.878999999999991</v>
          </cell>
          <cell r="BF158">
            <v>12.82899999999999</v>
          </cell>
          <cell r="BG158">
            <v>11.778999999999989</v>
          </cell>
          <cell r="BH158">
            <v>10.728999999999989</v>
          </cell>
          <cell r="BI158">
            <v>9.6789999999999878</v>
          </cell>
          <cell r="BJ158">
            <v>8.6289999999999871</v>
          </cell>
          <cell r="BK158">
            <v>8.0789999999999864</v>
          </cell>
          <cell r="BL158">
            <v>0.38944444444444443</v>
          </cell>
          <cell r="BM158">
            <v>0.38944444444444443</v>
          </cell>
        </row>
        <row r="201">
          <cell r="C201">
            <v>0.65</v>
          </cell>
          <cell r="AG201">
            <v>37.263300000000001</v>
          </cell>
          <cell r="AL201">
            <v>64.773300000000006</v>
          </cell>
          <cell r="AM201">
            <v>90.553300000000007</v>
          </cell>
          <cell r="AN201">
            <v>118.03330000000001</v>
          </cell>
          <cell r="AO201">
            <v>146.61330000000001</v>
          </cell>
          <cell r="AP201">
            <v>176.19330000000002</v>
          </cell>
          <cell r="AQ201">
            <v>206.77330000000001</v>
          </cell>
          <cell r="AR201">
            <v>239.35329999999999</v>
          </cell>
          <cell r="AS201">
            <v>273.93329999999997</v>
          </cell>
          <cell r="AT201">
            <v>273.93329999999997</v>
          </cell>
          <cell r="AU201">
            <v>272.69118999999995</v>
          </cell>
          <cell r="AV201">
            <v>270.53207999999995</v>
          </cell>
          <cell r="AW201">
            <v>267.51363666666663</v>
          </cell>
          <cell r="AX201">
            <v>263.57919333333331</v>
          </cell>
          <cell r="AY201">
            <v>258.6920833333333</v>
          </cell>
          <cell r="AZ201">
            <v>252.8189733333333</v>
          </cell>
          <cell r="BA201">
            <v>245.92652999999996</v>
          </cell>
          <cell r="BB201">
            <v>237.94808666666663</v>
          </cell>
          <cell r="BC201">
            <v>228.81697666666662</v>
          </cell>
          <cell r="BD201">
            <v>0.73333333333333328</v>
          </cell>
          <cell r="BE201">
            <v>0.73333333333333328</v>
          </cell>
          <cell r="BF201">
            <v>0.73333333333333328</v>
          </cell>
          <cell r="BG201">
            <v>0.73333333333333328</v>
          </cell>
          <cell r="BH201">
            <v>0.73333333333333328</v>
          </cell>
          <cell r="BI201">
            <v>0.73333333333333328</v>
          </cell>
          <cell r="BJ201">
            <v>0.73333333333333328</v>
          </cell>
          <cell r="BK201">
            <v>0.73333333333333328</v>
          </cell>
          <cell r="BL201">
            <v>0.73333333333333328</v>
          </cell>
          <cell r="BM201">
            <v>0.73333333333333328</v>
          </cell>
          <cell r="BN201">
            <v>0.73333333333333328</v>
          </cell>
          <cell r="BO201">
            <v>0.73333333333333328</v>
          </cell>
          <cell r="BP201">
            <v>0.73333333333333328</v>
          </cell>
          <cell r="BQ201">
            <v>0.73333333333333328</v>
          </cell>
          <cell r="BR201">
            <v>0.73333333333333328</v>
          </cell>
          <cell r="BS201">
            <v>0.73333333333333328</v>
          </cell>
          <cell r="BT201">
            <v>0.73333333333333328</v>
          </cell>
          <cell r="BU201">
            <v>0.73333333333333328</v>
          </cell>
          <cell r="BV201">
            <v>0.73333333333333328</v>
          </cell>
          <cell r="BW201">
            <v>0.73333333333333328</v>
          </cell>
          <cell r="BX201">
            <v>0.73333333333333328</v>
          </cell>
          <cell r="BY201">
            <v>0.73333333333333328</v>
          </cell>
          <cell r="BZ201">
            <v>0.73333333333333328</v>
          </cell>
          <cell r="CA201">
            <v>0.73333333333333328</v>
          </cell>
          <cell r="CB201">
            <v>0.73333333333333328</v>
          </cell>
          <cell r="CC201">
            <v>0.73333333333333328</v>
          </cell>
          <cell r="CD201">
            <v>0.73333333333333328</v>
          </cell>
          <cell r="CE201">
            <v>0.73333333333333328</v>
          </cell>
          <cell r="CF201">
            <v>0.73333333333333328</v>
          </cell>
          <cell r="CG201">
            <v>0.73333333333333328</v>
          </cell>
          <cell r="CH201">
            <v>5.1966666666665047</v>
          </cell>
          <cell r="CI201">
            <v>5.1966666666665047</v>
          </cell>
          <cell r="CJ201">
            <v>5.1966666666665047</v>
          </cell>
          <cell r="CK201">
            <v>5.1966666666665047</v>
          </cell>
          <cell r="CL201">
            <v>5.1966666666665047</v>
          </cell>
          <cell r="CM201">
            <v>5.1966666666665047</v>
          </cell>
          <cell r="CN201">
            <v>5.1966666666665047</v>
          </cell>
          <cell r="CO201">
            <v>5.1966666666665047</v>
          </cell>
          <cell r="CP201">
            <v>5.1966666666665047</v>
          </cell>
          <cell r="CQ201">
            <v>5.1966666666665047</v>
          </cell>
          <cell r="CR201">
            <v>5.1966666666665047</v>
          </cell>
          <cell r="CS201">
            <v>5.1966666666665047</v>
          </cell>
          <cell r="CT201">
            <v>5.1966666666665047</v>
          </cell>
          <cell r="CU201">
            <v>5.1966666666665047</v>
          </cell>
          <cell r="CV201">
            <v>5.1966666666665047</v>
          </cell>
          <cell r="CW201">
            <v>5.1966666666665047</v>
          </cell>
          <cell r="CX201">
            <v>5.1966666666665047</v>
          </cell>
          <cell r="CY201">
            <v>5.1966666666665047</v>
          </cell>
          <cell r="CZ201">
            <v>5.1966666666665047</v>
          </cell>
          <cell r="DA201">
            <v>5.1966666666665047</v>
          </cell>
          <cell r="DB201">
            <v>5.1966666666665047</v>
          </cell>
          <cell r="DC201">
            <v>5.1966666666665047</v>
          </cell>
          <cell r="DD201">
            <v>5.1966666666665047</v>
          </cell>
          <cell r="DE201">
            <v>5.1966666666665047</v>
          </cell>
          <cell r="DF201">
            <v>5.1966666666665047</v>
          </cell>
          <cell r="DG201">
            <v>5.1966666666665047</v>
          </cell>
          <cell r="DH201">
            <v>5.1966666666665047</v>
          </cell>
          <cell r="DI201">
            <v>5.1966666666665047</v>
          </cell>
          <cell r="DJ201">
            <v>5.1966666666665047</v>
          </cell>
          <cell r="DK201">
            <v>5.1966666666665047</v>
          </cell>
          <cell r="DL201">
            <v>5.1966666666665047</v>
          </cell>
          <cell r="DM201">
            <v>5.1966666666665047</v>
          </cell>
          <cell r="DN201">
            <v>5.1966666666665047</v>
          </cell>
          <cell r="DO201">
            <v>5.1966666666665047</v>
          </cell>
          <cell r="DP201">
            <v>5.1966666666665047</v>
          </cell>
          <cell r="DQ201">
            <v>5.1966666666665047</v>
          </cell>
          <cell r="DR201">
            <v>5.1966666666665047</v>
          </cell>
          <cell r="DS201">
            <v>5.1966666666665047</v>
          </cell>
          <cell r="DT201">
            <v>5.1966666666665047</v>
          </cell>
          <cell r="DU201">
            <v>5.1966666666665047</v>
          </cell>
          <cell r="DV201">
            <v>5.1966666666665047</v>
          </cell>
          <cell r="DW201">
            <v>5.1966666666665047</v>
          </cell>
          <cell r="DX201">
            <v>5.1966666666665047</v>
          </cell>
          <cell r="DY201">
            <v>5.1966666666665047</v>
          </cell>
          <cell r="DZ201">
            <v>5.1966666666665047</v>
          </cell>
          <cell r="EA201">
            <v>5.1966666666665047</v>
          </cell>
          <cell r="EB201">
            <v>5.1966666666665047</v>
          </cell>
          <cell r="EC201">
            <v>5.1966666666665047</v>
          </cell>
          <cell r="ED201">
            <v>5.1966666666665047</v>
          </cell>
          <cell r="EE201">
            <v>5.1966666666665047</v>
          </cell>
          <cell r="EF201">
            <v>5.1966666666665047</v>
          </cell>
          <cell r="EG201">
            <v>5.1966666666665047</v>
          </cell>
          <cell r="EH201">
            <v>5.1966666666665047</v>
          </cell>
          <cell r="EI201">
            <v>5.1966666666665047</v>
          </cell>
          <cell r="EJ201">
            <v>5.1966666666665047</v>
          </cell>
          <cell r="EK201">
            <v>5.1966666666665047</v>
          </cell>
          <cell r="EL201">
            <v>5.1966666666665047</v>
          </cell>
          <cell r="EM201">
            <v>5.1966666666665047</v>
          </cell>
          <cell r="EN201">
            <v>5.1966666666665047</v>
          </cell>
          <cell r="EO201">
            <v>5.1966666666665047</v>
          </cell>
          <cell r="EP201">
            <v>5.1966666666665047</v>
          </cell>
          <cell r="EQ201">
            <v>5.1966666666665047</v>
          </cell>
          <cell r="ER201">
            <v>5.1966666666665047</v>
          </cell>
          <cell r="ES201">
            <v>5.1966666666665047</v>
          </cell>
          <cell r="ET201">
            <v>5.1966666666665047</v>
          </cell>
          <cell r="EU201">
            <v>5.1966666666665047</v>
          </cell>
          <cell r="EV201">
            <v>5.1966666666665047</v>
          </cell>
          <cell r="EW201">
            <v>5.1966666666665047</v>
          </cell>
          <cell r="EX201">
            <v>5.1966666666665047</v>
          </cell>
          <cell r="EY201">
            <v>5.1966666666665047</v>
          </cell>
          <cell r="EZ201">
            <v>5.1966666666665047</v>
          </cell>
          <cell r="FA201">
            <v>5.1966666666665047</v>
          </cell>
          <cell r="FB201">
            <v>5.1966666666665047</v>
          </cell>
          <cell r="FC201">
            <v>5.1966666666665047</v>
          </cell>
          <cell r="FD201">
            <v>5.1966666666665047</v>
          </cell>
          <cell r="FE201">
            <v>5.1966666666665047</v>
          </cell>
          <cell r="FF201">
            <v>5.1966666666665047</v>
          </cell>
          <cell r="FG201">
            <v>5.1966666666665047</v>
          </cell>
          <cell r="FH201">
            <v>5.1966666666665047</v>
          </cell>
          <cell r="FI201">
            <v>5.1966666666665047</v>
          </cell>
          <cell r="FJ201">
            <v>5.1966666666665047</v>
          </cell>
          <cell r="FK201">
            <v>5.1966666666665047</v>
          </cell>
          <cell r="FL201">
            <v>5.1966666666665047</v>
          </cell>
          <cell r="FM201">
            <v>5.1966666666665047</v>
          </cell>
          <cell r="FN201">
            <v>5.1966666666665047</v>
          </cell>
          <cell r="FO201">
            <v>5.1966666666665047</v>
          </cell>
          <cell r="FP201">
            <v>5.1966666666665047</v>
          </cell>
          <cell r="FQ201">
            <v>5.1966666666665047</v>
          </cell>
          <cell r="FR201">
            <v>5.1966666666665047</v>
          </cell>
          <cell r="FS201">
            <v>5.1966666666665047</v>
          </cell>
          <cell r="FT201">
            <v>5.1966666666665047</v>
          </cell>
          <cell r="FU201">
            <v>5.1966666666665047</v>
          </cell>
          <cell r="FV201">
            <v>5.1966666666665047</v>
          </cell>
          <cell r="FW201">
            <v>5.1966666666665047</v>
          </cell>
          <cell r="FX201">
            <v>5.1966666666665047</v>
          </cell>
          <cell r="FY201">
            <v>5.1966666666665047</v>
          </cell>
          <cell r="FZ201">
            <v>5.1966666666665047</v>
          </cell>
          <cell r="GA201">
            <v>5.1966666666665047</v>
          </cell>
          <cell r="GB201">
            <v>5.1966666666665047</v>
          </cell>
          <cell r="GC201">
            <v>5.1966666666665047</v>
          </cell>
          <cell r="GD201">
            <v>5.1966666666665047</v>
          </cell>
          <cell r="GE201">
            <v>5.1966666666665047</v>
          </cell>
          <cell r="GF201">
            <v>5.1966666666665047</v>
          </cell>
          <cell r="GG201">
            <v>5.1966666666665047</v>
          </cell>
          <cell r="GH201">
            <v>5.1966666666665047</v>
          </cell>
          <cell r="GI201">
            <v>5.1966666666665047</v>
          </cell>
          <cell r="GJ201">
            <v>5.1966666666665047</v>
          </cell>
          <cell r="GK201">
            <v>5.1966666666665047</v>
          </cell>
          <cell r="GL201">
            <v>5.1966666666665047</v>
          </cell>
          <cell r="GM201">
            <v>5.1966666666665047</v>
          </cell>
          <cell r="GN201">
            <v>5.1966666666665047</v>
          </cell>
          <cell r="GO201">
            <v>5.1966666666665047</v>
          </cell>
          <cell r="GP201">
            <v>5.1966666666665047</v>
          </cell>
          <cell r="GQ201">
            <v>5.1966666666665047</v>
          </cell>
          <cell r="GR201">
            <v>5.1966666666665047</v>
          </cell>
          <cell r="GS201">
            <v>5.1966666666665047</v>
          </cell>
          <cell r="GT201">
            <v>5.1966666666665047</v>
          </cell>
          <cell r="GU201">
            <v>5.1966666666665047</v>
          </cell>
          <cell r="GV201">
            <v>5.1966666666665047</v>
          </cell>
          <cell r="GW201">
            <v>5.1966666666665047</v>
          </cell>
          <cell r="GX201">
            <v>5.1966666666665047</v>
          </cell>
          <cell r="GY201">
            <v>5.1966666666665047</v>
          </cell>
          <cell r="GZ201">
            <v>5.1966666666665047</v>
          </cell>
          <cell r="HA201">
            <v>5.1966666666665047</v>
          </cell>
          <cell r="HB201">
            <v>5.1966666666665047</v>
          </cell>
          <cell r="HC201">
            <v>5.1966666666665047</v>
          </cell>
          <cell r="HD201">
            <v>5.1966666666665047</v>
          </cell>
          <cell r="HE201">
            <v>5.1966666666665047</v>
          </cell>
          <cell r="HF201">
            <v>5.1966666666665047</v>
          </cell>
          <cell r="HG201">
            <v>5.1966666666665047</v>
          </cell>
          <cell r="HH201">
            <v>5.1966666666665047</v>
          </cell>
          <cell r="HI201">
            <v>5.1966666666665047</v>
          </cell>
          <cell r="HJ201">
            <v>5.1966666666665047</v>
          </cell>
        </row>
        <row r="205">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CL205">
            <v>0</v>
          </cell>
        </row>
        <row r="206">
          <cell r="W206">
            <v>0</v>
          </cell>
          <cell r="AB206">
            <v>0</v>
          </cell>
          <cell r="AG206">
            <v>0</v>
          </cell>
          <cell r="AL206">
            <v>42.28</v>
          </cell>
          <cell r="AQ206">
            <v>69.698000000000008</v>
          </cell>
          <cell r="AR206">
            <v>101.73400000000002</v>
          </cell>
          <cell r="AS206">
            <v>122.94400000000002</v>
          </cell>
          <cell r="AT206">
            <v>144.94400000000002</v>
          </cell>
          <cell r="AU206">
            <v>166.94400000000002</v>
          </cell>
          <cell r="AV206">
            <v>189.94400000000002</v>
          </cell>
          <cell r="AW206">
            <v>215.94400000000002</v>
          </cell>
          <cell r="AX206">
            <v>215.94400000000002</v>
          </cell>
          <cell r="AY206">
            <v>215.94400000000002</v>
          </cell>
          <cell r="AZ206">
            <v>214.53466666666668</v>
          </cell>
          <cell r="BA206">
            <v>212.21140000000003</v>
          </cell>
          <cell r="BB206">
            <v>208.8202666666667</v>
          </cell>
          <cell r="BC206">
            <v>204.72213333333335</v>
          </cell>
          <cell r="BD206">
            <v>199.89066666666668</v>
          </cell>
          <cell r="BE206">
            <v>194.32586666666668</v>
          </cell>
          <cell r="BF206">
            <v>187.99440000000004</v>
          </cell>
          <cell r="BG206">
            <v>180.79626666666664</v>
          </cell>
          <cell r="BH206">
            <v>173.59813333333329</v>
          </cell>
          <cell r="BI206">
            <v>166.4</v>
          </cell>
          <cell r="BJ206">
            <v>159.20186666666666</v>
          </cell>
          <cell r="BK206">
            <v>152.00373333333332</v>
          </cell>
          <cell r="BL206">
            <v>144.80559999999997</v>
          </cell>
          <cell r="BM206">
            <v>137.60746666666665</v>
          </cell>
          <cell r="BN206">
            <v>130.40933333333334</v>
          </cell>
          <cell r="BO206">
            <v>123.21119999999999</v>
          </cell>
          <cell r="BP206">
            <v>116.01306666666667</v>
          </cell>
          <cell r="BQ206">
            <v>108.81493333333333</v>
          </cell>
          <cell r="BR206">
            <v>101.61679999999998</v>
          </cell>
          <cell r="BS206">
            <v>94.418666666666667</v>
          </cell>
          <cell r="BT206">
            <v>87.220533333333336</v>
          </cell>
          <cell r="BU206">
            <v>80.022400000000005</v>
          </cell>
          <cell r="BV206">
            <v>72.824266666666674</v>
          </cell>
          <cell r="BW206">
            <v>65.626133333333343</v>
          </cell>
          <cell r="BX206">
            <v>58.427999999999997</v>
          </cell>
          <cell r="BY206">
            <v>51.229866666666652</v>
          </cell>
          <cell r="BZ206">
            <v>44.031733333333321</v>
          </cell>
          <cell r="CA206">
            <v>36.83359999999999</v>
          </cell>
          <cell r="CB206">
            <v>29.635466666666659</v>
          </cell>
          <cell r="CC206">
            <v>22.437333333333324</v>
          </cell>
          <cell r="CD206">
            <v>16.648533333333322</v>
          </cell>
          <cell r="CE206">
            <v>11.773666666666655</v>
          </cell>
          <cell r="CF206">
            <v>7.9666666666666544</v>
          </cell>
          <cell r="CG206">
            <v>4.8666666666666547</v>
          </cell>
          <cell r="CH206">
            <v>2.4999999999999885</v>
          </cell>
          <cell r="CI206">
            <v>0.86666666666665426</v>
          </cell>
          <cell r="CJ206">
            <v>-1.2434497875801753E-14</v>
          </cell>
          <cell r="CK206">
            <v>-1.2434497875801753E-14</v>
          </cell>
          <cell r="CL206">
            <v>-1.2434497875801753E-14</v>
          </cell>
        </row>
        <row r="207">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AB207">
            <v>0</v>
          </cell>
          <cell r="AG207">
            <v>0</v>
          </cell>
          <cell r="AL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row>
        <row r="208">
          <cell r="AB208">
            <v>0</v>
          </cell>
          <cell r="AG208">
            <v>0</v>
          </cell>
          <cell r="AL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row>
        <row r="209">
          <cell r="AG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0</v>
          </cell>
          <cell r="CB209">
            <v>7.085466666666667</v>
          </cell>
          <cell r="CC209">
            <v>7.085466666666667</v>
          </cell>
          <cell r="CD209">
            <v>5.7888000000000002</v>
          </cell>
          <cell r="CE209">
            <v>4.8748666666666676</v>
          </cell>
          <cell r="CF209">
            <v>3.8069999999999999</v>
          </cell>
          <cell r="CG209">
            <v>3.1</v>
          </cell>
          <cell r="CH209">
            <v>2.3666666666666667</v>
          </cell>
          <cell r="CI209">
            <v>1.6333333333333333</v>
          </cell>
          <cell r="CJ209">
            <v>0.8666666666666667</v>
          </cell>
          <cell r="CL209">
            <v>25.77999999999999</v>
          </cell>
        </row>
        <row r="210">
          <cell r="AH210">
            <v>3.6468749999999994E-2</v>
          </cell>
          <cell r="AI210">
            <v>3.6468749999999994E-2</v>
          </cell>
          <cell r="AJ210">
            <v>3.6468749999999994E-2</v>
          </cell>
          <cell r="AK210">
            <v>3.6468749999999994E-2</v>
          </cell>
          <cell r="AL210">
            <v>42.28</v>
          </cell>
          <cell r="AM210">
            <v>9.864187499999999E-2</v>
          </cell>
          <cell r="AN210">
            <v>9.864187499999999E-2</v>
          </cell>
          <cell r="AO210">
            <v>9.864187499999999E-2</v>
          </cell>
          <cell r="AP210">
            <v>9.864187499999999E-2</v>
          </cell>
          <cell r="AQ210">
            <v>42.28</v>
          </cell>
          <cell r="AR210">
            <v>42.28</v>
          </cell>
          <cell r="AS210">
            <v>42.28</v>
          </cell>
          <cell r="AT210">
            <v>42.28</v>
          </cell>
          <cell r="AU210">
            <v>42.28</v>
          </cell>
          <cell r="AV210">
            <v>42.28</v>
          </cell>
          <cell r="AW210">
            <v>42.28</v>
          </cell>
          <cell r="AX210">
            <v>42.28</v>
          </cell>
          <cell r="AY210">
            <v>42.28</v>
          </cell>
          <cell r="AZ210">
            <v>40.870666666666665</v>
          </cell>
          <cell r="BA210">
            <v>39.461333333333329</v>
          </cell>
          <cell r="BB210">
            <v>38.051999999999992</v>
          </cell>
          <cell r="BC210">
            <v>36.642666666666656</v>
          </cell>
          <cell r="BD210">
            <v>35.23333333333332</v>
          </cell>
          <cell r="BE210">
            <v>33.823999999999984</v>
          </cell>
          <cell r="BF210">
            <v>32.414666666666648</v>
          </cell>
          <cell r="BG210">
            <v>31.005333333333315</v>
          </cell>
          <cell r="BH210">
            <v>29.595999999999982</v>
          </cell>
          <cell r="BI210">
            <v>28.18666666666665</v>
          </cell>
          <cell r="BJ210">
            <v>26.777333333333317</v>
          </cell>
          <cell r="BK210">
            <v>25.367999999999984</v>
          </cell>
          <cell r="BL210">
            <v>23.958666666666652</v>
          </cell>
          <cell r="BM210">
            <v>22.549333333333319</v>
          </cell>
          <cell r="BN210">
            <v>21.139999999999986</v>
          </cell>
          <cell r="BO210">
            <v>19.730666666666654</v>
          </cell>
          <cell r="BP210">
            <v>18.321333333333321</v>
          </cell>
          <cell r="BQ210">
            <v>16.911999999999988</v>
          </cell>
          <cell r="BR210">
            <v>15.502666666666656</v>
          </cell>
          <cell r="BS210">
            <v>14.093333333333323</v>
          </cell>
          <cell r="BT210">
            <v>12.68399999999999</v>
          </cell>
          <cell r="BU210">
            <v>11.274666666666658</v>
          </cell>
          <cell r="BV210">
            <v>9.8653333333333251</v>
          </cell>
          <cell r="BW210">
            <v>8.4559999999999924</v>
          </cell>
          <cell r="BX210">
            <v>7.0466666666666589</v>
          </cell>
          <cell r="BY210">
            <v>5.6373333333333253</v>
          </cell>
          <cell r="BZ210">
            <v>4.2279999999999918</v>
          </cell>
          <cell r="CA210">
            <v>2.8186666666666582</v>
          </cell>
          <cell r="CB210">
            <v>1.4093333333333249</v>
          </cell>
          <cell r="CC210">
            <v>-8.4376949871511897E-15</v>
          </cell>
          <cell r="CD210">
            <v>-8.4376949871511897E-15</v>
          </cell>
          <cell r="CE210">
            <v>-8.4376949871511897E-15</v>
          </cell>
          <cell r="CF210">
            <v>-8.4376949871511897E-15</v>
          </cell>
          <cell r="CG210">
            <v>-8.4376949871511897E-15</v>
          </cell>
          <cell r="CH210">
            <v>-8.4376949871511897E-15</v>
          </cell>
          <cell r="CI210">
            <v>-8.4376949871511897E-15</v>
          </cell>
          <cell r="CJ210">
            <v>-8.4376949871511897E-15</v>
          </cell>
          <cell r="CK210">
            <v>-8.4376949871511897E-15</v>
          </cell>
          <cell r="CL210">
            <v>-8.4376949871511897E-15</v>
          </cell>
        </row>
        <row r="211">
          <cell r="AL211">
            <v>38.9</v>
          </cell>
          <cell r="AQ211">
            <v>27.418000000000003</v>
          </cell>
          <cell r="AR211">
            <v>27.418000000000003</v>
          </cell>
          <cell r="AS211">
            <v>27.418000000000003</v>
          </cell>
          <cell r="AT211">
            <v>27.418000000000003</v>
          </cell>
          <cell r="AU211">
            <v>27.418000000000003</v>
          </cell>
          <cell r="AV211">
            <v>27.418000000000003</v>
          </cell>
          <cell r="AW211">
            <v>27.418000000000003</v>
          </cell>
          <cell r="AX211">
            <v>27.418000000000003</v>
          </cell>
          <cell r="AY211">
            <v>27.418000000000003</v>
          </cell>
          <cell r="AZ211">
            <v>27.418000000000003</v>
          </cell>
          <cell r="BA211">
            <v>26.50406666666667</v>
          </cell>
          <cell r="BB211">
            <v>25.590133333333338</v>
          </cell>
          <cell r="BC211">
            <v>24.676200000000005</v>
          </cell>
          <cell r="BD211">
            <v>23.762266666666672</v>
          </cell>
          <cell r="BE211">
            <v>22.84833333333334</v>
          </cell>
          <cell r="BF211">
            <v>21.934400000000007</v>
          </cell>
          <cell r="BG211">
            <v>21.020466666666675</v>
          </cell>
          <cell r="BH211">
            <v>20.106533333333342</v>
          </cell>
          <cell r="BI211">
            <v>19.192600000000009</v>
          </cell>
          <cell r="BJ211">
            <v>18.278666666666677</v>
          </cell>
          <cell r="BK211">
            <v>17.364733333333344</v>
          </cell>
          <cell r="BL211">
            <v>16.450800000000012</v>
          </cell>
          <cell r="BM211">
            <v>15.536866666666679</v>
          </cell>
          <cell r="BN211">
            <v>14.622933333333346</v>
          </cell>
          <cell r="BO211">
            <v>13.709000000000014</v>
          </cell>
          <cell r="BP211">
            <v>12.795066666666681</v>
          </cell>
          <cell r="BQ211">
            <v>11.881133333333349</v>
          </cell>
          <cell r="BR211">
            <v>10.967200000000016</v>
          </cell>
          <cell r="BS211">
            <v>10.053266666666683</v>
          </cell>
          <cell r="BT211">
            <v>9.1393333333333509</v>
          </cell>
          <cell r="BU211">
            <v>8.2254000000000183</v>
          </cell>
          <cell r="BV211">
            <v>7.3114666666666848</v>
          </cell>
          <cell r="BW211">
            <v>6.3975333333333513</v>
          </cell>
          <cell r="BX211">
            <v>5.4836000000000178</v>
          </cell>
          <cell r="BY211">
            <v>4.5696666666666843</v>
          </cell>
          <cell r="BZ211">
            <v>3.6557333333333508</v>
          </cell>
          <cell r="CA211">
            <v>2.7418000000000173</v>
          </cell>
          <cell r="CB211">
            <v>1.8278666666666838</v>
          </cell>
          <cell r="CC211">
            <v>0.91393333333335047</v>
          </cell>
          <cell r="CD211">
            <v>1.7097434579227411E-14</v>
          </cell>
          <cell r="CE211">
            <v>1.7097434579227411E-14</v>
          </cell>
          <cell r="CF211">
            <v>1.7097434579227411E-14</v>
          </cell>
          <cell r="CG211">
            <v>1.7097434579227411E-14</v>
          </cell>
          <cell r="CH211">
            <v>1.7097434579227411E-14</v>
          </cell>
          <cell r="CI211">
            <v>1.7097434579227411E-14</v>
          </cell>
          <cell r="CJ211">
            <v>1.7097434579227411E-14</v>
          </cell>
          <cell r="CK211">
            <v>1.7097434579227411E-14</v>
          </cell>
          <cell r="CL211">
            <v>1.7097434579227411E-14</v>
          </cell>
        </row>
        <row r="212">
          <cell r="AH212">
            <v>3.75</v>
          </cell>
          <cell r="AI212">
            <v>0.75</v>
          </cell>
          <cell r="AJ212">
            <v>31.049999999999997</v>
          </cell>
          <cell r="AK212">
            <v>3.35</v>
          </cell>
          <cell r="AL212">
            <v>38.9</v>
          </cell>
          <cell r="AM212">
            <v>17.418000000000003</v>
          </cell>
          <cell r="AN212">
            <v>19.456000000000017</v>
          </cell>
          <cell r="AO212">
            <v>31.21</v>
          </cell>
          <cell r="AP212">
            <v>22</v>
          </cell>
          <cell r="AQ212">
            <v>27.418000000000003</v>
          </cell>
          <cell r="AR212">
            <v>32.036000000000016</v>
          </cell>
          <cell r="AS212">
            <v>32.036000000000016</v>
          </cell>
          <cell r="AT212">
            <v>32.036000000000016</v>
          </cell>
          <cell r="AU212">
            <v>32.036000000000016</v>
          </cell>
          <cell r="AV212">
            <v>32.036000000000016</v>
          </cell>
          <cell r="AW212">
            <v>32.036000000000016</v>
          </cell>
          <cell r="AX212">
            <v>32.036000000000016</v>
          </cell>
          <cell r="AY212">
            <v>32.036000000000016</v>
          </cell>
          <cell r="AZ212">
            <v>32.036000000000016</v>
          </cell>
          <cell r="BA212">
            <v>32.036000000000016</v>
          </cell>
          <cell r="BB212">
            <v>30.968133333333348</v>
          </cell>
          <cell r="BC212">
            <v>29.900266666666681</v>
          </cell>
          <cell r="BD212">
            <v>28.832400000000014</v>
          </cell>
          <cell r="BE212">
            <v>27.764533333333347</v>
          </cell>
          <cell r="BF212">
            <v>26.69666666666668</v>
          </cell>
          <cell r="BG212">
            <v>25.628800000000012</v>
          </cell>
          <cell r="BH212">
            <v>24.560933333333345</v>
          </cell>
          <cell r="BI212">
            <v>23.493066666666678</v>
          </cell>
          <cell r="BJ212">
            <v>22.425200000000011</v>
          </cell>
          <cell r="BK212">
            <v>21.357333333333344</v>
          </cell>
          <cell r="BL212">
            <v>20.289466666666677</v>
          </cell>
          <cell r="BM212">
            <v>19.221600000000009</v>
          </cell>
          <cell r="BN212">
            <v>18.153733333333342</v>
          </cell>
          <cell r="BO212">
            <v>17.085866666666675</v>
          </cell>
          <cell r="BP212">
            <v>16.018000000000008</v>
          </cell>
          <cell r="BQ212">
            <v>14.950133333333341</v>
          </cell>
          <cell r="BR212">
            <v>13.882266666666673</v>
          </cell>
          <cell r="BS212">
            <v>12.814400000000006</v>
          </cell>
          <cell r="BT212">
            <v>11.746533333333339</v>
          </cell>
          <cell r="BU212">
            <v>10.678666666666672</v>
          </cell>
          <cell r="BV212">
            <v>9.6108000000000047</v>
          </cell>
          <cell r="BW212">
            <v>8.5429333333333375</v>
          </cell>
          <cell r="BX212">
            <v>7.4750666666666703</v>
          </cell>
          <cell r="BY212">
            <v>6.4072000000000031</v>
          </cell>
          <cell r="BZ212">
            <v>5.3393333333333359</v>
          </cell>
          <cell r="CA212">
            <v>4.2714666666666687</v>
          </cell>
          <cell r="CB212">
            <v>3.2036000000000016</v>
          </cell>
          <cell r="CC212">
            <v>2.1357333333333344</v>
          </cell>
          <cell r="CD212">
            <v>1.0678666666666672</v>
          </cell>
          <cell r="CE212">
            <v>0</v>
          </cell>
          <cell r="CF212">
            <v>0</v>
          </cell>
          <cell r="CG212">
            <v>0</v>
          </cell>
          <cell r="CH212">
            <v>0</v>
          </cell>
          <cell r="CI212">
            <v>0</v>
          </cell>
          <cell r="CJ212">
            <v>0</v>
          </cell>
          <cell r="CK212">
            <v>0</v>
          </cell>
          <cell r="CL212">
            <v>0</v>
          </cell>
        </row>
        <row r="213">
          <cell r="AL213">
            <v>7.4999999999999997E-3</v>
          </cell>
          <cell r="AQ213">
            <v>7.4999999999999997E-3</v>
          </cell>
          <cell r="AR213">
            <v>7.4999999999999997E-3</v>
          </cell>
          <cell r="AS213">
            <v>21.21</v>
          </cell>
          <cell r="AT213">
            <v>21.21</v>
          </cell>
          <cell r="AU213">
            <v>21.21</v>
          </cell>
          <cell r="AV213">
            <v>21.21</v>
          </cell>
          <cell r="AW213">
            <v>21.21</v>
          </cell>
          <cell r="AX213">
            <v>21.21</v>
          </cell>
          <cell r="AY213">
            <v>21.21</v>
          </cell>
          <cell r="AZ213">
            <v>21.21</v>
          </cell>
          <cell r="BA213">
            <v>21.21</v>
          </cell>
          <cell r="BB213">
            <v>21.21</v>
          </cell>
          <cell r="BC213">
            <v>20.503</v>
          </cell>
          <cell r="BD213">
            <v>19.795999999999999</v>
          </cell>
          <cell r="BE213">
            <v>19.088999999999999</v>
          </cell>
          <cell r="BF213">
            <v>18.381999999999998</v>
          </cell>
          <cell r="BG213">
            <v>17.674999999999997</v>
          </cell>
          <cell r="BH213">
            <v>16.967999999999996</v>
          </cell>
          <cell r="BI213">
            <v>16.260999999999996</v>
          </cell>
          <cell r="BJ213">
            <v>15.553999999999995</v>
          </cell>
          <cell r="BK213">
            <v>14.846999999999994</v>
          </cell>
          <cell r="BL213">
            <v>14.139999999999993</v>
          </cell>
          <cell r="BM213">
            <v>13.432999999999993</v>
          </cell>
          <cell r="BN213">
            <v>12.725999999999992</v>
          </cell>
          <cell r="BO213">
            <v>12.018999999999991</v>
          </cell>
          <cell r="BP213">
            <v>11.311999999999991</v>
          </cell>
          <cell r="BQ213">
            <v>10.60499999999999</v>
          </cell>
          <cell r="BR213">
            <v>9.897999999999989</v>
          </cell>
          <cell r="BS213">
            <v>9.1909999999999883</v>
          </cell>
          <cell r="BT213">
            <v>8.4839999999999876</v>
          </cell>
          <cell r="BU213">
            <v>7.7769999999999877</v>
          </cell>
          <cell r="BV213">
            <v>7.0699999999999878</v>
          </cell>
          <cell r="BW213">
            <v>6.362999999999988</v>
          </cell>
          <cell r="BX213">
            <v>5.6559999999999881</v>
          </cell>
          <cell r="BY213">
            <v>4.9489999999999883</v>
          </cell>
          <cell r="BZ213">
            <v>4.2419999999999884</v>
          </cell>
          <cell r="CA213">
            <v>3.5349999999999886</v>
          </cell>
          <cell r="CB213">
            <v>2.8279999999999887</v>
          </cell>
          <cell r="CC213">
            <v>2.1209999999999889</v>
          </cell>
          <cell r="CD213">
            <v>1.4139999999999888</v>
          </cell>
          <cell r="CE213">
            <v>0.70699999999998875</v>
          </cell>
          <cell r="CF213">
            <v>-1.1324274851176597E-14</v>
          </cell>
          <cell r="CG213">
            <v>-1.1324274851176597E-14</v>
          </cell>
          <cell r="CH213">
            <v>-1.1324274851176597E-14</v>
          </cell>
          <cell r="CI213">
            <v>-1.1324274851176597E-14</v>
          </cell>
          <cell r="CJ213">
            <v>-1.1324274851176597E-14</v>
          </cell>
          <cell r="CK213">
            <v>-1.1324274851176597E-14</v>
          </cell>
          <cell r="CL213">
            <v>-1.1324274851176597E-14</v>
          </cell>
        </row>
        <row r="214">
          <cell r="AQ214">
            <v>0</v>
          </cell>
          <cell r="AR214">
            <v>0</v>
          </cell>
          <cell r="AS214">
            <v>0</v>
          </cell>
          <cell r="AT214">
            <v>22</v>
          </cell>
          <cell r="AU214">
            <v>22</v>
          </cell>
          <cell r="AV214">
            <v>22</v>
          </cell>
          <cell r="AW214">
            <v>22</v>
          </cell>
          <cell r="AX214">
            <v>22</v>
          </cell>
          <cell r="AY214">
            <v>22</v>
          </cell>
          <cell r="AZ214">
            <v>22</v>
          </cell>
          <cell r="BA214">
            <v>22</v>
          </cell>
          <cell r="BB214">
            <v>22</v>
          </cell>
          <cell r="BC214">
            <v>22</v>
          </cell>
          <cell r="BD214">
            <v>21.266666666666666</v>
          </cell>
          <cell r="BE214">
            <v>20.533333333333331</v>
          </cell>
          <cell r="BF214">
            <v>19.799999999999997</v>
          </cell>
          <cell r="BG214">
            <v>19.066666666666663</v>
          </cell>
          <cell r="BH214">
            <v>18.333333333333329</v>
          </cell>
          <cell r="BI214">
            <v>17.599999999999994</v>
          </cell>
          <cell r="BJ214">
            <v>16.86666666666666</v>
          </cell>
          <cell r="BK214">
            <v>16.133333333333326</v>
          </cell>
          <cell r="BL214">
            <v>15.399999999999993</v>
          </cell>
          <cell r="BM214">
            <v>14.666666666666661</v>
          </cell>
          <cell r="BN214">
            <v>13.933333333333328</v>
          </cell>
          <cell r="BO214">
            <v>13.199999999999996</v>
          </cell>
          <cell r="BP214">
            <v>12.466666666666663</v>
          </cell>
          <cell r="BQ214">
            <v>11.733333333333331</v>
          </cell>
          <cell r="BR214">
            <v>10.999999999999998</v>
          </cell>
          <cell r="BS214">
            <v>10.266666666666666</v>
          </cell>
          <cell r="BT214">
            <v>9.5333333333333332</v>
          </cell>
          <cell r="BU214">
            <v>8.8000000000000007</v>
          </cell>
          <cell r="BV214">
            <v>8.0666666666666682</v>
          </cell>
          <cell r="BW214">
            <v>7.3333333333333348</v>
          </cell>
          <cell r="BX214">
            <v>6.6000000000000014</v>
          </cell>
          <cell r="BY214">
            <v>5.866666666666668</v>
          </cell>
          <cell r="BZ214">
            <v>5.1333333333333346</v>
          </cell>
          <cell r="CA214">
            <v>4.4000000000000012</v>
          </cell>
          <cell r="CB214">
            <v>3.6666666666666679</v>
          </cell>
          <cell r="CC214">
            <v>2.9333333333333345</v>
          </cell>
          <cell r="CD214">
            <v>2.2000000000000011</v>
          </cell>
          <cell r="CE214">
            <v>1.4666666666666677</v>
          </cell>
          <cell r="CF214">
            <v>0.73333333333333439</v>
          </cell>
          <cell r="CG214">
            <v>1.1102230246251565E-15</v>
          </cell>
          <cell r="CH214">
            <v>1.1102230246251565E-15</v>
          </cell>
          <cell r="CI214">
            <v>1.1102230246251565E-15</v>
          </cell>
          <cell r="CJ214">
            <v>1.1102230246251565E-15</v>
          </cell>
          <cell r="CK214">
            <v>1.1102230246251565E-15</v>
          </cell>
          <cell r="CL214">
            <v>1.1102230246251565E-15</v>
          </cell>
        </row>
        <row r="215">
          <cell r="AU215">
            <v>22</v>
          </cell>
          <cell r="AV215">
            <v>22</v>
          </cell>
          <cell r="AW215">
            <v>22</v>
          </cell>
          <cell r="AX215">
            <v>22</v>
          </cell>
          <cell r="AY215">
            <v>22</v>
          </cell>
          <cell r="AZ215">
            <v>22</v>
          </cell>
          <cell r="BA215">
            <v>22</v>
          </cell>
          <cell r="BB215">
            <v>22</v>
          </cell>
          <cell r="BC215">
            <v>22</v>
          </cell>
          <cell r="BD215">
            <v>22</v>
          </cell>
          <cell r="BE215">
            <v>21.266666666666666</v>
          </cell>
          <cell r="BF215">
            <v>20.533333333333331</v>
          </cell>
          <cell r="BG215">
            <v>19.799999999999997</v>
          </cell>
          <cell r="BH215">
            <v>19.066666666666663</v>
          </cell>
          <cell r="BI215">
            <v>18.333333333333329</v>
          </cell>
          <cell r="BJ215">
            <v>17.599999999999994</v>
          </cell>
          <cell r="BK215">
            <v>16.86666666666666</v>
          </cell>
          <cell r="BL215">
            <v>16.133333333333326</v>
          </cell>
          <cell r="BM215">
            <v>15.399999999999993</v>
          </cell>
          <cell r="BN215">
            <v>14.666666666666661</v>
          </cell>
          <cell r="BO215">
            <v>13.933333333333328</v>
          </cell>
          <cell r="BP215">
            <v>13.199999999999996</v>
          </cell>
          <cell r="BQ215">
            <v>12.466666666666663</v>
          </cell>
          <cell r="BR215">
            <v>11.733333333333331</v>
          </cell>
          <cell r="BS215">
            <v>10.999999999999998</v>
          </cell>
          <cell r="BT215">
            <v>10.266666666666666</v>
          </cell>
          <cell r="BU215">
            <v>9.5333333333333332</v>
          </cell>
          <cell r="BV215">
            <v>8.8000000000000007</v>
          </cell>
          <cell r="BW215">
            <v>8.0666666666666682</v>
          </cell>
          <cell r="BX215">
            <v>7.3333333333333348</v>
          </cell>
          <cell r="BY215">
            <v>6.6000000000000014</v>
          </cell>
          <cell r="BZ215">
            <v>5.866666666666668</v>
          </cell>
          <cell r="CA215">
            <v>5.1333333333333346</v>
          </cell>
          <cell r="CB215">
            <v>4.4000000000000012</v>
          </cell>
          <cell r="CC215">
            <v>3.6666666666666679</v>
          </cell>
          <cell r="CD215">
            <v>2.9333333333333345</v>
          </cell>
          <cell r="CE215">
            <v>2.2000000000000011</v>
          </cell>
          <cell r="CF215">
            <v>1.4666666666666677</v>
          </cell>
          <cell r="CG215">
            <v>0.73333333333333439</v>
          </cell>
          <cell r="CH215">
            <v>1.1102230246251565E-15</v>
          </cell>
          <cell r="CI215">
            <v>1.1102230246251565E-15</v>
          </cell>
          <cell r="CJ215">
            <v>1.1102230246251565E-15</v>
          </cell>
          <cell r="CK215">
            <v>1.1102230246251565E-15</v>
          </cell>
          <cell r="CL215">
            <v>1.1102230246251565E-15</v>
          </cell>
        </row>
        <row r="234">
          <cell r="AB234">
            <v>0</v>
          </cell>
          <cell r="AG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0.44899999999999995</v>
          </cell>
          <cell r="BA234">
            <v>1.1656666666666666</v>
          </cell>
          <cell r="BB234">
            <v>1.7490000000000001</v>
          </cell>
          <cell r="BC234">
            <v>2.3656666666666668</v>
          </cell>
          <cell r="BD234">
            <v>3.0156666666666667</v>
          </cell>
          <cell r="BE234">
            <v>3.6989999999999998</v>
          </cell>
          <cell r="BF234">
            <v>4.4156666666666666</v>
          </cell>
          <cell r="BG234">
            <v>5.1656666666666666</v>
          </cell>
          <cell r="BH234">
            <v>4.75</v>
          </cell>
          <cell r="BI234">
            <v>4.7833333333333332</v>
          </cell>
          <cell r="BJ234">
            <v>4.8166666666666664</v>
          </cell>
          <cell r="BK234">
            <v>4.8499999999999996</v>
          </cell>
          <cell r="BL234">
            <v>5.3323333333333336</v>
          </cell>
          <cell r="BM234">
            <v>5.3656666666666668</v>
          </cell>
          <cell r="BN234">
            <v>5.399</v>
          </cell>
          <cell r="BO234">
            <v>5.4323333333333332</v>
          </cell>
          <cell r="BP234">
            <v>5.4656666666666665</v>
          </cell>
          <cell r="BQ234">
            <v>5.4989999999999997</v>
          </cell>
          <cell r="BR234">
            <v>5.5323333333333338</v>
          </cell>
          <cell r="BS234">
            <v>5.565666666666667</v>
          </cell>
          <cell r="BT234">
            <v>5.5990000000000002</v>
          </cell>
          <cell r="BU234">
            <v>4.5823333333333336</v>
          </cell>
          <cell r="BV234">
            <v>4.5823333333333336</v>
          </cell>
          <cell r="BW234">
            <v>4.5823333333333336</v>
          </cell>
          <cell r="BX234">
            <v>4.5823333333333336</v>
          </cell>
          <cell r="BY234">
            <v>4.5823333333333336</v>
          </cell>
          <cell r="BZ234">
            <v>4.5823333333333336</v>
          </cell>
          <cell r="CA234">
            <v>4.5823333333333336</v>
          </cell>
          <cell r="CB234">
            <v>4.5823333333333336</v>
          </cell>
          <cell r="CC234">
            <v>4.5823333333333336</v>
          </cell>
          <cell r="CD234">
            <v>4.1333333333333337</v>
          </cell>
          <cell r="CE234">
            <v>3.4166666666666665</v>
          </cell>
          <cell r="CF234">
            <v>3.4166666666666665</v>
          </cell>
          <cell r="CG234">
            <v>2.8000000000000003</v>
          </cell>
          <cell r="CH234">
            <v>2.15</v>
          </cell>
          <cell r="CI234">
            <v>1.4666666666666668</v>
          </cell>
          <cell r="CJ234">
            <v>0.75</v>
          </cell>
          <cell r="CK234">
            <v>0</v>
          </cell>
          <cell r="CL234">
            <v>0</v>
          </cell>
          <cell r="CM234">
            <v>0</v>
          </cell>
          <cell r="CN234">
            <v>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cell r="EW234">
            <v>0</v>
          </cell>
          <cell r="EX234">
            <v>0</v>
          </cell>
          <cell r="EY234">
            <v>0</v>
          </cell>
          <cell r="EZ234">
            <v>0</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v>
          </cell>
          <cell r="FQ234">
            <v>0</v>
          </cell>
          <cell r="FR234">
            <v>0</v>
          </cell>
          <cell r="FS234">
            <v>0</v>
          </cell>
          <cell r="FT234">
            <v>0</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v>
          </cell>
          <cell r="GK234">
            <v>0</v>
          </cell>
          <cell r="GL234">
            <v>0</v>
          </cell>
          <cell r="GM234">
            <v>0</v>
          </cell>
          <cell r="GN234">
            <v>0</v>
          </cell>
          <cell r="GO234">
            <v>0</v>
          </cell>
          <cell r="GP234">
            <v>0</v>
          </cell>
          <cell r="GQ234">
            <v>0</v>
          </cell>
          <cell r="GR234">
            <v>0</v>
          </cell>
          <cell r="GS234">
            <v>0</v>
          </cell>
          <cell r="GT234">
            <v>0</v>
          </cell>
          <cell r="GU234">
            <v>0</v>
          </cell>
          <cell r="GV234">
            <v>0</v>
          </cell>
          <cell r="GW234">
            <v>0</v>
          </cell>
          <cell r="GX234">
            <v>0</v>
          </cell>
          <cell r="GY234">
            <v>0</v>
          </cell>
          <cell r="GZ234">
            <v>0</v>
          </cell>
          <cell r="HA234">
            <v>0</v>
          </cell>
          <cell r="HB234">
            <v>0</v>
          </cell>
          <cell r="HC234">
            <v>0</v>
          </cell>
          <cell r="HD234">
            <v>0</v>
          </cell>
          <cell r="HE234">
            <v>0</v>
          </cell>
          <cell r="HF234">
            <v>0</v>
          </cell>
          <cell r="HG234">
            <v>0</v>
          </cell>
          <cell r="HH234">
            <v>0</v>
          </cell>
          <cell r="HI234">
            <v>0</v>
          </cell>
          <cell r="HJ234">
            <v>0</v>
          </cell>
          <cell r="HK234">
            <v>0</v>
          </cell>
          <cell r="HL234">
            <v>0</v>
          </cell>
          <cell r="HM234">
            <v>0</v>
          </cell>
          <cell r="HN234">
            <v>0</v>
          </cell>
          <cell r="HO234">
            <v>0</v>
          </cell>
          <cell r="HP234">
            <v>0</v>
          </cell>
          <cell r="HQ234">
            <v>0</v>
          </cell>
          <cell r="HR234">
            <v>0</v>
          </cell>
          <cell r="HS234">
            <v>0</v>
          </cell>
          <cell r="HT234">
            <v>0</v>
          </cell>
          <cell r="HU234">
            <v>0</v>
          </cell>
          <cell r="HV234">
            <v>0</v>
          </cell>
          <cell r="HW234">
            <v>0</v>
          </cell>
          <cell r="HX234">
            <v>0</v>
          </cell>
          <cell r="HY234">
            <v>0</v>
          </cell>
          <cell r="HZ234">
            <v>0</v>
          </cell>
          <cell r="IA234">
            <v>0</v>
          </cell>
          <cell r="IB234">
            <v>0</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row>
        <row r="235">
          <cell r="AC235">
            <v>0</v>
          </cell>
          <cell r="AD235">
            <v>0</v>
          </cell>
          <cell r="AE235">
            <v>0</v>
          </cell>
          <cell r="AF235">
            <v>0</v>
          </cell>
          <cell r="AG235">
            <v>0</v>
          </cell>
          <cell r="AL235">
            <v>0</v>
          </cell>
          <cell r="AM235">
            <v>1.6837499999999998E-2</v>
          </cell>
          <cell r="AN235">
            <v>1.6837499999999998E-2</v>
          </cell>
          <cell r="AO235">
            <v>1.6837499999999998E-2</v>
          </cell>
          <cell r="AP235">
            <v>1.6837499999999998E-2</v>
          </cell>
          <cell r="AQ235">
            <v>6.7349999999999993E-2</v>
          </cell>
          <cell r="AR235">
            <v>0.17485000000000001</v>
          </cell>
          <cell r="AS235">
            <v>0.26234999999999997</v>
          </cell>
          <cell r="AT235">
            <v>0.35485</v>
          </cell>
          <cell r="AU235">
            <v>0.45235000000000003</v>
          </cell>
          <cell r="AV235">
            <v>0.55484999999999995</v>
          </cell>
          <cell r="AW235">
            <v>0.66234999999999999</v>
          </cell>
          <cell r="AX235">
            <v>0.77485000000000004</v>
          </cell>
          <cell r="AY235">
            <v>0.89234999999999998</v>
          </cell>
          <cell r="AZ235">
            <v>1.01485</v>
          </cell>
          <cell r="BA235">
            <v>1.1401049999999999</v>
          </cell>
          <cell r="BB235">
            <v>1.2667766666666667</v>
          </cell>
          <cell r="BC235">
            <v>1.3955316666666664</v>
          </cell>
          <cell r="BD235">
            <v>1.5262033333333331</v>
          </cell>
          <cell r="BE235">
            <v>1.6586249999999998</v>
          </cell>
          <cell r="BF235">
            <v>1.7926299999999997</v>
          </cell>
          <cell r="BG235">
            <v>1.7705516666666665</v>
          </cell>
          <cell r="BH235">
            <v>1.7447233333333332</v>
          </cell>
          <cell r="BI235">
            <v>1.7209733333333332</v>
          </cell>
          <cell r="BJ235">
            <v>1.6970566666666664</v>
          </cell>
          <cell r="BK235">
            <v>1.6729733333333332</v>
          </cell>
          <cell r="BL235">
            <v>1.6487233333333331</v>
          </cell>
          <cell r="BM235">
            <v>1.6220616666666663</v>
          </cell>
          <cell r="BN235">
            <v>1.5952333333333331</v>
          </cell>
          <cell r="BO235">
            <v>1.5682383333333332</v>
          </cell>
          <cell r="BP235">
            <v>1.5410766666666664</v>
          </cell>
          <cell r="BQ235">
            <v>1.513748333333333</v>
          </cell>
          <cell r="BR235">
            <v>1.486253333333333</v>
          </cell>
          <cell r="BS235">
            <v>1.4585916666666663</v>
          </cell>
          <cell r="BT235">
            <v>1.4307633333333329</v>
          </cell>
          <cell r="BU235">
            <v>1.402768333333333</v>
          </cell>
          <cell r="BV235">
            <v>1.3798566666666663</v>
          </cell>
          <cell r="BW235">
            <v>1.3569449999999994</v>
          </cell>
          <cell r="BX235">
            <v>1.3340333333333327</v>
          </cell>
          <cell r="BY235">
            <v>1.3111216666666661</v>
          </cell>
          <cell r="BZ235">
            <v>1.2882099999999994</v>
          </cell>
          <cell r="CA235">
            <v>1.2652983333333327</v>
          </cell>
          <cell r="CB235">
            <v>1.2423866666666661</v>
          </cell>
          <cell r="CC235">
            <v>1.2194749999999994</v>
          </cell>
          <cell r="CD235">
            <v>1.1965633333333328</v>
          </cell>
          <cell r="CE235">
            <v>1.1758966666666661</v>
          </cell>
          <cell r="CF235">
            <v>1.1588133333333328</v>
          </cell>
          <cell r="CG235">
            <v>1.1417299999999995</v>
          </cell>
          <cell r="CH235">
            <v>1.1277299999999995</v>
          </cell>
          <cell r="CI235">
            <v>1.1169799999999994</v>
          </cell>
          <cell r="CJ235">
            <v>1.109646666666666</v>
          </cell>
          <cell r="CK235">
            <v>1.1058966666666661</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cell r="EW235">
            <v>0</v>
          </cell>
          <cell r="EX235">
            <v>0</v>
          </cell>
          <cell r="EY235">
            <v>0</v>
          </cell>
          <cell r="EZ235">
            <v>0</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v>
          </cell>
          <cell r="FQ235">
            <v>0</v>
          </cell>
          <cell r="FR235">
            <v>0</v>
          </cell>
          <cell r="FS235">
            <v>0</v>
          </cell>
          <cell r="FT235">
            <v>0</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v>
          </cell>
          <cell r="GK235">
            <v>0</v>
          </cell>
          <cell r="GL235">
            <v>0</v>
          </cell>
          <cell r="GM235">
            <v>0</v>
          </cell>
          <cell r="GN235">
            <v>0</v>
          </cell>
          <cell r="GO235">
            <v>0</v>
          </cell>
          <cell r="GP235">
            <v>0</v>
          </cell>
          <cell r="GQ235">
            <v>0</v>
          </cell>
          <cell r="GR235">
            <v>0</v>
          </cell>
          <cell r="GS235">
            <v>0</v>
          </cell>
          <cell r="GT235">
            <v>0</v>
          </cell>
          <cell r="GU235">
            <v>0</v>
          </cell>
          <cell r="GV235">
            <v>0</v>
          </cell>
          <cell r="GW235">
            <v>0</v>
          </cell>
          <cell r="GX235">
            <v>0</v>
          </cell>
          <cell r="GY235">
            <v>0</v>
          </cell>
          <cell r="GZ235">
            <v>0</v>
          </cell>
          <cell r="HA235">
            <v>0</v>
          </cell>
          <cell r="HB235">
            <v>0</v>
          </cell>
          <cell r="HC235">
            <v>0</v>
          </cell>
          <cell r="HD235">
            <v>0</v>
          </cell>
          <cell r="HE235">
            <v>0</v>
          </cell>
          <cell r="HF235">
            <v>0</v>
          </cell>
          <cell r="HG235">
            <v>0</v>
          </cell>
          <cell r="HH235">
            <v>0</v>
          </cell>
          <cell r="HI235">
            <v>0</v>
          </cell>
          <cell r="HJ235">
            <v>0</v>
          </cell>
          <cell r="HK235">
            <v>0</v>
          </cell>
          <cell r="HL235">
            <v>0</v>
          </cell>
          <cell r="HM235">
            <v>0</v>
          </cell>
          <cell r="HN235">
            <v>0</v>
          </cell>
          <cell r="HO235">
            <v>0</v>
          </cell>
          <cell r="HP235">
            <v>0</v>
          </cell>
          <cell r="HQ235">
            <v>0</v>
          </cell>
          <cell r="HR235">
            <v>0</v>
          </cell>
          <cell r="HS235">
            <v>0</v>
          </cell>
          <cell r="HT235">
            <v>0</v>
          </cell>
          <cell r="HU235">
            <v>0</v>
          </cell>
          <cell r="HV235">
            <v>0</v>
          </cell>
          <cell r="HW235">
            <v>0</v>
          </cell>
          <cell r="HX235">
            <v>0</v>
          </cell>
          <cell r="HY235">
            <v>0</v>
          </cell>
          <cell r="HZ235">
            <v>0</v>
          </cell>
          <cell r="IA235">
            <v>0</v>
          </cell>
          <cell r="IB235">
            <v>0</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row>
        <row r="236">
          <cell r="AL236">
            <v>13.469999999999999</v>
          </cell>
          <cell r="AM236">
            <v>0.1863165</v>
          </cell>
          <cell r="AN236">
            <v>0.1863165</v>
          </cell>
          <cell r="AO236">
            <v>0.1863165</v>
          </cell>
          <cell r="AP236">
            <v>0.1863165</v>
          </cell>
          <cell r="AQ236">
            <v>34.97</v>
          </cell>
          <cell r="AR236">
            <v>52.47</v>
          </cell>
          <cell r="AS236">
            <v>70.97</v>
          </cell>
          <cell r="AT236">
            <v>90.47</v>
          </cell>
          <cell r="AU236">
            <v>110.97</v>
          </cell>
          <cell r="AV236">
            <v>132.47</v>
          </cell>
          <cell r="AW236">
            <v>154.97</v>
          </cell>
          <cell r="AX236">
            <v>178.47</v>
          </cell>
          <cell r="AY236">
            <v>202.97</v>
          </cell>
          <cell r="AZ236">
            <v>228.02099999999999</v>
          </cell>
          <cell r="BA236">
            <v>253.35533333333331</v>
          </cell>
          <cell r="BB236">
            <v>279.10633333333328</v>
          </cell>
          <cell r="BC236">
            <v>305.24066666666664</v>
          </cell>
          <cell r="BD236">
            <v>331.72499999999997</v>
          </cell>
          <cell r="BE236">
            <v>358.52599999999995</v>
          </cell>
          <cell r="BF236">
            <v>354.1103333333333</v>
          </cell>
          <cell r="BG236">
            <v>348.94466666666665</v>
          </cell>
          <cell r="BH236">
            <v>344.19466666666665</v>
          </cell>
          <cell r="BI236">
            <v>339.41133333333329</v>
          </cell>
          <cell r="BJ236">
            <v>334.59466666666663</v>
          </cell>
          <cell r="BK236">
            <v>329.7446666666666</v>
          </cell>
          <cell r="BL236">
            <v>324.41233333333327</v>
          </cell>
          <cell r="BM236">
            <v>319.04666666666662</v>
          </cell>
          <cell r="BN236">
            <v>313.64766666666662</v>
          </cell>
          <cell r="BO236">
            <v>308.21533333333326</v>
          </cell>
          <cell r="BP236">
            <v>302.7496666666666</v>
          </cell>
          <cell r="BQ236">
            <v>297.25066666666658</v>
          </cell>
          <cell r="BR236">
            <v>291.71833333333325</v>
          </cell>
          <cell r="BS236">
            <v>286.15266666666656</v>
          </cell>
          <cell r="BT236">
            <v>280.55366666666657</v>
          </cell>
          <cell r="BU236">
            <v>275.97133333333323</v>
          </cell>
          <cell r="BV236">
            <v>271.3889999999999</v>
          </cell>
          <cell r="BW236">
            <v>266.80666666666656</v>
          </cell>
          <cell r="BX236">
            <v>262.22433333333322</v>
          </cell>
          <cell r="BY236">
            <v>257.64199999999988</v>
          </cell>
          <cell r="BZ236">
            <v>253.05966666666654</v>
          </cell>
          <cell r="CA236">
            <v>248.47733333333321</v>
          </cell>
          <cell r="CB236">
            <v>243.89499999999987</v>
          </cell>
          <cell r="CC236">
            <v>239.31266666666653</v>
          </cell>
          <cell r="CD236">
            <v>235.1793333333332</v>
          </cell>
          <cell r="CE236">
            <v>231.76266666666655</v>
          </cell>
          <cell r="CF236">
            <v>228.34599999999989</v>
          </cell>
          <cell r="CG236">
            <v>225.54599999999988</v>
          </cell>
          <cell r="CH236">
            <v>223.39599999999987</v>
          </cell>
          <cell r="CI236">
            <v>221.9293333333332</v>
          </cell>
          <cell r="CJ236">
            <v>221.1793333333332</v>
          </cell>
          <cell r="CK236">
            <v>221.1793333333332</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cell r="EW236">
            <v>0</v>
          </cell>
          <cell r="EX236">
            <v>0</v>
          </cell>
          <cell r="EY236">
            <v>0</v>
          </cell>
          <cell r="EZ236">
            <v>0</v>
          </cell>
          <cell r="FA236">
            <v>0</v>
          </cell>
          <cell r="FB236">
            <v>0</v>
          </cell>
          <cell r="FC236">
            <v>0</v>
          </cell>
          <cell r="FD236">
            <v>0</v>
          </cell>
          <cell r="FE236">
            <v>0</v>
          </cell>
          <cell r="FF236">
            <v>0</v>
          </cell>
          <cell r="FG236">
            <v>0</v>
          </cell>
          <cell r="FH236">
            <v>0</v>
          </cell>
          <cell r="FI236">
            <v>0</v>
          </cell>
          <cell r="FJ236">
            <v>0</v>
          </cell>
          <cell r="FK236">
            <v>0</v>
          </cell>
          <cell r="FL236">
            <v>0</v>
          </cell>
          <cell r="FM236">
            <v>0</v>
          </cell>
          <cell r="FN236">
            <v>0</v>
          </cell>
          <cell r="FO236">
            <v>0</v>
          </cell>
          <cell r="FP236">
            <v>0</v>
          </cell>
          <cell r="FQ236">
            <v>0</v>
          </cell>
          <cell r="FR236">
            <v>0</v>
          </cell>
          <cell r="FS236">
            <v>0</v>
          </cell>
          <cell r="FT236">
            <v>0</v>
          </cell>
          <cell r="FU236">
            <v>0</v>
          </cell>
          <cell r="FV236">
            <v>0</v>
          </cell>
          <cell r="FW236">
            <v>0</v>
          </cell>
          <cell r="FX236">
            <v>0</v>
          </cell>
          <cell r="FY236">
            <v>0</v>
          </cell>
          <cell r="FZ236">
            <v>0</v>
          </cell>
          <cell r="GA236">
            <v>0</v>
          </cell>
          <cell r="GB236">
            <v>0</v>
          </cell>
          <cell r="GC236">
            <v>0</v>
          </cell>
          <cell r="GD236">
            <v>0</v>
          </cell>
          <cell r="GE236">
            <v>0</v>
          </cell>
          <cell r="GF236">
            <v>0</v>
          </cell>
          <cell r="GG236">
            <v>0</v>
          </cell>
          <cell r="GH236">
            <v>0</v>
          </cell>
          <cell r="GI236">
            <v>0</v>
          </cell>
          <cell r="GJ236">
            <v>0</v>
          </cell>
          <cell r="GK236">
            <v>0</v>
          </cell>
          <cell r="GL236">
            <v>0</v>
          </cell>
          <cell r="GM236">
            <v>0</v>
          </cell>
          <cell r="GN236">
            <v>0</v>
          </cell>
          <cell r="GO236">
            <v>0</v>
          </cell>
          <cell r="GP236">
            <v>0</v>
          </cell>
          <cell r="GQ236">
            <v>0</v>
          </cell>
          <cell r="GR236">
            <v>0</v>
          </cell>
          <cell r="GS236">
            <v>0</v>
          </cell>
          <cell r="GT236">
            <v>0</v>
          </cell>
          <cell r="GU236">
            <v>0</v>
          </cell>
          <cell r="GV236">
            <v>0</v>
          </cell>
          <cell r="GW236">
            <v>0</v>
          </cell>
          <cell r="GX236">
            <v>0</v>
          </cell>
          <cell r="GY236">
            <v>0</v>
          </cell>
          <cell r="GZ236">
            <v>0</v>
          </cell>
          <cell r="HA236">
            <v>0</v>
          </cell>
          <cell r="HB236">
            <v>0</v>
          </cell>
          <cell r="HC236">
            <v>0</v>
          </cell>
          <cell r="HD236">
            <v>0</v>
          </cell>
          <cell r="HE236">
            <v>0</v>
          </cell>
          <cell r="HF236">
            <v>0</v>
          </cell>
          <cell r="HG236">
            <v>0</v>
          </cell>
          <cell r="HH236">
            <v>0</v>
          </cell>
          <cell r="HI236">
            <v>0</v>
          </cell>
          <cell r="HJ236">
            <v>0</v>
          </cell>
          <cell r="HK236">
            <v>0</v>
          </cell>
          <cell r="HL236">
            <v>0</v>
          </cell>
          <cell r="HM236">
            <v>0</v>
          </cell>
          <cell r="HN236">
            <v>0</v>
          </cell>
          <cell r="HO236">
            <v>0</v>
          </cell>
          <cell r="HP236">
            <v>0</v>
          </cell>
          <cell r="HQ236">
            <v>0</v>
          </cell>
          <cell r="HR236">
            <v>0</v>
          </cell>
          <cell r="HS236">
            <v>0</v>
          </cell>
          <cell r="HT236">
            <v>0</v>
          </cell>
          <cell r="HU236">
            <v>0</v>
          </cell>
          <cell r="HV236">
            <v>0</v>
          </cell>
          <cell r="HW236">
            <v>0</v>
          </cell>
          <cell r="HX236">
            <v>0</v>
          </cell>
          <cell r="HY236">
            <v>0</v>
          </cell>
          <cell r="HZ236">
            <v>0</v>
          </cell>
          <cell r="IA236">
            <v>0</v>
          </cell>
          <cell r="IB236">
            <v>0</v>
          </cell>
          <cell r="IC236">
            <v>0</v>
          </cell>
          <cell r="ID236">
            <v>0</v>
          </cell>
          <cell r="IE236">
            <v>0</v>
          </cell>
          <cell r="IF236">
            <v>0</v>
          </cell>
          <cell r="IG236">
            <v>0</v>
          </cell>
          <cell r="IH236">
            <v>0</v>
          </cell>
          <cell r="II236">
            <v>0</v>
          </cell>
          <cell r="IJ236">
            <v>0</v>
          </cell>
          <cell r="IK236">
            <v>0</v>
          </cell>
          <cell r="IL236">
            <v>0</v>
          </cell>
          <cell r="IM236">
            <v>0</v>
          </cell>
          <cell r="IN236">
            <v>0</v>
          </cell>
          <cell r="IO236">
            <v>0</v>
          </cell>
          <cell r="IP236">
            <v>0</v>
          </cell>
          <cell r="IQ236">
            <v>0</v>
          </cell>
        </row>
        <row r="237">
          <cell r="AL237">
            <v>13.469999999999999</v>
          </cell>
          <cell r="AM237">
            <v>0.13755000000000001</v>
          </cell>
          <cell r="AN237">
            <v>0.13755000000000001</v>
          </cell>
          <cell r="AO237">
            <v>0.13755000000000001</v>
          </cell>
          <cell r="AP237">
            <v>0.13755000000000001</v>
          </cell>
          <cell r="AQ237">
            <v>21.5</v>
          </cell>
          <cell r="AR237">
            <v>17.5</v>
          </cell>
          <cell r="AS237">
            <v>18.5</v>
          </cell>
          <cell r="AT237">
            <v>19.5</v>
          </cell>
          <cell r="AU237">
            <v>20.5</v>
          </cell>
          <cell r="AV237">
            <v>21.5</v>
          </cell>
          <cell r="AW237">
            <v>22.5</v>
          </cell>
          <cell r="AX237">
            <v>23.5</v>
          </cell>
          <cell r="AY237">
            <v>24.5</v>
          </cell>
          <cell r="AZ237">
            <v>25.5</v>
          </cell>
          <cell r="BA237">
            <v>26.5</v>
          </cell>
          <cell r="BB237">
            <v>27.5</v>
          </cell>
          <cell r="BC237">
            <v>28.5</v>
          </cell>
          <cell r="BD237">
            <v>29.5</v>
          </cell>
          <cell r="BE237">
            <v>30.5</v>
          </cell>
          <cell r="BF237">
            <v>9.1699999999999907E-2</v>
          </cell>
          <cell r="BG237">
            <v>8.7114999999999901E-2</v>
          </cell>
          <cell r="BH237">
            <v>8.2529999999999895E-2</v>
          </cell>
          <cell r="BI237">
            <v>7.7944999999999903E-2</v>
          </cell>
          <cell r="BJ237">
            <v>7.3359999999999898E-2</v>
          </cell>
          <cell r="BK237">
            <v>6.8774999999999906E-2</v>
          </cell>
          <cell r="BL237">
            <v>6.41899999999999E-2</v>
          </cell>
          <cell r="BM237">
            <v>5.9604999999999901E-2</v>
          </cell>
          <cell r="BN237">
            <v>5.5019999999999902E-2</v>
          </cell>
          <cell r="BO237">
            <v>5.0434999999999904E-2</v>
          </cell>
          <cell r="BP237">
            <v>4.5849999999999905E-2</v>
          </cell>
          <cell r="BQ237">
            <v>4.1264999999999906E-2</v>
          </cell>
          <cell r="BR237">
            <v>3.6679999999999907E-2</v>
          </cell>
          <cell r="BS237">
            <v>3.2094999999999908E-2</v>
          </cell>
          <cell r="BT237">
            <v>2.7509999999999906E-2</v>
          </cell>
          <cell r="BU237">
            <v>2.2924999999999907E-2</v>
          </cell>
          <cell r="BV237">
            <v>1.8339999999999908E-2</v>
          </cell>
          <cell r="BW237">
            <v>1.3754999999999908E-2</v>
          </cell>
          <cell r="BX237">
            <v>9.1699999999999091E-3</v>
          </cell>
          <cell r="BY237">
            <v>4.5849999999999095E-3</v>
          </cell>
          <cell r="BZ237">
            <v>-8.9928064994637686E-17</v>
          </cell>
          <cell r="CA237">
            <v>-8.9928064994637686E-17</v>
          </cell>
          <cell r="CB237">
            <v>-8.9928064994637686E-17</v>
          </cell>
          <cell r="CC237">
            <v>-8.9928064994637686E-17</v>
          </cell>
          <cell r="CD237">
            <v>-8.9928064994637686E-17</v>
          </cell>
          <cell r="CE237">
            <v>-8.9928064994637686E-17</v>
          </cell>
          <cell r="CF237">
            <v>-8.9928064994637686E-17</v>
          </cell>
          <cell r="CG237">
            <v>-8.9928064994637686E-17</v>
          </cell>
          <cell r="CH237">
            <v>-8.9928064994637686E-17</v>
          </cell>
          <cell r="CI237">
            <v>-8.9928064994637686E-17</v>
          </cell>
          <cell r="CJ237">
            <v>-8.9928064994637686E-17</v>
          </cell>
          <cell r="CK237">
            <v>-8.9928064994637686E-17</v>
          </cell>
          <cell r="CL237">
            <v>-8.9928064994637686E-17</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cell r="HA237">
            <v>0</v>
          </cell>
          <cell r="HB237">
            <v>0</v>
          </cell>
          <cell r="HC237">
            <v>0</v>
          </cell>
          <cell r="HD237">
            <v>0</v>
          </cell>
          <cell r="HE237">
            <v>0</v>
          </cell>
          <cell r="HF237">
            <v>0</v>
          </cell>
          <cell r="HG237">
            <v>0</v>
          </cell>
          <cell r="HH237">
            <v>0</v>
          </cell>
          <cell r="HI237">
            <v>0</v>
          </cell>
          <cell r="HJ237">
            <v>0</v>
          </cell>
          <cell r="HK237">
            <v>0</v>
          </cell>
          <cell r="HL237">
            <v>0</v>
          </cell>
          <cell r="HM237">
            <v>0</v>
          </cell>
          <cell r="HN237">
            <v>0</v>
          </cell>
          <cell r="HO237">
            <v>0</v>
          </cell>
          <cell r="HP237">
            <v>0</v>
          </cell>
          <cell r="HQ237">
            <v>0</v>
          </cell>
          <cell r="HR237">
            <v>0</v>
          </cell>
          <cell r="HS237">
            <v>0</v>
          </cell>
          <cell r="HT237">
            <v>0</v>
          </cell>
          <cell r="HU237">
            <v>0</v>
          </cell>
          <cell r="HV237">
            <v>0</v>
          </cell>
          <cell r="HW237">
            <v>0</v>
          </cell>
          <cell r="HX237">
            <v>0</v>
          </cell>
          <cell r="HY237">
            <v>0</v>
          </cell>
          <cell r="HZ237">
            <v>0</v>
          </cell>
          <cell r="IA237">
            <v>0</v>
          </cell>
          <cell r="IB237">
            <v>0</v>
          </cell>
          <cell r="IC237">
            <v>0</v>
          </cell>
          <cell r="ID237">
            <v>0</v>
          </cell>
          <cell r="IE237">
            <v>0</v>
          </cell>
          <cell r="IF237">
            <v>0</v>
          </cell>
          <cell r="IG237">
            <v>0</v>
          </cell>
          <cell r="IH237">
            <v>0</v>
          </cell>
          <cell r="II237">
            <v>0</v>
          </cell>
          <cell r="IJ237">
            <v>0</v>
          </cell>
          <cell r="IK237">
            <v>0</v>
          </cell>
          <cell r="IL237">
            <v>0</v>
          </cell>
          <cell r="IM237">
            <v>0</v>
          </cell>
          <cell r="IN237">
            <v>0</v>
          </cell>
          <cell r="IO237">
            <v>0</v>
          </cell>
          <cell r="IP237">
            <v>0</v>
          </cell>
          <cell r="IQ237">
            <v>0</v>
          </cell>
        </row>
        <row r="238">
          <cell r="AL238">
            <v>5.0000000000000001E-3</v>
          </cell>
          <cell r="AN238">
            <v>0.12890000000000001</v>
          </cell>
          <cell r="AO238">
            <v>0.12890000000000001</v>
          </cell>
          <cell r="AP238">
            <v>0.12890000000000001</v>
          </cell>
          <cell r="AQ238">
            <v>5.0000000000000001E-3</v>
          </cell>
          <cell r="AR238">
            <v>5.0000000000000001E-3</v>
          </cell>
          <cell r="AS238">
            <v>5.0000000000000001E-3</v>
          </cell>
          <cell r="AT238">
            <v>5.0000000000000001E-3</v>
          </cell>
          <cell r="AU238">
            <v>5.0000000000000001E-3</v>
          </cell>
          <cell r="AV238">
            <v>5.0000000000000001E-3</v>
          </cell>
          <cell r="AW238">
            <v>5.0000000000000001E-3</v>
          </cell>
          <cell r="AX238">
            <v>5.0000000000000001E-3</v>
          </cell>
          <cell r="AY238">
            <v>5.0000000000000001E-3</v>
          </cell>
          <cell r="AZ238">
            <v>5.0000000000000001E-3</v>
          </cell>
          <cell r="BA238">
            <v>5.0000000000000001E-3</v>
          </cell>
          <cell r="BB238">
            <v>5.0000000000000001E-3</v>
          </cell>
          <cell r="BC238">
            <v>5.0000000000000001E-3</v>
          </cell>
          <cell r="BD238">
            <v>5.0000000000000001E-3</v>
          </cell>
          <cell r="BE238">
            <v>5.0000000000000001E-3</v>
          </cell>
          <cell r="BF238">
            <v>5.0000000000000001E-3</v>
          </cell>
          <cell r="BG238">
            <v>5.0000000000000001E-3</v>
          </cell>
          <cell r="BH238">
            <v>5.0000000000000001E-3</v>
          </cell>
          <cell r="BI238">
            <v>5.0000000000000001E-3</v>
          </cell>
          <cell r="BJ238">
            <v>5.0000000000000001E-3</v>
          </cell>
          <cell r="BK238">
            <v>5.0000000000000001E-3</v>
          </cell>
          <cell r="BL238">
            <v>5.0000000000000001E-3</v>
          </cell>
          <cell r="BM238">
            <v>5.0000000000000001E-3</v>
          </cell>
          <cell r="BN238">
            <v>5.0000000000000001E-3</v>
          </cell>
          <cell r="BO238">
            <v>5.0000000000000001E-3</v>
          </cell>
          <cell r="BP238">
            <v>5.0000000000000001E-3</v>
          </cell>
          <cell r="BQ238">
            <v>5.0000000000000001E-3</v>
          </cell>
          <cell r="BR238">
            <v>5.0000000000000001E-3</v>
          </cell>
          <cell r="BS238">
            <v>5.0000000000000001E-3</v>
          </cell>
          <cell r="BT238">
            <v>5.0000000000000001E-3</v>
          </cell>
          <cell r="BU238">
            <v>5.0000000000000001E-3</v>
          </cell>
          <cell r="BV238">
            <v>5.0000000000000001E-3</v>
          </cell>
          <cell r="BW238">
            <v>5.0000000000000001E-3</v>
          </cell>
          <cell r="BX238">
            <v>5.0000000000000001E-3</v>
          </cell>
          <cell r="BY238">
            <v>5.0000000000000001E-3</v>
          </cell>
          <cell r="BZ238">
            <v>5.0000000000000001E-3</v>
          </cell>
          <cell r="CA238">
            <v>5.0000000000000001E-3</v>
          </cell>
          <cell r="CB238">
            <v>5.0000000000000001E-3</v>
          </cell>
          <cell r="CC238">
            <v>5.0000000000000001E-3</v>
          </cell>
          <cell r="CD238">
            <v>5.0000000000000001E-3</v>
          </cell>
          <cell r="CE238">
            <v>5.0000000000000001E-3</v>
          </cell>
          <cell r="CF238">
            <v>5.0000000000000001E-3</v>
          </cell>
          <cell r="CG238">
            <v>5.0000000000000001E-3</v>
          </cell>
          <cell r="CH238">
            <v>5.0000000000000001E-3</v>
          </cell>
          <cell r="CI238">
            <v>5.0000000000000001E-3</v>
          </cell>
          <cell r="CJ238">
            <v>5.0000000000000001E-3</v>
          </cell>
          <cell r="CK238">
            <v>5.0000000000000001E-3</v>
          </cell>
          <cell r="CL238">
            <v>5.0000000000000001E-3</v>
          </cell>
          <cell r="CM238">
            <v>5.0000000000000001E-3</v>
          </cell>
          <cell r="CN238">
            <v>5.0000000000000001E-3</v>
          </cell>
          <cell r="CO238">
            <v>5.0000000000000001E-3</v>
          </cell>
          <cell r="CP238">
            <v>5.0000000000000001E-3</v>
          </cell>
          <cell r="CQ238">
            <v>5.0000000000000001E-3</v>
          </cell>
          <cell r="CR238">
            <v>5.0000000000000001E-3</v>
          </cell>
          <cell r="CS238">
            <v>5.0000000000000001E-3</v>
          </cell>
          <cell r="CT238">
            <v>5.0000000000000001E-3</v>
          </cell>
          <cell r="CU238">
            <v>5.0000000000000001E-3</v>
          </cell>
          <cell r="CV238">
            <v>5.0000000000000001E-3</v>
          </cell>
          <cell r="CW238">
            <v>5.0000000000000001E-3</v>
          </cell>
          <cell r="CX238">
            <v>5.0000000000000001E-3</v>
          </cell>
          <cell r="CY238">
            <v>5.0000000000000001E-3</v>
          </cell>
          <cell r="CZ238">
            <v>5.0000000000000001E-3</v>
          </cell>
          <cell r="DA238">
            <v>5.0000000000000001E-3</v>
          </cell>
          <cell r="DB238">
            <v>5.0000000000000001E-3</v>
          </cell>
          <cell r="DC238">
            <v>5.0000000000000001E-3</v>
          </cell>
          <cell r="DD238">
            <v>5.0000000000000001E-3</v>
          </cell>
          <cell r="DE238">
            <v>5.0000000000000001E-3</v>
          </cell>
          <cell r="DF238">
            <v>5.0000000000000001E-3</v>
          </cell>
          <cell r="DG238">
            <v>5.0000000000000001E-3</v>
          </cell>
          <cell r="DH238">
            <v>5.0000000000000001E-3</v>
          </cell>
          <cell r="DI238">
            <v>5.0000000000000001E-3</v>
          </cell>
          <cell r="DJ238">
            <v>5.0000000000000001E-3</v>
          </cell>
          <cell r="DK238">
            <v>5.0000000000000001E-3</v>
          </cell>
          <cell r="DL238">
            <v>5.0000000000000001E-3</v>
          </cell>
          <cell r="DM238">
            <v>5.0000000000000001E-3</v>
          </cell>
          <cell r="DN238">
            <v>5.0000000000000001E-3</v>
          </cell>
          <cell r="DO238">
            <v>5.0000000000000001E-3</v>
          </cell>
          <cell r="DP238">
            <v>5.0000000000000001E-3</v>
          </cell>
          <cell r="DQ238">
            <v>5.0000000000000001E-3</v>
          </cell>
          <cell r="DR238">
            <v>5.0000000000000001E-3</v>
          </cell>
          <cell r="DS238">
            <v>5.0000000000000001E-3</v>
          </cell>
          <cell r="DT238">
            <v>5.0000000000000001E-3</v>
          </cell>
          <cell r="DU238">
            <v>5.0000000000000001E-3</v>
          </cell>
          <cell r="DV238">
            <v>5.0000000000000001E-3</v>
          </cell>
          <cell r="DW238">
            <v>5.0000000000000001E-3</v>
          </cell>
          <cell r="DX238">
            <v>5.0000000000000001E-3</v>
          </cell>
          <cell r="DY238">
            <v>5.0000000000000001E-3</v>
          </cell>
          <cell r="DZ238">
            <v>5.0000000000000001E-3</v>
          </cell>
          <cell r="EA238">
            <v>5.0000000000000001E-3</v>
          </cell>
          <cell r="EB238">
            <v>5.0000000000000001E-3</v>
          </cell>
          <cell r="EC238">
            <v>5.0000000000000001E-3</v>
          </cell>
          <cell r="ED238">
            <v>5.0000000000000001E-3</v>
          </cell>
          <cell r="EE238">
            <v>5.0000000000000001E-3</v>
          </cell>
          <cell r="EF238">
            <v>5.0000000000000001E-3</v>
          </cell>
          <cell r="EG238">
            <v>5.0000000000000001E-3</v>
          </cell>
          <cell r="EH238">
            <v>5.0000000000000001E-3</v>
          </cell>
          <cell r="EI238">
            <v>5.0000000000000001E-3</v>
          </cell>
          <cell r="EJ238">
            <v>5.0000000000000001E-3</v>
          </cell>
          <cell r="EK238">
            <v>5.0000000000000001E-3</v>
          </cell>
          <cell r="EL238">
            <v>5.0000000000000001E-3</v>
          </cell>
          <cell r="EM238">
            <v>5.0000000000000001E-3</v>
          </cell>
          <cell r="EN238">
            <v>5.0000000000000001E-3</v>
          </cell>
          <cell r="EO238">
            <v>5.0000000000000001E-3</v>
          </cell>
          <cell r="EP238">
            <v>5.0000000000000001E-3</v>
          </cell>
          <cell r="EQ238">
            <v>5.0000000000000001E-3</v>
          </cell>
          <cell r="ER238">
            <v>5.0000000000000001E-3</v>
          </cell>
          <cell r="ES238">
            <v>5.0000000000000001E-3</v>
          </cell>
          <cell r="ET238">
            <v>5.0000000000000001E-3</v>
          </cell>
          <cell r="EU238">
            <v>5.0000000000000001E-3</v>
          </cell>
          <cell r="EV238">
            <v>5.0000000000000001E-3</v>
          </cell>
          <cell r="EW238">
            <v>5.0000000000000001E-3</v>
          </cell>
          <cell r="EX238">
            <v>5.0000000000000001E-3</v>
          </cell>
          <cell r="EY238">
            <v>5.0000000000000001E-3</v>
          </cell>
          <cell r="EZ238">
            <v>5.0000000000000001E-3</v>
          </cell>
          <cell r="FA238">
            <v>5.0000000000000001E-3</v>
          </cell>
          <cell r="FB238">
            <v>5.0000000000000001E-3</v>
          </cell>
          <cell r="FC238">
            <v>5.0000000000000001E-3</v>
          </cell>
          <cell r="FD238">
            <v>5.0000000000000001E-3</v>
          </cell>
          <cell r="FE238">
            <v>5.0000000000000001E-3</v>
          </cell>
          <cell r="FF238">
            <v>5.0000000000000001E-3</v>
          </cell>
          <cell r="FG238">
            <v>5.0000000000000001E-3</v>
          </cell>
          <cell r="FH238">
            <v>5.0000000000000001E-3</v>
          </cell>
          <cell r="FI238">
            <v>5.0000000000000001E-3</v>
          </cell>
          <cell r="FJ238">
            <v>5.0000000000000001E-3</v>
          </cell>
          <cell r="FK238">
            <v>5.0000000000000001E-3</v>
          </cell>
          <cell r="FL238">
            <v>5.0000000000000001E-3</v>
          </cell>
          <cell r="FM238">
            <v>5.0000000000000001E-3</v>
          </cell>
          <cell r="FN238">
            <v>5.0000000000000001E-3</v>
          </cell>
          <cell r="FO238">
            <v>5.0000000000000001E-3</v>
          </cell>
          <cell r="FP238">
            <v>5.0000000000000001E-3</v>
          </cell>
          <cell r="FQ238">
            <v>5.0000000000000001E-3</v>
          </cell>
          <cell r="FR238">
            <v>5.0000000000000001E-3</v>
          </cell>
          <cell r="FS238">
            <v>5.0000000000000001E-3</v>
          </cell>
          <cell r="FT238">
            <v>5.0000000000000001E-3</v>
          </cell>
          <cell r="FU238">
            <v>5.0000000000000001E-3</v>
          </cell>
          <cell r="FV238">
            <v>5.0000000000000001E-3</v>
          </cell>
          <cell r="FW238">
            <v>5.0000000000000001E-3</v>
          </cell>
          <cell r="FX238">
            <v>5.0000000000000001E-3</v>
          </cell>
          <cell r="FY238">
            <v>5.0000000000000001E-3</v>
          </cell>
          <cell r="FZ238">
            <v>5.0000000000000001E-3</v>
          </cell>
          <cell r="GA238">
            <v>5.0000000000000001E-3</v>
          </cell>
          <cell r="GB238">
            <v>5.0000000000000001E-3</v>
          </cell>
          <cell r="GC238">
            <v>5.0000000000000001E-3</v>
          </cell>
          <cell r="GD238">
            <v>5.0000000000000001E-3</v>
          </cell>
          <cell r="GE238">
            <v>5.0000000000000001E-3</v>
          </cell>
          <cell r="GF238">
            <v>5.0000000000000001E-3</v>
          </cell>
          <cell r="GG238">
            <v>5.0000000000000001E-3</v>
          </cell>
          <cell r="GH238">
            <v>5.0000000000000001E-3</v>
          </cell>
          <cell r="GI238">
            <v>5.0000000000000001E-3</v>
          </cell>
          <cell r="GJ238">
            <v>5.0000000000000001E-3</v>
          </cell>
          <cell r="GK238">
            <v>5.0000000000000001E-3</v>
          </cell>
          <cell r="GL238">
            <v>5.0000000000000001E-3</v>
          </cell>
          <cell r="GM238">
            <v>5.0000000000000001E-3</v>
          </cell>
          <cell r="GN238">
            <v>5.0000000000000001E-3</v>
          </cell>
          <cell r="GO238">
            <v>5.0000000000000001E-3</v>
          </cell>
          <cell r="GP238">
            <v>5.0000000000000001E-3</v>
          </cell>
          <cell r="GQ238">
            <v>5.0000000000000001E-3</v>
          </cell>
          <cell r="GR238">
            <v>5.0000000000000001E-3</v>
          </cell>
          <cell r="GS238">
            <v>5.0000000000000001E-3</v>
          </cell>
          <cell r="GT238">
            <v>5.0000000000000001E-3</v>
          </cell>
          <cell r="GU238">
            <v>5.0000000000000001E-3</v>
          </cell>
          <cell r="GV238">
            <v>0</v>
          </cell>
          <cell r="GW238">
            <v>0</v>
          </cell>
          <cell r="GX238">
            <v>0</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v>
          </cell>
          <cell r="HM238">
            <v>0</v>
          </cell>
          <cell r="HN238">
            <v>0</v>
          </cell>
          <cell r="HO238">
            <v>0</v>
          </cell>
          <cell r="HP238">
            <v>0</v>
          </cell>
          <cell r="HQ238">
            <v>0</v>
          </cell>
          <cell r="HR238">
            <v>0</v>
          </cell>
          <cell r="HS238">
            <v>0</v>
          </cell>
          <cell r="HT238">
            <v>0</v>
          </cell>
          <cell r="HU238">
            <v>0</v>
          </cell>
          <cell r="HV238">
            <v>0</v>
          </cell>
          <cell r="HW238">
            <v>0</v>
          </cell>
          <cell r="HX238">
            <v>0</v>
          </cell>
          <cell r="HY238">
            <v>0</v>
          </cell>
          <cell r="HZ238">
            <v>0</v>
          </cell>
          <cell r="IA238">
            <v>0</v>
          </cell>
          <cell r="IB238">
            <v>0</v>
          </cell>
          <cell r="IC238">
            <v>0</v>
          </cell>
          <cell r="ID238">
            <v>0</v>
          </cell>
          <cell r="IE238">
            <v>0</v>
          </cell>
          <cell r="IF238">
            <v>0</v>
          </cell>
          <cell r="IG238">
            <v>0</v>
          </cell>
          <cell r="IH238">
            <v>0</v>
          </cell>
          <cell r="II238">
            <v>0</v>
          </cell>
          <cell r="IJ238">
            <v>0</v>
          </cell>
          <cell r="IK238">
            <v>0</v>
          </cell>
          <cell r="IL238">
            <v>0</v>
          </cell>
          <cell r="IM238">
            <v>0</v>
          </cell>
          <cell r="IN238">
            <v>0</v>
          </cell>
          <cell r="IO238">
            <v>0</v>
          </cell>
          <cell r="IP238">
            <v>0</v>
          </cell>
          <cell r="IQ238">
            <v>0</v>
          </cell>
        </row>
        <row r="239">
          <cell r="AO239">
            <v>0.13739999999999999</v>
          </cell>
          <cell r="AP239">
            <v>0.13739999999999999</v>
          </cell>
          <cell r="AQ239">
            <v>0.13739999999999999</v>
          </cell>
          <cell r="AR239">
            <v>0.13739999999999999</v>
          </cell>
          <cell r="AS239">
            <v>0.13739999999999999</v>
          </cell>
          <cell r="AT239">
            <v>0.13739999999999999</v>
          </cell>
          <cell r="AU239">
            <v>0.13739999999999999</v>
          </cell>
          <cell r="AV239">
            <v>0</v>
          </cell>
          <cell r="AW239">
            <v>0</v>
          </cell>
          <cell r="AX239">
            <v>0</v>
          </cell>
          <cell r="AY239">
            <v>0</v>
          </cell>
          <cell r="AZ239">
            <v>0.44899999999999995</v>
          </cell>
          <cell r="BA239">
            <v>1.1656666666666666</v>
          </cell>
          <cell r="BB239">
            <v>1.7490000000000001</v>
          </cell>
          <cell r="BC239">
            <v>2.3656666666666668</v>
          </cell>
          <cell r="BD239">
            <v>3.0156666666666667</v>
          </cell>
          <cell r="BE239">
            <v>3.6989999999999998</v>
          </cell>
          <cell r="BF239">
            <v>4.4156666666666666</v>
          </cell>
          <cell r="BG239">
            <v>5.1656666666666666</v>
          </cell>
          <cell r="BH239">
            <v>4.75</v>
          </cell>
          <cell r="BI239">
            <v>4.7833333333333332</v>
          </cell>
          <cell r="BJ239">
            <v>4.8166666666666664</v>
          </cell>
          <cell r="BK239">
            <v>4.8499999999999996</v>
          </cell>
          <cell r="BL239">
            <v>5.3323333333333336</v>
          </cell>
          <cell r="BM239">
            <v>5.3656666666666668</v>
          </cell>
          <cell r="BN239">
            <v>5.399</v>
          </cell>
          <cell r="BO239">
            <v>5.4323333333333332</v>
          </cell>
          <cell r="BP239">
            <v>5.4656666666666665</v>
          </cell>
          <cell r="BQ239">
            <v>5.4989999999999997</v>
          </cell>
          <cell r="BR239">
            <v>5.5323333333333338</v>
          </cell>
          <cell r="BS239">
            <v>5.565666666666667</v>
          </cell>
          <cell r="BT239">
            <v>5.5990000000000002</v>
          </cell>
          <cell r="BU239">
            <v>4.5823333333333336</v>
          </cell>
          <cell r="BV239">
            <v>4.5823333333333336</v>
          </cell>
          <cell r="BW239">
            <v>4.5823333333333336</v>
          </cell>
          <cell r="BX239">
            <v>4.5823333333333336</v>
          </cell>
          <cell r="BY239">
            <v>4.5823333333333336</v>
          </cell>
          <cell r="BZ239">
            <v>4.5823333333333336</v>
          </cell>
          <cell r="CA239">
            <v>4.5823333333333336</v>
          </cell>
          <cell r="CB239">
            <v>4.5823333333333336</v>
          </cell>
          <cell r="CC239">
            <v>4.5823333333333336</v>
          </cell>
          <cell r="CD239">
            <v>4.1333333333333337</v>
          </cell>
          <cell r="CE239">
            <v>3.4166666666666665</v>
          </cell>
          <cell r="CF239">
            <v>3.4166666666666665</v>
          </cell>
          <cell r="CG239">
            <v>2.8000000000000003</v>
          </cell>
          <cell r="CH239">
            <v>2.15</v>
          </cell>
          <cell r="CI239">
            <v>1.4666666666666668</v>
          </cell>
          <cell r="CJ239">
            <v>0.75</v>
          </cell>
          <cell r="CK239">
            <v>-4.3298697960381107E-17</v>
          </cell>
          <cell r="CL239">
            <v>-4.3298697960381107E-17</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cell r="HA239">
            <v>0</v>
          </cell>
          <cell r="HB239">
            <v>0</v>
          </cell>
          <cell r="HC239">
            <v>0</v>
          </cell>
          <cell r="HD239">
            <v>0</v>
          </cell>
          <cell r="HE239">
            <v>0</v>
          </cell>
          <cell r="HF239">
            <v>0</v>
          </cell>
          <cell r="HG239">
            <v>0</v>
          </cell>
          <cell r="HH239">
            <v>0</v>
          </cell>
          <cell r="HI239">
            <v>0</v>
          </cell>
          <cell r="HJ239">
            <v>0</v>
          </cell>
          <cell r="HK239">
            <v>0</v>
          </cell>
          <cell r="HL239">
            <v>0</v>
          </cell>
          <cell r="HM239">
            <v>0</v>
          </cell>
          <cell r="HN239">
            <v>0</v>
          </cell>
          <cell r="HO239">
            <v>0</v>
          </cell>
          <cell r="HP239">
            <v>0</v>
          </cell>
          <cell r="HQ239">
            <v>0</v>
          </cell>
          <cell r="HR239">
            <v>0</v>
          </cell>
          <cell r="HS239">
            <v>0</v>
          </cell>
          <cell r="HT239">
            <v>0</v>
          </cell>
          <cell r="HU239">
            <v>0</v>
          </cell>
          <cell r="HV239">
            <v>0</v>
          </cell>
          <cell r="HW239">
            <v>0</v>
          </cell>
          <cell r="HX239">
            <v>0</v>
          </cell>
          <cell r="HY239">
            <v>0</v>
          </cell>
          <cell r="HZ239">
            <v>0</v>
          </cell>
          <cell r="IA239">
            <v>0</v>
          </cell>
          <cell r="IB239">
            <v>0</v>
          </cell>
          <cell r="IC239">
            <v>0</v>
          </cell>
          <cell r="ID239">
            <v>0</v>
          </cell>
          <cell r="IE239">
            <v>0</v>
          </cell>
          <cell r="IF239">
            <v>0</v>
          </cell>
          <cell r="IG239">
            <v>0</v>
          </cell>
          <cell r="IH239">
            <v>0</v>
          </cell>
          <cell r="II239">
            <v>0</v>
          </cell>
          <cell r="IJ239">
            <v>0</v>
          </cell>
          <cell r="IK239">
            <v>0</v>
          </cell>
          <cell r="IL239">
            <v>0</v>
          </cell>
          <cell r="IM239">
            <v>0</v>
          </cell>
          <cell r="IN239">
            <v>0</v>
          </cell>
          <cell r="IO239">
            <v>0</v>
          </cell>
          <cell r="IP239">
            <v>0</v>
          </cell>
          <cell r="IQ239">
            <v>0</v>
          </cell>
        </row>
        <row r="240">
          <cell r="AP240">
            <v>0.1429</v>
          </cell>
          <cell r="AQ240">
            <v>0.1429</v>
          </cell>
          <cell r="AR240">
            <v>0.1429</v>
          </cell>
          <cell r="AS240">
            <v>0.1429</v>
          </cell>
          <cell r="AT240">
            <v>0.1429</v>
          </cell>
          <cell r="AU240">
            <v>0.1429</v>
          </cell>
          <cell r="AV240">
            <v>0.1429</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9.5266666666666971E-3</v>
          </cell>
          <cell r="CB240">
            <v>4.7633333333333633E-3</v>
          </cell>
          <cell r="CC240">
            <v>4.7633333333333633E-3</v>
          </cell>
          <cell r="CD240">
            <v>4.7633333333333633E-3</v>
          </cell>
          <cell r="CE240">
            <v>4.7633333333333633E-3</v>
          </cell>
          <cell r="CF240">
            <v>4.7633333333333633E-3</v>
          </cell>
          <cell r="CG240">
            <v>4.7633333333333633E-3</v>
          </cell>
          <cell r="CH240">
            <v>4.7633333333333633E-3</v>
          </cell>
          <cell r="CI240">
            <v>4.7633333333333633E-3</v>
          </cell>
          <cell r="CJ240">
            <v>4.7633333333333633E-3</v>
          </cell>
          <cell r="CK240">
            <v>4.7633333333333633E-3</v>
          </cell>
          <cell r="CL240">
            <v>4.7633333333333633E-3</v>
          </cell>
          <cell r="CM240">
            <v>0</v>
          </cell>
          <cell r="CN240">
            <v>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cell r="FJ240">
            <v>0</v>
          </cell>
          <cell r="FK240">
            <v>0</v>
          </cell>
          <cell r="FL240">
            <v>0</v>
          </cell>
          <cell r="FM240">
            <v>0</v>
          </cell>
          <cell r="FN240">
            <v>0</v>
          </cell>
          <cell r="FO240">
            <v>0</v>
          </cell>
          <cell r="FP240">
            <v>0</v>
          </cell>
          <cell r="FQ240">
            <v>0</v>
          </cell>
          <cell r="FR240">
            <v>0</v>
          </cell>
          <cell r="FS240">
            <v>0</v>
          </cell>
          <cell r="FT240">
            <v>0</v>
          </cell>
          <cell r="FU240">
            <v>0</v>
          </cell>
          <cell r="FV240">
            <v>0</v>
          </cell>
          <cell r="FW240">
            <v>0</v>
          </cell>
          <cell r="FX240">
            <v>0</v>
          </cell>
          <cell r="FY240">
            <v>0</v>
          </cell>
          <cell r="FZ240">
            <v>0</v>
          </cell>
          <cell r="GA240">
            <v>0</v>
          </cell>
          <cell r="GB240">
            <v>0</v>
          </cell>
          <cell r="GC240">
            <v>0</v>
          </cell>
          <cell r="GD240">
            <v>0</v>
          </cell>
          <cell r="GE240">
            <v>0</v>
          </cell>
          <cell r="GF240">
            <v>0</v>
          </cell>
          <cell r="GG240">
            <v>0</v>
          </cell>
          <cell r="GH240">
            <v>0</v>
          </cell>
          <cell r="GI240">
            <v>0</v>
          </cell>
          <cell r="GJ240">
            <v>0</v>
          </cell>
          <cell r="GK240">
            <v>0</v>
          </cell>
          <cell r="GL240">
            <v>0</v>
          </cell>
          <cell r="GM240">
            <v>0</v>
          </cell>
          <cell r="GN240">
            <v>0</v>
          </cell>
          <cell r="GO240">
            <v>0</v>
          </cell>
          <cell r="GP240">
            <v>0</v>
          </cell>
          <cell r="GQ240">
            <v>0</v>
          </cell>
          <cell r="GR240">
            <v>0</v>
          </cell>
          <cell r="GS240">
            <v>0</v>
          </cell>
          <cell r="GT240">
            <v>0</v>
          </cell>
          <cell r="GU240">
            <v>0</v>
          </cell>
          <cell r="GV240">
            <v>0</v>
          </cell>
          <cell r="GW240">
            <v>0</v>
          </cell>
          <cell r="GX240">
            <v>0</v>
          </cell>
          <cell r="GY240">
            <v>0</v>
          </cell>
          <cell r="GZ240">
            <v>0</v>
          </cell>
          <cell r="HA240">
            <v>0</v>
          </cell>
          <cell r="HB240">
            <v>0</v>
          </cell>
          <cell r="HC240">
            <v>0</v>
          </cell>
          <cell r="HD240">
            <v>0</v>
          </cell>
          <cell r="HE240">
            <v>0</v>
          </cell>
          <cell r="HF240">
            <v>0</v>
          </cell>
          <cell r="HG240">
            <v>0</v>
          </cell>
          <cell r="HH240">
            <v>0</v>
          </cell>
          <cell r="HI240">
            <v>0</v>
          </cell>
          <cell r="HJ240">
            <v>0</v>
          </cell>
          <cell r="HK240">
            <v>0</v>
          </cell>
          <cell r="HL240">
            <v>0</v>
          </cell>
          <cell r="HM240">
            <v>0</v>
          </cell>
          <cell r="HN240">
            <v>0</v>
          </cell>
          <cell r="HO240">
            <v>0</v>
          </cell>
          <cell r="HP240">
            <v>0</v>
          </cell>
          <cell r="HQ240">
            <v>0</v>
          </cell>
          <cell r="HR240">
            <v>0</v>
          </cell>
          <cell r="HS240">
            <v>0</v>
          </cell>
          <cell r="HT240">
            <v>0</v>
          </cell>
          <cell r="HU240">
            <v>0</v>
          </cell>
          <cell r="HV240">
            <v>0</v>
          </cell>
          <cell r="HW240">
            <v>0</v>
          </cell>
          <cell r="HX240">
            <v>0</v>
          </cell>
          <cell r="HY240">
            <v>0</v>
          </cell>
          <cell r="HZ240">
            <v>0</v>
          </cell>
          <cell r="IA240">
            <v>0</v>
          </cell>
          <cell r="IB240">
            <v>0</v>
          </cell>
          <cell r="IC240">
            <v>0</v>
          </cell>
          <cell r="ID240">
            <v>0</v>
          </cell>
          <cell r="IE240">
            <v>0</v>
          </cell>
          <cell r="IF240">
            <v>0</v>
          </cell>
          <cell r="IG240">
            <v>0</v>
          </cell>
          <cell r="IH240">
            <v>0</v>
          </cell>
          <cell r="II240">
            <v>0</v>
          </cell>
          <cell r="IJ240">
            <v>0</v>
          </cell>
          <cell r="IK240">
            <v>0</v>
          </cell>
          <cell r="IL240">
            <v>0</v>
          </cell>
          <cell r="IM240">
            <v>0</v>
          </cell>
          <cell r="IN240">
            <v>0</v>
          </cell>
          <cell r="IO240">
            <v>0</v>
          </cell>
          <cell r="IP240">
            <v>0</v>
          </cell>
          <cell r="IQ240">
            <v>0</v>
          </cell>
        </row>
        <row r="241">
          <cell r="AQ241">
            <v>0.1479</v>
          </cell>
          <cell r="AR241">
            <v>0.1479</v>
          </cell>
          <cell r="AS241">
            <v>0.1479</v>
          </cell>
          <cell r="AT241">
            <v>0.1479</v>
          </cell>
          <cell r="AU241">
            <v>0.1479</v>
          </cell>
          <cell r="AV241">
            <v>0.1479</v>
          </cell>
          <cell r="AW241">
            <v>0.1479</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9.8599999999999296E-3</v>
          </cell>
          <cell r="CC241">
            <v>4.9299999999999301E-3</v>
          </cell>
          <cell r="CD241">
            <v>4.9299999999999301E-3</v>
          </cell>
          <cell r="CE241">
            <v>4.9299999999999301E-3</v>
          </cell>
          <cell r="CF241">
            <v>4.9299999999999301E-3</v>
          </cell>
          <cell r="CG241">
            <v>4.9299999999999301E-3</v>
          </cell>
          <cell r="CH241">
            <v>4.9299999999999301E-3</v>
          </cell>
          <cell r="CI241">
            <v>4.9299999999999301E-3</v>
          </cell>
          <cell r="CJ241">
            <v>4.9299999999999301E-3</v>
          </cell>
          <cell r="CK241">
            <v>4.9299999999999301E-3</v>
          </cell>
          <cell r="CL241">
            <v>4.9299999999999301E-3</v>
          </cell>
          <cell r="CM241">
            <v>0</v>
          </cell>
          <cell r="CN241">
            <v>0</v>
          </cell>
          <cell r="CO241">
            <v>0</v>
          </cell>
          <cell r="CP241">
            <v>0</v>
          </cell>
          <cell r="CQ241">
            <v>0</v>
          </cell>
          <cell r="CR241">
            <v>0</v>
          </cell>
          <cell r="CS241">
            <v>0</v>
          </cell>
          <cell r="CT241">
            <v>0</v>
          </cell>
          <cell r="CU241">
            <v>0</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cell r="FJ241">
            <v>0</v>
          </cell>
          <cell r="FK241">
            <v>0</v>
          </cell>
          <cell r="FL241">
            <v>0</v>
          </cell>
          <cell r="FM241">
            <v>0</v>
          </cell>
          <cell r="FN241">
            <v>0</v>
          </cell>
          <cell r="FO241">
            <v>0</v>
          </cell>
          <cell r="FP241">
            <v>0</v>
          </cell>
          <cell r="FQ241">
            <v>0</v>
          </cell>
          <cell r="FR241">
            <v>0</v>
          </cell>
          <cell r="FS241">
            <v>0</v>
          </cell>
          <cell r="FT241">
            <v>0</v>
          </cell>
          <cell r="FU241">
            <v>0</v>
          </cell>
          <cell r="FV241">
            <v>0</v>
          </cell>
          <cell r="FW241">
            <v>0</v>
          </cell>
          <cell r="FX241">
            <v>0</v>
          </cell>
          <cell r="FY241">
            <v>0</v>
          </cell>
          <cell r="FZ241">
            <v>0</v>
          </cell>
          <cell r="GA241">
            <v>0</v>
          </cell>
          <cell r="GB241">
            <v>0</v>
          </cell>
          <cell r="GC241">
            <v>0</v>
          </cell>
          <cell r="GD241">
            <v>0</v>
          </cell>
          <cell r="GE241">
            <v>0</v>
          </cell>
          <cell r="GF241">
            <v>0</v>
          </cell>
          <cell r="GG241">
            <v>0</v>
          </cell>
          <cell r="GH241">
            <v>0</v>
          </cell>
          <cell r="GI241">
            <v>0</v>
          </cell>
          <cell r="GJ241">
            <v>0</v>
          </cell>
          <cell r="GK241">
            <v>0</v>
          </cell>
          <cell r="GL241">
            <v>0</v>
          </cell>
          <cell r="GM241">
            <v>0</v>
          </cell>
          <cell r="GN241">
            <v>0</v>
          </cell>
          <cell r="GO241">
            <v>0</v>
          </cell>
          <cell r="GP241">
            <v>0</v>
          </cell>
          <cell r="GQ241">
            <v>0</v>
          </cell>
          <cell r="GR241">
            <v>0</v>
          </cell>
          <cell r="GS241">
            <v>0</v>
          </cell>
          <cell r="GT241">
            <v>0</v>
          </cell>
          <cell r="GU241">
            <v>0</v>
          </cell>
          <cell r="GV241">
            <v>0</v>
          </cell>
          <cell r="GW241">
            <v>0</v>
          </cell>
          <cell r="GX241">
            <v>0</v>
          </cell>
          <cell r="GY241">
            <v>0</v>
          </cell>
          <cell r="GZ241">
            <v>0</v>
          </cell>
          <cell r="HA241">
            <v>0</v>
          </cell>
          <cell r="HB241">
            <v>0</v>
          </cell>
          <cell r="HC241">
            <v>0</v>
          </cell>
          <cell r="HD241">
            <v>0</v>
          </cell>
          <cell r="HE241">
            <v>0</v>
          </cell>
          <cell r="HF241">
            <v>0</v>
          </cell>
          <cell r="HG241">
            <v>0</v>
          </cell>
          <cell r="HH241">
            <v>0</v>
          </cell>
          <cell r="HI241">
            <v>0</v>
          </cell>
          <cell r="HJ241">
            <v>0</v>
          </cell>
          <cell r="HK241">
            <v>0</v>
          </cell>
          <cell r="HL241">
            <v>0</v>
          </cell>
          <cell r="HM241">
            <v>0</v>
          </cell>
          <cell r="HN241">
            <v>0</v>
          </cell>
          <cell r="HO241">
            <v>0</v>
          </cell>
          <cell r="HP241">
            <v>0</v>
          </cell>
          <cell r="HQ241">
            <v>0</v>
          </cell>
          <cell r="HR241">
            <v>0</v>
          </cell>
          <cell r="HS241">
            <v>0</v>
          </cell>
          <cell r="HT241">
            <v>0</v>
          </cell>
          <cell r="HU241">
            <v>0</v>
          </cell>
          <cell r="HV241">
            <v>0</v>
          </cell>
          <cell r="HW241">
            <v>0</v>
          </cell>
          <cell r="HX241">
            <v>0</v>
          </cell>
          <cell r="HY241">
            <v>0</v>
          </cell>
          <cell r="HZ241">
            <v>0</v>
          </cell>
          <cell r="IA241">
            <v>0</v>
          </cell>
          <cell r="IB241">
            <v>0</v>
          </cell>
          <cell r="IC241">
            <v>0</v>
          </cell>
          <cell r="ID241">
            <v>0</v>
          </cell>
          <cell r="IE241">
            <v>0</v>
          </cell>
          <cell r="IF241">
            <v>0</v>
          </cell>
          <cell r="IG241">
            <v>0</v>
          </cell>
          <cell r="IH241">
            <v>0</v>
          </cell>
          <cell r="II241">
            <v>0</v>
          </cell>
          <cell r="IJ241">
            <v>0</v>
          </cell>
          <cell r="IK241">
            <v>0</v>
          </cell>
          <cell r="IL241">
            <v>0</v>
          </cell>
          <cell r="IM241">
            <v>0</v>
          </cell>
          <cell r="IN241">
            <v>0</v>
          </cell>
          <cell r="IO241">
            <v>0</v>
          </cell>
          <cell r="IP241">
            <v>0</v>
          </cell>
          <cell r="IQ241">
            <v>0</v>
          </cell>
        </row>
        <row r="242">
          <cell r="W242">
            <v>0</v>
          </cell>
          <cell r="AB242">
            <v>0</v>
          </cell>
          <cell r="AG242">
            <v>0</v>
          </cell>
          <cell r="AL242">
            <v>0</v>
          </cell>
          <cell r="AQ242">
            <v>0.19450000000000001</v>
          </cell>
          <cell r="AR242">
            <v>0.15290000000000001</v>
          </cell>
          <cell r="AS242">
            <v>0.15290000000000001</v>
          </cell>
          <cell r="AT242">
            <v>0.15290000000000001</v>
          </cell>
          <cell r="AU242">
            <v>0.15290000000000001</v>
          </cell>
          <cell r="AV242">
            <v>0.15290000000000001</v>
          </cell>
          <cell r="AW242">
            <v>0.15290000000000001</v>
          </cell>
          <cell r="AX242">
            <v>0.15290000000000001</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1.0193333333333401E-2</v>
          </cell>
          <cell r="CD242">
            <v>5.0966666666667345E-3</v>
          </cell>
          <cell r="CE242">
            <v>5.0966666666667345E-3</v>
          </cell>
          <cell r="CF242">
            <v>5.0966666666667345E-3</v>
          </cell>
          <cell r="CG242">
            <v>5.0966666666667345E-3</v>
          </cell>
          <cell r="CH242">
            <v>5.0966666666667345E-3</v>
          </cell>
          <cell r="CI242">
            <v>5.0966666666667345E-3</v>
          </cell>
          <cell r="CJ242">
            <v>5.0966666666667345E-3</v>
          </cell>
          <cell r="CK242">
            <v>5.0966666666667345E-3</v>
          </cell>
          <cell r="CL242">
            <v>5.0966666666667345E-3</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cell r="FJ242">
            <v>0</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0</v>
          </cell>
          <cell r="GA242">
            <v>0</v>
          </cell>
          <cell r="GB242">
            <v>0</v>
          </cell>
          <cell r="GC242">
            <v>0</v>
          </cell>
          <cell r="GD242">
            <v>0</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0</v>
          </cell>
          <cell r="GU242">
            <v>0</v>
          </cell>
          <cell r="GV242">
            <v>0</v>
          </cell>
          <cell r="GW242">
            <v>0</v>
          </cell>
          <cell r="GX242">
            <v>0</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0</v>
          </cell>
          <cell r="HO242">
            <v>0</v>
          </cell>
          <cell r="HP242">
            <v>0</v>
          </cell>
          <cell r="HQ242">
            <v>0</v>
          </cell>
          <cell r="HR242">
            <v>0</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0</v>
          </cell>
          <cell r="II242">
            <v>0</v>
          </cell>
          <cell r="IJ242">
            <v>0</v>
          </cell>
          <cell r="IK242">
            <v>0</v>
          </cell>
          <cell r="IL242">
            <v>0</v>
          </cell>
          <cell r="IM242">
            <v>0</v>
          </cell>
          <cell r="IN242">
            <v>0</v>
          </cell>
          <cell r="IO242">
            <v>0</v>
          </cell>
          <cell r="IP242">
            <v>0</v>
          </cell>
          <cell r="IQ242">
            <v>0</v>
          </cell>
        </row>
        <row r="243">
          <cell r="C243">
            <v>13.469999999999999</v>
          </cell>
          <cell r="AS243">
            <v>0.16289999999999999</v>
          </cell>
          <cell r="AT243">
            <v>0.16289999999999999</v>
          </cell>
          <cell r="AU243">
            <v>0.16289999999999999</v>
          </cell>
          <cell r="AV243">
            <v>0.16289999999999999</v>
          </cell>
          <cell r="AW243">
            <v>0.16289999999999999</v>
          </cell>
          <cell r="AX243">
            <v>0.16289999999999999</v>
          </cell>
          <cell r="AY243">
            <v>0.16289999999999999</v>
          </cell>
          <cell r="AZ243">
            <v>0.44899999999999995</v>
          </cell>
          <cell r="BA243">
            <v>0.44899999999999995</v>
          </cell>
          <cell r="BB243">
            <v>0.44899999999999995</v>
          </cell>
          <cell r="BC243">
            <v>0.44899999999999995</v>
          </cell>
          <cell r="BD243">
            <v>0.44899999999999995</v>
          </cell>
          <cell r="BE243">
            <v>0.44899999999999995</v>
          </cell>
          <cell r="BF243">
            <v>0.44899999999999995</v>
          </cell>
          <cell r="BG243">
            <v>0.44899999999999995</v>
          </cell>
          <cell r="BH243">
            <v>0.13032000000000005</v>
          </cell>
          <cell r="BI243">
            <v>0.12489000000000004</v>
          </cell>
          <cell r="BJ243">
            <v>0.11946000000000005</v>
          </cell>
          <cell r="BK243">
            <v>0.11403000000000006</v>
          </cell>
          <cell r="BL243">
            <v>0.44899999999999995</v>
          </cell>
          <cell r="BM243">
            <v>0.44899999999999995</v>
          </cell>
          <cell r="BN243">
            <v>0.44899999999999995</v>
          </cell>
          <cell r="BO243">
            <v>0.44899999999999995</v>
          </cell>
          <cell r="BP243">
            <v>0.44899999999999995</v>
          </cell>
          <cell r="BQ243">
            <v>0.44899999999999995</v>
          </cell>
          <cell r="BR243">
            <v>0.44899999999999995</v>
          </cell>
          <cell r="BS243">
            <v>0.44899999999999995</v>
          </cell>
          <cell r="BT243">
            <v>0.44899999999999995</v>
          </cell>
          <cell r="BU243">
            <v>0.44899999999999995</v>
          </cell>
          <cell r="BV243">
            <v>0.44899999999999995</v>
          </cell>
          <cell r="BW243">
            <v>0.44899999999999995</v>
          </cell>
          <cell r="BX243">
            <v>0.44899999999999995</v>
          </cell>
          <cell r="BY243">
            <v>0.44899999999999995</v>
          </cell>
          <cell r="BZ243">
            <v>0.44899999999999995</v>
          </cell>
          <cell r="CA243">
            <v>0.44899999999999995</v>
          </cell>
          <cell r="CB243">
            <v>0.44899999999999995</v>
          </cell>
          <cell r="CC243">
            <v>0.44899999999999995</v>
          </cell>
          <cell r="CD243">
            <v>1.0860000000000088E-2</v>
          </cell>
          <cell r="CE243">
            <v>5.4300000000000884E-3</v>
          </cell>
          <cell r="CF243">
            <v>5.4300000000000884E-3</v>
          </cell>
          <cell r="CG243">
            <v>5.4300000000000884E-3</v>
          </cell>
          <cell r="CH243">
            <v>5.4300000000000884E-3</v>
          </cell>
          <cell r="CI243">
            <v>5.4300000000000884E-3</v>
          </cell>
          <cell r="CJ243">
            <v>5.4300000000000884E-3</v>
          </cell>
          <cell r="CK243">
            <v>5.4300000000000884E-3</v>
          </cell>
          <cell r="CL243">
            <v>5.4300000000000884E-3</v>
          </cell>
          <cell r="CM243">
            <v>0</v>
          </cell>
          <cell r="CN243">
            <v>0</v>
          </cell>
          <cell r="CO243">
            <v>0</v>
          </cell>
          <cell r="CP243">
            <v>0</v>
          </cell>
          <cell r="CQ243">
            <v>0</v>
          </cell>
          <cell r="CR243">
            <v>0</v>
          </cell>
          <cell r="CS243">
            <v>0</v>
          </cell>
          <cell r="CT243">
            <v>0</v>
          </cell>
          <cell r="CU243">
            <v>0</v>
          </cell>
          <cell r="CV243">
            <v>0</v>
          </cell>
          <cell r="CW243">
            <v>0</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cell r="FJ243">
            <v>0</v>
          </cell>
          <cell r="FK243">
            <v>0</v>
          </cell>
          <cell r="FL243">
            <v>0</v>
          </cell>
          <cell r="FM243">
            <v>0</v>
          </cell>
          <cell r="FN243">
            <v>0</v>
          </cell>
          <cell r="FO243">
            <v>0</v>
          </cell>
          <cell r="FP243">
            <v>0</v>
          </cell>
          <cell r="FQ243">
            <v>0</v>
          </cell>
          <cell r="FR243">
            <v>0</v>
          </cell>
          <cell r="FS243">
            <v>0</v>
          </cell>
          <cell r="FT243">
            <v>0</v>
          </cell>
          <cell r="FU243">
            <v>0</v>
          </cell>
          <cell r="FV243">
            <v>0</v>
          </cell>
          <cell r="FW243">
            <v>0</v>
          </cell>
          <cell r="FX243">
            <v>0</v>
          </cell>
          <cell r="FY243">
            <v>0</v>
          </cell>
          <cell r="FZ243">
            <v>0</v>
          </cell>
          <cell r="GA243">
            <v>0</v>
          </cell>
          <cell r="GB243">
            <v>0</v>
          </cell>
          <cell r="GC243">
            <v>0</v>
          </cell>
          <cell r="GD243">
            <v>0</v>
          </cell>
          <cell r="GE243">
            <v>0</v>
          </cell>
          <cell r="GF243">
            <v>0</v>
          </cell>
          <cell r="GG243">
            <v>0</v>
          </cell>
          <cell r="GH243">
            <v>0</v>
          </cell>
          <cell r="GI243">
            <v>0</v>
          </cell>
          <cell r="GJ243">
            <v>0</v>
          </cell>
          <cell r="GK243">
            <v>0</v>
          </cell>
          <cell r="GL243">
            <v>0</v>
          </cell>
          <cell r="GM243">
            <v>0</v>
          </cell>
          <cell r="GN243">
            <v>0</v>
          </cell>
          <cell r="GO243">
            <v>0</v>
          </cell>
          <cell r="GP243">
            <v>0</v>
          </cell>
          <cell r="GQ243">
            <v>0</v>
          </cell>
          <cell r="GR243">
            <v>0</v>
          </cell>
          <cell r="GS243">
            <v>0</v>
          </cell>
          <cell r="GT243">
            <v>0</v>
          </cell>
          <cell r="GU243">
            <v>0</v>
          </cell>
          <cell r="GV243">
            <v>0</v>
          </cell>
          <cell r="GW243">
            <v>0</v>
          </cell>
          <cell r="GX243">
            <v>0</v>
          </cell>
          <cell r="GY243">
            <v>0</v>
          </cell>
          <cell r="GZ243">
            <v>0</v>
          </cell>
          <cell r="HA243">
            <v>0</v>
          </cell>
          <cell r="HB243">
            <v>0</v>
          </cell>
          <cell r="HC243">
            <v>0</v>
          </cell>
          <cell r="HD243">
            <v>0</v>
          </cell>
          <cell r="HE243">
            <v>0</v>
          </cell>
          <cell r="HF243">
            <v>0</v>
          </cell>
          <cell r="HG243">
            <v>0</v>
          </cell>
          <cell r="HH243">
            <v>0</v>
          </cell>
          <cell r="HI243">
            <v>0</v>
          </cell>
          <cell r="HJ243">
            <v>0</v>
          </cell>
          <cell r="HK243">
            <v>0</v>
          </cell>
          <cell r="HL243">
            <v>0</v>
          </cell>
          <cell r="HM243">
            <v>0</v>
          </cell>
          <cell r="HN243">
            <v>0</v>
          </cell>
          <cell r="HO243">
            <v>0</v>
          </cell>
          <cell r="HP243">
            <v>0</v>
          </cell>
          <cell r="HQ243">
            <v>0</v>
          </cell>
          <cell r="HR243">
            <v>0</v>
          </cell>
          <cell r="HS243">
            <v>0</v>
          </cell>
          <cell r="HT243">
            <v>0</v>
          </cell>
          <cell r="HU243">
            <v>0</v>
          </cell>
          <cell r="HV243">
            <v>0</v>
          </cell>
          <cell r="HW243">
            <v>0</v>
          </cell>
          <cell r="HX243">
            <v>0</v>
          </cell>
          <cell r="HY243">
            <v>0</v>
          </cell>
          <cell r="HZ243">
            <v>0</v>
          </cell>
          <cell r="IA243">
            <v>0</v>
          </cell>
          <cell r="IB243">
            <v>0</v>
          </cell>
          <cell r="IC243">
            <v>0</v>
          </cell>
          <cell r="ID243">
            <v>0</v>
          </cell>
          <cell r="IE243">
            <v>0</v>
          </cell>
          <cell r="IF243">
            <v>0</v>
          </cell>
          <cell r="IG243">
            <v>0</v>
          </cell>
          <cell r="IH243">
            <v>0</v>
          </cell>
          <cell r="II243">
            <v>0</v>
          </cell>
          <cell r="IJ243">
            <v>0</v>
          </cell>
          <cell r="IK243">
            <v>0</v>
          </cell>
          <cell r="IL243">
            <v>0</v>
          </cell>
          <cell r="IM243">
            <v>0</v>
          </cell>
          <cell r="IN243">
            <v>0</v>
          </cell>
          <cell r="IO243">
            <v>0</v>
          </cell>
          <cell r="IP243">
            <v>0</v>
          </cell>
          <cell r="IQ243">
            <v>0</v>
          </cell>
        </row>
        <row r="244">
          <cell r="C244">
            <v>21.5</v>
          </cell>
          <cell r="AB244">
            <v>0</v>
          </cell>
          <cell r="AG244">
            <v>0</v>
          </cell>
          <cell r="AL244">
            <v>0</v>
          </cell>
          <cell r="AQ244">
            <v>0</v>
          </cell>
          <cell r="AR244">
            <v>0</v>
          </cell>
          <cell r="AS244">
            <v>0</v>
          </cell>
          <cell r="AT244">
            <v>0.1729</v>
          </cell>
          <cell r="AU244">
            <v>0.1729</v>
          </cell>
          <cell r="AV244">
            <v>0.1729</v>
          </cell>
          <cell r="AW244">
            <v>0.1729</v>
          </cell>
          <cell r="AX244">
            <v>0.1729</v>
          </cell>
          <cell r="AY244">
            <v>0.1729</v>
          </cell>
          <cell r="AZ244">
            <v>0.1729</v>
          </cell>
          <cell r="BA244">
            <v>0.71666666666666667</v>
          </cell>
          <cell r="BB244">
            <v>0.71666666666666667</v>
          </cell>
          <cell r="BC244">
            <v>0.71666666666666667</v>
          </cell>
          <cell r="BD244">
            <v>0.71666666666666667</v>
          </cell>
          <cell r="BE244">
            <v>0.71666666666666667</v>
          </cell>
          <cell r="BF244">
            <v>0.71666666666666667</v>
          </cell>
          <cell r="BG244">
            <v>0.71666666666666667</v>
          </cell>
          <cell r="BH244">
            <v>0.71666666666666667</v>
          </cell>
          <cell r="BI244">
            <v>0.71666666666666667</v>
          </cell>
          <cell r="BJ244">
            <v>0.71666666666666667</v>
          </cell>
          <cell r="BK244">
            <v>0.71666666666666667</v>
          </cell>
          <cell r="BL244">
            <v>0.71666666666666667</v>
          </cell>
          <cell r="BM244">
            <v>0.71666666666666667</v>
          </cell>
          <cell r="BN244">
            <v>0.71666666666666667</v>
          </cell>
          <cell r="BO244">
            <v>0.71666666666666667</v>
          </cell>
          <cell r="BP244">
            <v>0.71666666666666667</v>
          </cell>
          <cell r="BQ244">
            <v>0.71666666666666667</v>
          </cell>
          <cell r="BR244">
            <v>0.71666666666666667</v>
          </cell>
          <cell r="BS244">
            <v>0.71666666666666667</v>
          </cell>
          <cell r="BT244">
            <v>0.71666666666666667</v>
          </cell>
          <cell r="BU244">
            <v>0.71666666666666667</v>
          </cell>
          <cell r="BV244">
            <v>0.71666666666666667</v>
          </cell>
          <cell r="BW244">
            <v>0.71666666666666667</v>
          </cell>
          <cell r="BX244">
            <v>0.71666666666666667</v>
          </cell>
          <cell r="BY244">
            <v>0.71666666666666667</v>
          </cell>
          <cell r="BZ244">
            <v>0.71666666666666667</v>
          </cell>
          <cell r="CA244">
            <v>0.71666666666666667</v>
          </cell>
          <cell r="CB244">
            <v>0.71666666666666667</v>
          </cell>
          <cell r="CC244">
            <v>0.71666666666666667</v>
          </cell>
          <cell r="CD244">
            <v>0.71666666666666667</v>
          </cell>
          <cell r="CE244">
            <v>1.1526666666666756E-2</v>
          </cell>
          <cell r="CF244">
            <v>5.7633333333334241E-3</v>
          </cell>
          <cell r="CG244">
            <v>5.7633333333334241E-3</v>
          </cell>
          <cell r="CH244">
            <v>5.7633333333334241E-3</v>
          </cell>
          <cell r="CI244">
            <v>5.7633333333334241E-3</v>
          </cell>
          <cell r="CJ244">
            <v>5.7633333333334241E-3</v>
          </cell>
          <cell r="CK244">
            <v>5.7633333333334241E-3</v>
          </cell>
          <cell r="CL244">
            <v>5.7633333333334241E-3</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v>
          </cell>
          <cell r="HS244">
            <v>0</v>
          </cell>
          <cell r="HT244">
            <v>0</v>
          </cell>
          <cell r="HU244">
            <v>0</v>
          </cell>
          <cell r="HV244">
            <v>0</v>
          </cell>
          <cell r="HW244">
            <v>0</v>
          </cell>
          <cell r="HX244">
            <v>0</v>
          </cell>
          <cell r="HY244">
            <v>0</v>
          </cell>
          <cell r="HZ244">
            <v>0</v>
          </cell>
          <cell r="IA244">
            <v>0</v>
          </cell>
          <cell r="IB244">
            <v>0</v>
          </cell>
          <cell r="IC244">
            <v>0</v>
          </cell>
          <cell r="ID244">
            <v>0</v>
          </cell>
          <cell r="IE244">
            <v>0</v>
          </cell>
          <cell r="IF244">
            <v>0</v>
          </cell>
          <cell r="IG244">
            <v>0</v>
          </cell>
          <cell r="IH244">
            <v>0</v>
          </cell>
          <cell r="II244">
            <v>0</v>
          </cell>
          <cell r="IJ244">
            <v>0</v>
          </cell>
          <cell r="IK244">
            <v>0</v>
          </cell>
          <cell r="IL244">
            <v>0</v>
          </cell>
          <cell r="IM244">
            <v>0</v>
          </cell>
          <cell r="IN244">
            <v>0</v>
          </cell>
          <cell r="IO244">
            <v>0</v>
          </cell>
          <cell r="IP244">
            <v>0</v>
          </cell>
          <cell r="IQ244">
            <v>0</v>
          </cell>
        </row>
        <row r="254">
          <cell r="AG254">
            <v>3.9820000000000002</v>
          </cell>
          <cell r="AL254">
            <v>9.4819999999999993</v>
          </cell>
          <cell r="AM254">
            <v>13.481999999999999</v>
          </cell>
          <cell r="AN254">
            <v>19.481999999999999</v>
          </cell>
          <cell r="AO254">
            <v>27.481999999999999</v>
          </cell>
          <cell r="AP254">
            <v>36.481999999999999</v>
          </cell>
          <cell r="AQ254">
            <v>46.481999999999999</v>
          </cell>
          <cell r="AR254">
            <v>57.481999999999999</v>
          </cell>
          <cell r="AS254">
            <v>68.481999999999999</v>
          </cell>
          <cell r="AT254">
            <v>68.481999999999999</v>
          </cell>
          <cell r="AU254">
            <v>68.349266666666665</v>
          </cell>
          <cell r="AV254">
            <v>68.033199999999994</v>
          </cell>
          <cell r="AW254">
            <v>67.583799999999997</v>
          </cell>
          <cell r="AX254">
            <v>66.934399999999997</v>
          </cell>
          <cell r="AY254">
            <v>66.018333333333331</v>
          </cell>
          <cell r="AZ254">
            <v>64.802266666666668</v>
          </cell>
          <cell r="BA254">
            <v>63.252866666666669</v>
          </cell>
          <cell r="BB254">
            <v>61.336800000000004</v>
          </cell>
          <cell r="BC254">
            <v>59.054066666666671</v>
          </cell>
          <cell r="BD254">
            <v>56.771333333333338</v>
          </cell>
          <cell r="BE254">
            <v>54.488600000000005</v>
          </cell>
          <cell r="BF254">
            <v>52.205866666666672</v>
          </cell>
          <cell r="BG254">
            <v>49.92313333333334</v>
          </cell>
          <cell r="BH254">
            <v>47.640400000000007</v>
          </cell>
          <cell r="BI254">
            <v>45.357666666666674</v>
          </cell>
          <cell r="BJ254">
            <v>43.074933333333341</v>
          </cell>
          <cell r="BK254">
            <v>40.792200000000008</v>
          </cell>
          <cell r="BL254">
            <v>38.509466666666675</v>
          </cell>
          <cell r="BM254">
            <v>36.226733333333343</v>
          </cell>
          <cell r="BN254">
            <v>33.94400000000001</v>
          </cell>
          <cell r="BO254">
            <v>31.661266666666677</v>
          </cell>
          <cell r="BP254">
            <v>29.378533333333344</v>
          </cell>
          <cell r="BQ254">
            <v>27.095800000000011</v>
          </cell>
          <cell r="BR254">
            <v>24.813066666666678</v>
          </cell>
          <cell r="BS254">
            <v>22.530333333333346</v>
          </cell>
          <cell r="BT254">
            <v>20.247600000000013</v>
          </cell>
          <cell r="BU254">
            <v>17.96486666666668</v>
          </cell>
          <cell r="BV254">
            <v>15.682133333333347</v>
          </cell>
          <cell r="BW254">
            <v>13.399400000000014</v>
          </cell>
          <cell r="BX254">
            <v>11.116666666666681</v>
          </cell>
          <cell r="BY254">
            <v>8.966666666666681</v>
          </cell>
          <cell r="BZ254">
            <v>7.0000000000000142</v>
          </cell>
          <cell r="CA254">
            <v>5.1666666666666812</v>
          </cell>
          <cell r="CB254" t="e">
            <v>#REF!</v>
          </cell>
          <cell r="CC254" t="e">
            <v>#REF!</v>
          </cell>
          <cell r="CD254" t="e">
            <v>#REF!</v>
          </cell>
          <cell r="CE254" t="e">
            <v>#REF!</v>
          </cell>
          <cell r="CF254" t="e">
            <v>#REF!</v>
          </cell>
          <cell r="CG254">
            <v>1.7333333333333274E-2</v>
          </cell>
          <cell r="CH254">
            <v>1.299999999999994E-2</v>
          </cell>
          <cell r="CI254">
            <v>8.6666666666666073E-3</v>
          </cell>
          <cell r="CJ254">
            <v>4.3333333333332733E-3</v>
          </cell>
          <cell r="CK254">
            <v>-5.9952043329758457E-17</v>
          </cell>
          <cell r="CL254">
            <v>-5.9952043329758457E-17</v>
          </cell>
          <cell r="CM254">
            <v>-5.9952043329758457E-17</v>
          </cell>
          <cell r="CN254">
            <v>-5.9952043329758457E-17</v>
          </cell>
          <cell r="CO254">
            <v>-5.9952043329758457E-17</v>
          </cell>
          <cell r="CP254">
            <v>-5.9952043329758457E-17</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v>
          </cell>
          <cell r="HE254">
            <v>0</v>
          </cell>
          <cell r="HF254">
            <v>0</v>
          </cell>
          <cell r="HG254">
            <v>0</v>
          </cell>
          <cell r="HH254">
            <v>0</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v>
          </cell>
          <cell r="HY254">
            <v>0</v>
          </cell>
          <cell r="HZ254">
            <v>0</v>
          </cell>
          <cell r="IA254">
            <v>0</v>
          </cell>
          <cell r="IB254">
            <v>0</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v>
          </cell>
          <cell r="IS254">
            <v>0</v>
          </cell>
          <cell r="IT254">
            <v>0</v>
          </cell>
          <cell r="IU254">
            <v>0</v>
          </cell>
        </row>
        <row r="258">
          <cell r="AG258">
            <v>0</v>
          </cell>
          <cell r="AL258">
            <v>13.469999999999999</v>
          </cell>
          <cell r="AQ258">
            <v>13.469999999999999</v>
          </cell>
          <cell r="AR258">
            <v>13.469999999999999</v>
          </cell>
          <cell r="AS258">
            <v>13.469999999999999</v>
          </cell>
          <cell r="AT258">
            <v>13.469999999999999</v>
          </cell>
          <cell r="AU258">
            <v>13.469999999999999</v>
          </cell>
          <cell r="AV258">
            <v>13.469999999999999</v>
          </cell>
          <cell r="AW258">
            <v>13.469999999999999</v>
          </cell>
          <cell r="AX258">
            <v>13.469999999999999</v>
          </cell>
          <cell r="AY258">
            <v>13.469999999999999</v>
          </cell>
          <cell r="AZ258">
            <v>13.020999999999999</v>
          </cell>
          <cell r="BA258">
            <v>12.571999999999999</v>
          </cell>
          <cell r="BB258">
            <v>12.122999999999999</v>
          </cell>
          <cell r="BC258">
            <v>11.673999999999999</v>
          </cell>
          <cell r="BD258">
            <v>11.225</v>
          </cell>
          <cell r="BE258">
            <v>10.776</v>
          </cell>
          <cell r="BF258">
            <v>10.327</v>
          </cell>
          <cell r="BG258">
            <v>9.8780000000000001</v>
          </cell>
          <cell r="BH258">
            <v>9.8780000000000001</v>
          </cell>
          <cell r="BI258">
            <v>9.8780000000000001</v>
          </cell>
          <cell r="BJ258">
            <v>9.8780000000000001</v>
          </cell>
          <cell r="BK258">
            <v>9.8780000000000001</v>
          </cell>
          <cell r="BL258">
            <v>9.4290000000000003</v>
          </cell>
          <cell r="BM258">
            <v>8.98</v>
          </cell>
          <cell r="BN258">
            <v>8.5310000000000006</v>
          </cell>
          <cell r="BO258">
            <v>8.0820000000000007</v>
          </cell>
          <cell r="BP258">
            <v>7.6330000000000009</v>
          </cell>
          <cell r="BQ258">
            <v>7.1840000000000011</v>
          </cell>
          <cell r="BR258">
            <v>6.7350000000000012</v>
          </cell>
          <cell r="BS258">
            <v>6.2860000000000014</v>
          </cell>
          <cell r="BT258">
            <v>5.8370000000000015</v>
          </cell>
          <cell r="BU258">
            <v>5.3880000000000017</v>
          </cell>
          <cell r="BV258">
            <v>4.9390000000000018</v>
          </cell>
          <cell r="BW258">
            <v>4.490000000000002</v>
          </cell>
          <cell r="BX258">
            <v>4.0410000000000021</v>
          </cell>
          <cell r="BY258">
            <v>3.5920000000000023</v>
          </cell>
          <cell r="BZ258">
            <v>3.1430000000000025</v>
          </cell>
          <cell r="CA258">
            <v>2.6940000000000026</v>
          </cell>
          <cell r="CB258">
            <v>2.2450000000000028</v>
          </cell>
          <cell r="CC258">
            <v>1.7960000000000029</v>
          </cell>
          <cell r="CD258">
            <v>1.7960000000000029</v>
          </cell>
          <cell r="CE258">
            <v>1.7960000000000029</v>
          </cell>
          <cell r="CF258">
            <v>1.7960000000000029</v>
          </cell>
          <cell r="CG258">
            <v>1.7960000000000029</v>
          </cell>
          <cell r="CH258">
            <v>1.7960000000000029</v>
          </cell>
          <cell r="CI258">
            <v>1.7960000000000029</v>
          </cell>
          <cell r="CJ258">
            <v>1.7960000000000029</v>
          </cell>
          <cell r="CK258">
            <v>1.7960000000000029</v>
          </cell>
          <cell r="CL258">
            <v>1.7960000000000029</v>
          </cell>
          <cell r="CM258">
            <v>1.7960000000000029</v>
          </cell>
          <cell r="CN258">
            <v>1.7960000000000029</v>
          </cell>
          <cell r="CO258">
            <v>1.7960000000000029</v>
          </cell>
          <cell r="CP258">
            <v>1.7960000000000029</v>
          </cell>
          <cell r="CQ258">
            <v>1.7960000000000029</v>
          </cell>
          <cell r="CR258">
            <v>1.7960000000000029</v>
          </cell>
          <cell r="CS258">
            <v>1.7960000000000029</v>
          </cell>
          <cell r="CT258">
            <v>1.7960000000000029</v>
          </cell>
          <cell r="CU258">
            <v>1.7960000000000029</v>
          </cell>
          <cell r="CV258">
            <v>1.7960000000000029</v>
          </cell>
          <cell r="CW258">
            <v>1.7960000000000029</v>
          </cell>
          <cell r="CX258">
            <v>1.7960000000000029</v>
          </cell>
          <cell r="CY258">
            <v>1.7960000000000029</v>
          </cell>
          <cell r="CZ258">
            <v>1.7960000000000029</v>
          </cell>
          <cell r="DA258">
            <v>1.7960000000000029</v>
          </cell>
          <cell r="DB258">
            <v>1.7960000000000029</v>
          </cell>
          <cell r="DC258">
            <v>1.7960000000000029</v>
          </cell>
          <cell r="DD258">
            <v>1.7960000000000029</v>
          </cell>
          <cell r="DE258">
            <v>1.7960000000000029</v>
          </cell>
          <cell r="DF258">
            <v>1.7960000000000029</v>
          </cell>
          <cell r="DG258">
            <v>1.7960000000000029</v>
          </cell>
          <cell r="DH258">
            <v>1.7960000000000029</v>
          </cell>
          <cell r="DI258">
            <v>1.7960000000000029</v>
          </cell>
          <cell r="DJ258">
            <v>1.7960000000000029</v>
          </cell>
          <cell r="DK258">
            <v>1.7960000000000029</v>
          </cell>
          <cell r="DL258">
            <v>1.7960000000000029</v>
          </cell>
          <cell r="DM258">
            <v>1.7960000000000029</v>
          </cell>
          <cell r="DN258">
            <v>1.7960000000000029</v>
          </cell>
          <cell r="DO258">
            <v>1.7960000000000029</v>
          </cell>
          <cell r="DP258">
            <v>1.7960000000000029</v>
          </cell>
          <cell r="DQ258">
            <v>1.7960000000000029</v>
          </cell>
          <cell r="DR258">
            <v>1.7960000000000029</v>
          </cell>
          <cell r="DS258">
            <v>1.7960000000000029</v>
          </cell>
          <cell r="DT258">
            <v>1.7960000000000029</v>
          </cell>
          <cell r="DU258">
            <v>1.7960000000000029</v>
          </cell>
          <cell r="DV258">
            <v>1.7960000000000029</v>
          </cell>
          <cell r="DW258">
            <v>1.7960000000000029</v>
          </cell>
          <cell r="DX258">
            <v>1.7960000000000029</v>
          </cell>
          <cell r="DY258">
            <v>1.7960000000000029</v>
          </cell>
          <cell r="DZ258">
            <v>1.7960000000000029</v>
          </cell>
          <cell r="EA258">
            <v>1.7960000000000029</v>
          </cell>
          <cell r="EB258">
            <v>1.7960000000000029</v>
          </cell>
          <cell r="EC258">
            <v>1.7960000000000029</v>
          </cell>
          <cell r="ED258">
            <v>1.7960000000000029</v>
          </cell>
          <cell r="EE258">
            <v>1.7960000000000029</v>
          </cell>
          <cell r="EF258">
            <v>1.7960000000000029</v>
          </cell>
          <cell r="EG258">
            <v>1.7960000000000029</v>
          </cell>
          <cell r="EH258">
            <v>1.7960000000000029</v>
          </cell>
          <cell r="EI258">
            <v>1.7960000000000029</v>
          </cell>
          <cell r="EJ258">
            <v>1.7960000000000029</v>
          </cell>
          <cell r="EK258">
            <v>1.7960000000000029</v>
          </cell>
          <cell r="EL258">
            <v>1.7960000000000029</v>
          </cell>
          <cell r="EM258">
            <v>1.7960000000000029</v>
          </cell>
          <cell r="EN258">
            <v>1.7960000000000029</v>
          </cell>
          <cell r="EO258">
            <v>1.7960000000000029</v>
          </cell>
          <cell r="EP258">
            <v>1.7960000000000029</v>
          </cell>
          <cell r="EQ258">
            <v>1.7960000000000029</v>
          </cell>
          <cell r="ER258">
            <v>1.7960000000000029</v>
          </cell>
          <cell r="ES258">
            <v>1.7960000000000029</v>
          </cell>
          <cell r="ET258">
            <v>1.7960000000000029</v>
          </cell>
          <cell r="EU258">
            <v>1.7960000000000029</v>
          </cell>
          <cell r="EV258">
            <v>1.7960000000000029</v>
          </cell>
          <cell r="EW258">
            <v>1.7960000000000029</v>
          </cell>
          <cell r="EX258">
            <v>1.7960000000000029</v>
          </cell>
          <cell r="EY258">
            <v>1.7960000000000029</v>
          </cell>
          <cell r="EZ258">
            <v>1.7960000000000029</v>
          </cell>
          <cell r="FA258">
            <v>1.7960000000000029</v>
          </cell>
          <cell r="FB258">
            <v>1.7960000000000029</v>
          </cell>
          <cell r="FC258">
            <v>1.7960000000000029</v>
          </cell>
          <cell r="FD258">
            <v>1.7960000000000029</v>
          </cell>
          <cell r="FE258">
            <v>1.7960000000000029</v>
          </cell>
          <cell r="FF258">
            <v>1.7960000000000029</v>
          </cell>
          <cell r="FG258">
            <v>1.7960000000000029</v>
          </cell>
          <cell r="FH258">
            <v>1.7960000000000029</v>
          </cell>
          <cell r="FI258">
            <v>1.7960000000000029</v>
          </cell>
          <cell r="FJ258">
            <v>1.7960000000000029</v>
          </cell>
          <cell r="FK258">
            <v>1.7960000000000029</v>
          </cell>
          <cell r="FL258">
            <v>1.7960000000000029</v>
          </cell>
          <cell r="FM258">
            <v>1.7960000000000029</v>
          </cell>
          <cell r="FN258">
            <v>1.7960000000000029</v>
          </cell>
          <cell r="FO258">
            <v>1.7960000000000029</v>
          </cell>
          <cell r="FP258">
            <v>1.7960000000000029</v>
          </cell>
          <cell r="FQ258">
            <v>1.7960000000000029</v>
          </cell>
          <cell r="FR258">
            <v>1.7960000000000029</v>
          </cell>
          <cell r="FS258">
            <v>1.7960000000000029</v>
          </cell>
          <cell r="FT258">
            <v>1.7960000000000029</v>
          </cell>
          <cell r="FU258">
            <v>1.7960000000000029</v>
          </cell>
          <cell r="FV258">
            <v>1.7960000000000029</v>
          </cell>
          <cell r="FW258">
            <v>1.7960000000000029</v>
          </cell>
          <cell r="FX258">
            <v>1.7960000000000029</v>
          </cell>
          <cell r="FY258">
            <v>1.7960000000000029</v>
          </cell>
          <cell r="FZ258">
            <v>1.7960000000000029</v>
          </cell>
          <cell r="GA258">
            <v>1.7960000000000029</v>
          </cell>
          <cell r="GB258">
            <v>1.7960000000000029</v>
          </cell>
          <cell r="GC258">
            <v>1.7960000000000029</v>
          </cell>
          <cell r="GD258">
            <v>1.7960000000000029</v>
          </cell>
          <cell r="GE258">
            <v>1.7960000000000029</v>
          </cell>
          <cell r="GF258">
            <v>1.7960000000000029</v>
          </cell>
          <cell r="GG258">
            <v>1.7960000000000029</v>
          </cell>
          <cell r="GH258">
            <v>1.7960000000000029</v>
          </cell>
          <cell r="GI258">
            <v>1.7960000000000029</v>
          </cell>
          <cell r="GJ258">
            <v>1.7960000000000029</v>
          </cell>
          <cell r="GK258">
            <v>1.7960000000000029</v>
          </cell>
          <cell r="GL258">
            <v>1.7960000000000029</v>
          </cell>
          <cell r="GM258">
            <v>1.7960000000000029</v>
          </cell>
          <cell r="GN258">
            <v>1.7960000000000029</v>
          </cell>
          <cell r="GO258">
            <v>1.7960000000000029</v>
          </cell>
          <cell r="GP258">
            <v>1.7960000000000029</v>
          </cell>
          <cell r="GQ258">
            <v>1.7960000000000029</v>
          </cell>
          <cell r="GR258">
            <v>1.7960000000000029</v>
          </cell>
          <cell r="GS258">
            <v>1.7960000000000029</v>
          </cell>
          <cell r="GT258">
            <v>1.7960000000000029</v>
          </cell>
          <cell r="GU258">
            <v>1.7960000000000029</v>
          </cell>
          <cell r="GV258">
            <v>1.7960000000000029</v>
          </cell>
          <cell r="GW258">
            <v>1.7960000000000029</v>
          </cell>
          <cell r="GX258">
            <v>1.7960000000000029</v>
          </cell>
          <cell r="GY258">
            <v>1.7960000000000029</v>
          </cell>
          <cell r="GZ258">
            <v>1.7960000000000029</v>
          </cell>
          <cell r="HA258">
            <v>1.7960000000000029</v>
          </cell>
          <cell r="HB258">
            <v>1.7960000000000029</v>
          </cell>
          <cell r="HC258">
            <v>1.7960000000000029</v>
          </cell>
          <cell r="HD258">
            <v>1.7960000000000029</v>
          </cell>
          <cell r="HE258">
            <v>1.7960000000000029</v>
          </cell>
          <cell r="HF258">
            <v>1.7960000000000029</v>
          </cell>
          <cell r="HG258">
            <v>1.7960000000000029</v>
          </cell>
          <cell r="HH258">
            <v>1.7960000000000029</v>
          </cell>
          <cell r="HI258">
            <v>1.7960000000000029</v>
          </cell>
          <cell r="HJ258">
            <v>1.7960000000000029</v>
          </cell>
          <cell r="HK258">
            <v>1.7960000000000029</v>
          </cell>
          <cell r="HL258">
            <v>1.7960000000000029</v>
          </cell>
          <cell r="HM258">
            <v>1.7960000000000029</v>
          </cell>
          <cell r="HN258">
            <v>1.7960000000000029</v>
          </cell>
          <cell r="HO258">
            <v>1.7960000000000029</v>
          </cell>
          <cell r="HP258">
            <v>1.7960000000000029</v>
          </cell>
          <cell r="HQ258">
            <v>1.7960000000000029</v>
          </cell>
          <cell r="HR258">
            <v>1.7960000000000029</v>
          </cell>
          <cell r="HS258">
            <v>1.7960000000000029</v>
          </cell>
          <cell r="HT258">
            <v>1.7960000000000029</v>
          </cell>
          <cell r="HU258">
            <v>1.7960000000000029</v>
          </cell>
          <cell r="HV258">
            <v>1.7960000000000029</v>
          </cell>
          <cell r="HW258">
            <v>1.7960000000000029</v>
          </cell>
          <cell r="HX258">
            <v>1.7960000000000029</v>
          </cell>
          <cell r="HY258">
            <v>1.7960000000000029</v>
          </cell>
          <cell r="HZ258">
            <v>1.7960000000000029</v>
          </cell>
          <cell r="IA258">
            <v>1.7960000000000029</v>
          </cell>
          <cell r="IB258">
            <v>1.7960000000000029</v>
          </cell>
          <cell r="IC258">
            <v>1.7960000000000029</v>
          </cell>
          <cell r="ID258">
            <v>1.7960000000000029</v>
          </cell>
          <cell r="IE258">
            <v>1.7960000000000029</v>
          </cell>
          <cell r="IF258">
            <v>1.7960000000000029</v>
          </cell>
          <cell r="IG258">
            <v>1.7960000000000029</v>
          </cell>
          <cell r="IH258">
            <v>1.7960000000000029</v>
          </cell>
          <cell r="II258">
            <v>1.7960000000000029</v>
          </cell>
          <cell r="IJ258">
            <v>1.7960000000000029</v>
          </cell>
          <cell r="IK258">
            <v>1.7960000000000029</v>
          </cell>
          <cell r="IL258">
            <v>1.7960000000000029</v>
          </cell>
          <cell r="IM258">
            <v>1.7960000000000029</v>
          </cell>
        </row>
        <row r="259">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AB259">
            <v>0</v>
          </cell>
          <cell r="AG259">
            <v>0</v>
          </cell>
          <cell r="AL259">
            <v>0</v>
          </cell>
          <cell r="AQ259">
            <v>21.5</v>
          </cell>
          <cell r="AR259">
            <v>21.5</v>
          </cell>
          <cell r="AS259">
            <v>21.5</v>
          </cell>
          <cell r="AT259">
            <v>21.5</v>
          </cell>
          <cell r="AU259">
            <v>21.5</v>
          </cell>
          <cell r="AV259">
            <v>21.5</v>
          </cell>
          <cell r="AW259">
            <v>21.5</v>
          </cell>
          <cell r="AX259">
            <v>21.5</v>
          </cell>
          <cell r="AY259">
            <v>21.5</v>
          </cell>
          <cell r="AZ259">
            <v>21.5</v>
          </cell>
          <cell r="BA259">
            <v>20.783333333333335</v>
          </cell>
          <cell r="BB259">
            <v>20.06666666666667</v>
          </cell>
          <cell r="BC259">
            <v>19.350000000000005</v>
          </cell>
          <cell r="BD259">
            <v>18.63333333333334</v>
          </cell>
          <cell r="BE259">
            <v>17.916666666666675</v>
          </cell>
          <cell r="BF259">
            <v>17.20000000000001</v>
          </cell>
          <cell r="BG259">
            <v>16.483333333333345</v>
          </cell>
          <cell r="BH259">
            <v>15.766666666666678</v>
          </cell>
          <cell r="BI259">
            <v>15.050000000000011</v>
          </cell>
          <cell r="BJ259">
            <v>14.333333333333345</v>
          </cell>
          <cell r="BK259">
            <v>13.616666666666678</v>
          </cell>
          <cell r="BL259">
            <v>12.900000000000011</v>
          </cell>
          <cell r="BM259">
            <v>12.183333333333344</v>
          </cell>
          <cell r="BN259">
            <v>11.466666666666677</v>
          </cell>
          <cell r="BO259">
            <v>10.750000000000011</v>
          </cell>
          <cell r="BP259">
            <v>10.033333333333344</v>
          </cell>
          <cell r="BQ259">
            <v>9.3166666666666771</v>
          </cell>
          <cell r="BR259">
            <v>8.6000000000000103</v>
          </cell>
          <cell r="BS259">
            <v>7.8833333333333435</v>
          </cell>
          <cell r="BT259">
            <v>7.1666666666666767</v>
          </cell>
          <cell r="BU259">
            <v>6.4500000000000099</v>
          </cell>
          <cell r="BV259">
            <v>5.7333333333333432</v>
          </cell>
          <cell r="BW259">
            <v>5.0166666666666764</v>
          </cell>
          <cell r="BX259">
            <v>4.3000000000000096</v>
          </cell>
          <cell r="BY259">
            <v>3.5833333333333428</v>
          </cell>
          <cell r="BZ259">
            <v>2.866666666666676</v>
          </cell>
          <cell r="CA259">
            <v>2.1500000000000092</v>
          </cell>
          <cell r="CB259">
            <v>1.4333333333333425</v>
          </cell>
          <cell r="CC259">
            <v>0.71666666666667578</v>
          </cell>
          <cell r="CD259">
            <v>9.1038288019262836E-15</v>
          </cell>
          <cell r="CE259">
            <v>9.1038288019262836E-15</v>
          </cell>
          <cell r="CF259">
            <v>9.1038288019262836E-15</v>
          </cell>
          <cell r="CG259">
            <v>9.1038288019262836E-15</v>
          </cell>
          <cell r="CH259">
            <v>9.1038288019262836E-15</v>
          </cell>
          <cell r="CI259">
            <v>9.1038288019262836E-15</v>
          </cell>
          <cell r="CJ259">
            <v>9.1038288019262836E-15</v>
          </cell>
          <cell r="CK259">
            <v>9.1038288019262836E-15</v>
          </cell>
          <cell r="CL259">
            <v>9.1038288019262836E-15</v>
          </cell>
          <cell r="CM259">
            <v>9.1038288019262836E-15</v>
          </cell>
          <cell r="CN259">
            <v>9.1038288019262836E-15</v>
          </cell>
          <cell r="CO259">
            <v>9.1038288019262836E-15</v>
          </cell>
          <cell r="CP259">
            <v>9.1038288019262836E-15</v>
          </cell>
          <cell r="CQ259">
            <v>9.1038288019262836E-15</v>
          </cell>
          <cell r="CR259">
            <v>9.1038288019262836E-15</v>
          </cell>
          <cell r="CS259">
            <v>9.1038288019262836E-15</v>
          </cell>
          <cell r="CT259">
            <v>9.1038288019262836E-15</v>
          </cell>
          <cell r="CU259">
            <v>9.1038288019262836E-15</v>
          </cell>
          <cell r="CV259">
            <v>9.1038288019262836E-15</v>
          </cell>
          <cell r="CW259">
            <v>9.1038288019262836E-15</v>
          </cell>
          <cell r="CX259">
            <v>9.1038288019262836E-15</v>
          </cell>
          <cell r="CY259">
            <v>9.1038288019262836E-15</v>
          </cell>
          <cell r="CZ259">
            <v>9.1038288019262836E-15</v>
          </cell>
          <cell r="DA259">
            <v>9.1038288019262836E-15</v>
          </cell>
          <cell r="DB259">
            <v>9.1038288019262836E-15</v>
          </cell>
          <cell r="DC259">
            <v>9.1038288019262836E-15</v>
          </cell>
          <cell r="DD259">
            <v>9.1038288019262836E-15</v>
          </cell>
          <cell r="DE259">
            <v>9.1038288019262836E-15</v>
          </cell>
          <cell r="DF259">
            <v>9.1038288019262836E-15</v>
          </cell>
          <cell r="DG259">
            <v>9.1038288019262836E-15</v>
          </cell>
          <cell r="DH259">
            <v>9.1038288019262836E-15</v>
          </cell>
          <cell r="DI259">
            <v>9.1038288019262836E-15</v>
          </cell>
          <cell r="DJ259">
            <v>9.1038288019262836E-15</v>
          </cell>
          <cell r="DK259">
            <v>9.1038288019262836E-15</v>
          </cell>
          <cell r="DL259">
            <v>9.1038288019262836E-15</v>
          </cell>
          <cell r="DM259">
            <v>9.1038288019262836E-15</v>
          </cell>
          <cell r="DN259">
            <v>9.1038288019262836E-15</v>
          </cell>
          <cell r="DO259">
            <v>9.1038288019262836E-15</v>
          </cell>
          <cell r="DP259">
            <v>9.1038288019262836E-15</v>
          </cell>
          <cell r="DQ259">
            <v>9.1038288019262836E-15</v>
          </cell>
          <cell r="DR259">
            <v>9.1038288019262836E-15</v>
          </cell>
          <cell r="DS259">
            <v>9.1038288019262836E-15</v>
          </cell>
          <cell r="DT259">
            <v>9.1038288019262836E-15</v>
          </cell>
          <cell r="DU259">
            <v>9.1038288019262836E-15</v>
          </cell>
          <cell r="DV259">
            <v>9.1038288019262836E-15</v>
          </cell>
          <cell r="DW259">
            <v>9.1038288019262836E-15</v>
          </cell>
          <cell r="DX259">
            <v>9.1038288019262836E-15</v>
          </cell>
          <cell r="DY259">
            <v>9.1038288019262836E-15</v>
          </cell>
          <cell r="DZ259">
            <v>9.1038288019262836E-15</v>
          </cell>
          <cell r="EA259">
            <v>9.1038288019262836E-15</v>
          </cell>
          <cell r="EB259">
            <v>9.1038288019262836E-15</v>
          </cell>
          <cell r="EC259">
            <v>9.1038288019262836E-15</v>
          </cell>
          <cell r="ED259">
            <v>9.1038288019262836E-15</v>
          </cell>
          <cell r="EE259">
            <v>9.1038288019262836E-15</v>
          </cell>
          <cell r="EF259">
            <v>9.1038288019262836E-15</v>
          </cell>
          <cell r="EG259">
            <v>9.1038288019262836E-15</v>
          </cell>
          <cell r="EH259">
            <v>9.1038288019262836E-15</v>
          </cell>
          <cell r="EI259">
            <v>9.1038288019262836E-15</v>
          </cell>
          <cell r="EJ259">
            <v>9.1038288019262836E-15</v>
          </cell>
          <cell r="EK259">
            <v>9.1038288019262836E-15</v>
          </cell>
          <cell r="EL259">
            <v>9.1038288019262836E-15</v>
          </cell>
          <cell r="EM259">
            <v>9.1038288019262836E-15</v>
          </cell>
          <cell r="EN259">
            <v>9.1038288019262836E-15</v>
          </cell>
          <cell r="EO259">
            <v>9.1038288019262836E-15</v>
          </cell>
          <cell r="EP259">
            <v>9.1038288019262836E-15</v>
          </cell>
          <cell r="EQ259">
            <v>9.1038288019262836E-15</v>
          </cell>
          <cell r="ER259">
            <v>9.1038288019262836E-15</v>
          </cell>
          <cell r="ES259">
            <v>9.1038288019262836E-15</v>
          </cell>
          <cell r="ET259">
            <v>9.1038288019262836E-15</v>
          </cell>
          <cell r="EU259">
            <v>9.1038288019262836E-15</v>
          </cell>
          <cell r="EV259">
            <v>9.1038288019262836E-15</v>
          </cell>
          <cell r="EW259">
            <v>9.1038288019262836E-15</v>
          </cell>
          <cell r="EX259">
            <v>9.1038288019262836E-15</v>
          </cell>
          <cell r="EY259">
            <v>9.1038288019262836E-15</v>
          </cell>
          <cell r="EZ259">
            <v>9.1038288019262836E-15</v>
          </cell>
          <cell r="FA259">
            <v>9.1038288019262836E-15</v>
          </cell>
          <cell r="FB259">
            <v>9.1038288019262836E-15</v>
          </cell>
          <cell r="FC259">
            <v>9.1038288019262836E-15</v>
          </cell>
          <cell r="FD259">
            <v>9.1038288019262836E-15</v>
          </cell>
          <cell r="FE259">
            <v>9.1038288019262836E-15</v>
          </cell>
          <cell r="FF259">
            <v>9.1038288019262836E-15</v>
          </cell>
          <cell r="FG259">
            <v>9.1038288019262836E-15</v>
          </cell>
          <cell r="FH259">
            <v>9.1038288019262836E-15</v>
          </cell>
          <cell r="FI259">
            <v>9.1038288019262836E-15</v>
          </cell>
          <cell r="FJ259">
            <v>9.1038288019262836E-15</v>
          </cell>
          <cell r="FK259">
            <v>9.1038288019262836E-15</v>
          </cell>
          <cell r="FL259">
            <v>9.1038288019262836E-15</v>
          </cell>
          <cell r="FM259">
            <v>9.1038288019262836E-15</v>
          </cell>
          <cell r="FN259">
            <v>9.1038288019262836E-15</v>
          </cell>
          <cell r="FO259">
            <v>9.1038288019262836E-15</v>
          </cell>
          <cell r="FP259">
            <v>9.1038288019262836E-15</v>
          </cell>
          <cell r="FQ259">
            <v>9.1038288019262836E-15</v>
          </cell>
          <cell r="FR259">
            <v>9.1038288019262836E-15</v>
          </cell>
          <cell r="FS259">
            <v>9.1038288019262836E-15</v>
          </cell>
          <cell r="FT259">
            <v>9.1038288019262836E-15</v>
          </cell>
          <cell r="FU259">
            <v>9.1038288019262836E-15</v>
          </cell>
          <cell r="FV259">
            <v>9.1038288019262836E-15</v>
          </cell>
          <cell r="FW259">
            <v>9.1038288019262836E-15</v>
          </cell>
          <cell r="FX259">
            <v>9.1038288019262836E-15</v>
          </cell>
          <cell r="FY259">
            <v>9.1038288019262836E-15</v>
          </cell>
          <cell r="FZ259">
            <v>9.1038288019262836E-15</v>
          </cell>
          <cell r="GA259">
            <v>9.1038288019262836E-15</v>
          </cell>
          <cell r="GB259">
            <v>9.1038288019262836E-15</v>
          </cell>
          <cell r="GC259">
            <v>9.1038288019262836E-15</v>
          </cell>
          <cell r="GD259">
            <v>9.1038288019262836E-15</v>
          </cell>
          <cell r="GE259">
            <v>9.1038288019262836E-15</v>
          </cell>
          <cell r="GF259">
            <v>9.1038288019262836E-15</v>
          </cell>
          <cell r="GG259">
            <v>9.1038288019262836E-15</v>
          </cell>
          <cell r="GH259">
            <v>9.1038288019262836E-15</v>
          </cell>
          <cell r="GI259">
            <v>9.1038288019262836E-15</v>
          </cell>
          <cell r="GJ259">
            <v>9.1038288019262836E-15</v>
          </cell>
          <cell r="GK259">
            <v>9.1038288019262836E-15</v>
          </cell>
          <cell r="GL259">
            <v>9.1038288019262836E-15</v>
          </cell>
          <cell r="GM259">
            <v>9.1038288019262836E-15</v>
          </cell>
          <cell r="GN259">
            <v>9.1038288019262836E-15</v>
          </cell>
          <cell r="GO259">
            <v>9.1038288019262836E-15</v>
          </cell>
          <cell r="GP259">
            <v>9.1038288019262836E-15</v>
          </cell>
          <cell r="GQ259">
            <v>9.1038288019262836E-15</v>
          </cell>
          <cell r="GR259">
            <v>9.1038288019262836E-15</v>
          </cell>
          <cell r="GS259">
            <v>9.1038288019262836E-15</v>
          </cell>
          <cell r="GT259">
            <v>9.1038288019262836E-15</v>
          </cell>
          <cell r="GU259">
            <v>9.1038288019262836E-15</v>
          </cell>
          <cell r="GV259">
            <v>9.1038288019262836E-15</v>
          </cell>
          <cell r="GW259">
            <v>9.1038288019262836E-15</v>
          </cell>
          <cell r="GX259">
            <v>9.1038288019262836E-15</v>
          </cell>
          <cell r="GY259">
            <v>9.1038288019262836E-15</v>
          </cell>
          <cell r="GZ259">
            <v>9.1038288019262836E-15</v>
          </cell>
          <cell r="HA259">
            <v>9.1038288019262836E-15</v>
          </cell>
          <cell r="HB259">
            <v>9.1038288019262836E-15</v>
          </cell>
          <cell r="HC259">
            <v>9.1038288019262836E-15</v>
          </cell>
          <cell r="HD259">
            <v>9.1038288019262836E-15</v>
          </cell>
          <cell r="HE259">
            <v>9.1038288019262836E-15</v>
          </cell>
          <cell r="HF259">
            <v>9.1038288019262836E-15</v>
          </cell>
          <cell r="HG259">
            <v>9.1038288019262836E-15</v>
          </cell>
          <cell r="HH259">
            <v>9.1038288019262836E-15</v>
          </cell>
          <cell r="HI259">
            <v>9.1038288019262836E-15</v>
          </cell>
          <cell r="HJ259">
            <v>9.1038288019262836E-15</v>
          </cell>
          <cell r="HK259">
            <v>9.1038288019262836E-15</v>
          </cell>
          <cell r="HL259">
            <v>9.1038288019262836E-15</v>
          </cell>
          <cell r="HM259">
            <v>9.1038288019262836E-15</v>
          </cell>
          <cell r="HN259">
            <v>9.1038288019262836E-15</v>
          </cell>
          <cell r="HO259">
            <v>9.1038288019262836E-15</v>
          </cell>
          <cell r="HP259">
            <v>9.1038288019262836E-15</v>
          </cell>
          <cell r="HQ259">
            <v>9.1038288019262836E-15</v>
          </cell>
          <cell r="HR259">
            <v>9.1038288019262836E-15</v>
          </cell>
          <cell r="HS259">
            <v>9.1038288019262836E-15</v>
          </cell>
          <cell r="HT259">
            <v>9.1038288019262836E-15</v>
          </cell>
          <cell r="HU259">
            <v>9.1038288019262836E-15</v>
          </cell>
          <cell r="HV259">
            <v>9.1038288019262836E-15</v>
          </cell>
          <cell r="HW259">
            <v>9.1038288019262836E-15</v>
          </cell>
          <cell r="HX259">
            <v>9.1038288019262836E-15</v>
          </cell>
          <cell r="HY259">
            <v>9.1038288019262836E-15</v>
          </cell>
          <cell r="HZ259">
            <v>9.1038288019262836E-15</v>
          </cell>
          <cell r="IA259">
            <v>9.1038288019262836E-15</v>
          </cell>
          <cell r="IB259">
            <v>9.1038288019262836E-15</v>
          </cell>
          <cell r="IC259">
            <v>9.1038288019262836E-15</v>
          </cell>
          <cell r="ID259">
            <v>9.1038288019262836E-15</v>
          </cell>
          <cell r="IE259">
            <v>9.1038288019262836E-15</v>
          </cell>
          <cell r="IF259">
            <v>9.1038288019262836E-15</v>
          </cell>
          <cell r="IG259">
            <v>9.1038288019262836E-15</v>
          </cell>
          <cell r="IH259">
            <v>9.1038288019262836E-15</v>
          </cell>
          <cell r="II259">
            <v>9.1038288019262836E-15</v>
          </cell>
          <cell r="IJ259">
            <v>9.1038288019262836E-15</v>
          </cell>
          <cell r="IK259">
            <v>9.1038288019262836E-15</v>
          </cell>
          <cell r="IL259">
            <v>9.1038288019262836E-15</v>
          </cell>
          <cell r="IM259">
            <v>9.1038288019262836E-15</v>
          </cell>
        </row>
        <row r="260">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AG260">
            <v>0</v>
          </cell>
          <cell r="AL260">
            <v>0</v>
          </cell>
          <cell r="AQ260">
            <v>0</v>
          </cell>
          <cell r="AR260">
            <v>17.5</v>
          </cell>
          <cell r="AS260">
            <v>17.5</v>
          </cell>
          <cell r="AT260">
            <v>17.5</v>
          </cell>
          <cell r="AU260">
            <v>17.5</v>
          </cell>
          <cell r="AV260">
            <v>17.5</v>
          </cell>
          <cell r="AW260">
            <v>17.5</v>
          </cell>
          <cell r="AX260">
            <v>17.5</v>
          </cell>
          <cell r="AY260">
            <v>17.5</v>
          </cell>
          <cell r="AZ260">
            <v>17.5</v>
          </cell>
          <cell r="BA260">
            <v>17.5</v>
          </cell>
          <cell r="BB260">
            <v>16.916666666666668</v>
          </cell>
          <cell r="BC260">
            <v>16.333333333333336</v>
          </cell>
          <cell r="BD260">
            <v>15.750000000000002</v>
          </cell>
          <cell r="BE260">
            <v>15.166666666666668</v>
          </cell>
          <cell r="BF260">
            <v>14.583333333333334</v>
          </cell>
          <cell r="BG260">
            <v>14</v>
          </cell>
          <cell r="BH260">
            <v>13.383333333333333</v>
          </cell>
          <cell r="BI260">
            <v>12.733333333333333</v>
          </cell>
          <cell r="BJ260">
            <v>12.049999999999999</v>
          </cell>
          <cell r="BK260">
            <v>11.333333333333332</v>
          </cell>
          <cell r="BL260">
            <v>10.583333333333332</v>
          </cell>
          <cell r="BM260">
            <v>9.7999999999999989</v>
          </cell>
          <cell r="BN260">
            <v>8.9833333333333325</v>
          </cell>
          <cell r="BO260">
            <v>8.1333333333333329</v>
          </cell>
          <cell r="BP260">
            <v>7.25</v>
          </cell>
          <cell r="BQ260">
            <v>6.333333333333333</v>
          </cell>
          <cell r="BR260">
            <v>5.3833333333333329</v>
          </cell>
          <cell r="BS260">
            <v>4.3999999999999995</v>
          </cell>
          <cell r="BT260">
            <v>3.3833333333333329</v>
          </cell>
          <cell r="BU260">
            <v>3.3833333333333329</v>
          </cell>
          <cell r="BV260">
            <v>3.3833333333333329</v>
          </cell>
          <cell r="BW260">
            <v>3.3833333333333329</v>
          </cell>
          <cell r="BX260">
            <v>3.3833333333333329</v>
          </cell>
          <cell r="BY260">
            <v>3.3833333333333329</v>
          </cell>
          <cell r="BZ260">
            <v>3.3833333333333329</v>
          </cell>
          <cell r="CA260">
            <v>3.3833333333333329</v>
          </cell>
          <cell r="CB260">
            <v>3.3833333333333329</v>
          </cell>
          <cell r="CC260">
            <v>3.3833333333333329</v>
          </cell>
          <cell r="CD260">
            <v>3.3833333333333329</v>
          </cell>
          <cell r="CE260">
            <v>3.3833333333333329</v>
          </cell>
          <cell r="CF260">
            <v>3.3833333333333329</v>
          </cell>
          <cell r="CG260">
            <v>3.3833333333333329</v>
          </cell>
          <cell r="CH260">
            <v>3.3833333333333329</v>
          </cell>
          <cell r="CI260">
            <v>3.3833333333333329</v>
          </cell>
          <cell r="CJ260">
            <v>3.3833333333333329</v>
          </cell>
          <cell r="CK260">
            <v>3.3833333333333329</v>
          </cell>
          <cell r="CL260">
            <v>3.3833333333333329</v>
          </cell>
          <cell r="CM260">
            <v>3.3833333333333329</v>
          </cell>
          <cell r="CN260">
            <v>3.3833333333333329</v>
          </cell>
          <cell r="CO260">
            <v>3.3833333333333329</v>
          </cell>
          <cell r="CP260">
            <v>3.3833333333333329</v>
          </cell>
          <cell r="CQ260">
            <v>3.3833333333333329</v>
          </cell>
          <cell r="CR260">
            <v>3.3833333333333329</v>
          </cell>
          <cell r="CS260">
            <v>3.3833333333333329</v>
          </cell>
          <cell r="CT260">
            <v>3.3833333333333329</v>
          </cell>
          <cell r="CU260">
            <v>3.3833333333333329</v>
          </cell>
          <cell r="CV260">
            <v>3.3833333333333329</v>
          </cell>
          <cell r="CW260">
            <v>3.3833333333333329</v>
          </cell>
          <cell r="CX260">
            <v>3.3833333333333329</v>
          </cell>
          <cell r="CY260">
            <v>3.3833333333333329</v>
          </cell>
          <cell r="CZ260">
            <v>3.3833333333333329</v>
          </cell>
          <cell r="DA260">
            <v>3.3833333333333329</v>
          </cell>
          <cell r="DB260">
            <v>3.3833333333333329</v>
          </cell>
          <cell r="DC260">
            <v>3.3833333333333329</v>
          </cell>
          <cell r="DD260">
            <v>3.3833333333333329</v>
          </cell>
          <cell r="DE260">
            <v>3.3833333333333329</v>
          </cell>
          <cell r="DF260">
            <v>3.3833333333333329</v>
          </cell>
          <cell r="DG260">
            <v>3.3833333333333329</v>
          </cell>
          <cell r="DH260">
            <v>3.3833333333333329</v>
          </cell>
          <cell r="DI260">
            <v>3.3833333333333329</v>
          </cell>
          <cell r="DJ260">
            <v>3.3833333333333329</v>
          </cell>
          <cell r="DK260">
            <v>3.3833333333333329</v>
          </cell>
          <cell r="DL260">
            <v>3.3833333333333329</v>
          </cell>
          <cell r="DM260">
            <v>3.3833333333333329</v>
          </cell>
          <cell r="DN260">
            <v>3.3833333333333329</v>
          </cell>
          <cell r="DO260">
            <v>3.3833333333333329</v>
          </cell>
          <cell r="DP260">
            <v>3.3833333333333329</v>
          </cell>
          <cell r="DQ260">
            <v>3.3833333333333329</v>
          </cell>
          <cell r="DR260">
            <v>3.3833333333333329</v>
          </cell>
          <cell r="DS260">
            <v>3.3833333333333329</v>
          </cell>
          <cell r="DT260">
            <v>3.3833333333333329</v>
          </cell>
          <cell r="DU260">
            <v>3.3833333333333329</v>
          </cell>
          <cell r="DV260">
            <v>3.3833333333333329</v>
          </cell>
          <cell r="DW260">
            <v>3.3833333333333329</v>
          </cell>
          <cell r="DX260">
            <v>3.3833333333333329</v>
          </cell>
          <cell r="DY260">
            <v>3.3833333333333329</v>
          </cell>
          <cell r="DZ260">
            <v>3.3833333333333329</v>
          </cell>
          <cell r="EA260">
            <v>3.3833333333333329</v>
          </cell>
          <cell r="EB260">
            <v>3.3833333333333329</v>
          </cell>
          <cell r="EC260">
            <v>3.3833333333333329</v>
          </cell>
          <cell r="ED260">
            <v>3.3833333333333329</v>
          </cell>
          <cell r="EE260">
            <v>3.3833333333333329</v>
          </cell>
          <cell r="EF260">
            <v>3.3833333333333329</v>
          </cell>
          <cell r="EG260">
            <v>3.3833333333333329</v>
          </cell>
          <cell r="EH260">
            <v>3.3833333333333329</v>
          </cell>
          <cell r="EI260">
            <v>3.3833333333333329</v>
          </cell>
          <cell r="EJ260">
            <v>3.3833333333333329</v>
          </cell>
          <cell r="EK260">
            <v>3.3833333333333329</v>
          </cell>
          <cell r="EL260">
            <v>3.3833333333333329</v>
          </cell>
          <cell r="EM260">
            <v>3.3833333333333329</v>
          </cell>
          <cell r="EN260">
            <v>3.3833333333333329</v>
          </cell>
          <cell r="EO260">
            <v>3.3833333333333329</v>
          </cell>
          <cell r="EP260">
            <v>3.3833333333333329</v>
          </cell>
          <cell r="EQ260">
            <v>3.3833333333333329</v>
          </cell>
          <cell r="ER260">
            <v>3.3833333333333329</v>
          </cell>
          <cell r="ES260">
            <v>3.3833333333333329</v>
          </cell>
          <cell r="ET260">
            <v>3.3833333333333329</v>
          </cell>
          <cell r="EU260">
            <v>3.3833333333333329</v>
          </cell>
          <cell r="EV260">
            <v>3.3833333333333329</v>
          </cell>
          <cell r="EW260">
            <v>3.3833333333333329</v>
          </cell>
          <cell r="EX260">
            <v>3.3833333333333329</v>
          </cell>
          <cell r="EY260">
            <v>3.3833333333333329</v>
          </cell>
          <cell r="EZ260">
            <v>3.3833333333333329</v>
          </cell>
          <cell r="FA260">
            <v>3.3833333333333329</v>
          </cell>
          <cell r="FB260">
            <v>3.3833333333333329</v>
          </cell>
          <cell r="FC260">
            <v>3.3833333333333329</v>
          </cell>
          <cell r="FD260">
            <v>3.3833333333333329</v>
          </cell>
          <cell r="FE260">
            <v>3.3833333333333329</v>
          </cell>
          <cell r="FF260">
            <v>3.3833333333333329</v>
          </cell>
          <cell r="FG260">
            <v>3.3833333333333329</v>
          </cell>
          <cell r="FH260">
            <v>3.3833333333333329</v>
          </cell>
          <cell r="FI260">
            <v>3.3833333333333329</v>
          </cell>
          <cell r="FJ260">
            <v>3.3833333333333329</v>
          </cell>
          <cell r="FK260">
            <v>3.3833333333333329</v>
          </cell>
          <cell r="FL260">
            <v>3.3833333333333329</v>
          </cell>
          <cell r="FM260">
            <v>3.3833333333333329</v>
          </cell>
          <cell r="FN260">
            <v>3.3833333333333329</v>
          </cell>
          <cell r="FO260">
            <v>3.3833333333333329</v>
          </cell>
          <cell r="FP260">
            <v>3.3833333333333329</v>
          </cell>
          <cell r="FQ260">
            <v>3.3833333333333329</v>
          </cell>
          <cell r="FR260">
            <v>3.3833333333333329</v>
          </cell>
          <cell r="FS260">
            <v>3.3833333333333329</v>
          </cell>
          <cell r="FT260">
            <v>3.3833333333333329</v>
          </cell>
          <cell r="FU260">
            <v>3.3833333333333329</v>
          </cell>
          <cell r="FV260">
            <v>3.3833333333333329</v>
          </cell>
          <cell r="FW260">
            <v>3.3833333333333329</v>
          </cell>
          <cell r="FX260">
            <v>3.3833333333333329</v>
          </cell>
          <cell r="FY260">
            <v>3.3833333333333329</v>
          </cell>
          <cell r="FZ260">
            <v>3.3833333333333329</v>
          </cell>
          <cell r="GA260">
            <v>3.3833333333333329</v>
          </cell>
          <cell r="GB260">
            <v>3.3833333333333329</v>
          </cell>
          <cell r="GC260">
            <v>3.3833333333333329</v>
          </cell>
          <cell r="GD260">
            <v>3.3833333333333329</v>
          </cell>
          <cell r="GE260">
            <v>3.3833333333333329</v>
          </cell>
          <cell r="GF260">
            <v>3.3833333333333329</v>
          </cell>
          <cell r="GG260">
            <v>3.3833333333333329</v>
          </cell>
          <cell r="GH260">
            <v>3.3833333333333329</v>
          </cell>
          <cell r="GI260">
            <v>3.3833333333333329</v>
          </cell>
          <cell r="GJ260">
            <v>3.3833333333333329</v>
          </cell>
          <cell r="GK260">
            <v>3.3833333333333329</v>
          </cell>
          <cell r="GL260">
            <v>3.3833333333333329</v>
          </cell>
          <cell r="GM260">
            <v>3.3833333333333329</v>
          </cell>
          <cell r="GN260">
            <v>3.3833333333333329</v>
          </cell>
          <cell r="GO260">
            <v>3.3833333333333329</v>
          </cell>
          <cell r="GP260">
            <v>3.3833333333333329</v>
          </cell>
          <cell r="GQ260">
            <v>3.3833333333333329</v>
          </cell>
          <cell r="GR260">
            <v>3.3833333333333329</v>
          </cell>
          <cell r="GS260">
            <v>3.3833333333333329</v>
          </cell>
          <cell r="GT260">
            <v>3.3833333333333329</v>
          </cell>
          <cell r="GU260">
            <v>3.3833333333333329</v>
          </cell>
          <cell r="GV260">
            <v>3.3833333333333329</v>
          </cell>
          <cell r="GW260">
            <v>3.3833333333333329</v>
          </cell>
          <cell r="GX260">
            <v>3.3833333333333329</v>
          </cell>
          <cell r="GY260">
            <v>3.3833333333333329</v>
          </cell>
          <cell r="GZ260">
            <v>3.3833333333333329</v>
          </cell>
          <cell r="HA260">
            <v>3.3833333333333329</v>
          </cell>
          <cell r="HB260">
            <v>3.3833333333333329</v>
          </cell>
          <cell r="HC260">
            <v>3.3833333333333329</v>
          </cell>
          <cell r="HD260">
            <v>3.3833333333333329</v>
          </cell>
          <cell r="HE260">
            <v>3.3833333333333329</v>
          </cell>
          <cell r="HF260">
            <v>3.3833333333333329</v>
          </cell>
          <cell r="HG260">
            <v>3.3833333333333329</v>
          </cell>
          <cell r="HH260">
            <v>3.3833333333333329</v>
          </cell>
          <cell r="HI260">
            <v>3.3833333333333329</v>
          </cell>
          <cell r="HJ260">
            <v>3.3833333333333329</v>
          </cell>
          <cell r="HK260">
            <v>3.3833333333333329</v>
          </cell>
          <cell r="HL260">
            <v>3.3833333333333329</v>
          </cell>
          <cell r="HM260">
            <v>3.3833333333333329</v>
          </cell>
          <cell r="HN260">
            <v>3.3833333333333329</v>
          </cell>
          <cell r="HO260">
            <v>3.3833333333333329</v>
          </cell>
          <cell r="HP260">
            <v>3.3833333333333329</v>
          </cell>
          <cell r="HQ260">
            <v>3.3833333333333329</v>
          </cell>
          <cell r="HR260">
            <v>3.3833333333333329</v>
          </cell>
          <cell r="HS260">
            <v>3.3833333333333329</v>
          </cell>
          <cell r="HT260">
            <v>3.3833333333333329</v>
          </cell>
          <cell r="HU260">
            <v>3.3833333333333329</v>
          </cell>
          <cell r="HV260">
            <v>3.3833333333333329</v>
          </cell>
          <cell r="HW260">
            <v>3.3833333333333329</v>
          </cell>
          <cell r="HX260">
            <v>3.3833333333333329</v>
          </cell>
          <cell r="HY260">
            <v>3.3833333333333329</v>
          </cell>
          <cell r="HZ260">
            <v>3.3833333333333329</v>
          </cell>
          <cell r="IA260">
            <v>3.3833333333333329</v>
          </cell>
          <cell r="IB260">
            <v>3.3833333333333329</v>
          </cell>
          <cell r="IC260">
            <v>3.3833333333333329</v>
          </cell>
          <cell r="ID260">
            <v>3.3833333333333329</v>
          </cell>
          <cell r="IE260">
            <v>3.3833333333333329</v>
          </cell>
          <cell r="IF260">
            <v>3.3833333333333329</v>
          </cell>
          <cell r="IG260">
            <v>3.3833333333333329</v>
          </cell>
          <cell r="IH260">
            <v>3.3833333333333329</v>
          </cell>
          <cell r="II260">
            <v>3.3833333333333329</v>
          </cell>
          <cell r="IJ260">
            <v>3.3833333333333329</v>
          </cell>
          <cell r="IK260">
            <v>3.3833333333333329</v>
          </cell>
          <cell r="IL260">
            <v>3.3833333333333329</v>
          </cell>
          <cell r="IM260">
            <v>3.3833333333333329</v>
          </cell>
        </row>
        <row r="261">
          <cell r="AG261">
            <v>0</v>
          </cell>
          <cell r="AL261">
            <v>0</v>
          </cell>
          <cell r="AQ261">
            <v>0</v>
          </cell>
          <cell r="AR261">
            <v>0</v>
          </cell>
          <cell r="AS261">
            <v>18.5</v>
          </cell>
          <cell r="AT261">
            <v>18.5</v>
          </cell>
          <cell r="AU261">
            <v>18.5</v>
          </cell>
          <cell r="AV261">
            <v>18.5</v>
          </cell>
          <cell r="AW261">
            <v>18.5</v>
          </cell>
          <cell r="AX261">
            <v>18.5</v>
          </cell>
          <cell r="AY261">
            <v>18.5</v>
          </cell>
          <cell r="AZ261">
            <v>18.5</v>
          </cell>
          <cell r="BA261">
            <v>18.5</v>
          </cell>
          <cell r="BB261">
            <v>18.5</v>
          </cell>
          <cell r="BC261">
            <v>17.883333333333333</v>
          </cell>
          <cell r="BD261">
            <v>17.266666666666666</v>
          </cell>
          <cell r="BE261">
            <v>16.649999999999999</v>
          </cell>
          <cell r="BF261">
            <v>16.033333333333331</v>
          </cell>
          <cell r="BG261">
            <v>15.416666666666664</v>
          </cell>
          <cell r="BH261">
            <v>14.799999999999997</v>
          </cell>
          <cell r="BI261">
            <v>14.18333333333333</v>
          </cell>
          <cell r="BJ261">
            <v>13.566666666666663</v>
          </cell>
          <cell r="BK261">
            <v>12.949999999999996</v>
          </cell>
          <cell r="BL261">
            <v>12.333333333333329</v>
          </cell>
          <cell r="BM261">
            <v>11.716666666666661</v>
          </cell>
          <cell r="BN261">
            <v>11.099999999999994</v>
          </cell>
          <cell r="BO261">
            <v>10.483333333333327</v>
          </cell>
          <cell r="BP261">
            <v>9.86666666666666</v>
          </cell>
          <cell r="BQ261">
            <v>9.2499999999999929</v>
          </cell>
          <cell r="BR261">
            <v>8.6333333333333258</v>
          </cell>
          <cell r="BS261">
            <v>8.0166666666666586</v>
          </cell>
          <cell r="BT261">
            <v>7.3999999999999915</v>
          </cell>
          <cell r="BU261">
            <v>6.7833333333333243</v>
          </cell>
          <cell r="BV261">
            <v>6.1666666666666572</v>
          </cell>
          <cell r="BW261">
            <v>5.5499999999999901</v>
          </cell>
          <cell r="BX261">
            <v>4.9333333333333229</v>
          </cell>
          <cell r="BY261">
            <v>4.3166666666666558</v>
          </cell>
          <cell r="BZ261">
            <v>3.6999999999999891</v>
          </cell>
          <cell r="CA261">
            <v>3.0833333333333224</v>
          </cell>
          <cell r="CB261">
            <v>2.4666666666666557</v>
          </cell>
          <cell r="CC261">
            <v>1.849999999999989</v>
          </cell>
          <cell r="CD261">
            <v>1.2333333333333223</v>
          </cell>
          <cell r="CE261">
            <v>0.61666666666665559</v>
          </cell>
          <cell r="CF261">
            <v>-1.1102230246251565E-14</v>
          </cell>
          <cell r="CG261">
            <v>-1.1102230246251565E-14</v>
          </cell>
          <cell r="CH261">
            <v>-1.1102230246251565E-14</v>
          </cell>
          <cell r="CI261">
            <v>-1.1102230246251565E-14</v>
          </cell>
          <cell r="CJ261">
            <v>-1.1102230246251565E-14</v>
          </cell>
          <cell r="CK261">
            <v>-1.1102230246251565E-14</v>
          </cell>
          <cell r="CL261">
            <v>-1.1102230246251565E-14</v>
          </cell>
          <cell r="CM261">
            <v>-1.1102230246251565E-14</v>
          </cell>
          <cell r="CN261">
            <v>-1.1102230246251565E-14</v>
          </cell>
          <cell r="CO261">
            <v>-1.1102230246251565E-14</v>
          </cell>
          <cell r="CP261">
            <v>-1.1102230246251565E-14</v>
          </cell>
          <cell r="CQ261">
            <v>-1.1102230246251565E-14</v>
          </cell>
          <cell r="CR261">
            <v>-1.1102230246251565E-14</v>
          </cell>
          <cell r="CS261">
            <v>-1.1102230246251565E-14</v>
          </cell>
          <cell r="CT261">
            <v>-1.1102230246251565E-14</v>
          </cell>
          <cell r="CU261">
            <v>-1.1102230246251565E-14</v>
          </cell>
          <cell r="CV261">
            <v>-1.1102230246251565E-14</v>
          </cell>
          <cell r="CW261">
            <v>-1.1102230246251565E-14</v>
          </cell>
          <cell r="CX261">
            <v>-1.1102230246251565E-14</v>
          </cell>
          <cell r="CY261">
            <v>-1.1102230246251565E-14</v>
          </cell>
          <cell r="CZ261">
            <v>-1.1102230246251565E-14</v>
          </cell>
          <cell r="DA261">
            <v>-1.1102230246251565E-14</v>
          </cell>
          <cell r="DB261">
            <v>-1.1102230246251565E-14</v>
          </cell>
          <cell r="DC261">
            <v>-1.1102230246251565E-14</v>
          </cell>
          <cell r="DD261">
            <v>-1.1102230246251565E-14</v>
          </cell>
          <cell r="DE261">
            <v>-1.1102230246251565E-14</v>
          </cell>
          <cell r="DF261">
            <v>-1.1102230246251565E-14</v>
          </cell>
          <cell r="DG261">
            <v>-1.1102230246251565E-14</v>
          </cell>
          <cell r="DH261">
            <v>-1.1102230246251565E-14</v>
          </cell>
          <cell r="DI261">
            <v>-1.1102230246251565E-14</v>
          </cell>
          <cell r="DJ261">
            <v>-1.1102230246251565E-14</v>
          </cell>
          <cell r="DK261">
            <v>-1.1102230246251565E-14</v>
          </cell>
          <cell r="DL261">
            <v>-1.1102230246251565E-14</v>
          </cell>
          <cell r="DM261">
            <v>-1.1102230246251565E-14</v>
          </cell>
          <cell r="DN261">
            <v>-1.1102230246251565E-14</v>
          </cell>
          <cell r="DO261">
            <v>-1.1102230246251565E-14</v>
          </cell>
          <cell r="DP261">
            <v>-1.1102230246251565E-14</v>
          </cell>
          <cell r="DQ261">
            <v>-1.1102230246251565E-14</v>
          </cell>
          <cell r="DR261">
            <v>-1.1102230246251565E-14</v>
          </cell>
          <cell r="DS261">
            <v>-1.1102230246251565E-14</v>
          </cell>
          <cell r="DT261">
            <v>-1.1102230246251565E-14</v>
          </cell>
          <cell r="DU261">
            <v>-1.1102230246251565E-14</v>
          </cell>
          <cell r="DV261">
            <v>-1.1102230246251565E-14</v>
          </cell>
          <cell r="DW261">
            <v>-1.1102230246251565E-14</v>
          </cell>
          <cell r="DX261">
            <v>-1.1102230246251565E-14</v>
          </cell>
          <cell r="DY261">
            <v>-1.1102230246251565E-14</v>
          </cell>
          <cell r="DZ261">
            <v>-1.1102230246251565E-14</v>
          </cell>
          <cell r="EA261">
            <v>-1.1102230246251565E-14</v>
          </cell>
          <cell r="EB261">
            <v>-1.1102230246251565E-14</v>
          </cell>
          <cell r="EC261">
            <v>-1.1102230246251565E-14</v>
          </cell>
          <cell r="ED261">
            <v>-1.1102230246251565E-14</v>
          </cell>
          <cell r="EE261">
            <v>-1.1102230246251565E-14</v>
          </cell>
          <cell r="EF261">
            <v>-1.1102230246251565E-14</v>
          </cell>
          <cell r="EG261">
            <v>-1.1102230246251565E-14</v>
          </cell>
          <cell r="EH261">
            <v>-1.1102230246251565E-14</v>
          </cell>
          <cell r="EI261">
            <v>-1.1102230246251565E-14</v>
          </cell>
          <cell r="EJ261">
            <v>-1.1102230246251565E-14</v>
          </cell>
          <cell r="EK261">
            <v>-1.1102230246251565E-14</v>
          </cell>
          <cell r="EL261">
            <v>-1.1102230246251565E-14</v>
          </cell>
          <cell r="EM261">
            <v>-1.1102230246251565E-14</v>
          </cell>
          <cell r="EN261">
            <v>-1.1102230246251565E-14</v>
          </cell>
          <cell r="EO261">
            <v>-1.1102230246251565E-14</v>
          </cell>
          <cell r="EP261">
            <v>-1.1102230246251565E-14</v>
          </cell>
          <cell r="EQ261">
            <v>-1.1102230246251565E-14</v>
          </cell>
          <cell r="ER261">
            <v>-1.1102230246251565E-14</v>
          </cell>
          <cell r="ES261">
            <v>-1.1102230246251565E-14</v>
          </cell>
          <cell r="ET261">
            <v>-1.1102230246251565E-14</v>
          </cell>
          <cell r="EU261">
            <v>-1.1102230246251565E-14</v>
          </cell>
          <cell r="EV261">
            <v>-1.1102230246251565E-14</v>
          </cell>
          <cell r="EW261">
            <v>-1.1102230246251565E-14</v>
          </cell>
          <cell r="EX261">
            <v>-1.1102230246251565E-14</v>
          </cell>
          <cell r="EY261">
            <v>-1.1102230246251565E-14</v>
          </cell>
          <cell r="EZ261">
            <v>-1.1102230246251565E-14</v>
          </cell>
          <cell r="FA261">
            <v>-1.1102230246251565E-14</v>
          </cell>
          <cell r="FB261">
            <v>-1.1102230246251565E-14</v>
          </cell>
          <cell r="FC261">
            <v>-1.1102230246251565E-14</v>
          </cell>
          <cell r="FD261">
            <v>-1.1102230246251565E-14</v>
          </cell>
          <cell r="FE261">
            <v>-1.1102230246251565E-14</v>
          </cell>
          <cell r="FF261">
            <v>-1.1102230246251565E-14</v>
          </cell>
          <cell r="FG261">
            <v>-1.1102230246251565E-14</v>
          </cell>
          <cell r="FH261">
            <v>-1.1102230246251565E-14</v>
          </cell>
          <cell r="FI261">
            <v>-1.1102230246251565E-14</v>
          </cell>
          <cell r="FJ261">
            <v>-1.1102230246251565E-14</v>
          </cell>
          <cell r="FK261">
            <v>-1.1102230246251565E-14</v>
          </cell>
          <cell r="FL261">
            <v>-1.1102230246251565E-14</v>
          </cell>
          <cell r="FM261">
            <v>-1.1102230246251565E-14</v>
          </cell>
          <cell r="FN261">
            <v>-1.1102230246251565E-14</v>
          </cell>
          <cell r="FO261">
            <v>-1.1102230246251565E-14</v>
          </cell>
          <cell r="FP261">
            <v>-1.1102230246251565E-14</v>
          </cell>
          <cell r="FQ261">
            <v>-1.1102230246251565E-14</v>
          </cell>
          <cell r="FR261">
            <v>-1.1102230246251565E-14</v>
          </cell>
          <cell r="FS261">
            <v>-1.1102230246251565E-14</v>
          </cell>
          <cell r="FT261">
            <v>-1.1102230246251565E-14</v>
          </cell>
          <cell r="FU261">
            <v>-1.1102230246251565E-14</v>
          </cell>
          <cell r="FV261">
            <v>-1.1102230246251565E-14</v>
          </cell>
          <cell r="FW261">
            <v>-1.1102230246251565E-14</v>
          </cell>
          <cell r="FX261">
            <v>-1.1102230246251565E-14</v>
          </cell>
          <cell r="FY261">
            <v>-1.1102230246251565E-14</v>
          </cell>
          <cell r="FZ261">
            <v>-1.1102230246251565E-14</v>
          </cell>
          <cell r="GA261">
            <v>-1.1102230246251565E-14</v>
          </cell>
          <cell r="GB261">
            <v>-1.1102230246251565E-14</v>
          </cell>
          <cell r="GC261">
            <v>-1.1102230246251565E-14</v>
          </cell>
          <cell r="GD261">
            <v>-1.1102230246251565E-14</v>
          </cell>
          <cell r="GE261">
            <v>-1.1102230246251565E-14</v>
          </cell>
          <cell r="GF261">
            <v>-1.1102230246251565E-14</v>
          </cell>
          <cell r="GG261">
            <v>-1.1102230246251565E-14</v>
          </cell>
          <cell r="GH261">
            <v>-1.1102230246251565E-14</v>
          </cell>
          <cell r="GI261">
            <v>-1.1102230246251565E-14</v>
          </cell>
          <cell r="GJ261">
            <v>-1.1102230246251565E-14</v>
          </cell>
          <cell r="GK261">
            <v>-1.1102230246251565E-14</v>
          </cell>
          <cell r="GL261">
            <v>-1.1102230246251565E-14</v>
          </cell>
          <cell r="GM261">
            <v>-1.1102230246251565E-14</v>
          </cell>
          <cell r="GN261">
            <v>-1.1102230246251565E-14</v>
          </cell>
          <cell r="GO261">
            <v>-1.1102230246251565E-14</v>
          </cell>
          <cell r="GP261">
            <v>-1.1102230246251565E-14</v>
          </cell>
          <cell r="GQ261">
            <v>-1.1102230246251565E-14</v>
          </cell>
          <cell r="GR261">
            <v>-1.1102230246251565E-14</v>
          </cell>
          <cell r="GS261">
            <v>-1.1102230246251565E-14</v>
          </cell>
          <cell r="GT261">
            <v>-1.1102230246251565E-14</v>
          </cell>
          <cell r="GU261">
            <v>-1.1102230246251565E-14</v>
          </cell>
          <cell r="GV261">
            <v>-1.1102230246251565E-14</v>
          </cell>
          <cell r="GW261">
            <v>-1.1102230246251565E-14</v>
          </cell>
          <cell r="GX261">
            <v>-1.1102230246251565E-14</v>
          </cell>
          <cell r="GY261">
            <v>-1.1102230246251565E-14</v>
          </cell>
          <cell r="GZ261">
            <v>-1.1102230246251565E-14</v>
          </cell>
          <cell r="HA261">
            <v>-1.1102230246251565E-14</v>
          </cell>
          <cell r="HB261">
            <v>-1.1102230246251565E-14</v>
          </cell>
          <cell r="HC261">
            <v>-1.1102230246251565E-14</v>
          </cell>
          <cell r="HD261">
            <v>-1.1102230246251565E-14</v>
          </cell>
          <cell r="HE261">
            <v>-1.1102230246251565E-14</v>
          </cell>
          <cell r="HF261">
            <v>-1.1102230246251565E-14</v>
          </cell>
          <cell r="HG261">
            <v>-1.1102230246251565E-14</v>
          </cell>
          <cell r="HH261">
            <v>-1.1102230246251565E-14</v>
          </cell>
          <cell r="HI261">
            <v>-1.1102230246251565E-14</v>
          </cell>
          <cell r="HJ261">
            <v>-1.1102230246251565E-14</v>
          </cell>
          <cell r="HK261">
            <v>-1.1102230246251565E-14</v>
          </cell>
          <cell r="HL261">
            <v>-1.1102230246251565E-14</v>
          </cell>
          <cell r="HM261">
            <v>-1.1102230246251565E-14</v>
          </cell>
          <cell r="HN261">
            <v>-1.1102230246251565E-14</v>
          </cell>
          <cell r="HO261">
            <v>-1.1102230246251565E-14</v>
          </cell>
          <cell r="HP261">
            <v>-1.1102230246251565E-14</v>
          </cell>
          <cell r="HQ261">
            <v>-1.1102230246251565E-14</v>
          </cell>
          <cell r="HR261">
            <v>-1.1102230246251565E-14</v>
          </cell>
          <cell r="HS261">
            <v>-1.1102230246251565E-14</v>
          </cell>
          <cell r="HT261">
            <v>-1.1102230246251565E-14</v>
          </cell>
          <cell r="HU261">
            <v>-1.1102230246251565E-14</v>
          </cell>
          <cell r="HV261">
            <v>-1.1102230246251565E-14</v>
          </cell>
          <cell r="HW261">
            <v>-1.1102230246251565E-14</v>
          </cell>
          <cell r="HX261">
            <v>-1.1102230246251565E-14</v>
          </cell>
          <cell r="HY261">
            <v>-1.1102230246251565E-14</v>
          </cell>
          <cell r="HZ261">
            <v>-1.1102230246251565E-14</v>
          </cell>
          <cell r="IA261">
            <v>-1.1102230246251565E-14</v>
          </cell>
          <cell r="IB261">
            <v>-1.1102230246251565E-14</v>
          </cell>
          <cell r="IC261">
            <v>-1.1102230246251565E-14</v>
          </cell>
          <cell r="ID261">
            <v>-1.1102230246251565E-14</v>
          </cell>
          <cell r="IE261">
            <v>-1.1102230246251565E-14</v>
          </cell>
          <cell r="IF261">
            <v>-1.1102230246251565E-14</v>
          </cell>
          <cell r="IG261">
            <v>-1.1102230246251565E-14</v>
          </cell>
          <cell r="IH261">
            <v>-1.1102230246251565E-14</v>
          </cell>
          <cell r="II261">
            <v>-1.1102230246251565E-14</v>
          </cell>
          <cell r="IJ261">
            <v>-1.1102230246251565E-14</v>
          </cell>
          <cell r="IK261">
            <v>-1.1102230246251565E-14</v>
          </cell>
          <cell r="IL261">
            <v>-1.1102230246251565E-14</v>
          </cell>
          <cell r="IM261">
            <v>-1.1102230246251565E-14</v>
          </cell>
        </row>
        <row r="262">
          <cell r="AG262">
            <v>0</v>
          </cell>
          <cell r="AL262">
            <v>0</v>
          </cell>
          <cell r="AM262">
            <v>0</v>
          </cell>
          <cell r="AN262">
            <v>0</v>
          </cell>
          <cell r="AO262">
            <v>0</v>
          </cell>
          <cell r="AP262">
            <v>0</v>
          </cell>
          <cell r="AQ262">
            <v>0</v>
          </cell>
          <cell r="AR262">
            <v>0</v>
          </cell>
          <cell r="AS262">
            <v>0</v>
          </cell>
          <cell r="AT262">
            <v>19.5</v>
          </cell>
          <cell r="AU262">
            <v>19.5</v>
          </cell>
          <cell r="AV262">
            <v>19.5</v>
          </cell>
          <cell r="AW262">
            <v>19.5</v>
          </cell>
          <cell r="AX262">
            <v>19.5</v>
          </cell>
          <cell r="AY262">
            <v>19.5</v>
          </cell>
          <cell r="AZ262">
            <v>19.5</v>
          </cell>
          <cell r="BA262">
            <v>19.5</v>
          </cell>
          <cell r="BB262">
            <v>19.5</v>
          </cell>
          <cell r="BC262">
            <v>19.5</v>
          </cell>
          <cell r="BD262">
            <v>18.850000000000001</v>
          </cell>
          <cell r="BE262">
            <v>18.200000000000003</v>
          </cell>
          <cell r="BF262">
            <v>17.550000000000004</v>
          </cell>
          <cell r="BG262">
            <v>16.900000000000006</v>
          </cell>
          <cell r="BH262">
            <v>16.250000000000007</v>
          </cell>
          <cell r="BI262">
            <v>15.600000000000007</v>
          </cell>
          <cell r="BJ262">
            <v>14.950000000000006</v>
          </cell>
          <cell r="BK262">
            <v>14.300000000000006</v>
          </cell>
          <cell r="BL262">
            <v>13.650000000000006</v>
          </cell>
          <cell r="BM262">
            <v>13.000000000000005</v>
          </cell>
          <cell r="BN262">
            <v>12.350000000000005</v>
          </cell>
          <cell r="BO262">
            <v>11.700000000000005</v>
          </cell>
          <cell r="BP262">
            <v>11.050000000000004</v>
          </cell>
          <cell r="BQ262">
            <v>10.400000000000004</v>
          </cell>
          <cell r="BR262">
            <v>9.7500000000000036</v>
          </cell>
          <cell r="BS262">
            <v>9.1000000000000032</v>
          </cell>
          <cell r="BT262">
            <v>8.4500000000000028</v>
          </cell>
          <cell r="BU262">
            <v>7.8000000000000025</v>
          </cell>
          <cell r="BV262">
            <v>7.1500000000000021</v>
          </cell>
          <cell r="BW262">
            <v>6.5000000000000018</v>
          </cell>
          <cell r="BX262">
            <v>5.8500000000000014</v>
          </cell>
          <cell r="BY262">
            <v>5.2000000000000011</v>
          </cell>
          <cell r="BZ262">
            <v>4.5500000000000007</v>
          </cell>
          <cell r="CA262">
            <v>3.9000000000000008</v>
          </cell>
          <cell r="CB262">
            <v>3.2500000000000009</v>
          </cell>
          <cell r="CC262">
            <v>2.600000000000001</v>
          </cell>
          <cell r="CD262">
            <v>1.9500000000000011</v>
          </cell>
          <cell r="CE262">
            <v>1.3000000000000012</v>
          </cell>
          <cell r="CF262">
            <v>0.65000000000000113</v>
          </cell>
          <cell r="CG262">
            <v>1.1102230246251565E-15</v>
          </cell>
          <cell r="CH262">
            <v>1.1102230246251565E-15</v>
          </cell>
          <cell r="CI262">
            <v>1.1102230246251565E-15</v>
          </cell>
          <cell r="CJ262">
            <v>1.1102230246251565E-15</v>
          </cell>
          <cell r="CK262">
            <v>1.1102230246251565E-15</v>
          </cell>
          <cell r="CL262">
            <v>1.1102230246251565E-15</v>
          </cell>
          <cell r="CM262">
            <v>1.1102230246251565E-15</v>
          </cell>
          <cell r="CN262">
            <v>1.1102230246251565E-15</v>
          </cell>
          <cell r="CO262">
            <v>1.1102230246251565E-15</v>
          </cell>
          <cell r="CP262">
            <v>1.1102230246251565E-15</v>
          </cell>
          <cell r="CQ262">
            <v>1.1102230246251565E-15</v>
          </cell>
          <cell r="CR262">
            <v>1.1102230246251565E-15</v>
          </cell>
          <cell r="CS262">
            <v>1.1102230246251565E-15</v>
          </cell>
          <cell r="CT262">
            <v>1.1102230246251565E-15</v>
          </cell>
          <cell r="CU262">
            <v>1.1102230246251565E-15</v>
          </cell>
          <cell r="CV262">
            <v>1.1102230246251565E-15</v>
          </cell>
          <cell r="CW262">
            <v>1.1102230246251565E-15</v>
          </cell>
          <cell r="CX262">
            <v>1.1102230246251565E-15</v>
          </cell>
          <cell r="CY262">
            <v>1.1102230246251565E-15</v>
          </cell>
          <cell r="CZ262">
            <v>1.1102230246251565E-15</v>
          </cell>
          <cell r="DA262">
            <v>1.1102230246251565E-15</v>
          </cell>
          <cell r="DB262">
            <v>1.1102230246251565E-15</v>
          </cell>
          <cell r="DC262">
            <v>1.1102230246251565E-15</v>
          </cell>
          <cell r="DD262">
            <v>1.1102230246251565E-15</v>
          </cell>
          <cell r="DE262">
            <v>1.1102230246251565E-15</v>
          </cell>
          <cell r="DF262">
            <v>1.1102230246251565E-15</v>
          </cell>
          <cell r="DG262">
            <v>1.1102230246251565E-15</v>
          </cell>
          <cell r="DH262">
            <v>1.1102230246251565E-15</v>
          </cell>
          <cell r="DI262">
            <v>1.1102230246251565E-15</v>
          </cell>
          <cell r="DJ262">
            <v>1.1102230246251565E-15</v>
          </cell>
          <cell r="DK262">
            <v>1.1102230246251565E-15</v>
          </cell>
          <cell r="DL262">
            <v>1.1102230246251565E-15</v>
          </cell>
          <cell r="DM262">
            <v>1.1102230246251565E-15</v>
          </cell>
          <cell r="DN262">
            <v>1.1102230246251565E-15</v>
          </cell>
          <cell r="DO262">
            <v>1.1102230246251565E-15</v>
          </cell>
          <cell r="DP262">
            <v>1.1102230246251565E-15</v>
          </cell>
          <cell r="DQ262">
            <v>1.1102230246251565E-15</v>
          </cell>
          <cell r="DR262">
            <v>1.1102230246251565E-15</v>
          </cell>
          <cell r="DS262">
            <v>1.1102230246251565E-15</v>
          </cell>
          <cell r="DT262">
            <v>1.1102230246251565E-15</v>
          </cell>
          <cell r="DU262">
            <v>1.1102230246251565E-15</v>
          </cell>
          <cell r="DV262">
            <v>1.1102230246251565E-15</v>
          </cell>
          <cell r="DW262">
            <v>1.1102230246251565E-15</v>
          </cell>
          <cell r="DX262">
            <v>1.1102230246251565E-15</v>
          </cell>
          <cell r="DY262">
            <v>1.1102230246251565E-15</v>
          </cell>
          <cell r="DZ262">
            <v>1.1102230246251565E-15</v>
          </cell>
          <cell r="EA262">
            <v>1.1102230246251565E-15</v>
          </cell>
          <cell r="EB262">
            <v>1.1102230246251565E-15</v>
          </cell>
          <cell r="EC262">
            <v>1.1102230246251565E-15</v>
          </cell>
          <cell r="ED262">
            <v>1.1102230246251565E-15</v>
          </cell>
          <cell r="EE262">
            <v>1.1102230246251565E-15</v>
          </cell>
          <cell r="EF262">
            <v>1.1102230246251565E-15</v>
          </cell>
          <cell r="EG262">
            <v>1.1102230246251565E-15</v>
          </cell>
          <cell r="EH262">
            <v>1.1102230246251565E-15</v>
          </cell>
          <cell r="EI262">
            <v>1.1102230246251565E-15</v>
          </cell>
          <cell r="EJ262">
            <v>1.1102230246251565E-15</v>
          </cell>
          <cell r="EK262">
            <v>1.1102230246251565E-15</v>
          </cell>
          <cell r="EL262">
            <v>1.1102230246251565E-15</v>
          </cell>
          <cell r="EM262">
            <v>1.1102230246251565E-15</v>
          </cell>
          <cell r="EN262">
            <v>1.1102230246251565E-15</v>
          </cell>
          <cell r="EO262">
            <v>1.1102230246251565E-15</v>
          </cell>
          <cell r="EP262">
            <v>1.1102230246251565E-15</v>
          </cell>
          <cell r="EQ262">
            <v>1.1102230246251565E-15</v>
          </cell>
          <cell r="ER262">
            <v>1.1102230246251565E-15</v>
          </cell>
          <cell r="ES262">
            <v>1.1102230246251565E-15</v>
          </cell>
          <cell r="ET262">
            <v>1.1102230246251565E-15</v>
          </cell>
          <cell r="EU262">
            <v>1.1102230246251565E-15</v>
          </cell>
          <cell r="EV262">
            <v>1.1102230246251565E-15</v>
          </cell>
          <cell r="EW262">
            <v>1.1102230246251565E-15</v>
          </cell>
          <cell r="EX262">
            <v>1.1102230246251565E-15</v>
          </cell>
          <cell r="EY262">
            <v>1.1102230246251565E-15</v>
          </cell>
          <cell r="EZ262">
            <v>1.1102230246251565E-15</v>
          </cell>
          <cell r="FA262">
            <v>1.1102230246251565E-15</v>
          </cell>
          <cell r="FB262">
            <v>1.1102230246251565E-15</v>
          </cell>
          <cell r="FC262">
            <v>1.1102230246251565E-15</v>
          </cell>
          <cell r="FD262">
            <v>1.1102230246251565E-15</v>
          </cell>
          <cell r="FE262">
            <v>1.1102230246251565E-15</v>
          </cell>
          <cell r="FF262">
            <v>1.1102230246251565E-15</v>
          </cell>
          <cell r="FG262">
            <v>1.1102230246251565E-15</v>
          </cell>
          <cell r="FH262">
            <v>1.1102230246251565E-15</v>
          </cell>
          <cell r="FI262">
            <v>1.1102230246251565E-15</v>
          </cell>
          <cell r="FJ262">
            <v>1.1102230246251565E-15</v>
          </cell>
          <cell r="FK262">
            <v>1.1102230246251565E-15</v>
          </cell>
          <cell r="FL262">
            <v>1.1102230246251565E-15</v>
          </cell>
          <cell r="FM262">
            <v>1.1102230246251565E-15</v>
          </cell>
          <cell r="FN262">
            <v>1.1102230246251565E-15</v>
          </cell>
          <cell r="FO262">
            <v>1.1102230246251565E-15</v>
          </cell>
          <cell r="FP262">
            <v>1.1102230246251565E-15</v>
          </cell>
          <cell r="FQ262">
            <v>1.1102230246251565E-15</v>
          </cell>
          <cell r="FR262">
            <v>1.1102230246251565E-15</v>
          </cell>
          <cell r="FS262">
            <v>1.1102230246251565E-15</v>
          </cell>
          <cell r="FT262">
            <v>1.1102230246251565E-15</v>
          </cell>
          <cell r="FU262">
            <v>1.1102230246251565E-15</v>
          </cell>
          <cell r="FV262">
            <v>1.1102230246251565E-15</v>
          </cell>
          <cell r="FW262">
            <v>1.1102230246251565E-15</v>
          </cell>
          <cell r="FX262">
            <v>1.1102230246251565E-15</v>
          </cell>
          <cell r="FY262">
            <v>1.1102230246251565E-15</v>
          </cell>
          <cell r="FZ262">
            <v>1.1102230246251565E-15</v>
          </cell>
          <cell r="GA262">
            <v>1.1102230246251565E-15</v>
          </cell>
          <cell r="GB262">
            <v>1.1102230246251565E-15</v>
          </cell>
          <cell r="GC262">
            <v>1.1102230246251565E-15</v>
          </cell>
          <cell r="GD262">
            <v>1.1102230246251565E-15</v>
          </cell>
          <cell r="GE262">
            <v>1.1102230246251565E-15</v>
          </cell>
          <cell r="GF262">
            <v>1.1102230246251565E-15</v>
          </cell>
          <cell r="GG262">
            <v>1.1102230246251565E-15</v>
          </cell>
          <cell r="GH262">
            <v>1.1102230246251565E-15</v>
          </cell>
          <cell r="GI262">
            <v>1.1102230246251565E-15</v>
          </cell>
          <cell r="GJ262">
            <v>1.1102230246251565E-15</v>
          </cell>
          <cell r="GK262">
            <v>1.1102230246251565E-15</v>
          </cell>
          <cell r="GL262">
            <v>1.1102230246251565E-15</v>
          </cell>
          <cell r="GM262">
            <v>1.1102230246251565E-15</v>
          </cell>
          <cell r="GN262">
            <v>1.1102230246251565E-15</v>
          </cell>
          <cell r="GO262">
            <v>1.1102230246251565E-15</v>
          </cell>
          <cell r="GP262">
            <v>1.1102230246251565E-15</v>
          </cell>
          <cell r="GQ262">
            <v>1.1102230246251565E-15</v>
          </cell>
          <cell r="GR262">
            <v>1.1102230246251565E-15</v>
          </cell>
          <cell r="GS262">
            <v>1.1102230246251565E-15</v>
          </cell>
          <cell r="GT262">
            <v>1.1102230246251565E-15</v>
          </cell>
          <cell r="GU262">
            <v>1.1102230246251565E-15</v>
          </cell>
          <cell r="GV262">
            <v>1.1102230246251565E-15</v>
          </cell>
          <cell r="GW262">
            <v>1.1102230246251565E-15</v>
          </cell>
          <cell r="GX262">
            <v>1.1102230246251565E-15</v>
          </cell>
          <cell r="GY262">
            <v>1.1102230246251565E-15</v>
          </cell>
          <cell r="GZ262">
            <v>1.1102230246251565E-15</v>
          </cell>
          <cell r="HA262">
            <v>1.1102230246251565E-15</v>
          </cell>
          <cell r="HB262">
            <v>1.1102230246251565E-15</v>
          </cell>
          <cell r="HC262">
            <v>1.1102230246251565E-15</v>
          </cell>
          <cell r="HD262">
            <v>1.1102230246251565E-15</v>
          </cell>
          <cell r="HE262">
            <v>1.1102230246251565E-15</v>
          </cell>
          <cell r="HF262">
            <v>1.1102230246251565E-15</v>
          </cell>
          <cell r="HG262">
            <v>1.1102230246251565E-15</v>
          </cell>
          <cell r="HH262">
            <v>1.1102230246251565E-15</v>
          </cell>
          <cell r="HI262">
            <v>1.1102230246251565E-15</v>
          </cell>
          <cell r="HJ262">
            <v>1.1102230246251565E-15</v>
          </cell>
          <cell r="HK262">
            <v>1.1102230246251565E-15</v>
          </cell>
          <cell r="HL262">
            <v>1.1102230246251565E-15</v>
          </cell>
          <cell r="HM262">
            <v>1.1102230246251565E-15</v>
          </cell>
          <cell r="HN262">
            <v>1.1102230246251565E-15</v>
          </cell>
          <cell r="HO262">
            <v>1.1102230246251565E-15</v>
          </cell>
          <cell r="HP262">
            <v>1.1102230246251565E-15</v>
          </cell>
          <cell r="HQ262">
            <v>1.1102230246251565E-15</v>
          </cell>
          <cell r="HR262">
            <v>1.1102230246251565E-15</v>
          </cell>
          <cell r="HS262">
            <v>1.1102230246251565E-15</v>
          </cell>
          <cell r="HT262">
            <v>1.1102230246251565E-15</v>
          </cell>
          <cell r="HU262">
            <v>1.1102230246251565E-15</v>
          </cell>
          <cell r="HV262">
            <v>1.1102230246251565E-15</v>
          </cell>
          <cell r="HW262">
            <v>1.1102230246251565E-15</v>
          </cell>
          <cell r="HX262">
            <v>1.1102230246251565E-15</v>
          </cell>
          <cell r="HY262">
            <v>1.1102230246251565E-15</v>
          </cell>
          <cell r="HZ262">
            <v>1.1102230246251565E-15</v>
          </cell>
          <cell r="IA262">
            <v>1.1102230246251565E-15</v>
          </cell>
          <cell r="IB262">
            <v>1.1102230246251565E-15</v>
          </cell>
          <cell r="IC262">
            <v>1.1102230246251565E-15</v>
          </cell>
          <cell r="ID262">
            <v>1.1102230246251565E-15</v>
          </cell>
          <cell r="IE262">
            <v>1.1102230246251565E-15</v>
          </cell>
          <cell r="IF262">
            <v>1.1102230246251565E-15</v>
          </cell>
          <cell r="IG262">
            <v>1.1102230246251565E-15</v>
          </cell>
          <cell r="IH262">
            <v>1.1102230246251565E-15</v>
          </cell>
          <cell r="II262">
            <v>1.1102230246251565E-15</v>
          </cell>
          <cell r="IJ262">
            <v>1.1102230246251565E-15</v>
          </cell>
          <cell r="IK262">
            <v>1.1102230246251565E-15</v>
          </cell>
          <cell r="IL262">
            <v>1.1102230246251565E-15</v>
          </cell>
          <cell r="IM262">
            <v>1.1102230246251565E-15</v>
          </cell>
        </row>
        <row r="263">
          <cell r="AC263">
            <v>0</v>
          </cell>
          <cell r="AD263">
            <v>0</v>
          </cell>
          <cell r="AE263">
            <v>0</v>
          </cell>
          <cell r="AF263">
            <v>0</v>
          </cell>
          <cell r="AG263">
            <v>0</v>
          </cell>
          <cell r="AL263">
            <v>0</v>
          </cell>
          <cell r="AM263">
            <v>2.2499999999999999E-2</v>
          </cell>
          <cell r="AN263">
            <v>2.2499999999999999E-2</v>
          </cell>
          <cell r="AO263">
            <v>2.2499999999999999E-2</v>
          </cell>
          <cell r="AP263">
            <v>2.2499999999999999E-2</v>
          </cell>
          <cell r="AQ263">
            <v>0</v>
          </cell>
          <cell r="AR263">
            <v>0</v>
          </cell>
          <cell r="AS263">
            <v>0</v>
          </cell>
          <cell r="AT263">
            <v>0</v>
          </cell>
          <cell r="AU263">
            <v>20.5</v>
          </cell>
          <cell r="AV263">
            <v>20.5</v>
          </cell>
          <cell r="AW263">
            <v>20.5</v>
          </cell>
          <cell r="AX263">
            <v>20.5</v>
          </cell>
          <cell r="AY263">
            <v>20.5</v>
          </cell>
          <cell r="AZ263">
            <v>20.5</v>
          </cell>
          <cell r="BA263">
            <v>20.5</v>
          </cell>
          <cell r="BB263">
            <v>20.5</v>
          </cell>
          <cell r="BC263">
            <v>20.5</v>
          </cell>
          <cell r="BD263">
            <v>20.5</v>
          </cell>
          <cell r="BE263">
            <v>19.816666666666666</v>
          </cell>
          <cell r="BF263">
            <v>19.133333333333333</v>
          </cell>
          <cell r="BG263">
            <v>18.45</v>
          </cell>
          <cell r="BH263">
            <v>17.766666666666666</v>
          </cell>
          <cell r="BI263">
            <v>17.083333333333332</v>
          </cell>
          <cell r="BJ263">
            <v>16.399999999999999</v>
          </cell>
          <cell r="BK263">
            <v>15.716666666666665</v>
          </cell>
          <cell r="BL263">
            <v>15.033333333333331</v>
          </cell>
          <cell r="BM263">
            <v>14.349999999999998</v>
          </cell>
          <cell r="BN263">
            <v>13.666666666666664</v>
          </cell>
          <cell r="BO263">
            <v>12.983333333333331</v>
          </cell>
          <cell r="BP263">
            <v>12.299999999999997</v>
          </cell>
          <cell r="BQ263">
            <v>11.616666666666664</v>
          </cell>
          <cell r="BR263">
            <v>10.93333333333333</v>
          </cell>
          <cell r="BS263">
            <v>10.249999999999996</v>
          </cell>
          <cell r="BT263">
            <v>9.5666666666666629</v>
          </cell>
          <cell r="BU263">
            <v>8.8833333333333293</v>
          </cell>
          <cell r="BV263">
            <v>8.1999999999999957</v>
          </cell>
          <cell r="BW263">
            <v>7.5166666666666622</v>
          </cell>
          <cell r="BX263">
            <v>6.8333333333333286</v>
          </cell>
          <cell r="BY263">
            <v>6.149999999999995</v>
          </cell>
          <cell r="BZ263">
            <v>5.4666666666666615</v>
          </cell>
          <cell r="CA263">
            <v>4.7833333333333279</v>
          </cell>
          <cell r="CB263">
            <v>4.0999999999999943</v>
          </cell>
          <cell r="CC263">
            <v>3.4166666666666607</v>
          </cell>
          <cell r="CD263">
            <v>2.7333333333333272</v>
          </cell>
          <cell r="CE263">
            <v>2.0499999999999936</v>
          </cell>
          <cell r="CF263">
            <v>1.3666666666666603</v>
          </cell>
          <cell r="CG263">
            <v>0.68333333333332691</v>
          </cell>
          <cell r="CH263">
            <v>-6.4392935428259079E-15</v>
          </cell>
          <cell r="CI263">
            <v>-6.4392935428259079E-15</v>
          </cell>
          <cell r="CJ263">
            <v>-6.4392935428259079E-15</v>
          </cell>
          <cell r="CK263">
            <v>-6.4392935428259079E-15</v>
          </cell>
          <cell r="CL263">
            <v>-6.4392935428259079E-15</v>
          </cell>
          <cell r="CM263">
            <v>-6.4392935428259079E-15</v>
          </cell>
          <cell r="CN263">
            <v>-6.4392935428259079E-15</v>
          </cell>
          <cell r="CO263">
            <v>-6.4392935428259079E-15</v>
          </cell>
          <cell r="CP263">
            <v>-6.4392935428259079E-15</v>
          </cell>
          <cell r="CQ263">
            <v>-6.4392935428259079E-15</v>
          </cell>
          <cell r="CR263">
            <v>-6.4392935428259079E-15</v>
          </cell>
          <cell r="CS263">
            <v>-6.4392935428259079E-15</v>
          </cell>
          <cell r="CT263">
            <v>-6.4392935428259079E-15</v>
          </cell>
          <cell r="CU263">
            <v>-6.4392935428259079E-15</v>
          </cell>
          <cell r="CV263">
            <v>-6.4392935428259079E-15</v>
          </cell>
          <cell r="CW263">
            <v>-6.4392935428259079E-15</v>
          </cell>
          <cell r="CX263">
            <v>-6.4392935428259079E-15</v>
          </cell>
          <cell r="CY263">
            <v>-6.4392935428259079E-15</v>
          </cell>
          <cell r="CZ263">
            <v>-6.4392935428259079E-15</v>
          </cell>
          <cell r="DA263">
            <v>-6.4392935428259079E-15</v>
          </cell>
          <cell r="DB263">
            <v>-6.4392935428259079E-15</v>
          </cell>
          <cell r="DC263">
            <v>-6.4392935428259079E-15</v>
          </cell>
          <cell r="DD263">
            <v>-6.4392935428259079E-15</v>
          </cell>
          <cell r="DE263">
            <v>-6.4392935428259079E-15</v>
          </cell>
          <cell r="DF263">
            <v>-6.4392935428259079E-15</v>
          </cell>
          <cell r="DG263">
            <v>-6.4392935428259079E-15</v>
          </cell>
          <cell r="DH263">
            <v>-6.4392935428259079E-15</v>
          </cell>
          <cell r="DI263">
            <v>-6.4392935428259079E-15</v>
          </cell>
          <cell r="DJ263">
            <v>-6.4392935428259079E-15</v>
          </cell>
          <cell r="DK263">
            <v>-6.4392935428259079E-15</v>
          </cell>
          <cell r="DL263">
            <v>-6.4392935428259079E-15</v>
          </cell>
          <cell r="DM263">
            <v>-6.4392935428259079E-15</v>
          </cell>
          <cell r="DN263">
            <v>-6.4392935428259079E-15</v>
          </cell>
          <cell r="DO263">
            <v>-6.4392935428259079E-15</v>
          </cell>
          <cell r="DP263">
            <v>-6.4392935428259079E-15</v>
          </cell>
          <cell r="DQ263">
            <v>-6.4392935428259079E-15</v>
          </cell>
          <cell r="DR263">
            <v>-6.4392935428259079E-15</v>
          </cell>
          <cell r="DS263">
            <v>-6.4392935428259079E-15</v>
          </cell>
          <cell r="DT263">
            <v>-6.4392935428259079E-15</v>
          </cell>
          <cell r="DU263">
            <v>-6.4392935428259079E-15</v>
          </cell>
          <cell r="DV263">
            <v>-6.4392935428259079E-15</v>
          </cell>
          <cell r="DW263">
            <v>-6.4392935428259079E-15</v>
          </cell>
          <cell r="DX263">
            <v>-6.4392935428259079E-15</v>
          </cell>
          <cell r="DY263">
            <v>-6.4392935428259079E-15</v>
          </cell>
          <cell r="DZ263">
            <v>-6.4392935428259079E-15</v>
          </cell>
          <cell r="EA263">
            <v>-6.4392935428259079E-15</v>
          </cell>
          <cell r="EB263">
            <v>-6.4392935428259079E-15</v>
          </cell>
          <cell r="EC263">
            <v>-6.4392935428259079E-15</v>
          </cell>
          <cell r="ED263">
            <v>-6.4392935428259079E-15</v>
          </cell>
          <cell r="EE263">
            <v>-6.4392935428259079E-15</v>
          </cell>
          <cell r="EF263">
            <v>-6.4392935428259079E-15</v>
          </cell>
          <cell r="EG263">
            <v>-6.4392935428259079E-15</v>
          </cell>
          <cell r="EH263">
            <v>-6.4392935428259079E-15</v>
          </cell>
          <cell r="EI263">
            <v>-6.4392935428259079E-15</v>
          </cell>
          <cell r="EJ263">
            <v>-6.4392935428259079E-15</v>
          </cell>
          <cell r="EK263">
            <v>-6.4392935428259079E-15</v>
          </cell>
          <cell r="EL263">
            <v>-6.4392935428259079E-15</v>
          </cell>
          <cell r="EM263">
            <v>-6.4392935428259079E-15</v>
          </cell>
          <cell r="EN263">
            <v>-6.4392935428259079E-15</v>
          </cell>
          <cell r="EO263">
            <v>-6.4392935428259079E-15</v>
          </cell>
          <cell r="EP263">
            <v>-6.4392935428259079E-15</v>
          </cell>
          <cell r="EQ263">
            <v>-6.4392935428259079E-15</v>
          </cell>
          <cell r="ER263">
            <v>-6.4392935428259079E-15</v>
          </cell>
          <cell r="ES263">
            <v>-6.4392935428259079E-15</v>
          </cell>
          <cell r="ET263">
            <v>-6.4392935428259079E-15</v>
          </cell>
          <cell r="EU263">
            <v>-6.4392935428259079E-15</v>
          </cell>
          <cell r="EV263">
            <v>-6.4392935428259079E-15</v>
          </cell>
          <cell r="EW263">
            <v>-6.4392935428259079E-15</v>
          </cell>
          <cell r="EX263">
            <v>-6.4392935428259079E-15</v>
          </cell>
          <cell r="EY263">
            <v>-6.4392935428259079E-15</v>
          </cell>
          <cell r="EZ263">
            <v>-6.4392935428259079E-15</v>
          </cell>
          <cell r="FA263">
            <v>-6.4392935428259079E-15</v>
          </cell>
          <cell r="FB263">
            <v>-6.4392935428259079E-15</v>
          </cell>
          <cell r="FC263">
            <v>-6.4392935428259079E-15</v>
          </cell>
          <cell r="FD263">
            <v>-6.4392935428259079E-15</v>
          </cell>
          <cell r="FE263">
            <v>-6.4392935428259079E-15</v>
          </cell>
          <cell r="FF263">
            <v>-6.4392935428259079E-15</v>
          </cell>
          <cell r="FG263">
            <v>-6.4392935428259079E-15</v>
          </cell>
          <cell r="FH263">
            <v>-6.4392935428259079E-15</v>
          </cell>
          <cell r="FI263">
            <v>-6.4392935428259079E-15</v>
          </cell>
          <cell r="FJ263">
            <v>-6.4392935428259079E-15</v>
          </cell>
          <cell r="FK263">
            <v>-6.4392935428259079E-15</v>
          </cell>
          <cell r="FL263">
            <v>-6.4392935428259079E-15</v>
          </cell>
          <cell r="FM263">
            <v>-6.4392935428259079E-15</v>
          </cell>
          <cell r="FN263">
            <v>-6.4392935428259079E-15</v>
          </cell>
          <cell r="FO263">
            <v>-6.4392935428259079E-15</v>
          </cell>
          <cell r="FP263">
            <v>-6.4392935428259079E-15</v>
          </cell>
          <cell r="FQ263">
            <v>-6.4392935428259079E-15</v>
          </cell>
          <cell r="FR263">
            <v>-6.4392935428259079E-15</v>
          </cell>
          <cell r="FS263">
            <v>-6.4392935428259079E-15</v>
          </cell>
          <cell r="FT263">
            <v>-6.4392935428259079E-15</v>
          </cell>
          <cell r="FU263">
            <v>-6.4392935428259079E-15</v>
          </cell>
          <cell r="FV263">
            <v>-6.4392935428259079E-15</v>
          </cell>
          <cell r="FW263">
            <v>-6.4392935428259079E-15</v>
          </cell>
          <cell r="FX263">
            <v>-6.4392935428259079E-15</v>
          </cell>
          <cell r="FY263">
            <v>-6.4392935428259079E-15</v>
          </cell>
          <cell r="FZ263">
            <v>-6.4392935428259079E-15</v>
          </cell>
          <cell r="GA263">
            <v>-6.4392935428259079E-15</v>
          </cell>
          <cell r="GB263">
            <v>-6.4392935428259079E-15</v>
          </cell>
          <cell r="GC263">
            <v>-6.4392935428259079E-15</v>
          </cell>
          <cell r="GD263">
            <v>-6.4392935428259079E-15</v>
          </cell>
          <cell r="GE263">
            <v>-6.4392935428259079E-15</v>
          </cell>
          <cell r="GF263">
            <v>-6.4392935428259079E-15</v>
          </cell>
          <cell r="GG263">
            <v>-6.4392935428259079E-15</v>
          </cell>
          <cell r="GH263">
            <v>-6.4392935428259079E-15</v>
          </cell>
          <cell r="GI263">
            <v>-6.4392935428259079E-15</v>
          </cell>
          <cell r="GJ263">
            <v>-6.4392935428259079E-15</v>
          </cell>
          <cell r="GK263">
            <v>-6.4392935428259079E-15</v>
          </cell>
          <cell r="GL263">
            <v>-6.4392935428259079E-15</v>
          </cell>
          <cell r="GM263">
            <v>-6.4392935428259079E-15</v>
          </cell>
          <cell r="GN263">
            <v>-6.4392935428259079E-15</v>
          </cell>
          <cell r="GO263">
            <v>-6.4392935428259079E-15</v>
          </cell>
          <cell r="GP263">
            <v>-6.4392935428259079E-15</v>
          </cell>
          <cell r="GQ263">
            <v>-6.4392935428259079E-15</v>
          </cell>
          <cell r="GR263">
            <v>-6.4392935428259079E-15</v>
          </cell>
          <cell r="GS263">
            <v>-6.4392935428259079E-15</v>
          </cell>
          <cell r="GT263">
            <v>-6.4392935428259079E-15</v>
          </cell>
          <cell r="GU263">
            <v>-6.4392935428259079E-15</v>
          </cell>
          <cell r="GV263">
            <v>-6.4392935428259079E-15</v>
          </cell>
          <cell r="GW263">
            <v>-6.4392935428259079E-15</v>
          </cell>
          <cell r="GX263">
            <v>-6.4392935428259079E-15</v>
          </cell>
          <cell r="GY263">
            <v>-6.4392935428259079E-15</v>
          </cell>
          <cell r="GZ263">
            <v>-6.4392935428259079E-15</v>
          </cell>
          <cell r="HA263">
            <v>-6.4392935428259079E-15</v>
          </cell>
          <cell r="HB263">
            <v>-6.4392935428259079E-15</v>
          </cell>
          <cell r="HC263">
            <v>-6.4392935428259079E-15</v>
          </cell>
          <cell r="HD263">
            <v>-6.4392935428259079E-15</v>
          </cell>
          <cell r="HE263">
            <v>-6.4392935428259079E-15</v>
          </cell>
          <cell r="HF263">
            <v>-6.4392935428259079E-15</v>
          </cell>
          <cell r="HG263">
            <v>-6.4392935428259079E-15</v>
          </cell>
          <cell r="HH263">
            <v>-6.4392935428259079E-15</v>
          </cell>
          <cell r="HI263">
            <v>-6.4392935428259079E-15</v>
          </cell>
          <cell r="HJ263">
            <v>-6.4392935428259079E-15</v>
          </cell>
          <cell r="HK263">
            <v>-6.4392935428259079E-15</v>
          </cell>
          <cell r="HL263">
            <v>-6.4392935428259079E-15</v>
          </cell>
          <cell r="HM263">
            <v>-6.4392935428259079E-15</v>
          </cell>
          <cell r="HN263">
            <v>-6.4392935428259079E-15</v>
          </cell>
          <cell r="HO263">
            <v>-6.4392935428259079E-15</v>
          </cell>
          <cell r="HP263">
            <v>-6.4392935428259079E-15</v>
          </cell>
          <cell r="HQ263">
            <v>-6.4392935428259079E-15</v>
          </cell>
          <cell r="HR263">
            <v>-6.4392935428259079E-15</v>
          </cell>
          <cell r="HS263">
            <v>-6.4392935428259079E-15</v>
          </cell>
          <cell r="HT263">
            <v>-6.4392935428259079E-15</v>
          </cell>
          <cell r="HU263">
            <v>-6.4392935428259079E-15</v>
          </cell>
          <cell r="HV263">
            <v>-6.4392935428259079E-15</v>
          </cell>
          <cell r="HW263">
            <v>-6.4392935428259079E-15</v>
          </cell>
          <cell r="HX263">
            <v>-6.4392935428259079E-15</v>
          </cell>
          <cell r="HY263">
            <v>-6.4392935428259079E-15</v>
          </cell>
          <cell r="HZ263">
            <v>-6.4392935428259079E-15</v>
          </cell>
          <cell r="IA263">
            <v>-6.4392935428259079E-15</v>
          </cell>
          <cell r="IB263">
            <v>-6.4392935428259079E-15</v>
          </cell>
          <cell r="IC263">
            <v>-6.4392935428259079E-15</v>
          </cell>
          <cell r="ID263">
            <v>-6.4392935428259079E-15</v>
          </cell>
          <cell r="IE263">
            <v>-6.4392935428259079E-15</v>
          </cell>
          <cell r="IF263">
            <v>-6.4392935428259079E-15</v>
          </cell>
          <cell r="IG263">
            <v>-6.4392935428259079E-15</v>
          </cell>
          <cell r="IH263">
            <v>-6.4392935428259079E-15</v>
          </cell>
          <cell r="II263">
            <v>-6.4392935428259079E-15</v>
          </cell>
          <cell r="IJ263">
            <v>-6.4392935428259079E-15</v>
          </cell>
          <cell r="IK263">
            <v>-6.4392935428259079E-15</v>
          </cell>
          <cell r="IL263">
            <v>-6.4392935428259079E-15</v>
          </cell>
          <cell r="IM263">
            <v>-6.4392935428259079E-15</v>
          </cell>
        </row>
        <row r="264">
          <cell r="AG264">
            <v>0</v>
          </cell>
          <cell r="AL264">
            <v>0</v>
          </cell>
          <cell r="AQ264">
            <v>0</v>
          </cell>
          <cell r="AR264">
            <v>0</v>
          </cell>
          <cell r="AS264">
            <v>0</v>
          </cell>
          <cell r="AT264">
            <v>0</v>
          </cell>
          <cell r="AU264">
            <v>0</v>
          </cell>
          <cell r="AV264">
            <v>21.5</v>
          </cell>
          <cell r="AW264">
            <v>21.5</v>
          </cell>
          <cell r="AX264">
            <v>21.5</v>
          </cell>
          <cell r="AY264">
            <v>21.5</v>
          </cell>
          <cell r="AZ264">
            <v>21.5</v>
          </cell>
          <cell r="BA264">
            <v>21.5</v>
          </cell>
          <cell r="BB264">
            <v>21.5</v>
          </cell>
          <cell r="BC264">
            <v>21.5</v>
          </cell>
          <cell r="BD264">
            <v>21.5</v>
          </cell>
          <cell r="BE264">
            <v>21.5</v>
          </cell>
          <cell r="BF264">
            <v>20.783333333333335</v>
          </cell>
          <cell r="BG264">
            <v>20.06666666666667</v>
          </cell>
          <cell r="BH264">
            <v>19.350000000000005</v>
          </cell>
          <cell r="BI264">
            <v>18.63333333333334</v>
          </cell>
          <cell r="BJ264">
            <v>17.916666666666675</v>
          </cell>
          <cell r="BK264">
            <v>17.20000000000001</v>
          </cell>
          <cell r="BL264">
            <v>16.483333333333345</v>
          </cell>
          <cell r="BM264">
            <v>15.766666666666678</v>
          </cell>
          <cell r="BN264">
            <v>15.050000000000011</v>
          </cell>
          <cell r="BO264">
            <v>14.333333333333345</v>
          </cell>
          <cell r="BP264">
            <v>13.616666666666678</v>
          </cell>
          <cell r="BQ264">
            <v>12.900000000000011</v>
          </cell>
          <cell r="BR264">
            <v>12.183333333333344</v>
          </cell>
          <cell r="BS264">
            <v>11.466666666666677</v>
          </cell>
          <cell r="BT264">
            <v>10.750000000000011</v>
          </cell>
          <cell r="BU264">
            <v>10.033333333333344</v>
          </cell>
          <cell r="BV264">
            <v>9.3166666666666771</v>
          </cell>
          <cell r="BW264">
            <v>8.6000000000000103</v>
          </cell>
          <cell r="BX264">
            <v>7.8833333333333435</v>
          </cell>
          <cell r="BY264">
            <v>7.1666666666666767</v>
          </cell>
          <cell r="BZ264">
            <v>6.4500000000000099</v>
          </cell>
          <cell r="CA264">
            <v>5.7333333333333432</v>
          </cell>
          <cell r="CB264">
            <v>5.0166666666666764</v>
          </cell>
          <cell r="CC264">
            <v>4.3000000000000096</v>
          </cell>
          <cell r="CD264">
            <v>3.5833333333333428</v>
          </cell>
          <cell r="CE264">
            <v>2.866666666666676</v>
          </cell>
          <cell r="CF264">
            <v>2.1500000000000092</v>
          </cell>
          <cell r="CG264">
            <v>1.4333333333333425</v>
          </cell>
          <cell r="CH264">
            <v>0.71666666666667578</v>
          </cell>
          <cell r="CI264">
            <v>9.1038288019262836E-15</v>
          </cell>
          <cell r="CJ264">
            <v>9.1038288019262836E-15</v>
          </cell>
          <cell r="CK264">
            <v>9.1038288019262836E-15</v>
          </cell>
          <cell r="CL264">
            <v>9.1038288019262836E-15</v>
          </cell>
          <cell r="CM264">
            <v>9.1038288019262836E-15</v>
          </cell>
          <cell r="CN264">
            <v>9.1038288019262836E-15</v>
          </cell>
          <cell r="CO264">
            <v>9.1038288019262836E-15</v>
          </cell>
          <cell r="CP264">
            <v>9.1038288019262836E-15</v>
          </cell>
          <cell r="CQ264">
            <v>9.1038288019262836E-15</v>
          </cell>
          <cell r="CR264">
            <v>9.1038288019262836E-15</v>
          </cell>
          <cell r="CS264">
            <v>9.1038288019262836E-15</v>
          </cell>
          <cell r="CT264">
            <v>9.1038288019262836E-15</v>
          </cell>
          <cell r="CU264">
            <v>9.1038288019262836E-15</v>
          </cell>
          <cell r="CV264">
            <v>9.1038288019262836E-15</v>
          </cell>
          <cell r="CW264">
            <v>9.1038288019262836E-15</v>
          </cell>
          <cell r="CX264">
            <v>9.1038288019262836E-15</v>
          </cell>
          <cell r="CY264">
            <v>9.1038288019262836E-15</v>
          </cell>
          <cell r="CZ264">
            <v>9.1038288019262836E-15</v>
          </cell>
          <cell r="DA264">
            <v>9.1038288019262836E-15</v>
          </cell>
          <cell r="DB264">
            <v>9.1038288019262836E-15</v>
          </cell>
          <cell r="DC264">
            <v>9.1038288019262836E-15</v>
          </cell>
          <cell r="DD264">
            <v>9.1038288019262836E-15</v>
          </cell>
          <cell r="DE264">
            <v>9.1038288019262836E-15</v>
          </cell>
          <cell r="DF264">
            <v>9.1038288019262836E-15</v>
          </cell>
          <cell r="DG264">
            <v>9.1038288019262836E-15</v>
          </cell>
          <cell r="DH264">
            <v>9.1038288019262836E-15</v>
          </cell>
          <cell r="DI264">
            <v>9.1038288019262836E-15</v>
          </cell>
          <cell r="DJ264">
            <v>9.1038288019262836E-15</v>
          </cell>
          <cell r="DK264">
            <v>9.1038288019262836E-15</v>
          </cell>
          <cell r="DL264">
            <v>9.1038288019262836E-15</v>
          </cell>
          <cell r="DM264">
            <v>9.1038288019262836E-15</v>
          </cell>
          <cell r="DN264">
            <v>9.1038288019262836E-15</v>
          </cell>
          <cell r="DO264">
            <v>9.1038288019262836E-15</v>
          </cell>
          <cell r="DP264">
            <v>9.1038288019262836E-15</v>
          </cell>
          <cell r="DQ264">
            <v>9.1038288019262836E-15</v>
          </cell>
          <cell r="DR264">
            <v>9.1038288019262836E-15</v>
          </cell>
          <cell r="DS264">
            <v>9.1038288019262836E-15</v>
          </cell>
          <cell r="DT264">
            <v>9.1038288019262836E-15</v>
          </cell>
          <cell r="DU264">
            <v>9.1038288019262836E-15</v>
          </cell>
          <cell r="DV264">
            <v>9.1038288019262836E-15</v>
          </cell>
          <cell r="DW264">
            <v>9.1038288019262836E-15</v>
          </cell>
          <cell r="DX264">
            <v>9.1038288019262836E-15</v>
          </cell>
          <cell r="DY264">
            <v>9.1038288019262836E-15</v>
          </cell>
          <cell r="DZ264">
            <v>9.1038288019262836E-15</v>
          </cell>
          <cell r="EA264">
            <v>9.1038288019262836E-15</v>
          </cell>
          <cell r="EB264">
            <v>9.1038288019262836E-15</v>
          </cell>
          <cell r="EC264">
            <v>9.1038288019262836E-15</v>
          </cell>
          <cell r="ED264">
            <v>9.1038288019262836E-15</v>
          </cell>
          <cell r="EE264">
            <v>9.1038288019262836E-15</v>
          </cell>
          <cell r="EF264">
            <v>9.1038288019262836E-15</v>
          </cell>
          <cell r="EG264">
            <v>9.1038288019262836E-15</v>
          </cell>
          <cell r="EH264">
            <v>9.1038288019262836E-15</v>
          </cell>
          <cell r="EI264">
            <v>9.1038288019262836E-15</v>
          </cell>
          <cell r="EJ264">
            <v>9.1038288019262836E-15</v>
          </cell>
          <cell r="EK264">
            <v>9.1038288019262836E-15</v>
          </cell>
          <cell r="EL264">
            <v>9.1038288019262836E-15</v>
          </cell>
          <cell r="EM264">
            <v>9.1038288019262836E-15</v>
          </cell>
          <cell r="EN264">
            <v>9.1038288019262836E-15</v>
          </cell>
          <cell r="EO264">
            <v>9.1038288019262836E-15</v>
          </cell>
          <cell r="EP264">
            <v>9.1038288019262836E-15</v>
          </cell>
          <cell r="EQ264">
            <v>9.1038288019262836E-15</v>
          </cell>
          <cell r="ER264">
            <v>9.1038288019262836E-15</v>
          </cell>
          <cell r="ES264">
            <v>9.1038288019262836E-15</v>
          </cell>
          <cell r="ET264">
            <v>9.1038288019262836E-15</v>
          </cell>
          <cell r="EU264">
            <v>9.1038288019262836E-15</v>
          </cell>
          <cell r="EV264">
            <v>9.1038288019262836E-15</v>
          </cell>
          <cell r="EW264">
            <v>9.1038288019262836E-15</v>
          </cell>
          <cell r="EX264">
            <v>9.1038288019262836E-15</v>
          </cell>
          <cell r="EY264">
            <v>9.1038288019262836E-15</v>
          </cell>
          <cell r="EZ264">
            <v>9.1038288019262836E-15</v>
          </cell>
          <cell r="FA264">
            <v>9.1038288019262836E-15</v>
          </cell>
          <cell r="FB264">
            <v>9.1038288019262836E-15</v>
          </cell>
          <cell r="FC264">
            <v>9.1038288019262836E-15</v>
          </cell>
          <cell r="FD264">
            <v>9.1038288019262836E-15</v>
          </cell>
          <cell r="FE264">
            <v>9.1038288019262836E-15</v>
          </cell>
          <cell r="FF264">
            <v>9.1038288019262836E-15</v>
          </cell>
          <cell r="FG264">
            <v>9.1038288019262836E-15</v>
          </cell>
          <cell r="FH264">
            <v>9.1038288019262836E-15</v>
          </cell>
          <cell r="FI264">
            <v>9.1038288019262836E-15</v>
          </cell>
          <cell r="FJ264">
            <v>9.1038288019262836E-15</v>
          </cell>
          <cell r="FK264">
            <v>9.1038288019262836E-15</v>
          </cell>
          <cell r="FL264">
            <v>9.1038288019262836E-15</v>
          </cell>
          <cell r="FM264">
            <v>9.1038288019262836E-15</v>
          </cell>
          <cell r="FN264">
            <v>9.1038288019262836E-15</v>
          </cell>
          <cell r="FO264">
            <v>9.1038288019262836E-15</v>
          </cell>
          <cell r="FP264">
            <v>9.1038288019262836E-15</v>
          </cell>
          <cell r="FQ264">
            <v>9.1038288019262836E-15</v>
          </cell>
          <cell r="FR264">
            <v>9.1038288019262836E-15</v>
          </cell>
          <cell r="FS264">
            <v>9.1038288019262836E-15</v>
          </cell>
          <cell r="FT264">
            <v>9.1038288019262836E-15</v>
          </cell>
          <cell r="FU264">
            <v>9.1038288019262836E-15</v>
          </cell>
          <cell r="FV264">
            <v>9.1038288019262836E-15</v>
          </cell>
          <cell r="FW264">
            <v>9.1038288019262836E-15</v>
          </cell>
          <cell r="FX264">
            <v>9.1038288019262836E-15</v>
          </cell>
          <cell r="FY264">
            <v>9.1038288019262836E-15</v>
          </cell>
          <cell r="FZ264">
            <v>9.1038288019262836E-15</v>
          </cell>
          <cell r="GA264">
            <v>9.1038288019262836E-15</v>
          </cell>
          <cell r="GB264">
            <v>9.1038288019262836E-15</v>
          </cell>
          <cell r="GC264">
            <v>9.1038288019262836E-15</v>
          </cell>
          <cell r="GD264">
            <v>9.1038288019262836E-15</v>
          </cell>
          <cell r="GE264">
            <v>9.1038288019262836E-15</v>
          </cell>
          <cell r="GF264">
            <v>9.1038288019262836E-15</v>
          </cell>
          <cell r="GG264">
            <v>9.1038288019262836E-15</v>
          </cell>
          <cell r="GH264">
            <v>9.1038288019262836E-15</v>
          </cell>
          <cell r="GI264">
            <v>9.1038288019262836E-15</v>
          </cell>
          <cell r="GJ264">
            <v>9.1038288019262836E-15</v>
          </cell>
          <cell r="GK264">
            <v>9.1038288019262836E-15</v>
          </cell>
          <cell r="GL264">
            <v>9.1038288019262836E-15</v>
          </cell>
          <cell r="GM264">
            <v>9.1038288019262836E-15</v>
          </cell>
          <cell r="GN264">
            <v>9.1038288019262836E-15</v>
          </cell>
          <cell r="GO264">
            <v>9.1038288019262836E-15</v>
          </cell>
          <cell r="GP264">
            <v>9.1038288019262836E-15</v>
          </cell>
          <cell r="GQ264">
            <v>9.1038288019262836E-15</v>
          </cell>
          <cell r="GR264">
            <v>9.1038288019262836E-15</v>
          </cell>
          <cell r="GS264">
            <v>9.1038288019262836E-15</v>
          </cell>
          <cell r="GT264">
            <v>9.1038288019262836E-15</v>
          </cell>
          <cell r="GU264">
            <v>9.1038288019262836E-15</v>
          </cell>
          <cell r="GV264">
            <v>9.1038288019262836E-15</v>
          </cell>
          <cell r="GW264">
            <v>9.1038288019262836E-15</v>
          </cell>
          <cell r="GX264">
            <v>9.1038288019262836E-15</v>
          </cell>
          <cell r="GY264">
            <v>9.1038288019262836E-15</v>
          </cell>
          <cell r="GZ264">
            <v>9.1038288019262836E-15</v>
          </cell>
          <cell r="HA264">
            <v>9.1038288019262836E-15</v>
          </cell>
          <cell r="HB264">
            <v>9.1038288019262836E-15</v>
          </cell>
          <cell r="HC264">
            <v>9.1038288019262836E-15</v>
          </cell>
          <cell r="HD264">
            <v>9.1038288019262836E-15</v>
          </cell>
          <cell r="HE264">
            <v>9.1038288019262836E-15</v>
          </cell>
          <cell r="HF264">
            <v>9.1038288019262836E-15</v>
          </cell>
          <cell r="HG264">
            <v>9.1038288019262836E-15</v>
          </cell>
          <cell r="HH264">
            <v>9.1038288019262836E-15</v>
          </cell>
          <cell r="HI264">
            <v>9.1038288019262836E-15</v>
          </cell>
          <cell r="HJ264">
            <v>9.1038288019262836E-15</v>
          </cell>
          <cell r="HK264">
            <v>9.1038288019262836E-15</v>
          </cell>
          <cell r="HL264">
            <v>9.1038288019262836E-15</v>
          </cell>
          <cell r="HM264">
            <v>9.1038288019262836E-15</v>
          </cell>
          <cell r="HN264">
            <v>9.1038288019262836E-15</v>
          </cell>
          <cell r="HO264">
            <v>9.1038288019262836E-15</v>
          </cell>
          <cell r="HP264">
            <v>9.1038288019262836E-15</v>
          </cell>
          <cell r="HQ264">
            <v>9.1038288019262836E-15</v>
          </cell>
          <cell r="HR264">
            <v>9.1038288019262836E-15</v>
          </cell>
          <cell r="HS264">
            <v>9.1038288019262836E-15</v>
          </cell>
          <cell r="HT264">
            <v>9.1038288019262836E-15</v>
          </cell>
          <cell r="HU264">
            <v>9.1038288019262836E-15</v>
          </cell>
          <cell r="HV264">
            <v>9.1038288019262836E-15</v>
          </cell>
          <cell r="HW264">
            <v>9.1038288019262836E-15</v>
          </cell>
          <cell r="HX264">
            <v>9.1038288019262836E-15</v>
          </cell>
          <cell r="HY264">
            <v>9.1038288019262836E-15</v>
          </cell>
          <cell r="HZ264">
            <v>9.1038288019262836E-15</v>
          </cell>
          <cell r="IA264">
            <v>9.1038288019262836E-15</v>
          </cell>
          <cell r="IB264">
            <v>9.1038288019262836E-15</v>
          </cell>
          <cell r="IC264">
            <v>9.1038288019262836E-15</v>
          </cell>
          <cell r="ID264">
            <v>9.1038288019262836E-15</v>
          </cell>
          <cell r="IE264">
            <v>9.1038288019262836E-15</v>
          </cell>
          <cell r="IF264">
            <v>9.1038288019262836E-15</v>
          </cell>
          <cell r="IG264">
            <v>9.1038288019262836E-15</v>
          </cell>
          <cell r="IH264">
            <v>9.1038288019262836E-15</v>
          </cell>
          <cell r="II264">
            <v>9.1038288019262836E-15</v>
          </cell>
          <cell r="IJ264">
            <v>9.1038288019262836E-15</v>
          </cell>
          <cell r="IK264">
            <v>9.1038288019262836E-15</v>
          </cell>
          <cell r="IL264">
            <v>9.1038288019262836E-15</v>
          </cell>
          <cell r="IM264">
            <v>9.1038288019262836E-15</v>
          </cell>
        </row>
        <row r="265">
          <cell r="AG265">
            <v>0</v>
          </cell>
          <cell r="AL265">
            <v>0</v>
          </cell>
          <cell r="AQ265">
            <v>0</v>
          </cell>
          <cell r="AR265">
            <v>0</v>
          </cell>
          <cell r="AS265">
            <v>0</v>
          </cell>
          <cell r="AT265">
            <v>0</v>
          </cell>
          <cell r="AU265">
            <v>0</v>
          </cell>
          <cell r="AV265">
            <v>0</v>
          </cell>
          <cell r="AW265">
            <v>22.5</v>
          </cell>
          <cell r="AX265">
            <v>22.5</v>
          </cell>
          <cell r="AY265">
            <v>22.5</v>
          </cell>
          <cell r="AZ265">
            <v>22.5</v>
          </cell>
          <cell r="BA265">
            <v>22.5</v>
          </cell>
          <cell r="BB265">
            <v>22.5</v>
          </cell>
          <cell r="BC265">
            <v>22.5</v>
          </cell>
          <cell r="BD265">
            <v>22.5</v>
          </cell>
          <cell r="BE265">
            <v>22.5</v>
          </cell>
          <cell r="BF265">
            <v>22.5</v>
          </cell>
          <cell r="BG265">
            <v>21.75</v>
          </cell>
          <cell r="BH265">
            <v>21</v>
          </cell>
          <cell r="BI265">
            <v>20.25</v>
          </cell>
          <cell r="BJ265">
            <v>19.5</v>
          </cell>
          <cell r="BK265">
            <v>18.75</v>
          </cell>
          <cell r="BL265">
            <v>18</v>
          </cell>
          <cell r="BM265">
            <v>17.25</v>
          </cell>
          <cell r="BN265">
            <v>16.5</v>
          </cell>
          <cell r="BO265">
            <v>15.75</v>
          </cell>
          <cell r="BP265">
            <v>15</v>
          </cell>
          <cell r="BQ265">
            <v>14.25</v>
          </cell>
          <cell r="BR265">
            <v>13.5</v>
          </cell>
          <cell r="BS265">
            <v>12.75</v>
          </cell>
          <cell r="BT265">
            <v>12</v>
          </cell>
          <cell r="BU265">
            <v>11.25</v>
          </cell>
          <cell r="BV265">
            <v>10.5</v>
          </cell>
          <cell r="BW265">
            <v>9.75</v>
          </cell>
          <cell r="BX265">
            <v>9</v>
          </cell>
          <cell r="BY265">
            <v>8.25</v>
          </cell>
          <cell r="BZ265">
            <v>7.5</v>
          </cell>
          <cell r="CA265">
            <v>6.75</v>
          </cell>
          <cell r="CB265">
            <v>6</v>
          </cell>
          <cell r="CC265">
            <v>5.25</v>
          </cell>
          <cell r="CD265">
            <v>4.5</v>
          </cell>
          <cell r="CE265">
            <v>3.75</v>
          </cell>
          <cell r="CF265">
            <v>3</v>
          </cell>
          <cell r="CG265">
            <v>2.25</v>
          </cell>
          <cell r="CH265">
            <v>1.5</v>
          </cell>
          <cell r="CI265">
            <v>0.75</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cell r="HA265">
            <v>0</v>
          </cell>
          <cell r="HB265">
            <v>0</v>
          </cell>
          <cell r="HC265">
            <v>0</v>
          </cell>
          <cell r="HD265">
            <v>0</v>
          </cell>
          <cell r="HE265">
            <v>0</v>
          </cell>
          <cell r="HF265">
            <v>0</v>
          </cell>
          <cell r="HG265">
            <v>0</v>
          </cell>
          <cell r="HH265">
            <v>0</v>
          </cell>
          <cell r="HI265">
            <v>0</v>
          </cell>
          <cell r="HJ265">
            <v>0</v>
          </cell>
          <cell r="HK265">
            <v>0</v>
          </cell>
          <cell r="HL265">
            <v>0</v>
          </cell>
          <cell r="HM265">
            <v>0</v>
          </cell>
          <cell r="HN265">
            <v>0</v>
          </cell>
          <cell r="HO265">
            <v>0</v>
          </cell>
          <cell r="HP265">
            <v>0</v>
          </cell>
          <cell r="HQ265">
            <v>0</v>
          </cell>
          <cell r="HR265">
            <v>0</v>
          </cell>
          <cell r="HS265">
            <v>0</v>
          </cell>
          <cell r="HT265">
            <v>0</v>
          </cell>
          <cell r="HU265">
            <v>0</v>
          </cell>
          <cell r="HV265">
            <v>0</v>
          </cell>
          <cell r="HW265">
            <v>0</v>
          </cell>
          <cell r="HX265">
            <v>0</v>
          </cell>
          <cell r="HY265">
            <v>0</v>
          </cell>
          <cell r="HZ265">
            <v>0</v>
          </cell>
          <cell r="IA265">
            <v>0</v>
          </cell>
          <cell r="IB265">
            <v>0</v>
          </cell>
          <cell r="IC265">
            <v>0</v>
          </cell>
          <cell r="ID265">
            <v>0</v>
          </cell>
          <cell r="IE265">
            <v>0</v>
          </cell>
          <cell r="IF265">
            <v>0</v>
          </cell>
          <cell r="IG265">
            <v>0</v>
          </cell>
          <cell r="IH265">
            <v>0</v>
          </cell>
          <cell r="II265">
            <v>0</v>
          </cell>
          <cell r="IJ265">
            <v>0</v>
          </cell>
          <cell r="IK265">
            <v>0</v>
          </cell>
          <cell r="IL265">
            <v>0</v>
          </cell>
          <cell r="IM265">
            <v>0</v>
          </cell>
        </row>
        <row r="266">
          <cell r="AL266">
            <v>5.0000000000000001E-3</v>
          </cell>
          <cell r="AQ266">
            <v>5.0000000000000001E-3</v>
          </cell>
          <cell r="AR266">
            <v>5.0000000000000001E-3</v>
          </cell>
          <cell r="AS266">
            <v>5.0000000000000001E-3</v>
          </cell>
          <cell r="AT266">
            <v>5.0000000000000001E-3</v>
          </cell>
          <cell r="AU266">
            <v>5.0000000000000001E-3</v>
          </cell>
          <cell r="AV266">
            <v>5.0000000000000001E-3</v>
          </cell>
          <cell r="AW266">
            <v>5.0000000000000001E-3</v>
          </cell>
          <cell r="AX266">
            <v>5.0000000000000001E-3</v>
          </cell>
          <cell r="AY266">
            <v>5.0000000000000001E-3</v>
          </cell>
          <cell r="AZ266">
            <v>5.0000000000000001E-3</v>
          </cell>
          <cell r="BA266">
            <v>0.33333333333333331</v>
          </cell>
          <cell r="BB266">
            <v>0.33333333333333331</v>
          </cell>
          <cell r="BC266">
            <v>0.33333333333333331</v>
          </cell>
          <cell r="BD266">
            <v>0.33333333333333331</v>
          </cell>
          <cell r="BE266">
            <v>0.33333333333333331</v>
          </cell>
          <cell r="BF266">
            <v>0.33333333333333331</v>
          </cell>
          <cell r="BG266">
            <v>0.33333333333333331</v>
          </cell>
          <cell r="BH266">
            <v>0.33333333333333331</v>
          </cell>
          <cell r="BI266">
            <v>0.33333333333333331</v>
          </cell>
          <cell r="BJ266">
            <v>0.33333333333333331</v>
          </cell>
          <cell r="BK266">
            <v>0.33333333333333331</v>
          </cell>
          <cell r="BL266">
            <v>0.33333333333333331</v>
          </cell>
          <cell r="BM266">
            <v>0.33333333333333331</v>
          </cell>
          <cell r="BN266">
            <v>0.33333333333333331</v>
          </cell>
          <cell r="BO266">
            <v>0.33333333333333331</v>
          </cell>
          <cell r="BP266">
            <v>0.33333333333333331</v>
          </cell>
          <cell r="BQ266">
            <v>0.33333333333333331</v>
          </cell>
          <cell r="BR266">
            <v>0.33333333333333331</v>
          </cell>
          <cell r="BS266">
            <v>0.33333333333333331</v>
          </cell>
          <cell r="BT266">
            <v>0.33333333333333331</v>
          </cell>
          <cell r="BU266">
            <v>0.33333333333333331</v>
          </cell>
          <cell r="BV266">
            <v>0.33333333333333331</v>
          </cell>
          <cell r="BW266">
            <v>0.33333333333333331</v>
          </cell>
          <cell r="BX266">
            <v>0.33333333333333331</v>
          </cell>
          <cell r="BY266">
            <v>0.33333333333333331</v>
          </cell>
          <cell r="BZ266">
            <v>0.33333333333333331</v>
          </cell>
          <cell r="CA266">
            <v>0.33333333333333331</v>
          </cell>
          <cell r="CB266">
            <v>0.33333333333333331</v>
          </cell>
          <cell r="CC266">
            <v>0.33333333333333331</v>
          </cell>
          <cell r="CD266">
            <v>5.0000000000000001E-3</v>
          </cell>
          <cell r="CE266">
            <v>5.0000000000000001E-3</v>
          </cell>
          <cell r="CF266">
            <v>5.0000000000000001E-3</v>
          </cell>
          <cell r="CG266">
            <v>5.0000000000000001E-3</v>
          </cell>
          <cell r="CH266">
            <v>5.0000000000000001E-3</v>
          </cell>
          <cell r="CI266">
            <v>5.0000000000000001E-3</v>
          </cell>
          <cell r="CJ266">
            <v>5.0000000000000001E-3</v>
          </cell>
          <cell r="CK266">
            <v>5.0000000000000001E-3</v>
          </cell>
          <cell r="CL266">
            <v>5.0000000000000001E-3</v>
          </cell>
          <cell r="CM266">
            <v>5.0000000000000001E-3</v>
          </cell>
          <cell r="CN266">
            <v>5.0000000000000001E-3</v>
          </cell>
          <cell r="CO266">
            <v>5.0000000000000001E-3</v>
          </cell>
          <cell r="CP266">
            <v>5.0000000000000001E-3</v>
          </cell>
          <cell r="CQ266">
            <v>5.0000000000000001E-3</v>
          </cell>
          <cell r="CR266">
            <v>5.0000000000000001E-3</v>
          </cell>
          <cell r="CS266">
            <v>5.0000000000000001E-3</v>
          </cell>
          <cell r="CT266">
            <v>5.0000000000000001E-3</v>
          </cell>
          <cell r="CU266">
            <v>5.0000000000000001E-3</v>
          </cell>
          <cell r="CV266">
            <v>5.0000000000000001E-3</v>
          </cell>
          <cell r="CW266">
            <v>5.0000000000000001E-3</v>
          </cell>
          <cell r="CX266">
            <v>5.0000000000000001E-3</v>
          </cell>
          <cell r="CY266">
            <v>5.0000000000000001E-3</v>
          </cell>
          <cell r="CZ266">
            <v>5.0000000000000001E-3</v>
          </cell>
          <cell r="DA266">
            <v>5.0000000000000001E-3</v>
          </cell>
          <cell r="DB266">
            <v>5.0000000000000001E-3</v>
          </cell>
          <cell r="DC266">
            <v>5.0000000000000001E-3</v>
          </cell>
          <cell r="DD266">
            <v>5.0000000000000001E-3</v>
          </cell>
          <cell r="DE266">
            <v>5.0000000000000001E-3</v>
          </cell>
          <cell r="DF266">
            <v>5.0000000000000001E-3</v>
          </cell>
          <cell r="DG266">
            <v>5.0000000000000001E-3</v>
          </cell>
          <cell r="DH266">
            <v>5.0000000000000001E-3</v>
          </cell>
          <cell r="DI266">
            <v>5.0000000000000001E-3</v>
          </cell>
          <cell r="DJ266">
            <v>5.0000000000000001E-3</v>
          </cell>
          <cell r="DK266">
            <v>5.0000000000000001E-3</v>
          </cell>
          <cell r="DL266">
            <v>5.0000000000000001E-3</v>
          </cell>
          <cell r="DM266">
            <v>5.0000000000000001E-3</v>
          </cell>
          <cell r="DN266">
            <v>5.0000000000000001E-3</v>
          </cell>
          <cell r="DO266">
            <v>5.0000000000000001E-3</v>
          </cell>
          <cell r="DP266">
            <v>5.0000000000000001E-3</v>
          </cell>
          <cell r="DQ266">
            <v>5.0000000000000001E-3</v>
          </cell>
          <cell r="DR266">
            <v>5.0000000000000001E-3</v>
          </cell>
          <cell r="DS266">
            <v>5.0000000000000001E-3</v>
          </cell>
          <cell r="DT266">
            <v>5.0000000000000001E-3</v>
          </cell>
          <cell r="DU266">
            <v>5.0000000000000001E-3</v>
          </cell>
          <cell r="DV266">
            <v>5.0000000000000001E-3</v>
          </cell>
          <cell r="DW266">
            <v>5.0000000000000001E-3</v>
          </cell>
          <cell r="DX266">
            <v>5.0000000000000001E-3</v>
          </cell>
          <cell r="DY266">
            <v>5.0000000000000001E-3</v>
          </cell>
          <cell r="DZ266">
            <v>5.0000000000000001E-3</v>
          </cell>
          <cell r="EA266">
            <v>5.0000000000000001E-3</v>
          </cell>
          <cell r="EB266">
            <v>5.0000000000000001E-3</v>
          </cell>
          <cell r="EC266">
            <v>5.0000000000000001E-3</v>
          </cell>
          <cell r="ED266">
            <v>5.0000000000000001E-3</v>
          </cell>
          <cell r="EE266">
            <v>5.0000000000000001E-3</v>
          </cell>
          <cell r="EF266">
            <v>5.0000000000000001E-3</v>
          </cell>
          <cell r="EG266">
            <v>5.0000000000000001E-3</v>
          </cell>
          <cell r="EH266">
            <v>5.0000000000000001E-3</v>
          </cell>
          <cell r="EI266">
            <v>5.0000000000000001E-3</v>
          </cell>
          <cell r="EJ266">
            <v>5.0000000000000001E-3</v>
          </cell>
          <cell r="EK266">
            <v>5.0000000000000001E-3</v>
          </cell>
          <cell r="EL266">
            <v>5.0000000000000001E-3</v>
          </cell>
          <cell r="EM266">
            <v>5.0000000000000001E-3</v>
          </cell>
          <cell r="EN266">
            <v>5.0000000000000001E-3</v>
          </cell>
          <cell r="EO266">
            <v>5.0000000000000001E-3</v>
          </cell>
          <cell r="EP266">
            <v>5.0000000000000001E-3</v>
          </cell>
          <cell r="EQ266">
            <v>5.0000000000000001E-3</v>
          </cell>
          <cell r="ER266">
            <v>5.0000000000000001E-3</v>
          </cell>
          <cell r="ES266">
            <v>5.0000000000000001E-3</v>
          </cell>
          <cell r="ET266">
            <v>5.0000000000000001E-3</v>
          </cell>
          <cell r="EU266">
            <v>5.0000000000000001E-3</v>
          </cell>
          <cell r="EV266">
            <v>5.0000000000000001E-3</v>
          </cell>
          <cell r="EW266">
            <v>5.0000000000000001E-3</v>
          </cell>
          <cell r="EX266">
            <v>5.0000000000000001E-3</v>
          </cell>
          <cell r="EY266">
            <v>5.0000000000000001E-3</v>
          </cell>
          <cell r="EZ266">
            <v>5.0000000000000001E-3</v>
          </cell>
          <cell r="FA266">
            <v>5.0000000000000001E-3</v>
          </cell>
          <cell r="FB266">
            <v>5.0000000000000001E-3</v>
          </cell>
          <cell r="FC266">
            <v>5.0000000000000001E-3</v>
          </cell>
          <cell r="FD266">
            <v>5.0000000000000001E-3</v>
          </cell>
          <cell r="FE266">
            <v>5.0000000000000001E-3</v>
          </cell>
          <cell r="FF266">
            <v>5.0000000000000001E-3</v>
          </cell>
          <cell r="FG266">
            <v>5.0000000000000001E-3</v>
          </cell>
          <cell r="FH266">
            <v>5.0000000000000001E-3</v>
          </cell>
          <cell r="FI266">
            <v>5.0000000000000001E-3</v>
          </cell>
          <cell r="FJ266">
            <v>5.0000000000000001E-3</v>
          </cell>
          <cell r="FK266">
            <v>5.0000000000000001E-3</v>
          </cell>
          <cell r="FL266">
            <v>5.0000000000000001E-3</v>
          </cell>
          <cell r="FM266">
            <v>5.0000000000000001E-3</v>
          </cell>
          <cell r="FN266">
            <v>5.0000000000000001E-3</v>
          </cell>
          <cell r="FO266">
            <v>5.0000000000000001E-3</v>
          </cell>
          <cell r="FP266">
            <v>5.0000000000000001E-3</v>
          </cell>
          <cell r="FQ266">
            <v>5.0000000000000001E-3</v>
          </cell>
          <cell r="FR266">
            <v>5.0000000000000001E-3</v>
          </cell>
          <cell r="FS266">
            <v>5.0000000000000001E-3</v>
          </cell>
          <cell r="FT266">
            <v>5.0000000000000001E-3</v>
          </cell>
          <cell r="FU266">
            <v>5.0000000000000001E-3</v>
          </cell>
          <cell r="FV266">
            <v>5.0000000000000001E-3</v>
          </cell>
          <cell r="FW266">
            <v>5.0000000000000001E-3</v>
          </cell>
          <cell r="FX266">
            <v>5.0000000000000001E-3</v>
          </cell>
          <cell r="FY266">
            <v>5.0000000000000001E-3</v>
          </cell>
          <cell r="FZ266">
            <v>5.0000000000000001E-3</v>
          </cell>
          <cell r="GA266">
            <v>5.0000000000000001E-3</v>
          </cell>
          <cell r="GB266">
            <v>5.0000000000000001E-3</v>
          </cell>
          <cell r="GC266">
            <v>5.0000000000000001E-3</v>
          </cell>
          <cell r="GD266">
            <v>5.0000000000000001E-3</v>
          </cell>
          <cell r="GE266">
            <v>5.0000000000000001E-3</v>
          </cell>
          <cell r="GF266">
            <v>5.0000000000000001E-3</v>
          </cell>
          <cell r="GG266">
            <v>5.0000000000000001E-3</v>
          </cell>
          <cell r="GH266">
            <v>5.0000000000000001E-3</v>
          </cell>
          <cell r="GI266">
            <v>5.0000000000000001E-3</v>
          </cell>
          <cell r="GJ266">
            <v>5.0000000000000001E-3</v>
          </cell>
          <cell r="GK266">
            <v>5.0000000000000001E-3</v>
          </cell>
          <cell r="GL266">
            <v>5.0000000000000001E-3</v>
          </cell>
          <cell r="GM266">
            <v>5.0000000000000001E-3</v>
          </cell>
          <cell r="GN266">
            <v>5.0000000000000001E-3</v>
          </cell>
          <cell r="GO266">
            <v>5.0000000000000001E-3</v>
          </cell>
          <cell r="GP266">
            <v>5.0000000000000001E-3</v>
          </cell>
          <cell r="GQ266">
            <v>5.0000000000000001E-3</v>
          </cell>
          <cell r="GR266">
            <v>5.0000000000000001E-3</v>
          </cell>
          <cell r="GS266">
            <v>5.0000000000000001E-3</v>
          </cell>
          <cell r="GT266">
            <v>5.0000000000000001E-3</v>
          </cell>
          <cell r="GU266">
            <v>5.0000000000000001E-3</v>
          </cell>
        </row>
        <row r="267">
          <cell r="AV267">
            <v>0</v>
          </cell>
          <cell r="AW267">
            <v>0</v>
          </cell>
          <cell r="AX267">
            <v>0</v>
          </cell>
          <cell r="AY267">
            <v>0</v>
          </cell>
          <cell r="AZ267">
            <v>0.6</v>
          </cell>
          <cell r="BA267">
            <v>1.0066666666666666</v>
          </cell>
          <cell r="BB267">
            <v>0.36666666666666664</v>
          </cell>
          <cell r="BC267">
            <v>0.36666666666666664</v>
          </cell>
          <cell r="BD267">
            <v>0.36666666666666664</v>
          </cell>
          <cell r="BE267">
            <v>0.36666666666666664</v>
          </cell>
          <cell r="BF267">
            <v>0.36666666666666664</v>
          </cell>
          <cell r="BG267">
            <v>0.36666666666666664</v>
          </cell>
          <cell r="BH267">
            <v>0.36666666666666664</v>
          </cell>
          <cell r="BI267">
            <v>0.36666666666666664</v>
          </cell>
          <cell r="BJ267">
            <v>0.36666666666666664</v>
          </cell>
          <cell r="BK267">
            <v>0.36666666666666664</v>
          </cell>
          <cell r="BL267">
            <v>0.36666666666666664</v>
          </cell>
          <cell r="BM267">
            <v>0.36666666666666664</v>
          </cell>
          <cell r="BN267">
            <v>0.36666666666666664</v>
          </cell>
          <cell r="BO267">
            <v>0.36666666666666664</v>
          </cell>
          <cell r="BP267">
            <v>0.36666666666666664</v>
          </cell>
          <cell r="BQ267">
            <v>0.36666666666666664</v>
          </cell>
          <cell r="BR267">
            <v>0.36666666666666664</v>
          </cell>
          <cell r="BS267">
            <v>0.36666666666666664</v>
          </cell>
          <cell r="BT267">
            <v>0.36666666666666664</v>
          </cell>
          <cell r="BU267">
            <v>0.36666666666666664</v>
          </cell>
          <cell r="BV267">
            <v>0.36666666666666664</v>
          </cell>
          <cell r="BW267">
            <v>0.36666666666666664</v>
          </cell>
          <cell r="BX267">
            <v>0.36666666666666664</v>
          </cell>
          <cell r="BY267">
            <v>0.36666666666666664</v>
          </cell>
          <cell r="BZ267">
            <v>0.36666666666666664</v>
          </cell>
          <cell r="CA267">
            <v>0.36666666666666664</v>
          </cell>
          <cell r="CB267">
            <v>0.36666666666666664</v>
          </cell>
          <cell r="CC267">
            <v>0.36666666666666664</v>
          </cell>
          <cell r="CD267">
            <v>0.36666666666666664</v>
          </cell>
          <cell r="CE267">
            <v>2.0633333333333335</v>
          </cell>
          <cell r="CF267">
            <v>2.0633333333333335</v>
          </cell>
          <cell r="CG267">
            <v>1.7366666666666668</v>
          </cell>
          <cell r="CH267">
            <v>1.3933333333333333</v>
          </cell>
          <cell r="CI267">
            <v>0.96666666666666667</v>
          </cell>
          <cell r="CJ267">
            <v>0.48333333333333334</v>
          </cell>
        </row>
        <row r="268">
          <cell r="AB268">
            <v>0</v>
          </cell>
          <cell r="AG268">
            <v>0</v>
          </cell>
          <cell r="AL268">
            <v>0</v>
          </cell>
          <cell r="AQ268">
            <v>6.7349999999999993E-2</v>
          </cell>
          <cell r="AR268">
            <v>0.17485000000000001</v>
          </cell>
          <cell r="AS268">
            <v>0.26235000000000003</v>
          </cell>
          <cell r="AT268">
            <v>0.35485</v>
          </cell>
          <cell r="AU268">
            <v>0.45235000000000003</v>
          </cell>
          <cell r="AV268">
            <v>0.55485000000000007</v>
          </cell>
          <cell r="AW268">
            <v>0.66235000000000011</v>
          </cell>
          <cell r="AX268">
            <v>0.77485000000000015</v>
          </cell>
          <cell r="AY268">
            <v>0.77485000000000015</v>
          </cell>
          <cell r="AZ268">
            <v>0.77485000000000015</v>
          </cell>
          <cell r="BA268">
            <v>0.77260500000000021</v>
          </cell>
          <cell r="BB268">
            <v>0.76677666666666688</v>
          </cell>
          <cell r="BC268">
            <v>0.75803166666666688</v>
          </cell>
          <cell r="BD268">
            <v>0.74620333333333355</v>
          </cell>
          <cell r="BE268">
            <v>0.73112500000000014</v>
          </cell>
          <cell r="BF268">
            <v>0.71263000000000021</v>
          </cell>
          <cell r="BG268">
            <v>0.69055166666666679</v>
          </cell>
          <cell r="BH268">
            <v>0.66472333333333344</v>
          </cell>
          <cell r="BI268">
            <v>0.64097333333333339</v>
          </cell>
          <cell r="BJ268">
            <v>0.61705666666666681</v>
          </cell>
          <cell r="BK268">
            <v>0.59297333333333346</v>
          </cell>
          <cell r="BL268">
            <v>0.56872333333333347</v>
          </cell>
          <cell r="BM268">
            <v>0.54206166666666677</v>
          </cell>
          <cell r="BN268">
            <v>0.51523333333333354</v>
          </cell>
          <cell r="BO268">
            <v>0.48823833333333344</v>
          </cell>
          <cell r="BP268">
            <v>0.46107666666666675</v>
          </cell>
          <cell r="BQ268">
            <v>0.43374833333333346</v>
          </cell>
          <cell r="BR268">
            <v>0.40625333333333347</v>
          </cell>
          <cell r="BS268">
            <v>0.37859166666666677</v>
          </cell>
          <cell r="BT268">
            <v>0.35076333333333343</v>
          </cell>
          <cell r="BU268">
            <v>0.32276833333333338</v>
          </cell>
          <cell r="BV268">
            <v>0.29985666666666672</v>
          </cell>
          <cell r="BW268">
            <v>0.27694500000000005</v>
          </cell>
          <cell r="BX268">
            <v>0.25403333333333339</v>
          </cell>
          <cell r="BY268">
            <v>0.23112166666666673</v>
          </cell>
          <cell r="BZ268">
            <v>0.20821000000000006</v>
          </cell>
          <cell r="CA268">
            <v>0.18529833333333337</v>
          </cell>
          <cell r="CB268">
            <v>0.16238666666666668</v>
          </cell>
          <cell r="CC268">
            <v>0.13947500000000002</v>
          </cell>
          <cell r="CD268">
            <v>0.11656333333333335</v>
          </cell>
          <cell r="CE268">
            <v>9.5896666666666686E-2</v>
          </cell>
          <cell r="CF268">
            <v>7.8813333333333346E-2</v>
          </cell>
          <cell r="CG268">
            <v>6.1730000000000014E-2</v>
          </cell>
          <cell r="CH268">
            <v>4.7730000000000022E-2</v>
          </cell>
          <cell r="CI268">
            <v>3.698000000000002E-2</v>
          </cell>
          <cell r="CJ268">
            <v>2.9646666666666686E-2</v>
          </cell>
          <cell r="CK268">
            <v>2.5896666666666686E-2</v>
          </cell>
          <cell r="CL268">
            <v>2.5896666666666686E-2</v>
          </cell>
          <cell r="CM268">
            <v>2.5896666666666686E-2</v>
          </cell>
          <cell r="CN268">
            <v>2.5896666666666686E-2</v>
          </cell>
          <cell r="CO268">
            <v>2.5896666666666686E-2</v>
          </cell>
          <cell r="CP268">
            <v>2.5896666666666686E-2</v>
          </cell>
          <cell r="CQ268">
            <v>2.5896666666666686E-2</v>
          </cell>
          <cell r="CR268">
            <v>2.5896666666666686E-2</v>
          </cell>
          <cell r="CS268">
            <v>2.5896666666666686E-2</v>
          </cell>
          <cell r="CT268">
            <v>2.5896666666666686E-2</v>
          </cell>
          <cell r="CU268">
            <v>2.5896666666666686E-2</v>
          </cell>
          <cell r="CV268">
            <v>2.5896666666666686E-2</v>
          </cell>
          <cell r="CW268">
            <v>2.5896666666666686E-2</v>
          </cell>
          <cell r="CX268">
            <v>2.5896666666666686E-2</v>
          </cell>
          <cell r="CY268">
            <v>2.5896666666666686E-2</v>
          </cell>
          <cell r="CZ268">
            <v>2.5896666666666686E-2</v>
          </cell>
          <cell r="DA268">
            <v>2.5896666666666686E-2</v>
          </cell>
          <cell r="DB268">
            <v>2.5896666666666686E-2</v>
          </cell>
          <cell r="DC268">
            <v>2.5896666666666686E-2</v>
          </cell>
          <cell r="DD268">
            <v>2.5896666666666686E-2</v>
          </cell>
          <cell r="DE268">
            <v>2.5896666666666686E-2</v>
          </cell>
          <cell r="DF268">
            <v>2.5896666666666686E-2</v>
          </cell>
          <cell r="DG268">
            <v>2.5896666666666686E-2</v>
          </cell>
          <cell r="DH268">
            <v>2.5896666666666686E-2</v>
          </cell>
          <cell r="DI268">
            <v>2.5896666666666686E-2</v>
          </cell>
          <cell r="DJ268">
            <v>2.5896666666666686E-2</v>
          </cell>
          <cell r="DK268">
            <v>2.5896666666666686E-2</v>
          </cell>
          <cell r="DL268">
            <v>2.5896666666666686E-2</v>
          </cell>
          <cell r="DM268">
            <v>2.5896666666666686E-2</v>
          </cell>
          <cell r="DN268">
            <v>2.5896666666666686E-2</v>
          </cell>
          <cell r="DO268">
            <v>2.5896666666666686E-2</v>
          </cell>
          <cell r="DP268">
            <v>2.5896666666666686E-2</v>
          </cell>
          <cell r="DQ268">
            <v>2.5896666666666686E-2</v>
          </cell>
          <cell r="DR268">
            <v>2.5896666666666686E-2</v>
          </cell>
          <cell r="DS268">
            <v>2.5896666666666686E-2</v>
          </cell>
          <cell r="DT268">
            <v>2.5896666666666686E-2</v>
          </cell>
          <cell r="DU268">
            <v>2.5896666666666686E-2</v>
          </cell>
          <cell r="DV268">
            <v>2.5896666666666686E-2</v>
          </cell>
          <cell r="DW268">
            <v>2.5896666666666686E-2</v>
          </cell>
          <cell r="DX268">
            <v>2.5896666666666686E-2</v>
          </cell>
          <cell r="DY268">
            <v>2.5896666666666686E-2</v>
          </cell>
          <cell r="DZ268">
            <v>2.5896666666666686E-2</v>
          </cell>
          <cell r="EA268">
            <v>2.5896666666666686E-2</v>
          </cell>
          <cell r="EB268">
            <v>2.5896666666666686E-2</v>
          </cell>
          <cell r="EC268">
            <v>2.5896666666666686E-2</v>
          </cell>
          <cell r="ED268">
            <v>2.5896666666666686E-2</v>
          </cell>
          <cell r="EE268">
            <v>2.5896666666666686E-2</v>
          </cell>
          <cell r="EF268">
            <v>2.5896666666666686E-2</v>
          </cell>
          <cell r="EG268">
            <v>2.5896666666666686E-2</v>
          </cell>
          <cell r="EH268">
            <v>2.5896666666666686E-2</v>
          </cell>
          <cell r="EI268">
            <v>2.5896666666666686E-2</v>
          </cell>
          <cell r="EJ268">
            <v>2.5896666666666686E-2</v>
          </cell>
          <cell r="EK268">
            <v>2.5896666666666686E-2</v>
          </cell>
          <cell r="EL268">
            <v>2.5896666666666686E-2</v>
          </cell>
          <cell r="EM268">
            <v>2.5896666666666686E-2</v>
          </cell>
          <cell r="EN268">
            <v>2.5896666666666686E-2</v>
          </cell>
          <cell r="EO268">
            <v>2.5896666666666686E-2</v>
          </cell>
          <cell r="EP268">
            <v>2.5896666666666686E-2</v>
          </cell>
          <cell r="EQ268">
            <v>2.5896666666666686E-2</v>
          </cell>
          <cell r="ER268">
            <v>2.5896666666666686E-2</v>
          </cell>
          <cell r="ES268">
            <v>2.5896666666666686E-2</v>
          </cell>
          <cell r="ET268">
            <v>2.5896666666666686E-2</v>
          </cell>
          <cell r="EU268">
            <v>2.5896666666666686E-2</v>
          </cell>
          <cell r="EV268">
            <v>2.5896666666666686E-2</v>
          </cell>
          <cell r="EW268">
            <v>2.5896666666666686E-2</v>
          </cell>
          <cell r="EX268">
            <v>2.5896666666666686E-2</v>
          </cell>
          <cell r="EY268">
            <v>2.5896666666666686E-2</v>
          </cell>
          <cell r="EZ268">
            <v>2.5896666666666686E-2</v>
          </cell>
          <cell r="FA268">
            <v>2.5896666666666686E-2</v>
          </cell>
          <cell r="FB268">
            <v>2.5896666666666686E-2</v>
          </cell>
          <cell r="FC268">
            <v>2.5896666666666686E-2</v>
          </cell>
          <cell r="FD268">
            <v>2.5896666666666686E-2</v>
          </cell>
          <cell r="FE268">
            <v>2.5896666666666686E-2</v>
          </cell>
          <cell r="FF268">
            <v>2.5896666666666686E-2</v>
          </cell>
          <cell r="FG268">
            <v>2.5896666666666686E-2</v>
          </cell>
          <cell r="FH268">
            <v>2.5896666666666686E-2</v>
          </cell>
          <cell r="FI268">
            <v>2.5896666666666686E-2</v>
          </cell>
          <cell r="FJ268">
            <v>2.5896666666666686E-2</v>
          </cell>
          <cell r="FK268">
            <v>2.5896666666666686E-2</v>
          </cell>
          <cell r="FL268">
            <v>2.5896666666666686E-2</v>
          </cell>
          <cell r="FM268">
            <v>2.5896666666666686E-2</v>
          </cell>
          <cell r="FN268">
            <v>2.5896666666666686E-2</v>
          </cell>
          <cell r="FO268">
            <v>2.5896666666666686E-2</v>
          </cell>
          <cell r="FP268">
            <v>2.5896666666666686E-2</v>
          </cell>
          <cell r="FQ268">
            <v>2.5896666666666686E-2</v>
          </cell>
          <cell r="FR268">
            <v>2.5896666666666686E-2</v>
          </cell>
          <cell r="FS268">
            <v>2.5896666666666686E-2</v>
          </cell>
          <cell r="FT268">
            <v>2.5896666666666686E-2</v>
          </cell>
          <cell r="FU268">
            <v>2.5896666666666686E-2</v>
          </cell>
          <cell r="FV268">
            <v>2.5896666666666686E-2</v>
          </cell>
          <cell r="FW268">
            <v>2.5896666666666686E-2</v>
          </cell>
          <cell r="FX268">
            <v>2.5896666666666686E-2</v>
          </cell>
          <cell r="FY268">
            <v>2.5896666666666686E-2</v>
          </cell>
          <cell r="FZ268">
            <v>2.5896666666666686E-2</v>
          </cell>
          <cell r="GA268">
            <v>2.5896666666666686E-2</v>
          </cell>
          <cell r="GB268">
            <v>2.5896666666666686E-2</v>
          </cell>
          <cell r="GC268">
            <v>2.5896666666666686E-2</v>
          </cell>
          <cell r="GD268">
            <v>2.5896666666666686E-2</v>
          </cell>
          <cell r="GE268">
            <v>2.5896666666666686E-2</v>
          </cell>
          <cell r="GF268">
            <v>2.5896666666666686E-2</v>
          </cell>
          <cell r="GG268">
            <v>2.5896666666666686E-2</v>
          </cell>
          <cell r="GH268">
            <v>2.5896666666666686E-2</v>
          </cell>
          <cell r="GI268">
            <v>2.5896666666666686E-2</v>
          </cell>
          <cell r="GJ268">
            <v>2.5896666666666686E-2</v>
          </cell>
          <cell r="GK268">
            <v>2.5896666666666686E-2</v>
          </cell>
          <cell r="GL268">
            <v>2.5896666666666686E-2</v>
          </cell>
          <cell r="GM268">
            <v>2.5896666666666686E-2</v>
          </cell>
          <cell r="GN268">
            <v>2.5896666666666686E-2</v>
          </cell>
          <cell r="GO268">
            <v>2.5896666666666686E-2</v>
          </cell>
          <cell r="GP268">
            <v>2.5896666666666686E-2</v>
          </cell>
          <cell r="GQ268">
            <v>2.5896666666666686E-2</v>
          </cell>
          <cell r="GR268">
            <v>2.5896666666666686E-2</v>
          </cell>
          <cell r="GS268">
            <v>2.5896666666666686E-2</v>
          </cell>
          <cell r="GT268">
            <v>2.5896666666666686E-2</v>
          </cell>
          <cell r="GU268">
            <v>2.5896666666666686E-2</v>
          </cell>
          <cell r="GV268">
            <v>2.5896666666666686E-2</v>
          </cell>
          <cell r="GW268">
            <v>2.5896666666666686E-2</v>
          </cell>
          <cell r="GX268">
            <v>2.5896666666666686E-2</v>
          </cell>
          <cell r="GY268">
            <v>2.5896666666666686E-2</v>
          </cell>
          <cell r="GZ268">
            <v>2.5896666666666686E-2</v>
          </cell>
          <cell r="HA268">
            <v>2.5896666666666686E-2</v>
          </cell>
          <cell r="HB268">
            <v>2.5896666666666686E-2</v>
          </cell>
          <cell r="HC268">
            <v>2.5896666666666686E-2</v>
          </cell>
          <cell r="HD268">
            <v>2.5896666666666686E-2</v>
          </cell>
          <cell r="HE268">
            <v>2.5896666666666686E-2</v>
          </cell>
          <cell r="HF268">
            <v>2.5896666666666686E-2</v>
          </cell>
          <cell r="HG268">
            <v>2.5896666666666686E-2</v>
          </cell>
          <cell r="HH268">
            <v>2.5896666666666686E-2</v>
          </cell>
          <cell r="HI268">
            <v>2.5896666666666686E-2</v>
          </cell>
          <cell r="HJ268">
            <v>2.5896666666666686E-2</v>
          </cell>
          <cell r="HK268">
            <v>2.5896666666666686E-2</v>
          </cell>
          <cell r="HL268">
            <v>2.5896666666666686E-2</v>
          </cell>
          <cell r="HM268">
            <v>2.5896666666666686E-2</v>
          </cell>
          <cell r="HN268">
            <v>2.5896666666666686E-2</v>
          </cell>
          <cell r="HO268">
            <v>2.5896666666666686E-2</v>
          </cell>
          <cell r="HP268">
            <v>2.5896666666666686E-2</v>
          </cell>
          <cell r="HQ268">
            <v>2.5896666666666686E-2</v>
          </cell>
          <cell r="HR268">
            <v>2.5896666666666686E-2</v>
          </cell>
          <cell r="HS268">
            <v>2.5896666666666686E-2</v>
          </cell>
          <cell r="HT268">
            <v>2.5896666666666686E-2</v>
          </cell>
          <cell r="HU268">
            <v>2.5896666666666686E-2</v>
          </cell>
          <cell r="HV268">
            <v>2.5896666666666686E-2</v>
          </cell>
          <cell r="HW268">
            <v>2.5896666666666686E-2</v>
          </cell>
          <cell r="HX268">
            <v>2.5896666666666686E-2</v>
          </cell>
          <cell r="HY268">
            <v>2.5896666666666686E-2</v>
          </cell>
          <cell r="HZ268">
            <v>2.5896666666666686E-2</v>
          </cell>
          <cell r="IA268">
            <v>2.5896666666666686E-2</v>
          </cell>
          <cell r="IB268">
            <v>2.5896666666666686E-2</v>
          </cell>
          <cell r="IC268">
            <v>2.5896666666666686E-2</v>
          </cell>
          <cell r="ID268">
            <v>2.5896666666666686E-2</v>
          </cell>
          <cell r="IE268">
            <v>2.5896666666666686E-2</v>
          </cell>
          <cell r="IF268">
            <v>2.5896666666666686E-2</v>
          </cell>
          <cell r="IG268">
            <v>2.5896666666666686E-2</v>
          </cell>
          <cell r="IH268">
            <v>2.5896666666666686E-2</v>
          </cell>
          <cell r="II268">
            <v>2.5896666666666686E-2</v>
          </cell>
          <cell r="IJ268">
            <v>2.5896666666666686E-2</v>
          </cell>
          <cell r="IK268">
            <v>2.5896666666666686E-2</v>
          </cell>
          <cell r="IL268">
            <v>2.5896666666666686E-2</v>
          </cell>
          <cell r="IM268">
            <v>2.5896666666666686E-2</v>
          </cell>
        </row>
        <row r="288">
          <cell r="W288">
            <v>6.5000000000000002E-2</v>
          </cell>
          <cell r="AB288">
            <v>6.5000000000000002E-2</v>
          </cell>
          <cell r="AG288">
            <v>6.5000000000000002E-2</v>
          </cell>
          <cell r="AL288">
            <v>6.5000000000000002E-2</v>
          </cell>
          <cell r="AM288">
            <v>0</v>
          </cell>
          <cell r="AN288">
            <v>0</v>
          </cell>
          <cell r="AO288">
            <v>0</v>
          </cell>
          <cell r="AP288">
            <v>0</v>
          </cell>
          <cell r="AQ288">
            <v>6.5000000000000002E-2</v>
          </cell>
          <cell r="AR288">
            <v>6.5000000000000002E-2</v>
          </cell>
          <cell r="AS288">
            <v>6.5000000000000002E-2</v>
          </cell>
          <cell r="AT288">
            <v>6.5000000000000002E-2</v>
          </cell>
          <cell r="AU288">
            <v>6.5000000000000002E-2</v>
          </cell>
          <cell r="AV288">
            <v>6.5000000000000002E-2</v>
          </cell>
          <cell r="AW288">
            <v>6.5000000000000002E-2</v>
          </cell>
          <cell r="AX288">
            <v>6.5000000000000002E-2</v>
          </cell>
          <cell r="AY288">
            <v>6.5000000000000002E-2</v>
          </cell>
          <cell r="AZ288">
            <v>6.5000000000000002E-2</v>
          </cell>
          <cell r="BA288">
            <v>6.5000000000000002E-2</v>
          </cell>
          <cell r="BB288">
            <v>6.5000000000000002E-2</v>
          </cell>
          <cell r="BC288">
            <v>6.5000000000000002E-2</v>
          </cell>
          <cell r="BD288">
            <v>6.5000000000000002E-2</v>
          </cell>
          <cell r="BE288">
            <v>6.5000000000000002E-2</v>
          </cell>
          <cell r="BF288">
            <v>6.5000000000000002E-2</v>
          </cell>
          <cell r="BG288">
            <v>6.5000000000000002E-2</v>
          </cell>
          <cell r="BH288">
            <v>6.5000000000000002E-2</v>
          </cell>
          <cell r="BI288">
            <v>6.5000000000000002E-2</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0</v>
          </cell>
          <cell r="CM288">
            <v>0</v>
          </cell>
          <cell r="CN288">
            <v>0</v>
          </cell>
          <cell r="CO288">
            <v>0</v>
          </cell>
          <cell r="CP288">
            <v>0</v>
          </cell>
          <cell r="CQ288">
            <v>0</v>
          </cell>
          <cell r="CR288">
            <v>0</v>
          </cell>
          <cell r="CS288">
            <v>0</v>
          </cell>
          <cell r="CT288">
            <v>0</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0</v>
          </cell>
          <cell r="DL288">
            <v>0</v>
          </cell>
          <cell r="DM288">
            <v>0</v>
          </cell>
          <cell r="DN288">
            <v>0</v>
          </cell>
          <cell r="DO288">
            <v>0</v>
          </cell>
          <cell r="DP288">
            <v>0</v>
          </cell>
          <cell r="DQ288">
            <v>0</v>
          </cell>
          <cell r="DR288">
            <v>0</v>
          </cell>
          <cell r="DS288">
            <v>0</v>
          </cell>
          <cell r="DT288">
            <v>0</v>
          </cell>
          <cell r="DU288">
            <v>0</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cell r="ER288">
            <v>0</v>
          </cell>
          <cell r="ES288">
            <v>0</v>
          </cell>
          <cell r="ET288">
            <v>0</v>
          </cell>
          <cell r="EU288">
            <v>0</v>
          </cell>
          <cell r="EV288">
            <v>0</v>
          </cell>
          <cell r="EW288">
            <v>0</v>
          </cell>
          <cell r="EX288">
            <v>0</v>
          </cell>
          <cell r="EY288">
            <v>0</v>
          </cell>
          <cell r="EZ288">
            <v>0</v>
          </cell>
          <cell r="FA288">
            <v>0</v>
          </cell>
          <cell r="FB288">
            <v>0</v>
          </cell>
          <cell r="FC288">
            <v>0</v>
          </cell>
          <cell r="FD288">
            <v>0</v>
          </cell>
          <cell r="FE288">
            <v>0</v>
          </cell>
          <cell r="FF288">
            <v>0</v>
          </cell>
          <cell r="FG288">
            <v>0</v>
          </cell>
          <cell r="FH288">
            <v>0</v>
          </cell>
          <cell r="FI288">
            <v>0</v>
          </cell>
          <cell r="FJ288">
            <v>0</v>
          </cell>
          <cell r="FK288">
            <v>0</v>
          </cell>
          <cell r="FL288">
            <v>0</v>
          </cell>
          <cell r="FM288">
            <v>0</v>
          </cell>
          <cell r="FN288">
            <v>0</v>
          </cell>
          <cell r="FO288">
            <v>0</v>
          </cell>
          <cell r="FP288">
            <v>0</v>
          </cell>
          <cell r="FQ288">
            <v>0</v>
          </cell>
          <cell r="FR288">
            <v>0</v>
          </cell>
          <cell r="FS288">
            <v>0</v>
          </cell>
          <cell r="FT288">
            <v>0</v>
          </cell>
          <cell r="FU288">
            <v>0</v>
          </cell>
          <cell r="FV288">
            <v>0</v>
          </cell>
          <cell r="FW288">
            <v>0</v>
          </cell>
          <cell r="FX288">
            <v>0</v>
          </cell>
          <cell r="FY288">
            <v>0</v>
          </cell>
          <cell r="FZ288">
            <v>0</v>
          </cell>
          <cell r="GA288">
            <v>0</v>
          </cell>
          <cell r="GB288">
            <v>0</v>
          </cell>
          <cell r="GC288">
            <v>0</v>
          </cell>
          <cell r="GD288">
            <v>0</v>
          </cell>
          <cell r="GE288">
            <v>0</v>
          </cell>
          <cell r="GF288">
            <v>0</v>
          </cell>
          <cell r="GG288">
            <v>0</v>
          </cell>
          <cell r="GH288">
            <v>0</v>
          </cell>
          <cell r="GI288">
            <v>0</v>
          </cell>
          <cell r="GJ288">
            <v>0</v>
          </cell>
          <cell r="GK288">
            <v>0</v>
          </cell>
          <cell r="GL288">
            <v>0</v>
          </cell>
          <cell r="GM288">
            <v>0</v>
          </cell>
          <cell r="GN288">
            <v>0</v>
          </cell>
          <cell r="GO288">
            <v>0</v>
          </cell>
          <cell r="GP288">
            <v>0</v>
          </cell>
          <cell r="GQ288">
            <v>0</v>
          </cell>
          <cell r="GR288">
            <v>0</v>
          </cell>
          <cell r="GS288">
            <v>0</v>
          </cell>
          <cell r="GT288">
            <v>0</v>
          </cell>
          <cell r="GU288">
            <v>0</v>
          </cell>
          <cell r="GV288">
            <v>0</v>
          </cell>
          <cell r="GW288">
            <v>0</v>
          </cell>
          <cell r="GX288">
            <v>0</v>
          </cell>
          <cell r="GY288">
            <v>0</v>
          </cell>
          <cell r="GZ288">
            <v>0</v>
          </cell>
          <cell r="HA288">
            <v>0</v>
          </cell>
          <cell r="HB288">
            <v>0</v>
          </cell>
          <cell r="HC288">
            <v>0</v>
          </cell>
          <cell r="HD288">
            <v>0</v>
          </cell>
          <cell r="HE288">
            <v>0</v>
          </cell>
          <cell r="HF288">
            <v>0</v>
          </cell>
          <cell r="HG288">
            <v>0</v>
          </cell>
          <cell r="HH288">
            <v>0</v>
          </cell>
          <cell r="HI288">
            <v>0</v>
          </cell>
          <cell r="HJ288">
            <v>0</v>
          </cell>
          <cell r="HK288">
            <v>0</v>
          </cell>
          <cell r="HL288">
            <v>0</v>
          </cell>
          <cell r="HM288">
            <v>0</v>
          </cell>
          <cell r="HN288">
            <v>0</v>
          </cell>
          <cell r="HO288">
            <v>0</v>
          </cell>
          <cell r="HP288">
            <v>0</v>
          </cell>
          <cell r="HQ288">
            <v>0</v>
          </cell>
          <cell r="HR288">
            <v>0</v>
          </cell>
          <cell r="HS288">
            <v>0</v>
          </cell>
          <cell r="HT288">
            <v>0</v>
          </cell>
          <cell r="HU288">
            <v>0</v>
          </cell>
          <cell r="HV288">
            <v>0</v>
          </cell>
          <cell r="HW288">
            <v>0</v>
          </cell>
          <cell r="HX288">
            <v>0</v>
          </cell>
          <cell r="HY288">
            <v>0</v>
          </cell>
          <cell r="HZ288">
            <v>0</v>
          </cell>
          <cell r="IA288">
            <v>0</v>
          </cell>
          <cell r="IB288">
            <v>0</v>
          </cell>
          <cell r="IC288">
            <v>0</v>
          </cell>
          <cell r="ID288">
            <v>0</v>
          </cell>
          <cell r="IE288">
            <v>0</v>
          </cell>
          <cell r="IF288">
            <v>0</v>
          </cell>
          <cell r="IG288">
            <v>0</v>
          </cell>
          <cell r="IH288">
            <v>0</v>
          </cell>
          <cell r="II288">
            <v>0</v>
          </cell>
          <cell r="IJ288">
            <v>0</v>
          </cell>
          <cell r="IK288">
            <v>0</v>
          </cell>
          <cell r="IL288">
            <v>0</v>
          </cell>
          <cell r="IM288">
            <v>0</v>
          </cell>
        </row>
        <row r="289">
          <cell r="AG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0</v>
          </cell>
          <cell r="CN289">
            <v>0</v>
          </cell>
          <cell r="CO289">
            <v>0</v>
          </cell>
          <cell r="CP289">
            <v>0</v>
          </cell>
          <cell r="CQ289">
            <v>0</v>
          </cell>
          <cell r="CR289">
            <v>0</v>
          </cell>
          <cell r="CS289">
            <v>0</v>
          </cell>
          <cell r="CT289">
            <v>0</v>
          </cell>
          <cell r="CU289">
            <v>0</v>
          </cell>
          <cell r="CV289">
            <v>0</v>
          </cell>
          <cell r="CW289">
            <v>0</v>
          </cell>
          <cell r="CX289">
            <v>0</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cell r="DZ289">
            <v>0</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cell r="ER289">
            <v>0</v>
          </cell>
          <cell r="ES289">
            <v>0</v>
          </cell>
          <cell r="ET289">
            <v>0</v>
          </cell>
          <cell r="EU289">
            <v>0</v>
          </cell>
          <cell r="EV289">
            <v>0</v>
          </cell>
          <cell r="EW289">
            <v>0</v>
          </cell>
          <cell r="EX289">
            <v>0</v>
          </cell>
          <cell r="EY289">
            <v>0</v>
          </cell>
          <cell r="EZ289">
            <v>0</v>
          </cell>
          <cell r="FA289">
            <v>0</v>
          </cell>
          <cell r="FB289">
            <v>0</v>
          </cell>
          <cell r="FC289">
            <v>0</v>
          </cell>
          <cell r="FD289">
            <v>0</v>
          </cell>
          <cell r="FE289">
            <v>0</v>
          </cell>
          <cell r="FF289">
            <v>0</v>
          </cell>
          <cell r="FG289">
            <v>0</v>
          </cell>
          <cell r="FH289">
            <v>0</v>
          </cell>
          <cell r="FI289">
            <v>0</v>
          </cell>
          <cell r="FJ289">
            <v>0</v>
          </cell>
          <cell r="FK289">
            <v>0</v>
          </cell>
          <cell r="FL289">
            <v>0</v>
          </cell>
          <cell r="FM289">
            <v>0</v>
          </cell>
          <cell r="FN289">
            <v>0</v>
          </cell>
          <cell r="FO289">
            <v>0</v>
          </cell>
          <cell r="FP289">
            <v>0</v>
          </cell>
          <cell r="FQ289">
            <v>0</v>
          </cell>
          <cell r="FR289">
            <v>0</v>
          </cell>
          <cell r="FS289">
            <v>0</v>
          </cell>
          <cell r="FT289">
            <v>0</v>
          </cell>
          <cell r="FU289">
            <v>0</v>
          </cell>
          <cell r="FV289">
            <v>0</v>
          </cell>
          <cell r="FW289">
            <v>0</v>
          </cell>
          <cell r="FX289">
            <v>0</v>
          </cell>
          <cell r="FY289">
            <v>0</v>
          </cell>
          <cell r="FZ289">
            <v>0</v>
          </cell>
          <cell r="GA289">
            <v>0</v>
          </cell>
          <cell r="GB289">
            <v>0</v>
          </cell>
          <cell r="GC289">
            <v>0</v>
          </cell>
          <cell r="GD289">
            <v>0</v>
          </cell>
          <cell r="GE289">
            <v>0</v>
          </cell>
          <cell r="GF289">
            <v>0</v>
          </cell>
          <cell r="GG289">
            <v>0</v>
          </cell>
          <cell r="GH289">
            <v>0</v>
          </cell>
          <cell r="GI289">
            <v>0</v>
          </cell>
          <cell r="GJ289">
            <v>0</v>
          </cell>
          <cell r="GK289">
            <v>0</v>
          </cell>
          <cell r="GL289">
            <v>0</v>
          </cell>
          <cell r="GM289">
            <v>0</v>
          </cell>
          <cell r="GN289">
            <v>0</v>
          </cell>
          <cell r="GO289">
            <v>0</v>
          </cell>
          <cell r="GP289">
            <v>0</v>
          </cell>
          <cell r="GQ289">
            <v>0</v>
          </cell>
          <cell r="GR289">
            <v>0</v>
          </cell>
          <cell r="GS289">
            <v>0</v>
          </cell>
          <cell r="GT289">
            <v>0</v>
          </cell>
          <cell r="GU289">
            <v>0</v>
          </cell>
          <cell r="GV289">
            <v>0</v>
          </cell>
          <cell r="GW289">
            <v>0</v>
          </cell>
          <cell r="GX289">
            <v>0</v>
          </cell>
          <cell r="GY289">
            <v>0</v>
          </cell>
          <cell r="GZ289">
            <v>0</v>
          </cell>
          <cell r="HA289">
            <v>0</v>
          </cell>
          <cell r="HB289">
            <v>0</v>
          </cell>
          <cell r="HC289">
            <v>0</v>
          </cell>
          <cell r="HD289">
            <v>0</v>
          </cell>
          <cell r="HE289">
            <v>0</v>
          </cell>
          <cell r="HF289">
            <v>0</v>
          </cell>
          <cell r="HG289">
            <v>0</v>
          </cell>
          <cell r="HH289">
            <v>0</v>
          </cell>
          <cell r="HI289">
            <v>0</v>
          </cell>
          <cell r="HJ289">
            <v>0</v>
          </cell>
          <cell r="HK289">
            <v>0</v>
          </cell>
          <cell r="HL289">
            <v>0</v>
          </cell>
          <cell r="HM289">
            <v>0</v>
          </cell>
          <cell r="HN289">
            <v>0</v>
          </cell>
          <cell r="HO289">
            <v>0</v>
          </cell>
          <cell r="HP289">
            <v>0</v>
          </cell>
          <cell r="HQ289">
            <v>0</v>
          </cell>
          <cell r="HR289">
            <v>0</v>
          </cell>
          <cell r="HS289">
            <v>0</v>
          </cell>
          <cell r="HT289">
            <v>0</v>
          </cell>
          <cell r="HU289">
            <v>0</v>
          </cell>
          <cell r="HV289">
            <v>0</v>
          </cell>
          <cell r="HW289">
            <v>0</v>
          </cell>
          <cell r="HX289">
            <v>0</v>
          </cell>
          <cell r="HY289">
            <v>0</v>
          </cell>
          <cell r="HZ289">
            <v>0</v>
          </cell>
          <cell r="IA289">
            <v>0</v>
          </cell>
          <cell r="IB289">
            <v>0</v>
          </cell>
          <cell r="IC289">
            <v>0</v>
          </cell>
          <cell r="ID289">
            <v>0</v>
          </cell>
          <cell r="IE289">
            <v>0</v>
          </cell>
          <cell r="IF289">
            <v>0</v>
          </cell>
          <cell r="IG289">
            <v>0</v>
          </cell>
          <cell r="IH289">
            <v>0</v>
          </cell>
          <cell r="II289">
            <v>0</v>
          </cell>
          <cell r="IJ289">
            <v>0</v>
          </cell>
          <cell r="IK289">
            <v>0</v>
          </cell>
          <cell r="IL289">
            <v>0</v>
          </cell>
          <cell r="IM289">
            <v>0</v>
          </cell>
        </row>
        <row r="290">
          <cell r="AG290">
            <v>0</v>
          </cell>
          <cell r="AL290">
            <v>1.9910000000000001E-2</v>
          </cell>
          <cell r="AM290">
            <v>1.9910000000000001E-2</v>
          </cell>
          <cell r="AN290">
            <v>1.9910000000000001E-2</v>
          </cell>
          <cell r="AO290">
            <v>1.9910000000000001E-2</v>
          </cell>
          <cell r="AP290">
            <v>1.9910000000000001E-2</v>
          </cell>
          <cell r="AQ290">
            <v>0</v>
          </cell>
          <cell r="AR290">
            <v>0</v>
          </cell>
          <cell r="AS290">
            <v>0</v>
          </cell>
          <cell r="AT290">
            <v>0</v>
          </cell>
          <cell r="AU290">
            <v>0</v>
          </cell>
          <cell r="AV290">
            <v>0</v>
          </cell>
          <cell r="AW290">
            <v>0</v>
          </cell>
          <cell r="AX290">
            <v>0</v>
          </cell>
          <cell r="AY290">
            <v>0</v>
          </cell>
          <cell r="AZ290">
            <v>1.6591666666666668E-2</v>
          </cell>
          <cell r="BA290">
            <v>1.5928000000000001E-2</v>
          </cell>
          <cell r="BB290">
            <v>1.5264333333333333E-2</v>
          </cell>
          <cell r="BC290">
            <v>1.4600666666666666E-2</v>
          </cell>
          <cell r="BD290">
            <v>1.3937E-2</v>
          </cell>
          <cell r="BE290">
            <v>1.3273333333333333E-2</v>
          </cell>
          <cell r="BF290">
            <v>1.2609666666666667E-2</v>
          </cell>
          <cell r="BG290">
            <v>1.1945999999999998E-2</v>
          </cell>
          <cell r="BH290">
            <v>1.1282333333333332E-2</v>
          </cell>
          <cell r="BI290">
            <v>1.0618666666666665E-2</v>
          </cell>
          <cell r="BJ290">
            <v>9.9549999999999986E-3</v>
          </cell>
          <cell r="BK290">
            <v>9.291333333333332E-3</v>
          </cell>
          <cell r="BL290">
            <v>8.6276666666666654E-3</v>
          </cell>
          <cell r="BM290">
            <v>7.9639999999999971E-3</v>
          </cell>
          <cell r="BN290">
            <v>7.3003333333333314E-3</v>
          </cell>
          <cell r="BO290">
            <v>6.636666666666664E-3</v>
          </cell>
          <cell r="BP290">
            <v>5.9729999999999974E-3</v>
          </cell>
          <cell r="BQ290">
            <v>5.3093333333333308E-3</v>
          </cell>
          <cell r="BR290">
            <v>4.6456666666666634E-3</v>
          </cell>
          <cell r="BS290">
            <v>3.9819999999999968E-3</v>
          </cell>
          <cell r="BT290">
            <v>3.3183333333333298E-3</v>
          </cell>
          <cell r="BU290">
            <v>2.6546666666666628E-3</v>
          </cell>
          <cell r="BV290">
            <v>1.9909999999999962E-3</v>
          </cell>
          <cell r="BW290">
            <v>1.3273333333333292E-3</v>
          </cell>
          <cell r="BX290">
            <v>6.6366666666666256E-4</v>
          </cell>
          <cell r="BY290">
            <v>-4.1633363423443369E-18</v>
          </cell>
          <cell r="BZ290">
            <v>-4.1633363423443369E-18</v>
          </cell>
          <cell r="CA290">
            <v>-4.1633363423443369E-18</v>
          </cell>
          <cell r="CB290">
            <v>-4.1633363423443369E-18</v>
          </cell>
          <cell r="CC290">
            <v>-4.1633363423443369E-18</v>
          </cell>
          <cell r="CD290">
            <v>-4.1633363423443369E-18</v>
          </cell>
          <cell r="CE290">
            <v>-4.1633363423443369E-18</v>
          </cell>
          <cell r="CF290">
            <v>-4.1633363423443369E-18</v>
          </cell>
          <cell r="CG290">
            <v>-4.1633363423443369E-18</v>
          </cell>
          <cell r="CH290">
            <v>-4.1633363423443369E-18</v>
          </cell>
          <cell r="CI290">
            <v>-4.1633363423443369E-18</v>
          </cell>
          <cell r="CJ290">
            <v>-4.1633363423443369E-18</v>
          </cell>
          <cell r="CK290">
            <v>-4.1633363423443369E-18</v>
          </cell>
          <cell r="CL290">
            <v>-4.1633363423443369E-18</v>
          </cell>
          <cell r="CM290">
            <v>-4.1633363423443369E-18</v>
          </cell>
          <cell r="CN290">
            <v>-4.1633363423443369E-18</v>
          </cell>
          <cell r="CO290">
            <v>-4.1633363423443369E-18</v>
          </cell>
          <cell r="CP290">
            <v>-4.1633363423443369E-18</v>
          </cell>
          <cell r="CQ290">
            <v>-4.1633363423443369E-18</v>
          </cell>
          <cell r="CR290">
            <v>-4.1633363423443369E-18</v>
          </cell>
          <cell r="CS290">
            <v>-4.1633363423443369E-18</v>
          </cell>
          <cell r="CT290">
            <v>-4.1633363423443369E-18</v>
          </cell>
          <cell r="CU290">
            <v>-4.1633363423443369E-18</v>
          </cell>
          <cell r="CV290">
            <v>-4.1633363423443369E-18</v>
          </cell>
          <cell r="CW290">
            <v>-4.1633363423443369E-18</v>
          </cell>
          <cell r="CX290">
            <v>-4.1633363423443369E-18</v>
          </cell>
          <cell r="CY290">
            <v>-4.1633363423443369E-18</v>
          </cell>
          <cell r="CZ290">
            <v>-4.1633363423443369E-18</v>
          </cell>
          <cell r="DA290">
            <v>-4.1633363423443369E-18</v>
          </cell>
          <cell r="DB290">
            <v>-4.1633363423443369E-18</v>
          </cell>
          <cell r="DC290">
            <v>-4.1633363423443369E-18</v>
          </cell>
          <cell r="DD290">
            <v>-4.1633363423443369E-18</v>
          </cell>
          <cell r="DE290">
            <v>-4.1633363423443369E-18</v>
          </cell>
          <cell r="DF290">
            <v>-4.1633363423443369E-18</v>
          </cell>
          <cell r="DG290">
            <v>-4.1633363423443369E-18</v>
          </cell>
          <cell r="DH290">
            <v>-4.1633363423443369E-18</v>
          </cell>
          <cell r="DI290">
            <v>-4.1633363423443369E-18</v>
          </cell>
          <cell r="DJ290">
            <v>-4.1633363423443369E-18</v>
          </cell>
          <cell r="DK290">
            <v>-4.1633363423443369E-18</v>
          </cell>
          <cell r="DL290">
            <v>-4.1633363423443369E-18</v>
          </cell>
          <cell r="DM290">
            <v>-4.1633363423443369E-18</v>
          </cell>
          <cell r="DN290">
            <v>-4.1633363423443369E-18</v>
          </cell>
          <cell r="DO290">
            <v>-4.1633363423443369E-18</v>
          </cell>
          <cell r="DP290">
            <v>-4.1633363423443369E-18</v>
          </cell>
          <cell r="DQ290">
            <v>-4.1633363423443369E-18</v>
          </cell>
          <cell r="DR290">
            <v>-4.1633363423443369E-18</v>
          </cell>
          <cell r="DS290">
            <v>-4.1633363423443369E-18</v>
          </cell>
          <cell r="DT290">
            <v>-4.1633363423443369E-18</v>
          </cell>
          <cell r="DU290">
            <v>-4.1633363423443369E-18</v>
          </cell>
          <cell r="DV290">
            <v>-4.1633363423443369E-18</v>
          </cell>
          <cell r="DW290">
            <v>-4.1633363423443369E-18</v>
          </cell>
          <cell r="DX290">
            <v>-4.1633363423443369E-18</v>
          </cell>
          <cell r="DY290">
            <v>-4.1633363423443369E-18</v>
          </cell>
          <cell r="DZ290">
            <v>-4.1633363423443369E-18</v>
          </cell>
          <cell r="EA290">
            <v>-4.1633363423443369E-18</v>
          </cell>
          <cell r="EB290">
            <v>-4.1633363423443369E-18</v>
          </cell>
          <cell r="EC290">
            <v>-4.1633363423443369E-18</v>
          </cell>
          <cell r="ED290">
            <v>-4.1633363423443369E-18</v>
          </cell>
          <cell r="EE290">
            <v>-4.1633363423443369E-18</v>
          </cell>
          <cell r="EF290">
            <v>-4.1633363423443369E-18</v>
          </cell>
          <cell r="EG290">
            <v>-4.1633363423443369E-18</v>
          </cell>
          <cell r="EH290">
            <v>-4.1633363423443369E-18</v>
          </cell>
          <cell r="EI290">
            <v>-4.1633363423443369E-18</v>
          </cell>
          <cell r="EJ290">
            <v>-4.1633363423443369E-18</v>
          </cell>
          <cell r="EK290">
            <v>-4.1633363423443369E-18</v>
          </cell>
          <cell r="EL290">
            <v>-4.1633363423443369E-18</v>
          </cell>
          <cell r="EM290">
            <v>-4.1633363423443369E-18</v>
          </cell>
          <cell r="EN290">
            <v>-4.1633363423443369E-18</v>
          </cell>
          <cell r="EO290">
            <v>-4.1633363423443369E-18</v>
          </cell>
          <cell r="EP290">
            <v>-4.1633363423443369E-18</v>
          </cell>
          <cell r="EQ290">
            <v>-4.1633363423443369E-18</v>
          </cell>
          <cell r="ER290">
            <v>-4.1633363423443369E-18</v>
          </cell>
          <cell r="ES290">
            <v>-4.1633363423443369E-18</v>
          </cell>
          <cell r="ET290">
            <v>-4.1633363423443369E-18</v>
          </cell>
          <cell r="EU290">
            <v>-4.1633363423443369E-18</v>
          </cell>
          <cell r="EV290">
            <v>-4.1633363423443369E-18</v>
          </cell>
          <cell r="EW290">
            <v>-4.1633363423443369E-18</v>
          </cell>
          <cell r="EX290">
            <v>-4.1633363423443369E-18</v>
          </cell>
          <cell r="EY290">
            <v>-4.1633363423443369E-18</v>
          </cell>
          <cell r="EZ290">
            <v>-4.1633363423443369E-18</v>
          </cell>
          <cell r="FA290">
            <v>-4.1633363423443369E-18</v>
          </cell>
          <cell r="FB290">
            <v>-4.1633363423443369E-18</v>
          </cell>
          <cell r="FC290">
            <v>-4.1633363423443369E-18</v>
          </cell>
          <cell r="FD290">
            <v>-4.1633363423443369E-18</v>
          </cell>
          <cell r="FE290">
            <v>-4.1633363423443369E-18</v>
          </cell>
          <cell r="FF290">
            <v>-4.1633363423443369E-18</v>
          </cell>
          <cell r="FG290">
            <v>-4.1633363423443369E-18</v>
          </cell>
          <cell r="FH290">
            <v>-4.1633363423443369E-18</v>
          </cell>
          <cell r="FI290">
            <v>-4.1633363423443369E-18</v>
          </cell>
          <cell r="FJ290">
            <v>-4.1633363423443369E-18</v>
          </cell>
          <cell r="FK290">
            <v>-4.1633363423443369E-18</v>
          </cell>
          <cell r="FL290">
            <v>-4.1633363423443369E-18</v>
          </cell>
          <cell r="FM290">
            <v>-4.1633363423443369E-18</v>
          </cell>
          <cell r="FN290">
            <v>-4.1633363423443369E-18</v>
          </cell>
          <cell r="FO290">
            <v>-4.1633363423443369E-18</v>
          </cell>
          <cell r="FP290">
            <v>-4.1633363423443369E-18</v>
          </cell>
          <cell r="FQ290">
            <v>-4.1633363423443369E-18</v>
          </cell>
          <cell r="FR290">
            <v>-4.1633363423443369E-18</v>
          </cell>
          <cell r="FS290">
            <v>-4.1633363423443369E-18</v>
          </cell>
          <cell r="FT290">
            <v>-4.1633363423443369E-18</v>
          </cell>
          <cell r="FU290">
            <v>-4.1633363423443369E-18</v>
          </cell>
          <cell r="FV290">
            <v>-4.1633363423443369E-18</v>
          </cell>
          <cell r="FW290">
            <v>-4.1633363423443369E-18</v>
          </cell>
          <cell r="FX290">
            <v>-4.1633363423443369E-18</v>
          </cell>
          <cell r="FY290">
            <v>-4.1633363423443369E-18</v>
          </cell>
          <cell r="FZ290">
            <v>-4.1633363423443369E-18</v>
          </cell>
          <cell r="GA290">
            <v>-4.1633363423443369E-18</v>
          </cell>
          <cell r="GB290">
            <v>-4.1633363423443369E-18</v>
          </cell>
          <cell r="GC290">
            <v>-4.1633363423443369E-18</v>
          </cell>
          <cell r="GD290">
            <v>-4.1633363423443369E-18</v>
          </cell>
          <cell r="GE290">
            <v>-4.1633363423443369E-18</v>
          </cell>
          <cell r="GF290">
            <v>-4.1633363423443369E-18</v>
          </cell>
          <cell r="GG290">
            <v>-4.1633363423443369E-18</v>
          </cell>
          <cell r="GH290">
            <v>-4.1633363423443369E-18</v>
          </cell>
          <cell r="GI290">
            <v>-4.1633363423443369E-18</v>
          </cell>
          <cell r="GJ290">
            <v>-4.1633363423443369E-18</v>
          </cell>
          <cell r="GK290">
            <v>-4.1633363423443369E-18</v>
          </cell>
          <cell r="GL290">
            <v>-4.1633363423443369E-18</v>
          </cell>
          <cell r="GM290">
            <v>-4.1633363423443369E-18</v>
          </cell>
          <cell r="GN290">
            <v>-4.1633363423443369E-18</v>
          </cell>
          <cell r="GO290">
            <v>-4.1633363423443369E-18</v>
          </cell>
          <cell r="GP290">
            <v>-4.1633363423443369E-18</v>
          </cell>
          <cell r="GQ290">
            <v>-4.1633363423443369E-18</v>
          </cell>
          <cell r="GR290">
            <v>-4.1633363423443369E-18</v>
          </cell>
          <cell r="GS290">
            <v>-4.1633363423443369E-18</v>
          </cell>
          <cell r="GT290">
            <v>-4.1633363423443369E-18</v>
          </cell>
          <cell r="GU290">
            <v>-4.1633363423443369E-18</v>
          </cell>
          <cell r="GV290">
            <v>-4.1633363423443369E-18</v>
          </cell>
          <cell r="GW290">
            <v>-4.1633363423443369E-18</v>
          </cell>
          <cell r="GX290">
            <v>-4.1633363423443369E-18</v>
          </cell>
          <cell r="GY290">
            <v>-4.1633363423443369E-18</v>
          </cell>
          <cell r="GZ290">
            <v>-4.1633363423443369E-18</v>
          </cell>
          <cell r="HA290">
            <v>-4.1633363423443369E-18</v>
          </cell>
          <cell r="HB290">
            <v>-4.1633363423443369E-18</v>
          </cell>
          <cell r="HC290">
            <v>-4.1633363423443369E-18</v>
          </cell>
          <cell r="HD290">
            <v>-4.1633363423443369E-18</v>
          </cell>
          <cell r="HE290">
            <v>-4.1633363423443369E-18</v>
          </cell>
          <cell r="HF290">
            <v>-4.1633363423443369E-18</v>
          </cell>
          <cell r="HG290">
            <v>-4.1633363423443369E-18</v>
          </cell>
          <cell r="HH290">
            <v>-4.1633363423443369E-18</v>
          </cell>
          <cell r="HI290">
            <v>-4.1633363423443369E-18</v>
          </cell>
          <cell r="HJ290">
            <v>-4.1633363423443369E-18</v>
          </cell>
          <cell r="HK290">
            <v>-4.1633363423443369E-18</v>
          </cell>
          <cell r="HL290">
            <v>-4.1633363423443369E-18</v>
          </cell>
          <cell r="HM290">
            <v>-4.1633363423443369E-18</v>
          </cell>
          <cell r="HN290">
            <v>-4.1633363423443369E-18</v>
          </cell>
          <cell r="HO290">
            <v>-4.1633363423443369E-18</v>
          </cell>
          <cell r="HP290">
            <v>-4.1633363423443369E-18</v>
          </cell>
          <cell r="HQ290">
            <v>-4.1633363423443369E-18</v>
          </cell>
          <cell r="HR290">
            <v>-4.1633363423443369E-18</v>
          </cell>
          <cell r="HS290">
            <v>-4.1633363423443369E-18</v>
          </cell>
          <cell r="HT290">
            <v>-4.1633363423443369E-18</v>
          </cell>
          <cell r="HU290">
            <v>-4.1633363423443369E-18</v>
          </cell>
          <cell r="HV290">
            <v>-4.1633363423443369E-18</v>
          </cell>
          <cell r="HW290">
            <v>-4.1633363423443369E-18</v>
          </cell>
          <cell r="HX290">
            <v>-4.1633363423443369E-18</v>
          </cell>
          <cell r="HY290">
            <v>-4.1633363423443369E-18</v>
          </cell>
          <cell r="HZ290">
            <v>-4.1633363423443369E-18</v>
          </cell>
          <cell r="IA290">
            <v>-4.1633363423443369E-18</v>
          </cell>
          <cell r="IB290">
            <v>-4.1633363423443369E-18</v>
          </cell>
          <cell r="IC290">
            <v>-4.1633363423443369E-18</v>
          </cell>
          <cell r="ID290">
            <v>-4.1633363423443369E-18</v>
          </cell>
          <cell r="IE290">
            <v>-4.1633363423443369E-18</v>
          </cell>
          <cell r="IF290">
            <v>-4.1633363423443369E-18</v>
          </cell>
          <cell r="IG290">
            <v>-4.1633363423443369E-18</v>
          </cell>
          <cell r="IH290">
            <v>-4.1633363423443369E-18</v>
          </cell>
          <cell r="II290">
            <v>-4.1633363423443369E-18</v>
          </cell>
          <cell r="IJ290">
            <v>-4.1633363423443369E-18</v>
          </cell>
          <cell r="IK290">
            <v>-4.1633363423443369E-18</v>
          </cell>
          <cell r="IL290">
            <v>-4.1633363423443369E-18</v>
          </cell>
          <cell r="IM290">
            <v>-4.1633363423443369E-18</v>
          </cell>
        </row>
        <row r="291">
          <cell r="AG291">
            <v>0</v>
          </cell>
          <cell r="AL291">
            <v>0</v>
          </cell>
          <cell r="AM291">
            <v>2.75E-2</v>
          </cell>
          <cell r="AN291">
            <v>2.75E-2</v>
          </cell>
          <cell r="AO291">
            <v>2.75E-2</v>
          </cell>
          <cell r="AP291">
            <v>2.75E-2</v>
          </cell>
          <cell r="AQ291">
            <v>2.75E-2</v>
          </cell>
          <cell r="AR291">
            <v>0</v>
          </cell>
          <cell r="AS291">
            <v>0</v>
          </cell>
          <cell r="AT291">
            <v>0</v>
          </cell>
          <cell r="AU291">
            <v>0</v>
          </cell>
          <cell r="AV291">
            <v>0</v>
          </cell>
          <cell r="AW291">
            <v>0</v>
          </cell>
          <cell r="AX291">
            <v>0</v>
          </cell>
          <cell r="AY291">
            <v>0</v>
          </cell>
          <cell r="AZ291">
            <v>0</v>
          </cell>
          <cell r="BA291">
            <v>2.2916666666666662E-2</v>
          </cell>
          <cell r="BB291">
            <v>2.1999999999999992E-2</v>
          </cell>
          <cell r="BC291">
            <v>2.1083333333333325E-2</v>
          </cell>
          <cell r="BD291">
            <v>2.0166666666666659E-2</v>
          </cell>
          <cell r="BE291">
            <v>1.9249999999999993E-2</v>
          </cell>
          <cell r="BF291">
            <v>1.8333333333333326E-2</v>
          </cell>
          <cell r="BG291">
            <v>1.741666666666666E-2</v>
          </cell>
          <cell r="BH291">
            <v>1.6499999999999994E-2</v>
          </cell>
          <cell r="BI291">
            <v>1.5583333333333329E-2</v>
          </cell>
          <cell r="BJ291">
            <v>1.4666666666666663E-2</v>
          </cell>
          <cell r="BK291">
            <v>1.3749999999999998E-2</v>
          </cell>
          <cell r="BL291">
            <v>1.2833333333333332E-2</v>
          </cell>
          <cell r="BM291">
            <v>1.1916666666666667E-2</v>
          </cell>
          <cell r="BN291">
            <v>1.1000000000000001E-2</v>
          </cell>
          <cell r="BO291">
            <v>1.0083333333333335E-2</v>
          </cell>
          <cell r="BP291">
            <v>9.1666666666666684E-3</v>
          </cell>
          <cell r="BQ291">
            <v>8.2500000000000021E-3</v>
          </cell>
          <cell r="BR291">
            <v>7.3333333333333349E-3</v>
          </cell>
          <cell r="BS291">
            <v>6.4166666666666686E-3</v>
          </cell>
          <cell r="BT291">
            <v>5.5000000000000014E-3</v>
          </cell>
          <cell r="BU291">
            <v>4.5833333333333351E-3</v>
          </cell>
          <cell r="BV291">
            <v>3.6666666666666683E-3</v>
          </cell>
          <cell r="BW291">
            <v>2.7500000000000016E-3</v>
          </cell>
          <cell r="BX291">
            <v>1.8333333333333346E-3</v>
          </cell>
          <cell r="BY291">
            <v>9.1666666666666806E-4</v>
          </cell>
          <cell r="BZ291">
            <v>1.3877787807814458E-18</v>
          </cell>
          <cell r="CA291">
            <v>1.3877787807814458E-18</v>
          </cell>
          <cell r="CB291">
            <v>1.3877787807814458E-18</v>
          </cell>
          <cell r="CC291">
            <v>1.3877787807814458E-18</v>
          </cell>
          <cell r="CD291">
            <v>1.3877787807814458E-18</v>
          </cell>
          <cell r="CE291">
            <v>1.3877787807814458E-18</v>
          </cell>
          <cell r="CF291">
            <v>1.3877787807814458E-18</v>
          </cell>
          <cell r="CG291">
            <v>1.3877787807814458E-18</v>
          </cell>
          <cell r="CH291">
            <v>1.3877787807814458E-18</v>
          </cell>
          <cell r="CI291">
            <v>1.3877787807814458E-18</v>
          </cell>
          <cell r="CJ291">
            <v>1.3877787807814458E-18</v>
          </cell>
          <cell r="CK291">
            <v>1.3877787807814458E-18</v>
          </cell>
          <cell r="CL291">
            <v>1.3877787807814458E-18</v>
          </cell>
          <cell r="CM291">
            <v>1.3877787807814458E-18</v>
          </cell>
          <cell r="CN291">
            <v>1.3877787807814458E-18</v>
          </cell>
          <cell r="CO291">
            <v>1.3877787807814458E-18</v>
          </cell>
          <cell r="CP291">
            <v>1.3877787807814458E-18</v>
          </cell>
          <cell r="CQ291">
            <v>1.3877787807814458E-18</v>
          </cell>
          <cell r="CR291">
            <v>1.3877787807814458E-18</v>
          </cell>
          <cell r="CS291">
            <v>1.3877787807814458E-18</v>
          </cell>
          <cell r="CT291">
            <v>1.3877787807814458E-18</v>
          </cell>
          <cell r="CU291">
            <v>1.3877787807814458E-18</v>
          </cell>
          <cell r="CV291">
            <v>1.3877787807814458E-18</v>
          </cell>
          <cell r="CW291">
            <v>1.3877787807814458E-18</v>
          </cell>
          <cell r="CX291">
            <v>1.3877787807814458E-18</v>
          </cell>
          <cell r="CY291">
            <v>1.3877787807814458E-18</v>
          </cell>
          <cell r="CZ291">
            <v>1.3877787807814458E-18</v>
          </cell>
          <cell r="DA291">
            <v>1.3877787807814458E-18</v>
          </cell>
          <cell r="DB291">
            <v>1.3877787807814458E-18</v>
          </cell>
          <cell r="DC291">
            <v>1.3877787807814458E-18</v>
          </cell>
          <cell r="DD291">
            <v>1.3877787807814458E-18</v>
          </cell>
          <cell r="DE291">
            <v>1.3877787807814458E-18</v>
          </cell>
          <cell r="DF291">
            <v>1.3877787807814458E-18</v>
          </cell>
          <cell r="DG291">
            <v>1.3877787807814458E-18</v>
          </cell>
          <cell r="DH291">
            <v>1.3877787807814458E-18</v>
          </cell>
          <cell r="DI291">
            <v>1.3877787807814458E-18</v>
          </cell>
          <cell r="DJ291">
            <v>1.3877787807814458E-18</v>
          </cell>
          <cell r="DK291">
            <v>1.3877787807814458E-18</v>
          </cell>
          <cell r="DL291">
            <v>1.3877787807814458E-18</v>
          </cell>
          <cell r="DM291">
            <v>1.3877787807814458E-18</v>
          </cell>
          <cell r="DN291">
            <v>1.3877787807814458E-18</v>
          </cell>
          <cell r="DO291">
            <v>1.3877787807814458E-18</v>
          </cell>
          <cell r="DP291">
            <v>1.3877787807814458E-18</v>
          </cell>
          <cell r="DQ291">
            <v>1.3877787807814458E-18</v>
          </cell>
          <cell r="DR291">
            <v>1.3877787807814458E-18</v>
          </cell>
          <cell r="DS291">
            <v>1.3877787807814458E-18</v>
          </cell>
          <cell r="DT291">
            <v>1.3877787807814458E-18</v>
          </cell>
          <cell r="DU291">
            <v>1.3877787807814458E-18</v>
          </cell>
          <cell r="DV291">
            <v>1.3877787807814458E-18</v>
          </cell>
          <cell r="DW291">
            <v>1.3877787807814458E-18</v>
          </cell>
          <cell r="DX291">
            <v>1.3877787807814458E-18</v>
          </cell>
          <cell r="DY291">
            <v>1.3877787807814458E-18</v>
          </cell>
          <cell r="DZ291">
            <v>1.3877787807814458E-18</v>
          </cell>
          <cell r="EA291">
            <v>1.3877787807814458E-18</v>
          </cell>
          <cell r="EB291">
            <v>1.3877787807814458E-18</v>
          </cell>
          <cell r="EC291">
            <v>1.3877787807814458E-18</v>
          </cell>
          <cell r="ED291">
            <v>1.3877787807814458E-18</v>
          </cell>
          <cell r="EE291">
            <v>1.3877787807814458E-18</v>
          </cell>
          <cell r="EF291">
            <v>1.3877787807814458E-18</v>
          </cell>
          <cell r="EG291">
            <v>1.3877787807814458E-18</v>
          </cell>
          <cell r="EH291">
            <v>1.3877787807814458E-18</v>
          </cell>
          <cell r="EI291">
            <v>1.3877787807814458E-18</v>
          </cell>
          <cell r="EJ291">
            <v>1.3877787807814458E-18</v>
          </cell>
          <cell r="EK291">
            <v>1.3877787807814458E-18</v>
          </cell>
          <cell r="EL291">
            <v>1.3877787807814458E-18</v>
          </cell>
          <cell r="EM291">
            <v>1.3877787807814458E-18</v>
          </cell>
          <cell r="EN291">
            <v>1.3877787807814458E-18</v>
          </cell>
          <cell r="EO291">
            <v>1.3877787807814458E-18</v>
          </cell>
          <cell r="EP291">
            <v>1.3877787807814458E-18</v>
          </cell>
          <cell r="EQ291">
            <v>1.3877787807814458E-18</v>
          </cell>
          <cell r="ER291">
            <v>1.3877787807814458E-18</v>
          </cell>
          <cell r="ES291">
            <v>1.3877787807814458E-18</v>
          </cell>
          <cell r="ET291">
            <v>1.3877787807814458E-18</v>
          </cell>
          <cell r="EU291">
            <v>1.3877787807814458E-18</v>
          </cell>
          <cell r="EV291">
            <v>1.3877787807814458E-18</v>
          </cell>
          <cell r="EW291">
            <v>1.3877787807814458E-18</v>
          </cell>
          <cell r="EX291">
            <v>1.3877787807814458E-18</v>
          </cell>
          <cell r="EY291">
            <v>1.3877787807814458E-18</v>
          </cell>
          <cell r="EZ291">
            <v>1.3877787807814458E-18</v>
          </cell>
          <cell r="FA291">
            <v>1.3877787807814458E-18</v>
          </cell>
          <cell r="FB291">
            <v>1.3877787807814458E-18</v>
          </cell>
          <cell r="FC291">
            <v>1.3877787807814458E-18</v>
          </cell>
          <cell r="FD291">
            <v>1.3877787807814458E-18</v>
          </cell>
          <cell r="FE291">
            <v>1.3877787807814458E-18</v>
          </cell>
          <cell r="FF291">
            <v>1.3877787807814458E-18</v>
          </cell>
          <cell r="FG291">
            <v>1.3877787807814458E-18</v>
          </cell>
          <cell r="FH291">
            <v>1.3877787807814458E-18</v>
          </cell>
          <cell r="FI291">
            <v>1.3877787807814458E-18</v>
          </cell>
          <cell r="FJ291">
            <v>1.3877787807814458E-18</v>
          </cell>
          <cell r="FK291">
            <v>1.3877787807814458E-18</v>
          </cell>
          <cell r="FL291">
            <v>1.3877787807814458E-18</v>
          </cell>
          <cell r="FM291">
            <v>1.3877787807814458E-18</v>
          </cell>
          <cell r="FN291">
            <v>1.3877787807814458E-18</v>
          </cell>
          <cell r="FO291">
            <v>1.3877787807814458E-18</v>
          </cell>
          <cell r="FP291">
            <v>1.3877787807814458E-18</v>
          </cell>
          <cell r="FQ291">
            <v>1.3877787807814458E-18</v>
          </cell>
          <cell r="FR291">
            <v>1.3877787807814458E-18</v>
          </cell>
          <cell r="FS291">
            <v>1.3877787807814458E-18</v>
          </cell>
          <cell r="FT291">
            <v>1.3877787807814458E-18</v>
          </cell>
          <cell r="FU291">
            <v>1.3877787807814458E-18</v>
          </cell>
          <cell r="FV291">
            <v>1.3877787807814458E-18</v>
          </cell>
          <cell r="FW291">
            <v>1.3877787807814458E-18</v>
          </cell>
          <cell r="FX291">
            <v>1.3877787807814458E-18</v>
          </cell>
          <cell r="FY291">
            <v>1.3877787807814458E-18</v>
          </cell>
          <cell r="FZ291">
            <v>1.3877787807814458E-18</v>
          </cell>
          <cell r="GA291">
            <v>1.3877787807814458E-18</v>
          </cell>
          <cell r="GB291">
            <v>1.3877787807814458E-18</v>
          </cell>
          <cell r="GC291">
            <v>1.3877787807814458E-18</v>
          </cell>
          <cell r="GD291">
            <v>1.3877787807814458E-18</v>
          </cell>
          <cell r="GE291">
            <v>1.3877787807814458E-18</v>
          </cell>
          <cell r="GF291">
            <v>1.3877787807814458E-18</v>
          </cell>
          <cell r="GG291">
            <v>1.3877787807814458E-18</v>
          </cell>
          <cell r="GH291">
            <v>1.3877787807814458E-18</v>
          </cell>
          <cell r="GI291">
            <v>1.3877787807814458E-18</v>
          </cell>
          <cell r="GJ291">
            <v>1.3877787807814458E-18</v>
          </cell>
          <cell r="GK291">
            <v>1.3877787807814458E-18</v>
          </cell>
          <cell r="GL291">
            <v>1.3877787807814458E-18</v>
          </cell>
          <cell r="GM291">
            <v>1.3877787807814458E-18</v>
          </cell>
          <cell r="GN291">
            <v>1.3877787807814458E-18</v>
          </cell>
          <cell r="GO291">
            <v>1.3877787807814458E-18</v>
          </cell>
          <cell r="GP291">
            <v>1.3877787807814458E-18</v>
          </cell>
          <cell r="GQ291">
            <v>1.3877787807814458E-18</v>
          </cell>
          <cell r="GR291">
            <v>1.3877787807814458E-18</v>
          </cell>
          <cell r="GS291">
            <v>1.3877787807814458E-18</v>
          </cell>
          <cell r="GT291">
            <v>1.3877787807814458E-18</v>
          </cell>
          <cell r="GU291">
            <v>1.3877787807814458E-18</v>
          </cell>
          <cell r="GV291">
            <v>1.3877787807814458E-18</v>
          </cell>
          <cell r="GW291">
            <v>1.3877787807814458E-18</v>
          </cell>
          <cell r="GX291">
            <v>1.3877787807814458E-18</v>
          </cell>
          <cell r="GY291">
            <v>1.3877787807814458E-18</v>
          </cell>
          <cell r="GZ291">
            <v>1.3877787807814458E-18</v>
          </cell>
          <cell r="HA291">
            <v>1.3877787807814458E-18</v>
          </cell>
          <cell r="HB291">
            <v>1.3877787807814458E-18</v>
          </cell>
          <cell r="HC291">
            <v>1.3877787807814458E-18</v>
          </cell>
          <cell r="HD291">
            <v>1.3877787807814458E-18</v>
          </cell>
          <cell r="HE291">
            <v>1.3877787807814458E-18</v>
          </cell>
          <cell r="HF291">
            <v>1.3877787807814458E-18</v>
          </cell>
          <cell r="HG291">
            <v>1.3877787807814458E-18</v>
          </cell>
          <cell r="HH291">
            <v>1.3877787807814458E-18</v>
          </cell>
          <cell r="HI291">
            <v>1.3877787807814458E-18</v>
          </cell>
          <cell r="HJ291">
            <v>1.3877787807814458E-18</v>
          </cell>
          <cell r="HK291">
            <v>1.3877787807814458E-18</v>
          </cell>
          <cell r="HL291">
            <v>1.3877787807814458E-18</v>
          </cell>
          <cell r="HM291">
            <v>1.3877787807814458E-18</v>
          </cell>
          <cell r="HN291">
            <v>1.3877787807814458E-18</v>
          </cell>
          <cell r="HO291">
            <v>1.3877787807814458E-18</v>
          </cell>
          <cell r="HP291">
            <v>1.3877787807814458E-18</v>
          </cell>
          <cell r="HQ291">
            <v>1.3877787807814458E-18</v>
          </cell>
          <cell r="HR291">
            <v>1.3877787807814458E-18</v>
          </cell>
          <cell r="HS291">
            <v>1.3877787807814458E-18</v>
          </cell>
          <cell r="HT291">
            <v>1.3877787807814458E-18</v>
          </cell>
          <cell r="HU291">
            <v>1.3877787807814458E-18</v>
          </cell>
          <cell r="HV291">
            <v>1.3877787807814458E-18</v>
          </cell>
          <cell r="HW291">
            <v>1.3877787807814458E-18</v>
          </cell>
          <cell r="HX291">
            <v>1.3877787807814458E-18</v>
          </cell>
          <cell r="HY291">
            <v>1.3877787807814458E-18</v>
          </cell>
          <cell r="HZ291">
            <v>1.3877787807814458E-18</v>
          </cell>
          <cell r="IA291">
            <v>1.3877787807814458E-18</v>
          </cell>
          <cell r="IB291">
            <v>1.3877787807814458E-18</v>
          </cell>
          <cell r="IC291">
            <v>1.3877787807814458E-18</v>
          </cell>
          <cell r="ID291">
            <v>1.3877787807814458E-18</v>
          </cell>
          <cell r="IE291">
            <v>1.3877787807814458E-18</v>
          </cell>
          <cell r="IF291">
            <v>1.3877787807814458E-18</v>
          </cell>
          <cell r="IG291">
            <v>1.3877787807814458E-18</v>
          </cell>
          <cell r="IH291">
            <v>1.3877787807814458E-18</v>
          </cell>
          <cell r="II291">
            <v>1.3877787807814458E-18</v>
          </cell>
          <cell r="IJ291">
            <v>1.3877787807814458E-18</v>
          </cell>
          <cell r="IK291">
            <v>1.3877787807814458E-18</v>
          </cell>
          <cell r="IL291">
            <v>1.3877787807814458E-18</v>
          </cell>
          <cell r="IM291">
            <v>1.3877787807814458E-18</v>
          </cell>
        </row>
        <row r="292">
          <cell r="AG292">
            <v>0</v>
          </cell>
          <cell r="AL292">
            <v>0</v>
          </cell>
          <cell r="AN292">
            <v>0.02</v>
          </cell>
          <cell r="AO292">
            <v>0.02</v>
          </cell>
          <cell r="AP292">
            <v>0.02</v>
          </cell>
          <cell r="AQ292">
            <v>0.02</v>
          </cell>
          <cell r="AR292">
            <v>0.02</v>
          </cell>
          <cell r="AS292">
            <v>0</v>
          </cell>
          <cell r="AT292">
            <v>0</v>
          </cell>
          <cell r="AU292">
            <v>0</v>
          </cell>
          <cell r="AV292">
            <v>0</v>
          </cell>
          <cell r="AW292">
            <v>0</v>
          </cell>
          <cell r="AX292">
            <v>0</v>
          </cell>
          <cell r="AY292">
            <v>0</v>
          </cell>
          <cell r="AZ292">
            <v>0</v>
          </cell>
          <cell r="BA292">
            <v>0</v>
          </cell>
          <cell r="BB292">
            <v>1.6666666666666666E-2</v>
          </cell>
          <cell r="BC292">
            <v>1.6E-2</v>
          </cell>
          <cell r="BD292">
            <v>1.5333333333333334E-2</v>
          </cell>
          <cell r="BE292">
            <v>1.4666666666666668E-2</v>
          </cell>
          <cell r="BF292">
            <v>1.4000000000000002E-2</v>
          </cell>
          <cell r="BG292">
            <v>1.3333333333333336E-2</v>
          </cell>
          <cell r="BH292">
            <v>1.2666666666666668E-2</v>
          </cell>
          <cell r="BI292">
            <v>1.2000000000000002E-2</v>
          </cell>
          <cell r="BJ292">
            <v>1.1333333333333336E-2</v>
          </cell>
          <cell r="BK292">
            <v>1.066666666666667E-2</v>
          </cell>
          <cell r="BL292">
            <v>1.0000000000000002E-2</v>
          </cell>
          <cell r="BM292">
            <v>9.3333333333333358E-3</v>
          </cell>
          <cell r="BN292">
            <v>8.6666666666666697E-3</v>
          </cell>
          <cell r="BO292">
            <v>8.0000000000000036E-3</v>
          </cell>
          <cell r="BP292">
            <v>7.3333333333333367E-3</v>
          </cell>
          <cell r="BQ292">
            <v>6.6666666666666697E-3</v>
          </cell>
          <cell r="BR292">
            <v>6.0000000000000036E-3</v>
          </cell>
          <cell r="BS292">
            <v>5.3333333333333366E-3</v>
          </cell>
          <cell r="BT292">
            <v>4.6666666666666705E-3</v>
          </cell>
          <cell r="BU292">
            <v>4.0000000000000036E-3</v>
          </cell>
          <cell r="BV292">
            <v>3.333333333333337E-3</v>
          </cell>
          <cell r="BW292">
            <v>2.6666666666666705E-3</v>
          </cell>
          <cell r="BX292">
            <v>2.0000000000000039E-3</v>
          </cell>
          <cell r="BY292">
            <v>1.3333333333333374E-3</v>
          </cell>
          <cell r="BZ292">
            <v>6.6666666666667087E-4</v>
          </cell>
          <cell r="CA292">
            <v>4.1633363423443369E-18</v>
          </cell>
          <cell r="CB292">
            <v>4.1633363423443369E-18</v>
          </cell>
          <cell r="CC292">
            <v>4.1633363423443369E-18</v>
          </cell>
          <cell r="CD292">
            <v>4.1633363423443369E-18</v>
          </cell>
          <cell r="CE292">
            <v>4.1633363423443369E-18</v>
          </cell>
          <cell r="CF292">
            <v>4.1633363423443369E-18</v>
          </cell>
          <cell r="CG292">
            <v>4.1633363423443369E-18</v>
          </cell>
          <cell r="CH292">
            <v>4.1633363423443369E-18</v>
          </cell>
          <cell r="CI292">
            <v>4.1633363423443369E-18</v>
          </cell>
          <cell r="CJ292">
            <v>4.1633363423443369E-18</v>
          </cell>
          <cell r="CK292">
            <v>4.1633363423443369E-18</v>
          </cell>
          <cell r="CL292">
            <v>4.1633363423443369E-18</v>
          </cell>
          <cell r="CM292">
            <v>4.1633363423443369E-18</v>
          </cell>
          <cell r="CN292">
            <v>4.1633363423443369E-18</v>
          </cell>
          <cell r="CO292">
            <v>4.1633363423443369E-18</v>
          </cell>
          <cell r="CP292">
            <v>4.1633363423443369E-18</v>
          </cell>
          <cell r="CQ292">
            <v>4.1633363423443369E-18</v>
          </cell>
          <cell r="CR292">
            <v>4.1633363423443369E-18</v>
          </cell>
          <cell r="CS292">
            <v>4.1633363423443369E-18</v>
          </cell>
          <cell r="CT292">
            <v>4.1633363423443369E-18</v>
          </cell>
          <cell r="CU292">
            <v>4.1633363423443369E-18</v>
          </cell>
          <cell r="CV292">
            <v>4.1633363423443369E-18</v>
          </cell>
          <cell r="CW292">
            <v>4.1633363423443369E-18</v>
          </cell>
          <cell r="CX292">
            <v>4.1633363423443369E-18</v>
          </cell>
          <cell r="CY292">
            <v>4.1633363423443369E-18</v>
          </cell>
          <cell r="CZ292">
            <v>4.1633363423443369E-18</v>
          </cell>
          <cell r="DA292">
            <v>4.1633363423443369E-18</v>
          </cell>
          <cell r="DB292">
            <v>4.1633363423443369E-18</v>
          </cell>
          <cell r="DC292">
            <v>4.1633363423443369E-18</v>
          </cell>
          <cell r="DD292">
            <v>4.1633363423443369E-18</v>
          </cell>
          <cell r="DE292">
            <v>4.1633363423443369E-18</v>
          </cell>
          <cell r="DF292">
            <v>4.1633363423443369E-18</v>
          </cell>
          <cell r="DG292">
            <v>4.1633363423443369E-18</v>
          </cell>
          <cell r="DH292">
            <v>4.1633363423443369E-18</v>
          </cell>
          <cell r="DI292">
            <v>4.1633363423443369E-18</v>
          </cell>
          <cell r="DJ292">
            <v>4.1633363423443369E-18</v>
          </cell>
          <cell r="DK292">
            <v>4.1633363423443369E-18</v>
          </cell>
          <cell r="DL292">
            <v>4.1633363423443369E-18</v>
          </cell>
          <cell r="DM292">
            <v>4.1633363423443369E-18</v>
          </cell>
          <cell r="DN292">
            <v>4.1633363423443369E-18</v>
          </cell>
          <cell r="DO292">
            <v>4.1633363423443369E-18</v>
          </cell>
          <cell r="DP292">
            <v>4.1633363423443369E-18</v>
          </cell>
          <cell r="DQ292">
            <v>4.1633363423443369E-18</v>
          </cell>
          <cell r="DR292">
            <v>4.1633363423443369E-18</v>
          </cell>
          <cell r="DS292">
            <v>4.1633363423443369E-18</v>
          </cell>
          <cell r="DT292">
            <v>4.1633363423443369E-18</v>
          </cell>
          <cell r="DU292">
            <v>4.1633363423443369E-18</v>
          </cell>
          <cell r="DV292">
            <v>4.1633363423443369E-18</v>
          </cell>
          <cell r="DW292">
            <v>4.1633363423443369E-18</v>
          </cell>
          <cell r="DX292">
            <v>4.1633363423443369E-18</v>
          </cell>
          <cell r="DY292">
            <v>4.1633363423443369E-18</v>
          </cell>
          <cell r="DZ292">
            <v>4.1633363423443369E-18</v>
          </cell>
          <cell r="EA292">
            <v>4.1633363423443369E-18</v>
          </cell>
          <cell r="EB292">
            <v>4.1633363423443369E-18</v>
          </cell>
          <cell r="EC292">
            <v>4.1633363423443369E-18</v>
          </cell>
          <cell r="ED292">
            <v>4.1633363423443369E-18</v>
          </cell>
          <cell r="EE292">
            <v>4.1633363423443369E-18</v>
          </cell>
          <cell r="EF292">
            <v>4.1633363423443369E-18</v>
          </cell>
          <cell r="EG292">
            <v>4.1633363423443369E-18</v>
          </cell>
          <cell r="EH292">
            <v>4.1633363423443369E-18</v>
          </cell>
          <cell r="EI292">
            <v>4.1633363423443369E-18</v>
          </cell>
          <cell r="EJ292">
            <v>4.1633363423443369E-18</v>
          </cell>
          <cell r="EK292">
            <v>4.1633363423443369E-18</v>
          </cell>
          <cell r="EL292">
            <v>4.1633363423443369E-18</v>
          </cell>
          <cell r="EM292">
            <v>4.1633363423443369E-18</v>
          </cell>
          <cell r="EN292">
            <v>4.1633363423443369E-18</v>
          </cell>
          <cell r="EO292">
            <v>4.1633363423443369E-18</v>
          </cell>
          <cell r="EP292">
            <v>4.1633363423443369E-18</v>
          </cell>
          <cell r="EQ292">
            <v>4.1633363423443369E-18</v>
          </cell>
          <cell r="ER292">
            <v>4.1633363423443369E-18</v>
          </cell>
          <cell r="ES292">
            <v>4.1633363423443369E-18</v>
          </cell>
          <cell r="ET292">
            <v>4.1633363423443369E-18</v>
          </cell>
          <cell r="EU292">
            <v>4.1633363423443369E-18</v>
          </cell>
          <cell r="EV292">
            <v>4.1633363423443369E-18</v>
          </cell>
          <cell r="EW292">
            <v>4.1633363423443369E-18</v>
          </cell>
          <cell r="EX292">
            <v>4.1633363423443369E-18</v>
          </cell>
          <cell r="EY292">
            <v>4.1633363423443369E-18</v>
          </cell>
          <cell r="EZ292">
            <v>4.1633363423443369E-18</v>
          </cell>
          <cell r="FA292">
            <v>4.1633363423443369E-18</v>
          </cell>
          <cell r="FB292">
            <v>4.1633363423443369E-18</v>
          </cell>
          <cell r="FC292">
            <v>4.1633363423443369E-18</v>
          </cell>
          <cell r="FD292">
            <v>4.1633363423443369E-18</v>
          </cell>
          <cell r="FE292">
            <v>4.1633363423443369E-18</v>
          </cell>
          <cell r="FF292">
            <v>4.1633363423443369E-18</v>
          </cell>
          <cell r="FG292">
            <v>4.1633363423443369E-18</v>
          </cell>
          <cell r="FH292">
            <v>4.1633363423443369E-18</v>
          </cell>
          <cell r="FI292">
            <v>4.1633363423443369E-18</v>
          </cell>
          <cell r="FJ292">
            <v>4.1633363423443369E-18</v>
          </cell>
          <cell r="FK292">
            <v>4.1633363423443369E-18</v>
          </cell>
          <cell r="FL292">
            <v>4.1633363423443369E-18</v>
          </cell>
          <cell r="FM292">
            <v>4.1633363423443369E-18</v>
          </cell>
          <cell r="FN292">
            <v>4.1633363423443369E-18</v>
          </cell>
          <cell r="FO292">
            <v>4.1633363423443369E-18</v>
          </cell>
          <cell r="FP292">
            <v>4.1633363423443369E-18</v>
          </cell>
          <cell r="FQ292">
            <v>4.1633363423443369E-18</v>
          </cell>
          <cell r="FR292">
            <v>4.1633363423443369E-18</v>
          </cell>
          <cell r="FS292">
            <v>4.1633363423443369E-18</v>
          </cell>
          <cell r="FT292">
            <v>4.1633363423443369E-18</v>
          </cell>
          <cell r="FU292">
            <v>4.1633363423443369E-18</v>
          </cell>
          <cell r="FV292">
            <v>4.1633363423443369E-18</v>
          </cell>
          <cell r="FW292">
            <v>4.1633363423443369E-18</v>
          </cell>
          <cell r="FX292">
            <v>4.1633363423443369E-18</v>
          </cell>
          <cell r="FY292">
            <v>4.1633363423443369E-18</v>
          </cell>
          <cell r="FZ292">
            <v>4.1633363423443369E-18</v>
          </cell>
          <cell r="GA292">
            <v>4.1633363423443369E-18</v>
          </cell>
          <cell r="GB292">
            <v>4.1633363423443369E-18</v>
          </cell>
          <cell r="GC292">
            <v>4.1633363423443369E-18</v>
          </cell>
          <cell r="GD292">
            <v>4.1633363423443369E-18</v>
          </cell>
          <cell r="GE292">
            <v>4.1633363423443369E-18</v>
          </cell>
          <cell r="GF292">
            <v>4.1633363423443369E-18</v>
          </cell>
          <cell r="GG292">
            <v>4.1633363423443369E-18</v>
          </cell>
          <cell r="GH292">
            <v>4.1633363423443369E-18</v>
          </cell>
          <cell r="GI292">
            <v>4.1633363423443369E-18</v>
          </cell>
          <cell r="GJ292">
            <v>4.1633363423443369E-18</v>
          </cell>
          <cell r="GK292">
            <v>4.1633363423443369E-18</v>
          </cell>
          <cell r="GL292">
            <v>4.1633363423443369E-18</v>
          </cell>
          <cell r="GM292">
            <v>4.1633363423443369E-18</v>
          </cell>
          <cell r="GN292">
            <v>4.1633363423443369E-18</v>
          </cell>
          <cell r="GO292">
            <v>4.1633363423443369E-18</v>
          </cell>
          <cell r="GP292">
            <v>4.1633363423443369E-18</v>
          </cell>
          <cell r="GQ292">
            <v>4.1633363423443369E-18</v>
          </cell>
          <cell r="GR292">
            <v>4.1633363423443369E-18</v>
          </cell>
          <cell r="GS292">
            <v>4.1633363423443369E-18</v>
          </cell>
          <cell r="GT292">
            <v>4.1633363423443369E-18</v>
          </cell>
          <cell r="GU292">
            <v>4.1633363423443369E-18</v>
          </cell>
          <cell r="GV292">
            <v>4.1633363423443369E-18</v>
          </cell>
          <cell r="GW292">
            <v>4.1633363423443369E-18</v>
          </cell>
          <cell r="GX292">
            <v>4.1633363423443369E-18</v>
          </cell>
          <cell r="GY292">
            <v>4.1633363423443369E-18</v>
          </cell>
          <cell r="GZ292">
            <v>4.1633363423443369E-18</v>
          </cell>
          <cell r="HA292">
            <v>4.1633363423443369E-18</v>
          </cell>
          <cell r="HB292">
            <v>4.1633363423443369E-18</v>
          </cell>
          <cell r="HC292">
            <v>4.1633363423443369E-18</v>
          </cell>
          <cell r="HD292">
            <v>4.1633363423443369E-18</v>
          </cell>
          <cell r="HE292">
            <v>4.1633363423443369E-18</v>
          </cell>
          <cell r="HF292">
            <v>4.1633363423443369E-18</v>
          </cell>
          <cell r="HG292">
            <v>4.1633363423443369E-18</v>
          </cell>
          <cell r="HH292">
            <v>4.1633363423443369E-18</v>
          </cell>
          <cell r="HI292">
            <v>4.1633363423443369E-18</v>
          </cell>
          <cell r="HJ292">
            <v>4.1633363423443369E-18</v>
          </cell>
          <cell r="HK292">
            <v>4.1633363423443369E-18</v>
          </cell>
          <cell r="HL292">
            <v>4.1633363423443369E-18</v>
          </cell>
          <cell r="HM292">
            <v>4.1633363423443369E-18</v>
          </cell>
          <cell r="HN292">
            <v>4.1633363423443369E-18</v>
          </cell>
          <cell r="HO292">
            <v>4.1633363423443369E-18</v>
          </cell>
          <cell r="HP292">
            <v>4.1633363423443369E-18</v>
          </cell>
          <cell r="HQ292">
            <v>4.1633363423443369E-18</v>
          </cell>
          <cell r="HR292">
            <v>4.1633363423443369E-18</v>
          </cell>
          <cell r="HS292">
            <v>4.1633363423443369E-18</v>
          </cell>
          <cell r="HT292">
            <v>4.1633363423443369E-18</v>
          </cell>
          <cell r="HU292">
            <v>4.1633363423443369E-18</v>
          </cell>
          <cell r="HV292">
            <v>4.1633363423443369E-18</v>
          </cell>
          <cell r="HW292">
            <v>4.1633363423443369E-18</v>
          </cell>
          <cell r="HX292">
            <v>4.1633363423443369E-18</v>
          </cell>
          <cell r="HY292">
            <v>4.1633363423443369E-18</v>
          </cell>
          <cell r="HZ292">
            <v>4.1633363423443369E-18</v>
          </cell>
          <cell r="IA292">
            <v>4.1633363423443369E-18</v>
          </cell>
          <cell r="IB292">
            <v>4.1633363423443369E-18</v>
          </cell>
          <cell r="IC292">
            <v>4.1633363423443369E-18</v>
          </cell>
          <cell r="ID292">
            <v>4.1633363423443369E-18</v>
          </cell>
          <cell r="IE292">
            <v>4.1633363423443369E-18</v>
          </cell>
          <cell r="IF292">
            <v>4.1633363423443369E-18</v>
          </cell>
          <cell r="IG292">
            <v>4.1633363423443369E-18</v>
          </cell>
          <cell r="IH292">
            <v>4.1633363423443369E-18</v>
          </cell>
          <cell r="II292">
            <v>4.1633363423443369E-18</v>
          </cell>
          <cell r="IJ292">
            <v>4.1633363423443369E-18</v>
          </cell>
          <cell r="IK292">
            <v>4.1633363423443369E-18</v>
          </cell>
          <cell r="IL292">
            <v>4.1633363423443369E-18</v>
          </cell>
          <cell r="IM292">
            <v>4.1633363423443369E-18</v>
          </cell>
        </row>
        <row r="293">
          <cell r="AG293">
            <v>0</v>
          </cell>
          <cell r="AL293">
            <v>0</v>
          </cell>
          <cell r="AO293">
            <v>0.03</v>
          </cell>
          <cell r="AP293">
            <v>0.03</v>
          </cell>
          <cell r="AQ293">
            <v>0.03</v>
          </cell>
          <cell r="AR293">
            <v>0.03</v>
          </cell>
          <cell r="AS293">
            <v>0.03</v>
          </cell>
          <cell r="AT293">
            <v>0</v>
          </cell>
          <cell r="AU293">
            <v>0</v>
          </cell>
          <cell r="AV293">
            <v>0</v>
          </cell>
          <cell r="AW293">
            <v>0</v>
          </cell>
          <cell r="AX293">
            <v>0</v>
          </cell>
          <cell r="AY293">
            <v>0</v>
          </cell>
          <cell r="AZ293">
            <v>0</v>
          </cell>
          <cell r="BA293">
            <v>0</v>
          </cell>
          <cell r="BB293">
            <v>0</v>
          </cell>
          <cell r="BC293">
            <v>2.4999999999999994E-2</v>
          </cell>
          <cell r="BD293">
            <v>2.3999999999999994E-2</v>
          </cell>
          <cell r="BE293">
            <v>2.2999999999999993E-2</v>
          </cell>
          <cell r="BF293">
            <v>2.1999999999999992E-2</v>
          </cell>
          <cell r="BG293">
            <v>2.0999999999999991E-2</v>
          </cell>
          <cell r="BH293">
            <v>1.999999999999999E-2</v>
          </cell>
          <cell r="BI293">
            <v>1.8999999999999989E-2</v>
          </cell>
          <cell r="BJ293">
            <v>1.7999999999999988E-2</v>
          </cell>
          <cell r="BK293">
            <v>1.6999999999999987E-2</v>
          </cell>
          <cell r="BL293">
            <v>1.5999999999999986E-2</v>
          </cell>
          <cell r="BM293">
            <v>1.4999999999999987E-2</v>
          </cell>
          <cell r="BN293">
            <v>1.3999999999999986E-2</v>
          </cell>
          <cell r="BO293">
            <v>1.2999999999999986E-2</v>
          </cell>
          <cell r="BP293">
            <v>1.1999999999999985E-2</v>
          </cell>
          <cell r="BQ293">
            <v>1.0999999999999984E-2</v>
          </cell>
          <cell r="BR293">
            <v>9.9999999999999829E-3</v>
          </cell>
          <cell r="BS293">
            <v>8.9999999999999837E-3</v>
          </cell>
          <cell r="BT293">
            <v>7.9999999999999846E-3</v>
          </cell>
          <cell r="BU293">
            <v>6.9999999999999845E-3</v>
          </cell>
          <cell r="BV293">
            <v>5.9999999999999845E-3</v>
          </cell>
          <cell r="BW293">
            <v>4.9999999999999845E-3</v>
          </cell>
          <cell r="BX293">
            <v>3.9999999999999845E-3</v>
          </cell>
          <cell r="BY293">
            <v>2.9999999999999849E-3</v>
          </cell>
          <cell r="BZ293">
            <v>1.9999999999999849E-3</v>
          </cell>
          <cell r="CA293">
            <v>9.9999999999998484E-4</v>
          </cell>
          <cell r="CB293">
            <v>-1.5265566588595904E-17</v>
          </cell>
          <cell r="CC293">
            <v>-1.5265566588595904E-17</v>
          </cell>
          <cell r="CD293">
            <v>-1.5265566588595904E-17</v>
          </cell>
          <cell r="CE293">
            <v>-1.5265566588595904E-17</v>
          </cell>
          <cell r="CF293">
            <v>-1.5265566588595904E-17</v>
          </cell>
          <cell r="CG293">
            <v>-1.5265566588595904E-17</v>
          </cell>
          <cell r="CH293">
            <v>-1.5265566588595904E-17</v>
          </cell>
          <cell r="CI293">
            <v>-1.5265566588595904E-17</v>
          </cell>
          <cell r="CJ293">
            <v>-1.5265566588595904E-17</v>
          </cell>
          <cell r="CK293">
            <v>-1.5265566588595904E-17</v>
          </cell>
          <cell r="CL293">
            <v>-1.5265566588595904E-17</v>
          </cell>
          <cell r="CM293">
            <v>-1.5265566588595904E-17</v>
          </cell>
          <cell r="CN293">
            <v>-1.5265566588595904E-17</v>
          </cell>
          <cell r="CO293">
            <v>-1.5265566588595904E-17</v>
          </cell>
          <cell r="CP293">
            <v>-1.5265566588595904E-17</v>
          </cell>
          <cell r="CQ293">
            <v>-1.5265566588595904E-17</v>
          </cell>
          <cell r="CR293">
            <v>-1.5265566588595904E-17</v>
          </cell>
          <cell r="CS293">
            <v>-1.5265566588595904E-17</v>
          </cell>
          <cell r="CT293">
            <v>-1.5265566588595904E-17</v>
          </cell>
          <cell r="CU293">
            <v>-1.5265566588595904E-17</v>
          </cell>
          <cell r="CV293">
            <v>-1.5265566588595904E-17</v>
          </cell>
          <cell r="CW293">
            <v>-1.5265566588595904E-17</v>
          </cell>
          <cell r="CX293">
            <v>-1.5265566588595904E-17</v>
          </cell>
          <cell r="CY293">
            <v>-1.5265566588595904E-17</v>
          </cell>
          <cell r="CZ293">
            <v>-1.5265566588595904E-17</v>
          </cell>
          <cell r="DA293">
            <v>-1.5265566588595904E-17</v>
          </cell>
          <cell r="DB293">
            <v>-1.5265566588595904E-17</v>
          </cell>
          <cell r="DC293">
            <v>-1.5265566588595904E-17</v>
          </cell>
          <cell r="DD293">
            <v>-1.5265566588595904E-17</v>
          </cell>
          <cell r="DE293">
            <v>-1.5265566588595904E-17</v>
          </cell>
          <cell r="DF293">
            <v>-1.5265566588595904E-17</v>
          </cell>
          <cell r="DG293">
            <v>-1.5265566588595904E-17</v>
          </cell>
          <cell r="DH293">
            <v>-1.5265566588595904E-17</v>
          </cell>
          <cell r="DI293">
            <v>-1.5265566588595904E-17</v>
          </cell>
          <cell r="DJ293">
            <v>-1.5265566588595904E-17</v>
          </cell>
          <cell r="DK293">
            <v>-1.5265566588595904E-17</v>
          </cell>
          <cell r="DL293">
            <v>-1.5265566588595904E-17</v>
          </cell>
          <cell r="DM293">
            <v>-1.5265566588595904E-17</v>
          </cell>
          <cell r="DN293">
            <v>-1.5265566588595904E-17</v>
          </cell>
          <cell r="DO293">
            <v>-1.5265566588595904E-17</v>
          </cell>
          <cell r="DP293">
            <v>-1.5265566588595904E-17</v>
          </cell>
          <cell r="DQ293">
            <v>-1.5265566588595904E-17</v>
          </cell>
          <cell r="DR293">
            <v>-1.5265566588595904E-17</v>
          </cell>
          <cell r="DS293">
            <v>-1.5265566588595904E-17</v>
          </cell>
          <cell r="DT293">
            <v>-1.5265566588595904E-17</v>
          </cell>
          <cell r="DU293">
            <v>-1.5265566588595904E-17</v>
          </cell>
          <cell r="DV293">
            <v>-1.5265566588595904E-17</v>
          </cell>
          <cell r="DW293">
            <v>-1.5265566588595904E-17</v>
          </cell>
          <cell r="DX293">
            <v>-1.5265566588595904E-17</v>
          </cell>
          <cell r="DY293">
            <v>-1.5265566588595904E-17</v>
          </cell>
          <cell r="DZ293">
            <v>-1.5265566588595904E-17</v>
          </cell>
          <cell r="EA293">
            <v>-1.5265566588595904E-17</v>
          </cell>
          <cell r="EB293">
            <v>-1.5265566588595904E-17</v>
          </cell>
          <cell r="EC293">
            <v>-1.5265566588595904E-17</v>
          </cell>
          <cell r="ED293">
            <v>-1.5265566588595904E-17</v>
          </cell>
          <cell r="EE293">
            <v>-1.5265566588595904E-17</v>
          </cell>
          <cell r="EF293">
            <v>-1.5265566588595904E-17</v>
          </cell>
          <cell r="EG293">
            <v>-1.5265566588595904E-17</v>
          </cell>
          <cell r="EH293">
            <v>-1.5265566588595904E-17</v>
          </cell>
          <cell r="EI293">
            <v>-1.5265566588595904E-17</v>
          </cell>
          <cell r="EJ293">
            <v>-1.5265566588595904E-17</v>
          </cell>
          <cell r="EK293">
            <v>-1.5265566588595904E-17</v>
          </cell>
          <cell r="EL293">
            <v>-1.5265566588595904E-17</v>
          </cell>
          <cell r="EM293">
            <v>-1.5265566588595904E-17</v>
          </cell>
          <cell r="EN293">
            <v>-1.5265566588595904E-17</v>
          </cell>
          <cell r="EO293">
            <v>-1.5265566588595904E-17</v>
          </cell>
          <cell r="EP293">
            <v>-1.5265566588595904E-17</v>
          </cell>
          <cell r="EQ293">
            <v>-1.5265566588595904E-17</v>
          </cell>
          <cell r="ER293">
            <v>-1.5265566588595904E-17</v>
          </cell>
          <cell r="ES293">
            <v>-1.5265566588595904E-17</v>
          </cell>
          <cell r="ET293">
            <v>-1.5265566588595904E-17</v>
          </cell>
          <cell r="EU293">
            <v>-1.5265566588595904E-17</v>
          </cell>
          <cell r="EV293">
            <v>-1.5265566588595904E-17</v>
          </cell>
          <cell r="EW293">
            <v>-1.5265566588595904E-17</v>
          </cell>
          <cell r="EX293">
            <v>-1.5265566588595904E-17</v>
          </cell>
          <cell r="EY293">
            <v>-1.5265566588595904E-17</v>
          </cell>
          <cell r="EZ293">
            <v>-1.5265566588595904E-17</v>
          </cell>
          <cell r="FA293">
            <v>-1.5265566588595904E-17</v>
          </cell>
          <cell r="FB293">
            <v>-1.5265566588595904E-17</v>
          </cell>
          <cell r="FC293">
            <v>-1.5265566588595904E-17</v>
          </cell>
          <cell r="FD293">
            <v>-1.5265566588595904E-17</v>
          </cell>
          <cell r="FE293">
            <v>-1.5265566588595904E-17</v>
          </cell>
          <cell r="FF293">
            <v>-1.5265566588595904E-17</v>
          </cell>
          <cell r="FG293">
            <v>-1.5265566588595904E-17</v>
          </cell>
          <cell r="FH293">
            <v>-1.5265566588595904E-17</v>
          </cell>
          <cell r="FI293">
            <v>-1.5265566588595904E-17</v>
          </cell>
          <cell r="FJ293">
            <v>-1.5265566588595904E-17</v>
          </cell>
          <cell r="FK293">
            <v>-1.5265566588595904E-17</v>
          </cell>
          <cell r="FL293">
            <v>-1.5265566588595904E-17</v>
          </cell>
          <cell r="FM293">
            <v>-1.5265566588595904E-17</v>
          </cell>
          <cell r="FN293">
            <v>-1.5265566588595904E-17</v>
          </cell>
          <cell r="FO293">
            <v>-1.5265566588595904E-17</v>
          </cell>
          <cell r="FP293">
            <v>-1.5265566588595904E-17</v>
          </cell>
          <cell r="FQ293">
            <v>-1.5265566588595904E-17</v>
          </cell>
          <cell r="FR293">
            <v>-1.5265566588595904E-17</v>
          </cell>
          <cell r="FS293">
            <v>-1.5265566588595904E-17</v>
          </cell>
          <cell r="FT293">
            <v>-1.5265566588595904E-17</v>
          </cell>
          <cell r="FU293">
            <v>-1.5265566588595904E-17</v>
          </cell>
          <cell r="FV293">
            <v>-1.5265566588595904E-17</v>
          </cell>
          <cell r="FW293">
            <v>-1.5265566588595904E-17</v>
          </cell>
          <cell r="FX293">
            <v>-1.5265566588595904E-17</v>
          </cell>
          <cell r="FY293">
            <v>-1.5265566588595904E-17</v>
          </cell>
          <cell r="FZ293">
            <v>-1.5265566588595904E-17</v>
          </cell>
          <cell r="GA293">
            <v>-1.5265566588595904E-17</v>
          </cell>
          <cell r="GB293">
            <v>-1.5265566588595904E-17</v>
          </cell>
          <cell r="GC293">
            <v>-1.5265566588595904E-17</v>
          </cell>
          <cell r="GD293">
            <v>-1.5265566588595904E-17</v>
          </cell>
          <cell r="GE293">
            <v>-1.5265566588595904E-17</v>
          </cell>
          <cell r="GF293">
            <v>-1.5265566588595904E-17</v>
          </cell>
          <cell r="GG293">
            <v>-1.5265566588595904E-17</v>
          </cell>
          <cell r="GH293">
            <v>-1.5265566588595904E-17</v>
          </cell>
          <cell r="GI293">
            <v>-1.5265566588595904E-17</v>
          </cell>
          <cell r="GJ293">
            <v>-1.5265566588595904E-17</v>
          </cell>
          <cell r="GK293">
            <v>-1.5265566588595904E-17</v>
          </cell>
          <cell r="GL293">
            <v>-1.5265566588595904E-17</v>
          </cell>
          <cell r="GM293">
            <v>-1.5265566588595904E-17</v>
          </cell>
          <cell r="GN293">
            <v>-1.5265566588595904E-17</v>
          </cell>
          <cell r="GO293">
            <v>-1.5265566588595904E-17</v>
          </cell>
          <cell r="GP293">
            <v>-1.5265566588595904E-17</v>
          </cell>
          <cell r="GQ293">
            <v>-1.5265566588595904E-17</v>
          </cell>
          <cell r="GR293">
            <v>-1.5265566588595904E-17</v>
          </cell>
          <cell r="GS293">
            <v>-1.5265566588595904E-17</v>
          </cell>
          <cell r="GT293">
            <v>-1.5265566588595904E-17</v>
          </cell>
          <cell r="GU293">
            <v>-1.5265566588595904E-17</v>
          </cell>
          <cell r="GV293">
            <v>-1.5265566588595904E-17</v>
          </cell>
          <cell r="GW293">
            <v>-1.5265566588595904E-17</v>
          </cell>
          <cell r="GX293">
            <v>-1.5265566588595904E-17</v>
          </cell>
          <cell r="GY293">
            <v>-1.5265566588595904E-17</v>
          </cell>
          <cell r="GZ293">
            <v>-1.5265566588595904E-17</v>
          </cell>
          <cell r="HA293">
            <v>-1.5265566588595904E-17</v>
          </cell>
          <cell r="HB293">
            <v>-1.5265566588595904E-17</v>
          </cell>
          <cell r="HC293">
            <v>-1.5265566588595904E-17</v>
          </cell>
          <cell r="HD293">
            <v>-1.5265566588595904E-17</v>
          </cell>
          <cell r="HE293">
            <v>-1.5265566588595904E-17</v>
          </cell>
          <cell r="HF293">
            <v>-1.5265566588595904E-17</v>
          </cell>
          <cell r="HG293">
            <v>-1.5265566588595904E-17</v>
          </cell>
          <cell r="HH293">
            <v>-1.5265566588595904E-17</v>
          </cell>
          <cell r="HI293">
            <v>-1.5265566588595904E-17</v>
          </cell>
          <cell r="HJ293">
            <v>-1.5265566588595904E-17</v>
          </cell>
          <cell r="HK293">
            <v>-1.5265566588595904E-17</v>
          </cell>
          <cell r="HL293">
            <v>-1.5265566588595904E-17</v>
          </cell>
          <cell r="HM293">
            <v>-1.5265566588595904E-17</v>
          </cell>
          <cell r="HN293">
            <v>-1.5265566588595904E-17</v>
          </cell>
          <cell r="HO293">
            <v>-1.5265566588595904E-17</v>
          </cell>
          <cell r="HP293">
            <v>-1.5265566588595904E-17</v>
          </cell>
          <cell r="HQ293">
            <v>-1.5265566588595904E-17</v>
          </cell>
          <cell r="HR293">
            <v>-1.5265566588595904E-17</v>
          </cell>
          <cell r="HS293">
            <v>-1.5265566588595904E-17</v>
          </cell>
          <cell r="HT293">
            <v>-1.5265566588595904E-17</v>
          </cell>
          <cell r="HU293">
            <v>-1.5265566588595904E-17</v>
          </cell>
          <cell r="HV293">
            <v>-1.5265566588595904E-17</v>
          </cell>
          <cell r="HW293">
            <v>-1.5265566588595904E-17</v>
          </cell>
          <cell r="HX293">
            <v>-1.5265566588595904E-17</v>
          </cell>
          <cell r="HY293">
            <v>-1.5265566588595904E-17</v>
          </cell>
          <cell r="HZ293">
            <v>-1.5265566588595904E-17</v>
          </cell>
          <cell r="IA293">
            <v>-1.5265566588595904E-17</v>
          </cell>
          <cell r="IB293">
            <v>-1.5265566588595904E-17</v>
          </cell>
          <cell r="IC293">
            <v>-1.5265566588595904E-17</v>
          </cell>
          <cell r="ID293">
            <v>-1.5265566588595904E-17</v>
          </cell>
          <cell r="IE293">
            <v>-1.5265566588595904E-17</v>
          </cell>
          <cell r="IF293">
            <v>-1.5265566588595904E-17</v>
          </cell>
          <cell r="IG293">
            <v>-1.5265566588595904E-17</v>
          </cell>
          <cell r="IH293">
            <v>-1.5265566588595904E-17</v>
          </cell>
          <cell r="II293">
            <v>-1.5265566588595904E-17</v>
          </cell>
          <cell r="IJ293">
            <v>-1.5265566588595904E-17</v>
          </cell>
          <cell r="IK293">
            <v>-1.5265566588595904E-17</v>
          </cell>
          <cell r="IL293">
            <v>-1.5265566588595904E-17</v>
          </cell>
          <cell r="IM293">
            <v>-1.5265566588595904E-17</v>
          </cell>
        </row>
        <row r="294">
          <cell r="AP294">
            <v>0.04</v>
          </cell>
          <cell r="AQ294">
            <v>0.04</v>
          </cell>
          <cell r="AR294">
            <v>0.04</v>
          </cell>
          <cell r="AS294">
            <v>0.04</v>
          </cell>
          <cell r="AT294">
            <v>0.04</v>
          </cell>
          <cell r="AU294">
            <v>0</v>
          </cell>
          <cell r="AV294">
            <v>0</v>
          </cell>
          <cell r="AW294">
            <v>0</v>
          </cell>
          <cell r="AX294">
            <v>0</v>
          </cell>
          <cell r="AY294">
            <v>0</v>
          </cell>
          <cell r="AZ294">
            <v>0</v>
          </cell>
          <cell r="BA294">
            <v>0</v>
          </cell>
          <cell r="BB294">
            <v>0</v>
          </cell>
          <cell r="BC294">
            <v>0</v>
          </cell>
          <cell r="BD294">
            <v>3.3333333333333333E-2</v>
          </cell>
          <cell r="BE294">
            <v>3.2000000000000001E-2</v>
          </cell>
          <cell r="BF294">
            <v>3.0666666666666668E-2</v>
          </cell>
          <cell r="BG294">
            <v>2.9333333333333336E-2</v>
          </cell>
          <cell r="BH294">
            <v>2.8000000000000004E-2</v>
          </cell>
          <cell r="BI294">
            <v>2.6666666666666672E-2</v>
          </cell>
          <cell r="BJ294">
            <v>2.5333333333333336E-2</v>
          </cell>
          <cell r="BK294">
            <v>2.4000000000000004E-2</v>
          </cell>
          <cell r="BL294">
            <v>2.2666666666666672E-2</v>
          </cell>
          <cell r="BM294">
            <v>2.133333333333334E-2</v>
          </cell>
          <cell r="BN294">
            <v>2.0000000000000004E-2</v>
          </cell>
          <cell r="BO294">
            <v>1.8666666666666672E-2</v>
          </cell>
          <cell r="BP294">
            <v>1.7333333333333339E-2</v>
          </cell>
          <cell r="BQ294">
            <v>1.6000000000000007E-2</v>
          </cell>
          <cell r="BR294">
            <v>1.4666666666666673E-2</v>
          </cell>
          <cell r="BS294">
            <v>1.3333333333333339E-2</v>
          </cell>
          <cell r="BT294">
            <v>1.2000000000000007E-2</v>
          </cell>
          <cell r="BU294">
            <v>1.0666666666666673E-2</v>
          </cell>
          <cell r="BV294">
            <v>9.333333333333341E-3</v>
          </cell>
          <cell r="BW294">
            <v>8.0000000000000071E-3</v>
          </cell>
          <cell r="BX294">
            <v>6.666666666666674E-3</v>
          </cell>
          <cell r="BY294">
            <v>5.333333333333341E-3</v>
          </cell>
          <cell r="BZ294">
            <v>4.0000000000000079E-3</v>
          </cell>
          <cell r="CA294">
            <v>2.6666666666666748E-3</v>
          </cell>
          <cell r="CB294">
            <v>1.3333333333333417E-3</v>
          </cell>
          <cell r="CC294">
            <v>1.3333333333333417E-3</v>
          </cell>
          <cell r="CD294">
            <v>1.3333333333333417E-3</v>
          </cell>
          <cell r="CE294">
            <v>1.3333333333333417E-3</v>
          </cell>
          <cell r="CF294">
            <v>1.3333333333333417E-3</v>
          </cell>
          <cell r="CG294">
            <v>1.3333333333333417E-3</v>
          </cell>
          <cell r="CH294">
            <v>1.3333333333333417E-3</v>
          </cell>
          <cell r="CI294">
            <v>1.3333333333333417E-3</v>
          </cell>
          <cell r="CJ294">
            <v>1.3333333333333417E-3</v>
          </cell>
          <cell r="CK294">
            <v>1.3333333333333417E-3</v>
          </cell>
          <cell r="CL294">
            <v>1.3333333333333417E-3</v>
          </cell>
          <cell r="CM294">
            <v>1.3333333333333417E-3</v>
          </cell>
          <cell r="CN294">
            <v>1.3333333333333417E-3</v>
          </cell>
          <cell r="CO294">
            <v>1.3333333333333417E-3</v>
          </cell>
          <cell r="CP294">
            <v>1.3333333333333417E-3</v>
          </cell>
          <cell r="CQ294">
            <v>1.3333333333333417E-3</v>
          </cell>
          <cell r="CR294">
            <v>1.3333333333333417E-3</v>
          </cell>
          <cell r="CS294">
            <v>1.3333333333333417E-3</v>
          </cell>
          <cell r="CT294">
            <v>1.3333333333333417E-3</v>
          </cell>
          <cell r="CU294">
            <v>1.3333333333333417E-3</v>
          </cell>
          <cell r="CV294">
            <v>1.3333333333333417E-3</v>
          </cell>
          <cell r="CW294">
            <v>1.3333333333333417E-3</v>
          </cell>
          <cell r="CX294">
            <v>1.3333333333333417E-3</v>
          </cell>
          <cell r="CY294">
            <v>1.3333333333333417E-3</v>
          </cell>
          <cell r="CZ294">
            <v>1.3333333333333417E-3</v>
          </cell>
          <cell r="DA294">
            <v>1.3333333333333417E-3</v>
          </cell>
          <cell r="DB294">
            <v>1.3333333333333417E-3</v>
          </cell>
          <cell r="DC294">
            <v>1.3333333333333417E-3</v>
          </cell>
          <cell r="DD294">
            <v>1.3333333333333417E-3</v>
          </cell>
          <cell r="DE294">
            <v>1.3333333333333417E-3</v>
          </cell>
          <cell r="DF294">
            <v>1.3333333333333417E-3</v>
          </cell>
          <cell r="DG294">
            <v>1.3333333333333417E-3</v>
          </cell>
          <cell r="DH294">
            <v>1.3333333333333417E-3</v>
          </cell>
          <cell r="DI294">
            <v>1.3333333333333417E-3</v>
          </cell>
          <cell r="DJ294">
            <v>1.3333333333333417E-3</v>
          </cell>
          <cell r="DK294">
            <v>1.3333333333333417E-3</v>
          </cell>
          <cell r="DL294">
            <v>1.3333333333333417E-3</v>
          </cell>
          <cell r="DM294">
            <v>1.3333333333333417E-3</v>
          </cell>
          <cell r="DN294">
            <v>1.3333333333333417E-3</v>
          </cell>
          <cell r="DO294">
            <v>1.3333333333333417E-3</v>
          </cell>
          <cell r="DP294">
            <v>1.3333333333333417E-3</v>
          </cell>
          <cell r="DQ294">
            <v>1.3333333333333417E-3</v>
          </cell>
          <cell r="DR294">
            <v>1.3333333333333417E-3</v>
          </cell>
          <cell r="DS294">
            <v>1.3333333333333417E-3</v>
          </cell>
          <cell r="DT294">
            <v>1.3333333333333417E-3</v>
          </cell>
          <cell r="DU294">
            <v>1.3333333333333417E-3</v>
          </cell>
          <cell r="DV294">
            <v>1.3333333333333417E-3</v>
          </cell>
          <cell r="DW294">
            <v>1.3333333333333417E-3</v>
          </cell>
          <cell r="DX294">
            <v>1.3333333333333417E-3</v>
          </cell>
          <cell r="DY294">
            <v>1.3333333333333417E-3</v>
          </cell>
          <cell r="DZ294">
            <v>1.3333333333333417E-3</v>
          </cell>
          <cell r="EA294">
            <v>1.3333333333333417E-3</v>
          </cell>
          <cell r="EB294">
            <v>1.3333333333333417E-3</v>
          </cell>
          <cell r="EC294">
            <v>1.3333333333333417E-3</v>
          </cell>
          <cell r="ED294">
            <v>1.3333333333333417E-3</v>
          </cell>
          <cell r="EE294">
            <v>1.3333333333333417E-3</v>
          </cell>
          <cell r="EF294">
            <v>1.3333333333333417E-3</v>
          </cell>
          <cell r="EG294">
            <v>1.3333333333333417E-3</v>
          </cell>
          <cell r="EH294">
            <v>1.3333333333333417E-3</v>
          </cell>
          <cell r="EI294">
            <v>1.3333333333333417E-3</v>
          </cell>
          <cell r="EJ294">
            <v>1.3333333333333417E-3</v>
          </cell>
          <cell r="EK294">
            <v>1.3333333333333417E-3</v>
          </cell>
          <cell r="EL294">
            <v>1.3333333333333417E-3</v>
          </cell>
          <cell r="EM294">
            <v>1.3333333333333417E-3</v>
          </cell>
          <cell r="EN294">
            <v>1.3333333333333417E-3</v>
          </cell>
          <cell r="EO294">
            <v>1.3333333333333417E-3</v>
          </cell>
          <cell r="EP294">
            <v>1.3333333333333417E-3</v>
          </cell>
          <cell r="EQ294">
            <v>1.3333333333333417E-3</v>
          </cell>
          <cell r="ER294">
            <v>1.3333333333333417E-3</v>
          </cell>
          <cell r="ES294">
            <v>1.3333333333333417E-3</v>
          </cell>
          <cell r="ET294">
            <v>1.3333333333333417E-3</v>
          </cell>
          <cell r="EU294">
            <v>1.3333333333333417E-3</v>
          </cell>
          <cell r="EV294">
            <v>1.3333333333333417E-3</v>
          </cell>
          <cell r="EW294">
            <v>1.3333333333333417E-3</v>
          </cell>
          <cell r="EX294">
            <v>1.3333333333333417E-3</v>
          </cell>
          <cell r="EY294">
            <v>1.3333333333333417E-3</v>
          </cell>
          <cell r="EZ294">
            <v>1.3333333333333417E-3</v>
          </cell>
          <cell r="FA294">
            <v>1.3333333333333417E-3</v>
          </cell>
          <cell r="FB294">
            <v>1.3333333333333417E-3</v>
          </cell>
          <cell r="FC294">
            <v>1.3333333333333417E-3</v>
          </cell>
          <cell r="FD294">
            <v>1.3333333333333417E-3</v>
          </cell>
          <cell r="FE294">
            <v>1.3333333333333417E-3</v>
          </cell>
          <cell r="FF294">
            <v>1.3333333333333417E-3</v>
          </cell>
          <cell r="FG294">
            <v>1.3333333333333417E-3</v>
          </cell>
          <cell r="FH294">
            <v>1.3333333333333417E-3</v>
          </cell>
          <cell r="FI294">
            <v>1.3333333333333417E-3</v>
          </cell>
          <cell r="FJ294">
            <v>1.3333333333333417E-3</v>
          </cell>
          <cell r="FK294">
            <v>1.3333333333333417E-3</v>
          </cell>
          <cell r="FL294">
            <v>1.3333333333333417E-3</v>
          </cell>
          <cell r="FM294">
            <v>1.3333333333333417E-3</v>
          </cell>
          <cell r="FN294">
            <v>1.3333333333333417E-3</v>
          </cell>
          <cell r="FO294">
            <v>1.3333333333333417E-3</v>
          </cell>
          <cell r="FP294">
            <v>1.3333333333333417E-3</v>
          </cell>
          <cell r="FQ294">
            <v>1.3333333333333417E-3</v>
          </cell>
          <cell r="FR294">
            <v>1.3333333333333417E-3</v>
          </cell>
          <cell r="FS294">
            <v>1.3333333333333417E-3</v>
          </cell>
          <cell r="FT294">
            <v>1.3333333333333417E-3</v>
          </cell>
          <cell r="FU294">
            <v>1.3333333333333417E-3</v>
          </cell>
          <cell r="FV294">
            <v>1.3333333333333417E-3</v>
          </cell>
          <cell r="FW294">
            <v>1.3333333333333417E-3</v>
          </cell>
          <cell r="FX294">
            <v>1.3333333333333417E-3</v>
          </cell>
          <cell r="FY294">
            <v>1.3333333333333417E-3</v>
          </cell>
          <cell r="FZ294">
            <v>1.3333333333333417E-3</v>
          </cell>
          <cell r="GA294">
            <v>1.3333333333333417E-3</v>
          </cell>
          <cell r="GB294">
            <v>1.3333333333333417E-3</v>
          </cell>
          <cell r="GC294">
            <v>1.3333333333333417E-3</v>
          </cell>
          <cell r="GD294">
            <v>1.3333333333333417E-3</v>
          </cell>
          <cell r="GE294">
            <v>1.3333333333333417E-3</v>
          </cell>
          <cell r="GF294">
            <v>1.3333333333333417E-3</v>
          </cell>
          <cell r="GG294">
            <v>1.3333333333333417E-3</v>
          </cell>
          <cell r="GH294">
            <v>1.3333333333333417E-3</v>
          </cell>
          <cell r="GI294">
            <v>1.3333333333333417E-3</v>
          </cell>
          <cell r="GJ294">
            <v>1.3333333333333417E-3</v>
          </cell>
          <cell r="GK294">
            <v>1.3333333333333417E-3</v>
          </cell>
          <cell r="GL294">
            <v>1.3333333333333417E-3</v>
          </cell>
          <cell r="GM294">
            <v>1.3333333333333417E-3</v>
          </cell>
          <cell r="GN294">
            <v>1.3333333333333417E-3</v>
          </cell>
          <cell r="GO294">
            <v>1.3333333333333417E-3</v>
          </cell>
          <cell r="GP294">
            <v>1.3333333333333417E-3</v>
          </cell>
          <cell r="GQ294">
            <v>1.3333333333333417E-3</v>
          </cell>
          <cell r="GR294">
            <v>1.3333333333333417E-3</v>
          </cell>
          <cell r="GS294">
            <v>1.3333333333333417E-3</v>
          </cell>
          <cell r="GT294">
            <v>1.3333333333333417E-3</v>
          </cell>
          <cell r="GU294">
            <v>1.3333333333333417E-3</v>
          </cell>
          <cell r="GV294">
            <v>1.3333333333333417E-3</v>
          </cell>
          <cell r="GW294">
            <v>1.3333333333333417E-3</v>
          </cell>
          <cell r="GX294">
            <v>1.3333333333333417E-3</v>
          </cell>
          <cell r="GY294">
            <v>1.3333333333333417E-3</v>
          </cell>
          <cell r="GZ294">
            <v>1.3333333333333417E-3</v>
          </cell>
          <cell r="HA294">
            <v>1.3333333333333417E-3</v>
          </cell>
          <cell r="HB294">
            <v>1.3333333333333417E-3</v>
          </cell>
          <cell r="HC294">
            <v>1.3333333333333417E-3</v>
          </cell>
          <cell r="HD294">
            <v>1.3333333333333417E-3</v>
          </cell>
          <cell r="HE294">
            <v>1.3333333333333417E-3</v>
          </cell>
          <cell r="HF294">
            <v>1.3333333333333417E-3</v>
          </cell>
          <cell r="HG294">
            <v>1.3333333333333417E-3</v>
          </cell>
          <cell r="HH294">
            <v>1.3333333333333417E-3</v>
          </cell>
          <cell r="HI294">
            <v>1.3333333333333417E-3</v>
          </cell>
          <cell r="HJ294">
            <v>1.3333333333333417E-3</v>
          </cell>
          <cell r="HK294">
            <v>1.3333333333333417E-3</v>
          </cell>
          <cell r="HL294">
            <v>1.3333333333333417E-3</v>
          </cell>
          <cell r="HM294">
            <v>1.3333333333333417E-3</v>
          </cell>
          <cell r="HN294">
            <v>1.3333333333333417E-3</v>
          </cell>
          <cell r="HO294">
            <v>1.3333333333333417E-3</v>
          </cell>
          <cell r="HP294">
            <v>1.3333333333333417E-3</v>
          </cell>
          <cell r="HQ294">
            <v>1.3333333333333417E-3</v>
          </cell>
          <cell r="HR294">
            <v>1.3333333333333417E-3</v>
          </cell>
          <cell r="HS294">
            <v>1.3333333333333417E-3</v>
          </cell>
          <cell r="HT294">
            <v>1.3333333333333417E-3</v>
          </cell>
          <cell r="HU294">
            <v>1.3333333333333417E-3</v>
          </cell>
          <cell r="HV294">
            <v>1.3333333333333417E-3</v>
          </cell>
          <cell r="HW294">
            <v>1.3333333333333417E-3</v>
          </cell>
          <cell r="HX294">
            <v>1.3333333333333417E-3</v>
          </cell>
          <cell r="HY294">
            <v>1.3333333333333417E-3</v>
          </cell>
          <cell r="HZ294">
            <v>1.3333333333333417E-3</v>
          </cell>
          <cell r="IA294">
            <v>1.3333333333333417E-3</v>
          </cell>
          <cell r="IB294">
            <v>1.3333333333333417E-3</v>
          </cell>
          <cell r="IC294">
            <v>1.3333333333333417E-3</v>
          </cell>
          <cell r="ID294">
            <v>1.3333333333333417E-3</v>
          </cell>
          <cell r="IE294">
            <v>1.3333333333333417E-3</v>
          </cell>
          <cell r="IF294">
            <v>1.3333333333333417E-3</v>
          </cell>
          <cell r="IG294">
            <v>1.3333333333333417E-3</v>
          </cell>
          <cell r="IH294">
            <v>1.3333333333333417E-3</v>
          </cell>
          <cell r="II294">
            <v>1.3333333333333417E-3</v>
          </cell>
          <cell r="IJ294">
            <v>1.3333333333333417E-3</v>
          </cell>
          <cell r="IK294">
            <v>1.3333333333333417E-3</v>
          </cell>
          <cell r="IL294">
            <v>1.3333333333333417E-3</v>
          </cell>
          <cell r="IM294">
            <v>1.3333333333333417E-3</v>
          </cell>
        </row>
        <row r="295">
          <cell r="AQ295">
            <v>4.4999999999999998E-2</v>
          </cell>
          <cell r="AR295">
            <v>4.4999999999999998E-2</v>
          </cell>
          <cell r="AS295">
            <v>4.4999999999999998E-2</v>
          </cell>
          <cell r="AT295">
            <v>4.4999999999999998E-2</v>
          </cell>
          <cell r="AU295">
            <v>4.4999999999999998E-2</v>
          </cell>
          <cell r="AV295">
            <v>0</v>
          </cell>
          <cell r="AW295">
            <v>0</v>
          </cell>
          <cell r="AX295">
            <v>0</v>
          </cell>
          <cell r="AY295">
            <v>0</v>
          </cell>
          <cell r="AZ295">
            <v>0</v>
          </cell>
          <cell r="BA295">
            <v>0</v>
          </cell>
          <cell r="BB295">
            <v>0</v>
          </cell>
          <cell r="BC295">
            <v>0</v>
          </cell>
          <cell r="BD295">
            <v>0</v>
          </cell>
          <cell r="BE295">
            <v>3.7499999999999992E-2</v>
          </cell>
          <cell r="BF295">
            <v>3.599999999999999E-2</v>
          </cell>
          <cell r="BG295">
            <v>3.4499999999999996E-2</v>
          </cell>
          <cell r="BH295">
            <v>3.2999999999999995E-2</v>
          </cell>
          <cell r="BI295">
            <v>3.1499999999999993E-2</v>
          </cell>
          <cell r="BJ295">
            <v>2.9999999999999995E-2</v>
          </cell>
          <cell r="BK295">
            <v>2.8499999999999998E-2</v>
          </cell>
          <cell r="BL295">
            <v>2.6999999999999996E-2</v>
          </cell>
          <cell r="BM295">
            <v>2.5499999999999998E-2</v>
          </cell>
          <cell r="BN295">
            <v>2.4E-2</v>
          </cell>
          <cell r="BO295">
            <v>2.2499999999999999E-2</v>
          </cell>
          <cell r="BP295">
            <v>2.1000000000000001E-2</v>
          </cell>
          <cell r="BQ295">
            <v>1.9500000000000003E-2</v>
          </cell>
          <cell r="BR295">
            <v>1.8000000000000002E-2</v>
          </cell>
          <cell r="BS295">
            <v>1.6500000000000004E-2</v>
          </cell>
          <cell r="BT295">
            <v>1.5000000000000005E-2</v>
          </cell>
          <cell r="BU295">
            <v>1.3500000000000005E-2</v>
          </cell>
          <cell r="BV295">
            <v>1.2000000000000007E-2</v>
          </cell>
          <cell r="BW295">
            <v>1.0500000000000008E-2</v>
          </cell>
          <cell r="BX295">
            <v>9.0000000000000063E-3</v>
          </cell>
          <cell r="BY295">
            <v>7.5000000000000067E-3</v>
          </cell>
          <cell r="BZ295">
            <v>6.0000000000000062E-3</v>
          </cell>
          <cell r="CA295">
            <v>4.5000000000000066E-3</v>
          </cell>
          <cell r="CB295">
            <v>3.0000000000000061E-3</v>
          </cell>
          <cell r="CC295">
            <v>1.5000000000000061E-3</v>
          </cell>
          <cell r="CD295">
            <v>1.5000000000000061E-3</v>
          </cell>
          <cell r="CE295">
            <v>1.5000000000000061E-3</v>
          </cell>
          <cell r="CF295">
            <v>1.5000000000000061E-3</v>
          </cell>
          <cell r="CG295">
            <v>1.5000000000000061E-3</v>
          </cell>
          <cell r="CH295">
            <v>1.5000000000000061E-3</v>
          </cell>
          <cell r="CI295">
            <v>1.5000000000000061E-3</v>
          </cell>
          <cell r="CJ295">
            <v>1.5000000000000061E-3</v>
          </cell>
          <cell r="CK295">
            <v>1.5000000000000061E-3</v>
          </cell>
          <cell r="CL295">
            <v>1.5000000000000061E-3</v>
          </cell>
          <cell r="CM295">
            <v>1.5000000000000061E-3</v>
          </cell>
          <cell r="CN295">
            <v>1.5000000000000061E-3</v>
          </cell>
          <cell r="CO295">
            <v>1.5000000000000061E-3</v>
          </cell>
          <cell r="CP295">
            <v>1.5000000000000061E-3</v>
          </cell>
          <cell r="CQ295">
            <v>1.5000000000000061E-3</v>
          </cell>
          <cell r="CR295">
            <v>1.5000000000000061E-3</v>
          </cell>
          <cell r="CS295">
            <v>1.5000000000000061E-3</v>
          </cell>
          <cell r="CT295">
            <v>1.5000000000000061E-3</v>
          </cell>
          <cell r="CU295">
            <v>1.5000000000000061E-3</v>
          </cell>
          <cell r="CV295">
            <v>1.5000000000000061E-3</v>
          </cell>
          <cell r="CW295">
            <v>1.5000000000000061E-3</v>
          </cell>
          <cell r="CX295">
            <v>1.5000000000000061E-3</v>
          </cell>
          <cell r="CY295">
            <v>1.5000000000000061E-3</v>
          </cell>
          <cell r="CZ295">
            <v>1.5000000000000061E-3</v>
          </cell>
          <cell r="DA295">
            <v>1.5000000000000061E-3</v>
          </cell>
          <cell r="DB295">
            <v>1.5000000000000061E-3</v>
          </cell>
          <cell r="DC295">
            <v>1.5000000000000061E-3</v>
          </cell>
          <cell r="DD295">
            <v>1.5000000000000061E-3</v>
          </cell>
          <cell r="DE295">
            <v>1.5000000000000061E-3</v>
          </cell>
          <cell r="DF295">
            <v>1.5000000000000061E-3</v>
          </cell>
          <cell r="DG295">
            <v>1.5000000000000061E-3</v>
          </cell>
          <cell r="DH295">
            <v>1.5000000000000061E-3</v>
          </cell>
          <cell r="DI295">
            <v>1.5000000000000061E-3</v>
          </cell>
          <cell r="DJ295">
            <v>1.5000000000000061E-3</v>
          </cell>
          <cell r="DK295">
            <v>1.5000000000000061E-3</v>
          </cell>
          <cell r="DL295">
            <v>1.5000000000000061E-3</v>
          </cell>
          <cell r="DM295">
            <v>1.5000000000000061E-3</v>
          </cell>
          <cell r="DN295">
            <v>1.5000000000000061E-3</v>
          </cell>
          <cell r="DO295">
            <v>1.5000000000000061E-3</v>
          </cell>
          <cell r="DP295">
            <v>1.5000000000000061E-3</v>
          </cell>
          <cell r="DQ295">
            <v>1.5000000000000061E-3</v>
          </cell>
          <cell r="DR295">
            <v>1.5000000000000061E-3</v>
          </cell>
          <cell r="DS295">
            <v>1.5000000000000061E-3</v>
          </cell>
          <cell r="DT295">
            <v>1.5000000000000061E-3</v>
          </cell>
          <cell r="DU295">
            <v>1.5000000000000061E-3</v>
          </cell>
          <cell r="DV295">
            <v>1.5000000000000061E-3</v>
          </cell>
          <cell r="DW295">
            <v>1.5000000000000061E-3</v>
          </cell>
          <cell r="DX295">
            <v>1.5000000000000061E-3</v>
          </cell>
          <cell r="DY295">
            <v>1.5000000000000061E-3</v>
          </cell>
          <cell r="DZ295">
            <v>1.5000000000000061E-3</v>
          </cell>
          <cell r="EA295">
            <v>1.5000000000000061E-3</v>
          </cell>
          <cell r="EB295">
            <v>1.5000000000000061E-3</v>
          </cell>
          <cell r="EC295">
            <v>1.5000000000000061E-3</v>
          </cell>
          <cell r="ED295">
            <v>1.5000000000000061E-3</v>
          </cell>
          <cell r="EE295">
            <v>1.5000000000000061E-3</v>
          </cell>
          <cell r="EF295">
            <v>1.5000000000000061E-3</v>
          </cell>
          <cell r="EG295">
            <v>1.5000000000000061E-3</v>
          </cell>
          <cell r="EH295">
            <v>1.5000000000000061E-3</v>
          </cell>
          <cell r="EI295">
            <v>1.5000000000000061E-3</v>
          </cell>
          <cell r="EJ295">
            <v>1.5000000000000061E-3</v>
          </cell>
          <cell r="EK295">
            <v>1.5000000000000061E-3</v>
          </cell>
          <cell r="EL295">
            <v>1.5000000000000061E-3</v>
          </cell>
          <cell r="EM295">
            <v>1.5000000000000061E-3</v>
          </cell>
          <cell r="EN295">
            <v>1.5000000000000061E-3</v>
          </cell>
          <cell r="EO295">
            <v>1.5000000000000061E-3</v>
          </cell>
          <cell r="EP295">
            <v>1.5000000000000061E-3</v>
          </cell>
          <cell r="EQ295">
            <v>1.5000000000000061E-3</v>
          </cell>
          <cell r="ER295">
            <v>1.5000000000000061E-3</v>
          </cell>
          <cell r="ES295">
            <v>1.5000000000000061E-3</v>
          </cell>
          <cell r="ET295">
            <v>1.5000000000000061E-3</v>
          </cell>
          <cell r="EU295">
            <v>1.5000000000000061E-3</v>
          </cell>
          <cell r="EV295">
            <v>1.5000000000000061E-3</v>
          </cell>
          <cell r="EW295">
            <v>1.5000000000000061E-3</v>
          </cell>
          <cell r="EX295">
            <v>1.5000000000000061E-3</v>
          </cell>
          <cell r="EY295">
            <v>1.5000000000000061E-3</v>
          </cell>
          <cell r="EZ295">
            <v>1.5000000000000061E-3</v>
          </cell>
          <cell r="FA295">
            <v>1.5000000000000061E-3</v>
          </cell>
          <cell r="FB295">
            <v>1.5000000000000061E-3</v>
          </cell>
          <cell r="FC295">
            <v>1.5000000000000061E-3</v>
          </cell>
          <cell r="FD295">
            <v>1.5000000000000061E-3</v>
          </cell>
          <cell r="FE295">
            <v>1.5000000000000061E-3</v>
          </cell>
          <cell r="FF295">
            <v>1.5000000000000061E-3</v>
          </cell>
          <cell r="FG295">
            <v>1.5000000000000061E-3</v>
          </cell>
          <cell r="FH295">
            <v>1.5000000000000061E-3</v>
          </cell>
          <cell r="FI295">
            <v>1.5000000000000061E-3</v>
          </cell>
          <cell r="FJ295">
            <v>1.5000000000000061E-3</v>
          </cell>
          <cell r="FK295">
            <v>1.5000000000000061E-3</v>
          </cell>
          <cell r="FL295">
            <v>1.5000000000000061E-3</v>
          </cell>
          <cell r="FM295">
            <v>1.5000000000000061E-3</v>
          </cell>
          <cell r="FN295">
            <v>1.5000000000000061E-3</v>
          </cell>
          <cell r="FO295">
            <v>1.5000000000000061E-3</v>
          </cell>
          <cell r="FP295">
            <v>1.5000000000000061E-3</v>
          </cell>
          <cell r="FQ295">
            <v>1.5000000000000061E-3</v>
          </cell>
          <cell r="FR295">
            <v>1.5000000000000061E-3</v>
          </cell>
          <cell r="FS295">
            <v>1.5000000000000061E-3</v>
          </cell>
          <cell r="FT295">
            <v>1.5000000000000061E-3</v>
          </cell>
          <cell r="FU295">
            <v>1.5000000000000061E-3</v>
          </cell>
          <cell r="FV295">
            <v>1.5000000000000061E-3</v>
          </cell>
          <cell r="FW295">
            <v>1.5000000000000061E-3</v>
          </cell>
          <cell r="FX295">
            <v>1.5000000000000061E-3</v>
          </cell>
          <cell r="FY295">
            <v>1.5000000000000061E-3</v>
          </cell>
          <cell r="FZ295">
            <v>1.5000000000000061E-3</v>
          </cell>
          <cell r="GA295">
            <v>1.5000000000000061E-3</v>
          </cell>
          <cell r="GB295">
            <v>1.5000000000000061E-3</v>
          </cell>
          <cell r="GC295">
            <v>1.5000000000000061E-3</v>
          </cell>
          <cell r="GD295">
            <v>1.5000000000000061E-3</v>
          </cell>
          <cell r="GE295">
            <v>1.5000000000000061E-3</v>
          </cell>
          <cell r="GF295">
            <v>1.5000000000000061E-3</v>
          </cell>
          <cell r="GG295">
            <v>1.5000000000000061E-3</v>
          </cell>
          <cell r="GH295">
            <v>1.5000000000000061E-3</v>
          </cell>
          <cell r="GI295">
            <v>1.5000000000000061E-3</v>
          </cell>
          <cell r="GJ295">
            <v>1.5000000000000061E-3</v>
          </cell>
          <cell r="GK295">
            <v>1.5000000000000061E-3</v>
          </cell>
          <cell r="GL295">
            <v>1.5000000000000061E-3</v>
          </cell>
          <cell r="GM295">
            <v>1.5000000000000061E-3</v>
          </cell>
          <cell r="GN295">
            <v>1.5000000000000061E-3</v>
          </cell>
          <cell r="GO295">
            <v>1.5000000000000061E-3</v>
          </cell>
          <cell r="GP295">
            <v>1.5000000000000061E-3</v>
          </cell>
          <cell r="GQ295">
            <v>1.5000000000000061E-3</v>
          </cell>
          <cell r="GR295">
            <v>1.5000000000000061E-3</v>
          </cell>
          <cell r="GS295">
            <v>1.5000000000000061E-3</v>
          </cell>
          <cell r="GT295">
            <v>1.5000000000000061E-3</v>
          </cell>
          <cell r="GU295">
            <v>1.5000000000000061E-3</v>
          </cell>
          <cell r="GV295">
            <v>1.5000000000000061E-3</v>
          </cell>
          <cell r="GW295">
            <v>1.5000000000000061E-3</v>
          </cell>
          <cell r="GX295">
            <v>1.5000000000000061E-3</v>
          </cell>
          <cell r="GY295">
            <v>1.5000000000000061E-3</v>
          </cell>
          <cell r="GZ295">
            <v>1.5000000000000061E-3</v>
          </cell>
          <cell r="HA295">
            <v>1.5000000000000061E-3</v>
          </cell>
          <cell r="HB295">
            <v>1.5000000000000061E-3</v>
          </cell>
          <cell r="HC295">
            <v>1.5000000000000061E-3</v>
          </cell>
          <cell r="HD295">
            <v>1.5000000000000061E-3</v>
          </cell>
          <cell r="HE295">
            <v>1.5000000000000061E-3</v>
          </cell>
          <cell r="HF295">
            <v>1.5000000000000061E-3</v>
          </cell>
          <cell r="HG295">
            <v>1.5000000000000061E-3</v>
          </cell>
          <cell r="HH295">
            <v>1.5000000000000061E-3</v>
          </cell>
          <cell r="HI295">
            <v>1.5000000000000061E-3</v>
          </cell>
          <cell r="HJ295">
            <v>1.5000000000000061E-3</v>
          </cell>
          <cell r="HK295">
            <v>1.5000000000000061E-3</v>
          </cell>
          <cell r="HL295">
            <v>1.5000000000000061E-3</v>
          </cell>
          <cell r="HM295">
            <v>1.5000000000000061E-3</v>
          </cell>
          <cell r="HN295">
            <v>1.5000000000000061E-3</v>
          </cell>
          <cell r="HO295">
            <v>1.5000000000000061E-3</v>
          </cell>
          <cell r="HP295">
            <v>1.5000000000000061E-3</v>
          </cell>
          <cell r="HQ295">
            <v>1.5000000000000061E-3</v>
          </cell>
          <cell r="HR295">
            <v>1.5000000000000061E-3</v>
          </cell>
          <cell r="HS295">
            <v>1.5000000000000061E-3</v>
          </cell>
          <cell r="HT295">
            <v>1.5000000000000061E-3</v>
          </cell>
          <cell r="HU295">
            <v>1.5000000000000061E-3</v>
          </cell>
          <cell r="HV295">
            <v>1.5000000000000061E-3</v>
          </cell>
          <cell r="HW295">
            <v>1.5000000000000061E-3</v>
          </cell>
          <cell r="HX295">
            <v>1.5000000000000061E-3</v>
          </cell>
          <cell r="HY295">
            <v>1.5000000000000061E-3</v>
          </cell>
          <cell r="HZ295">
            <v>1.5000000000000061E-3</v>
          </cell>
          <cell r="IA295">
            <v>1.5000000000000061E-3</v>
          </cell>
          <cell r="IB295">
            <v>1.5000000000000061E-3</v>
          </cell>
          <cell r="IC295">
            <v>1.5000000000000061E-3</v>
          </cell>
          <cell r="ID295">
            <v>1.5000000000000061E-3</v>
          </cell>
          <cell r="IE295">
            <v>1.5000000000000061E-3</v>
          </cell>
          <cell r="IF295">
            <v>1.5000000000000061E-3</v>
          </cell>
          <cell r="IG295">
            <v>1.5000000000000061E-3</v>
          </cell>
          <cell r="IH295">
            <v>1.5000000000000061E-3</v>
          </cell>
          <cell r="II295">
            <v>1.5000000000000061E-3</v>
          </cell>
          <cell r="IJ295">
            <v>1.5000000000000061E-3</v>
          </cell>
          <cell r="IK295">
            <v>1.5000000000000061E-3</v>
          </cell>
          <cell r="IL295">
            <v>1.5000000000000061E-3</v>
          </cell>
          <cell r="IM295">
            <v>1.5000000000000061E-3</v>
          </cell>
        </row>
        <row r="296">
          <cell r="AB296">
            <v>0</v>
          </cell>
          <cell r="AG296">
            <v>0</v>
          </cell>
          <cell r="AL296">
            <v>0</v>
          </cell>
          <cell r="AQ296">
            <v>0.09</v>
          </cell>
          <cell r="AR296">
            <v>0.05</v>
          </cell>
          <cell r="AS296">
            <v>0.05</v>
          </cell>
          <cell r="AT296">
            <v>0.05</v>
          </cell>
          <cell r="AU296">
            <v>0.05</v>
          </cell>
          <cell r="AV296">
            <v>0.05</v>
          </cell>
          <cell r="AW296">
            <v>0</v>
          </cell>
          <cell r="AX296">
            <v>0</v>
          </cell>
          <cell r="AY296">
            <v>0</v>
          </cell>
          <cell r="AZ296">
            <v>0</v>
          </cell>
          <cell r="BA296">
            <v>0</v>
          </cell>
          <cell r="BB296">
            <v>0</v>
          </cell>
          <cell r="BC296">
            <v>0</v>
          </cell>
          <cell r="BD296">
            <v>0</v>
          </cell>
          <cell r="BE296">
            <v>0</v>
          </cell>
          <cell r="BF296">
            <v>4.166666666666665E-2</v>
          </cell>
          <cell r="BG296">
            <v>3.9999999999999987E-2</v>
          </cell>
          <cell r="BH296">
            <v>3.8333333333333323E-2</v>
          </cell>
          <cell r="BI296">
            <v>3.666666666666666E-2</v>
          </cell>
          <cell r="BJ296">
            <v>3.4999999999999989E-2</v>
          </cell>
          <cell r="BK296">
            <v>3.3333333333333326E-2</v>
          </cell>
          <cell r="BL296">
            <v>3.1666666666666662E-2</v>
          </cell>
          <cell r="BM296">
            <v>2.9999999999999995E-2</v>
          </cell>
          <cell r="BN296">
            <v>2.8333333333333332E-2</v>
          </cell>
          <cell r="BO296">
            <v>2.6666666666666665E-2</v>
          </cell>
          <cell r="BP296">
            <v>2.5000000000000001E-2</v>
          </cell>
          <cell r="BQ296">
            <v>2.3333333333333334E-2</v>
          </cell>
          <cell r="BR296">
            <v>2.1666666666666671E-2</v>
          </cell>
          <cell r="BS296">
            <v>2.0000000000000004E-2</v>
          </cell>
          <cell r="BT296">
            <v>1.8333333333333337E-2</v>
          </cell>
          <cell r="BU296">
            <v>1.666666666666667E-2</v>
          </cell>
          <cell r="BV296">
            <v>1.5000000000000003E-2</v>
          </cell>
          <cell r="BW296">
            <v>1.3333333333333336E-2</v>
          </cell>
          <cell r="BX296">
            <v>1.1666666666666667E-2</v>
          </cell>
          <cell r="BY296">
            <v>0.01</v>
          </cell>
          <cell r="BZ296">
            <v>8.3333333333333332E-3</v>
          </cell>
          <cell r="CA296">
            <v>6.666666666666668E-3</v>
          </cell>
          <cell r="CB296">
            <v>5.000000000000001E-3</v>
          </cell>
          <cell r="CC296">
            <v>3.3333333333333348E-3</v>
          </cell>
          <cell r="CD296">
            <v>1.6666666666666683E-3</v>
          </cell>
          <cell r="CE296">
            <v>1.6666666666666683E-3</v>
          </cell>
          <cell r="CF296">
            <v>1.6666666666666683E-3</v>
          </cell>
          <cell r="CG296">
            <v>1.6666666666666683E-3</v>
          </cell>
          <cell r="CH296">
            <v>1.6666666666666683E-3</v>
          </cell>
          <cell r="CI296">
            <v>1.6666666666666683E-3</v>
          </cell>
          <cell r="CJ296">
            <v>1.6666666666666683E-3</v>
          </cell>
          <cell r="CK296">
            <v>1.6666666666666683E-3</v>
          </cell>
          <cell r="CL296">
            <v>1.6666666666666683E-3</v>
          </cell>
          <cell r="CM296">
            <v>1.6666666666666683E-3</v>
          </cell>
          <cell r="CN296">
            <v>1.6666666666666683E-3</v>
          </cell>
          <cell r="CO296">
            <v>1.6666666666666683E-3</v>
          </cell>
          <cell r="CP296">
            <v>1.6666666666666683E-3</v>
          </cell>
          <cell r="CQ296">
            <v>1.6666666666666683E-3</v>
          </cell>
          <cell r="CR296">
            <v>1.6666666666666683E-3</v>
          </cell>
          <cell r="CS296">
            <v>1.6666666666666683E-3</v>
          </cell>
          <cell r="CT296">
            <v>1.6666666666666683E-3</v>
          </cell>
          <cell r="CU296">
            <v>1.6666666666666683E-3</v>
          </cell>
          <cell r="CV296">
            <v>1.6666666666666683E-3</v>
          </cell>
          <cell r="CW296">
            <v>1.6666666666666683E-3</v>
          </cell>
          <cell r="CX296">
            <v>1.6666666666666683E-3</v>
          </cell>
          <cell r="CY296">
            <v>1.6666666666666683E-3</v>
          </cell>
          <cell r="CZ296">
            <v>1.6666666666666683E-3</v>
          </cell>
          <cell r="DA296">
            <v>1.6666666666666683E-3</v>
          </cell>
          <cell r="DB296">
            <v>1.6666666666666683E-3</v>
          </cell>
          <cell r="DC296">
            <v>1.6666666666666683E-3</v>
          </cell>
          <cell r="DD296">
            <v>1.6666666666666683E-3</v>
          </cell>
          <cell r="DE296">
            <v>1.6666666666666683E-3</v>
          </cell>
          <cell r="DF296">
            <v>1.6666666666666683E-3</v>
          </cell>
          <cell r="DG296">
            <v>1.6666666666666683E-3</v>
          </cell>
          <cell r="DH296">
            <v>1.6666666666666683E-3</v>
          </cell>
          <cell r="DI296">
            <v>1.6666666666666683E-3</v>
          </cell>
          <cell r="DJ296">
            <v>1.6666666666666683E-3</v>
          </cell>
          <cell r="DK296">
            <v>1.6666666666666683E-3</v>
          </cell>
          <cell r="DL296">
            <v>1.6666666666666683E-3</v>
          </cell>
          <cell r="DM296">
            <v>1.6666666666666683E-3</v>
          </cell>
          <cell r="DN296">
            <v>1.6666666666666683E-3</v>
          </cell>
          <cell r="DO296">
            <v>1.6666666666666683E-3</v>
          </cell>
          <cell r="DP296">
            <v>1.6666666666666683E-3</v>
          </cell>
          <cell r="DQ296">
            <v>1.6666666666666683E-3</v>
          </cell>
          <cell r="DR296">
            <v>1.6666666666666683E-3</v>
          </cell>
          <cell r="DS296">
            <v>1.6666666666666683E-3</v>
          </cell>
          <cell r="DT296">
            <v>1.6666666666666683E-3</v>
          </cell>
          <cell r="DU296">
            <v>1.6666666666666683E-3</v>
          </cell>
          <cell r="DV296">
            <v>1.6666666666666683E-3</v>
          </cell>
          <cell r="DW296">
            <v>1.6666666666666683E-3</v>
          </cell>
          <cell r="DX296">
            <v>1.6666666666666683E-3</v>
          </cell>
          <cell r="DY296">
            <v>1.6666666666666683E-3</v>
          </cell>
          <cell r="DZ296">
            <v>1.6666666666666683E-3</v>
          </cell>
          <cell r="EA296">
            <v>1.6666666666666683E-3</v>
          </cell>
          <cell r="EB296">
            <v>1.6666666666666683E-3</v>
          </cell>
          <cell r="EC296">
            <v>1.6666666666666683E-3</v>
          </cell>
          <cell r="ED296">
            <v>1.6666666666666683E-3</v>
          </cell>
          <cell r="EE296">
            <v>1.6666666666666683E-3</v>
          </cell>
          <cell r="EF296">
            <v>1.6666666666666683E-3</v>
          </cell>
          <cell r="EG296">
            <v>1.6666666666666683E-3</v>
          </cell>
          <cell r="EH296">
            <v>1.6666666666666683E-3</v>
          </cell>
          <cell r="EI296">
            <v>1.6666666666666683E-3</v>
          </cell>
          <cell r="EJ296">
            <v>1.6666666666666683E-3</v>
          </cell>
          <cell r="EK296">
            <v>1.6666666666666683E-3</v>
          </cell>
          <cell r="EL296">
            <v>1.6666666666666683E-3</v>
          </cell>
          <cell r="EM296">
            <v>1.6666666666666683E-3</v>
          </cell>
          <cell r="EN296">
            <v>1.6666666666666683E-3</v>
          </cell>
          <cell r="EO296">
            <v>1.6666666666666683E-3</v>
          </cell>
          <cell r="EP296">
            <v>1.6666666666666683E-3</v>
          </cell>
          <cell r="EQ296">
            <v>1.6666666666666683E-3</v>
          </cell>
          <cell r="ER296">
            <v>1.6666666666666683E-3</v>
          </cell>
          <cell r="ES296">
            <v>1.6666666666666683E-3</v>
          </cell>
          <cell r="ET296">
            <v>1.6666666666666683E-3</v>
          </cell>
          <cell r="EU296">
            <v>1.6666666666666683E-3</v>
          </cell>
          <cell r="EV296">
            <v>1.6666666666666683E-3</v>
          </cell>
          <cell r="EW296">
            <v>1.6666666666666683E-3</v>
          </cell>
          <cell r="EX296">
            <v>1.6666666666666683E-3</v>
          </cell>
          <cell r="EY296">
            <v>1.6666666666666683E-3</v>
          </cell>
          <cell r="EZ296">
            <v>1.6666666666666683E-3</v>
          </cell>
          <cell r="FA296">
            <v>1.6666666666666683E-3</v>
          </cell>
          <cell r="FB296">
            <v>1.6666666666666683E-3</v>
          </cell>
          <cell r="FC296">
            <v>1.6666666666666683E-3</v>
          </cell>
          <cell r="FD296">
            <v>1.6666666666666683E-3</v>
          </cell>
          <cell r="FE296">
            <v>1.6666666666666683E-3</v>
          </cell>
          <cell r="FF296">
            <v>1.6666666666666683E-3</v>
          </cell>
          <cell r="FG296">
            <v>1.6666666666666683E-3</v>
          </cell>
          <cell r="FH296">
            <v>1.6666666666666683E-3</v>
          </cell>
          <cell r="FI296">
            <v>1.6666666666666683E-3</v>
          </cell>
          <cell r="FJ296">
            <v>1.6666666666666683E-3</v>
          </cell>
          <cell r="FK296">
            <v>1.6666666666666683E-3</v>
          </cell>
          <cell r="FL296">
            <v>1.6666666666666683E-3</v>
          </cell>
          <cell r="FM296">
            <v>1.6666666666666683E-3</v>
          </cell>
          <cell r="FN296">
            <v>1.6666666666666683E-3</v>
          </cell>
          <cell r="FO296">
            <v>1.6666666666666683E-3</v>
          </cell>
          <cell r="FP296">
            <v>1.6666666666666683E-3</v>
          </cell>
          <cell r="FQ296">
            <v>1.6666666666666683E-3</v>
          </cell>
          <cell r="FR296">
            <v>1.6666666666666683E-3</v>
          </cell>
          <cell r="FS296">
            <v>1.6666666666666683E-3</v>
          </cell>
          <cell r="FT296">
            <v>1.6666666666666683E-3</v>
          </cell>
          <cell r="FU296">
            <v>1.6666666666666683E-3</v>
          </cell>
          <cell r="FV296">
            <v>1.6666666666666683E-3</v>
          </cell>
          <cell r="FW296">
            <v>1.6666666666666683E-3</v>
          </cell>
          <cell r="FX296">
            <v>1.6666666666666683E-3</v>
          </cell>
          <cell r="FY296">
            <v>1.6666666666666683E-3</v>
          </cell>
          <cell r="FZ296">
            <v>1.6666666666666683E-3</v>
          </cell>
          <cell r="GA296">
            <v>1.6666666666666683E-3</v>
          </cell>
          <cell r="GB296">
            <v>1.6666666666666683E-3</v>
          </cell>
          <cell r="GC296">
            <v>1.6666666666666683E-3</v>
          </cell>
          <cell r="GD296">
            <v>1.6666666666666683E-3</v>
          </cell>
          <cell r="GE296">
            <v>1.6666666666666683E-3</v>
          </cell>
          <cell r="GF296">
            <v>1.6666666666666683E-3</v>
          </cell>
          <cell r="GG296">
            <v>1.6666666666666683E-3</v>
          </cell>
          <cell r="GH296">
            <v>1.6666666666666683E-3</v>
          </cell>
          <cell r="GI296">
            <v>1.6666666666666683E-3</v>
          </cell>
          <cell r="GJ296">
            <v>1.6666666666666683E-3</v>
          </cell>
          <cell r="GK296">
            <v>1.6666666666666683E-3</v>
          </cell>
          <cell r="GL296">
            <v>1.6666666666666683E-3</v>
          </cell>
          <cell r="GM296">
            <v>1.6666666666666683E-3</v>
          </cell>
          <cell r="GN296">
            <v>1.6666666666666683E-3</v>
          </cell>
          <cell r="GO296">
            <v>1.6666666666666683E-3</v>
          </cell>
          <cell r="GP296">
            <v>1.6666666666666683E-3</v>
          </cell>
          <cell r="GQ296">
            <v>1.6666666666666683E-3</v>
          </cell>
          <cell r="GR296">
            <v>1.6666666666666683E-3</v>
          </cell>
          <cell r="GS296">
            <v>1.6666666666666683E-3</v>
          </cell>
          <cell r="GT296">
            <v>1.6666666666666683E-3</v>
          </cell>
          <cell r="GU296">
            <v>1.6666666666666683E-3</v>
          </cell>
          <cell r="GV296">
            <v>1.6666666666666683E-3</v>
          </cell>
          <cell r="GW296">
            <v>1.6666666666666683E-3</v>
          </cell>
          <cell r="GX296">
            <v>1.6666666666666683E-3</v>
          </cell>
          <cell r="GY296">
            <v>1.6666666666666683E-3</v>
          </cell>
          <cell r="GZ296">
            <v>1.6666666666666683E-3</v>
          </cell>
          <cell r="HA296">
            <v>1.6666666666666683E-3</v>
          </cell>
          <cell r="HB296">
            <v>1.6666666666666683E-3</v>
          </cell>
          <cell r="HC296">
            <v>1.6666666666666683E-3</v>
          </cell>
          <cell r="HD296">
            <v>1.6666666666666683E-3</v>
          </cell>
          <cell r="HE296">
            <v>1.6666666666666683E-3</v>
          </cell>
          <cell r="HF296">
            <v>1.6666666666666683E-3</v>
          </cell>
          <cell r="HG296">
            <v>1.6666666666666683E-3</v>
          </cell>
          <cell r="HH296">
            <v>1.6666666666666683E-3</v>
          </cell>
          <cell r="HI296">
            <v>1.6666666666666683E-3</v>
          </cell>
          <cell r="HJ296">
            <v>1.6666666666666683E-3</v>
          </cell>
          <cell r="HK296">
            <v>1.6666666666666683E-3</v>
          </cell>
          <cell r="HL296">
            <v>1.6666666666666683E-3</v>
          </cell>
          <cell r="HM296">
            <v>1.6666666666666683E-3</v>
          </cell>
          <cell r="HN296">
            <v>1.6666666666666683E-3</v>
          </cell>
          <cell r="HO296">
            <v>1.6666666666666683E-3</v>
          </cell>
          <cell r="HP296">
            <v>1.6666666666666683E-3</v>
          </cell>
          <cell r="HQ296">
            <v>1.6666666666666683E-3</v>
          </cell>
          <cell r="HR296">
            <v>1.6666666666666683E-3</v>
          </cell>
          <cell r="HS296">
            <v>1.6666666666666683E-3</v>
          </cell>
          <cell r="HT296">
            <v>1.6666666666666683E-3</v>
          </cell>
          <cell r="HU296">
            <v>1.6666666666666683E-3</v>
          </cell>
          <cell r="HV296">
            <v>1.6666666666666683E-3</v>
          </cell>
          <cell r="HW296">
            <v>1.6666666666666683E-3</v>
          </cell>
          <cell r="HX296">
            <v>1.6666666666666683E-3</v>
          </cell>
          <cell r="HY296">
            <v>1.6666666666666683E-3</v>
          </cell>
          <cell r="HZ296">
            <v>1.6666666666666683E-3</v>
          </cell>
          <cell r="IA296">
            <v>1.6666666666666683E-3</v>
          </cell>
          <cell r="IB296">
            <v>1.6666666666666683E-3</v>
          </cell>
          <cell r="IC296">
            <v>1.6666666666666683E-3</v>
          </cell>
          <cell r="ID296">
            <v>1.6666666666666683E-3</v>
          </cell>
          <cell r="IE296">
            <v>1.6666666666666683E-3</v>
          </cell>
          <cell r="IF296">
            <v>1.6666666666666683E-3</v>
          </cell>
          <cell r="IG296">
            <v>1.6666666666666683E-3</v>
          </cell>
          <cell r="IH296">
            <v>1.6666666666666683E-3</v>
          </cell>
          <cell r="II296">
            <v>1.6666666666666683E-3</v>
          </cell>
          <cell r="IJ296">
            <v>1.6666666666666683E-3</v>
          </cell>
          <cell r="IK296">
            <v>1.6666666666666683E-3</v>
          </cell>
          <cell r="IL296">
            <v>1.6666666666666683E-3</v>
          </cell>
          <cell r="IM296">
            <v>1.6666666666666683E-3</v>
          </cell>
        </row>
        <row r="297">
          <cell r="AS297">
            <v>5.5E-2</v>
          </cell>
          <cell r="AT297">
            <v>5.5E-2</v>
          </cell>
          <cell r="AU297">
            <v>5.5E-2</v>
          </cell>
          <cell r="AV297">
            <v>5.5E-2</v>
          </cell>
          <cell r="AW297">
            <v>5.5E-2</v>
          </cell>
          <cell r="AX297">
            <v>0</v>
          </cell>
          <cell r="AY297">
            <v>0</v>
          </cell>
          <cell r="AZ297">
            <v>0</v>
          </cell>
          <cell r="BA297">
            <v>0</v>
          </cell>
          <cell r="BB297">
            <v>0</v>
          </cell>
          <cell r="BC297">
            <v>0</v>
          </cell>
          <cell r="BD297">
            <v>0</v>
          </cell>
          <cell r="BE297">
            <v>0</v>
          </cell>
          <cell r="BF297">
            <v>0</v>
          </cell>
          <cell r="BG297">
            <v>4.5833333333333323E-2</v>
          </cell>
          <cell r="BH297">
            <v>4.3999999999999984E-2</v>
          </cell>
          <cell r="BI297">
            <v>4.2166666666666651E-2</v>
          </cell>
          <cell r="BJ297">
            <v>4.0333333333333318E-2</v>
          </cell>
          <cell r="BK297">
            <v>3.8499999999999986E-2</v>
          </cell>
          <cell r="BL297">
            <v>3.6666666666666653E-2</v>
          </cell>
          <cell r="BM297">
            <v>3.483333333333332E-2</v>
          </cell>
          <cell r="BN297">
            <v>3.2999999999999988E-2</v>
          </cell>
          <cell r="BO297">
            <v>3.1166666666666658E-2</v>
          </cell>
          <cell r="BP297">
            <v>2.9333333333333326E-2</v>
          </cell>
          <cell r="BQ297">
            <v>2.7499999999999997E-2</v>
          </cell>
          <cell r="BR297">
            <v>2.5666666666666664E-2</v>
          </cell>
          <cell r="BS297">
            <v>2.3833333333333335E-2</v>
          </cell>
          <cell r="BT297">
            <v>2.2000000000000002E-2</v>
          </cell>
          <cell r="BU297">
            <v>2.016666666666667E-2</v>
          </cell>
          <cell r="BV297">
            <v>1.8333333333333337E-2</v>
          </cell>
          <cell r="BW297">
            <v>1.6500000000000004E-2</v>
          </cell>
          <cell r="BX297">
            <v>1.466666666666667E-2</v>
          </cell>
          <cell r="BY297">
            <v>1.2833333333333337E-2</v>
          </cell>
          <cell r="BZ297">
            <v>1.1000000000000003E-2</v>
          </cell>
          <cell r="CA297">
            <v>9.1666666666666702E-3</v>
          </cell>
          <cell r="CB297">
            <v>7.3333333333333367E-3</v>
          </cell>
          <cell r="CC297">
            <v>5.5000000000000032E-3</v>
          </cell>
          <cell r="CD297">
            <v>3.6666666666666692E-3</v>
          </cell>
          <cell r="CE297">
            <v>1.8333333333333361E-3</v>
          </cell>
          <cell r="CF297">
            <v>1.8333333333333361E-3</v>
          </cell>
          <cell r="CG297">
            <v>1.8333333333333361E-3</v>
          </cell>
          <cell r="CH297">
            <v>1.8333333333333361E-3</v>
          </cell>
          <cell r="CI297">
            <v>1.8333333333333361E-3</v>
          </cell>
          <cell r="CJ297">
            <v>1.8333333333333361E-3</v>
          </cell>
          <cell r="CK297">
            <v>1.8333333333333361E-3</v>
          </cell>
          <cell r="CL297">
            <v>1.8333333333333361E-3</v>
          </cell>
          <cell r="CM297">
            <v>1.8333333333333361E-3</v>
          </cell>
          <cell r="CN297">
            <v>1.8333333333333361E-3</v>
          </cell>
          <cell r="CO297">
            <v>1.8333333333333361E-3</v>
          </cell>
          <cell r="CP297">
            <v>1.8333333333333361E-3</v>
          </cell>
          <cell r="CQ297">
            <v>1.8333333333333361E-3</v>
          </cell>
          <cell r="CR297">
            <v>1.8333333333333361E-3</v>
          </cell>
          <cell r="CS297">
            <v>1.8333333333333361E-3</v>
          </cell>
          <cell r="CT297">
            <v>1.8333333333333361E-3</v>
          </cell>
          <cell r="CU297">
            <v>1.8333333333333361E-3</v>
          </cell>
          <cell r="CV297">
            <v>1.8333333333333361E-3</v>
          </cell>
          <cell r="CW297">
            <v>1.8333333333333361E-3</v>
          </cell>
          <cell r="CX297">
            <v>1.8333333333333361E-3</v>
          </cell>
          <cell r="CY297">
            <v>1.8333333333333361E-3</v>
          </cell>
          <cell r="CZ297">
            <v>1.8333333333333361E-3</v>
          </cell>
          <cell r="DA297">
            <v>1.8333333333333361E-3</v>
          </cell>
          <cell r="DB297">
            <v>1.8333333333333361E-3</v>
          </cell>
          <cell r="DC297">
            <v>1.8333333333333361E-3</v>
          </cell>
          <cell r="DD297">
            <v>1.8333333333333361E-3</v>
          </cell>
          <cell r="DE297">
            <v>1.8333333333333361E-3</v>
          </cell>
          <cell r="DF297">
            <v>1.8333333333333361E-3</v>
          </cell>
          <cell r="DG297">
            <v>1.8333333333333361E-3</v>
          </cell>
          <cell r="DH297">
            <v>1.8333333333333361E-3</v>
          </cell>
          <cell r="DI297">
            <v>1.8333333333333361E-3</v>
          </cell>
          <cell r="DJ297">
            <v>1.8333333333333361E-3</v>
          </cell>
          <cell r="DK297">
            <v>1.8333333333333361E-3</v>
          </cell>
          <cell r="DL297">
            <v>1.8333333333333361E-3</v>
          </cell>
          <cell r="DM297">
            <v>1.8333333333333361E-3</v>
          </cell>
          <cell r="DN297">
            <v>1.8333333333333361E-3</v>
          </cell>
          <cell r="DO297">
            <v>1.8333333333333361E-3</v>
          </cell>
          <cell r="DP297">
            <v>1.8333333333333361E-3</v>
          </cell>
          <cell r="DQ297">
            <v>1.8333333333333361E-3</v>
          </cell>
          <cell r="DR297">
            <v>1.8333333333333361E-3</v>
          </cell>
          <cell r="DS297">
            <v>1.8333333333333361E-3</v>
          </cell>
          <cell r="DT297">
            <v>1.8333333333333361E-3</v>
          </cell>
          <cell r="DU297">
            <v>1.8333333333333361E-3</v>
          </cell>
          <cell r="DV297">
            <v>1.8333333333333361E-3</v>
          </cell>
          <cell r="DW297">
            <v>1.8333333333333361E-3</v>
          </cell>
          <cell r="DX297">
            <v>1.8333333333333361E-3</v>
          </cell>
          <cell r="DY297">
            <v>1.8333333333333361E-3</v>
          </cell>
          <cell r="DZ297">
            <v>1.8333333333333361E-3</v>
          </cell>
          <cell r="EA297">
            <v>1.8333333333333361E-3</v>
          </cell>
          <cell r="EB297">
            <v>1.8333333333333361E-3</v>
          </cell>
          <cell r="EC297">
            <v>1.8333333333333361E-3</v>
          </cell>
          <cell r="ED297">
            <v>1.8333333333333361E-3</v>
          </cell>
          <cell r="EE297">
            <v>1.8333333333333361E-3</v>
          </cell>
          <cell r="EF297">
            <v>1.8333333333333361E-3</v>
          </cell>
          <cell r="EG297">
            <v>1.8333333333333361E-3</v>
          </cell>
          <cell r="EH297">
            <v>1.8333333333333361E-3</v>
          </cell>
          <cell r="EI297">
            <v>1.8333333333333361E-3</v>
          </cell>
          <cell r="EJ297">
            <v>1.8333333333333361E-3</v>
          </cell>
          <cell r="EK297">
            <v>1.8333333333333361E-3</v>
          </cell>
          <cell r="EL297">
            <v>1.8333333333333361E-3</v>
          </cell>
          <cell r="EM297">
            <v>1.8333333333333361E-3</v>
          </cell>
          <cell r="EN297">
            <v>1.8333333333333361E-3</v>
          </cell>
          <cell r="EO297">
            <v>1.8333333333333361E-3</v>
          </cell>
          <cell r="EP297">
            <v>1.8333333333333361E-3</v>
          </cell>
          <cell r="EQ297">
            <v>1.8333333333333361E-3</v>
          </cell>
          <cell r="ER297">
            <v>1.8333333333333361E-3</v>
          </cell>
          <cell r="ES297">
            <v>1.8333333333333361E-3</v>
          </cell>
          <cell r="ET297">
            <v>1.8333333333333361E-3</v>
          </cell>
          <cell r="EU297">
            <v>1.8333333333333361E-3</v>
          </cell>
          <cell r="EV297">
            <v>1.8333333333333361E-3</v>
          </cell>
          <cell r="EW297">
            <v>1.8333333333333361E-3</v>
          </cell>
          <cell r="EX297">
            <v>1.8333333333333361E-3</v>
          </cell>
          <cell r="EY297">
            <v>1.8333333333333361E-3</v>
          </cell>
          <cell r="EZ297">
            <v>1.8333333333333361E-3</v>
          </cell>
          <cell r="FA297">
            <v>1.8333333333333361E-3</v>
          </cell>
          <cell r="FB297">
            <v>1.8333333333333361E-3</v>
          </cell>
          <cell r="FC297">
            <v>1.8333333333333361E-3</v>
          </cell>
          <cell r="FD297">
            <v>1.8333333333333361E-3</v>
          </cell>
          <cell r="FE297">
            <v>1.8333333333333361E-3</v>
          </cell>
          <cell r="FF297">
            <v>1.8333333333333361E-3</v>
          </cell>
          <cell r="FG297">
            <v>1.8333333333333361E-3</v>
          </cell>
          <cell r="FH297">
            <v>1.8333333333333361E-3</v>
          </cell>
          <cell r="FI297">
            <v>1.8333333333333361E-3</v>
          </cell>
          <cell r="FJ297">
            <v>1.8333333333333361E-3</v>
          </cell>
          <cell r="FK297">
            <v>1.8333333333333361E-3</v>
          </cell>
          <cell r="FL297">
            <v>1.8333333333333361E-3</v>
          </cell>
          <cell r="FM297">
            <v>1.8333333333333361E-3</v>
          </cell>
          <cell r="FN297">
            <v>1.8333333333333361E-3</v>
          </cell>
          <cell r="FO297">
            <v>1.8333333333333361E-3</v>
          </cell>
          <cell r="FP297">
            <v>1.8333333333333361E-3</v>
          </cell>
          <cell r="FQ297">
            <v>1.8333333333333361E-3</v>
          </cell>
          <cell r="FR297">
            <v>1.8333333333333361E-3</v>
          </cell>
          <cell r="FS297">
            <v>1.8333333333333361E-3</v>
          </cell>
          <cell r="FT297">
            <v>1.8333333333333361E-3</v>
          </cell>
          <cell r="FU297">
            <v>1.8333333333333361E-3</v>
          </cell>
          <cell r="FV297">
            <v>1.8333333333333361E-3</v>
          </cell>
          <cell r="FW297">
            <v>1.8333333333333361E-3</v>
          </cell>
          <cell r="FX297">
            <v>1.8333333333333361E-3</v>
          </cell>
          <cell r="FY297">
            <v>1.8333333333333361E-3</v>
          </cell>
          <cell r="FZ297">
            <v>1.8333333333333361E-3</v>
          </cell>
          <cell r="GA297">
            <v>1.8333333333333361E-3</v>
          </cell>
          <cell r="GB297">
            <v>1.8333333333333361E-3</v>
          </cell>
          <cell r="GC297">
            <v>1.8333333333333361E-3</v>
          </cell>
          <cell r="GD297">
            <v>1.8333333333333361E-3</v>
          </cell>
          <cell r="GE297">
            <v>1.8333333333333361E-3</v>
          </cell>
          <cell r="GF297">
            <v>1.8333333333333361E-3</v>
          </cell>
          <cell r="GG297">
            <v>1.8333333333333361E-3</v>
          </cell>
          <cell r="GH297">
            <v>1.8333333333333361E-3</v>
          </cell>
          <cell r="GI297">
            <v>1.8333333333333361E-3</v>
          </cell>
          <cell r="GJ297">
            <v>1.8333333333333361E-3</v>
          </cell>
          <cell r="GK297">
            <v>1.8333333333333361E-3</v>
          </cell>
          <cell r="GL297">
            <v>1.8333333333333361E-3</v>
          </cell>
          <cell r="GM297">
            <v>1.8333333333333361E-3</v>
          </cell>
          <cell r="GN297">
            <v>1.8333333333333361E-3</v>
          </cell>
          <cell r="GO297">
            <v>1.8333333333333361E-3</v>
          </cell>
          <cell r="GP297">
            <v>1.8333333333333361E-3</v>
          </cell>
          <cell r="GQ297">
            <v>1.8333333333333361E-3</v>
          </cell>
          <cell r="GR297">
            <v>1.8333333333333361E-3</v>
          </cell>
          <cell r="GS297">
            <v>1.8333333333333361E-3</v>
          </cell>
          <cell r="GT297">
            <v>1.8333333333333361E-3</v>
          </cell>
          <cell r="GU297">
            <v>1.8333333333333361E-3</v>
          </cell>
          <cell r="GV297">
            <v>1.8333333333333361E-3</v>
          </cell>
          <cell r="GW297">
            <v>1.8333333333333361E-3</v>
          </cell>
          <cell r="GX297">
            <v>1.8333333333333361E-3</v>
          </cell>
          <cell r="GY297">
            <v>1.8333333333333361E-3</v>
          </cell>
          <cell r="GZ297">
            <v>1.8333333333333361E-3</v>
          </cell>
          <cell r="HA297">
            <v>1.8333333333333361E-3</v>
          </cell>
          <cell r="HB297">
            <v>1.8333333333333361E-3</v>
          </cell>
          <cell r="HC297">
            <v>1.8333333333333361E-3</v>
          </cell>
          <cell r="HD297">
            <v>1.8333333333333361E-3</v>
          </cell>
          <cell r="HE297">
            <v>1.8333333333333361E-3</v>
          </cell>
          <cell r="HF297">
            <v>1.8333333333333361E-3</v>
          </cell>
          <cell r="HG297">
            <v>1.8333333333333361E-3</v>
          </cell>
          <cell r="HH297">
            <v>1.8333333333333361E-3</v>
          </cell>
          <cell r="HI297">
            <v>1.8333333333333361E-3</v>
          </cell>
          <cell r="HJ297">
            <v>1.8333333333333361E-3</v>
          </cell>
          <cell r="HK297">
            <v>1.8333333333333361E-3</v>
          </cell>
          <cell r="HL297">
            <v>1.8333333333333361E-3</v>
          </cell>
          <cell r="HM297">
            <v>1.8333333333333361E-3</v>
          </cell>
          <cell r="HN297">
            <v>1.8333333333333361E-3</v>
          </cell>
          <cell r="HO297">
            <v>1.8333333333333361E-3</v>
          </cell>
          <cell r="HP297">
            <v>1.8333333333333361E-3</v>
          </cell>
          <cell r="HQ297">
            <v>1.8333333333333361E-3</v>
          </cell>
          <cell r="HR297">
            <v>1.8333333333333361E-3</v>
          </cell>
          <cell r="HS297">
            <v>1.8333333333333361E-3</v>
          </cell>
          <cell r="HT297">
            <v>1.8333333333333361E-3</v>
          </cell>
          <cell r="HU297">
            <v>1.8333333333333361E-3</v>
          </cell>
          <cell r="HV297">
            <v>1.8333333333333361E-3</v>
          </cell>
          <cell r="HW297">
            <v>1.8333333333333361E-3</v>
          </cell>
          <cell r="HX297">
            <v>1.8333333333333361E-3</v>
          </cell>
          <cell r="HY297">
            <v>1.8333333333333361E-3</v>
          </cell>
          <cell r="HZ297">
            <v>1.8333333333333361E-3</v>
          </cell>
          <cell r="IA297">
            <v>1.8333333333333361E-3</v>
          </cell>
          <cell r="IB297">
            <v>1.8333333333333361E-3</v>
          </cell>
          <cell r="IC297">
            <v>1.8333333333333361E-3</v>
          </cell>
          <cell r="ID297">
            <v>1.8333333333333361E-3</v>
          </cell>
          <cell r="IE297">
            <v>1.8333333333333361E-3</v>
          </cell>
          <cell r="IF297">
            <v>1.8333333333333361E-3</v>
          </cell>
          <cell r="IG297">
            <v>1.8333333333333361E-3</v>
          </cell>
          <cell r="IH297">
            <v>1.8333333333333361E-3</v>
          </cell>
          <cell r="II297">
            <v>1.8333333333333361E-3</v>
          </cell>
          <cell r="IJ297">
            <v>1.8333333333333361E-3</v>
          </cell>
          <cell r="IK297">
            <v>1.8333333333333361E-3</v>
          </cell>
          <cell r="IL297">
            <v>1.8333333333333361E-3</v>
          </cell>
          <cell r="IM297">
            <v>1.8333333333333361E-3</v>
          </cell>
        </row>
        <row r="298">
          <cell r="AB298">
            <v>0</v>
          </cell>
          <cell r="AG298">
            <v>0</v>
          </cell>
          <cell r="AL298">
            <v>0</v>
          </cell>
          <cell r="AQ298">
            <v>0</v>
          </cell>
          <cell r="AR298">
            <v>0</v>
          </cell>
          <cell r="AS298">
            <v>0</v>
          </cell>
          <cell r="AT298">
            <v>5.5E-2</v>
          </cell>
          <cell r="AU298">
            <v>5.5E-2</v>
          </cell>
          <cell r="AV298">
            <v>5.5E-2</v>
          </cell>
          <cell r="AW298">
            <v>5.5E-2</v>
          </cell>
          <cell r="AX298">
            <v>5.5E-2</v>
          </cell>
          <cell r="AY298">
            <v>0</v>
          </cell>
          <cell r="AZ298">
            <v>0</v>
          </cell>
          <cell r="BA298">
            <v>0</v>
          </cell>
          <cell r="BB298">
            <v>0</v>
          </cell>
          <cell r="BC298">
            <v>0</v>
          </cell>
          <cell r="BD298">
            <v>0</v>
          </cell>
          <cell r="BE298">
            <v>0</v>
          </cell>
          <cell r="BF298">
            <v>0</v>
          </cell>
          <cell r="BG298">
            <v>0</v>
          </cell>
          <cell r="BH298">
            <v>4.5833333333333323E-2</v>
          </cell>
          <cell r="BI298">
            <v>4.3999999999999984E-2</v>
          </cell>
          <cell r="BJ298">
            <v>4.2166666666666651E-2</v>
          </cell>
          <cell r="BK298">
            <v>4.0333333333333318E-2</v>
          </cell>
          <cell r="BL298">
            <v>3.8499999999999986E-2</v>
          </cell>
          <cell r="BM298">
            <v>3.6666666666666653E-2</v>
          </cell>
          <cell r="BN298">
            <v>3.483333333333332E-2</v>
          </cell>
          <cell r="BO298">
            <v>3.2999999999999988E-2</v>
          </cell>
          <cell r="BP298">
            <v>3.1166666666666658E-2</v>
          </cell>
          <cell r="BQ298">
            <v>2.9333333333333326E-2</v>
          </cell>
          <cell r="BR298">
            <v>2.7499999999999997E-2</v>
          </cell>
          <cell r="BS298">
            <v>2.5666666666666664E-2</v>
          </cell>
          <cell r="BT298">
            <v>2.3833333333333335E-2</v>
          </cell>
          <cell r="BU298">
            <v>2.2000000000000002E-2</v>
          </cell>
          <cell r="BV298">
            <v>2.016666666666667E-2</v>
          </cell>
          <cell r="BW298">
            <v>1.8333333333333337E-2</v>
          </cell>
          <cell r="BX298">
            <v>1.6500000000000004E-2</v>
          </cell>
          <cell r="BY298">
            <v>1.466666666666667E-2</v>
          </cell>
          <cell r="BZ298">
            <v>1.2833333333333337E-2</v>
          </cell>
          <cell r="CA298">
            <v>1.1000000000000003E-2</v>
          </cell>
          <cell r="CB298">
            <v>9.1666666666666702E-3</v>
          </cell>
          <cell r="CC298">
            <v>7.3333333333333367E-3</v>
          </cell>
          <cell r="CD298">
            <v>5.5000000000000032E-3</v>
          </cell>
          <cell r="CE298">
            <v>3.6666666666666692E-3</v>
          </cell>
          <cell r="CF298">
            <v>1.8333333333333361E-3</v>
          </cell>
          <cell r="CG298">
            <v>1.8333333333333361E-3</v>
          </cell>
          <cell r="CH298">
            <v>1.8333333333333361E-3</v>
          </cell>
          <cell r="CI298">
            <v>1.8333333333333361E-3</v>
          </cell>
          <cell r="CJ298">
            <v>1.8333333333333361E-3</v>
          </cell>
          <cell r="CK298">
            <v>1.8333333333333361E-3</v>
          </cell>
          <cell r="CL298">
            <v>1.8333333333333361E-3</v>
          </cell>
          <cell r="CM298">
            <v>1.8333333333333361E-3</v>
          </cell>
          <cell r="CN298">
            <v>1.8333333333333361E-3</v>
          </cell>
          <cell r="CO298">
            <v>1.8333333333333361E-3</v>
          </cell>
          <cell r="CP298">
            <v>1.8333333333333361E-3</v>
          </cell>
          <cell r="CQ298">
            <v>1.8333333333333361E-3</v>
          </cell>
          <cell r="CR298">
            <v>1.8333333333333361E-3</v>
          </cell>
          <cell r="CS298">
            <v>1.8333333333333361E-3</v>
          </cell>
          <cell r="CT298">
            <v>1.8333333333333361E-3</v>
          </cell>
          <cell r="CU298">
            <v>1.8333333333333361E-3</v>
          </cell>
          <cell r="CV298">
            <v>1.8333333333333361E-3</v>
          </cell>
          <cell r="CW298">
            <v>1.8333333333333361E-3</v>
          </cell>
          <cell r="CX298">
            <v>1.8333333333333361E-3</v>
          </cell>
          <cell r="CY298">
            <v>1.8333333333333361E-3</v>
          </cell>
          <cell r="CZ298">
            <v>1.8333333333333361E-3</v>
          </cell>
          <cell r="DA298">
            <v>1.8333333333333361E-3</v>
          </cell>
          <cell r="DB298">
            <v>1.8333333333333361E-3</v>
          </cell>
          <cell r="DC298">
            <v>1.8333333333333361E-3</v>
          </cell>
          <cell r="DD298">
            <v>1.8333333333333361E-3</v>
          </cell>
          <cell r="DE298">
            <v>1.8333333333333361E-3</v>
          </cell>
          <cell r="DF298">
            <v>1.8333333333333361E-3</v>
          </cell>
          <cell r="DG298">
            <v>1.8333333333333361E-3</v>
          </cell>
          <cell r="DH298">
            <v>1.8333333333333361E-3</v>
          </cell>
          <cell r="DI298">
            <v>1.8333333333333361E-3</v>
          </cell>
          <cell r="DJ298">
            <v>1.8333333333333361E-3</v>
          </cell>
          <cell r="DK298">
            <v>1.8333333333333361E-3</v>
          </cell>
          <cell r="DL298">
            <v>1.8333333333333361E-3</v>
          </cell>
          <cell r="DM298">
            <v>1.8333333333333361E-3</v>
          </cell>
          <cell r="DN298">
            <v>1.8333333333333361E-3</v>
          </cell>
          <cell r="DO298">
            <v>1.8333333333333361E-3</v>
          </cell>
          <cell r="DP298">
            <v>1.8333333333333361E-3</v>
          </cell>
          <cell r="DQ298">
            <v>1.8333333333333361E-3</v>
          </cell>
          <cell r="DR298">
            <v>1.8333333333333361E-3</v>
          </cell>
          <cell r="DS298">
            <v>1.8333333333333361E-3</v>
          </cell>
          <cell r="DT298">
            <v>1.8333333333333361E-3</v>
          </cell>
          <cell r="DU298">
            <v>1.8333333333333361E-3</v>
          </cell>
          <cell r="DV298">
            <v>1.8333333333333361E-3</v>
          </cell>
          <cell r="DW298">
            <v>1.8333333333333361E-3</v>
          </cell>
          <cell r="DX298">
            <v>1.8333333333333361E-3</v>
          </cell>
          <cell r="DY298">
            <v>1.8333333333333361E-3</v>
          </cell>
          <cell r="DZ298">
            <v>1.8333333333333361E-3</v>
          </cell>
          <cell r="EA298">
            <v>1.8333333333333361E-3</v>
          </cell>
          <cell r="EB298">
            <v>1.8333333333333361E-3</v>
          </cell>
          <cell r="EC298">
            <v>1.8333333333333361E-3</v>
          </cell>
          <cell r="ED298">
            <v>1.8333333333333361E-3</v>
          </cell>
          <cell r="EE298">
            <v>1.8333333333333361E-3</v>
          </cell>
          <cell r="EF298">
            <v>1.8333333333333361E-3</v>
          </cell>
          <cell r="EG298">
            <v>1.8333333333333361E-3</v>
          </cell>
          <cell r="EH298">
            <v>1.8333333333333361E-3</v>
          </cell>
          <cell r="EI298">
            <v>1.8333333333333361E-3</v>
          </cell>
          <cell r="EJ298">
            <v>1.8333333333333361E-3</v>
          </cell>
          <cell r="EK298">
            <v>1.8333333333333361E-3</v>
          </cell>
          <cell r="EL298">
            <v>1.8333333333333361E-3</v>
          </cell>
          <cell r="EM298">
            <v>1.8333333333333361E-3</v>
          </cell>
          <cell r="EN298">
            <v>1.8333333333333361E-3</v>
          </cell>
          <cell r="EO298">
            <v>1.8333333333333361E-3</v>
          </cell>
          <cell r="EP298">
            <v>1.8333333333333361E-3</v>
          </cell>
          <cell r="EQ298">
            <v>1.8333333333333361E-3</v>
          </cell>
          <cell r="ER298">
            <v>1.8333333333333361E-3</v>
          </cell>
          <cell r="ES298">
            <v>1.8333333333333361E-3</v>
          </cell>
          <cell r="ET298">
            <v>1.8333333333333361E-3</v>
          </cell>
          <cell r="EU298">
            <v>1.8333333333333361E-3</v>
          </cell>
          <cell r="EV298">
            <v>1.8333333333333361E-3</v>
          </cell>
          <cell r="EW298">
            <v>1.8333333333333361E-3</v>
          </cell>
          <cell r="EX298">
            <v>1.8333333333333361E-3</v>
          </cell>
          <cell r="EY298">
            <v>1.8333333333333361E-3</v>
          </cell>
          <cell r="EZ298">
            <v>1.8333333333333361E-3</v>
          </cell>
          <cell r="FA298">
            <v>1.8333333333333361E-3</v>
          </cell>
          <cell r="FB298">
            <v>1.8333333333333361E-3</v>
          </cell>
          <cell r="FC298">
            <v>1.8333333333333361E-3</v>
          </cell>
          <cell r="FD298">
            <v>1.8333333333333361E-3</v>
          </cell>
          <cell r="FE298">
            <v>1.8333333333333361E-3</v>
          </cell>
          <cell r="FF298">
            <v>1.8333333333333361E-3</v>
          </cell>
          <cell r="FG298">
            <v>1.8333333333333361E-3</v>
          </cell>
          <cell r="FH298">
            <v>1.8333333333333361E-3</v>
          </cell>
          <cell r="FI298">
            <v>1.8333333333333361E-3</v>
          </cell>
          <cell r="FJ298">
            <v>1.8333333333333361E-3</v>
          </cell>
          <cell r="FK298">
            <v>1.8333333333333361E-3</v>
          </cell>
          <cell r="FL298">
            <v>1.8333333333333361E-3</v>
          </cell>
          <cell r="FM298">
            <v>1.8333333333333361E-3</v>
          </cell>
          <cell r="FN298">
            <v>1.8333333333333361E-3</v>
          </cell>
          <cell r="FO298">
            <v>1.8333333333333361E-3</v>
          </cell>
          <cell r="FP298">
            <v>1.8333333333333361E-3</v>
          </cell>
          <cell r="FQ298">
            <v>1.8333333333333361E-3</v>
          </cell>
          <cell r="FR298">
            <v>1.8333333333333361E-3</v>
          </cell>
          <cell r="FS298">
            <v>1.8333333333333361E-3</v>
          </cell>
          <cell r="FT298">
            <v>1.8333333333333361E-3</v>
          </cell>
          <cell r="FU298">
            <v>1.8333333333333361E-3</v>
          </cell>
          <cell r="FV298">
            <v>1.8333333333333361E-3</v>
          </cell>
          <cell r="FW298">
            <v>1.8333333333333361E-3</v>
          </cell>
          <cell r="FX298">
            <v>1.8333333333333361E-3</v>
          </cell>
          <cell r="FY298">
            <v>1.8333333333333361E-3</v>
          </cell>
          <cell r="FZ298">
            <v>1.8333333333333361E-3</v>
          </cell>
          <cell r="GA298">
            <v>1.8333333333333361E-3</v>
          </cell>
          <cell r="GB298">
            <v>1.8333333333333361E-3</v>
          </cell>
          <cell r="GC298">
            <v>1.8333333333333361E-3</v>
          </cell>
          <cell r="GD298">
            <v>1.8333333333333361E-3</v>
          </cell>
          <cell r="GE298">
            <v>1.8333333333333361E-3</v>
          </cell>
          <cell r="GF298">
            <v>1.8333333333333361E-3</v>
          </cell>
          <cell r="GG298">
            <v>1.8333333333333361E-3</v>
          </cell>
          <cell r="GH298">
            <v>1.8333333333333361E-3</v>
          </cell>
          <cell r="GI298">
            <v>1.8333333333333361E-3</v>
          </cell>
          <cell r="GJ298">
            <v>1.8333333333333361E-3</v>
          </cell>
          <cell r="GK298">
            <v>1.8333333333333361E-3</v>
          </cell>
          <cell r="GL298">
            <v>1.8333333333333361E-3</v>
          </cell>
          <cell r="GM298">
            <v>1.8333333333333361E-3</v>
          </cell>
          <cell r="GN298">
            <v>1.8333333333333361E-3</v>
          </cell>
          <cell r="GO298">
            <v>1.8333333333333361E-3</v>
          </cell>
          <cell r="GP298">
            <v>1.8333333333333361E-3</v>
          </cell>
          <cell r="GQ298">
            <v>1.8333333333333361E-3</v>
          </cell>
          <cell r="GR298">
            <v>1.8333333333333361E-3</v>
          </cell>
          <cell r="GS298">
            <v>1.8333333333333361E-3</v>
          </cell>
          <cell r="GT298">
            <v>1.8333333333333361E-3</v>
          </cell>
          <cell r="GU298">
            <v>1.8333333333333361E-3</v>
          </cell>
          <cell r="GV298">
            <v>1.8333333333333361E-3</v>
          </cell>
          <cell r="GW298">
            <v>1.8333333333333361E-3</v>
          </cell>
          <cell r="GX298">
            <v>1.8333333333333361E-3</v>
          </cell>
          <cell r="GY298">
            <v>1.8333333333333361E-3</v>
          </cell>
          <cell r="GZ298">
            <v>1.8333333333333361E-3</v>
          </cell>
          <cell r="HA298">
            <v>1.8333333333333361E-3</v>
          </cell>
          <cell r="HB298">
            <v>1.8333333333333361E-3</v>
          </cell>
          <cell r="HC298">
            <v>1.8333333333333361E-3</v>
          </cell>
          <cell r="HD298">
            <v>1.8333333333333361E-3</v>
          </cell>
          <cell r="HE298">
            <v>1.8333333333333361E-3</v>
          </cell>
          <cell r="HF298">
            <v>1.8333333333333361E-3</v>
          </cell>
          <cell r="HG298">
            <v>1.8333333333333361E-3</v>
          </cell>
          <cell r="HH298">
            <v>1.8333333333333361E-3</v>
          </cell>
          <cell r="HI298">
            <v>1.8333333333333361E-3</v>
          </cell>
          <cell r="HJ298">
            <v>1.8333333333333361E-3</v>
          </cell>
          <cell r="HK298">
            <v>1.8333333333333361E-3</v>
          </cell>
          <cell r="HL298">
            <v>1.8333333333333361E-3</v>
          </cell>
          <cell r="HM298">
            <v>1.8333333333333361E-3</v>
          </cell>
          <cell r="HN298">
            <v>1.8333333333333361E-3</v>
          </cell>
          <cell r="HO298">
            <v>1.8333333333333361E-3</v>
          </cell>
          <cell r="HP298">
            <v>1.8333333333333361E-3</v>
          </cell>
          <cell r="HQ298">
            <v>1.8333333333333361E-3</v>
          </cell>
          <cell r="HR298">
            <v>1.8333333333333361E-3</v>
          </cell>
          <cell r="HS298">
            <v>1.8333333333333361E-3</v>
          </cell>
          <cell r="HT298">
            <v>1.8333333333333361E-3</v>
          </cell>
          <cell r="HU298">
            <v>1.8333333333333361E-3</v>
          </cell>
          <cell r="HV298">
            <v>1.8333333333333361E-3</v>
          </cell>
          <cell r="HW298">
            <v>1.8333333333333361E-3</v>
          </cell>
          <cell r="HX298">
            <v>1.8333333333333361E-3</v>
          </cell>
          <cell r="HY298">
            <v>1.8333333333333361E-3</v>
          </cell>
          <cell r="HZ298">
            <v>1.8333333333333361E-3</v>
          </cell>
          <cell r="IA298">
            <v>1.8333333333333361E-3</v>
          </cell>
          <cell r="IB298">
            <v>1.8333333333333361E-3</v>
          </cell>
          <cell r="IC298">
            <v>1.8333333333333361E-3</v>
          </cell>
          <cell r="ID298">
            <v>1.8333333333333361E-3</v>
          </cell>
          <cell r="IE298">
            <v>1.8333333333333361E-3</v>
          </cell>
          <cell r="IF298">
            <v>1.8333333333333361E-3</v>
          </cell>
          <cell r="IG298">
            <v>1.8333333333333361E-3</v>
          </cell>
          <cell r="IH298">
            <v>1.8333333333333361E-3</v>
          </cell>
          <cell r="II298">
            <v>1.8333333333333361E-3</v>
          </cell>
          <cell r="IJ298">
            <v>1.8333333333333361E-3</v>
          </cell>
          <cell r="IK298">
            <v>1.8333333333333361E-3</v>
          </cell>
          <cell r="IL298">
            <v>1.8333333333333361E-3</v>
          </cell>
          <cell r="IM298">
            <v>1.8333333333333361E-3</v>
          </cell>
          <cell r="IN298">
            <v>1.8333333333333361E-3</v>
          </cell>
          <cell r="IO298">
            <v>1.8333333333333361E-3</v>
          </cell>
          <cell r="IP298">
            <v>1.8333333333333361E-3</v>
          </cell>
          <cell r="IQ298">
            <v>1.8333333333333361E-3</v>
          </cell>
        </row>
        <row r="310">
          <cell r="W310">
            <v>0.9</v>
          </cell>
          <cell r="AG310">
            <v>0</v>
          </cell>
          <cell r="AL310">
            <v>0</v>
          </cell>
          <cell r="AM310">
            <v>12.025</v>
          </cell>
          <cell r="AN310">
            <v>15.924999999999999</v>
          </cell>
          <cell r="AO310">
            <v>19.422222222222221</v>
          </cell>
          <cell r="AP310">
            <v>22.419444444444444</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cell r="ER310">
            <v>0</v>
          </cell>
          <cell r="ES310">
            <v>0</v>
          </cell>
          <cell r="ET310">
            <v>0</v>
          </cell>
          <cell r="EU310">
            <v>0</v>
          </cell>
          <cell r="EV310">
            <v>0</v>
          </cell>
          <cell r="EW310">
            <v>0</v>
          </cell>
          <cell r="EX310">
            <v>0</v>
          </cell>
          <cell r="EY310">
            <v>0</v>
          </cell>
          <cell r="EZ310">
            <v>0</v>
          </cell>
          <cell r="FA310">
            <v>0</v>
          </cell>
          <cell r="FB310">
            <v>0</v>
          </cell>
          <cell r="FC310">
            <v>0</v>
          </cell>
          <cell r="FD310">
            <v>0</v>
          </cell>
          <cell r="FE310">
            <v>0</v>
          </cell>
          <cell r="FF310">
            <v>0</v>
          </cell>
          <cell r="FG310">
            <v>0</v>
          </cell>
          <cell r="FH310">
            <v>0</v>
          </cell>
          <cell r="FI310">
            <v>0</v>
          </cell>
          <cell r="FJ310">
            <v>0</v>
          </cell>
          <cell r="FK310">
            <v>0</v>
          </cell>
          <cell r="FL310">
            <v>0</v>
          </cell>
          <cell r="FM310">
            <v>0</v>
          </cell>
          <cell r="FN310">
            <v>0</v>
          </cell>
          <cell r="FO310">
            <v>0</v>
          </cell>
          <cell r="FP310">
            <v>0</v>
          </cell>
          <cell r="FQ310">
            <v>0</v>
          </cell>
          <cell r="FR310">
            <v>0</v>
          </cell>
          <cell r="FS310">
            <v>0</v>
          </cell>
          <cell r="FT310">
            <v>0</v>
          </cell>
          <cell r="FU310">
            <v>0</v>
          </cell>
          <cell r="FV310">
            <v>0</v>
          </cell>
          <cell r="FW310">
            <v>0</v>
          </cell>
          <cell r="FX310">
            <v>0</v>
          </cell>
          <cell r="FY310">
            <v>0</v>
          </cell>
          <cell r="FZ310">
            <v>0</v>
          </cell>
          <cell r="GA310">
            <v>0</v>
          </cell>
          <cell r="GB310">
            <v>0</v>
          </cell>
          <cell r="GC310">
            <v>0</v>
          </cell>
          <cell r="GD310">
            <v>0</v>
          </cell>
          <cell r="GE310">
            <v>0</v>
          </cell>
          <cell r="GF310">
            <v>0</v>
          </cell>
          <cell r="GG310">
            <v>0</v>
          </cell>
          <cell r="GH310">
            <v>0</v>
          </cell>
          <cell r="GI310">
            <v>0</v>
          </cell>
          <cell r="GJ310">
            <v>0</v>
          </cell>
          <cell r="GK310">
            <v>0</v>
          </cell>
          <cell r="GL310">
            <v>0</v>
          </cell>
          <cell r="GM310">
            <v>0</v>
          </cell>
          <cell r="GN310">
            <v>0</v>
          </cell>
          <cell r="GO310">
            <v>0</v>
          </cell>
          <cell r="GP310">
            <v>0</v>
          </cell>
          <cell r="GQ310">
            <v>0</v>
          </cell>
          <cell r="GR310">
            <v>0</v>
          </cell>
          <cell r="GS310">
            <v>0</v>
          </cell>
          <cell r="GT310">
            <v>0</v>
          </cell>
          <cell r="GU310">
            <v>0</v>
          </cell>
          <cell r="GV310">
            <v>0</v>
          </cell>
          <cell r="GW310">
            <v>0</v>
          </cell>
          <cell r="GX310">
            <v>0</v>
          </cell>
          <cell r="GY310">
            <v>0</v>
          </cell>
          <cell r="GZ310">
            <v>0</v>
          </cell>
          <cell r="HA310">
            <v>0</v>
          </cell>
          <cell r="HB310">
            <v>0</v>
          </cell>
          <cell r="HC310">
            <v>0</v>
          </cell>
          <cell r="HD310">
            <v>0</v>
          </cell>
          <cell r="HE310">
            <v>0</v>
          </cell>
          <cell r="HF310">
            <v>0</v>
          </cell>
          <cell r="HG310">
            <v>0</v>
          </cell>
          <cell r="HH310">
            <v>0</v>
          </cell>
          <cell r="HI310">
            <v>0</v>
          </cell>
          <cell r="HJ310">
            <v>0</v>
          </cell>
          <cell r="HK310">
            <v>0</v>
          </cell>
          <cell r="HL310">
            <v>0</v>
          </cell>
          <cell r="HM310">
            <v>0</v>
          </cell>
          <cell r="HN310">
            <v>0</v>
          </cell>
          <cell r="HO310">
            <v>0</v>
          </cell>
          <cell r="HP310">
            <v>0</v>
          </cell>
          <cell r="HQ310">
            <v>0</v>
          </cell>
          <cell r="HR310">
            <v>0</v>
          </cell>
          <cell r="HS310">
            <v>0</v>
          </cell>
          <cell r="HT310">
            <v>0</v>
          </cell>
          <cell r="HU310">
            <v>0</v>
          </cell>
          <cell r="HV310">
            <v>0</v>
          </cell>
          <cell r="HW310">
            <v>0</v>
          </cell>
          <cell r="HX310">
            <v>0</v>
          </cell>
          <cell r="HY310">
            <v>0</v>
          </cell>
          <cell r="HZ310">
            <v>0</v>
          </cell>
          <cell r="IA310">
            <v>0</v>
          </cell>
          <cell r="IB310">
            <v>0</v>
          </cell>
          <cell r="IC310">
            <v>0</v>
          </cell>
          <cell r="ID310">
            <v>0</v>
          </cell>
          <cell r="IE310">
            <v>0</v>
          </cell>
          <cell r="IF310">
            <v>0</v>
          </cell>
          <cell r="IG310">
            <v>0</v>
          </cell>
          <cell r="IH310">
            <v>0</v>
          </cell>
          <cell r="II310">
            <v>0</v>
          </cell>
          <cell r="IJ310">
            <v>0</v>
          </cell>
          <cell r="IK310">
            <v>0</v>
          </cell>
          <cell r="IL310">
            <v>0</v>
          </cell>
          <cell r="IM310">
            <v>0</v>
          </cell>
          <cell r="IN310">
            <v>0</v>
          </cell>
          <cell r="IO310">
            <v>0</v>
          </cell>
          <cell r="IP310">
            <v>0</v>
          </cell>
          <cell r="IQ310">
            <v>0</v>
          </cell>
          <cell r="IR310">
            <v>0</v>
          </cell>
          <cell r="IS310">
            <v>0</v>
          </cell>
          <cell r="IT310">
            <v>0</v>
          </cell>
          <cell r="IU310">
            <v>0</v>
          </cell>
        </row>
        <row r="314">
          <cell r="AG314">
            <v>0</v>
          </cell>
          <cell r="AL314">
            <v>0</v>
          </cell>
          <cell r="AM314">
            <v>0.1</v>
          </cell>
          <cell r="AN314">
            <v>0.1</v>
          </cell>
          <cell r="AO314">
            <v>0.1</v>
          </cell>
          <cell r="AP314">
            <v>0.1</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row>
        <row r="315">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AB315">
            <v>0</v>
          </cell>
          <cell r="AG315">
            <v>0</v>
          </cell>
          <cell r="AL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row>
        <row r="316">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AB316">
            <v>0.12959999999999999</v>
          </cell>
          <cell r="AG316">
            <v>0.77759999999999996</v>
          </cell>
          <cell r="AL316">
            <v>1.2959999999999998</v>
          </cell>
          <cell r="AO316">
            <v>0.40277777777777779</v>
          </cell>
          <cell r="AP316">
            <v>0.40277777777777779</v>
          </cell>
          <cell r="AQ316">
            <v>0.40277777777777779</v>
          </cell>
          <cell r="AR316">
            <v>0.40277777777777779</v>
          </cell>
          <cell r="AS316">
            <v>0.40277777777777779</v>
          </cell>
          <cell r="AT316">
            <v>0.40277777777777779</v>
          </cell>
          <cell r="AU316">
            <v>0.40277777777777779</v>
          </cell>
          <cell r="AV316">
            <v>0.40277777777777779</v>
          </cell>
          <cell r="AW316">
            <v>0.40277777777777779</v>
          </cell>
          <cell r="BG316">
            <v>3.6249999999999996</v>
          </cell>
        </row>
        <row r="317">
          <cell r="AP317">
            <v>0.5</v>
          </cell>
          <cell r="AQ317">
            <v>0.5</v>
          </cell>
          <cell r="AR317">
            <v>0.5</v>
          </cell>
          <cell r="AS317">
            <v>0.5</v>
          </cell>
          <cell r="AT317">
            <v>0.5</v>
          </cell>
          <cell r="AU317">
            <v>0.5</v>
          </cell>
          <cell r="AV317">
            <v>0.5</v>
          </cell>
          <cell r="AW317">
            <v>0.5</v>
          </cell>
          <cell r="AX317">
            <v>0.5</v>
          </cell>
          <cell r="BG317">
            <v>4.5</v>
          </cell>
        </row>
        <row r="318">
          <cell r="W318">
            <v>0</v>
          </cell>
          <cell r="AB318">
            <v>0</v>
          </cell>
          <cell r="AG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row>
        <row r="319">
          <cell r="AB319">
            <v>0</v>
          </cell>
          <cell r="AG319">
            <v>0</v>
          </cell>
          <cell r="AH319">
            <v>0</v>
          </cell>
          <cell r="AI319">
            <v>0</v>
          </cell>
          <cell r="AJ319">
            <v>0</v>
          </cell>
          <cell r="AK319">
            <v>0</v>
          </cell>
          <cell r="AL319">
            <v>0</v>
          </cell>
          <cell r="AM319">
            <v>3.2500000000000001E-2</v>
          </cell>
          <cell r="AN319">
            <v>3.2500000000000001E-2</v>
          </cell>
          <cell r="AO319">
            <v>3.2500000000000001E-2</v>
          </cell>
          <cell r="AP319">
            <v>3.2500000000000001E-2</v>
          </cell>
          <cell r="AQ319">
            <v>0.13</v>
          </cell>
          <cell r="AR319">
            <v>0.44444444444444442</v>
          </cell>
          <cell r="AS319">
            <v>0.44444444444444442</v>
          </cell>
          <cell r="AT319">
            <v>0.44444444444444442</v>
          </cell>
          <cell r="AU319">
            <v>0.44444444444444442</v>
          </cell>
          <cell r="AV319">
            <v>0.44444444444444442</v>
          </cell>
          <cell r="AW319">
            <v>0.44444444444444442</v>
          </cell>
          <cell r="AX319">
            <v>0.44444444444444442</v>
          </cell>
          <cell r="AY319">
            <v>0.44444444444444442</v>
          </cell>
          <cell r="AZ319">
            <v>0.44444444444444442</v>
          </cell>
          <cell r="BA319">
            <v>0.63555555555555565</v>
          </cell>
          <cell r="BB319">
            <v>0.52</v>
          </cell>
          <cell r="BC319">
            <v>0.40444444444444438</v>
          </cell>
          <cell r="BD319">
            <v>0.30333333333333329</v>
          </cell>
          <cell r="BE319">
            <v>0.21666666666666662</v>
          </cell>
          <cell r="BF319">
            <v>0.1444444444444444</v>
          </cell>
          <cell r="BG319">
            <v>4.0000000000000009</v>
          </cell>
        </row>
        <row r="320">
          <cell r="W320">
            <v>0</v>
          </cell>
          <cell r="AB320">
            <v>0</v>
          </cell>
          <cell r="AG320">
            <v>0</v>
          </cell>
          <cell r="AL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row>
        <row r="321">
          <cell r="W321">
            <v>0</v>
          </cell>
          <cell r="AB321">
            <v>0</v>
          </cell>
          <cell r="AC321">
            <v>0</v>
          </cell>
          <cell r="AD321">
            <v>0</v>
          </cell>
          <cell r="AE321">
            <v>0</v>
          </cell>
          <cell r="AF321">
            <v>0</v>
          </cell>
          <cell r="AG321">
            <v>0</v>
          </cell>
          <cell r="AH321">
            <v>0.5</v>
          </cell>
          <cell r="AI321">
            <v>0.5</v>
          </cell>
          <cell r="AJ321">
            <v>0.5</v>
          </cell>
          <cell r="AK321">
            <v>0.5</v>
          </cell>
          <cell r="AL321">
            <v>0</v>
          </cell>
          <cell r="AM321">
            <v>2</v>
          </cell>
          <cell r="AN321">
            <v>2</v>
          </cell>
          <cell r="AO321">
            <v>2</v>
          </cell>
          <cell r="AP321">
            <v>2</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row>
        <row r="322">
          <cell r="W322">
            <v>6.5000000000000002E-2</v>
          </cell>
          <cell r="AB322">
            <v>6.5000000000000002E-2</v>
          </cell>
          <cell r="AG322">
            <v>6.5000000000000002E-2</v>
          </cell>
          <cell r="AL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row>
        <row r="323">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row>
        <row r="324">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row>
        <row r="344">
          <cell r="C344">
            <v>10</v>
          </cell>
          <cell r="AB344">
            <v>5.8500000000000003E-2</v>
          </cell>
          <cell r="AG344">
            <v>5.8500000000000003E-2</v>
          </cell>
          <cell r="AL344">
            <v>5.8500000000000003E-2</v>
          </cell>
          <cell r="AM344">
            <v>5.8500000000000003E-2</v>
          </cell>
          <cell r="AN344">
            <v>5.2000000000000005E-2</v>
          </cell>
          <cell r="AO344">
            <v>4.5500000000000006E-2</v>
          </cell>
          <cell r="AP344">
            <v>3.9000000000000007E-2</v>
          </cell>
          <cell r="AQ344">
            <v>3.2500000000000008E-2</v>
          </cell>
          <cell r="AR344">
            <v>2.6000000000000009E-2</v>
          </cell>
          <cell r="AS344">
            <v>1.950000000000001E-2</v>
          </cell>
          <cell r="AT344">
            <v>1.300000000000001E-2</v>
          </cell>
          <cell r="AU344">
            <v>6.5000000000000092E-3</v>
          </cell>
          <cell r="AV344">
            <v>9.0205620750793972E-18</v>
          </cell>
          <cell r="AW344">
            <v>9.0205620750793972E-18</v>
          </cell>
          <cell r="AX344">
            <v>0.55555555555555558</v>
          </cell>
          <cell r="AY344">
            <v>0.55555555555555558</v>
          </cell>
          <cell r="AZ344">
            <v>0.55555555555555558</v>
          </cell>
          <cell r="BA344">
            <v>0.55555555555555558</v>
          </cell>
          <cell r="BB344">
            <v>0.55555555555555558</v>
          </cell>
          <cell r="BC344">
            <v>0.55555555555555558</v>
          </cell>
          <cell r="BD344">
            <v>0.55555555555555558</v>
          </cell>
          <cell r="BE344">
            <v>0.55555555555555558</v>
          </cell>
          <cell r="BF344">
            <v>0.55555555555555558</v>
          </cell>
          <cell r="BG344">
            <v>0.55555555555555558</v>
          </cell>
          <cell r="BH344">
            <v>0.55555555555555558</v>
          </cell>
          <cell r="BI344">
            <v>0.55555555555555558</v>
          </cell>
          <cell r="BJ344">
            <v>0.55555555555555558</v>
          </cell>
          <cell r="BK344">
            <v>0.55555555555555558</v>
          </cell>
          <cell r="BL344">
            <v>0.55555555555555558</v>
          </cell>
          <cell r="BM344">
            <v>0.55555555555555558</v>
          </cell>
          <cell r="BN344">
            <v>0.55555555555555558</v>
          </cell>
          <cell r="BO344">
            <v>0.55555555555555558</v>
          </cell>
          <cell r="BP344">
            <v>-5.849999999999999E-2</v>
          </cell>
          <cell r="BQ344">
            <v>-5.849999999999999E-2</v>
          </cell>
          <cell r="BR344">
            <v>-5.849999999999999E-2</v>
          </cell>
          <cell r="BS344">
            <v>-5.849999999999999E-2</v>
          </cell>
          <cell r="BT344">
            <v>-5.849999999999999E-2</v>
          </cell>
          <cell r="BU344">
            <v>-5.849999999999999E-2</v>
          </cell>
          <cell r="BV344">
            <v>-5.849999999999999E-2</v>
          </cell>
          <cell r="BW344">
            <v>-5.849999999999999E-2</v>
          </cell>
          <cell r="BX344">
            <v>-5.849999999999999E-2</v>
          </cell>
          <cell r="BY344">
            <v>-5.849999999999999E-2</v>
          </cell>
          <cell r="BZ344">
            <v>-5.849999999999999E-2</v>
          </cell>
          <cell r="CA344">
            <v>-5.849999999999999E-2</v>
          </cell>
          <cell r="CB344">
            <v>-5.849999999999999E-2</v>
          </cell>
          <cell r="CC344">
            <v>-5.849999999999999E-2</v>
          </cell>
          <cell r="CD344">
            <v>-5.849999999999999E-2</v>
          </cell>
          <cell r="CE344">
            <v>-5.849999999999999E-2</v>
          </cell>
          <cell r="CF344">
            <v>-5.849999999999999E-2</v>
          </cell>
          <cell r="CG344">
            <v>-5.849999999999999E-2</v>
          </cell>
          <cell r="CH344">
            <v>-5.849999999999999E-2</v>
          </cell>
          <cell r="CI344">
            <v>-5.849999999999999E-2</v>
          </cell>
          <cell r="CJ344">
            <v>-5.849999999999999E-2</v>
          </cell>
          <cell r="CK344">
            <v>-5.849999999999999E-2</v>
          </cell>
          <cell r="CL344">
            <v>-5.849999999999999E-2</v>
          </cell>
          <cell r="CM344">
            <v>-5.849999999999999E-2</v>
          </cell>
          <cell r="CN344">
            <v>-5.849999999999999E-2</v>
          </cell>
          <cell r="CO344">
            <v>-5.849999999999999E-2</v>
          </cell>
          <cell r="CP344">
            <v>-5.849999999999999E-2</v>
          </cell>
          <cell r="CQ344">
            <v>-5.849999999999999E-2</v>
          </cell>
          <cell r="CR344">
            <v>-5.849999999999999E-2</v>
          </cell>
          <cell r="CS344">
            <v>-5.849999999999999E-2</v>
          </cell>
          <cell r="CT344">
            <v>-5.849999999999999E-2</v>
          </cell>
          <cell r="CU344">
            <v>-5.849999999999999E-2</v>
          </cell>
          <cell r="CV344">
            <v>-5.849999999999999E-2</v>
          </cell>
          <cell r="CW344">
            <v>-5.849999999999999E-2</v>
          </cell>
          <cell r="CX344">
            <v>-5.849999999999999E-2</v>
          </cell>
          <cell r="CY344">
            <v>-5.849999999999999E-2</v>
          </cell>
          <cell r="CZ344">
            <v>-5.849999999999999E-2</v>
          </cell>
          <cell r="DA344">
            <v>-5.849999999999999E-2</v>
          </cell>
          <cell r="DB344">
            <v>-5.849999999999999E-2</v>
          </cell>
          <cell r="DC344">
            <v>-5.849999999999999E-2</v>
          </cell>
          <cell r="DD344">
            <v>-5.849999999999999E-2</v>
          </cell>
          <cell r="DE344">
            <v>-5.849999999999999E-2</v>
          </cell>
          <cell r="DF344">
            <v>-5.849999999999999E-2</v>
          </cell>
          <cell r="DG344">
            <v>-5.849999999999999E-2</v>
          </cell>
          <cell r="DH344">
            <v>-5.849999999999999E-2</v>
          </cell>
          <cell r="DI344">
            <v>-5.849999999999999E-2</v>
          </cell>
          <cell r="DJ344">
            <v>-5.849999999999999E-2</v>
          </cell>
          <cell r="DK344">
            <v>-5.849999999999999E-2</v>
          </cell>
          <cell r="DL344">
            <v>-5.849999999999999E-2</v>
          </cell>
          <cell r="DM344">
            <v>-5.849999999999999E-2</v>
          </cell>
          <cell r="DN344">
            <v>-5.849999999999999E-2</v>
          </cell>
          <cell r="DO344">
            <v>-5.849999999999999E-2</v>
          </cell>
          <cell r="DP344">
            <v>-5.849999999999999E-2</v>
          </cell>
          <cell r="DQ344">
            <v>-5.849999999999999E-2</v>
          </cell>
          <cell r="DR344">
            <v>-5.849999999999999E-2</v>
          </cell>
          <cell r="DS344">
            <v>-5.849999999999999E-2</v>
          </cell>
          <cell r="DT344">
            <v>-5.849999999999999E-2</v>
          </cell>
          <cell r="DU344">
            <v>-5.849999999999999E-2</v>
          </cell>
          <cell r="DV344">
            <v>-5.849999999999999E-2</v>
          </cell>
          <cell r="DW344">
            <v>-5.849999999999999E-2</v>
          </cell>
          <cell r="DX344">
            <v>-5.849999999999999E-2</v>
          </cell>
          <cell r="DY344">
            <v>-5.849999999999999E-2</v>
          </cell>
          <cell r="DZ344">
            <v>-5.849999999999999E-2</v>
          </cell>
          <cell r="EA344">
            <v>-5.849999999999999E-2</v>
          </cell>
          <cell r="EB344">
            <v>-5.849999999999999E-2</v>
          </cell>
          <cell r="EC344">
            <v>-5.849999999999999E-2</v>
          </cell>
          <cell r="ED344">
            <v>-5.849999999999999E-2</v>
          </cell>
          <cell r="EE344">
            <v>-5.849999999999999E-2</v>
          </cell>
          <cell r="EF344">
            <v>-5.849999999999999E-2</v>
          </cell>
          <cell r="EG344">
            <v>-5.849999999999999E-2</v>
          </cell>
          <cell r="EH344">
            <v>-5.849999999999999E-2</v>
          </cell>
          <cell r="EI344">
            <v>-5.849999999999999E-2</v>
          </cell>
          <cell r="EJ344">
            <v>-5.849999999999999E-2</v>
          </cell>
          <cell r="EK344">
            <v>-5.849999999999999E-2</v>
          </cell>
          <cell r="EL344">
            <v>-5.849999999999999E-2</v>
          </cell>
          <cell r="EM344">
            <v>-5.849999999999999E-2</v>
          </cell>
          <cell r="EN344">
            <v>-5.849999999999999E-2</v>
          </cell>
          <cell r="EO344">
            <v>-5.849999999999999E-2</v>
          </cell>
          <cell r="EP344">
            <v>-5.849999999999999E-2</v>
          </cell>
          <cell r="EQ344">
            <v>-5.849999999999999E-2</v>
          </cell>
          <cell r="ER344">
            <v>-5.849999999999999E-2</v>
          </cell>
          <cell r="ES344">
            <v>-5.849999999999999E-2</v>
          </cell>
          <cell r="ET344">
            <v>-5.849999999999999E-2</v>
          </cell>
          <cell r="EU344">
            <v>-5.849999999999999E-2</v>
          </cell>
          <cell r="EV344">
            <v>-5.849999999999999E-2</v>
          </cell>
          <cell r="EW344">
            <v>-5.849999999999999E-2</v>
          </cell>
          <cell r="EX344">
            <v>-5.849999999999999E-2</v>
          </cell>
          <cell r="EY344">
            <v>-5.849999999999999E-2</v>
          </cell>
          <cell r="EZ344">
            <v>-5.849999999999999E-2</v>
          </cell>
          <cell r="FA344">
            <v>-5.849999999999999E-2</v>
          </cell>
          <cell r="FB344">
            <v>-5.849999999999999E-2</v>
          </cell>
          <cell r="FC344">
            <v>-5.849999999999999E-2</v>
          </cell>
          <cell r="FD344">
            <v>-5.849999999999999E-2</v>
          </cell>
          <cell r="FE344">
            <v>-5.849999999999999E-2</v>
          </cell>
          <cell r="FF344">
            <v>-5.849999999999999E-2</v>
          </cell>
          <cell r="FG344">
            <v>-5.849999999999999E-2</v>
          </cell>
          <cell r="FH344">
            <v>-5.849999999999999E-2</v>
          </cell>
          <cell r="FI344">
            <v>-5.849999999999999E-2</v>
          </cell>
          <cell r="FJ344">
            <v>-5.849999999999999E-2</v>
          </cell>
          <cell r="FK344">
            <v>-5.849999999999999E-2</v>
          </cell>
          <cell r="FL344">
            <v>-5.849999999999999E-2</v>
          </cell>
          <cell r="FM344">
            <v>-5.849999999999999E-2</v>
          </cell>
          <cell r="FN344">
            <v>-5.849999999999999E-2</v>
          </cell>
          <cell r="FO344">
            <v>-5.849999999999999E-2</v>
          </cell>
          <cell r="FP344">
            <v>-5.849999999999999E-2</v>
          </cell>
          <cell r="FQ344">
            <v>-5.849999999999999E-2</v>
          </cell>
          <cell r="FR344">
            <v>-5.849999999999999E-2</v>
          </cell>
          <cell r="FS344">
            <v>-5.849999999999999E-2</v>
          </cell>
          <cell r="FT344">
            <v>-5.849999999999999E-2</v>
          </cell>
          <cell r="FU344">
            <v>-5.849999999999999E-2</v>
          </cell>
          <cell r="FV344">
            <v>-5.849999999999999E-2</v>
          </cell>
          <cell r="FW344">
            <v>-5.849999999999999E-2</v>
          </cell>
          <cell r="FX344">
            <v>-5.849999999999999E-2</v>
          </cell>
          <cell r="FY344">
            <v>-5.849999999999999E-2</v>
          </cell>
          <cell r="FZ344">
            <v>-5.849999999999999E-2</v>
          </cell>
          <cell r="GA344">
            <v>-5.849999999999999E-2</v>
          </cell>
          <cell r="GB344">
            <v>-5.849999999999999E-2</v>
          </cell>
          <cell r="GC344">
            <v>-5.849999999999999E-2</v>
          </cell>
          <cell r="GD344">
            <v>-5.849999999999999E-2</v>
          </cell>
          <cell r="GE344">
            <v>-5.849999999999999E-2</v>
          </cell>
          <cell r="GF344">
            <v>-5.849999999999999E-2</v>
          </cell>
          <cell r="GG344">
            <v>-5.849999999999999E-2</v>
          </cell>
          <cell r="GH344">
            <v>-5.849999999999999E-2</v>
          </cell>
          <cell r="GI344">
            <v>-5.849999999999999E-2</v>
          </cell>
          <cell r="GJ344">
            <v>-5.849999999999999E-2</v>
          </cell>
          <cell r="GK344">
            <v>-5.849999999999999E-2</v>
          </cell>
          <cell r="GL344">
            <v>-5.849999999999999E-2</v>
          </cell>
          <cell r="GM344">
            <v>-5.849999999999999E-2</v>
          </cell>
          <cell r="GN344">
            <v>-5.849999999999999E-2</v>
          </cell>
          <cell r="GO344">
            <v>-5.849999999999999E-2</v>
          </cell>
          <cell r="GP344">
            <v>-5.849999999999999E-2</v>
          </cell>
          <cell r="GQ344">
            <v>-5.849999999999999E-2</v>
          </cell>
          <cell r="GR344">
            <v>-5.849999999999999E-2</v>
          </cell>
          <cell r="GS344">
            <v>-5.849999999999999E-2</v>
          </cell>
          <cell r="GT344">
            <v>-5.849999999999999E-2</v>
          </cell>
          <cell r="GU344">
            <v>-5.849999999999999E-2</v>
          </cell>
          <cell r="GV344">
            <v>-5.849999999999999E-2</v>
          </cell>
          <cell r="GW344">
            <v>-5.849999999999999E-2</v>
          </cell>
          <cell r="GX344">
            <v>-5.849999999999999E-2</v>
          </cell>
          <cell r="GY344">
            <v>-5.849999999999999E-2</v>
          </cell>
          <cell r="GZ344">
            <v>-5.849999999999999E-2</v>
          </cell>
          <cell r="HA344">
            <v>-5.849999999999999E-2</v>
          </cell>
          <cell r="HB344">
            <v>-5.849999999999999E-2</v>
          </cell>
          <cell r="HC344">
            <v>-5.849999999999999E-2</v>
          </cell>
          <cell r="HD344">
            <v>-5.849999999999999E-2</v>
          </cell>
          <cell r="HE344">
            <v>-5.849999999999999E-2</v>
          </cell>
          <cell r="HF344">
            <v>-5.849999999999999E-2</v>
          </cell>
          <cell r="HG344">
            <v>-5.849999999999999E-2</v>
          </cell>
          <cell r="HH344">
            <v>-5.849999999999999E-2</v>
          </cell>
          <cell r="HI344">
            <v>-5.849999999999999E-2</v>
          </cell>
          <cell r="HJ344">
            <v>-5.849999999999999E-2</v>
          </cell>
          <cell r="HK344">
            <v>-5.849999999999999E-2</v>
          </cell>
          <cell r="HL344">
            <v>-5.849999999999999E-2</v>
          </cell>
          <cell r="HM344">
            <v>-5.849999999999999E-2</v>
          </cell>
          <cell r="HN344">
            <v>-5.849999999999999E-2</v>
          </cell>
          <cell r="HO344">
            <v>-5.849999999999999E-2</v>
          </cell>
          <cell r="HP344">
            <v>-5.849999999999999E-2</v>
          </cell>
          <cell r="HQ344">
            <v>-5.849999999999999E-2</v>
          </cell>
          <cell r="HR344">
            <v>-5.849999999999999E-2</v>
          </cell>
          <cell r="HS344">
            <v>-5.849999999999999E-2</v>
          </cell>
          <cell r="HT344">
            <v>-5.849999999999999E-2</v>
          </cell>
          <cell r="HU344">
            <v>-5.849999999999999E-2</v>
          </cell>
          <cell r="HV344">
            <v>-5.849999999999999E-2</v>
          </cell>
          <cell r="HW344">
            <v>-5.849999999999999E-2</v>
          </cell>
          <cell r="HX344">
            <v>-5.849999999999999E-2</v>
          </cell>
          <cell r="HY344">
            <v>-5.849999999999999E-2</v>
          </cell>
          <cell r="HZ344">
            <v>-5.849999999999999E-2</v>
          </cell>
          <cell r="IA344">
            <v>-5.849999999999999E-2</v>
          </cell>
          <cell r="IB344">
            <v>-5.849999999999999E-2</v>
          </cell>
          <cell r="IC344">
            <v>-5.849999999999999E-2</v>
          </cell>
          <cell r="ID344">
            <v>-5.849999999999999E-2</v>
          </cell>
          <cell r="IE344">
            <v>-5.849999999999999E-2</v>
          </cell>
          <cell r="IF344">
            <v>-5.849999999999999E-2</v>
          </cell>
          <cell r="IG344">
            <v>-5.849999999999999E-2</v>
          </cell>
          <cell r="IH344">
            <v>-5.849999999999999E-2</v>
          </cell>
          <cell r="II344">
            <v>-5.849999999999999E-2</v>
          </cell>
          <cell r="IJ344">
            <v>-5.849999999999999E-2</v>
          </cell>
          <cell r="IK344">
            <v>-5.849999999999999E-2</v>
          </cell>
          <cell r="IL344">
            <v>-5.849999999999999E-2</v>
          </cell>
          <cell r="IM344">
            <v>-5.849999999999999E-2</v>
          </cell>
          <cell r="IN344">
            <v>-5.849999999999999E-2</v>
          </cell>
          <cell r="IO344">
            <v>-5.849999999999999E-2</v>
          </cell>
          <cell r="IP344">
            <v>-5.849999999999999E-2</v>
          </cell>
          <cell r="IQ344">
            <v>-5.849999999999999E-2</v>
          </cell>
        </row>
        <row r="345">
          <cell r="C345">
            <v>10</v>
          </cell>
          <cell r="AG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0.55555555555555558</v>
          </cell>
          <cell r="AZ345">
            <v>0.55555555555555558</v>
          </cell>
          <cell r="BA345">
            <v>0.55555555555555558</v>
          </cell>
          <cell r="BB345">
            <v>0.55555555555555558</v>
          </cell>
          <cell r="BC345">
            <v>0.55555555555555558</v>
          </cell>
          <cell r="BD345">
            <v>0.55555555555555558</v>
          </cell>
          <cell r="BE345">
            <v>0.55555555555555558</v>
          </cell>
          <cell r="BF345">
            <v>0.55555555555555558</v>
          </cell>
          <cell r="BG345">
            <v>0.55555555555555558</v>
          </cell>
          <cell r="BH345">
            <v>0.55555555555555558</v>
          </cell>
          <cell r="BI345">
            <v>0.55555555555555558</v>
          </cell>
          <cell r="BJ345">
            <v>0.55555555555555558</v>
          </cell>
          <cell r="BK345">
            <v>0.55555555555555558</v>
          </cell>
          <cell r="BL345">
            <v>0.55555555555555558</v>
          </cell>
          <cell r="BM345">
            <v>0.55555555555555558</v>
          </cell>
          <cell r="BN345">
            <v>0.55555555555555558</v>
          </cell>
          <cell r="BO345">
            <v>0.55555555555555558</v>
          </cell>
          <cell r="BP345">
            <v>0.55555555555555558</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cell r="ER345">
            <v>0</v>
          </cell>
          <cell r="ES345">
            <v>0</v>
          </cell>
          <cell r="ET345">
            <v>0</v>
          </cell>
          <cell r="EU345">
            <v>0</v>
          </cell>
          <cell r="EV345">
            <v>0</v>
          </cell>
          <cell r="EW345">
            <v>0</v>
          </cell>
          <cell r="EX345">
            <v>0</v>
          </cell>
          <cell r="EY345">
            <v>0</v>
          </cell>
          <cell r="EZ345">
            <v>0</v>
          </cell>
          <cell r="FA345">
            <v>0</v>
          </cell>
          <cell r="FB345">
            <v>0</v>
          </cell>
          <cell r="FC345">
            <v>0</v>
          </cell>
          <cell r="FD345">
            <v>0</v>
          </cell>
          <cell r="FE345">
            <v>0</v>
          </cell>
          <cell r="FF345">
            <v>0</v>
          </cell>
          <cell r="FG345">
            <v>0</v>
          </cell>
          <cell r="FH345">
            <v>0</v>
          </cell>
          <cell r="FI345">
            <v>0</v>
          </cell>
          <cell r="FJ345">
            <v>0</v>
          </cell>
          <cell r="FK345">
            <v>0</v>
          </cell>
          <cell r="FL345">
            <v>0</v>
          </cell>
          <cell r="FM345">
            <v>0</v>
          </cell>
          <cell r="FN345">
            <v>0</v>
          </cell>
          <cell r="FO345">
            <v>0</v>
          </cell>
          <cell r="FP345">
            <v>0</v>
          </cell>
          <cell r="FQ345">
            <v>0</v>
          </cell>
          <cell r="FR345">
            <v>0</v>
          </cell>
          <cell r="FS345">
            <v>0</v>
          </cell>
          <cell r="FT345">
            <v>0</v>
          </cell>
          <cell r="FU345">
            <v>0</v>
          </cell>
          <cell r="FV345">
            <v>0</v>
          </cell>
          <cell r="FW345">
            <v>0</v>
          </cell>
          <cell r="FX345">
            <v>0</v>
          </cell>
          <cell r="FY345">
            <v>0</v>
          </cell>
          <cell r="FZ345">
            <v>0</v>
          </cell>
          <cell r="GA345">
            <v>0</v>
          </cell>
          <cell r="GB345">
            <v>0</v>
          </cell>
          <cell r="GC345">
            <v>0</v>
          </cell>
          <cell r="GD345">
            <v>0</v>
          </cell>
          <cell r="GE345">
            <v>0</v>
          </cell>
          <cell r="GF345">
            <v>0</v>
          </cell>
          <cell r="GG345">
            <v>0</v>
          </cell>
          <cell r="GH345">
            <v>0</v>
          </cell>
          <cell r="GI345">
            <v>0</v>
          </cell>
          <cell r="GJ345">
            <v>0</v>
          </cell>
          <cell r="GK345">
            <v>0</v>
          </cell>
          <cell r="GL345">
            <v>0</v>
          </cell>
          <cell r="GM345">
            <v>0</v>
          </cell>
          <cell r="GN345">
            <v>0</v>
          </cell>
          <cell r="GO345">
            <v>0</v>
          </cell>
          <cell r="GP345">
            <v>0</v>
          </cell>
          <cell r="GQ345">
            <v>0</v>
          </cell>
          <cell r="GR345">
            <v>0</v>
          </cell>
          <cell r="GS345">
            <v>0</v>
          </cell>
          <cell r="GT345">
            <v>0</v>
          </cell>
          <cell r="GU345">
            <v>0</v>
          </cell>
          <cell r="GV345">
            <v>0</v>
          </cell>
          <cell r="GW345">
            <v>0</v>
          </cell>
          <cell r="GX345">
            <v>0</v>
          </cell>
          <cell r="GY345">
            <v>0</v>
          </cell>
          <cell r="GZ345">
            <v>0</v>
          </cell>
          <cell r="HA345">
            <v>0</v>
          </cell>
          <cell r="HB345">
            <v>0</v>
          </cell>
          <cell r="HC345">
            <v>0</v>
          </cell>
          <cell r="HD345">
            <v>0</v>
          </cell>
          <cell r="HE345">
            <v>0</v>
          </cell>
          <cell r="HF345">
            <v>0</v>
          </cell>
          <cell r="HG345">
            <v>0</v>
          </cell>
          <cell r="HH345">
            <v>0</v>
          </cell>
          <cell r="HI345">
            <v>0</v>
          </cell>
          <cell r="HJ345">
            <v>0</v>
          </cell>
          <cell r="HK345">
            <v>0</v>
          </cell>
          <cell r="HL345">
            <v>0</v>
          </cell>
          <cell r="HM345">
            <v>0</v>
          </cell>
          <cell r="HN345">
            <v>0</v>
          </cell>
          <cell r="HO345">
            <v>0</v>
          </cell>
          <cell r="HP345">
            <v>0</v>
          </cell>
          <cell r="HQ345">
            <v>0</v>
          </cell>
          <cell r="HR345">
            <v>0</v>
          </cell>
          <cell r="HS345">
            <v>0</v>
          </cell>
          <cell r="HT345">
            <v>0</v>
          </cell>
          <cell r="HU345">
            <v>0</v>
          </cell>
          <cell r="HV345">
            <v>0</v>
          </cell>
          <cell r="HW345">
            <v>0</v>
          </cell>
          <cell r="HX345">
            <v>0</v>
          </cell>
          <cell r="HY345">
            <v>0</v>
          </cell>
          <cell r="HZ345">
            <v>0</v>
          </cell>
          <cell r="IA345">
            <v>0</v>
          </cell>
          <cell r="IB345">
            <v>0</v>
          </cell>
          <cell r="IC345">
            <v>0</v>
          </cell>
          <cell r="ID345">
            <v>0</v>
          </cell>
          <cell r="IE345">
            <v>0</v>
          </cell>
          <cell r="IF345">
            <v>0</v>
          </cell>
          <cell r="IG345">
            <v>0</v>
          </cell>
          <cell r="IH345">
            <v>0</v>
          </cell>
          <cell r="II345">
            <v>0</v>
          </cell>
          <cell r="IJ345">
            <v>0</v>
          </cell>
          <cell r="IK345">
            <v>0</v>
          </cell>
          <cell r="IL345">
            <v>0</v>
          </cell>
          <cell r="IM345">
            <v>0</v>
          </cell>
          <cell r="IN345">
            <v>0</v>
          </cell>
          <cell r="IO345">
            <v>0</v>
          </cell>
          <cell r="IP345">
            <v>0</v>
          </cell>
          <cell r="IQ345">
            <v>0</v>
          </cell>
        </row>
        <row r="346">
          <cell r="C346">
            <v>10</v>
          </cell>
          <cell r="AG346">
            <v>0</v>
          </cell>
          <cell r="AL346">
            <v>0.235625</v>
          </cell>
          <cell r="AM346">
            <v>0.235625</v>
          </cell>
          <cell r="AN346">
            <v>0.235625</v>
          </cell>
          <cell r="AO346">
            <v>0.235625</v>
          </cell>
          <cell r="AP346">
            <v>0.20944444444444446</v>
          </cell>
          <cell r="AQ346">
            <v>0.18326388888888892</v>
          </cell>
          <cell r="AR346">
            <v>0.15708333333333335</v>
          </cell>
          <cell r="AS346">
            <v>0.13090277777777781</v>
          </cell>
          <cell r="AT346">
            <v>0.10472222222222226</v>
          </cell>
          <cell r="AU346">
            <v>7.8541666666666704E-2</v>
          </cell>
          <cell r="AV346">
            <v>5.236111111111115E-2</v>
          </cell>
          <cell r="AW346">
            <v>2.6180555555555592E-2</v>
          </cell>
          <cell r="AX346">
            <v>3.6082248300317589E-17</v>
          </cell>
          <cell r="AY346">
            <v>3.6082248300317589E-17</v>
          </cell>
          <cell r="AZ346">
            <v>0.55555555555555558</v>
          </cell>
          <cell r="BA346">
            <v>0.55555555555555558</v>
          </cell>
          <cell r="BB346">
            <v>0.55555555555555558</v>
          </cell>
          <cell r="BC346">
            <v>0.55555555555555558</v>
          </cell>
          <cell r="BD346">
            <v>0.55555555555555558</v>
          </cell>
          <cell r="BE346">
            <v>0.55555555555555558</v>
          </cell>
          <cell r="BF346">
            <v>0.55555555555555558</v>
          </cell>
          <cell r="BG346">
            <v>0.55555555555555558</v>
          </cell>
          <cell r="BH346">
            <v>0.55555555555555558</v>
          </cell>
          <cell r="BI346">
            <v>0.55555555555555558</v>
          </cell>
          <cell r="BJ346">
            <v>0.55555555555555558</v>
          </cell>
          <cell r="BK346">
            <v>0.55555555555555558</v>
          </cell>
          <cell r="BL346">
            <v>0.55555555555555558</v>
          </cell>
          <cell r="BM346">
            <v>0.55555555555555558</v>
          </cell>
          <cell r="BN346">
            <v>0.55555555555555558</v>
          </cell>
          <cell r="BO346">
            <v>0.55555555555555558</v>
          </cell>
          <cell r="BP346">
            <v>0.55555555555555558</v>
          </cell>
          <cell r="BQ346">
            <v>0.55555555555555558</v>
          </cell>
          <cell r="BR346">
            <v>-0.23562499999999995</v>
          </cell>
          <cell r="BS346">
            <v>-0.23562499999999995</v>
          </cell>
          <cell r="BT346">
            <v>-0.23562499999999995</v>
          </cell>
          <cell r="BU346">
            <v>-0.23562499999999995</v>
          </cell>
          <cell r="BV346">
            <v>-0.23562499999999995</v>
          </cell>
          <cell r="BW346">
            <v>-0.23562499999999995</v>
          </cell>
          <cell r="BX346">
            <v>-0.23562499999999995</v>
          </cell>
          <cell r="BY346">
            <v>-0.23562499999999995</v>
          </cell>
          <cell r="BZ346">
            <v>-0.23562499999999995</v>
          </cell>
          <cell r="CA346">
            <v>-0.23562499999999995</v>
          </cell>
          <cell r="CB346">
            <v>-0.23562499999999995</v>
          </cell>
          <cell r="CC346">
            <v>-0.23562499999999995</v>
          </cell>
          <cell r="CD346">
            <v>-0.23562499999999995</v>
          </cell>
          <cell r="CE346">
            <v>-0.23562499999999995</v>
          </cell>
          <cell r="CF346">
            <v>-0.23562499999999995</v>
          </cell>
          <cell r="CG346">
            <v>-0.23562499999999995</v>
          </cell>
          <cell r="CH346">
            <v>-0.23562499999999995</v>
          </cell>
          <cell r="CI346">
            <v>-0.23562499999999995</v>
          </cell>
          <cell r="CJ346">
            <v>-0.23562499999999995</v>
          </cell>
          <cell r="CK346">
            <v>-0.23562499999999995</v>
          </cell>
          <cell r="CL346">
            <v>-0.23562499999999995</v>
          </cell>
          <cell r="CM346">
            <v>-0.23562499999999995</v>
          </cell>
          <cell r="CN346">
            <v>-0.23562499999999995</v>
          </cell>
          <cell r="CO346">
            <v>-0.23562499999999995</v>
          </cell>
          <cell r="CP346">
            <v>-0.23562499999999995</v>
          </cell>
          <cell r="CQ346">
            <v>-0.23562499999999995</v>
          </cell>
          <cell r="CR346">
            <v>-0.23562499999999995</v>
          </cell>
          <cell r="CS346">
            <v>-0.23562499999999995</v>
          </cell>
          <cell r="CT346">
            <v>-0.23562499999999995</v>
          </cell>
          <cell r="CU346">
            <v>-0.23562499999999995</v>
          </cell>
          <cell r="CV346">
            <v>-0.23562499999999995</v>
          </cell>
          <cell r="CW346">
            <v>-0.23562499999999995</v>
          </cell>
          <cell r="CX346">
            <v>-0.23562499999999995</v>
          </cell>
          <cell r="CY346">
            <v>-0.23562499999999995</v>
          </cell>
          <cell r="CZ346">
            <v>-0.23562499999999995</v>
          </cell>
          <cell r="DA346">
            <v>-0.23562499999999995</v>
          </cell>
          <cell r="DB346">
            <v>-0.23562499999999995</v>
          </cell>
          <cell r="DC346">
            <v>-0.23562499999999995</v>
          </cell>
          <cell r="DD346">
            <v>-0.23562499999999995</v>
          </cell>
          <cell r="DE346">
            <v>-0.23562499999999995</v>
          </cell>
          <cell r="DF346">
            <v>-0.23562499999999995</v>
          </cell>
          <cell r="DG346">
            <v>-0.23562499999999995</v>
          </cell>
          <cell r="DH346">
            <v>-0.23562499999999995</v>
          </cell>
          <cell r="DI346">
            <v>-0.23562499999999995</v>
          </cell>
          <cell r="DJ346">
            <v>-0.23562499999999995</v>
          </cell>
          <cell r="DK346">
            <v>-0.23562499999999995</v>
          </cell>
          <cell r="DL346">
            <v>-0.23562499999999995</v>
          </cell>
          <cell r="DM346">
            <v>-0.23562499999999995</v>
          </cell>
          <cell r="DN346">
            <v>-0.23562499999999995</v>
          </cell>
          <cell r="DO346">
            <v>-0.23562499999999995</v>
          </cell>
          <cell r="DP346">
            <v>-0.23562499999999995</v>
          </cell>
          <cell r="DQ346">
            <v>-0.23562499999999995</v>
          </cell>
          <cell r="DR346">
            <v>-0.23562499999999995</v>
          </cell>
          <cell r="DS346">
            <v>-0.23562499999999995</v>
          </cell>
          <cell r="DT346">
            <v>-0.23562499999999995</v>
          </cell>
          <cell r="DU346">
            <v>-0.23562499999999995</v>
          </cell>
          <cell r="DV346">
            <v>-0.23562499999999995</v>
          </cell>
          <cell r="DW346">
            <v>-0.23562499999999995</v>
          </cell>
          <cell r="DX346">
            <v>-0.23562499999999995</v>
          </cell>
          <cell r="DY346">
            <v>-0.23562499999999995</v>
          </cell>
          <cell r="DZ346">
            <v>-0.23562499999999995</v>
          </cell>
          <cell r="EA346">
            <v>-0.23562499999999995</v>
          </cell>
          <cell r="EB346">
            <v>-0.23562499999999995</v>
          </cell>
          <cell r="EC346">
            <v>-0.23562499999999995</v>
          </cell>
          <cell r="ED346">
            <v>-0.23562499999999995</v>
          </cell>
          <cell r="EE346">
            <v>-0.23562499999999995</v>
          </cell>
          <cell r="EF346">
            <v>-0.23562499999999995</v>
          </cell>
          <cell r="EG346">
            <v>-0.23562499999999995</v>
          </cell>
          <cell r="EH346">
            <v>-0.23562499999999995</v>
          </cell>
          <cell r="EI346">
            <v>-0.23562499999999995</v>
          </cell>
          <cell r="EJ346">
            <v>-0.23562499999999995</v>
          </cell>
          <cell r="EK346">
            <v>-0.23562499999999995</v>
          </cell>
          <cell r="EL346">
            <v>-0.23562499999999995</v>
          </cell>
          <cell r="EM346">
            <v>-0.23562499999999995</v>
          </cell>
          <cell r="EN346">
            <v>-0.23562499999999995</v>
          </cell>
          <cell r="EO346">
            <v>-0.23562499999999995</v>
          </cell>
          <cell r="EP346">
            <v>-0.23562499999999995</v>
          </cell>
          <cell r="EQ346">
            <v>-0.23562499999999995</v>
          </cell>
          <cell r="ER346">
            <v>-0.23562499999999995</v>
          </cell>
          <cell r="ES346">
            <v>-0.23562499999999995</v>
          </cell>
          <cell r="ET346">
            <v>-0.23562499999999995</v>
          </cell>
          <cell r="EU346">
            <v>-0.23562499999999995</v>
          </cell>
          <cell r="EV346">
            <v>-0.23562499999999995</v>
          </cell>
          <cell r="EW346">
            <v>-0.23562499999999995</v>
          </cell>
          <cell r="EX346">
            <v>-0.23562499999999995</v>
          </cell>
          <cell r="EY346">
            <v>-0.23562499999999995</v>
          </cell>
          <cell r="EZ346">
            <v>-0.23562499999999995</v>
          </cell>
          <cell r="FA346">
            <v>-0.23562499999999995</v>
          </cell>
          <cell r="FB346">
            <v>-0.23562499999999995</v>
          </cell>
          <cell r="FC346">
            <v>-0.23562499999999995</v>
          </cell>
          <cell r="FD346">
            <v>-0.23562499999999995</v>
          </cell>
          <cell r="FE346">
            <v>-0.23562499999999995</v>
          </cell>
          <cell r="FF346">
            <v>-0.23562499999999995</v>
          </cell>
          <cell r="FG346">
            <v>-0.23562499999999995</v>
          </cell>
          <cell r="FH346">
            <v>-0.23562499999999995</v>
          </cell>
          <cell r="FI346">
            <v>-0.23562499999999995</v>
          </cell>
          <cell r="FJ346">
            <v>-0.23562499999999995</v>
          </cell>
          <cell r="FK346">
            <v>-0.23562499999999995</v>
          </cell>
          <cell r="FL346">
            <v>-0.23562499999999995</v>
          </cell>
          <cell r="FM346">
            <v>-0.23562499999999995</v>
          </cell>
          <cell r="FN346">
            <v>-0.23562499999999995</v>
          </cell>
          <cell r="FO346">
            <v>-0.23562499999999995</v>
          </cell>
          <cell r="FP346">
            <v>-0.23562499999999995</v>
          </cell>
          <cell r="FQ346">
            <v>-0.23562499999999995</v>
          </cell>
          <cell r="FR346">
            <v>-0.23562499999999995</v>
          </cell>
          <cell r="FS346">
            <v>-0.23562499999999995</v>
          </cell>
          <cell r="FT346">
            <v>-0.23562499999999995</v>
          </cell>
          <cell r="FU346">
            <v>-0.23562499999999995</v>
          </cell>
          <cell r="FV346">
            <v>-0.23562499999999995</v>
          </cell>
          <cell r="FW346">
            <v>-0.23562499999999995</v>
          </cell>
          <cell r="FX346">
            <v>-0.23562499999999995</v>
          </cell>
          <cell r="FY346">
            <v>-0.23562499999999995</v>
          </cell>
          <cell r="FZ346">
            <v>-0.23562499999999995</v>
          </cell>
          <cell r="GA346">
            <v>-0.23562499999999995</v>
          </cell>
          <cell r="GB346">
            <v>-0.23562499999999995</v>
          </cell>
          <cell r="GC346">
            <v>-0.23562499999999995</v>
          </cell>
          <cell r="GD346">
            <v>-0.23562499999999995</v>
          </cell>
          <cell r="GE346">
            <v>-0.23562499999999995</v>
          </cell>
          <cell r="GF346">
            <v>-0.23562499999999995</v>
          </cell>
          <cell r="GG346">
            <v>-0.23562499999999995</v>
          </cell>
          <cell r="GH346">
            <v>-0.23562499999999995</v>
          </cell>
          <cell r="GI346">
            <v>-0.23562499999999995</v>
          </cell>
          <cell r="GJ346">
            <v>-0.23562499999999995</v>
          </cell>
          <cell r="GK346">
            <v>-0.23562499999999995</v>
          </cell>
          <cell r="GL346">
            <v>-0.23562499999999995</v>
          </cell>
          <cell r="GM346">
            <v>-0.23562499999999995</v>
          </cell>
          <cell r="GN346">
            <v>-0.23562499999999995</v>
          </cell>
          <cell r="GO346">
            <v>-0.23562499999999995</v>
          </cell>
          <cell r="GP346">
            <v>-0.23562499999999995</v>
          </cell>
          <cell r="GQ346">
            <v>-0.23562499999999995</v>
          </cell>
          <cell r="GR346">
            <v>-0.23562499999999995</v>
          </cell>
          <cell r="GS346">
            <v>-0.23562499999999995</v>
          </cell>
          <cell r="GT346">
            <v>-0.23562499999999995</v>
          </cell>
          <cell r="GU346">
            <v>-0.23562499999999995</v>
          </cell>
          <cell r="GV346">
            <v>-0.23562499999999995</v>
          </cell>
          <cell r="GW346">
            <v>-0.23562499999999995</v>
          </cell>
          <cell r="GX346">
            <v>-0.23562499999999995</v>
          </cell>
          <cell r="GY346">
            <v>-0.23562499999999995</v>
          </cell>
          <cell r="GZ346">
            <v>-0.23562499999999995</v>
          </cell>
          <cell r="HA346">
            <v>-0.23562499999999995</v>
          </cell>
          <cell r="HB346">
            <v>-0.23562499999999995</v>
          </cell>
          <cell r="HC346">
            <v>-0.23562499999999995</v>
          </cell>
          <cell r="HD346">
            <v>-0.23562499999999995</v>
          </cell>
          <cell r="HE346">
            <v>-0.23562499999999995</v>
          </cell>
          <cell r="HF346">
            <v>-0.23562499999999995</v>
          </cell>
          <cell r="HG346">
            <v>-0.23562499999999995</v>
          </cell>
          <cell r="HH346">
            <v>-0.23562499999999995</v>
          </cell>
          <cell r="HI346">
            <v>-0.23562499999999995</v>
          </cell>
          <cell r="HJ346">
            <v>-0.23562499999999995</v>
          </cell>
          <cell r="HK346">
            <v>-0.23562499999999995</v>
          </cell>
          <cell r="HL346">
            <v>-0.23562499999999995</v>
          </cell>
          <cell r="HM346">
            <v>-0.23562499999999995</v>
          </cell>
          <cell r="HN346">
            <v>-0.23562499999999995</v>
          </cell>
          <cell r="HO346">
            <v>-0.23562499999999995</v>
          </cell>
          <cell r="HP346">
            <v>-0.23562499999999995</v>
          </cell>
          <cell r="HQ346">
            <v>-0.23562499999999995</v>
          </cell>
          <cell r="HR346">
            <v>-0.23562499999999995</v>
          </cell>
          <cell r="HS346">
            <v>-0.23562499999999995</v>
          </cell>
          <cell r="HT346">
            <v>-0.23562499999999995</v>
          </cell>
          <cell r="HU346">
            <v>-0.23562499999999995</v>
          </cell>
          <cell r="HV346">
            <v>-0.23562499999999995</v>
          </cell>
          <cell r="HW346">
            <v>-0.23562499999999995</v>
          </cell>
          <cell r="HX346">
            <v>-0.23562499999999995</v>
          </cell>
          <cell r="HY346">
            <v>-0.23562499999999995</v>
          </cell>
          <cell r="HZ346">
            <v>-0.23562499999999995</v>
          </cell>
          <cell r="IA346">
            <v>-0.23562499999999995</v>
          </cell>
          <cell r="IB346">
            <v>-0.23562499999999995</v>
          </cell>
          <cell r="IC346">
            <v>-0.23562499999999995</v>
          </cell>
          <cell r="ID346">
            <v>-0.23562499999999995</v>
          </cell>
          <cell r="IE346">
            <v>-0.23562499999999995</v>
          </cell>
          <cell r="IF346">
            <v>-0.23562499999999995</v>
          </cell>
          <cell r="IG346">
            <v>-0.23562499999999995</v>
          </cell>
          <cell r="IH346">
            <v>-0.23562499999999995</v>
          </cell>
          <cell r="II346">
            <v>-0.23562499999999995</v>
          </cell>
          <cell r="IJ346">
            <v>-0.23562499999999995</v>
          </cell>
          <cell r="IK346">
            <v>-0.23562499999999995</v>
          </cell>
          <cell r="IL346">
            <v>-0.23562499999999995</v>
          </cell>
          <cell r="IM346">
            <v>-0.23562499999999995</v>
          </cell>
          <cell r="IN346">
            <v>-0.23562499999999995</v>
          </cell>
          <cell r="IO346">
            <v>-0.23562499999999995</v>
          </cell>
          <cell r="IP346">
            <v>-0.23562499999999995</v>
          </cell>
          <cell r="IQ346">
            <v>-0.23562499999999995</v>
          </cell>
        </row>
        <row r="347">
          <cell r="C347">
            <v>10</v>
          </cell>
          <cell r="AG347">
            <v>0</v>
          </cell>
          <cell r="AL347">
            <v>0</v>
          </cell>
          <cell r="AM347">
            <v>0.29249999999999998</v>
          </cell>
          <cell r="AN347">
            <v>0.29249999999999998</v>
          </cell>
          <cell r="AO347">
            <v>0.29249999999999998</v>
          </cell>
          <cell r="AP347">
            <v>0.29249999999999998</v>
          </cell>
          <cell r="AQ347">
            <v>0.26</v>
          </cell>
          <cell r="AR347">
            <v>0.22750000000000001</v>
          </cell>
          <cell r="AS347">
            <v>0.19500000000000001</v>
          </cell>
          <cell r="AT347">
            <v>0.16250000000000001</v>
          </cell>
          <cell r="AU347">
            <v>0.13</v>
          </cell>
          <cell r="AV347">
            <v>9.7500000000000003E-2</v>
          </cell>
          <cell r="AW347">
            <v>6.5000000000000002E-2</v>
          </cell>
          <cell r="AX347">
            <v>3.2500000000000001E-2</v>
          </cell>
          <cell r="AY347">
            <v>0</v>
          </cell>
          <cell r="AZ347">
            <v>0</v>
          </cell>
          <cell r="BA347">
            <v>0.55555555555555558</v>
          </cell>
          <cell r="BB347">
            <v>0.55555555555555558</v>
          </cell>
          <cell r="BC347">
            <v>0.55555555555555558</v>
          </cell>
          <cell r="BD347">
            <v>0.55555555555555558</v>
          </cell>
          <cell r="BE347">
            <v>0.55555555555555558</v>
          </cell>
          <cell r="BF347">
            <v>0.55555555555555558</v>
          </cell>
          <cell r="BG347">
            <v>0.55555555555555558</v>
          </cell>
          <cell r="BH347">
            <v>0.55555555555555558</v>
          </cell>
          <cell r="BI347">
            <v>0.55555555555555558</v>
          </cell>
          <cell r="BJ347">
            <v>0.55555555555555558</v>
          </cell>
          <cell r="BK347">
            <v>0.55555555555555558</v>
          </cell>
          <cell r="BL347">
            <v>0.55555555555555558</v>
          </cell>
          <cell r="BM347">
            <v>0.55555555555555558</v>
          </cell>
          <cell r="BN347">
            <v>0.55555555555555558</v>
          </cell>
          <cell r="BO347">
            <v>0.55555555555555558</v>
          </cell>
          <cell r="BP347">
            <v>0.55555555555555558</v>
          </cell>
          <cell r="BQ347">
            <v>0.55555555555555558</v>
          </cell>
          <cell r="BR347">
            <v>0.55555555555555558</v>
          </cell>
          <cell r="BS347">
            <v>-0.29249999999999998</v>
          </cell>
          <cell r="BT347">
            <v>-0.29249999999999998</v>
          </cell>
          <cell r="BU347">
            <v>-0.29249999999999998</v>
          </cell>
          <cell r="BV347">
            <v>-0.29249999999999998</v>
          </cell>
          <cell r="BW347">
            <v>-0.29249999999999998</v>
          </cell>
          <cell r="BX347">
            <v>-0.29249999999999998</v>
          </cell>
          <cell r="BY347">
            <v>-0.29249999999999998</v>
          </cell>
          <cell r="BZ347">
            <v>-0.29249999999999998</v>
          </cell>
          <cell r="CA347">
            <v>-0.29249999999999998</v>
          </cell>
          <cell r="CB347">
            <v>-0.29249999999999998</v>
          </cell>
          <cell r="CC347">
            <v>-0.29249999999999998</v>
          </cell>
          <cell r="CD347">
            <v>-0.29249999999999998</v>
          </cell>
          <cell r="CE347">
            <v>-0.29249999999999998</v>
          </cell>
          <cell r="CF347">
            <v>-0.29249999999999998</v>
          </cell>
          <cell r="CG347">
            <v>-0.29249999999999998</v>
          </cell>
          <cell r="CH347">
            <v>-0.29249999999999998</v>
          </cell>
          <cell r="CI347">
            <v>-0.29249999999999998</v>
          </cell>
          <cell r="CJ347">
            <v>-0.29249999999999998</v>
          </cell>
          <cell r="CK347">
            <v>-0.29249999999999998</v>
          </cell>
          <cell r="CL347">
            <v>-0.29249999999999998</v>
          </cell>
          <cell r="CM347">
            <v>-0.29249999999999998</v>
          </cell>
          <cell r="CN347">
            <v>-0.29249999999999998</v>
          </cell>
          <cell r="CO347">
            <v>-0.29249999999999998</v>
          </cell>
          <cell r="CP347">
            <v>-0.29249999999999998</v>
          </cell>
          <cell r="CQ347">
            <v>-0.29249999999999998</v>
          </cell>
          <cell r="CR347">
            <v>-0.29249999999999998</v>
          </cell>
          <cell r="CS347">
            <v>-0.29249999999999998</v>
          </cell>
          <cell r="CT347">
            <v>-0.29249999999999998</v>
          </cell>
          <cell r="CU347">
            <v>-0.29249999999999998</v>
          </cell>
          <cell r="CV347">
            <v>-0.29249999999999998</v>
          </cell>
          <cell r="CW347">
            <v>-0.29249999999999998</v>
          </cell>
          <cell r="CX347">
            <v>-0.29249999999999998</v>
          </cell>
          <cell r="CY347">
            <v>-0.29249999999999998</v>
          </cell>
          <cell r="CZ347">
            <v>-0.29249999999999998</v>
          </cell>
          <cell r="DA347">
            <v>-0.29249999999999998</v>
          </cell>
          <cell r="DB347">
            <v>-0.29249999999999998</v>
          </cell>
          <cell r="DC347">
            <v>-0.29249999999999998</v>
          </cell>
          <cell r="DD347">
            <v>-0.29249999999999998</v>
          </cell>
          <cell r="DE347">
            <v>-0.29249999999999998</v>
          </cell>
          <cell r="DF347">
            <v>-0.29249999999999998</v>
          </cell>
          <cell r="DG347">
            <v>-0.29249999999999998</v>
          </cell>
          <cell r="DH347">
            <v>-0.29249999999999998</v>
          </cell>
          <cell r="DI347">
            <v>-0.29249999999999998</v>
          </cell>
          <cell r="DJ347">
            <v>-0.29249999999999998</v>
          </cell>
          <cell r="DK347">
            <v>-0.29249999999999998</v>
          </cell>
          <cell r="DL347">
            <v>-0.29249999999999998</v>
          </cell>
          <cell r="DM347">
            <v>-0.29249999999999998</v>
          </cell>
          <cell r="DN347">
            <v>-0.29249999999999998</v>
          </cell>
          <cell r="DO347">
            <v>-0.29249999999999998</v>
          </cell>
          <cell r="DP347">
            <v>-0.29249999999999998</v>
          </cell>
          <cell r="DQ347">
            <v>-0.29249999999999998</v>
          </cell>
          <cell r="DR347">
            <v>-0.29249999999999998</v>
          </cell>
          <cell r="DS347">
            <v>-0.29249999999999998</v>
          </cell>
          <cell r="DT347">
            <v>-0.29249999999999998</v>
          </cell>
          <cell r="DU347">
            <v>-0.29249999999999998</v>
          </cell>
          <cell r="DV347">
            <v>-0.29249999999999998</v>
          </cell>
          <cell r="DW347">
            <v>-0.29249999999999998</v>
          </cell>
          <cell r="DX347">
            <v>-0.29249999999999998</v>
          </cell>
          <cell r="DY347">
            <v>-0.29249999999999998</v>
          </cell>
          <cell r="DZ347">
            <v>-0.29249999999999998</v>
          </cell>
          <cell r="EA347">
            <v>-0.29249999999999998</v>
          </cell>
          <cell r="EB347">
            <v>-0.29249999999999998</v>
          </cell>
          <cell r="EC347">
            <v>-0.29249999999999998</v>
          </cell>
          <cell r="ED347">
            <v>-0.29249999999999998</v>
          </cell>
          <cell r="EE347">
            <v>-0.29249999999999998</v>
          </cell>
          <cell r="EF347">
            <v>-0.29249999999999998</v>
          </cell>
          <cell r="EG347">
            <v>-0.29249999999999998</v>
          </cell>
          <cell r="EH347">
            <v>-0.29249999999999998</v>
          </cell>
          <cell r="EI347">
            <v>-0.29249999999999998</v>
          </cell>
          <cell r="EJ347">
            <v>-0.29249999999999998</v>
          </cell>
          <cell r="EK347">
            <v>-0.29249999999999998</v>
          </cell>
          <cell r="EL347">
            <v>-0.29249999999999998</v>
          </cell>
          <cell r="EM347">
            <v>-0.29249999999999998</v>
          </cell>
          <cell r="EN347">
            <v>-0.29249999999999998</v>
          </cell>
          <cell r="EO347">
            <v>-0.29249999999999998</v>
          </cell>
          <cell r="EP347">
            <v>-0.29249999999999998</v>
          </cell>
          <cell r="EQ347">
            <v>-0.29249999999999998</v>
          </cell>
          <cell r="ER347">
            <v>-0.29249999999999998</v>
          </cell>
          <cell r="ES347">
            <v>-0.29249999999999998</v>
          </cell>
          <cell r="ET347">
            <v>-0.29249999999999998</v>
          </cell>
          <cell r="EU347">
            <v>-0.29249999999999998</v>
          </cell>
          <cell r="EV347">
            <v>-0.29249999999999998</v>
          </cell>
          <cell r="EW347">
            <v>-0.29249999999999998</v>
          </cell>
          <cell r="EX347">
            <v>-0.29249999999999998</v>
          </cell>
          <cell r="EY347">
            <v>-0.29249999999999998</v>
          </cell>
          <cell r="EZ347">
            <v>-0.29249999999999998</v>
          </cell>
          <cell r="FA347">
            <v>-0.29249999999999998</v>
          </cell>
          <cell r="FB347">
            <v>-0.29249999999999998</v>
          </cell>
          <cell r="FC347">
            <v>-0.29249999999999998</v>
          </cell>
          <cell r="FD347">
            <v>-0.29249999999999998</v>
          </cell>
          <cell r="FE347">
            <v>-0.29249999999999998</v>
          </cell>
          <cell r="FF347">
            <v>-0.29249999999999998</v>
          </cell>
          <cell r="FG347">
            <v>-0.29249999999999998</v>
          </cell>
          <cell r="FH347">
            <v>-0.29249999999999998</v>
          </cell>
          <cell r="FI347">
            <v>-0.29249999999999998</v>
          </cell>
          <cell r="FJ347">
            <v>-0.29249999999999998</v>
          </cell>
          <cell r="FK347">
            <v>-0.29249999999999998</v>
          </cell>
          <cell r="FL347">
            <v>-0.29249999999999998</v>
          </cell>
          <cell r="FM347">
            <v>-0.29249999999999998</v>
          </cell>
          <cell r="FN347">
            <v>-0.29249999999999998</v>
          </cell>
          <cell r="FO347">
            <v>-0.29249999999999998</v>
          </cell>
          <cell r="FP347">
            <v>-0.29249999999999998</v>
          </cell>
          <cell r="FQ347">
            <v>-0.29249999999999998</v>
          </cell>
          <cell r="FR347">
            <v>-0.29249999999999998</v>
          </cell>
          <cell r="FS347">
            <v>-0.29249999999999998</v>
          </cell>
          <cell r="FT347">
            <v>-0.29249999999999998</v>
          </cell>
          <cell r="FU347">
            <v>-0.29249999999999998</v>
          </cell>
          <cell r="FV347">
            <v>-0.29249999999999998</v>
          </cell>
          <cell r="FW347">
            <v>-0.29249999999999998</v>
          </cell>
          <cell r="FX347">
            <v>-0.29249999999999998</v>
          </cell>
          <cell r="FY347">
            <v>-0.29249999999999998</v>
          </cell>
          <cell r="FZ347">
            <v>-0.29249999999999998</v>
          </cell>
          <cell r="GA347">
            <v>-0.29249999999999998</v>
          </cell>
          <cell r="GB347">
            <v>-0.29249999999999998</v>
          </cell>
          <cell r="GC347">
            <v>-0.29249999999999998</v>
          </cell>
          <cell r="GD347">
            <v>-0.29249999999999998</v>
          </cell>
          <cell r="GE347">
            <v>-0.29249999999999998</v>
          </cell>
          <cell r="GF347">
            <v>-0.29249999999999998</v>
          </cell>
          <cell r="GG347">
            <v>-0.29249999999999998</v>
          </cell>
          <cell r="GH347">
            <v>-0.29249999999999998</v>
          </cell>
          <cell r="GI347">
            <v>-0.29249999999999998</v>
          </cell>
          <cell r="GJ347">
            <v>-0.29249999999999998</v>
          </cell>
          <cell r="GK347">
            <v>-0.29249999999999998</v>
          </cell>
          <cell r="GL347">
            <v>-0.29249999999999998</v>
          </cell>
          <cell r="GM347">
            <v>-0.29249999999999998</v>
          </cell>
          <cell r="GN347">
            <v>-0.29249999999999998</v>
          </cell>
          <cell r="GO347">
            <v>-0.29249999999999998</v>
          </cell>
          <cell r="GP347">
            <v>-0.29249999999999998</v>
          </cell>
          <cell r="GQ347">
            <v>-0.29249999999999998</v>
          </cell>
          <cell r="GR347">
            <v>-0.29249999999999998</v>
          </cell>
          <cell r="GS347">
            <v>-0.29249999999999998</v>
          </cell>
          <cell r="GT347">
            <v>-0.29249999999999998</v>
          </cell>
          <cell r="GU347">
            <v>-0.29249999999999998</v>
          </cell>
          <cell r="GV347">
            <v>-0.29249999999999998</v>
          </cell>
          <cell r="GW347">
            <v>-0.29249999999999998</v>
          </cell>
          <cell r="GX347">
            <v>-0.29249999999999998</v>
          </cell>
          <cell r="GY347">
            <v>-0.29249999999999998</v>
          </cell>
          <cell r="GZ347">
            <v>-0.29249999999999998</v>
          </cell>
          <cell r="HA347">
            <v>-0.29249999999999998</v>
          </cell>
          <cell r="HB347">
            <v>-0.29249999999999998</v>
          </cell>
          <cell r="HC347">
            <v>-0.29249999999999998</v>
          </cell>
          <cell r="HD347">
            <v>-0.29249999999999998</v>
          </cell>
          <cell r="HE347">
            <v>-0.29249999999999998</v>
          </cell>
          <cell r="HF347">
            <v>-0.29249999999999998</v>
          </cell>
          <cell r="HG347">
            <v>-0.29249999999999998</v>
          </cell>
          <cell r="HH347">
            <v>-0.29249999999999998</v>
          </cell>
          <cell r="HI347">
            <v>-0.29249999999999998</v>
          </cell>
          <cell r="HJ347">
            <v>-0.29249999999999998</v>
          </cell>
          <cell r="HK347">
            <v>-0.29249999999999998</v>
          </cell>
          <cell r="HL347">
            <v>-0.29249999999999998</v>
          </cell>
          <cell r="HM347">
            <v>-0.29249999999999998</v>
          </cell>
          <cell r="HN347">
            <v>-0.29249999999999998</v>
          </cell>
          <cell r="HO347">
            <v>-0.29249999999999998</v>
          </cell>
          <cell r="HP347">
            <v>-0.29249999999999998</v>
          </cell>
          <cell r="HQ347">
            <v>-0.29249999999999998</v>
          </cell>
          <cell r="HR347">
            <v>-0.29249999999999998</v>
          </cell>
          <cell r="HS347">
            <v>-0.29249999999999998</v>
          </cell>
          <cell r="HT347">
            <v>-0.29249999999999998</v>
          </cell>
          <cell r="HU347">
            <v>-0.29249999999999998</v>
          </cell>
          <cell r="HV347">
            <v>-0.29249999999999998</v>
          </cell>
          <cell r="HW347">
            <v>-0.29249999999999998</v>
          </cell>
          <cell r="HX347">
            <v>-0.29249999999999998</v>
          </cell>
          <cell r="HY347">
            <v>-0.29249999999999998</v>
          </cell>
          <cell r="HZ347">
            <v>-0.29249999999999998</v>
          </cell>
          <cell r="IA347">
            <v>-0.29249999999999998</v>
          </cell>
          <cell r="IB347">
            <v>-0.29249999999999998</v>
          </cell>
          <cell r="IC347">
            <v>-0.29249999999999998</v>
          </cell>
          <cell r="ID347">
            <v>-0.29249999999999998</v>
          </cell>
          <cell r="IE347">
            <v>-0.29249999999999998</v>
          </cell>
          <cell r="IF347">
            <v>-0.29249999999999998</v>
          </cell>
          <cell r="IG347">
            <v>-0.29249999999999998</v>
          </cell>
          <cell r="IH347">
            <v>-0.29249999999999998</v>
          </cell>
          <cell r="II347">
            <v>-0.29249999999999998</v>
          </cell>
          <cell r="IJ347">
            <v>-0.29249999999999998</v>
          </cell>
          <cell r="IK347">
            <v>-0.29249999999999998</v>
          </cell>
          <cell r="IL347">
            <v>-0.29249999999999998</v>
          </cell>
          <cell r="IM347">
            <v>-0.29249999999999998</v>
          </cell>
          <cell r="IN347">
            <v>-0.29249999999999998</v>
          </cell>
          <cell r="IO347">
            <v>-0.29249999999999998</v>
          </cell>
          <cell r="IP347">
            <v>-0.29249999999999998</v>
          </cell>
          <cell r="IQ347">
            <v>-0.29249999999999998</v>
          </cell>
        </row>
        <row r="348">
          <cell r="C348">
            <v>10</v>
          </cell>
          <cell r="AG348">
            <v>0</v>
          </cell>
          <cell r="AL348">
            <v>0</v>
          </cell>
          <cell r="AN348">
            <v>0.26</v>
          </cell>
          <cell r="AO348">
            <v>0.26</v>
          </cell>
          <cell r="AP348">
            <v>0.26</v>
          </cell>
          <cell r="AQ348">
            <v>0.26</v>
          </cell>
          <cell r="AR348">
            <v>0.2311111111111111</v>
          </cell>
          <cell r="AS348">
            <v>0.20222222222222219</v>
          </cell>
          <cell r="AT348">
            <v>0.17333333333333331</v>
          </cell>
          <cell r="AU348">
            <v>0.1444444444444444</v>
          </cell>
          <cell r="AV348">
            <v>0.11555555555555551</v>
          </cell>
          <cell r="AW348">
            <v>8.6666666666666628E-2</v>
          </cell>
          <cell r="AX348">
            <v>5.7777777777777733E-2</v>
          </cell>
          <cell r="AY348">
            <v>2.8888888888888846E-2</v>
          </cell>
          <cell r="AZ348">
            <v>-4.3298697960381107E-17</v>
          </cell>
          <cell r="BA348">
            <v>-4.3298697960381107E-17</v>
          </cell>
          <cell r="BB348">
            <v>0.55555555555555558</v>
          </cell>
          <cell r="BC348">
            <v>0.55555555555555558</v>
          </cell>
          <cell r="BD348">
            <v>0.55555555555555558</v>
          </cell>
          <cell r="BE348">
            <v>0.55555555555555558</v>
          </cell>
          <cell r="BF348">
            <v>0.55555555555555558</v>
          </cell>
          <cell r="BG348">
            <v>0.55555555555555558</v>
          </cell>
          <cell r="BH348">
            <v>0.55555555555555558</v>
          </cell>
          <cell r="BI348">
            <v>0.55555555555555558</v>
          </cell>
          <cell r="BJ348">
            <v>0.55555555555555558</v>
          </cell>
          <cell r="BK348">
            <v>0.55555555555555558</v>
          </cell>
          <cell r="BL348">
            <v>0.55555555555555558</v>
          </cell>
          <cell r="BM348">
            <v>0.55555555555555558</v>
          </cell>
          <cell r="BN348">
            <v>0.55555555555555558</v>
          </cell>
          <cell r="BO348">
            <v>0.55555555555555558</v>
          </cell>
          <cell r="BP348">
            <v>0.55555555555555558</v>
          </cell>
          <cell r="BQ348">
            <v>0.55555555555555558</v>
          </cell>
          <cell r="BR348">
            <v>0.55555555555555558</v>
          </cell>
          <cell r="BS348">
            <v>0.55555555555555558</v>
          </cell>
          <cell r="BT348">
            <v>-0.26000000000000012</v>
          </cell>
          <cell r="BU348">
            <v>-0.26000000000000012</v>
          </cell>
          <cell r="BV348">
            <v>-0.26000000000000012</v>
          </cell>
          <cell r="BW348">
            <v>-0.26000000000000012</v>
          </cell>
          <cell r="BX348">
            <v>-0.26000000000000012</v>
          </cell>
          <cell r="BY348">
            <v>-0.26000000000000012</v>
          </cell>
          <cell r="BZ348">
            <v>-0.26000000000000012</v>
          </cell>
          <cell r="CA348">
            <v>-0.26000000000000012</v>
          </cell>
          <cell r="CB348">
            <v>-0.26000000000000012</v>
          </cell>
          <cell r="CC348">
            <v>-0.26000000000000012</v>
          </cell>
          <cell r="CD348">
            <v>-0.26000000000000012</v>
          </cell>
          <cell r="CE348">
            <v>-0.26000000000000012</v>
          </cell>
          <cell r="CF348">
            <v>-0.26000000000000012</v>
          </cell>
          <cell r="CG348">
            <v>-0.26000000000000012</v>
          </cell>
          <cell r="CH348">
            <v>-0.26000000000000012</v>
          </cell>
          <cell r="CI348">
            <v>-0.26000000000000012</v>
          </cell>
          <cell r="CJ348">
            <v>-0.26000000000000012</v>
          </cell>
          <cell r="CK348">
            <v>-0.26000000000000012</v>
          </cell>
          <cell r="CL348">
            <v>-0.26000000000000012</v>
          </cell>
          <cell r="CM348">
            <v>-0.26000000000000012</v>
          </cell>
          <cell r="CN348">
            <v>-0.26000000000000012</v>
          </cell>
          <cell r="CO348">
            <v>-0.26000000000000012</v>
          </cell>
          <cell r="CP348">
            <v>-0.26000000000000012</v>
          </cell>
          <cell r="CQ348">
            <v>-0.26000000000000012</v>
          </cell>
          <cell r="CR348">
            <v>-0.26000000000000012</v>
          </cell>
          <cell r="CS348">
            <v>-0.26000000000000012</v>
          </cell>
          <cell r="CT348">
            <v>-0.26000000000000012</v>
          </cell>
          <cell r="CU348">
            <v>-0.26000000000000012</v>
          </cell>
          <cell r="CV348">
            <v>-0.26000000000000012</v>
          </cell>
          <cell r="CW348">
            <v>-0.26000000000000012</v>
          </cell>
          <cell r="CX348">
            <v>-0.26000000000000012</v>
          </cell>
          <cell r="CY348">
            <v>-0.26000000000000012</v>
          </cell>
          <cell r="CZ348">
            <v>-0.26000000000000012</v>
          </cell>
          <cell r="DA348">
            <v>-0.26000000000000012</v>
          </cell>
          <cell r="DB348">
            <v>-0.26000000000000012</v>
          </cell>
          <cell r="DC348">
            <v>-0.26000000000000012</v>
          </cell>
          <cell r="DD348">
            <v>-0.26000000000000012</v>
          </cell>
          <cell r="DE348">
            <v>-0.26000000000000012</v>
          </cell>
          <cell r="DF348">
            <v>-0.26000000000000012</v>
          </cell>
          <cell r="DG348">
            <v>-0.26000000000000012</v>
          </cell>
          <cell r="DH348">
            <v>-0.26000000000000012</v>
          </cell>
          <cell r="DI348">
            <v>-0.26000000000000012</v>
          </cell>
          <cell r="DJ348">
            <v>-0.26000000000000012</v>
          </cell>
          <cell r="DK348">
            <v>-0.26000000000000012</v>
          </cell>
          <cell r="DL348">
            <v>-0.26000000000000012</v>
          </cell>
          <cell r="DM348">
            <v>-0.26000000000000012</v>
          </cell>
          <cell r="DN348">
            <v>-0.26000000000000012</v>
          </cell>
          <cell r="DO348">
            <v>-0.26000000000000012</v>
          </cell>
          <cell r="DP348">
            <v>-0.26000000000000012</v>
          </cell>
          <cell r="DQ348">
            <v>-0.26000000000000012</v>
          </cell>
          <cell r="DR348">
            <v>-0.26000000000000012</v>
          </cell>
          <cell r="DS348">
            <v>-0.26000000000000012</v>
          </cell>
          <cell r="DT348">
            <v>-0.26000000000000012</v>
          </cell>
          <cell r="DU348">
            <v>-0.26000000000000012</v>
          </cell>
          <cell r="DV348">
            <v>-0.26000000000000012</v>
          </cell>
          <cell r="DW348">
            <v>-0.26000000000000012</v>
          </cell>
          <cell r="DX348">
            <v>-0.26000000000000012</v>
          </cell>
          <cell r="DY348">
            <v>-0.26000000000000012</v>
          </cell>
          <cell r="DZ348">
            <v>-0.26000000000000012</v>
          </cell>
          <cell r="EA348">
            <v>-0.26000000000000012</v>
          </cell>
          <cell r="EB348">
            <v>-0.26000000000000012</v>
          </cell>
          <cell r="EC348">
            <v>-0.26000000000000012</v>
          </cell>
          <cell r="ED348">
            <v>-0.26000000000000012</v>
          </cell>
          <cell r="EE348">
            <v>-0.26000000000000012</v>
          </cell>
          <cell r="EF348">
            <v>-0.26000000000000012</v>
          </cell>
          <cell r="EG348">
            <v>-0.26000000000000012</v>
          </cell>
          <cell r="EH348">
            <v>-0.26000000000000012</v>
          </cell>
          <cell r="EI348">
            <v>-0.26000000000000012</v>
          </cell>
          <cell r="EJ348">
            <v>-0.26000000000000012</v>
          </cell>
          <cell r="EK348">
            <v>-0.26000000000000012</v>
          </cell>
          <cell r="EL348">
            <v>-0.26000000000000012</v>
          </cell>
          <cell r="EM348">
            <v>-0.26000000000000012</v>
          </cell>
          <cell r="EN348">
            <v>-0.26000000000000012</v>
          </cell>
          <cell r="EO348">
            <v>-0.26000000000000012</v>
          </cell>
          <cell r="EP348">
            <v>-0.26000000000000012</v>
          </cell>
          <cell r="EQ348">
            <v>-0.26000000000000012</v>
          </cell>
          <cell r="ER348">
            <v>-0.26000000000000012</v>
          </cell>
          <cell r="ES348">
            <v>-0.26000000000000012</v>
          </cell>
          <cell r="ET348">
            <v>-0.26000000000000012</v>
          </cell>
          <cell r="EU348">
            <v>-0.26000000000000012</v>
          </cell>
          <cell r="EV348">
            <v>-0.26000000000000012</v>
          </cell>
          <cell r="EW348">
            <v>-0.26000000000000012</v>
          </cell>
          <cell r="EX348">
            <v>-0.26000000000000012</v>
          </cell>
          <cell r="EY348">
            <v>-0.26000000000000012</v>
          </cell>
          <cell r="EZ348">
            <v>-0.26000000000000012</v>
          </cell>
          <cell r="FA348">
            <v>-0.26000000000000012</v>
          </cell>
          <cell r="FB348">
            <v>-0.26000000000000012</v>
          </cell>
          <cell r="FC348">
            <v>-0.26000000000000012</v>
          </cell>
          <cell r="FD348">
            <v>-0.26000000000000012</v>
          </cell>
          <cell r="FE348">
            <v>-0.26000000000000012</v>
          </cell>
          <cell r="FF348">
            <v>-0.26000000000000012</v>
          </cell>
          <cell r="FG348">
            <v>-0.26000000000000012</v>
          </cell>
          <cell r="FH348">
            <v>-0.26000000000000012</v>
          </cell>
          <cell r="FI348">
            <v>-0.26000000000000012</v>
          </cell>
          <cell r="FJ348">
            <v>-0.26000000000000012</v>
          </cell>
          <cell r="FK348">
            <v>-0.26000000000000012</v>
          </cell>
          <cell r="FL348">
            <v>-0.26000000000000012</v>
          </cell>
          <cell r="FM348">
            <v>-0.26000000000000012</v>
          </cell>
          <cell r="FN348">
            <v>-0.26000000000000012</v>
          </cell>
          <cell r="FO348">
            <v>-0.26000000000000012</v>
          </cell>
          <cell r="FP348">
            <v>-0.26000000000000012</v>
          </cell>
          <cell r="FQ348">
            <v>-0.26000000000000012</v>
          </cell>
          <cell r="FR348">
            <v>-0.26000000000000012</v>
          </cell>
          <cell r="FS348">
            <v>-0.26000000000000012</v>
          </cell>
          <cell r="FT348">
            <v>-0.26000000000000012</v>
          </cell>
          <cell r="FU348">
            <v>-0.26000000000000012</v>
          </cell>
          <cell r="FV348">
            <v>-0.26000000000000012</v>
          </cell>
          <cell r="FW348">
            <v>-0.26000000000000012</v>
          </cell>
          <cell r="FX348">
            <v>-0.26000000000000012</v>
          </cell>
          <cell r="FY348">
            <v>-0.26000000000000012</v>
          </cell>
          <cell r="FZ348">
            <v>-0.26000000000000012</v>
          </cell>
          <cell r="GA348">
            <v>-0.26000000000000012</v>
          </cell>
          <cell r="GB348">
            <v>-0.26000000000000012</v>
          </cell>
          <cell r="GC348">
            <v>-0.26000000000000012</v>
          </cell>
          <cell r="GD348">
            <v>-0.26000000000000012</v>
          </cell>
          <cell r="GE348">
            <v>-0.26000000000000012</v>
          </cell>
          <cell r="GF348">
            <v>-0.26000000000000012</v>
          </cell>
          <cell r="GG348">
            <v>-0.26000000000000012</v>
          </cell>
          <cell r="GH348">
            <v>-0.26000000000000012</v>
          </cell>
          <cell r="GI348">
            <v>-0.26000000000000012</v>
          </cell>
          <cell r="GJ348">
            <v>-0.26000000000000012</v>
          </cell>
          <cell r="GK348">
            <v>-0.26000000000000012</v>
          </cell>
          <cell r="GL348">
            <v>-0.26000000000000012</v>
          </cell>
          <cell r="GM348">
            <v>-0.26000000000000012</v>
          </cell>
          <cell r="GN348">
            <v>-0.26000000000000012</v>
          </cell>
          <cell r="GO348">
            <v>-0.26000000000000012</v>
          </cell>
          <cell r="GP348">
            <v>-0.26000000000000012</v>
          </cell>
          <cell r="GQ348">
            <v>-0.26000000000000012</v>
          </cell>
          <cell r="GR348">
            <v>-0.26000000000000012</v>
          </cell>
          <cell r="GS348">
            <v>-0.26000000000000012</v>
          </cell>
          <cell r="GT348">
            <v>-0.26000000000000012</v>
          </cell>
          <cell r="GU348">
            <v>-0.26000000000000012</v>
          </cell>
          <cell r="GV348">
            <v>-0.26000000000000012</v>
          </cell>
          <cell r="GW348">
            <v>-0.26000000000000012</v>
          </cell>
          <cell r="GX348">
            <v>-0.26000000000000012</v>
          </cell>
          <cell r="GY348">
            <v>-0.26000000000000012</v>
          </cell>
          <cell r="GZ348">
            <v>-0.26000000000000012</v>
          </cell>
          <cell r="HA348">
            <v>-0.26000000000000012</v>
          </cell>
          <cell r="HB348">
            <v>-0.26000000000000012</v>
          </cell>
          <cell r="HC348">
            <v>-0.26000000000000012</v>
          </cell>
          <cell r="HD348">
            <v>-0.26000000000000012</v>
          </cell>
          <cell r="HE348">
            <v>-0.26000000000000012</v>
          </cell>
          <cell r="HF348">
            <v>-0.26000000000000012</v>
          </cell>
          <cell r="HG348">
            <v>-0.26000000000000012</v>
          </cell>
          <cell r="HH348">
            <v>-0.26000000000000012</v>
          </cell>
          <cell r="HI348">
            <v>-0.26000000000000012</v>
          </cell>
          <cell r="HJ348">
            <v>-0.26000000000000012</v>
          </cell>
          <cell r="HK348">
            <v>-0.26000000000000012</v>
          </cell>
          <cell r="HL348">
            <v>-0.26000000000000012</v>
          </cell>
          <cell r="HM348">
            <v>-0.26000000000000012</v>
          </cell>
          <cell r="HN348">
            <v>-0.26000000000000012</v>
          </cell>
          <cell r="HO348">
            <v>-0.26000000000000012</v>
          </cell>
          <cell r="HP348">
            <v>-0.26000000000000012</v>
          </cell>
          <cell r="HQ348">
            <v>-0.26000000000000012</v>
          </cell>
          <cell r="HR348">
            <v>-0.26000000000000012</v>
          </cell>
          <cell r="HS348">
            <v>-0.26000000000000012</v>
          </cell>
          <cell r="HT348">
            <v>-0.26000000000000012</v>
          </cell>
          <cell r="HU348">
            <v>-0.26000000000000012</v>
          </cell>
          <cell r="HV348">
            <v>-0.26000000000000012</v>
          </cell>
          <cell r="HW348">
            <v>-0.26000000000000012</v>
          </cell>
          <cell r="HX348">
            <v>-0.26000000000000012</v>
          </cell>
          <cell r="HY348">
            <v>-0.26000000000000012</v>
          </cell>
          <cell r="HZ348">
            <v>-0.26000000000000012</v>
          </cell>
          <cell r="IA348">
            <v>-0.26000000000000012</v>
          </cell>
          <cell r="IB348">
            <v>-0.26000000000000012</v>
          </cell>
          <cell r="IC348">
            <v>-0.26000000000000012</v>
          </cell>
          <cell r="ID348">
            <v>-0.26000000000000012</v>
          </cell>
          <cell r="IE348">
            <v>-0.26000000000000012</v>
          </cell>
          <cell r="IF348">
            <v>-0.26000000000000012</v>
          </cell>
          <cell r="IG348">
            <v>-0.26000000000000012</v>
          </cell>
          <cell r="IH348">
            <v>-0.26000000000000012</v>
          </cell>
          <cell r="II348">
            <v>-0.26000000000000012</v>
          </cell>
          <cell r="IJ348">
            <v>-0.26000000000000012</v>
          </cell>
          <cell r="IK348">
            <v>-0.26000000000000012</v>
          </cell>
          <cell r="IL348">
            <v>-0.26000000000000012</v>
          </cell>
          <cell r="IM348">
            <v>-0.26000000000000012</v>
          </cell>
          <cell r="IN348">
            <v>-0.26000000000000012</v>
          </cell>
          <cell r="IO348">
            <v>-0.26000000000000012</v>
          </cell>
          <cell r="IP348">
            <v>-0.26000000000000012</v>
          </cell>
          <cell r="IQ348">
            <v>-0.26000000000000012</v>
          </cell>
        </row>
        <row r="349">
          <cell r="C349">
            <v>10</v>
          </cell>
          <cell r="AG349">
            <v>0</v>
          </cell>
          <cell r="AL349">
            <v>0</v>
          </cell>
          <cell r="AO349">
            <v>0.26</v>
          </cell>
          <cell r="AP349">
            <v>0.26</v>
          </cell>
          <cell r="AQ349">
            <v>0.26</v>
          </cell>
          <cell r="AR349">
            <v>0.26</v>
          </cell>
          <cell r="AS349">
            <v>0.2311111111111111</v>
          </cell>
          <cell r="AT349">
            <v>0.20222222222222219</v>
          </cell>
          <cell r="AU349">
            <v>0.17333333333333331</v>
          </cell>
          <cell r="AV349">
            <v>0.1444444444444444</v>
          </cell>
          <cell r="AW349">
            <v>0.11555555555555551</v>
          </cell>
          <cell r="AX349">
            <v>8.6666666666666628E-2</v>
          </cell>
          <cell r="AY349">
            <v>5.7777777777777733E-2</v>
          </cell>
          <cell r="AZ349">
            <v>2.8888888888888846E-2</v>
          </cell>
          <cell r="BA349">
            <v>-4.3298697960381107E-17</v>
          </cell>
          <cell r="BB349">
            <v>-4.3298697960381107E-17</v>
          </cell>
          <cell r="BC349">
            <v>0.55555555555555558</v>
          </cell>
          <cell r="BD349">
            <v>0.55555555555555558</v>
          </cell>
          <cell r="BE349">
            <v>0.55555555555555558</v>
          </cell>
          <cell r="BF349">
            <v>0.55555555555555558</v>
          </cell>
          <cell r="BG349">
            <v>0.55555555555555558</v>
          </cell>
          <cell r="BH349">
            <v>0.55555555555555558</v>
          </cell>
          <cell r="BI349">
            <v>0.55555555555555558</v>
          </cell>
          <cell r="BJ349">
            <v>0.55555555555555558</v>
          </cell>
          <cell r="BK349">
            <v>0.55555555555555558</v>
          </cell>
          <cell r="BL349">
            <v>0.55555555555555558</v>
          </cell>
          <cell r="BM349">
            <v>0.55555555555555558</v>
          </cell>
          <cell r="BN349">
            <v>0.55555555555555558</v>
          </cell>
          <cell r="BO349">
            <v>0.55555555555555558</v>
          </cell>
          <cell r="BP349">
            <v>0.55555555555555558</v>
          </cell>
          <cell r="BQ349">
            <v>0.55555555555555558</v>
          </cell>
          <cell r="BR349">
            <v>0.55555555555555558</v>
          </cell>
          <cell r="BS349">
            <v>0.55555555555555558</v>
          </cell>
          <cell r="BT349">
            <v>0.55555555555555558</v>
          </cell>
          <cell r="BU349">
            <v>-0.26000000000000012</v>
          </cell>
          <cell r="BV349">
            <v>-0.26000000000000012</v>
          </cell>
          <cell r="BW349">
            <v>-0.26000000000000012</v>
          </cell>
          <cell r="BX349">
            <v>-0.26000000000000012</v>
          </cell>
          <cell r="BY349">
            <v>-0.26000000000000012</v>
          </cell>
          <cell r="BZ349">
            <v>-0.26000000000000012</v>
          </cell>
          <cell r="CA349">
            <v>-0.26000000000000012</v>
          </cell>
          <cell r="CB349">
            <v>-0.26000000000000012</v>
          </cell>
          <cell r="CC349">
            <v>-0.26000000000000012</v>
          </cell>
          <cell r="CD349">
            <v>-0.26000000000000012</v>
          </cell>
          <cell r="CE349">
            <v>-0.26000000000000012</v>
          </cell>
          <cell r="CF349">
            <v>-0.26000000000000012</v>
          </cell>
          <cell r="CG349">
            <v>-0.26000000000000012</v>
          </cell>
          <cell r="CH349">
            <v>-0.26000000000000012</v>
          </cell>
          <cell r="CI349">
            <v>-0.26000000000000012</v>
          </cell>
          <cell r="CJ349">
            <v>-0.26000000000000012</v>
          </cell>
          <cell r="CK349">
            <v>-0.26000000000000012</v>
          </cell>
          <cell r="CL349">
            <v>-0.26000000000000012</v>
          </cell>
          <cell r="CM349">
            <v>-0.26000000000000012</v>
          </cell>
          <cell r="CN349">
            <v>-0.26000000000000012</v>
          </cell>
          <cell r="CO349">
            <v>-0.26000000000000012</v>
          </cell>
          <cell r="CP349">
            <v>-0.26000000000000012</v>
          </cell>
          <cell r="CQ349">
            <v>-0.26000000000000012</v>
          </cell>
          <cell r="CR349">
            <v>-0.26000000000000012</v>
          </cell>
          <cell r="CS349">
            <v>-0.26000000000000012</v>
          </cell>
          <cell r="CT349">
            <v>-0.26000000000000012</v>
          </cell>
          <cell r="CU349">
            <v>-0.26000000000000012</v>
          </cell>
          <cell r="CV349">
            <v>-0.26000000000000012</v>
          </cell>
          <cell r="CW349">
            <v>-0.26000000000000012</v>
          </cell>
          <cell r="CX349">
            <v>-0.26000000000000012</v>
          </cell>
          <cell r="CY349">
            <v>-0.26000000000000012</v>
          </cell>
          <cell r="CZ349">
            <v>-0.26000000000000012</v>
          </cell>
          <cell r="DA349">
            <v>-0.26000000000000012</v>
          </cell>
          <cell r="DB349">
            <v>-0.26000000000000012</v>
          </cell>
          <cell r="DC349">
            <v>-0.26000000000000012</v>
          </cell>
          <cell r="DD349">
            <v>-0.26000000000000012</v>
          </cell>
          <cell r="DE349">
            <v>-0.26000000000000012</v>
          </cell>
          <cell r="DF349">
            <v>-0.26000000000000012</v>
          </cell>
          <cell r="DG349">
            <v>-0.26000000000000012</v>
          </cell>
          <cell r="DH349">
            <v>-0.26000000000000012</v>
          </cell>
          <cell r="DI349">
            <v>-0.26000000000000012</v>
          </cell>
          <cell r="DJ349">
            <v>-0.26000000000000012</v>
          </cell>
          <cell r="DK349">
            <v>-0.26000000000000012</v>
          </cell>
          <cell r="DL349">
            <v>-0.26000000000000012</v>
          </cell>
          <cell r="DM349">
            <v>-0.26000000000000012</v>
          </cell>
          <cell r="DN349">
            <v>-0.26000000000000012</v>
          </cell>
          <cell r="DO349">
            <v>-0.26000000000000012</v>
          </cell>
          <cell r="DP349">
            <v>-0.26000000000000012</v>
          </cell>
          <cell r="DQ349">
            <v>-0.26000000000000012</v>
          </cell>
          <cell r="DR349">
            <v>-0.26000000000000012</v>
          </cell>
          <cell r="DS349">
            <v>-0.26000000000000012</v>
          </cell>
          <cell r="DT349">
            <v>-0.26000000000000012</v>
          </cell>
          <cell r="DU349">
            <v>-0.26000000000000012</v>
          </cell>
          <cell r="DV349">
            <v>-0.26000000000000012</v>
          </cell>
          <cell r="DW349">
            <v>-0.26000000000000012</v>
          </cell>
          <cell r="DX349">
            <v>-0.26000000000000012</v>
          </cell>
          <cell r="DY349">
            <v>-0.26000000000000012</v>
          </cell>
          <cell r="DZ349">
            <v>-0.26000000000000012</v>
          </cell>
          <cell r="EA349">
            <v>-0.26000000000000012</v>
          </cell>
          <cell r="EB349">
            <v>-0.26000000000000012</v>
          </cell>
          <cell r="EC349">
            <v>-0.26000000000000012</v>
          </cell>
          <cell r="ED349">
            <v>-0.26000000000000012</v>
          </cell>
          <cell r="EE349">
            <v>-0.26000000000000012</v>
          </cell>
          <cell r="EF349">
            <v>-0.26000000000000012</v>
          </cell>
          <cell r="EG349">
            <v>-0.26000000000000012</v>
          </cell>
          <cell r="EH349">
            <v>-0.26000000000000012</v>
          </cell>
          <cell r="EI349">
            <v>-0.26000000000000012</v>
          </cell>
          <cell r="EJ349">
            <v>-0.26000000000000012</v>
          </cell>
          <cell r="EK349">
            <v>-0.26000000000000012</v>
          </cell>
          <cell r="EL349">
            <v>-0.26000000000000012</v>
          </cell>
          <cell r="EM349">
            <v>-0.26000000000000012</v>
          </cell>
          <cell r="EN349">
            <v>-0.26000000000000012</v>
          </cell>
          <cell r="EO349">
            <v>-0.26000000000000012</v>
          </cell>
          <cell r="EP349">
            <v>-0.26000000000000012</v>
          </cell>
          <cell r="EQ349">
            <v>-0.26000000000000012</v>
          </cell>
          <cell r="ER349">
            <v>-0.26000000000000012</v>
          </cell>
          <cell r="ES349">
            <v>-0.26000000000000012</v>
          </cell>
          <cell r="ET349">
            <v>-0.26000000000000012</v>
          </cell>
          <cell r="EU349">
            <v>-0.26000000000000012</v>
          </cell>
          <cell r="EV349">
            <v>-0.26000000000000012</v>
          </cell>
          <cell r="EW349">
            <v>-0.26000000000000012</v>
          </cell>
          <cell r="EX349">
            <v>-0.26000000000000012</v>
          </cell>
          <cell r="EY349">
            <v>-0.26000000000000012</v>
          </cell>
          <cell r="EZ349">
            <v>-0.26000000000000012</v>
          </cell>
          <cell r="FA349">
            <v>-0.26000000000000012</v>
          </cell>
          <cell r="FB349">
            <v>-0.26000000000000012</v>
          </cell>
          <cell r="FC349">
            <v>-0.26000000000000012</v>
          </cell>
          <cell r="FD349">
            <v>-0.26000000000000012</v>
          </cell>
          <cell r="FE349">
            <v>-0.26000000000000012</v>
          </cell>
          <cell r="FF349">
            <v>-0.26000000000000012</v>
          </cell>
          <cell r="FG349">
            <v>-0.26000000000000012</v>
          </cell>
          <cell r="FH349">
            <v>-0.26000000000000012</v>
          </cell>
          <cell r="FI349">
            <v>-0.26000000000000012</v>
          </cell>
          <cell r="FJ349">
            <v>-0.26000000000000012</v>
          </cell>
          <cell r="FK349">
            <v>-0.26000000000000012</v>
          </cell>
          <cell r="FL349">
            <v>-0.26000000000000012</v>
          </cell>
          <cell r="FM349">
            <v>-0.26000000000000012</v>
          </cell>
          <cell r="FN349">
            <v>-0.26000000000000012</v>
          </cell>
          <cell r="FO349">
            <v>-0.26000000000000012</v>
          </cell>
          <cell r="FP349">
            <v>-0.26000000000000012</v>
          </cell>
          <cell r="FQ349">
            <v>-0.26000000000000012</v>
          </cell>
          <cell r="FR349">
            <v>-0.26000000000000012</v>
          </cell>
          <cell r="FS349">
            <v>-0.26000000000000012</v>
          </cell>
          <cell r="FT349">
            <v>-0.26000000000000012</v>
          </cell>
          <cell r="FU349">
            <v>-0.26000000000000012</v>
          </cell>
          <cell r="FV349">
            <v>-0.26000000000000012</v>
          </cell>
          <cell r="FW349">
            <v>-0.26000000000000012</v>
          </cell>
          <cell r="FX349">
            <v>-0.26000000000000012</v>
          </cell>
          <cell r="FY349">
            <v>-0.26000000000000012</v>
          </cell>
          <cell r="FZ349">
            <v>-0.26000000000000012</v>
          </cell>
          <cell r="GA349">
            <v>-0.26000000000000012</v>
          </cell>
          <cell r="GB349">
            <v>-0.26000000000000012</v>
          </cell>
          <cell r="GC349">
            <v>-0.26000000000000012</v>
          </cell>
          <cell r="GD349">
            <v>-0.26000000000000012</v>
          </cell>
          <cell r="GE349">
            <v>-0.26000000000000012</v>
          </cell>
          <cell r="GF349">
            <v>-0.26000000000000012</v>
          </cell>
          <cell r="GG349">
            <v>-0.26000000000000012</v>
          </cell>
          <cell r="GH349">
            <v>-0.26000000000000012</v>
          </cell>
          <cell r="GI349">
            <v>-0.26000000000000012</v>
          </cell>
          <cell r="GJ349">
            <v>-0.26000000000000012</v>
          </cell>
          <cell r="GK349">
            <v>-0.26000000000000012</v>
          </cell>
          <cell r="GL349">
            <v>-0.26000000000000012</v>
          </cell>
          <cell r="GM349">
            <v>-0.26000000000000012</v>
          </cell>
          <cell r="GN349">
            <v>-0.26000000000000012</v>
          </cell>
          <cell r="GO349">
            <v>-0.26000000000000012</v>
          </cell>
          <cell r="GP349">
            <v>-0.26000000000000012</v>
          </cell>
          <cell r="GQ349">
            <v>-0.26000000000000012</v>
          </cell>
          <cell r="GR349">
            <v>-0.26000000000000012</v>
          </cell>
          <cell r="GS349">
            <v>-0.26000000000000012</v>
          </cell>
          <cell r="GT349">
            <v>-0.26000000000000012</v>
          </cell>
          <cell r="GU349">
            <v>-0.26000000000000012</v>
          </cell>
          <cell r="GV349">
            <v>-0.26000000000000012</v>
          </cell>
          <cell r="GW349">
            <v>-0.26000000000000012</v>
          </cell>
          <cell r="GX349">
            <v>-0.26000000000000012</v>
          </cell>
          <cell r="GY349">
            <v>-0.26000000000000012</v>
          </cell>
          <cell r="GZ349">
            <v>-0.26000000000000012</v>
          </cell>
          <cell r="HA349">
            <v>-0.26000000000000012</v>
          </cell>
          <cell r="HB349">
            <v>-0.26000000000000012</v>
          </cell>
          <cell r="HC349">
            <v>-0.26000000000000012</v>
          </cell>
          <cell r="HD349">
            <v>-0.26000000000000012</v>
          </cell>
          <cell r="HE349">
            <v>-0.26000000000000012</v>
          </cell>
          <cell r="HF349">
            <v>-0.26000000000000012</v>
          </cell>
          <cell r="HG349">
            <v>-0.26000000000000012</v>
          </cell>
          <cell r="HH349">
            <v>-0.26000000000000012</v>
          </cell>
          <cell r="HI349">
            <v>-0.26000000000000012</v>
          </cell>
          <cell r="HJ349">
            <v>-0.26000000000000012</v>
          </cell>
          <cell r="HK349">
            <v>-0.26000000000000012</v>
          </cell>
          <cell r="HL349">
            <v>-0.26000000000000012</v>
          </cell>
          <cell r="HM349">
            <v>-0.26000000000000012</v>
          </cell>
          <cell r="HN349">
            <v>-0.26000000000000012</v>
          </cell>
          <cell r="HO349">
            <v>-0.26000000000000012</v>
          </cell>
          <cell r="HP349">
            <v>-0.26000000000000012</v>
          </cell>
          <cell r="HQ349">
            <v>-0.26000000000000012</v>
          </cell>
          <cell r="HR349">
            <v>-0.26000000000000012</v>
          </cell>
          <cell r="HS349">
            <v>-0.26000000000000012</v>
          </cell>
          <cell r="HT349">
            <v>-0.26000000000000012</v>
          </cell>
          <cell r="HU349">
            <v>-0.26000000000000012</v>
          </cell>
          <cell r="HV349">
            <v>-0.26000000000000012</v>
          </cell>
          <cell r="HW349">
            <v>-0.26000000000000012</v>
          </cell>
          <cell r="HX349">
            <v>-0.26000000000000012</v>
          </cell>
          <cell r="HY349">
            <v>-0.26000000000000012</v>
          </cell>
          <cell r="HZ349">
            <v>-0.26000000000000012</v>
          </cell>
          <cell r="IA349">
            <v>-0.26000000000000012</v>
          </cell>
          <cell r="IB349">
            <v>-0.26000000000000012</v>
          </cell>
          <cell r="IC349">
            <v>-0.26000000000000012</v>
          </cell>
          <cell r="ID349">
            <v>-0.26000000000000012</v>
          </cell>
          <cell r="IE349">
            <v>-0.26000000000000012</v>
          </cell>
          <cell r="IF349">
            <v>-0.26000000000000012</v>
          </cell>
          <cell r="IG349">
            <v>-0.26000000000000012</v>
          </cell>
          <cell r="IH349">
            <v>-0.26000000000000012</v>
          </cell>
          <cell r="II349">
            <v>-0.26000000000000012</v>
          </cell>
          <cell r="IJ349">
            <v>-0.26000000000000012</v>
          </cell>
          <cell r="IK349">
            <v>-0.26000000000000012</v>
          </cell>
          <cell r="IL349">
            <v>-0.26000000000000012</v>
          </cell>
          <cell r="IM349">
            <v>-0.26000000000000012</v>
          </cell>
          <cell r="IN349">
            <v>-0.26000000000000012</v>
          </cell>
          <cell r="IO349">
            <v>-0.26000000000000012</v>
          </cell>
          <cell r="IP349">
            <v>-0.26000000000000012</v>
          </cell>
          <cell r="IQ349">
            <v>-0.26000000000000012</v>
          </cell>
        </row>
        <row r="350">
          <cell r="C350">
            <v>10</v>
          </cell>
          <cell r="AP350">
            <v>0.26</v>
          </cell>
          <cell r="AQ350">
            <v>0.26</v>
          </cell>
          <cell r="AR350">
            <v>0.26</v>
          </cell>
          <cell r="AS350">
            <v>0.26</v>
          </cell>
          <cell r="AT350">
            <v>0.2311111111111111</v>
          </cell>
          <cell r="AU350">
            <v>0.20222222222222219</v>
          </cell>
          <cell r="AV350">
            <v>0.17333333333333331</v>
          </cell>
          <cell r="AW350">
            <v>0.1444444444444444</v>
          </cell>
          <cell r="AX350">
            <v>0.11555555555555551</v>
          </cell>
          <cell r="AY350">
            <v>8.6666666666666628E-2</v>
          </cell>
          <cell r="AZ350">
            <v>5.7777777777777733E-2</v>
          </cell>
          <cell r="BA350">
            <v>2.8888888888888846E-2</v>
          </cell>
          <cell r="BB350">
            <v>-4.3298697960381107E-17</v>
          </cell>
          <cell r="BC350">
            <v>-4.3298697960381107E-17</v>
          </cell>
          <cell r="BD350">
            <v>0.55555555555555558</v>
          </cell>
          <cell r="BE350">
            <v>0.55555555555555558</v>
          </cell>
          <cell r="BF350">
            <v>0.55555555555555558</v>
          </cell>
          <cell r="BG350">
            <v>0.55555555555555558</v>
          </cell>
          <cell r="BH350">
            <v>0.55555555555555558</v>
          </cell>
          <cell r="BI350">
            <v>0.55555555555555558</v>
          </cell>
          <cell r="BJ350">
            <v>0.55555555555555558</v>
          </cell>
          <cell r="BK350">
            <v>0.55555555555555558</v>
          </cell>
          <cell r="BL350">
            <v>0.55555555555555558</v>
          </cell>
          <cell r="BM350">
            <v>0.55555555555555558</v>
          </cell>
          <cell r="BN350">
            <v>0.55555555555555558</v>
          </cell>
          <cell r="BO350">
            <v>0.55555555555555558</v>
          </cell>
          <cell r="BP350">
            <v>0.55555555555555558</v>
          </cell>
          <cell r="BQ350">
            <v>0.55555555555555558</v>
          </cell>
          <cell r="BR350">
            <v>0.55555555555555558</v>
          </cell>
          <cell r="BS350">
            <v>0.55555555555555558</v>
          </cell>
          <cell r="BT350">
            <v>0.55555555555555558</v>
          </cell>
          <cell r="BU350">
            <v>0.55555555555555558</v>
          </cell>
          <cell r="BV350">
            <v>-0.26000000000000012</v>
          </cell>
          <cell r="BW350">
            <v>-0.26000000000000012</v>
          </cell>
          <cell r="BX350">
            <v>-0.26000000000000012</v>
          </cell>
          <cell r="BY350">
            <v>-0.26000000000000012</v>
          </cell>
          <cell r="BZ350">
            <v>-0.26000000000000012</v>
          </cell>
          <cell r="CA350">
            <v>-0.26000000000000012</v>
          </cell>
          <cell r="CB350">
            <v>-0.26000000000000012</v>
          </cell>
          <cell r="CC350">
            <v>-0.26000000000000012</v>
          </cell>
          <cell r="CD350">
            <v>-0.26000000000000012</v>
          </cell>
          <cell r="CE350">
            <v>-0.26000000000000012</v>
          </cell>
          <cell r="CF350">
            <v>-0.26000000000000012</v>
          </cell>
          <cell r="CG350">
            <v>-0.26000000000000012</v>
          </cell>
          <cell r="CH350">
            <v>-0.26000000000000012</v>
          </cell>
          <cell r="CI350">
            <v>-0.26000000000000012</v>
          </cell>
          <cell r="CJ350">
            <v>-0.26000000000000012</v>
          </cell>
          <cell r="CK350">
            <v>-0.26000000000000012</v>
          </cell>
          <cell r="CL350">
            <v>-0.26000000000000012</v>
          </cell>
          <cell r="CM350">
            <v>-0.26000000000000012</v>
          </cell>
          <cell r="CN350">
            <v>-0.26000000000000012</v>
          </cell>
          <cell r="CO350">
            <v>-0.26000000000000012</v>
          </cell>
          <cell r="CP350">
            <v>-0.26000000000000012</v>
          </cell>
          <cell r="CQ350">
            <v>-0.26000000000000012</v>
          </cell>
          <cell r="CR350">
            <v>-0.26000000000000012</v>
          </cell>
          <cell r="CS350">
            <v>-0.26000000000000012</v>
          </cell>
          <cell r="CT350">
            <v>-0.26000000000000012</v>
          </cell>
          <cell r="CU350">
            <v>-0.26000000000000012</v>
          </cell>
          <cell r="CV350">
            <v>-0.26000000000000012</v>
          </cell>
          <cell r="CW350">
            <v>-0.26000000000000012</v>
          </cell>
          <cell r="CX350">
            <v>-0.26000000000000012</v>
          </cell>
          <cell r="CY350">
            <v>-0.26000000000000012</v>
          </cell>
          <cell r="CZ350">
            <v>-0.26000000000000012</v>
          </cell>
          <cell r="DA350">
            <v>-0.26000000000000012</v>
          </cell>
          <cell r="DB350">
            <v>-0.26000000000000012</v>
          </cell>
          <cell r="DC350">
            <v>-0.26000000000000012</v>
          </cell>
          <cell r="DD350">
            <v>-0.26000000000000012</v>
          </cell>
          <cell r="DE350">
            <v>-0.26000000000000012</v>
          </cell>
          <cell r="DF350">
            <v>-0.26000000000000012</v>
          </cell>
          <cell r="DG350">
            <v>-0.26000000000000012</v>
          </cell>
          <cell r="DH350">
            <v>-0.26000000000000012</v>
          </cell>
          <cell r="DI350">
            <v>-0.26000000000000012</v>
          </cell>
          <cell r="DJ350">
            <v>-0.26000000000000012</v>
          </cell>
          <cell r="DK350">
            <v>-0.26000000000000012</v>
          </cell>
          <cell r="DL350">
            <v>-0.26000000000000012</v>
          </cell>
          <cell r="DM350">
            <v>-0.26000000000000012</v>
          </cell>
          <cell r="DN350">
            <v>-0.26000000000000012</v>
          </cell>
          <cell r="DO350">
            <v>-0.26000000000000012</v>
          </cell>
          <cell r="DP350">
            <v>-0.26000000000000012</v>
          </cell>
          <cell r="DQ350">
            <v>-0.26000000000000012</v>
          </cell>
          <cell r="DR350">
            <v>-0.26000000000000012</v>
          </cell>
          <cell r="DS350">
            <v>-0.26000000000000012</v>
          </cell>
          <cell r="DT350">
            <v>-0.26000000000000012</v>
          </cell>
          <cell r="DU350">
            <v>-0.26000000000000012</v>
          </cell>
          <cell r="DV350">
            <v>-0.26000000000000012</v>
          </cell>
          <cell r="DW350">
            <v>-0.26000000000000012</v>
          </cell>
          <cell r="DX350">
            <v>-0.26000000000000012</v>
          </cell>
          <cell r="DY350">
            <v>-0.26000000000000012</v>
          </cell>
          <cell r="DZ350">
            <v>-0.26000000000000012</v>
          </cell>
          <cell r="EA350">
            <v>-0.26000000000000012</v>
          </cell>
          <cell r="EB350">
            <v>-0.26000000000000012</v>
          </cell>
          <cell r="EC350">
            <v>-0.26000000000000012</v>
          </cell>
          <cell r="ED350">
            <v>-0.26000000000000012</v>
          </cell>
          <cell r="EE350">
            <v>-0.26000000000000012</v>
          </cell>
          <cell r="EF350">
            <v>-0.26000000000000012</v>
          </cell>
          <cell r="EG350">
            <v>-0.26000000000000012</v>
          </cell>
          <cell r="EH350">
            <v>-0.26000000000000012</v>
          </cell>
          <cell r="EI350">
            <v>-0.26000000000000012</v>
          </cell>
          <cell r="EJ350">
            <v>-0.26000000000000012</v>
          </cell>
          <cell r="EK350">
            <v>-0.26000000000000012</v>
          </cell>
          <cell r="EL350">
            <v>-0.26000000000000012</v>
          </cell>
          <cell r="EM350">
            <v>-0.26000000000000012</v>
          </cell>
          <cell r="EN350">
            <v>-0.26000000000000012</v>
          </cell>
          <cell r="EO350">
            <v>-0.26000000000000012</v>
          </cell>
          <cell r="EP350">
            <v>-0.26000000000000012</v>
          </cell>
          <cell r="EQ350">
            <v>-0.26000000000000012</v>
          </cell>
          <cell r="ER350">
            <v>-0.26000000000000012</v>
          </cell>
          <cell r="ES350">
            <v>-0.26000000000000012</v>
          </cell>
          <cell r="ET350">
            <v>-0.26000000000000012</v>
          </cell>
          <cell r="EU350">
            <v>-0.26000000000000012</v>
          </cell>
          <cell r="EV350">
            <v>-0.26000000000000012</v>
          </cell>
          <cell r="EW350">
            <v>-0.26000000000000012</v>
          </cell>
          <cell r="EX350">
            <v>-0.26000000000000012</v>
          </cell>
          <cell r="EY350">
            <v>-0.26000000000000012</v>
          </cell>
          <cell r="EZ350">
            <v>-0.26000000000000012</v>
          </cell>
          <cell r="FA350">
            <v>-0.26000000000000012</v>
          </cell>
          <cell r="FB350">
            <v>-0.26000000000000012</v>
          </cell>
          <cell r="FC350">
            <v>-0.26000000000000012</v>
          </cell>
          <cell r="FD350">
            <v>-0.26000000000000012</v>
          </cell>
          <cell r="FE350">
            <v>-0.26000000000000012</v>
          </cell>
          <cell r="FF350">
            <v>-0.26000000000000012</v>
          </cell>
          <cell r="FG350">
            <v>-0.26000000000000012</v>
          </cell>
          <cell r="FH350">
            <v>-0.26000000000000012</v>
          </cell>
          <cell r="FI350">
            <v>-0.26000000000000012</v>
          </cell>
          <cell r="FJ350">
            <v>-0.26000000000000012</v>
          </cell>
          <cell r="FK350">
            <v>-0.26000000000000012</v>
          </cell>
          <cell r="FL350">
            <v>-0.26000000000000012</v>
          </cell>
          <cell r="FM350">
            <v>-0.26000000000000012</v>
          </cell>
          <cell r="FN350">
            <v>-0.26000000000000012</v>
          </cell>
          <cell r="FO350">
            <v>-0.26000000000000012</v>
          </cell>
          <cell r="FP350">
            <v>-0.26000000000000012</v>
          </cell>
          <cell r="FQ350">
            <v>-0.26000000000000012</v>
          </cell>
          <cell r="FR350">
            <v>-0.26000000000000012</v>
          </cell>
          <cell r="FS350">
            <v>-0.26000000000000012</v>
          </cell>
          <cell r="FT350">
            <v>-0.26000000000000012</v>
          </cell>
          <cell r="FU350">
            <v>-0.26000000000000012</v>
          </cell>
          <cell r="FV350">
            <v>-0.26000000000000012</v>
          </cell>
          <cell r="FW350">
            <v>-0.26000000000000012</v>
          </cell>
          <cell r="FX350">
            <v>-0.26000000000000012</v>
          </cell>
          <cell r="FY350">
            <v>-0.26000000000000012</v>
          </cell>
          <cell r="FZ350">
            <v>-0.26000000000000012</v>
          </cell>
          <cell r="GA350">
            <v>-0.26000000000000012</v>
          </cell>
          <cell r="GB350">
            <v>-0.26000000000000012</v>
          </cell>
          <cell r="GC350">
            <v>-0.26000000000000012</v>
          </cell>
          <cell r="GD350">
            <v>-0.26000000000000012</v>
          </cell>
          <cell r="GE350">
            <v>-0.26000000000000012</v>
          </cell>
          <cell r="GF350">
            <v>-0.26000000000000012</v>
          </cell>
          <cell r="GG350">
            <v>-0.26000000000000012</v>
          </cell>
          <cell r="GH350">
            <v>-0.26000000000000012</v>
          </cell>
          <cell r="GI350">
            <v>-0.26000000000000012</v>
          </cell>
          <cell r="GJ350">
            <v>-0.26000000000000012</v>
          </cell>
          <cell r="GK350">
            <v>-0.26000000000000012</v>
          </cell>
          <cell r="GL350">
            <v>-0.26000000000000012</v>
          </cell>
          <cell r="GM350">
            <v>-0.26000000000000012</v>
          </cell>
          <cell r="GN350">
            <v>-0.26000000000000012</v>
          </cell>
          <cell r="GO350">
            <v>-0.26000000000000012</v>
          </cell>
          <cell r="GP350">
            <v>-0.26000000000000012</v>
          </cell>
          <cell r="GQ350">
            <v>-0.26000000000000012</v>
          </cell>
          <cell r="GR350">
            <v>-0.26000000000000012</v>
          </cell>
          <cell r="GS350">
            <v>-0.26000000000000012</v>
          </cell>
          <cell r="GT350">
            <v>-0.26000000000000012</v>
          </cell>
          <cell r="GU350">
            <v>-0.26000000000000012</v>
          </cell>
          <cell r="GV350">
            <v>-0.26000000000000012</v>
          </cell>
          <cell r="GW350">
            <v>-0.26000000000000012</v>
          </cell>
          <cell r="GX350">
            <v>-0.26000000000000012</v>
          </cell>
          <cell r="GY350">
            <v>-0.26000000000000012</v>
          </cell>
          <cell r="GZ350">
            <v>-0.26000000000000012</v>
          </cell>
          <cell r="HA350">
            <v>-0.26000000000000012</v>
          </cell>
          <cell r="HB350">
            <v>-0.26000000000000012</v>
          </cell>
          <cell r="HC350">
            <v>-0.26000000000000012</v>
          </cell>
          <cell r="HD350">
            <v>-0.26000000000000012</v>
          </cell>
          <cell r="HE350">
            <v>-0.26000000000000012</v>
          </cell>
          <cell r="HF350">
            <v>-0.26000000000000012</v>
          </cell>
          <cell r="HG350">
            <v>-0.26000000000000012</v>
          </cell>
          <cell r="HH350">
            <v>-0.26000000000000012</v>
          </cell>
          <cell r="HI350">
            <v>-0.26000000000000012</v>
          </cell>
          <cell r="HJ350">
            <v>-0.26000000000000012</v>
          </cell>
          <cell r="HK350">
            <v>-0.26000000000000012</v>
          </cell>
          <cell r="HL350">
            <v>-0.26000000000000012</v>
          </cell>
          <cell r="HM350">
            <v>-0.26000000000000012</v>
          </cell>
          <cell r="HN350">
            <v>-0.26000000000000012</v>
          </cell>
          <cell r="HO350">
            <v>-0.26000000000000012</v>
          </cell>
          <cell r="HP350">
            <v>-0.26000000000000012</v>
          </cell>
          <cell r="HQ350">
            <v>-0.26000000000000012</v>
          </cell>
          <cell r="HR350">
            <v>-0.26000000000000012</v>
          </cell>
          <cell r="HS350">
            <v>-0.26000000000000012</v>
          </cell>
          <cell r="HT350">
            <v>-0.26000000000000012</v>
          </cell>
          <cell r="HU350">
            <v>-0.26000000000000012</v>
          </cell>
          <cell r="HV350">
            <v>-0.26000000000000012</v>
          </cell>
          <cell r="HW350">
            <v>-0.26000000000000012</v>
          </cell>
          <cell r="HX350">
            <v>-0.26000000000000012</v>
          </cell>
          <cell r="HY350">
            <v>-0.26000000000000012</v>
          </cell>
          <cell r="HZ350">
            <v>-0.26000000000000012</v>
          </cell>
          <cell r="IA350">
            <v>-0.26000000000000012</v>
          </cell>
          <cell r="IB350">
            <v>-0.26000000000000012</v>
          </cell>
          <cell r="IC350">
            <v>-0.26000000000000012</v>
          </cell>
          <cell r="ID350">
            <v>-0.26000000000000012</v>
          </cell>
          <cell r="IE350">
            <v>-0.26000000000000012</v>
          </cell>
          <cell r="IF350">
            <v>-0.26000000000000012</v>
          </cell>
          <cell r="IG350">
            <v>-0.26000000000000012</v>
          </cell>
          <cell r="IH350">
            <v>-0.26000000000000012</v>
          </cell>
          <cell r="II350">
            <v>-0.26000000000000012</v>
          </cell>
          <cell r="IJ350">
            <v>-0.26000000000000012</v>
          </cell>
          <cell r="IK350">
            <v>-0.26000000000000012</v>
          </cell>
          <cell r="IL350">
            <v>-0.26000000000000012</v>
          </cell>
          <cell r="IM350">
            <v>-0.26000000000000012</v>
          </cell>
          <cell r="IN350">
            <v>-0.26000000000000012</v>
          </cell>
          <cell r="IO350">
            <v>-0.26000000000000012</v>
          </cell>
          <cell r="IP350">
            <v>-0.26000000000000012</v>
          </cell>
          <cell r="IQ350">
            <v>-0.26000000000000012</v>
          </cell>
        </row>
        <row r="351">
          <cell r="AQ351">
            <v>0.26</v>
          </cell>
          <cell r="AR351">
            <v>0.26</v>
          </cell>
          <cell r="AS351">
            <v>0.26</v>
          </cell>
          <cell r="AT351">
            <v>0.26</v>
          </cell>
          <cell r="AU351">
            <v>0.2311111111111111</v>
          </cell>
          <cell r="AV351">
            <v>0.20222222222222219</v>
          </cell>
          <cell r="AW351">
            <v>0.17333333333333331</v>
          </cell>
          <cell r="AX351">
            <v>0.1444444444444444</v>
          </cell>
          <cell r="AY351">
            <v>0.11555555555555551</v>
          </cell>
          <cell r="AZ351">
            <v>8.6666666666666628E-2</v>
          </cell>
          <cell r="BA351">
            <v>5.7777777777777733E-2</v>
          </cell>
          <cell r="BB351">
            <v>2.8888888888888846E-2</v>
          </cell>
          <cell r="BC351">
            <v>-4.3298697960381107E-17</v>
          </cell>
          <cell r="BD351">
            <v>-4.3298697960381107E-17</v>
          </cell>
          <cell r="BE351">
            <v>-4.3298697960381107E-17</v>
          </cell>
          <cell r="BF351">
            <v>-4.3298697960381107E-17</v>
          </cell>
          <cell r="BG351">
            <v>-4.3298697960381107E-17</v>
          </cell>
          <cell r="BH351">
            <v>-0.26000000000000012</v>
          </cell>
          <cell r="BI351">
            <v>-0.26000000000000012</v>
          </cell>
          <cell r="BJ351">
            <v>-0.26000000000000012</v>
          </cell>
          <cell r="BK351">
            <v>-0.26000000000000012</v>
          </cell>
          <cell r="BL351">
            <v>-0.26000000000000012</v>
          </cell>
          <cell r="BM351">
            <v>-0.26000000000000012</v>
          </cell>
          <cell r="BN351">
            <v>-0.26000000000000012</v>
          </cell>
          <cell r="BO351">
            <v>-0.26000000000000012</v>
          </cell>
          <cell r="BP351">
            <v>-0.26000000000000012</v>
          </cell>
          <cell r="BQ351">
            <v>-0.26000000000000012</v>
          </cell>
          <cell r="BR351">
            <v>-0.26000000000000012</v>
          </cell>
          <cell r="BS351">
            <v>-0.26000000000000012</v>
          </cell>
          <cell r="BT351">
            <v>-0.26000000000000012</v>
          </cell>
          <cell r="BU351">
            <v>-0.26000000000000012</v>
          </cell>
          <cell r="BV351">
            <v>-0.26000000000000012</v>
          </cell>
          <cell r="BW351">
            <v>-0.26000000000000012</v>
          </cell>
          <cell r="BX351">
            <v>-0.26000000000000012</v>
          </cell>
          <cell r="BY351">
            <v>-0.26000000000000012</v>
          </cell>
          <cell r="BZ351">
            <v>-0.26000000000000012</v>
          </cell>
          <cell r="CA351">
            <v>-0.26000000000000012</v>
          </cell>
          <cell r="CB351">
            <v>-0.26000000000000012</v>
          </cell>
          <cell r="CC351">
            <v>-0.26000000000000012</v>
          </cell>
          <cell r="CD351">
            <v>-0.26000000000000012</v>
          </cell>
          <cell r="CE351">
            <v>-0.26000000000000012</v>
          </cell>
          <cell r="CF351">
            <v>-0.26000000000000012</v>
          </cell>
          <cell r="CG351">
            <v>-0.26000000000000012</v>
          </cell>
          <cell r="CH351">
            <v>-0.26000000000000012</v>
          </cell>
          <cell r="CI351">
            <v>-0.26000000000000012</v>
          </cell>
          <cell r="CJ351">
            <v>-0.26000000000000012</v>
          </cell>
          <cell r="CK351">
            <v>-0.26000000000000012</v>
          </cell>
          <cell r="CL351">
            <v>-0.26000000000000012</v>
          </cell>
          <cell r="CM351">
            <v>-0.26000000000000012</v>
          </cell>
          <cell r="CN351">
            <v>-0.26000000000000012</v>
          </cell>
          <cell r="CO351">
            <v>-0.26000000000000012</v>
          </cell>
          <cell r="CP351">
            <v>-0.26000000000000012</v>
          </cell>
          <cell r="CQ351">
            <v>-0.26000000000000012</v>
          </cell>
          <cell r="CR351">
            <v>-0.26000000000000012</v>
          </cell>
          <cell r="CS351">
            <v>-0.26000000000000012</v>
          </cell>
          <cell r="CT351">
            <v>-0.26000000000000012</v>
          </cell>
          <cell r="CU351">
            <v>-0.26000000000000012</v>
          </cell>
          <cell r="CV351">
            <v>-0.26000000000000012</v>
          </cell>
          <cell r="CW351">
            <v>-0.26000000000000012</v>
          </cell>
          <cell r="CX351">
            <v>-0.26000000000000012</v>
          </cell>
          <cell r="CY351">
            <v>-0.26000000000000012</v>
          </cell>
          <cell r="CZ351">
            <v>-0.26000000000000012</v>
          </cell>
          <cell r="DA351">
            <v>-0.26000000000000012</v>
          </cell>
          <cell r="DB351">
            <v>-0.26000000000000012</v>
          </cell>
          <cell r="DC351">
            <v>-0.26000000000000012</v>
          </cell>
          <cell r="DD351">
            <v>-0.26000000000000012</v>
          </cell>
          <cell r="DE351">
            <v>-0.26000000000000012</v>
          </cell>
          <cell r="DF351">
            <v>-0.26000000000000012</v>
          </cell>
          <cell r="DG351">
            <v>-0.26000000000000012</v>
          </cell>
          <cell r="DH351">
            <v>-0.26000000000000012</v>
          </cell>
          <cell r="DI351">
            <v>-0.26000000000000012</v>
          </cell>
          <cell r="DJ351">
            <v>-0.26000000000000012</v>
          </cell>
          <cell r="DK351">
            <v>-0.26000000000000012</v>
          </cell>
          <cell r="DL351">
            <v>-0.26000000000000012</v>
          </cell>
          <cell r="DM351">
            <v>-0.26000000000000012</v>
          </cell>
          <cell r="DN351">
            <v>-0.26000000000000012</v>
          </cell>
          <cell r="DO351">
            <v>-0.26000000000000012</v>
          </cell>
          <cell r="DP351">
            <v>-0.26000000000000012</v>
          </cell>
          <cell r="DQ351">
            <v>-0.26000000000000012</v>
          </cell>
          <cell r="DR351">
            <v>-0.26000000000000012</v>
          </cell>
          <cell r="DS351">
            <v>-0.26000000000000012</v>
          </cell>
          <cell r="DT351">
            <v>-0.26000000000000012</v>
          </cell>
          <cell r="DU351">
            <v>-0.26000000000000012</v>
          </cell>
          <cell r="DV351">
            <v>-0.26000000000000012</v>
          </cell>
          <cell r="DW351">
            <v>-0.26000000000000012</v>
          </cell>
          <cell r="DX351">
            <v>-0.26000000000000012</v>
          </cell>
          <cell r="DY351">
            <v>-0.26000000000000012</v>
          </cell>
          <cell r="DZ351">
            <v>-0.26000000000000012</v>
          </cell>
          <cell r="EA351">
            <v>-0.26000000000000012</v>
          </cell>
          <cell r="EB351">
            <v>-0.26000000000000012</v>
          </cell>
          <cell r="EC351">
            <v>-0.26000000000000012</v>
          </cell>
          <cell r="ED351">
            <v>-0.26000000000000012</v>
          </cell>
          <cell r="EE351">
            <v>-0.26000000000000012</v>
          </cell>
          <cell r="EF351">
            <v>-0.26000000000000012</v>
          </cell>
          <cell r="EG351">
            <v>-0.26000000000000012</v>
          </cell>
          <cell r="EH351">
            <v>-0.26000000000000012</v>
          </cell>
          <cell r="EI351">
            <v>-0.26000000000000012</v>
          </cell>
          <cell r="EJ351">
            <v>-0.26000000000000012</v>
          </cell>
          <cell r="EK351">
            <v>-0.26000000000000012</v>
          </cell>
          <cell r="EL351">
            <v>-0.26000000000000012</v>
          </cell>
          <cell r="EM351">
            <v>-0.26000000000000012</v>
          </cell>
          <cell r="EN351">
            <v>-0.26000000000000012</v>
          </cell>
          <cell r="EO351">
            <v>-0.26000000000000012</v>
          </cell>
          <cell r="EP351">
            <v>-0.26000000000000012</v>
          </cell>
          <cell r="EQ351">
            <v>-0.26000000000000012</v>
          </cell>
          <cell r="ER351">
            <v>-0.26000000000000012</v>
          </cell>
          <cell r="ES351">
            <v>-0.26000000000000012</v>
          </cell>
          <cell r="ET351">
            <v>-0.26000000000000012</v>
          </cell>
          <cell r="EU351">
            <v>-0.26000000000000012</v>
          </cell>
          <cell r="EV351">
            <v>-0.26000000000000012</v>
          </cell>
          <cell r="EW351">
            <v>-0.26000000000000012</v>
          </cell>
          <cell r="EX351">
            <v>-0.26000000000000012</v>
          </cell>
          <cell r="EY351">
            <v>-0.26000000000000012</v>
          </cell>
          <cell r="EZ351">
            <v>-0.26000000000000012</v>
          </cell>
          <cell r="FA351">
            <v>-0.26000000000000012</v>
          </cell>
          <cell r="FB351">
            <v>-0.26000000000000012</v>
          </cell>
          <cell r="FC351">
            <v>-0.26000000000000012</v>
          </cell>
          <cell r="FD351">
            <v>-0.26000000000000012</v>
          </cell>
          <cell r="FE351">
            <v>-0.26000000000000012</v>
          </cell>
          <cell r="FF351">
            <v>-0.26000000000000012</v>
          </cell>
          <cell r="FG351">
            <v>-0.26000000000000012</v>
          </cell>
          <cell r="FH351">
            <v>-0.26000000000000012</v>
          </cell>
          <cell r="FI351">
            <v>-0.26000000000000012</v>
          </cell>
          <cell r="FJ351">
            <v>-0.26000000000000012</v>
          </cell>
          <cell r="FK351">
            <v>-0.26000000000000012</v>
          </cell>
          <cell r="FL351">
            <v>-0.26000000000000012</v>
          </cell>
          <cell r="FM351">
            <v>-0.26000000000000012</v>
          </cell>
          <cell r="FN351">
            <v>-0.26000000000000012</v>
          </cell>
          <cell r="FO351">
            <v>-0.26000000000000012</v>
          </cell>
          <cell r="FP351">
            <v>-0.26000000000000012</v>
          </cell>
          <cell r="FQ351">
            <v>-0.26000000000000012</v>
          </cell>
          <cell r="FR351">
            <v>-0.26000000000000012</v>
          </cell>
          <cell r="FS351">
            <v>-0.26000000000000012</v>
          </cell>
          <cell r="FT351">
            <v>-0.26000000000000012</v>
          </cell>
          <cell r="FU351">
            <v>-0.26000000000000012</v>
          </cell>
          <cell r="FV351">
            <v>-0.26000000000000012</v>
          </cell>
          <cell r="FW351">
            <v>-0.26000000000000012</v>
          </cell>
          <cell r="FX351">
            <v>-0.26000000000000012</v>
          </cell>
          <cell r="FY351">
            <v>-0.26000000000000012</v>
          </cell>
          <cell r="FZ351">
            <v>-0.26000000000000012</v>
          </cell>
          <cell r="GA351">
            <v>-0.26000000000000012</v>
          </cell>
          <cell r="GB351">
            <v>-0.26000000000000012</v>
          </cell>
          <cell r="GC351">
            <v>-0.26000000000000012</v>
          </cell>
          <cell r="GD351">
            <v>-0.26000000000000012</v>
          </cell>
          <cell r="GE351">
            <v>-0.26000000000000012</v>
          </cell>
          <cell r="GF351">
            <v>-0.26000000000000012</v>
          </cell>
          <cell r="GG351">
            <v>-0.26000000000000012</v>
          </cell>
          <cell r="GH351">
            <v>-0.26000000000000012</v>
          </cell>
          <cell r="GI351">
            <v>-0.26000000000000012</v>
          </cell>
          <cell r="GJ351">
            <v>-0.26000000000000012</v>
          </cell>
          <cell r="GK351">
            <v>-0.26000000000000012</v>
          </cell>
          <cell r="GL351">
            <v>-0.26000000000000012</v>
          </cell>
          <cell r="GM351">
            <v>-0.26000000000000012</v>
          </cell>
          <cell r="GN351">
            <v>-0.26000000000000012</v>
          </cell>
          <cell r="GO351">
            <v>-0.26000000000000012</v>
          </cell>
          <cell r="GP351">
            <v>-0.26000000000000012</v>
          </cell>
          <cell r="GQ351">
            <v>-0.26000000000000012</v>
          </cell>
          <cell r="GR351">
            <v>-0.26000000000000012</v>
          </cell>
          <cell r="GS351">
            <v>-0.26000000000000012</v>
          </cell>
          <cell r="GT351">
            <v>-0.26000000000000012</v>
          </cell>
          <cell r="GU351">
            <v>-0.26000000000000012</v>
          </cell>
          <cell r="GV351">
            <v>-0.26000000000000012</v>
          </cell>
          <cell r="GW351">
            <v>-0.26000000000000012</v>
          </cell>
          <cell r="GX351">
            <v>-0.26000000000000012</v>
          </cell>
          <cell r="GY351">
            <v>-0.26000000000000012</v>
          </cell>
          <cell r="GZ351">
            <v>-0.26000000000000012</v>
          </cell>
          <cell r="HA351">
            <v>-0.26000000000000012</v>
          </cell>
          <cell r="HB351">
            <v>-0.26000000000000012</v>
          </cell>
          <cell r="HC351">
            <v>-0.26000000000000012</v>
          </cell>
          <cell r="HD351">
            <v>-0.26000000000000012</v>
          </cell>
          <cell r="HE351">
            <v>-0.26000000000000012</v>
          </cell>
          <cell r="HF351">
            <v>-0.26000000000000012</v>
          </cell>
          <cell r="HG351">
            <v>-0.26000000000000012</v>
          </cell>
          <cell r="HH351">
            <v>-0.26000000000000012</v>
          </cell>
          <cell r="HI351">
            <v>-0.26000000000000012</v>
          </cell>
          <cell r="HJ351">
            <v>-0.26000000000000012</v>
          </cell>
          <cell r="HK351">
            <v>-0.26000000000000012</v>
          </cell>
          <cell r="HL351">
            <v>-0.26000000000000012</v>
          </cell>
          <cell r="HM351">
            <v>-0.26000000000000012</v>
          </cell>
          <cell r="HN351">
            <v>-0.26000000000000012</v>
          </cell>
          <cell r="HO351">
            <v>-0.26000000000000012</v>
          </cell>
          <cell r="HP351">
            <v>-0.26000000000000012</v>
          </cell>
          <cell r="HQ351">
            <v>-0.26000000000000012</v>
          </cell>
          <cell r="HR351">
            <v>-0.26000000000000012</v>
          </cell>
          <cell r="HS351">
            <v>-0.26000000000000012</v>
          </cell>
          <cell r="HT351">
            <v>-0.26000000000000012</v>
          </cell>
          <cell r="HU351">
            <v>-0.26000000000000012</v>
          </cell>
          <cell r="HV351">
            <v>-0.26000000000000012</v>
          </cell>
          <cell r="HW351">
            <v>-0.26000000000000012</v>
          </cell>
          <cell r="HX351">
            <v>-0.26000000000000012</v>
          </cell>
          <cell r="HY351">
            <v>-0.26000000000000012</v>
          </cell>
          <cell r="HZ351">
            <v>-0.26000000000000012</v>
          </cell>
          <cell r="IA351">
            <v>-0.26000000000000012</v>
          </cell>
          <cell r="IB351">
            <v>-0.26000000000000012</v>
          </cell>
          <cell r="IC351">
            <v>-0.26000000000000012</v>
          </cell>
          <cell r="ID351">
            <v>-0.26000000000000012</v>
          </cell>
          <cell r="IE351">
            <v>-0.26000000000000012</v>
          </cell>
          <cell r="IF351">
            <v>-0.26000000000000012</v>
          </cell>
          <cell r="IG351">
            <v>-0.26000000000000012</v>
          </cell>
          <cell r="IH351">
            <v>-0.26000000000000012</v>
          </cell>
          <cell r="II351">
            <v>-0.26000000000000012</v>
          </cell>
          <cell r="IJ351">
            <v>-0.26000000000000012</v>
          </cell>
          <cell r="IK351">
            <v>-0.26000000000000012</v>
          </cell>
          <cell r="IL351">
            <v>-0.26000000000000012</v>
          </cell>
          <cell r="IM351">
            <v>-0.26000000000000012</v>
          </cell>
          <cell r="IN351">
            <v>-0.26000000000000012</v>
          </cell>
          <cell r="IO351">
            <v>-0.26000000000000012</v>
          </cell>
          <cell r="IP351">
            <v>-0.26000000000000012</v>
          </cell>
          <cell r="IQ351">
            <v>-0.26000000000000012</v>
          </cell>
        </row>
        <row r="352">
          <cell r="W352">
            <v>0</v>
          </cell>
          <cell r="AB352">
            <v>0</v>
          </cell>
          <cell r="AG352">
            <v>0</v>
          </cell>
          <cell r="AL352">
            <v>0</v>
          </cell>
          <cell r="AQ352">
            <v>0.13</v>
          </cell>
          <cell r="AR352">
            <v>0.26</v>
          </cell>
          <cell r="AS352">
            <v>0.26</v>
          </cell>
          <cell r="AT352">
            <v>0.26</v>
          </cell>
          <cell r="AU352">
            <v>0.26</v>
          </cell>
          <cell r="AV352">
            <v>0.2311111111111111</v>
          </cell>
          <cell r="AW352">
            <v>0.20222222222222219</v>
          </cell>
          <cell r="AX352">
            <v>0.17333333333333331</v>
          </cell>
          <cell r="AY352">
            <v>0.1444444444444444</v>
          </cell>
          <cell r="AZ352">
            <v>0.11555555555555551</v>
          </cell>
          <cell r="BA352">
            <v>8.6666666666666628E-2</v>
          </cell>
          <cell r="BB352">
            <v>5.7777777777777733E-2</v>
          </cell>
          <cell r="BC352">
            <v>2.8888888888888846E-2</v>
          </cell>
          <cell r="BD352">
            <v>-4.3298697960381107E-17</v>
          </cell>
          <cell r="BE352">
            <v>-4.3298697960381107E-17</v>
          </cell>
          <cell r="BF352">
            <v>-4.3298697960381107E-17</v>
          </cell>
          <cell r="BG352">
            <v>-4.3298697960381107E-17</v>
          </cell>
          <cell r="BH352">
            <v>-0.26000000000000012</v>
          </cell>
          <cell r="BI352">
            <v>-0.26000000000000012</v>
          </cell>
          <cell r="BJ352">
            <v>-0.26000000000000012</v>
          </cell>
          <cell r="BK352">
            <v>-0.26000000000000012</v>
          </cell>
          <cell r="BL352">
            <v>-0.26000000000000012</v>
          </cell>
          <cell r="BM352">
            <v>-0.26000000000000012</v>
          </cell>
          <cell r="BN352">
            <v>-0.26000000000000012</v>
          </cell>
          <cell r="BO352">
            <v>-0.26000000000000012</v>
          </cell>
          <cell r="BP352">
            <v>-0.26000000000000012</v>
          </cell>
          <cell r="BQ352">
            <v>-0.26000000000000012</v>
          </cell>
          <cell r="BR352">
            <v>-0.26000000000000012</v>
          </cell>
          <cell r="BS352">
            <v>-0.26000000000000012</v>
          </cell>
          <cell r="BT352">
            <v>-0.26000000000000012</v>
          </cell>
          <cell r="BU352">
            <v>-0.26000000000000012</v>
          </cell>
          <cell r="BV352">
            <v>-0.26000000000000012</v>
          </cell>
          <cell r="BW352">
            <v>-0.26000000000000012</v>
          </cell>
          <cell r="BX352">
            <v>-0.26000000000000012</v>
          </cell>
          <cell r="BY352">
            <v>-0.26000000000000012</v>
          </cell>
          <cell r="BZ352">
            <v>-0.26000000000000012</v>
          </cell>
          <cell r="CA352">
            <v>-0.26000000000000012</v>
          </cell>
          <cell r="CB352">
            <v>-0.26000000000000012</v>
          </cell>
          <cell r="CC352">
            <v>-0.26000000000000012</v>
          </cell>
          <cell r="CD352">
            <v>-0.26000000000000012</v>
          </cell>
          <cell r="CE352">
            <v>-0.26000000000000012</v>
          </cell>
          <cell r="CF352">
            <v>-0.26000000000000012</v>
          </cell>
          <cell r="CG352">
            <v>-0.26000000000000012</v>
          </cell>
          <cell r="CH352">
            <v>-0.26000000000000012</v>
          </cell>
          <cell r="CI352">
            <v>-0.26000000000000012</v>
          </cell>
          <cell r="CJ352">
            <v>-0.26000000000000012</v>
          </cell>
          <cell r="CK352">
            <v>-0.26000000000000012</v>
          </cell>
          <cell r="CL352">
            <v>-0.26000000000000012</v>
          </cell>
          <cell r="CM352">
            <v>-0.26000000000000012</v>
          </cell>
          <cell r="CN352">
            <v>-0.26000000000000012</v>
          </cell>
          <cell r="CO352">
            <v>-0.26000000000000012</v>
          </cell>
          <cell r="CP352">
            <v>-0.26000000000000012</v>
          </cell>
          <cell r="CQ352">
            <v>-0.26000000000000012</v>
          </cell>
          <cell r="CR352">
            <v>-0.26000000000000012</v>
          </cell>
          <cell r="CS352">
            <v>-0.26000000000000012</v>
          </cell>
          <cell r="CT352">
            <v>-0.26000000000000012</v>
          </cell>
          <cell r="CU352">
            <v>-0.26000000000000012</v>
          </cell>
          <cell r="CV352">
            <v>-0.26000000000000012</v>
          </cell>
          <cell r="CW352">
            <v>-0.26000000000000012</v>
          </cell>
          <cell r="CX352">
            <v>-0.26000000000000012</v>
          </cell>
          <cell r="CY352">
            <v>-0.26000000000000012</v>
          </cell>
          <cell r="CZ352">
            <v>-0.26000000000000012</v>
          </cell>
          <cell r="DA352">
            <v>-0.26000000000000012</v>
          </cell>
          <cell r="DB352">
            <v>-0.26000000000000012</v>
          </cell>
          <cell r="DC352">
            <v>-0.26000000000000012</v>
          </cell>
          <cell r="DD352">
            <v>-0.26000000000000012</v>
          </cell>
          <cell r="DE352">
            <v>-0.26000000000000012</v>
          </cell>
          <cell r="DF352">
            <v>-0.26000000000000012</v>
          </cell>
          <cell r="DG352">
            <v>-0.26000000000000012</v>
          </cell>
          <cell r="DH352">
            <v>-0.26000000000000012</v>
          </cell>
          <cell r="DI352">
            <v>-0.26000000000000012</v>
          </cell>
          <cell r="DJ352">
            <v>-0.26000000000000012</v>
          </cell>
          <cell r="DK352">
            <v>-0.26000000000000012</v>
          </cell>
          <cell r="DL352">
            <v>-0.26000000000000012</v>
          </cell>
          <cell r="DM352">
            <v>-0.26000000000000012</v>
          </cell>
          <cell r="DN352">
            <v>-0.26000000000000012</v>
          </cell>
          <cell r="DO352">
            <v>-0.26000000000000012</v>
          </cell>
          <cell r="DP352">
            <v>-0.26000000000000012</v>
          </cell>
          <cell r="DQ352">
            <v>-0.26000000000000012</v>
          </cell>
          <cell r="DR352">
            <v>-0.26000000000000012</v>
          </cell>
          <cell r="DS352">
            <v>-0.26000000000000012</v>
          </cell>
          <cell r="DT352">
            <v>-0.26000000000000012</v>
          </cell>
          <cell r="DU352">
            <v>-0.26000000000000012</v>
          </cell>
          <cell r="DV352">
            <v>-0.26000000000000012</v>
          </cell>
          <cell r="DW352">
            <v>-0.26000000000000012</v>
          </cell>
          <cell r="DX352">
            <v>-0.26000000000000012</v>
          </cell>
          <cell r="DY352">
            <v>-0.26000000000000012</v>
          </cell>
          <cell r="DZ352">
            <v>-0.26000000000000012</v>
          </cell>
          <cell r="EA352">
            <v>-0.26000000000000012</v>
          </cell>
          <cell r="EB352">
            <v>-0.26000000000000012</v>
          </cell>
          <cell r="EC352">
            <v>-0.26000000000000012</v>
          </cell>
          <cell r="ED352">
            <v>-0.26000000000000012</v>
          </cell>
          <cell r="EE352">
            <v>-0.26000000000000012</v>
          </cell>
          <cell r="EF352">
            <v>-0.26000000000000012</v>
          </cell>
          <cell r="EG352">
            <v>-0.26000000000000012</v>
          </cell>
          <cell r="EH352">
            <v>-0.26000000000000012</v>
          </cell>
          <cell r="EI352">
            <v>-0.26000000000000012</v>
          </cell>
          <cell r="EJ352">
            <v>-0.26000000000000012</v>
          </cell>
          <cell r="EK352">
            <v>-0.26000000000000012</v>
          </cell>
          <cell r="EL352">
            <v>-0.26000000000000012</v>
          </cell>
          <cell r="EM352">
            <v>-0.26000000000000012</v>
          </cell>
          <cell r="EN352">
            <v>-0.26000000000000012</v>
          </cell>
          <cell r="EO352">
            <v>-0.26000000000000012</v>
          </cell>
          <cell r="EP352">
            <v>-0.26000000000000012</v>
          </cell>
          <cell r="EQ352">
            <v>-0.26000000000000012</v>
          </cell>
          <cell r="ER352">
            <v>-0.26000000000000012</v>
          </cell>
          <cell r="ES352">
            <v>-0.26000000000000012</v>
          </cell>
          <cell r="ET352">
            <v>-0.26000000000000012</v>
          </cell>
          <cell r="EU352">
            <v>-0.26000000000000012</v>
          </cell>
          <cell r="EV352">
            <v>-0.26000000000000012</v>
          </cell>
          <cell r="EW352">
            <v>-0.26000000000000012</v>
          </cell>
          <cell r="EX352">
            <v>-0.26000000000000012</v>
          </cell>
          <cell r="EY352">
            <v>-0.26000000000000012</v>
          </cell>
          <cell r="EZ352">
            <v>-0.26000000000000012</v>
          </cell>
          <cell r="FA352">
            <v>-0.26000000000000012</v>
          </cell>
          <cell r="FB352">
            <v>-0.26000000000000012</v>
          </cell>
          <cell r="FC352">
            <v>-0.26000000000000012</v>
          </cell>
          <cell r="FD352">
            <v>-0.26000000000000012</v>
          </cell>
          <cell r="FE352">
            <v>-0.26000000000000012</v>
          </cell>
          <cell r="FF352">
            <v>-0.26000000000000012</v>
          </cell>
          <cell r="FG352">
            <v>-0.26000000000000012</v>
          </cell>
          <cell r="FH352">
            <v>-0.26000000000000012</v>
          </cell>
          <cell r="FI352">
            <v>-0.26000000000000012</v>
          </cell>
          <cell r="FJ352">
            <v>-0.26000000000000012</v>
          </cell>
          <cell r="FK352">
            <v>-0.26000000000000012</v>
          </cell>
          <cell r="FL352">
            <v>-0.26000000000000012</v>
          </cell>
          <cell r="FM352">
            <v>-0.26000000000000012</v>
          </cell>
          <cell r="FN352">
            <v>-0.26000000000000012</v>
          </cell>
          <cell r="FO352">
            <v>-0.26000000000000012</v>
          </cell>
          <cell r="FP352">
            <v>-0.26000000000000012</v>
          </cell>
          <cell r="FQ352">
            <v>-0.26000000000000012</v>
          </cell>
          <cell r="FR352">
            <v>-0.26000000000000012</v>
          </cell>
          <cell r="FS352">
            <v>-0.26000000000000012</v>
          </cell>
          <cell r="FT352">
            <v>-0.26000000000000012</v>
          </cell>
          <cell r="FU352">
            <v>-0.26000000000000012</v>
          </cell>
          <cell r="FV352">
            <v>-0.26000000000000012</v>
          </cell>
          <cell r="FW352">
            <v>-0.26000000000000012</v>
          </cell>
          <cell r="FX352">
            <v>-0.26000000000000012</v>
          </cell>
          <cell r="FY352">
            <v>-0.26000000000000012</v>
          </cell>
          <cell r="FZ352">
            <v>-0.26000000000000012</v>
          </cell>
          <cell r="GA352">
            <v>-0.26000000000000012</v>
          </cell>
          <cell r="GB352">
            <v>-0.26000000000000012</v>
          </cell>
          <cell r="GC352">
            <v>-0.26000000000000012</v>
          </cell>
          <cell r="GD352">
            <v>-0.26000000000000012</v>
          </cell>
          <cell r="GE352">
            <v>-0.26000000000000012</v>
          </cell>
          <cell r="GF352">
            <v>-0.26000000000000012</v>
          </cell>
          <cell r="GG352">
            <v>-0.26000000000000012</v>
          </cell>
          <cell r="GH352">
            <v>-0.26000000000000012</v>
          </cell>
          <cell r="GI352">
            <v>-0.26000000000000012</v>
          </cell>
          <cell r="GJ352">
            <v>-0.26000000000000012</v>
          </cell>
          <cell r="GK352">
            <v>-0.26000000000000012</v>
          </cell>
          <cell r="GL352">
            <v>-0.26000000000000012</v>
          </cell>
          <cell r="GM352">
            <v>-0.26000000000000012</v>
          </cell>
          <cell r="GN352">
            <v>-0.26000000000000012</v>
          </cell>
          <cell r="GO352">
            <v>-0.26000000000000012</v>
          </cell>
          <cell r="GP352">
            <v>-0.26000000000000012</v>
          </cell>
          <cell r="GQ352">
            <v>-0.26000000000000012</v>
          </cell>
          <cell r="GR352">
            <v>-0.26000000000000012</v>
          </cell>
          <cell r="GS352">
            <v>-0.26000000000000012</v>
          </cell>
          <cell r="GT352">
            <v>-0.26000000000000012</v>
          </cell>
          <cell r="GU352">
            <v>-0.26000000000000012</v>
          </cell>
          <cell r="GV352">
            <v>-0.26000000000000012</v>
          </cell>
          <cell r="GW352">
            <v>-0.26000000000000012</v>
          </cell>
          <cell r="GX352">
            <v>-0.26000000000000012</v>
          </cell>
          <cell r="GY352">
            <v>-0.26000000000000012</v>
          </cell>
          <cell r="GZ352">
            <v>-0.26000000000000012</v>
          </cell>
          <cell r="HA352">
            <v>-0.26000000000000012</v>
          </cell>
          <cell r="HB352">
            <v>-0.26000000000000012</v>
          </cell>
          <cell r="HC352">
            <v>-0.26000000000000012</v>
          </cell>
          <cell r="HD352">
            <v>-0.26000000000000012</v>
          </cell>
          <cell r="HE352">
            <v>-0.26000000000000012</v>
          </cell>
          <cell r="HF352">
            <v>-0.26000000000000012</v>
          </cell>
          <cell r="HG352">
            <v>-0.26000000000000012</v>
          </cell>
          <cell r="HH352">
            <v>-0.26000000000000012</v>
          </cell>
          <cell r="HI352">
            <v>-0.26000000000000012</v>
          </cell>
          <cell r="HJ352">
            <v>-0.26000000000000012</v>
          </cell>
          <cell r="HK352">
            <v>-0.26000000000000012</v>
          </cell>
          <cell r="HL352">
            <v>-0.26000000000000012</v>
          </cell>
          <cell r="HM352">
            <v>-0.26000000000000012</v>
          </cell>
          <cell r="HN352">
            <v>-0.26000000000000012</v>
          </cell>
          <cell r="HO352">
            <v>-0.26000000000000012</v>
          </cell>
          <cell r="HP352">
            <v>-0.26000000000000012</v>
          </cell>
          <cell r="HQ352">
            <v>-0.26000000000000012</v>
          </cell>
          <cell r="HR352">
            <v>-0.26000000000000012</v>
          </cell>
          <cell r="HS352">
            <v>-0.26000000000000012</v>
          </cell>
          <cell r="HT352">
            <v>-0.26000000000000012</v>
          </cell>
          <cell r="HU352">
            <v>-0.26000000000000012</v>
          </cell>
          <cell r="HV352">
            <v>-0.26000000000000012</v>
          </cell>
          <cell r="HW352">
            <v>-0.26000000000000012</v>
          </cell>
          <cell r="HX352">
            <v>-0.26000000000000012</v>
          </cell>
          <cell r="HY352">
            <v>-0.26000000000000012</v>
          </cell>
          <cell r="HZ352">
            <v>-0.26000000000000012</v>
          </cell>
          <cell r="IA352">
            <v>-0.26000000000000012</v>
          </cell>
          <cell r="IB352">
            <v>-0.26000000000000012</v>
          </cell>
          <cell r="IC352">
            <v>-0.26000000000000012</v>
          </cell>
          <cell r="ID352">
            <v>-0.26000000000000012</v>
          </cell>
          <cell r="IE352">
            <v>-0.26000000000000012</v>
          </cell>
          <cell r="IF352">
            <v>-0.26000000000000012</v>
          </cell>
          <cell r="IG352">
            <v>-0.26000000000000012</v>
          </cell>
          <cell r="IH352">
            <v>-0.26000000000000012</v>
          </cell>
          <cell r="II352">
            <v>-0.26000000000000012</v>
          </cell>
          <cell r="IJ352">
            <v>-0.26000000000000012</v>
          </cell>
          <cell r="IK352">
            <v>-0.26000000000000012</v>
          </cell>
          <cell r="IL352">
            <v>-0.26000000000000012</v>
          </cell>
          <cell r="IM352">
            <v>-0.26000000000000012</v>
          </cell>
          <cell r="IN352">
            <v>-0.26000000000000012</v>
          </cell>
          <cell r="IO352">
            <v>-0.26000000000000012</v>
          </cell>
          <cell r="IP352">
            <v>-0.26000000000000012</v>
          </cell>
          <cell r="IQ352">
            <v>-0.26000000000000012</v>
          </cell>
        </row>
        <row r="353">
          <cell r="W353">
            <v>0</v>
          </cell>
          <cell r="AG353">
            <v>0</v>
          </cell>
          <cell r="AL353">
            <v>5.75</v>
          </cell>
          <cell r="AQ353">
            <v>15.75</v>
          </cell>
          <cell r="AR353">
            <v>25.75</v>
          </cell>
          <cell r="AS353">
            <v>35.75</v>
          </cell>
          <cell r="AT353">
            <v>45.75</v>
          </cell>
          <cell r="AU353">
            <v>55.75</v>
          </cell>
          <cell r="AV353">
            <v>65.75</v>
          </cell>
          <cell r="AW353">
            <v>75.430555555555557</v>
          </cell>
          <cell r="AX353">
            <v>74.555555555555557</v>
          </cell>
          <cell r="AY353">
            <v>73.125</v>
          </cell>
          <cell r="AZ353">
            <v>71.138888888888886</v>
          </cell>
          <cell r="BA353">
            <v>68.597222222222229</v>
          </cell>
          <cell r="BB353">
            <v>65.5</v>
          </cell>
          <cell r="BC353">
            <v>61.847222222222229</v>
          </cell>
          <cell r="BD353">
            <v>57.638888888888886</v>
          </cell>
          <cell r="BE353">
            <v>53.430555555555557</v>
          </cell>
          <cell r="BF353">
            <v>49.222222222222229</v>
          </cell>
          <cell r="BG353">
            <v>45.0138888888889</v>
          </cell>
          <cell r="BH353">
            <v>40.805555555555564</v>
          </cell>
          <cell r="BI353">
            <v>36.597222222222229</v>
          </cell>
          <cell r="BJ353">
            <v>32.3888888888889</v>
          </cell>
          <cell r="BK353">
            <v>28.180555555555564</v>
          </cell>
          <cell r="BL353">
            <v>23.972222222222236</v>
          </cell>
          <cell r="BM353">
            <v>19.763888888888907</v>
          </cell>
          <cell r="BN353">
            <v>15.555555555555571</v>
          </cell>
          <cell r="BO353">
            <v>11.666666666666682</v>
          </cell>
          <cell r="BP353">
            <v>8.3333333333333499</v>
          </cell>
          <cell r="BQ353">
            <v>5.5555555555555722</v>
          </cell>
          <cell r="BR353">
            <v>3.3333333333333499</v>
          </cell>
          <cell r="BS353">
            <v>1.6666666666666834</v>
          </cell>
          <cell r="BT353">
            <v>0.55555555555557223</v>
          </cell>
          <cell r="BU353">
            <v>1.6653345369377348E-14</v>
          </cell>
          <cell r="BV353">
            <v>1.6653345369377348E-14</v>
          </cell>
          <cell r="BW353">
            <v>1.6653345369377348E-14</v>
          </cell>
          <cell r="BX353">
            <v>1.6653345369377348E-14</v>
          </cell>
          <cell r="BY353">
            <v>1.6653345369377348E-14</v>
          </cell>
          <cell r="BZ353">
            <v>1.6653345369377348E-14</v>
          </cell>
          <cell r="CA353">
            <v>1.6653345369377348E-14</v>
          </cell>
          <cell r="CB353">
            <v>1.6653345369377348E-14</v>
          </cell>
          <cell r="CC353">
            <v>1.6653345369377348E-14</v>
          </cell>
          <cell r="CD353">
            <v>1.6653345369377348E-14</v>
          </cell>
          <cell r="CE353">
            <v>1.6653345369377348E-14</v>
          </cell>
          <cell r="CF353">
            <v>1.6653345369377348E-14</v>
          </cell>
          <cell r="CG353">
            <v>1.6653345369377348E-14</v>
          </cell>
          <cell r="CH353">
            <v>1.6653345369377348E-14</v>
          </cell>
          <cell r="CI353">
            <v>1.6653345369377348E-14</v>
          </cell>
          <cell r="CJ353">
            <v>1.6653345369377348E-14</v>
          </cell>
          <cell r="CK353">
            <v>1.6653345369377348E-14</v>
          </cell>
          <cell r="CL353">
            <v>1.6653345369377348E-14</v>
          </cell>
          <cell r="CM353">
            <v>1.6653345369377348E-14</v>
          </cell>
          <cell r="CN353">
            <v>1.6653345369377348E-14</v>
          </cell>
          <cell r="CO353">
            <v>1.6653345369377348E-14</v>
          </cell>
          <cell r="CP353">
            <v>1.6653345369377348E-14</v>
          </cell>
          <cell r="CQ353">
            <v>1.6653345369377348E-14</v>
          </cell>
          <cell r="CR353">
            <v>1.6653345369377348E-14</v>
          </cell>
          <cell r="CS353">
            <v>1.6653345369377348E-14</v>
          </cell>
          <cell r="CT353">
            <v>1.6653345369377348E-14</v>
          </cell>
          <cell r="CU353">
            <v>1.6653345369377348E-14</v>
          </cell>
          <cell r="CV353">
            <v>1.6653345369377348E-14</v>
          </cell>
          <cell r="CW353">
            <v>1.6653345369377348E-14</v>
          </cell>
          <cell r="CX353">
            <v>1.6653345369377348E-14</v>
          </cell>
          <cell r="CY353">
            <v>1.6653345369377348E-14</v>
          </cell>
          <cell r="CZ353">
            <v>1.6653345369377348E-14</v>
          </cell>
          <cell r="DA353">
            <v>1.6653345369377348E-14</v>
          </cell>
          <cell r="DB353">
            <v>1.6653345369377348E-14</v>
          </cell>
          <cell r="DC353">
            <v>1.6653345369377348E-14</v>
          </cell>
          <cell r="DD353">
            <v>1.6653345369377348E-14</v>
          </cell>
          <cell r="DE353">
            <v>1.6653345369377348E-14</v>
          </cell>
          <cell r="DF353">
            <v>1.6653345369377348E-14</v>
          </cell>
          <cell r="DG353">
            <v>1.6653345369377348E-14</v>
          </cell>
          <cell r="DH353">
            <v>1.6653345369377348E-14</v>
          </cell>
          <cell r="DI353">
            <v>1.6653345369377348E-14</v>
          </cell>
          <cell r="DJ353">
            <v>1.6653345369377348E-14</v>
          </cell>
          <cell r="DK353">
            <v>1.6653345369377348E-14</v>
          </cell>
          <cell r="DL353">
            <v>1.6653345369377348E-14</v>
          </cell>
          <cell r="DM353">
            <v>1.6653345369377348E-14</v>
          </cell>
          <cell r="DN353">
            <v>1.6653345369377348E-14</v>
          </cell>
          <cell r="DO353">
            <v>1.6653345369377348E-14</v>
          </cell>
          <cell r="DP353">
            <v>1.6653345369377348E-14</v>
          </cell>
          <cell r="DQ353">
            <v>1.6653345369377348E-14</v>
          </cell>
          <cell r="DR353">
            <v>1.6653345369377348E-14</v>
          </cell>
          <cell r="DS353">
            <v>1.6653345369377348E-14</v>
          </cell>
          <cell r="DT353">
            <v>1.6653345369377348E-14</v>
          </cell>
          <cell r="DU353">
            <v>1.6653345369377348E-14</v>
          </cell>
          <cell r="DV353">
            <v>1.6653345369377348E-14</v>
          </cell>
          <cell r="DW353">
            <v>1.6653345369377348E-14</v>
          </cell>
          <cell r="DX353">
            <v>1.6653345369377348E-14</v>
          </cell>
          <cell r="DY353">
            <v>1.6653345369377348E-14</v>
          </cell>
          <cell r="DZ353">
            <v>1.6653345369377348E-14</v>
          </cell>
          <cell r="EA353">
            <v>1.6653345369377348E-14</v>
          </cell>
          <cell r="EB353">
            <v>1.6653345369377348E-14</v>
          </cell>
          <cell r="EC353">
            <v>1.6653345369377348E-14</v>
          </cell>
          <cell r="ED353">
            <v>1.6653345369377348E-14</v>
          </cell>
          <cell r="EE353">
            <v>1.6653345369377348E-14</v>
          </cell>
          <cell r="EF353">
            <v>1.6653345369377348E-14</v>
          </cell>
          <cell r="EG353">
            <v>1.6653345369377348E-14</v>
          </cell>
          <cell r="EH353">
            <v>1.6653345369377348E-14</v>
          </cell>
          <cell r="EI353">
            <v>1.6653345369377348E-14</v>
          </cell>
          <cell r="EJ353">
            <v>1.6653345369377348E-14</v>
          </cell>
          <cell r="EK353">
            <v>1.6653345369377348E-14</v>
          </cell>
          <cell r="EL353">
            <v>1.6653345369377348E-14</v>
          </cell>
          <cell r="EM353">
            <v>1.6653345369377348E-14</v>
          </cell>
          <cell r="EN353">
            <v>1.6653345369377348E-14</v>
          </cell>
          <cell r="EO353">
            <v>1.6653345369377348E-14</v>
          </cell>
          <cell r="EP353">
            <v>1.6653345369377348E-14</v>
          </cell>
          <cell r="EQ353">
            <v>1.6653345369377348E-14</v>
          </cell>
          <cell r="ER353">
            <v>1.6653345369377348E-14</v>
          </cell>
          <cell r="ES353">
            <v>1.6653345369377348E-14</v>
          </cell>
          <cell r="ET353">
            <v>1.6653345369377348E-14</v>
          </cell>
          <cell r="EU353">
            <v>1.6653345369377348E-14</v>
          </cell>
          <cell r="EV353">
            <v>1.6653345369377348E-14</v>
          </cell>
          <cell r="EW353">
            <v>1.6653345369377348E-14</v>
          </cell>
          <cell r="EX353">
            <v>1.6653345369377348E-14</v>
          </cell>
          <cell r="EY353">
            <v>1.6653345369377348E-14</v>
          </cell>
          <cell r="EZ353">
            <v>1.6653345369377348E-14</v>
          </cell>
          <cell r="FA353">
            <v>1.6653345369377348E-14</v>
          </cell>
          <cell r="FB353">
            <v>1.6653345369377348E-14</v>
          </cell>
          <cell r="FC353">
            <v>1.6653345369377348E-14</v>
          </cell>
          <cell r="FD353">
            <v>1.6653345369377348E-14</v>
          </cell>
          <cell r="FE353">
            <v>1.6653345369377348E-14</v>
          </cell>
          <cell r="FF353">
            <v>1.6653345369377348E-14</v>
          </cell>
          <cell r="FG353">
            <v>1.6653345369377348E-14</v>
          </cell>
          <cell r="FH353">
            <v>1.6653345369377348E-14</v>
          </cell>
          <cell r="FI353">
            <v>1.6653345369377348E-14</v>
          </cell>
          <cell r="FJ353">
            <v>1.6653345369377348E-14</v>
          </cell>
          <cell r="FK353">
            <v>1.6653345369377348E-14</v>
          </cell>
          <cell r="FL353">
            <v>1.6653345369377348E-14</v>
          </cell>
          <cell r="FM353">
            <v>1.6653345369377348E-14</v>
          </cell>
          <cell r="FN353">
            <v>1.6653345369377348E-14</v>
          </cell>
          <cell r="FO353">
            <v>1.6653345369377348E-14</v>
          </cell>
          <cell r="FP353">
            <v>1.6653345369377348E-14</v>
          </cell>
          <cell r="FQ353">
            <v>1.6653345369377348E-14</v>
          </cell>
          <cell r="FR353">
            <v>1.6653345369377348E-14</v>
          </cell>
          <cell r="FS353">
            <v>1.6653345369377348E-14</v>
          </cell>
          <cell r="FT353">
            <v>1.6653345369377348E-14</v>
          </cell>
          <cell r="FU353">
            <v>1.6653345369377348E-14</v>
          </cell>
          <cell r="FV353">
            <v>1.6653345369377348E-14</v>
          </cell>
          <cell r="FW353">
            <v>1.6653345369377348E-14</v>
          </cell>
          <cell r="FX353">
            <v>1.6653345369377348E-14</v>
          </cell>
          <cell r="FY353">
            <v>1.6653345369377348E-14</v>
          </cell>
          <cell r="FZ353">
            <v>1.6653345369377348E-14</v>
          </cell>
          <cell r="GA353">
            <v>1.6653345369377348E-14</v>
          </cell>
          <cell r="GB353">
            <v>1.6653345369377348E-14</v>
          </cell>
          <cell r="GC353">
            <v>1.6653345369377348E-14</v>
          </cell>
          <cell r="GD353">
            <v>1.6653345369377348E-14</v>
          </cell>
          <cell r="GE353">
            <v>1.6653345369377348E-14</v>
          </cell>
          <cell r="GF353">
            <v>1.6653345369377348E-14</v>
          </cell>
          <cell r="GG353">
            <v>1.6653345369377348E-14</v>
          </cell>
          <cell r="GH353">
            <v>1.6653345369377348E-14</v>
          </cell>
          <cell r="GI353">
            <v>1.6653345369377348E-14</v>
          </cell>
          <cell r="GJ353">
            <v>1.6653345369377348E-14</v>
          </cell>
          <cell r="GK353">
            <v>1.6653345369377348E-14</v>
          </cell>
          <cell r="GL353">
            <v>1.6653345369377348E-14</v>
          </cell>
          <cell r="GM353">
            <v>1.6653345369377348E-14</v>
          </cell>
          <cell r="GN353">
            <v>1.6653345369377348E-14</v>
          </cell>
          <cell r="GO353">
            <v>1.6653345369377348E-14</v>
          </cell>
          <cell r="GP353">
            <v>1.6653345369377348E-14</v>
          </cell>
          <cell r="GQ353">
            <v>1.6653345369377348E-14</v>
          </cell>
          <cell r="GR353">
            <v>1.6653345369377348E-14</v>
          </cell>
          <cell r="GS353">
            <v>1.6653345369377348E-14</v>
          </cell>
          <cell r="GT353">
            <v>1.6653345369377348E-14</v>
          </cell>
          <cell r="GU353">
            <v>1.6653345369377348E-14</v>
          </cell>
          <cell r="GV353">
            <v>1.6653345369377348E-14</v>
          </cell>
          <cell r="GW353">
            <v>1.6653345369377348E-14</v>
          </cell>
          <cell r="GX353">
            <v>1.6653345369377348E-14</v>
          </cell>
          <cell r="GY353">
            <v>1.6653345369377348E-14</v>
          </cell>
          <cell r="GZ353">
            <v>1.6653345369377348E-14</v>
          </cell>
          <cell r="HA353">
            <v>1.6653345369377348E-14</v>
          </cell>
          <cell r="HB353">
            <v>1.6653345369377348E-14</v>
          </cell>
          <cell r="HC353">
            <v>1.6653345369377348E-14</v>
          </cell>
          <cell r="HD353">
            <v>1.6653345369377348E-14</v>
          </cell>
          <cell r="HE353">
            <v>1.6653345369377348E-14</v>
          </cell>
          <cell r="HF353">
            <v>1.6653345369377348E-14</v>
          </cell>
          <cell r="HG353">
            <v>1.6653345369377348E-14</v>
          </cell>
          <cell r="HH353">
            <v>1.6653345369377348E-14</v>
          </cell>
          <cell r="HI353">
            <v>1.6653345369377348E-14</v>
          </cell>
          <cell r="HJ353">
            <v>1.6653345369377348E-14</v>
          </cell>
          <cell r="HK353">
            <v>1.6653345369377348E-14</v>
          </cell>
          <cell r="HL353">
            <v>1.6653345369377348E-14</v>
          </cell>
          <cell r="HM353">
            <v>1.6653345369377348E-14</v>
          </cell>
          <cell r="HN353">
            <v>1.6653345369377348E-14</v>
          </cell>
          <cell r="HO353">
            <v>1.6653345369377348E-14</v>
          </cell>
          <cell r="HP353">
            <v>1.6653345369377348E-14</v>
          </cell>
          <cell r="HQ353">
            <v>1.6653345369377348E-14</v>
          </cell>
          <cell r="HR353">
            <v>1.6653345369377348E-14</v>
          </cell>
          <cell r="HS353">
            <v>1.6653345369377348E-14</v>
          </cell>
          <cell r="HT353">
            <v>1.6653345369377348E-14</v>
          </cell>
          <cell r="HU353">
            <v>1.6653345369377348E-14</v>
          </cell>
          <cell r="HV353">
            <v>1.6653345369377348E-14</v>
          </cell>
          <cell r="HW353">
            <v>1.6653345369377348E-14</v>
          </cell>
          <cell r="HX353">
            <v>1.6653345369377348E-14</v>
          </cell>
          <cell r="HY353">
            <v>1.6653345369377348E-14</v>
          </cell>
          <cell r="HZ353">
            <v>1.6653345369377348E-14</v>
          </cell>
          <cell r="IA353">
            <v>1.6653345369377348E-14</v>
          </cell>
          <cell r="IB353">
            <v>1.6653345369377348E-14</v>
          </cell>
          <cell r="IC353">
            <v>1.6653345369377348E-14</v>
          </cell>
          <cell r="ID353">
            <v>1.6653345369377348E-14</v>
          </cell>
          <cell r="IE353">
            <v>1.6653345369377348E-14</v>
          </cell>
          <cell r="IF353">
            <v>1.6653345369377348E-14</v>
          </cell>
          <cell r="IG353">
            <v>1.6653345369377348E-14</v>
          </cell>
          <cell r="IH353">
            <v>1.6653345369377348E-14</v>
          </cell>
          <cell r="II353">
            <v>1.6653345369377348E-14</v>
          </cell>
          <cell r="IJ353">
            <v>1.6653345369377348E-14</v>
          </cell>
          <cell r="IK353">
            <v>1.6653345369377348E-14</v>
          </cell>
          <cell r="IL353">
            <v>1.6653345369377348E-14</v>
          </cell>
          <cell r="IM353">
            <v>1.6653345369377348E-14</v>
          </cell>
          <cell r="IN353">
            <v>1.6653345369377348E-14</v>
          </cell>
          <cell r="IO353">
            <v>1.6653345369377348E-14</v>
          </cell>
          <cell r="IP353">
            <v>1.6653345369377348E-14</v>
          </cell>
          <cell r="IQ353">
            <v>1.6653345369377348E-14</v>
          </cell>
        </row>
        <row r="354">
          <cell r="AB354">
            <v>0</v>
          </cell>
          <cell r="AG354">
            <v>0</v>
          </cell>
          <cell r="AL354">
            <v>0</v>
          </cell>
          <cell r="AQ354">
            <v>0</v>
          </cell>
          <cell r="AR354">
            <v>0</v>
          </cell>
          <cell r="AS354">
            <v>0</v>
          </cell>
          <cell r="AT354">
            <v>0.26</v>
          </cell>
          <cell r="AU354">
            <v>0.26</v>
          </cell>
          <cell r="AV354">
            <v>0.26</v>
          </cell>
          <cell r="AW354">
            <v>0.26</v>
          </cell>
          <cell r="AX354">
            <v>0.2311111111111111</v>
          </cell>
          <cell r="AY354">
            <v>0.20222222222222219</v>
          </cell>
          <cell r="AZ354">
            <v>0.17333333333333331</v>
          </cell>
          <cell r="BA354">
            <v>0.1444444444444444</v>
          </cell>
          <cell r="BB354">
            <v>0.11555555555555551</v>
          </cell>
          <cell r="BC354">
            <v>8.6666666666666628E-2</v>
          </cell>
          <cell r="BD354">
            <v>5.7777777777777733E-2</v>
          </cell>
          <cell r="BE354">
            <v>2.8888888888888846E-2</v>
          </cell>
          <cell r="BF354">
            <v>-4.3298697960381107E-17</v>
          </cell>
          <cell r="BG354">
            <v>-4.3298697960381107E-17</v>
          </cell>
          <cell r="BH354">
            <v>-0.23111111111111121</v>
          </cell>
          <cell r="BI354">
            <v>-0.23111111111111121</v>
          </cell>
          <cell r="BJ354">
            <v>-0.23111111111111121</v>
          </cell>
          <cell r="BK354">
            <v>-0.23111111111111121</v>
          </cell>
          <cell r="BL354">
            <v>-0.23111111111111121</v>
          </cell>
          <cell r="BM354">
            <v>-0.23111111111111121</v>
          </cell>
          <cell r="BN354">
            <v>-0.23111111111111121</v>
          </cell>
          <cell r="BO354">
            <v>-0.23111111111111121</v>
          </cell>
          <cell r="BP354">
            <v>-0.23111111111111121</v>
          </cell>
          <cell r="BQ354">
            <v>-0.23111111111111121</v>
          </cell>
          <cell r="BR354">
            <v>-0.23111111111111121</v>
          </cell>
          <cell r="BS354">
            <v>-0.23111111111111121</v>
          </cell>
          <cell r="BT354">
            <v>-0.23111111111111121</v>
          </cell>
          <cell r="BU354">
            <v>-0.23111111111111121</v>
          </cell>
          <cell r="BV354">
            <v>-0.23111111111111121</v>
          </cell>
          <cell r="BW354">
            <v>-0.23111111111111121</v>
          </cell>
          <cell r="BX354">
            <v>-0.23111111111111121</v>
          </cell>
          <cell r="BY354">
            <v>-0.23111111111111121</v>
          </cell>
          <cell r="BZ354">
            <v>-0.23111111111111121</v>
          </cell>
          <cell r="CA354">
            <v>-0.23111111111111121</v>
          </cell>
          <cell r="CB354">
            <v>-0.23111111111111121</v>
          </cell>
          <cell r="CC354">
            <v>-0.23111111111111121</v>
          </cell>
          <cell r="CD354">
            <v>-0.23111111111111121</v>
          </cell>
          <cell r="CE354">
            <v>-0.23111111111111121</v>
          </cell>
          <cell r="CF354">
            <v>-0.23111111111111121</v>
          </cell>
          <cell r="CG354">
            <v>-0.23111111111111121</v>
          </cell>
          <cell r="CH354">
            <v>-0.23111111111111121</v>
          </cell>
          <cell r="CI354">
            <v>-0.23111111111111121</v>
          </cell>
          <cell r="CJ354">
            <v>-0.23111111111111121</v>
          </cell>
          <cell r="CK354">
            <v>-0.23111111111111121</v>
          </cell>
          <cell r="CL354">
            <v>-0.23111111111111121</v>
          </cell>
          <cell r="CM354">
            <v>-0.23111111111111121</v>
          </cell>
          <cell r="CN354">
            <v>-0.23111111111111121</v>
          </cell>
          <cell r="CO354">
            <v>-0.23111111111111121</v>
          </cell>
          <cell r="CP354">
            <v>-0.23111111111111121</v>
          </cell>
          <cell r="CQ354">
            <v>-0.23111111111111121</v>
          </cell>
          <cell r="CR354">
            <v>-0.23111111111111121</v>
          </cell>
          <cell r="CS354">
            <v>-0.23111111111111121</v>
          </cell>
          <cell r="CT354">
            <v>-0.23111111111111121</v>
          </cell>
          <cell r="CU354">
            <v>-0.23111111111111121</v>
          </cell>
          <cell r="CV354">
            <v>-0.23111111111111121</v>
          </cell>
          <cell r="CW354">
            <v>-0.23111111111111121</v>
          </cell>
          <cell r="CX354">
            <v>-0.23111111111111121</v>
          </cell>
          <cell r="CY354">
            <v>-0.23111111111111121</v>
          </cell>
          <cell r="CZ354">
            <v>-0.23111111111111121</v>
          </cell>
          <cell r="DA354">
            <v>-0.23111111111111121</v>
          </cell>
          <cell r="DB354">
            <v>-0.23111111111111121</v>
          </cell>
          <cell r="DC354">
            <v>-0.23111111111111121</v>
          </cell>
          <cell r="DD354">
            <v>-0.23111111111111121</v>
          </cell>
          <cell r="DE354">
            <v>-0.23111111111111121</v>
          </cell>
          <cell r="DF354">
            <v>-0.23111111111111121</v>
          </cell>
          <cell r="DG354">
            <v>-0.23111111111111121</v>
          </cell>
          <cell r="DH354">
            <v>-0.23111111111111121</v>
          </cell>
          <cell r="DI354">
            <v>-0.23111111111111121</v>
          </cell>
          <cell r="DJ354">
            <v>-0.23111111111111121</v>
          </cell>
          <cell r="DK354">
            <v>-0.23111111111111121</v>
          </cell>
          <cell r="DL354">
            <v>-0.23111111111111121</v>
          </cell>
          <cell r="DM354">
            <v>-0.23111111111111121</v>
          </cell>
          <cell r="DN354">
            <v>-0.23111111111111121</v>
          </cell>
          <cell r="DO354">
            <v>-0.23111111111111121</v>
          </cell>
          <cell r="DP354">
            <v>-0.23111111111111121</v>
          </cell>
          <cell r="DQ354">
            <v>-0.23111111111111121</v>
          </cell>
          <cell r="DR354">
            <v>-0.23111111111111121</v>
          </cell>
          <cell r="DS354">
            <v>-0.23111111111111121</v>
          </cell>
          <cell r="DT354">
            <v>-0.23111111111111121</v>
          </cell>
          <cell r="DU354">
            <v>-0.23111111111111121</v>
          </cell>
          <cell r="DV354">
            <v>-0.23111111111111121</v>
          </cell>
          <cell r="DW354">
            <v>-0.23111111111111121</v>
          </cell>
          <cell r="DX354">
            <v>-0.23111111111111121</v>
          </cell>
          <cell r="DY354">
            <v>-0.23111111111111121</v>
          </cell>
          <cell r="DZ354">
            <v>-0.23111111111111121</v>
          </cell>
          <cell r="EA354">
            <v>-0.23111111111111121</v>
          </cell>
          <cell r="EB354">
            <v>-0.23111111111111121</v>
          </cell>
          <cell r="EC354">
            <v>-0.23111111111111121</v>
          </cell>
          <cell r="ED354">
            <v>-0.23111111111111121</v>
          </cell>
          <cell r="EE354">
            <v>-0.23111111111111121</v>
          </cell>
          <cell r="EF354">
            <v>-0.23111111111111121</v>
          </cell>
          <cell r="EG354">
            <v>-0.23111111111111121</v>
          </cell>
          <cell r="EH354">
            <v>-0.23111111111111121</v>
          </cell>
          <cell r="EI354">
            <v>-0.23111111111111121</v>
          </cell>
          <cell r="EJ354">
            <v>-0.23111111111111121</v>
          </cell>
          <cell r="EK354">
            <v>-0.23111111111111121</v>
          </cell>
          <cell r="EL354">
            <v>-0.23111111111111121</v>
          </cell>
          <cell r="EM354">
            <v>-0.23111111111111121</v>
          </cell>
          <cell r="EN354">
            <v>-0.23111111111111121</v>
          </cell>
          <cell r="EO354">
            <v>-0.23111111111111121</v>
          </cell>
          <cell r="EP354">
            <v>-0.23111111111111121</v>
          </cell>
          <cell r="EQ354">
            <v>-0.23111111111111121</v>
          </cell>
          <cell r="ER354">
            <v>-0.23111111111111121</v>
          </cell>
          <cell r="ES354">
            <v>-0.23111111111111121</v>
          </cell>
          <cell r="ET354">
            <v>-0.23111111111111121</v>
          </cell>
          <cell r="EU354">
            <v>-0.23111111111111121</v>
          </cell>
          <cell r="EV354">
            <v>-0.23111111111111121</v>
          </cell>
          <cell r="EW354">
            <v>-0.23111111111111121</v>
          </cell>
          <cell r="EX354">
            <v>-0.23111111111111121</v>
          </cell>
          <cell r="EY354">
            <v>-0.23111111111111121</v>
          </cell>
          <cell r="EZ354">
            <v>-0.23111111111111121</v>
          </cell>
          <cell r="FA354">
            <v>-0.23111111111111121</v>
          </cell>
          <cell r="FB354">
            <v>-0.23111111111111121</v>
          </cell>
          <cell r="FC354">
            <v>-0.23111111111111121</v>
          </cell>
          <cell r="FD354">
            <v>-0.23111111111111121</v>
          </cell>
          <cell r="FE354">
            <v>-0.23111111111111121</v>
          </cell>
          <cell r="FF354">
            <v>-0.23111111111111121</v>
          </cell>
          <cell r="FG354">
            <v>-0.23111111111111121</v>
          </cell>
          <cell r="FH354">
            <v>-0.23111111111111121</v>
          </cell>
          <cell r="FI354">
            <v>-0.23111111111111121</v>
          </cell>
          <cell r="FJ354">
            <v>-0.23111111111111121</v>
          </cell>
          <cell r="FK354">
            <v>-0.23111111111111121</v>
          </cell>
          <cell r="FL354">
            <v>-0.23111111111111121</v>
          </cell>
          <cell r="FM354">
            <v>-0.23111111111111121</v>
          </cell>
          <cell r="FN354">
            <v>-0.23111111111111121</v>
          </cell>
          <cell r="FO354">
            <v>-0.23111111111111121</v>
          </cell>
          <cell r="FP354">
            <v>-0.23111111111111121</v>
          </cell>
          <cell r="FQ354">
            <v>-0.23111111111111121</v>
          </cell>
          <cell r="FR354">
            <v>-0.23111111111111121</v>
          </cell>
          <cell r="FS354">
            <v>-0.23111111111111121</v>
          </cell>
          <cell r="FT354">
            <v>-0.23111111111111121</v>
          </cell>
          <cell r="FU354">
            <v>-0.23111111111111121</v>
          </cell>
          <cell r="FV354">
            <v>-0.23111111111111121</v>
          </cell>
          <cell r="FW354">
            <v>-0.23111111111111121</v>
          </cell>
          <cell r="FX354">
            <v>-0.23111111111111121</v>
          </cell>
          <cell r="FY354">
            <v>-0.23111111111111121</v>
          </cell>
          <cell r="FZ354">
            <v>-0.23111111111111121</v>
          </cell>
          <cell r="GA354">
            <v>-0.23111111111111121</v>
          </cell>
          <cell r="GB354">
            <v>-0.23111111111111121</v>
          </cell>
          <cell r="GC354">
            <v>-0.23111111111111121</v>
          </cell>
          <cell r="GD354">
            <v>-0.23111111111111121</v>
          </cell>
          <cell r="GE354">
            <v>-0.23111111111111121</v>
          </cell>
          <cell r="GF354">
            <v>-0.23111111111111121</v>
          </cell>
          <cell r="GG354">
            <v>-0.23111111111111121</v>
          </cell>
          <cell r="GH354">
            <v>-0.23111111111111121</v>
          </cell>
          <cell r="GI354">
            <v>-0.23111111111111121</v>
          </cell>
          <cell r="GJ354">
            <v>-0.23111111111111121</v>
          </cell>
          <cell r="GK354">
            <v>-0.23111111111111121</v>
          </cell>
          <cell r="GL354">
            <v>-0.23111111111111121</v>
          </cell>
          <cell r="GM354">
            <v>-0.23111111111111121</v>
          </cell>
          <cell r="GN354">
            <v>-0.23111111111111121</v>
          </cell>
          <cell r="GO354">
            <v>-0.23111111111111121</v>
          </cell>
          <cell r="GP354">
            <v>-0.23111111111111121</v>
          </cell>
          <cell r="GQ354">
            <v>-0.23111111111111121</v>
          </cell>
          <cell r="GR354">
            <v>-0.23111111111111121</v>
          </cell>
          <cell r="GS354">
            <v>-0.23111111111111121</v>
          </cell>
          <cell r="GT354">
            <v>-0.23111111111111121</v>
          </cell>
          <cell r="GU354">
            <v>-0.23111111111111121</v>
          </cell>
          <cell r="GV354">
            <v>-0.23111111111111121</v>
          </cell>
          <cell r="GW354">
            <v>-0.23111111111111121</v>
          </cell>
          <cell r="GX354">
            <v>-0.23111111111111121</v>
          </cell>
          <cell r="GY354">
            <v>-0.23111111111111121</v>
          </cell>
          <cell r="GZ354">
            <v>-0.23111111111111121</v>
          </cell>
          <cell r="HA354">
            <v>-0.23111111111111121</v>
          </cell>
          <cell r="HB354">
            <v>-0.23111111111111121</v>
          </cell>
          <cell r="HC354">
            <v>-0.23111111111111121</v>
          </cell>
          <cell r="HD354">
            <v>-0.23111111111111121</v>
          </cell>
          <cell r="HE354">
            <v>-0.23111111111111121</v>
          </cell>
          <cell r="HF354">
            <v>-0.23111111111111121</v>
          </cell>
          <cell r="HG354">
            <v>-0.23111111111111121</v>
          </cell>
          <cell r="HH354">
            <v>-0.23111111111111121</v>
          </cell>
          <cell r="HI354">
            <v>-0.23111111111111121</v>
          </cell>
          <cell r="HJ354">
            <v>-0.23111111111111121</v>
          </cell>
          <cell r="HK354">
            <v>-0.23111111111111121</v>
          </cell>
          <cell r="HL354">
            <v>-0.23111111111111121</v>
          </cell>
          <cell r="HM354">
            <v>-0.23111111111111121</v>
          </cell>
          <cell r="HN354">
            <v>-0.23111111111111121</v>
          </cell>
          <cell r="HO354">
            <v>-0.23111111111111121</v>
          </cell>
          <cell r="HP354">
            <v>-0.23111111111111121</v>
          </cell>
          <cell r="HQ354">
            <v>-0.23111111111111121</v>
          </cell>
          <cell r="HR354">
            <v>-0.23111111111111121</v>
          </cell>
          <cell r="HS354">
            <v>-0.23111111111111121</v>
          </cell>
          <cell r="HT354">
            <v>-0.23111111111111121</v>
          </cell>
          <cell r="HU354">
            <v>-0.23111111111111121</v>
          </cell>
          <cell r="HV354">
            <v>-0.23111111111111121</v>
          </cell>
          <cell r="HW354">
            <v>-0.23111111111111121</v>
          </cell>
          <cell r="HX354">
            <v>-0.23111111111111121</v>
          </cell>
          <cell r="HY354">
            <v>-0.23111111111111121</v>
          </cell>
          <cell r="HZ354">
            <v>-0.23111111111111121</v>
          </cell>
          <cell r="IA354">
            <v>-0.23111111111111121</v>
          </cell>
          <cell r="IB354">
            <v>-0.23111111111111121</v>
          </cell>
          <cell r="IC354">
            <v>-0.23111111111111121</v>
          </cell>
          <cell r="ID354">
            <v>-0.23111111111111121</v>
          </cell>
          <cell r="IE354">
            <v>-0.23111111111111121</v>
          </cell>
          <cell r="IF354">
            <v>-0.23111111111111121</v>
          </cell>
          <cell r="IG354">
            <v>-0.23111111111111121</v>
          </cell>
          <cell r="IH354">
            <v>-0.23111111111111121</v>
          </cell>
          <cell r="II354">
            <v>-0.23111111111111121</v>
          </cell>
          <cell r="IJ354">
            <v>-0.23111111111111121</v>
          </cell>
          <cell r="IK354">
            <v>-0.23111111111111121</v>
          </cell>
          <cell r="IL354">
            <v>-0.23111111111111121</v>
          </cell>
          <cell r="IM354">
            <v>-0.23111111111111121</v>
          </cell>
          <cell r="IN354">
            <v>-0.23111111111111121</v>
          </cell>
          <cell r="IO354">
            <v>-0.23111111111111121</v>
          </cell>
          <cell r="IP354">
            <v>-0.23111111111111121</v>
          </cell>
          <cell r="IQ354">
            <v>-0.23111111111111121</v>
          </cell>
        </row>
        <row r="362">
          <cell r="AG362">
            <v>0</v>
          </cell>
          <cell r="AL362">
            <v>0</v>
          </cell>
          <cell r="AM362">
            <v>23.052</v>
          </cell>
          <cell r="AN362">
            <v>33.052</v>
          </cell>
          <cell r="AO362">
            <v>43.052</v>
          </cell>
          <cell r="AP362">
            <v>53.052</v>
          </cell>
          <cell r="AQ362">
            <v>0</v>
          </cell>
          <cell r="AR362">
            <v>0</v>
          </cell>
          <cell r="AS362">
            <v>0</v>
          </cell>
          <cell r="AT362">
            <v>10</v>
          </cell>
          <cell r="AU362">
            <v>10</v>
          </cell>
          <cell r="AV362">
            <v>10</v>
          </cell>
          <cell r="AW362">
            <v>10</v>
          </cell>
          <cell r="AX362">
            <v>10</v>
          </cell>
          <cell r="AY362">
            <v>10</v>
          </cell>
          <cell r="AZ362">
            <v>10</v>
          </cell>
          <cell r="BA362">
            <v>9.4444444444444446</v>
          </cell>
          <cell r="BB362">
            <v>8.8888888888888893</v>
          </cell>
          <cell r="BC362">
            <v>8.3333333333333339</v>
          </cell>
          <cell r="BD362">
            <v>7.7777777777777786</v>
          </cell>
          <cell r="BE362">
            <v>7.2222222222222232</v>
          </cell>
          <cell r="BF362">
            <v>6.6666666666666679</v>
          </cell>
          <cell r="BG362">
            <v>6.1111111111111125</v>
          </cell>
          <cell r="BH362">
            <v>5.5555555555555571</v>
          </cell>
          <cell r="BI362">
            <v>5.0000000000000018</v>
          </cell>
          <cell r="BJ362">
            <v>4.4444444444444464</v>
          </cell>
          <cell r="BK362">
            <v>3.8888888888888911</v>
          </cell>
          <cell r="BL362">
            <v>3.3333333333333357</v>
          </cell>
          <cell r="BM362">
            <v>2.7777777777777803</v>
          </cell>
          <cell r="BN362">
            <v>2.222222222222225</v>
          </cell>
          <cell r="BO362">
            <v>1.6666666666666694</v>
          </cell>
          <cell r="BP362">
            <v>1.1111111111111138</v>
          </cell>
          <cell r="BQ362">
            <v>0.55555555555555824</v>
          </cell>
          <cell r="BR362">
            <v>2.6645352591003757E-15</v>
          </cell>
          <cell r="BS362">
            <v>2.6645352591003757E-15</v>
          </cell>
          <cell r="BT362">
            <v>2.6645352591003757E-15</v>
          </cell>
          <cell r="BU362">
            <v>2.6645352591003757E-15</v>
          </cell>
          <cell r="BV362">
            <v>2.6645352591003757E-15</v>
          </cell>
          <cell r="BW362">
            <v>2.6645352591003757E-15</v>
          </cell>
          <cell r="BX362">
            <v>2.6645352591003757E-15</v>
          </cell>
          <cell r="BY362">
            <v>2.6645352591003757E-15</v>
          </cell>
          <cell r="BZ362">
            <v>2.6645352591003757E-15</v>
          </cell>
          <cell r="CA362">
            <v>2.6645352591003757E-15</v>
          </cell>
          <cell r="CB362">
            <v>2.6645352591003757E-15</v>
          </cell>
          <cell r="CC362">
            <v>2.6645352591003757E-15</v>
          </cell>
          <cell r="CD362">
            <v>2.6645352591003757E-15</v>
          </cell>
          <cell r="CE362">
            <v>2.6645352591003757E-15</v>
          </cell>
          <cell r="CF362">
            <v>2.6645352591003757E-15</v>
          </cell>
          <cell r="CG362">
            <v>2.6645352591003757E-15</v>
          </cell>
          <cell r="CH362">
            <v>2.6645352591003757E-15</v>
          </cell>
          <cell r="CI362">
            <v>2.6645352591003757E-15</v>
          </cell>
          <cell r="CJ362">
            <v>2.6645352591003757E-15</v>
          </cell>
          <cell r="CK362">
            <v>2.6645352591003757E-15</v>
          </cell>
          <cell r="CL362">
            <v>2.6645352591003757E-15</v>
          </cell>
          <cell r="CM362">
            <v>2.6645352591003757E-15</v>
          </cell>
          <cell r="CN362">
            <v>2.6645352591003757E-15</v>
          </cell>
          <cell r="CO362">
            <v>2.6645352591003757E-15</v>
          </cell>
          <cell r="CP362">
            <v>2.6645352591003757E-15</v>
          </cell>
          <cell r="CQ362">
            <v>2.6645352591003757E-15</v>
          </cell>
          <cell r="CR362">
            <v>2.6645352591003757E-15</v>
          </cell>
          <cell r="CS362">
            <v>2.6645352591003757E-15</v>
          </cell>
          <cell r="CT362">
            <v>2.6645352591003757E-15</v>
          </cell>
          <cell r="CU362">
            <v>2.6645352591003757E-15</v>
          </cell>
          <cell r="CV362">
            <v>2.6645352591003757E-15</v>
          </cell>
          <cell r="CW362">
            <v>2.6645352591003757E-15</v>
          </cell>
          <cell r="CX362">
            <v>2.6645352591003757E-15</v>
          </cell>
          <cell r="CY362">
            <v>2.6645352591003757E-15</v>
          </cell>
          <cell r="CZ362">
            <v>2.6645352591003757E-15</v>
          </cell>
          <cell r="DA362">
            <v>2.6645352591003757E-15</v>
          </cell>
          <cell r="DB362">
            <v>2.6645352591003757E-15</v>
          </cell>
          <cell r="DC362">
            <v>2.6645352591003757E-15</v>
          </cell>
          <cell r="DD362">
            <v>2.6645352591003757E-15</v>
          </cell>
          <cell r="DE362">
            <v>2.6645352591003757E-15</v>
          </cell>
          <cell r="DF362">
            <v>2.6645352591003757E-15</v>
          </cell>
          <cell r="DG362">
            <v>2.6645352591003757E-15</v>
          </cell>
          <cell r="DH362">
            <v>2.6645352591003757E-15</v>
          </cell>
          <cell r="DI362">
            <v>2.6645352591003757E-15</v>
          </cell>
          <cell r="DJ362">
            <v>2.6645352591003757E-15</v>
          </cell>
          <cell r="DK362">
            <v>2.6645352591003757E-15</v>
          </cell>
          <cell r="DL362">
            <v>2.6645352591003757E-15</v>
          </cell>
          <cell r="DM362">
            <v>2.6645352591003757E-15</v>
          </cell>
          <cell r="DN362">
            <v>2.6645352591003757E-15</v>
          </cell>
          <cell r="DO362">
            <v>2.6645352591003757E-15</v>
          </cell>
          <cell r="DP362">
            <v>2.6645352591003757E-15</v>
          </cell>
          <cell r="DQ362">
            <v>2.6645352591003757E-15</v>
          </cell>
          <cell r="DR362">
            <v>2.6645352591003757E-15</v>
          </cell>
          <cell r="DS362">
            <v>2.6645352591003757E-15</v>
          </cell>
          <cell r="DT362">
            <v>2.6645352591003757E-15</v>
          </cell>
          <cell r="DU362">
            <v>2.6645352591003757E-15</v>
          </cell>
          <cell r="DV362">
            <v>2.6645352591003757E-15</v>
          </cell>
          <cell r="DW362">
            <v>2.6645352591003757E-15</v>
          </cell>
          <cell r="DX362">
            <v>2.6645352591003757E-15</v>
          </cell>
          <cell r="DY362">
            <v>2.6645352591003757E-15</v>
          </cell>
          <cell r="DZ362">
            <v>2.6645352591003757E-15</v>
          </cell>
          <cell r="EA362">
            <v>2.6645352591003757E-15</v>
          </cell>
          <cell r="EB362">
            <v>2.6645352591003757E-15</v>
          </cell>
          <cell r="EC362">
            <v>2.6645352591003757E-15</v>
          </cell>
          <cell r="ED362">
            <v>2.6645352591003757E-15</v>
          </cell>
          <cell r="EE362">
            <v>2.6645352591003757E-15</v>
          </cell>
          <cell r="EF362">
            <v>2.6645352591003757E-15</v>
          </cell>
          <cell r="EG362">
            <v>2.6645352591003757E-15</v>
          </cell>
          <cell r="EH362">
            <v>2.6645352591003757E-15</v>
          </cell>
          <cell r="EI362">
            <v>2.6645352591003757E-15</v>
          </cell>
          <cell r="EJ362">
            <v>2.6645352591003757E-15</v>
          </cell>
          <cell r="EK362">
            <v>2.6645352591003757E-15</v>
          </cell>
          <cell r="EL362">
            <v>2.6645352591003757E-15</v>
          </cell>
          <cell r="EM362">
            <v>2.6645352591003757E-15</v>
          </cell>
          <cell r="EN362">
            <v>2.6645352591003757E-15</v>
          </cell>
          <cell r="EO362">
            <v>2.6645352591003757E-15</v>
          </cell>
          <cell r="EP362">
            <v>2.6645352591003757E-15</v>
          </cell>
          <cell r="EQ362">
            <v>2.6645352591003757E-15</v>
          </cell>
          <cell r="ER362">
            <v>2.6645352591003757E-15</v>
          </cell>
          <cell r="ES362">
            <v>2.6645352591003757E-15</v>
          </cell>
          <cell r="ET362">
            <v>2.6645352591003757E-15</v>
          </cell>
          <cell r="EU362">
            <v>2.6645352591003757E-15</v>
          </cell>
          <cell r="EV362">
            <v>2.6645352591003757E-15</v>
          </cell>
          <cell r="EW362">
            <v>2.6645352591003757E-15</v>
          </cell>
          <cell r="EX362">
            <v>2.6645352591003757E-15</v>
          </cell>
          <cell r="EY362">
            <v>2.6645352591003757E-15</v>
          </cell>
          <cell r="EZ362">
            <v>2.6645352591003757E-15</v>
          </cell>
          <cell r="FA362">
            <v>2.6645352591003757E-15</v>
          </cell>
          <cell r="FB362">
            <v>2.6645352591003757E-15</v>
          </cell>
          <cell r="FC362">
            <v>2.6645352591003757E-15</v>
          </cell>
          <cell r="FD362">
            <v>2.6645352591003757E-15</v>
          </cell>
          <cell r="FE362">
            <v>2.6645352591003757E-15</v>
          </cell>
          <cell r="FF362">
            <v>2.6645352591003757E-15</v>
          </cell>
          <cell r="FG362">
            <v>2.6645352591003757E-15</v>
          </cell>
          <cell r="FH362">
            <v>2.6645352591003757E-15</v>
          </cell>
          <cell r="FI362">
            <v>2.6645352591003757E-15</v>
          </cell>
          <cell r="FJ362">
            <v>2.6645352591003757E-15</v>
          </cell>
          <cell r="FK362">
            <v>2.6645352591003757E-15</v>
          </cell>
          <cell r="FL362">
            <v>2.6645352591003757E-15</v>
          </cell>
          <cell r="FM362">
            <v>2.6645352591003757E-15</v>
          </cell>
          <cell r="FN362">
            <v>2.6645352591003757E-15</v>
          </cell>
          <cell r="FO362">
            <v>2.6645352591003757E-15</v>
          </cell>
          <cell r="FP362">
            <v>2.6645352591003757E-15</v>
          </cell>
          <cell r="FQ362">
            <v>2.6645352591003757E-15</v>
          </cell>
          <cell r="FR362">
            <v>2.6645352591003757E-15</v>
          </cell>
          <cell r="FS362">
            <v>2.6645352591003757E-15</v>
          </cell>
          <cell r="FT362">
            <v>2.6645352591003757E-15</v>
          </cell>
          <cell r="FU362">
            <v>2.6645352591003757E-15</v>
          </cell>
          <cell r="FV362">
            <v>2.6645352591003757E-15</v>
          </cell>
          <cell r="FW362">
            <v>2.6645352591003757E-15</v>
          </cell>
          <cell r="FX362">
            <v>2.6645352591003757E-15</v>
          </cell>
          <cell r="FY362">
            <v>2.6645352591003757E-15</v>
          </cell>
          <cell r="FZ362">
            <v>2.6645352591003757E-15</v>
          </cell>
          <cell r="GA362">
            <v>2.6645352591003757E-15</v>
          </cell>
          <cell r="GB362">
            <v>2.6645352591003757E-15</v>
          </cell>
          <cell r="GC362">
            <v>2.6645352591003757E-15</v>
          </cell>
          <cell r="GD362">
            <v>2.6645352591003757E-15</v>
          </cell>
          <cell r="GE362">
            <v>2.6645352591003757E-15</v>
          </cell>
          <cell r="GF362">
            <v>2.6645352591003757E-15</v>
          </cell>
          <cell r="GG362">
            <v>2.6645352591003757E-15</v>
          </cell>
          <cell r="GH362">
            <v>2.6645352591003757E-15</v>
          </cell>
          <cell r="GI362">
            <v>2.6645352591003757E-15</v>
          </cell>
          <cell r="GJ362">
            <v>2.6645352591003757E-15</v>
          </cell>
          <cell r="GK362">
            <v>2.6645352591003757E-15</v>
          </cell>
          <cell r="GL362">
            <v>2.6645352591003757E-15</v>
          </cell>
          <cell r="GM362">
            <v>2.6645352591003757E-15</v>
          </cell>
          <cell r="GN362">
            <v>2.6645352591003757E-15</v>
          </cell>
          <cell r="GO362">
            <v>2.6645352591003757E-15</v>
          </cell>
          <cell r="GP362">
            <v>2.6645352591003757E-15</v>
          </cell>
          <cell r="GQ362">
            <v>2.6645352591003757E-15</v>
          </cell>
          <cell r="GR362">
            <v>2.6645352591003757E-15</v>
          </cell>
          <cell r="GS362">
            <v>2.6645352591003757E-15</v>
          </cell>
          <cell r="GT362">
            <v>2.6645352591003757E-15</v>
          </cell>
          <cell r="GU362">
            <v>2.6645352591003757E-15</v>
          </cell>
          <cell r="GV362">
            <v>2.6645352591003757E-15</v>
          </cell>
          <cell r="GW362">
            <v>2.6645352591003757E-15</v>
          </cell>
          <cell r="GX362">
            <v>2.6645352591003757E-15</v>
          </cell>
          <cell r="GY362">
            <v>2.6645352591003757E-15</v>
          </cell>
          <cell r="GZ362">
            <v>2.6645352591003757E-15</v>
          </cell>
          <cell r="HA362">
            <v>2.6645352591003757E-15</v>
          </cell>
          <cell r="HB362">
            <v>2.6645352591003757E-15</v>
          </cell>
          <cell r="HC362">
            <v>2.6645352591003757E-15</v>
          </cell>
          <cell r="HD362">
            <v>2.6645352591003757E-15</v>
          </cell>
          <cell r="HE362">
            <v>2.6645352591003757E-15</v>
          </cell>
          <cell r="HF362">
            <v>2.6645352591003757E-15</v>
          </cell>
          <cell r="HG362">
            <v>2.6645352591003757E-15</v>
          </cell>
          <cell r="HH362">
            <v>2.6645352591003757E-15</v>
          </cell>
          <cell r="HI362">
            <v>2.6645352591003757E-15</v>
          </cell>
          <cell r="HJ362">
            <v>2.6645352591003757E-15</v>
          </cell>
          <cell r="HK362">
            <v>2.6645352591003757E-15</v>
          </cell>
          <cell r="HL362">
            <v>2.6645352591003757E-15</v>
          </cell>
          <cell r="HM362">
            <v>2.6645352591003757E-15</v>
          </cell>
          <cell r="HN362">
            <v>2.6645352591003757E-15</v>
          </cell>
          <cell r="HO362">
            <v>2.6645352591003757E-15</v>
          </cell>
          <cell r="HP362">
            <v>2.6645352591003757E-15</v>
          </cell>
          <cell r="HQ362">
            <v>2.6645352591003757E-15</v>
          </cell>
          <cell r="HR362">
            <v>2.6645352591003757E-15</v>
          </cell>
          <cell r="HS362">
            <v>2.6645352591003757E-15</v>
          </cell>
          <cell r="HT362">
            <v>2.6645352591003757E-15</v>
          </cell>
          <cell r="HU362">
            <v>2.6645352591003757E-15</v>
          </cell>
          <cell r="HV362">
            <v>2.6645352591003757E-15</v>
          </cell>
          <cell r="HW362">
            <v>2.6645352591003757E-15</v>
          </cell>
          <cell r="HX362">
            <v>2.6645352591003757E-15</v>
          </cell>
          <cell r="HY362">
            <v>2.6645352591003757E-15</v>
          </cell>
          <cell r="HZ362">
            <v>2.6645352591003757E-15</v>
          </cell>
          <cell r="IA362">
            <v>2.6645352591003757E-15</v>
          </cell>
          <cell r="IB362">
            <v>2.6645352591003757E-15</v>
          </cell>
          <cell r="IC362">
            <v>2.6645352591003757E-15</v>
          </cell>
          <cell r="ID362">
            <v>2.6645352591003757E-15</v>
          </cell>
          <cell r="IE362">
            <v>2.6645352591003757E-15</v>
          </cell>
          <cell r="IF362">
            <v>2.6645352591003757E-15</v>
          </cell>
          <cell r="IG362">
            <v>2.6645352591003757E-15</v>
          </cell>
          <cell r="IH362">
            <v>2.6645352591003757E-15</v>
          </cell>
          <cell r="II362">
            <v>2.6645352591003757E-15</v>
          </cell>
          <cell r="IJ362">
            <v>2.6645352591003757E-15</v>
          </cell>
          <cell r="IK362">
            <v>2.6645352591003757E-15</v>
          </cell>
          <cell r="IL362">
            <v>2.6645352591003757E-15</v>
          </cell>
          <cell r="IM362">
            <v>2.6645352591003757E-15</v>
          </cell>
          <cell r="IN362">
            <v>2.6645352591003757E-15</v>
          </cell>
          <cell r="IO362">
            <v>2.6645352591003757E-15</v>
          </cell>
          <cell r="IP362">
            <v>2.6645352591003757E-15</v>
          </cell>
          <cell r="IQ362">
            <v>2.6645352591003757E-15</v>
          </cell>
          <cell r="IR362">
            <v>2.6645352591003757E-15</v>
          </cell>
          <cell r="IS362">
            <v>2.6645352591003757E-15</v>
          </cell>
          <cell r="IT362">
            <v>2.6645352591003757E-15</v>
          </cell>
          <cell r="IU362">
            <v>2.6645352591003757E-15</v>
          </cell>
        </row>
        <row r="366">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row>
        <row r="367">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AB367">
            <v>0</v>
          </cell>
          <cell r="AG367">
            <v>0</v>
          </cell>
          <cell r="AL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row>
        <row r="368">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AB368">
            <v>0</v>
          </cell>
          <cell r="AG368">
            <v>0</v>
          </cell>
          <cell r="AL368">
            <v>0</v>
          </cell>
          <cell r="AQ368">
            <v>9.7750000000000004E-2</v>
          </cell>
          <cell r="AR368">
            <v>0.26775000000000004</v>
          </cell>
          <cell r="AS368">
            <v>0.43775000000000008</v>
          </cell>
          <cell r="AT368">
            <v>0.60775000000000012</v>
          </cell>
          <cell r="AU368">
            <v>0.77775000000000016</v>
          </cell>
          <cell r="AV368">
            <v>0.9477500000000002</v>
          </cell>
          <cell r="AW368">
            <v>1.1177500000000002</v>
          </cell>
          <cell r="AX368">
            <v>1.2823194444444446</v>
          </cell>
          <cell r="AY368">
            <v>1.2674444444444446</v>
          </cell>
          <cell r="AZ368">
            <v>1.243125</v>
          </cell>
          <cell r="BA368">
            <v>1.2093611111111111</v>
          </cell>
          <cell r="BB368">
            <v>1.1661527777777778</v>
          </cell>
          <cell r="BC368">
            <v>1.1135000000000002</v>
          </cell>
          <cell r="BD368">
            <v>1.0514027777777779</v>
          </cell>
          <cell r="BE368">
            <v>0.97986111111111129</v>
          </cell>
          <cell r="BF368">
            <v>0.90831944444444468</v>
          </cell>
          <cell r="BG368">
            <v>0.83677777777777795</v>
          </cell>
          <cell r="BH368">
            <v>0.76523611111111123</v>
          </cell>
          <cell r="BI368">
            <v>0.69369444444444461</v>
          </cell>
          <cell r="BJ368">
            <v>0.62215277777777811</v>
          </cell>
          <cell r="BK368">
            <v>0.55061111111111138</v>
          </cell>
          <cell r="BL368">
            <v>0.47906944444444466</v>
          </cell>
          <cell r="BM368">
            <v>0.40752777777777799</v>
          </cell>
          <cell r="BN368">
            <v>0.33598611111111143</v>
          </cell>
          <cell r="BO368">
            <v>0.2644444444444447</v>
          </cell>
          <cell r="BP368">
            <v>0.19833333333333364</v>
          </cell>
          <cell r="BQ368">
            <v>0.14166666666666697</v>
          </cell>
          <cell r="BR368">
            <v>9.4444444444444733E-2</v>
          </cell>
          <cell r="BS368">
            <v>5.6666666666666962E-2</v>
          </cell>
          <cell r="BT368">
            <v>2.833333333333362E-2</v>
          </cell>
          <cell r="BU368">
            <v>9.444444444444729E-3</v>
          </cell>
          <cell r="BV368">
            <v>2.831068712794149E-16</v>
          </cell>
          <cell r="BW368">
            <v>2.831068712794149E-16</v>
          </cell>
          <cell r="BX368">
            <v>2.831068712794149E-16</v>
          </cell>
          <cell r="BY368">
            <v>2.831068712794149E-16</v>
          </cell>
          <cell r="BZ368">
            <v>2.831068712794149E-16</v>
          </cell>
          <cell r="CA368">
            <v>2.831068712794149E-16</v>
          </cell>
          <cell r="CB368">
            <v>2.831068712794149E-16</v>
          </cell>
          <cell r="CC368">
            <v>2.831068712794149E-16</v>
          </cell>
          <cell r="CD368">
            <v>2.831068712794149E-16</v>
          </cell>
          <cell r="CE368">
            <v>2.831068712794149E-16</v>
          </cell>
          <cell r="CF368">
            <v>2.831068712794149E-16</v>
          </cell>
          <cell r="CG368">
            <v>2.831068712794149E-16</v>
          </cell>
          <cell r="CH368">
            <v>2.831068712794149E-16</v>
          </cell>
          <cell r="CI368">
            <v>2.831068712794149E-16</v>
          </cell>
          <cell r="CJ368">
            <v>2.831068712794149E-16</v>
          </cell>
          <cell r="CK368">
            <v>2.831068712794149E-16</v>
          </cell>
          <cell r="CL368">
            <v>2.831068712794149E-16</v>
          </cell>
          <cell r="CM368">
            <v>2.831068712794149E-16</v>
          </cell>
          <cell r="CN368">
            <v>2.831068712794149E-16</v>
          </cell>
          <cell r="CO368">
            <v>2.831068712794149E-16</v>
          </cell>
          <cell r="CP368">
            <v>2.831068712794149E-16</v>
          </cell>
          <cell r="CQ368">
            <v>2.831068712794149E-16</v>
          </cell>
          <cell r="CR368">
            <v>2.831068712794149E-16</v>
          </cell>
          <cell r="CS368">
            <v>2.831068712794149E-16</v>
          </cell>
          <cell r="CT368">
            <v>2.831068712794149E-16</v>
          </cell>
          <cell r="CU368">
            <v>2.831068712794149E-16</v>
          </cell>
          <cell r="CV368">
            <v>2.831068712794149E-16</v>
          </cell>
          <cell r="CW368">
            <v>2.831068712794149E-16</v>
          </cell>
          <cell r="CX368">
            <v>2.831068712794149E-16</v>
          </cell>
          <cell r="CY368">
            <v>2.831068712794149E-16</v>
          </cell>
          <cell r="CZ368">
            <v>2.831068712794149E-16</v>
          </cell>
          <cell r="DA368">
            <v>2.831068712794149E-16</v>
          </cell>
          <cell r="DB368">
            <v>2.831068712794149E-16</v>
          </cell>
          <cell r="DC368">
            <v>2.831068712794149E-16</v>
          </cell>
          <cell r="DD368">
            <v>2.831068712794149E-16</v>
          </cell>
          <cell r="DE368">
            <v>2.831068712794149E-16</v>
          </cell>
          <cell r="DF368">
            <v>2.831068712794149E-16</v>
          </cell>
          <cell r="DG368">
            <v>2.831068712794149E-16</v>
          </cell>
          <cell r="DH368">
            <v>2.831068712794149E-16</v>
          </cell>
          <cell r="DI368">
            <v>2.831068712794149E-16</v>
          </cell>
          <cell r="DJ368">
            <v>2.831068712794149E-16</v>
          </cell>
          <cell r="DK368">
            <v>2.831068712794149E-16</v>
          </cell>
          <cell r="DL368">
            <v>2.831068712794149E-16</v>
          </cell>
          <cell r="DM368">
            <v>2.831068712794149E-16</v>
          </cell>
          <cell r="DN368">
            <v>2.831068712794149E-16</v>
          </cell>
          <cell r="DO368">
            <v>2.831068712794149E-16</v>
          </cell>
          <cell r="DP368">
            <v>2.831068712794149E-16</v>
          </cell>
          <cell r="DQ368">
            <v>2.831068712794149E-16</v>
          </cell>
          <cell r="DR368">
            <v>2.831068712794149E-16</v>
          </cell>
          <cell r="DS368">
            <v>2.831068712794149E-16</v>
          </cell>
          <cell r="DT368">
            <v>2.831068712794149E-16</v>
          </cell>
          <cell r="DU368">
            <v>2.831068712794149E-16</v>
          </cell>
          <cell r="DV368">
            <v>2.831068712794149E-16</v>
          </cell>
          <cell r="DW368">
            <v>2.831068712794149E-16</v>
          </cell>
          <cell r="DX368">
            <v>2.831068712794149E-16</v>
          </cell>
          <cell r="DY368">
            <v>2.831068712794149E-16</v>
          </cell>
          <cell r="DZ368">
            <v>2.831068712794149E-16</v>
          </cell>
          <cell r="EA368">
            <v>2.831068712794149E-16</v>
          </cell>
          <cell r="EB368">
            <v>2.831068712794149E-16</v>
          </cell>
          <cell r="EC368">
            <v>2.831068712794149E-16</v>
          </cell>
          <cell r="ED368">
            <v>2.831068712794149E-16</v>
          </cell>
          <cell r="EE368">
            <v>2.831068712794149E-16</v>
          </cell>
          <cell r="EF368">
            <v>2.831068712794149E-16</v>
          </cell>
          <cell r="EG368">
            <v>2.831068712794149E-16</v>
          </cell>
          <cell r="EH368">
            <v>2.831068712794149E-16</v>
          </cell>
          <cell r="EI368">
            <v>2.831068712794149E-16</v>
          </cell>
          <cell r="EJ368">
            <v>2.831068712794149E-16</v>
          </cell>
          <cell r="EK368">
            <v>2.831068712794149E-16</v>
          </cell>
          <cell r="EL368">
            <v>2.831068712794149E-16</v>
          </cell>
          <cell r="EM368">
            <v>2.831068712794149E-16</v>
          </cell>
          <cell r="EN368">
            <v>2.831068712794149E-16</v>
          </cell>
          <cell r="EO368">
            <v>2.831068712794149E-16</v>
          </cell>
          <cell r="EP368">
            <v>2.831068712794149E-16</v>
          </cell>
          <cell r="EQ368">
            <v>2.831068712794149E-16</v>
          </cell>
          <cell r="ER368">
            <v>2.831068712794149E-16</v>
          </cell>
          <cell r="ES368">
            <v>2.831068712794149E-16</v>
          </cell>
          <cell r="ET368">
            <v>2.831068712794149E-16</v>
          </cell>
          <cell r="EU368">
            <v>2.831068712794149E-16</v>
          </cell>
          <cell r="EV368">
            <v>2.831068712794149E-16</v>
          </cell>
          <cell r="EW368">
            <v>2.831068712794149E-16</v>
          </cell>
          <cell r="EX368">
            <v>2.831068712794149E-16</v>
          </cell>
          <cell r="EY368">
            <v>2.831068712794149E-16</v>
          </cell>
          <cell r="EZ368">
            <v>2.831068712794149E-16</v>
          </cell>
          <cell r="FA368">
            <v>2.831068712794149E-16</v>
          </cell>
          <cell r="FB368">
            <v>2.831068712794149E-16</v>
          </cell>
          <cell r="FC368">
            <v>2.831068712794149E-16</v>
          </cell>
          <cell r="FD368">
            <v>2.831068712794149E-16</v>
          </cell>
          <cell r="FE368">
            <v>2.831068712794149E-16</v>
          </cell>
          <cell r="FF368">
            <v>2.831068712794149E-16</v>
          </cell>
          <cell r="FG368">
            <v>2.831068712794149E-16</v>
          </cell>
          <cell r="FH368">
            <v>2.831068712794149E-16</v>
          </cell>
          <cell r="FI368">
            <v>2.831068712794149E-16</v>
          </cell>
          <cell r="FJ368">
            <v>2.831068712794149E-16</v>
          </cell>
          <cell r="FK368">
            <v>2.831068712794149E-16</v>
          </cell>
          <cell r="FL368">
            <v>2.831068712794149E-16</v>
          </cell>
          <cell r="FM368">
            <v>2.831068712794149E-16</v>
          </cell>
          <cell r="FN368">
            <v>2.831068712794149E-16</v>
          </cell>
          <cell r="FO368">
            <v>2.831068712794149E-16</v>
          </cell>
          <cell r="FP368">
            <v>2.831068712794149E-16</v>
          </cell>
          <cell r="FQ368">
            <v>2.831068712794149E-16</v>
          </cell>
          <cell r="FR368">
            <v>2.831068712794149E-16</v>
          </cell>
          <cell r="FS368">
            <v>2.831068712794149E-16</v>
          </cell>
          <cell r="FT368">
            <v>2.831068712794149E-16</v>
          </cell>
          <cell r="FU368">
            <v>2.831068712794149E-16</v>
          </cell>
          <cell r="FV368">
            <v>2.831068712794149E-16</v>
          </cell>
          <cell r="FW368">
            <v>2.831068712794149E-16</v>
          </cell>
          <cell r="FX368">
            <v>2.831068712794149E-16</v>
          </cell>
          <cell r="FY368">
            <v>2.831068712794149E-16</v>
          </cell>
          <cell r="FZ368">
            <v>2.831068712794149E-16</v>
          </cell>
          <cell r="GA368">
            <v>2.831068712794149E-16</v>
          </cell>
          <cell r="GB368">
            <v>2.831068712794149E-16</v>
          </cell>
          <cell r="GC368">
            <v>2.831068712794149E-16</v>
          </cell>
          <cell r="GD368">
            <v>2.831068712794149E-16</v>
          </cell>
          <cell r="GE368">
            <v>2.831068712794149E-16</v>
          </cell>
          <cell r="GF368">
            <v>2.831068712794149E-16</v>
          </cell>
          <cell r="GG368">
            <v>2.831068712794149E-16</v>
          </cell>
          <cell r="GH368">
            <v>2.831068712794149E-16</v>
          </cell>
          <cell r="GI368">
            <v>2.831068712794149E-16</v>
          </cell>
          <cell r="GJ368">
            <v>2.831068712794149E-16</v>
          </cell>
          <cell r="GK368">
            <v>2.831068712794149E-16</v>
          </cell>
          <cell r="GL368">
            <v>2.831068712794149E-16</v>
          </cell>
          <cell r="GM368">
            <v>2.831068712794149E-16</v>
          </cell>
          <cell r="GN368">
            <v>2.831068712794149E-16</v>
          </cell>
          <cell r="GO368">
            <v>2.831068712794149E-16</v>
          </cell>
          <cell r="GP368">
            <v>2.831068712794149E-16</v>
          </cell>
          <cell r="GQ368">
            <v>2.831068712794149E-16</v>
          </cell>
          <cell r="GR368">
            <v>2.831068712794149E-16</v>
          </cell>
          <cell r="GS368">
            <v>2.831068712794149E-16</v>
          </cell>
          <cell r="GT368">
            <v>2.831068712794149E-16</v>
          </cell>
          <cell r="GU368">
            <v>2.831068712794149E-16</v>
          </cell>
          <cell r="GV368">
            <v>2.831068712794149E-16</v>
          </cell>
          <cell r="GW368">
            <v>2.831068712794149E-16</v>
          </cell>
          <cell r="GX368">
            <v>2.831068712794149E-16</v>
          </cell>
          <cell r="GY368">
            <v>2.831068712794149E-16</v>
          </cell>
          <cell r="GZ368">
            <v>2.831068712794149E-16</v>
          </cell>
          <cell r="HA368">
            <v>2.831068712794149E-16</v>
          </cell>
          <cell r="HB368">
            <v>2.831068712794149E-16</v>
          </cell>
          <cell r="HC368">
            <v>2.831068712794149E-16</v>
          </cell>
          <cell r="HD368">
            <v>2.831068712794149E-16</v>
          </cell>
          <cell r="HE368">
            <v>2.831068712794149E-16</v>
          </cell>
          <cell r="HF368">
            <v>2.831068712794149E-16</v>
          </cell>
          <cell r="HG368">
            <v>2.831068712794149E-16</v>
          </cell>
          <cell r="HH368">
            <v>2.831068712794149E-16</v>
          </cell>
          <cell r="HI368">
            <v>2.831068712794149E-16</v>
          </cell>
          <cell r="HJ368">
            <v>2.831068712794149E-16</v>
          </cell>
          <cell r="HK368">
            <v>2.831068712794149E-16</v>
          </cell>
          <cell r="HL368">
            <v>2.831068712794149E-16</v>
          </cell>
          <cell r="HM368">
            <v>2.831068712794149E-16</v>
          </cell>
          <cell r="HN368">
            <v>2.831068712794149E-16</v>
          </cell>
          <cell r="HO368">
            <v>2.831068712794149E-16</v>
          </cell>
          <cell r="HP368">
            <v>2.831068712794149E-16</v>
          </cell>
          <cell r="HQ368">
            <v>2.831068712794149E-16</v>
          </cell>
          <cell r="HR368">
            <v>2.831068712794149E-16</v>
          </cell>
          <cell r="HS368">
            <v>2.831068712794149E-16</v>
          </cell>
          <cell r="HT368">
            <v>2.831068712794149E-16</v>
          </cell>
          <cell r="HU368">
            <v>2.831068712794149E-16</v>
          </cell>
          <cell r="HV368">
            <v>2.831068712794149E-16</v>
          </cell>
          <cell r="HW368">
            <v>2.831068712794149E-16</v>
          </cell>
          <cell r="HX368">
            <v>2.831068712794149E-16</v>
          </cell>
          <cell r="HY368">
            <v>2.831068712794149E-16</v>
          </cell>
          <cell r="HZ368">
            <v>2.831068712794149E-16</v>
          </cell>
          <cell r="IA368">
            <v>2.831068712794149E-16</v>
          </cell>
          <cell r="IB368">
            <v>2.831068712794149E-16</v>
          </cell>
          <cell r="IC368">
            <v>2.831068712794149E-16</v>
          </cell>
          <cell r="ID368">
            <v>2.831068712794149E-16</v>
          </cell>
          <cell r="IE368">
            <v>2.831068712794149E-16</v>
          </cell>
          <cell r="IF368">
            <v>2.831068712794149E-16</v>
          </cell>
          <cell r="IG368">
            <v>2.831068712794149E-16</v>
          </cell>
          <cell r="IH368">
            <v>2.831068712794149E-16</v>
          </cell>
          <cell r="II368">
            <v>2.831068712794149E-16</v>
          </cell>
          <cell r="IJ368">
            <v>2.831068712794149E-16</v>
          </cell>
          <cell r="IK368">
            <v>2.831068712794149E-16</v>
          </cell>
          <cell r="IL368">
            <v>2.831068712794149E-16</v>
          </cell>
          <cell r="IM368">
            <v>2.831068712794149E-16</v>
          </cell>
          <cell r="IN368">
            <v>2.831068712794149E-16</v>
          </cell>
          <cell r="IO368">
            <v>2.831068712794149E-16</v>
          </cell>
          <cell r="IP368">
            <v>2.831068712794149E-16</v>
          </cell>
          <cell r="IQ368">
            <v>2.831068712794149E-16</v>
          </cell>
          <cell r="IR368">
            <v>2.831068712794149E-16</v>
          </cell>
          <cell r="IS368">
            <v>2.831068712794149E-16</v>
          </cell>
          <cell r="IT368">
            <v>2.831068712794149E-16</v>
          </cell>
          <cell r="IU368">
            <v>2.831068712794149E-16</v>
          </cell>
        </row>
        <row r="369">
          <cell r="AR369">
            <v>0.47058823529411764</v>
          </cell>
          <cell r="AS369">
            <v>0.47058823529411764</v>
          </cell>
          <cell r="AT369">
            <v>0.47058823529411764</v>
          </cell>
          <cell r="AU369">
            <v>0.47058823529411764</v>
          </cell>
          <cell r="AV369">
            <v>0.47058823529411764</v>
          </cell>
          <cell r="AW369">
            <v>0.47058823529411764</v>
          </cell>
          <cell r="AX369">
            <v>0.47058823529411764</v>
          </cell>
          <cell r="AY369">
            <v>0.47058823529411764</v>
          </cell>
          <cell r="AZ369">
            <v>0.47058823529411764</v>
          </cell>
          <cell r="BA369">
            <v>0.47058823529411764</v>
          </cell>
          <cell r="BB369">
            <v>0.47058823529411764</v>
          </cell>
          <cell r="BC369">
            <v>0.47058823529411764</v>
          </cell>
          <cell r="BD369">
            <v>0.47058823529411764</v>
          </cell>
          <cell r="BE369">
            <v>0.47058823529411764</v>
          </cell>
          <cell r="BF369">
            <v>0.47058823529411764</v>
          </cell>
          <cell r="BG369">
            <v>0.47058823529411764</v>
          </cell>
          <cell r="BH369">
            <v>0.47058823529411764</v>
          </cell>
        </row>
        <row r="370">
          <cell r="AB370">
            <v>0</v>
          </cell>
          <cell r="AG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cell r="HA370">
            <v>0</v>
          </cell>
          <cell r="HB370">
            <v>0</v>
          </cell>
          <cell r="HC370">
            <v>0</v>
          </cell>
          <cell r="HD370">
            <v>0</v>
          </cell>
          <cell r="HE370">
            <v>0</v>
          </cell>
          <cell r="HF370">
            <v>0</v>
          </cell>
          <cell r="HG370">
            <v>0</v>
          </cell>
          <cell r="HH370">
            <v>0</v>
          </cell>
          <cell r="HI370">
            <v>0</v>
          </cell>
          <cell r="HJ370">
            <v>0</v>
          </cell>
          <cell r="HK370">
            <v>0</v>
          </cell>
          <cell r="HL370">
            <v>0</v>
          </cell>
          <cell r="HM370">
            <v>0</v>
          </cell>
          <cell r="HN370">
            <v>0</v>
          </cell>
          <cell r="HO370">
            <v>0</v>
          </cell>
          <cell r="HP370">
            <v>0</v>
          </cell>
          <cell r="HQ370">
            <v>0</v>
          </cell>
          <cell r="HR370">
            <v>0</v>
          </cell>
          <cell r="HS370">
            <v>0</v>
          </cell>
          <cell r="HT370">
            <v>0</v>
          </cell>
          <cell r="HU370">
            <v>0</v>
          </cell>
          <cell r="HV370">
            <v>0</v>
          </cell>
          <cell r="HW370">
            <v>0</v>
          </cell>
          <cell r="HX370">
            <v>0</v>
          </cell>
          <cell r="HY370">
            <v>0</v>
          </cell>
          <cell r="HZ370">
            <v>0</v>
          </cell>
          <cell r="IA370">
            <v>0</v>
          </cell>
          <cell r="IB370">
            <v>0</v>
          </cell>
          <cell r="IC370">
            <v>0</v>
          </cell>
          <cell r="ID370">
            <v>0</v>
          </cell>
          <cell r="IE370">
            <v>0</v>
          </cell>
          <cell r="IF370">
            <v>0</v>
          </cell>
          <cell r="IG370">
            <v>0</v>
          </cell>
          <cell r="IH370">
            <v>0</v>
          </cell>
          <cell r="II370">
            <v>0</v>
          </cell>
          <cell r="IJ370">
            <v>0</v>
          </cell>
          <cell r="IK370">
            <v>0</v>
          </cell>
          <cell r="IL370">
            <v>0</v>
          </cell>
          <cell r="IM370">
            <v>0</v>
          </cell>
          <cell r="IN370">
            <v>0</v>
          </cell>
          <cell r="IO370">
            <v>0</v>
          </cell>
          <cell r="IP370">
            <v>0</v>
          </cell>
          <cell r="IQ370">
            <v>0</v>
          </cell>
          <cell r="IR370">
            <v>0</v>
          </cell>
          <cell r="IS370">
            <v>0</v>
          </cell>
          <cell r="IT370">
            <v>0</v>
          </cell>
          <cell r="IU370">
            <v>0</v>
          </cell>
        </row>
        <row r="371">
          <cell r="AG371">
            <v>0</v>
          </cell>
          <cell r="AH371">
            <v>0</v>
          </cell>
          <cell r="AI371">
            <v>0</v>
          </cell>
          <cell r="AJ371">
            <v>0</v>
          </cell>
          <cell r="AK371">
            <v>0</v>
          </cell>
          <cell r="AL371">
            <v>0</v>
          </cell>
          <cell r="AM371">
            <v>8.5000000000000006E-3</v>
          </cell>
          <cell r="AN371">
            <v>8.5000000000000006E-3</v>
          </cell>
          <cell r="AO371">
            <v>8.5000000000000006E-3</v>
          </cell>
          <cell r="AP371">
            <v>8.5000000000000006E-3</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S371">
            <v>0</v>
          </cell>
          <cell r="CT371">
            <v>0</v>
          </cell>
          <cell r="CU371">
            <v>0</v>
          </cell>
          <cell r="CV371">
            <v>0</v>
          </cell>
          <cell r="CW371">
            <v>0</v>
          </cell>
          <cell r="CX371">
            <v>0</v>
          </cell>
          <cell r="CY371">
            <v>0</v>
          </cell>
          <cell r="CZ371">
            <v>0</v>
          </cell>
          <cell r="DA371">
            <v>0</v>
          </cell>
          <cell r="DB371">
            <v>0</v>
          </cell>
          <cell r="DC371">
            <v>0</v>
          </cell>
          <cell r="DD371">
            <v>0</v>
          </cell>
          <cell r="DE371">
            <v>0</v>
          </cell>
          <cell r="DF371">
            <v>0</v>
          </cell>
          <cell r="DG371">
            <v>0</v>
          </cell>
          <cell r="DH371">
            <v>0</v>
          </cell>
          <cell r="DI371">
            <v>0</v>
          </cell>
          <cell r="DJ371">
            <v>0</v>
          </cell>
          <cell r="DK371">
            <v>0</v>
          </cell>
          <cell r="DL371">
            <v>0</v>
          </cell>
          <cell r="DM371">
            <v>0</v>
          </cell>
          <cell r="DN371">
            <v>0</v>
          </cell>
          <cell r="DO371">
            <v>0</v>
          </cell>
          <cell r="DP371">
            <v>0</v>
          </cell>
          <cell r="DQ371">
            <v>0</v>
          </cell>
          <cell r="DR371">
            <v>0</v>
          </cell>
          <cell r="DS371">
            <v>0</v>
          </cell>
          <cell r="DT371">
            <v>0</v>
          </cell>
          <cell r="DU371">
            <v>0</v>
          </cell>
          <cell r="DV371">
            <v>0</v>
          </cell>
          <cell r="DW371">
            <v>0</v>
          </cell>
          <cell r="DX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cell r="FM371">
            <v>0</v>
          </cell>
          <cell r="FN371">
            <v>0</v>
          </cell>
          <cell r="FO371">
            <v>0</v>
          </cell>
          <cell r="FP371">
            <v>0</v>
          </cell>
          <cell r="FQ371">
            <v>0</v>
          </cell>
          <cell r="FR371">
            <v>0</v>
          </cell>
          <cell r="FS371">
            <v>0</v>
          </cell>
          <cell r="FT371">
            <v>0</v>
          </cell>
          <cell r="FU371">
            <v>0</v>
          </cell>
          <cell r="FV371">
            <v>0</v>
          </cell>
          <cell r="FW371">
            <v>0</v>
          </cell>
          <cell r="FX371">
            <v>0</v>
          </cell>
          <cell r="FY371">
            <v>0</v>
          </cell>
          <cell r="FZ371">
            <v>0</v>
          </cell>
          <cell r="GA371">
            <v>0</v>
          </cell>
          <cell r="GB371">
            <v>0</v>
          </cell>
          <cell r="GC371">
            <v>0</v>
          </cell>
          <cell r="GD371">
            <v>0</v>
          </cell>
          <cell r="GE371">
            <v>0</v>
          </cell>
          <cell r="GF371">
            <v>0</v>
          </cell>
          <cell r="GG371">
            <v>0</v>
          </cell>
          <cell r="GH371">
            <v>0</v>
          </cell>
          <cell r="GI371">
            <v>0</v>
          </cell>
          <cell r="GJ371">
            <v>0</v>
          </cell>
          <cell r="GK371">
            <v>0</v>
          </cell>
          <cell r="GL371">
            <v>0</v>
          </cell>
          <cell r="GM371">
            <v>0</v>
          </cell>
          <cell r="GN371">
            <v>0</v>
          </cell>
          <cell r="GO371">
            <v>0</v>
          </cell>
          <cell r="GP371">
            <v>0</v>
          </cell>
          <cell r="GQ371">
            <v>0</v>
          </cell>
          <cell r="GR371">
            <v>0</v>
          </cell>
          <cell r="GS371">
            <v>0</v>
          </cell>
          <cell r="GT371">
            <v>0</v>
          </cell>
          <cell r="GU371">
            <v>0</v>
          </cell>
          <cell r="GV371">
            <v>0</v>
          </cell>
          <cell r="GW371">
            <v>0</v>
          </cell>
          <cell r="GX371">
            <v>0</v>
          </cell>
          <cell r="GY371">
            <v>0</v>
          </cell>
          <cell r="GZ371">
            <v>0</v>
          </cell>
          <cell r="HA371">
            <v>0</v>
          </cell>
          <cell r="HB371">
            <v>0</v>
          </cell>
          <cell r="HC371">
            <v>0</v>
          </cell>
          <cell r="HD371">
            <v>0</v>
          </cell>
          <cell r="HE371">
            <v>0</v>
          </cell>
          <cell r="HF371">
            <v>0</v>
          </cell>
          <cell r="HG371">
            <v>0</v>
          </cell>
          <cell r="HH371">
            <v>0</v>
          </cell>
          <cell r="HI371">
            <v>0</v>
          </cell>
          <cell r="HJ371">
            <v>0</v>
          </cell>
          <cell r="HK371">
            <v>0</v>
          </cell>
          <cell r="HL371">
            <v>0</v>
          </cell>
          <cell r="HM371">
            <v>0</v>
          </cell>
          <cell r="HN371">
            <v>0</v>
          </cell>
          <cell r="HO371">
            <v>0</v>
          </cell>
          <cell r="HP371">
            <v>0</v>
          </cell>
          <cell r="HQ371">
            <v>0</v>
          </cell>
          <cell r="HR371">
            <v>0</v>
          </cell>
          <cell r="HS371">
            <v>0</v>
          </cell>
          <cell r="HT371">
            <v>0</v>
          </cell>
          <cell r="HU371">
            <v>0</v>
          </cell>
          <cell r="HV371">
            <v>0</v>
          </cell>
          <cell r="HW371">
            <v>0</v>
          </cell>
          <cell r="HX371">
            <v>0</v>
          </cell>
          <cell r="HY371">
            <v>0</v>
          </cell>
          <cell r="HZ371">
            <v>0</v>
          </cell>
          <cell r="IA371">
            <v>0</v>
          </cell>
          <cell r="IB371">
            <v>0</v>
          </cell>
          <cell r="IC371">
            <v>0</v>
          </cell>
          <cell r="ID371">
            <v>0</v>
          </cell>
          <cell r="IE371">
            <v>0</v>
          </cell>
          <cell r="IF371">
            <v>0</v>
          </cell>
          <cell r="IG371">
            <v>0</v>
          </cell>
          <cell r="IH371">
            <v>0</v>
          </cell>
          <cell r="II371">
            <v>0</v>
          </cell>
          <cell r="IJ371">
            <v>0</v>
          </cell>
          <cell r="IK371">
            <v>0</v>
          </cell>
          <cell r="IL371">
            <v>0</v>
          </cell>
          <cell r="IM371">
            <v>0</v>
          </cell>
          <cell r="IN371">
            <v>0</v>
          </cell>
          <cell r="IO371">
            <v>0</v>
          </cell>
          <cell r="IP371">
            <v>0</v>
          </cell>
          <cell r="IQ371">
            <v>0</v>
          </cell>
          <cell r="IR371">
            <v>0</v>
          </cell>
          <cell r="IS371">
            <v>0</v>
          </cell>
          <cell r="IT371">
            <v>0</v>
          </cell>
          <cell r="IU371">
            <v>0</v>
          </cell>
        </row>
        <row r="372">
          <cell r="AL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cell r="CM372">
            <v>0</v>
          </cell>
          <cell r="CN372">
            <v>0</v>
          </cell>
          <cell r="CO372">
            <v>0</v>
          </cell>
          <cell r="CP372">
            <v>0</v>
          </cell>
          <cell r="CQ372">
            <v>0</v>
          </cell>
          <cell r="CR372">
            <v>0</v>
          </cell>
          <cell r="CS372">
            <v>0</v>
          </cell>
          <cell r="CT372">
            <v>0</v>
          </cell>
          <cell r="CU372">
            <v>0</v>
          </cell>
          <cell r="CV372">
            <v>0</v>
          </cell>
          <cell r="CW372">
            <v>0</v>
          </cell>
          <cell r="CX372">
            <v>0</v>
          </cell>
          <cell r="CY372">
            <v>0</v>
          </cell>
          <cell r="CZ372">
            <v>0</v>
          </cell>
          <cell r="DA372">
            <v>0</v>
          </cell>
          <cell r="DB372">
            <v>0</v>
          </cell>
          <cell r="DC372">
            <v>0</v>
          </cell>
          <cell r="DD372">
            <v>0</v>
          </cell>
          <cell r="DE372">
            <v>0</v>
          </cell>
          <cell r="DF372">
            <v>0</v>
          </cell>
          <cell r="DG372">
            <v>0</v>
          </cell>
          <cell r="DH372">
            <v>0</v>
          </cell>
          <cell r="DI372">
            <v>0</v>
          </cell>
          <cell r="DJ372">
            <v>0</v>
          </cell>
          <cell r="DK372">
            <v>0</v>
          </cell>
          <cell r="DL372">
            <v>0</v>
          </cell>
          <cell r="DM372">
            <v>0</v>
          </cell>
          <cell r="DN372">
            <v>0</v>
          </cell>
          <cell r="DO372">
            <v>0</v>
          </cell>
          <cell r="DP372">
            <v>0</v>
          </cell>
          <cell r="DQ372">
            <v>0</v>
          </cell>
          <cell r="DR372">
            <v>0</v>
          </cell>
          <cell r="DS372">
            <v>0</v>
          </cell>
          <cell r="DT372">
            <v>0</v>
          </cell>
          <cell r="DU372">
            <v>0</v>
          </cell>
          <cell r="DV372">
            <v>0</v>
          </cell>
          <cell r="DW372">
            <v>0</v>
          </cell>
          <cell r="DX372">
            <v>0</v>
          </cell>
          <cell r="DY372">
            <v>0</v>
          </cell>
          <cell r="DZ372">
            <v>0</v>
          </cell>
          <cell r="EA372">
            <v>0</v>
          </cell>
          <cell r="EB372">
            <v>0</v>
          </cell>
          <cell r="EC372">
            <v>0</v>
          </cell>
          <cell r="ED372">
            <v>0</v>
          </cell>
          <cell r="EE372">
            <v>0</v>
          </cell>
          <cell r="EF372">
            <v>0</v>
          </cell>
          <cell r="EG372">
            <v>0</v>
          </cell>
          <cell r="EH372">
            <v>0</v>
          </cell>
          <cell r="EI372">
            <v>0</v>
          </cell>
          <cell r="EJ372">
            <v>0</v>
          </cell>
          <cell r="EK372">
            <v>0</v>
          </cell>
          <cell r="EL372">
            <v>0</v>
          </cell>
          <cell r="EM372">
            <v>0</v>
          </cell>
          <cell r="EN372">
            <v>0</v>
          </cell>
          <cell r="EO372">
            <v>0</v>
          </cell>
          <cell r="EP372">
            <v>0</v>
          </cell>
          <cell r="EQ372">
            <v>0</v>
          </cell>
          <cell r="ER372">
            <v>0</v>
          </cell>
          <cell r="ES372">
            <v>0</v>
          </cell>
          <cell r="ET372">
            <v>0</v>
          </cell>
          <cell r="EU372">
            <v>0</v>
          </cell>
          <cell r="EV372">
            <v>0</v>
          </cell>
          <cell r="EW372">
            <v>0</v>
          </cell>
          <cell r="EX372">
            <v>0</v>
          </cell>
          <cell r="EY372">
            <v>0</v>
          </cell>
          <cell r="EZ372">
            <v>0</v>
          </cell>
          <cell r="FA372">
            <v>0</v>
          </cell>
          <cell r="FB372">
            <v>0</v>
          </cell>
          <cell r="FC372">
            <v>0</v>
          </cell>
          <cell r="FD372">
            <v>0</v>
          </cell>
          <cell r="FE372">
            <v>0</v>
          </cell>
          <cell r="FF372">
            <v>0</v>
          </cell>
          <cell r="FG372">
            <v>0</v>
          </cell>
          <cell r="FH372">
            <v>0</v>
          </cell>
          <cell r="FI372">
            <v>0</v>
          </cell>
          <cell r="FJ372">
            <v>0</v>
          </cell>
          <cell r="FK372">
            <v>0</v>
          </cell>
          <cell r="FL372">
            <v>0</v>
          </cell>
          <cell r="FM372">
            <v>0</v>
          </cell>
          <cell r="FN372">
            <v>0</v>
          </cell>
          <cell r="FO372">
            <v>0</v>
          </cell>
          <cell r="FP372">
            <v>0</v>
          </cell>
          <cell r="FQ372">
            <v>0</v>
          </cell>
          <cell r="FR372">
            <v>0</v>
          </cell>
          <cell r="FS372">
            <v>0</v>
          </cell>
          <cell r="FT372">
            <v>0</v>
          </cell>
          <cell r="FU372">
            <v>0</v>
          </cell>
          <cell r="FV372">
            <v>0</v>
          </cell>
          <cell r="FW372">
            <v>0</v>
          </cell>
          <cell r="FX372">
            <v>0</v>
          </cell>
          <cell r="FY372">
            <v>0</v>
          </cell>
          <cell r="FZ372">
            <v>0</v>
          </cell>
          <cell r="GA372">
            <v>0</v>
          </cell>
          <cell r="GB372">
            <v>0</v>
          </cell>
          <cell r="GC372">
            <v>0</v>
          </cell>
          <cell r="GD372">
            <v>0</v>
          </cell>
          <cell r="GE372">
            <v>0</v>
          </cell>
          <cell r="GF372">
            <v>0</v>
          </cell>
          <cell r="GG372">
            <v>0</v>
          </cell>
          <cell r="GH372">
            <v>0</v>
          </cell>
          <cell r="GI372">
            <v>0</v>
          </cell>
          <cell r="GJ372">
            <v>0</v>
          </cell>
          <cell r="GK372">
            <v>0</v>
          </cell>
          <cell r="GL372">
            <v>0</v>
          </cell>
          <cell r="GM372">
            <v>0</v>
          </cell>
          <cell r="GN372">
            <v>0</v>
          </cell>
          <cell r="GO372">
            <v>0</v>
          </cell>
          <cell r="GP372">
            <v>0</v>
          </cell>
          <cell r="GQ372">
            <v>0</v>
          </cell>
          <cell r="GR372">
            <v>0</v>
          </cell>
          <cell r="GS372">
            <v>0</v>
          </cell>
          <cell r="GT372">
            <v>0</v>
          </cell>
          <cell r="GU372">
            <v>0</v>
          </cell>
          <cell r="GV372">
            <v>0</v>
          </cell>
          <cell r="GW372">
            <v>0</v>
          </cell>
          <cell r="GX372">
            <v>0</v>
          </cell>
          <cell r="GY372">
            <v>0</v>
          </cell>
          <cell r="GZ372">
            <v>0</v>
          </cell>
          <cell r="HA372">
            <v>0</v>
          </cell>
          <cell r="HB372">
            <v>0</v>
          </cell>
          <cell r="HC372">
            <v>0</v>
          </cell>
          <cell r="HD372">
            <v>0</v>
          </cell>
          <cell r="HE372">
            <v>0</v>
          </cell>
          <cell r="HF372">
            <v>0</v>
          </cell>
          <cell r="HG372">
            <v>0</v>
          </cell>
          <cell r="HH372">
            <v>0</v>
          </cell>
          <cell r="HI372">
            <v>0</v>
          </cell>
          <cell r="HJ372">
            <v>0</v>
          </cell>
          <cell r="HK372">
            <v>0</v>
          </cell>
          <cell r="HL372">
            <v>0</v>
          </cell>
          <cell r="HM372">
            <v>0</v>
          </cell>
          <cell r="HN372">
            <v>0</v>
          </cell>
          <cell r="HO372">
            <v>0</v>
          </cell>
          <cell r="HP372">
            <v>0</v>
          </cell>
          <cell r="HQ372">
            <v>0</v>
          </cell>
          <cell r="HR372">
            <v>0</v>
          </cell>
          <cell r="HS372">
            <v>0</v>
          </cell>
          <cell r="HT372">
            <v>0</v>
          </cell>
          <cell r="HU372">
            <v>0</v>
          </cell>
          <cell r="HV372">
            <v>0</v>
          </cell>
          <cell r="HW372">
            <v>0</v>
          </cell>
          <cell r="HX372">
            <v>0</v>
          </cell>
          <cell r="HY372">
            <v>0</v>
          </cell>
          <cell r="HZ372">
            <v>0</v>
          </cell>
          <cell r="IA372">
            <v>0</v>
          </cell>
          <cell r="IB372">
            <v>0</v>
          </cell>
          <cell r="IC372">
            <v>0</v>
          </cell>
          <cell r="ID372">
            <v>0</v>
          </cell>
          <cell r="IE372">
            <v>0</v>
          </cell>
          <cell r="IF372">
            <v>0</v>
          </cell>
          <cell r="IG372">
            <v>0</v>
          </cell>
          <cell r="IH372">
            <v>0</v>
          </cell>
          <cell r="II372">
            <v>0</v>
          </cell>
          <cell r="IJ372">
            <v>0</v>
          </cell>
          <cell r="IK372">
            <v>0</v>
          </cell>
          <cell r="IL372">
            <v>0</v>
          </cell>
          <cell r="IM372">
            <v>0</v>
          </cell>
          <cell r="IN372">
            <v>0</v>
          </cell>
          <cell r="IO372">
            <v>0</v>
          </cell>
          <cell r="IP372">
            <v>0</v>
          </cell>
          <cell r="IQ372">
            <v>0</v>
          </cell>
          <cell r="IR372">
            <v>0</v>
          </cell>
          <cell r="IS372">
            <v>0</v>
          </cell>
          <cell r="IT372">
            <v>0</v>
          </cell>
          <cell r="IU372">
            <v>0</v>
          </cell>
        </row>
        <row r="373">
          <cell r="AH373">
            <v>0.5</v>
          </cell>
          <cell r="AI373">
            <v>0.5</v>
          </cell>
          <cell r="AJ373">
            <v>0.5</v>
          </cell>
          <cell r="AK373">
            <v>0.5</v>
          </cell>
          <cell r="AL373">
            <v>2</v>
          </cell>
          <cell r="AM373">
            <v>10</v>
          </cell>
          <cell r="AN373">
            <v>10</v>
          </cell>
          <cell r="AO373">
            <v>10</v>
          </cell>
          <cell r="AP373">
            <v>10</v>
          </cell>
          <cell r="AQ373">
            <v>9.7750000000000004E-2</v>
          </cell>
          <cell r="AR373">
            <v>9.7750000000000004E-2</v>
          </cell>
          <cell r="AS373">
            <v>9.7750000000000004E-2</v>
          </cell>
          <cell r="AT373">
            <v>9.7750000000000004E-2</v>
          </cell>
          <cell r="AU373">
            <v>9.7750000000000004E-2</v>
          </cell>
          <cell r="AV373">
            <v>9.7750000000000004E-2</v>
          </cell>
          <cell r="AW373">
            <v>9.7750000000000004E-2</v>
          </cell>
          <cell r="AX373">
            <v>9.2319444444444454E-2</v>
          </cell>
          <cell r="AY373">
            <v>8.6888888888888891E-2</v>
          </cell>
          <cell r="AZ373">
            <v>8.1458333333333327E-2</v>
          </cell>
          <cell r="BA373">
            <v>7.6027777777777764E-2</v>
          </cell>
          <cell r="BB373">
            <v>7.0597222222222214E-2</v>
          </cell>
          <cell r="BC373">
            <v>6.5166666666666651E-2</v>
          </cell>
          <cell r="BD373">
            <v>5.9736111111111094E-2</v>
          </cell>
          <cell r="BE373">
            <v>5.4305555555555531E-2</v>
          </cell>
          <cell r="BF373">
            <v>4.8874999999999974E-2</v>
          </cell>
          <cell r="BG373">
            <v>4.3444444444444411E-2</v>
          </cell>
          <cell r="BH373">
            <v>3.8013888888888854E-2</v>
          </cell>
          <cell r="BI373">
            <v>3.2583333333333298E-2</v>
          </cell>
          <cell r="BJ373">
            <v>2.7152777777777744E-2</v>
          </cell>
          <cell r="BK373">
            <v>2.1722222222222188E-2</v>
          </cell>
          <cell r="BL373">
            <v>1.6291666666666631E-2</v>
          </cell>
          <cell r="BM373">
            <v>1.0861111111111077E-2</v>
          </cell>
          <cell r="BN373">
            <v>5.4305555555555218E-3</v>
          </cell>
          <cell r="BO373">
            <v>-3.3972824553529796E-17</v>
          </cell>
          <cell r="BP373">
            <v>-3.3972824553529796E-17</v>
          </cell>
          <cell r="BQ373">
            <v>-3.3972824553529796E-17</v>
          </cell>
          <cell r="BR373">
            <v>-3.3972824553529796E-17</v>
          </cell>
          <cell r="BS373">
            <v>-3.3972824553529796E-17</v>
          </cell>
          <cell r="BT373">
            <v>-3.3972824553529796E-17</v>
          </cell>
          <cell r="BU373">
            <v>-3.3972824553529796E-17</v>
          </cell>
          <cell r="BV373">
            <v>-3.3972824553529796E-17</v>
          </cell>
          <cell r="BW373">
            <v>-3.3972824553529796E-17</v>
          </cell>
          <cell r="BX373">
            <v>-3.3972824553529796E-17</v>
          </cell>
          <cell r="BY373">
            <v>-3.3972824553529796E-17</v>
          </cell>
          <cell r="BZ373">
            <v>-3.3972824553529796E-17</v>
          </cell>
          <cell r="CA373">
            <v>-3.3972824553529796E-17</v>
          </cell>
          <cell r="CB373">
            <v>-3.3972824553529796E-17</v>
          </cell>
          <cell r="CC373">
            <v>-3.3972824553529796E-17</v>
          </cell>
          <cell r="CD373">
            <v>-3.3972824553529796E-17</v>
          </cell>
          <cell r="CE373">
            <v>-3.3972824553529796E-17</v>
          </cell>
          <cell r="CF373">
            <v>-3.3972824553529796E-17</v>
          </cell>
          <cell r="CG373">
            <v>-3.3972824553529796E-17</v>
          </cell>
          <cell r="CH373">
            <v>-3.3972824553529796E-17</v>
          </cell>
          <cell r="CI373">
            <v>-3.3972824553529796E-17</v>
          </cell>
          <cell r="CJ373">
            <v>-3.3972824553529796E-17</v>
          </cell>
          <cell r="CK373">
            <v>-3.3972824553529796E-17</v>
          </cell>
          <cell r="CL373">
            <v>-3.3972824553529796E-17</v>
          </cell>
          <cell r="CM373">
            <v>-3.3972824553529796E-17</v>
          </cell>
          <cell r="CN373">
            <v>-3.3972824553529796E-17</v>
          </cell>
          <cell r="CO373">
            <v>-3.3972824553529796E-17</v>
          </cell>
          <cell r="CP373">
            <v>-3.3972824553529796E-17</v>
          </cell>
          <cell r="CQ373">
            <v>-3.3972824553529796E-17</v>
          </cell>
          <cell r="CR373">
            <v>-3.3972824553529796E-17</v>
          </cell>
          <cell r="CS373">
            <v>-3.3972824553529796E-17</v>
          </cell>
          <cell r="CT373">
            <v>-3.3972824553529796E-17</v>
          </cell>
          <cell r="CU373">
            <v>-3.3972824553529796E-17</v>
          </cell>
          <cell r="CV373">
            <v>-3.3972824553529796E-17</v>
          </cell>
          <cell r="CW373">
            <v>-3.3972824553529796E-17</v>
          </cell>
          <cell r="CX373">
            <v>-3.3972824553529796E-17</v>
          </cell>
          <cell r="CY373">
            <v>-3.3972824553529796E-17</v>
          </cell>
          <cell r="CZ373">
            <v>-3.3972824553529796E-17</v>
          </cell>
          <cell r="DA373">
            <v>-3.3972824553529796E-17</v>
          </cell>
          <cell r="DB373">
            <v>-3.3972824553529796E-17</v>
          </cell>
          <cell r="DC373">
            <v>-3.3972824553529796E-17</v>
          </cell>
          <cell r="DD373">
            <v>-3.3972824553529796E-17</v>
          </cell>
          <cell r="DE373">
            <v>-3.3972824553529796E-17</v>
          </cell>
          <cell r="DF373">
            <v>-3.3972824553529796E-17</v>
          </cell>
          <cell r="DG373">
            <v>-3.3972824553529796E-17</v>
          </cell>
          <cell r="DH373">
            <v>-3.3972824553529796E-17</v>
          </cell>
          <cell r="DI373">
            <v>-3.3972824553529796E-17</v>
          </cell>
          <cell r="DJ373">
            <v>-3.3972824553529796E-17</v>
          </cell>
          <cell r="DK373">
            <v>-3.3972824553529796E-17</v>
          </cell>
          <cell r="DL373">
            <v>-3.3972824553529796E-17</v>
          </cell>
          <cell r="DM373">
            <v>-3.3972824553529796E-17</v>
          </cell>
          <cell r="DN373">
            <v>-3.3972824553529796E-17</v>
          </cell>
          <cell r="DO373">
            <v>-3.3972824553529796E-17</v>
          </cell>
          <cell r="DP373">
            <v>-3.3972824553529796E-17</v>
          </cell>
          <cell r="DQ373">
            <v>-3.3972824553529796E-17</v>
          </cell>
          <cell r="DR373">
            <v>-3.3972824553529796E-17</v>
          </cell>
          <cell r="DS373">
            <v>-3.3972824553529796E-17</v>
          </cell>
          <cell r="DT373">
            <v>-3.3972824553529796E-17</v>
          </cell>
          <cell r="DU373">
            <v>-3.3972824553529796E-17</v>
          </cell>
          <cell r="DV373">
            <v>-3.3972824553529796E-17</v>
          </cell>
          <cell r="DW373">
            <v>-3.3972824553529796E-17</v>
          </cell>
          <cell r="DX373">
            <v>-3.3972824553529796E-17</v>
          </cell>
          <cell r="DY373">
            <v>-3.3972824553529796E-17</v>
          </cell>
          <cell r="DZ373">
            <v>-3.3972824553529796E-17</v>
          </cell>
          <cell r="EA373">
            <v>-3.3972824553529796E-17</v>
          </cell>
          <cell r="EB373">
            <v>-3.3972824553529796E-17</v>
          </cell>
          <cell r="EC373">
            <v>-3.3972824553529796E-17</v>
          </cell>
          <cell r="ED373">
            <v>-3.3972824553529796E-17</v>
          </cell>
          <cell r="EE373">
            <v>-3.3972824553529796E-17</v>
          </cell>
          <cell r="EF373">
            <v>-3.3972824553529796E-17</v>
          </cell>
          <cell r="EG373">
            <v>-3.3972824553529796E-17</v>
          </cell>
          <cell r="EH373">
            <v>-3.3972824553529796E-17</v>
          </cell>
          <cell r="EI373">
            <v>-3.3972824553529796E-17</v>
          </cell>
          <cell r="EJ373">
            <v>-3.3972824553529796E-17</v>
          </cell>
          <cell r="EK373">
            <v>-3.3972824553529796E-17</v>
          </cell>
          <cell r="EL373">
            <v>-3.3972824553529796E-17</v>
          </cell>
          <cell r="EM373">
            <v>-3.3972824553529796E-17</v>
          </cell>
          <cell r="EN373">
            <v>-3.3972824553529796E-17</v>
          </cell>
          <cell r="EO373">
            <v>-3.3972824553529796E-17</v>
          </cell>
          <cell r="EP373">
            <v>-3.3972824553529796E-17</v>
          </cell>
          <cell r="EQ373">
            <v>-3.3972824553529796E-17</v>
          </cell>
          <cell r="ER373">
            <v>-3.3972824553529796E-17</v>
          </cell>
          <cell r="ES373">
            <v>-3.3972824553529796E-17</v>
          </cell>
          <cell r="ET373">
            <v>-3.3972824553529796E-17</v>
          </cell>
          <cell r="EU373">
            <v>-3.3972824553529796E-17</v>
          </cell>
          <cell r="EV373">
            <v>-3.3972824553529796E-17</v>
          </cell>
          <cell r="EW373">
            <v>-3.3972824553529796E-17</v>
          </cell>
          <cell r="EX373">
            <v>-3.3972824553529796E-17</v>
          </cell>
          <cell r="EY373">
            <v>-3.3972824553529796E-17</v>
          </cell>
          <cell r="EZ373">
            <v>-3.3972824553529796E-17</v>
          </cell>
          <cell r="FA373">
            <v>-3.3972824553529796E-17</v>
          </cell>
          <cell r="FB373">
            <v>-3.3972824553529796E-17</v>
          </cell>
          <cell r="FC373">
            <v>-3.3972824553529796E-17</v>
          </cell>
          <cell r="FD373">
            <v>-3.3972824553529796E-17</v>
          </cell>
          <cell r="FE373">
            <v>-3.3972824553529796E-17</v>
          </cell>
          <cell r="FF373">
            <v>-3.3972824553529796E-17</v>
          </cell>
          <cell r="FG373">
            <v>-3.3972824553529796E-17</v>
          </cell>
          <cell r="FH373">
            <v>-3.3972824553529796E-17</v>
          </cell>
          <cell r="FI373">
            <v>-3.3972824553529796E-17</v>
          </cell>
          <cell r="FJ373">
            <v>-3.3972824553529796E-17</v>
          </cell>
          <cell r="FK373">
            <v>-3.3972824553529796E-17</v>
          </cell>
          <cell r="FL373">
            <v>-3.3972824553529796E-17</v>
          </cell>
          <cell r="FM373">
            <v>-3.3972824553529796E-17</v>
          </cell>
          <cell r="FN373">
            <v>-3.3972824553529796E-17</v>
          </cell>
          <cell r="FO373">
            <v>-3.3972824553529796E-17</v>
          </cell>
          <cell r="FP373">
            <v>-3.3972824553529796E-17</v>
          </cell>
          <cell r="FQ373">
            <v>-3.3972824553529796E-17</v>
          </cell>
          <cell r="FR373">
            <v>-3.3972824553529796E-17</v>
          </cell>
          <cell r="FS373">
            <v>-3.3972824553529796E-17</v>
          </cell>
          <cell r="FT373">
            <v>-3.3972824553529796E-17</v>
          </cell>
          <cell r="FU373">
            <v>-3.3972824553529796E-17</v>
          </cell>
          <cell r="FV373">
            <v>-3.3972824553529796E-17</v>
          </cell>
          <cell r="FW373">
            <v>-3.3972824553529796E-17</v>
          </cell>
          <cell r="FX373">
            <v>-3.3972824553529796E-17</v>
          </cell>
          <cell r="FY373">
            <v>-3.3972824553529796E-17</v>
          </cell>
          <cell r="FZ373">
            <v>-3.3972824553529796E-17</v>
          </cell>
          <cell r="GA373">
            <v>-3.3972824553529796E-17</v>
          </cell>
          <cell r="GB373">
            <v>-3.3972824553529796E-17</v>
          </cell>
          <cell r="GC373">
            <v>-3.3972824553529796E-17</v>
          </cell>
          <cell r="GD373">
            <v>-3.3972824553529796E-17</v>
          </cell>
          <cell r="GE373">
            <v>-3.3972824553529796E-17</v>
          </cell>
          <cell r="GF373">
            <v>-3.3972824553529796E-17</v>
          </cell>
          <cell r="GG373">
            <v>-3.3972824553529796E-17</v>
          </cell>
          <cell r="GH373">
            <v>-3.3972824553529796E-17</v>
          </cell>
          <cell r="GI373">
            <v>-3.3972824553529796E-17</v>
          </cell>
          <cell r="GJ373">
            <v>-3.3972824553529796E-17</v>
          </cell>
          <cell r="GK373">
            <v>-3.3972824553529796E-17</v>
          </cell>
          <cell r="GL373">
            <v>-3.3972824553529796E-17</v>
          </cell>
          <cell r="GM373">
            <v>-3.3972824553529796E-17</v>
          </cell>
          <cell r="GN373">
            <v>-3.3972824553529796E-17</v>
          </cell>
          <cell r="GO373">
            <v>-3.3972824553529796E-17</v>
          </cell>
          <cell r="GP373">
            <v>-3.3972824553529796E-17</v>
          </cell>
          <cell r="GQ373">
            <v>-3.3972824553529796E-17</v>
          </cell>
          <cell r="GR373">
            <v>-3.3972824553529796E-17</v>
          </cell>
          <cell r="GS373">
            <v>-3.3972824553529796E-17</v>
          </cell>
          <cell r="GT373">
            <v>-3.3972824553529796E-17</v>
          </cell>
          <cell r="GU373">
            <v>-3.3972824553529796E-17</v>
          </cell>
          <cell r="GV373">
            <v>-3.3972824553529796E-17</v>
          </cell>
          <cell r="GW373">
            <v>-3.3972824553529796E-17</v>
          </cell>
          <cell r="GX373">
            <v>-3.3972824553529796E-17</v>
          </cell>
          <cell r="GY373">
            <v>-3.3972824553529796E-17</v>
          </cell>
          <cell r="GZ373">
            <v>-3.3972824553529796E-17</v>
          </cell>
          <cell r="HA373">
            <v>-3.3972824553529796E-17</v>
          </cell>
          <cell r="HB373">
            <v>-3.3972824553529796E-17</v>
          </cell>
          <cell r="HC373">
            <v>-3.3972824553529796E-17</v>
          </cell>
          <cell r="HD373">
            <v>-3.3972824553529796E-17</v>
          </cell>
          <cell r="HE373">
            <v>-3.3972824553529796E-17</v>
          </cell>
          <cell r="HF373">
            <v>-3.3972824553529796E-17</v>
          </cell>
          <cell r="HG373">
            <v>-3.3972824553529796E-17</v>
          </cell>
          <cell r="HH373">
            <v>-3.3972824553529796E-17</v>
          </cell>
          <cell r="HI373">
            <v>-3.3972824553529796E-17</v>
          </cell>
          <cell r="HJ373">
            <v>-3.3972824553529796E-17</v>
          </cell>
          <cell r="HK373">
            <v>-3.3972824553529796E-17</v>
          </cell>
          <cell r="HL373">
            <v>-3.3972824553529796E-17</v>
          </cell>
          <cell r="HM373">
            <v>-3.3972824553529796E-17</v>
          </cell>
          <cell r="HN373">
            <v>-3.3972824553529796E-17</v>
          </cell>
          <cell r="HO373">
            <v>-3.3972824553529796E-17</v>
          </cell>
          <cell r="HP373">
            <v>-3.3972824553529796E-17</v>
          </cell>
          <cell r="HQ373">
            <v>-3.3972824553529796E-17</v>
          </cell>
          <cell r="HR373">
            <v>-3.3972824553529796E-17</v>
          </cell>
          <cell r="HS373">
            <v>-3.3972824553529796E-17</v>
          </cell>
          <cell r="HT373">
            <v>-3.3972824553529796E-17</v>
          </cell>
          <cell r="HU373">
            <v>-3.3972824553529796E-17</v>
          </cell>
          <cell r="HV373">
            <v>-3.3972824553529796E-17</v>
          </cell>
          <cell r="HW373">
            <v>-3.3972824553529796E-17</v>
          </cell>
          <cell r="HX373">
            <v>-3.3972824553529796E-17</v>
          </cell>
          <cell r="HY373">
            <v>-3.3972824553529796E-17</v>
          </cell>
          <cell r="HZ373">
            <v>-3.3972824553529796E-17</v>
          </cell>
          <cell r="IA373">
            <v>-3.3972824553529796E-17</v>
          </cell>
          <cell r="IB373">
            <v>-3.3972824553529796E-17</v>
          </cell>
          <cell r="IC373">
            <v>-3.3972824553529796E-17</v>
          </cell>
          <cell r="ID373">
            <v>-3.3972824553529796E-17</v>
          </cell>
          <cell r="IE373">
            <v>-3.3972824553529796E-17</v>
          </cell>
          <cell r="IF373">
            <v>-3.3972824553529796E-17</v>
          </cell>
          <cell r="IG373">
            <v>-3.3972824553529796E-17</v>
          </cell>
          <cell r="IH373">
            <v>-3.3972824553529796E-17</v>
          </cell>
          <cell r="II373">
            <v>-3.3972824553529796E-17</v>
          </cell>
          <cell r="IJ373">
            <v>-3.3972824553529796E-17</v>
          </cell>
          <cell r="IK373">
            <v>-3.3972824553529796E-17</v>
          </cell>
          <cell r="IL373">
            <v>-3.3972824553529796E-17</v>
          </cell>
          <cell r="IM373">
            <v>-3.3972824553529796E-17</v>
          </cell>
          <cell r="IN373">
            <v>-3.3972824553529796E-17</v>
          </cell>
          <cell r="IO373">
            <v>-3.3972824553529796E-17</v>
          </cell>
          <cell r="IP373">
            <v>-3.3972824553529796E-17</v>
          </cell>
          <cell r="IQ373">
            <v>-3.3972824553529796E-17</v>
          </cell>
          <cell r="IR373">
            <v>-3.3972824553529796E-17</v>
          </cell>
          <cell r="IS373">
            <v>-3.3972824553529796E-17</v>
          </cell>
          <cell r="IT373">
            <v>-3.3972824553529796E-17</v>
          </cell>
          <cell r="IU373">
            <v>-3.3972824553529796E-17</v>
          </cell>
        </row>
        <row r="374">
          <cell r="AL374">
            <v>1.7000000000000001E-2</v>
          </cell>
          <cell r="AQ374">
            <v>1.7000000000000001E-2</v>
          </cell>
          <cell r="AR374">
            <v>0.17</v>
          </cell>
          <cell r="AS374">
            <v>0.17</v>
          </cell>
          <cell r="AT374">
            <v>0.17</v>
          </cell>
          <cell r="AU374">
            <v>0.17</v>
          </cell>
          <cell r="AV374">
            <v>0.17</v>
          </cell>
          <cell r="AW374">
            <v>0.17</v>
          </cell>
          <cell r="AX374">
            <v>0.17</v>
          </cell>
          <cell r="AY374">
            <v>0.16055555555555556</v>
          </cell>
          <cell r="AZ374">
            <v>0.15111111111111114</v>
          </cell>
          <cell r="BA374">
            <v>0.14166666666666669</v>
          </cell>
          <cell r="BB374">
            <v>0.13222222222222224</v>
          </cell>
          <cell r="BC374">
            <v>0.12277777777777781</v>
          </cell>
          <cell r="BD374">
            <v>0.11333333333333336</v>
          </cell>
          <cell r="BE374">
            <v>0.10388888888888892</v>
          </cell>
          <cell r="BF374">
            <v>9.4444444444444484E-2</v>
          </cell>
          <cell r="BG374">
            <v>8.5000000000000034E-2</v>
          </cell>
          <cell r="BH374">
            <v>7.5555555555555598E-2</v>
          </cell>
          <cell r="BI374">
            <v>6.6111111111111148E-2</v>
          </cell>
          <cell r="BJ374">
            <v>5.6666666666666712E-2</v>
          </cell>
          <cell r="BK374">
            <v>4.722222222222227E-2</v>
          </cell>
          <cell r="BL374">
            <v>3.7777777777777827E-2</v>
          </cell>
          <cell r="BM374">
            <v>2.833333333333338E-2</v>
          </cell>
          <cell r="BN374">
            <v>1.8888888888888938E-2</v>
          </cell>
          <cell r="BO374">
            <v>9.4444444444444914E-3</v>
          </cell>
          <cell r="BP374">
            <v>4.529709940470639E-17</v>
          </cell>
          <cell r="BQ374">
            <v>4.529709940470639E-17</v>
          </cell>
          <cell r="BR374">
            <v>4.529709940470639E-17</v>
          </cell>
          <cell r="BS374">
            <v>4.529709940470639E-17</v>
          </cell>
          <cell r="BT374">
            <v>4.529709940470639E-17</v>
          </cell>
          <cell r="BU374">
            <v>4.529709940470639E-17</v>
          </cell>
          <cell r="BV374">
            <v>4.529709940470639E-17</v>
          </cell>
          <cell r="BW374">
            <v>4.529709940470639E-17</v>
          </cell>
          <cell r="BX374">
            <v>4.529709940470639E-17</v>
          </cell>
          <cell r="BY374">
            <v>4.529709940470639E-17</v>
          </cell>
          <cell r="BZ374">
            <v>4.529709940470639E-17</v>
          </cell>
          <cell r="CA374">
            <v>4.529709940470639E-17</v>
          </cell>
          <cell r="CB374">
            <v>4.529709940470639E-17</v>
          </cell>
          <cell r="CC374">
            <v>4.529709940470639E-17</v>
          </cell>
          <cell r="CD374">
            <v>4.529709940470639E-17</v>
          </cell>
          <cell r="CE374">
            <v>4.529709940470639E-17</v>
          </cell>
          <cell r="CF374">
            <v>4.529709940470639E-17</v>
          </cell>
          <cell r="CG374">
            <v>4.529709940470639E-17</v>
          </cell>
          <cell r="CH374">
            <v>4.529709940470639E-17</v>
          </cell>
          <cell r="CI374">
            <v>4.529709940470639E-17</v>
          </cell>
          <cell r="CJ374">
            <v>4.529709940470639E-17</v>
          </cell>
          <cell r="CK374">
            <v>4.529709940470639E-17</v>
          </cell>
          <cell r="CL374">
            <v>4.529709940470639E-17</v>
          </cell>
          <cell r="CM374">
            <v>4.529709940470639E-17</v>
          </cell>
          <cell r="CN374">
            <v>4.529709940470639E-17</v>
          </cell>
          <cell r="CO374">
            <v>4.529709940470639E-17</v>
          </cell>
          <cell r="CP374">
            <v>4.529709940470639E-17</v>
          </cell>
          <cell r="CQ374">
            <v>4.529709940470639E-17</v>
          </cell>
          <cell r="CR374">
            <v>4.529709940470639E-17</v>
          </cell>
          <cell r="CS374">
            <v>4.529709940470639E-17</v>
          </cell>
          <cell r="CT374">
            <v>4.529709940470639E-17</v>
          </cell>
          <cell r="CU374">
            <v>4.529709940470639E-17</v>
          </cell>
          <cell r="CV374">
            <v>4.529709940470639E-17</v>
          </cell>
          <cell r="CW374">
            <v>4.529709940470639E-17</v>
          </cell>
          <cell r="CX374">
            <v>4.529709940470639E-17</v>
          </cell>
          <cell r="CY374">
            <v>4.529709940470639E-17</v>
          </cell>
          <cell r="CZ374">
            <v>4.529709940470639E-17</v>
          </cell>
          <cell r="DA374">
            <v>4.529709940470639E-17</v>
          </cell>
          <cell r="DB374">
            <v>4.529709940470639E-17</v>
          </cell>
          <cell r="DC374">
            <v>4.529709940470639E-17</v>
          </cell>
          <cell r="DD374">
            <v>4.529709940470639E-17</v>
          </cell>
          <cell r="DE374">
            <v>4.529709940470639E-17</v>
          </cell>
          <cell r="DF374">
            <v>4.529709940470639E-17</v>
          </cell>
          <cell r="DG374">
            <v>4.529709940470639E-17</v>
          </cell>
          <cell r="DH374">
            <v>4.529709940470639E-17</v>
          </cell>
          <cell r="DI374">
            <v>4.529709940470639E-17</v>
          </cell>
          <cell r="DJ374">
            <v>4.529709940470639E-17</v>
          </cell>
          <cell r="DK374">
            <v>4.529709940470639E-17</v>
          </cell>
          <cell r="DL374">
            <v>4.529709940470639E-17</v>
          </cell>
          <cell r="DM374">
            <v>4.529709940470639E-17</v>
          </cell>
          <cell r="DN374">
            <v>4.529709940470639E-17</v>
          </cell>
          <cell r="DO374">
            <v>4.529709940470639E-17</v>
          </cell>
          <cell r="DP374">
            <v>4.529709940470639E-17</v>
          </cell>
          <cell r="DQ374">
            <v>4.529709940470639E-17</v>
          </cell>
          <cell r="DR374">
            <v>4.529709940470639E-17</v>
          </cell>
          <cell r="DS374">
            <v>4.529709940470639E-17</v>
          </cell>
          <cell r="DT374">
            <v>4.529709940470639E-17</v>
          </cell>
          <cell r="DU374">
            <v>4.529709940470639E-17</v>
          </cell>
          <cell r="DV374">
            <v>4.529709940470639E-17</v>
          </cell>
          <cell r="DW374">
            <v>4.529709940470639E-17</v>
          </cell>
          <cell r="DX374">
            <v>4.529709940470639E-17</v>
          </cell>
          <cell r="DY374">
            <v>4.529709940470639E-17</v>
          </cell>
          <cell r="DZ374">
            <v>4.529709940470639E-17</v>
          </cell>
          <cell r="EA374">
            <v>4.529709940470639E-17</v>
          </cell>
          <cell r="EB374">
            <v>4.529709940470639E-17</v>
          </cell>
          <cell r="EC374">
            <v>4.529709940470639E-17</v>
          </cell>
          <cell r="ED374">
            <v>4.529709940470639E-17</v>
          </cell>
          <cell r="EE374">
            <v>4.529709940470639E-17</v>
          </cell>
          <cell r="EF374">
            <v>4.529709940470639E-17</v>
          </cell>
          <cell r="EG374">
            <v>4.529709940470639E-17</v>
          </cell>
          <cell r="EH374">
            <v>4.529709940470639E-17</v>
          </cell>
          <cell r="EI374">
            <v>4.529709940470639E-17</v>
          </cell>
          <cell r="EJ374">
            <v>4.529709940470639E-17</v>
          </cell>
          <cell r="EK374">
            <v>4.529709940470639E-17</v>
          </cell>
          <cell r="EL374">
            <v>4.529709940470639E-17</v>
          </cell>
          <cell r="EM374">
            <v>4.529709940470639E-17</v>
          </cell>
          <cell r="EN374">
            <v>4.529709940470639E-17</v>
          </cell>
          <cell r="EO374">
            <v>4.529709940470639E-17</v>
          </cell>
          <cell r="EP374">
            <v>4.529709940470639E-17</v>
          </cell>
          <cell r="EQ374">
            <v>4.529709940470639E-17</v>
          </cell>
          <cell r="ER374">
            <v>4.529709940470639E-17</v>
          </cell>
          <cell r="ES374">
            <v>4.529709940470639E-17</v>
          </cell>
          <cell r="ET374">
            <v>4.529709940470639E-17</v>
          </cell>
          <cell r="EU374">
            <v>4.529709940470639E-17</v>
          </cell>
          <cell r="EV374">
            <v>4.529709940470639E-17</v>
          </cell>
          <cell r="EW374">
            <v>4.529709940470639E-17</v>
          </cell>
          <cell r="EX374">
            <v>4.529709940470639E-17</v>
          </cell>
          <cell r="EY374">
            <v>4.529709940470639E-17</v>
          </cell>
          <cell r="EZ374">
            <v>4.529709940470639E-17</v>
          </cell>
          <cell r="FA374">
            <v>4.529709940470639E-17</v>
          </cell>
          <cell r="FB374">
            <v>4.529709940470639E-17</v>
          </cell>
          <cell r="FC374">
            <v>4.529709940470639E-17</v>
          </cell>
          <cell r="FD374">
            <v>4.529709940470639E-17</v>
          </cell>
          <cell r="FE374">
            <v>4.529709940470639E-17</v>
          </cell>
          <cell r="FF374">
            <v>4.529709940470639E-17</v>
          </cell>
          <cell r="FG374">
            <v>4.529709940470639E-17</v>
          </cell>
          <cell r="FH374">
            <v>4.529709940470639E-17</v>
          </cell>
          <cell r="FI374">
            <v>4.529709940470639E-17</v>
          </cell>
          <cell r="FJ374">
            <v>4.529709940470639E-17</v>
          </cell>
          <cell r="FK374">
            <v>4.529709940470639E-17</v>
          </cell>
          <cell r="FL374">
            <v>4.529709940470639E-17</v>
          </cell>
          <cell r="FM374">
            <v>4.529709940470639E-17</v>
          </cell>
          <cell r="FN374">
            <v>4.529709940470639E-17</v>
          </cell>
          <cell r="FO374">
            <v>4.529709940470639E-17</v>
          </cell>
          <cell r="FP374">
            <v>4.529709940470639E-17</v>
          </cell>
          <cell r="FQ374">
            <v>4.529709940470639E-17</v>
          </cell>
          <cell r="FR374">
            <v>4.529709940470639E-17</v>
          </cell>
          <cell r="FS374">
            <v>4.529709940470639E-17</v>
          </cell>
          <cell r="FT374">
            <v>4.529709940470639E-17</v>
          </cell>
          <cell r="FU374">
            <v>4.529709940470639E-17</v>
          </cell>
          <cell r="FV374">
            <v>4.529709940470639E-17</v>
          </cell>
          <cell r="FW374">
            <v>4.529709940470639E-17</v>
          </cell>
          <cell r="FX374">
            <v>4.529709940470639E-17</v>
          </cell>
          <cell r="FY374">
            <v>4.529709940470639E-17</v>
          </cell>
          <cell r="FZ374">
            <v>4.529709940470639E-17</v>
          </cell>
          <cell r="GA374">
            <v>4.529709940470639E-17</v>
          </cell>
          <cell r="GB374">
            <v>4.529709940470639E-17</v>
          </cell>
          <cell r="GC374">
            <v>4.529709940470639E-17</v>
          </cell>
          <cell r="GD374">
            <v>4.529709940470639E-17</v>
          </cell>
          <cell r="GE374">
            <v>4.529709940470639E-17</v>
          </cell>
          <cell r="GF374">
            <v>4.529709940470639E-17</v>
          </cell>
          <cell r="GG374">
            <v>4.529709940470639E-17</v>
          </cell>
          <cell r="GH374">
            <v>4.529709940470639E-17</v>
          </cell>
          <cell r="GI374">
            <v>4.529709940470639E-17</v>
          </cell>
          <cell r="GJ374">
            <v>4.529709940470639E-17</v>
          </cell>
          <cell r="GK374">
            <v>4.529709940470639E-17</v>
          </cell>
          <cell r="GL374">
            <v>4.529709940470639E-17</v>
          </cell>
          <cell r="GM374">
            <v>4.529709940470639E-17</v>
          </cell>
          <cell r="GN374">
            <v>4.529709940470639E-17</v>
          </cell>
          <cell r="GO374">
            <v>4.529709940470639E-17</v>
          </cell>
          <cell r="GP374">
            <v>4.529709940470639E-17</v>
          </cell>
          <cell r="GQ374">
            <v>4.529709940470639E-17</v>
          </cell>
          <cell r="GR374">
            <v>4.529709940470639E-17</v>
          </cell>
          <cell r="GS374">
            <v>4.529709940470639E-17</v>
          </cell>
          <cell r="GT374">
            <v>4.529709940470639E-17</v>
          </cell>
          <cell r="GU374">
            <v>4.529709940470639E-17</v>
          </cell>
          <cell r="GV374">
            <v>4.529709940470639E-17</v>
          </cell>
          <cell r="GW374">
            <v>4.529709940470639E-17</v>
          </cell>
          <cell r="GX374">
            <v>4.529709940470639E-17</v>
          </cell>
          <cell r="GY374">
            <v>4.529709940470639E-17</v>
          </cell>
          <cell r="GZ374">
            <v>4.529709940470639E-17</v>
          </cell>
          <cell r="HA374">
            <v>4.529709940470639E-17</v>
          </cell>
          <cell r="HB374">
            <v>4.529709940470639E-17</v>
          </cell>
          <cell r="HC374">
            <v>4.529709940470639E-17</v>
          </cell>
          <cell r="HD374">
            <v>4.529709940470639E-17</v>
          </cell>
          <cell r="HE374">
            <v>4.529709940470639E-17</v>
          </cell>
          <cell r="HF374">
            <v>4.529709940470639E-17</v>
          </cell>
          <cell r="HG374">
            <v>4.529709940470639E-17</v>
          </cell>
          <cell r="HH374">
            <v>4.529709940470639E-17</v>
          </cell>
          <cell r="HI374">
            <v>4.529709940470639E-17</v>
          </cell>
          <cell r="HJ374">
            <v>4.529709940470639E-17</v>
          </cell>
          <cell r="HK374">
            <v>4.529709940470639E-17</v>
          </cell>
          <cell r="HL374">
            <v>4.529709940470639E-17</v>
          </cell>
          <cell r="HM374">
            <v>4.529709940470639E-17</v>
          </cell>
          <cell r="HN374">
            <v>4.529709940470639E-17</v>
          </cell>
          <cell r="HO374">
            <v>4.529709940470639E-17</v>
          </cell>
          <cell r="HP374">
            <v>4.529709940470639E-17</v>
          </cell>
          <cell r="HQ374">
            <v>4.529709940470639E-17</v>
          </cell>
          <cell r="HR374">
            <v>4.529709940470639E-17</v>
          </cell>
          <cell r="HS374">
            <v>4.529709940470639E-17</v>
          </cell>
          <cell r="HT374">
            <v>4.529709940470639E-17</v>
          </cell>
          <cell r="HU374">
            <v>4.529709940470639E-17</v>
          </cell>
          <cell r="HV374">
            <v>4.529709940470639E-17</v>
          </cell>
          <cell r="HW374">
            <v>4.529709940470639E-17</v>
          </cell>
          <cell r="HX374">
            <v>4.529709940470639E-17</v>
          </cell>
          <cell r="HY374">
            <v>4.529709940470639E-17</v>
          </cell>
          <cell r="HZ374">
            <v>4.529709940470639E-17</v>
          </cell>
          <cell r="IA374">
            <v>4.529709940470639E-17</v>
          </cell>
          <cell r="IB374">
            <v>4.529709940470639E-17</v>
          </cell>
          <cell r="IC374">
            <v>4.529709940470639E-17</v>
          </cell>
          <cell r="ID374">
            <v>4.529709940470639E-17</v>
          </cell>
          <cell r="IE374">
            <v>4.529709940470639E-17</v>
          </cell>
          <cell r="IF374">
            <v>4.529709940470639E-17</v>
          </cell>
          <cell r="IG374">
            <v>4.529709940470639E-17</v>
          </cell>
          <cell r="IH374">
            <v>4.529709940470639E-17</v>
          </cell>
          <cell r="II374">
            <v>4.529709940470639E-17</v>
          </cell>
          <cell r="IJ374">
            <v>4.529709940470639E-17</v>
          </cell>
          <cell r="IK374">
            <v>4.529709940470639E-17</v>
          </cell>
          <cell r="IL374">
            <v>4.529709940470639E-17</v>
          </cell>
          <cell r="IM374">
            <v>4.529709940470639E-17</v>
          </cell>
          <cell r="IN374">
            <v>4.529709940470639E-17</v>
          </cell>
          <cell r="IO374">
            <v>4.529709940470639E-17</v>
          </cell>
          <cell r="IP374">
            <v>4.529709940470639E-17</v>
          </cell>
          <cell r="IQ374">
            <v>4.529709940470639E-17</v>
          </cell>
          <cell r="IR374">
            <v>4.529709940470639E-17</v>
          </cell>
          <cell r="IS374">
            <v>4.529709940470639E-17</v>
          </cell>
          <cell r="IT374">
            <v>4.529709940470639E-17</v>
          </cell>
          <cell r="IU374">
            <v>4.529709940470639E-17</v>
          </cell>
        </row>
        <row r="375">
          <cell r="AS375">
            <v>0.17</v>
          </cell>
          <cell r="AT375">
            <v>0.17</v>
          </cell>
          <cell r="AU375">
            <v>0.17</v>
          </cell>
          <cell r="AV375">
            <v>0.17</v>
          </cell>
          <cell r="AW375">
            <v>0.17</v>
          </cell>
          <cell r="AX375">
            <v>0.17</v>
          </cell>
          <cell r="AY375">
            <v>0.17</v>
          </cell>
          <cell r="AZ375">
            <v>0.16055555555555556</v>
          </cell>
          <cell r="BA375">
            <v>0.15111111111111114</v>
          </cell>
          <cell r="BB375">
            <v>0.14166666666666669</v>
          </cell>
          <cell r="BC375">
            <v>0.13222222222222224</v>
          </cell>
          <cell r="BD375">
            <v>0.12277777777777781</v>
          </cell>
          <cell r="BE375">
            <v>0.11333333333333336</v>
          </cell>
          <cell r="BF375">
            <v>0.10388888888888892</v>
          </cell>
          <cell r="BG375">
            <v>9.4444444444444484E-2</v>
          </cell>
          <cell r="BH375">
            <v>8.5000000000000034E-2</v>
          </cell>
          <cell r="BI375">
            <v>7.5555555555555598E-2</v>
          </cell>
          <cell r="BJ375">
            <v>6.6111111111111148E-2</v>
          </cell>
          <cell r="BK375">
            <v>5.6666666666666712E-2</v>
          </cell>
          <cell r="BL375">
            <v>4.722222222222227E-2</v>
          </cell>
          <cell r="BM375">
            <v>3.7777777777777827E-2</v>
          </cell>
          <cell r="BN375">
            <v>2.833333333333338E-2</v>
          </cell>
          <cell r="BO375">
            <v>1.8888888888888938E-2</v>
          </cell>
          <cell r="BP375">
            <v>9.4444444444444914E-3</v>
          </cell>
          <cell r="BQ375">
            <v>4.529709940470639E-17</v>
          </cell>
          <cell r="BR375">
            <v>4.529709940470639E-17</v>
          </cell>
          <cell r="BS375">
            <v>4.529709940470639E-17</v>
          </cell>
          <cell r="BT375">
            <v>4.529709940470639E-17</v>
          </cell>
          <cell r="BU375">
            <v>4.529709940470639E-17</v>
          </cell>
          <cell r="BV375">
            <v>4.529709940470639E-17</v>
          </cell>
          <cell r="BW375">
            <v>4.529709940470639E-17</v>
          </cell>
          <cell r="BX375">
            <v>4.529709940470639E-17</v>
          </cell>
          <cell r="BY375">
            <v>4.529709940470639E-17</v>
          </cell>
          <cell r="BZ375">
            <v>4.529709940470639E-17</v>
          </cell>
          <cell r="CA375">
            <v>4.529709940470639E-17</v>
          </cell>
          <cell r="CB375">
            <v>4.529709940470639E-17</v>
          </cell>
          <cell r="CC375">
            <v>4.529709940470639E-17</v>
          </cell>
          <cell r="CD375">
            <v>4.529709940470639E-17</v>
          </cell>
          <cell r="CE375">
            <v>4.529709940470639E-17</v>
          </cell>
          <cell r="CF375">
            <v>4.529709940470639E-17</v>
          </cell>
          <cell r="CG375">
            <v>4.529709940470639E-17</v>
          </cell>
          <cell r="CH375">
            <v>4.529709940470639E-17</v>
          </cell>
          <cell r="CI375">
            <v>4.529709940470639E-17</v>
          </cell>
          <cell r="CJ375">
            <v>4.529709940470639E-17</v>
          </cell>
          <cell r="CK375">
            <v>4.529709940470639E-17</v>
          </cell>
          <cell r="CL375">
            <v>4.529709940470639E-17</v>
          </cell>
          <cell r="CM375">
            <v>4.529709940470639E-17</v>
          </cell>
          <cell r="CN375">
            <v>4.529709940470639E-17</v>
          </cell>
          <cell r="CO375">
            <v>4.529709940470639E-17</v>
          </cell>
          <cell r="CP375">
            <v>4.529709940470639E-17</v>
          </cell>
          <cell r="CQ375">
            <v>4.529709940470639E-17</v>
          </cell>
          <cell r="CR375">
            <v>4.529709940470639E-17</v>
          </cell>
          <cell r="CS375">
            <v>4.529709940470639E-17</v>
          </cell>
          <cell r="CT375">
            <v>4.529709940470639E-17</v>
          </cell>
          <cell r="CU375">
            <v>4.529709940470639E-17</v>
          </cell>
          <cell r="CV375">
            <v>4.529709940470639E-17</v>
          </cell>
          <cell r="CW375">
            <v>4.529709940470639E-17</v>
          </cell>
          <cell r="CX375">
            <v>4.529709940470639E-17</v>
          </cell>
          <cell r="CY375">
            <v>4.529709940470639E-17</v>
          </cell>
          <cell r="CZ375">
            <v>4.529709940470639E-17</v>
          </cell>
          <cell r="DA375">
            <v>4.529709940470639E-17</v>
          </cell>
          <cell r="DB375">
            <v>4.529709940470639E-17</v>
          </cell>
          <cell r="DC375">
            <v>4.529709940470639E-17</v>
          </cell>
          <cell r="DD375">
            <v>4.529709940470639E-17</v>
          </cell>
          <cell r="DE375">
            <v>4.529709940470639E-17</v>
          </cell>
          <cell r="DF375">
            <v>4.529709940470639E-17</v>
          </cell>
          <cell r="DG375">
            <v>4.529709940470639E-17</v>
          </cell>
          <cell r="DH375">
            <v>4.529709940470639E-17</v>
          </cell>
          <cell r="DI375">
            <v>4.529709940470639E-17</v>
          </cell>
          <cell r="DJ375">
            <v>4.529709940470639E-17</v>
          </cell>
          <cell r="DK375">
            <v>4.529709940470639E-17</v>
          </cell>
          <cell r="DL375">
            <v>4.529709940470639E-17</v>
          </cell>
          <cell r="DM375">
            <v>4.529709940470639E-17</v>
          </cell>
          <cell r="DN375">
            <v>4.529709940470639E-17</v>
          </cell>
          <cell r="DO375">
            <v>4.529709940470639E-17</v>
          </cell>
          <cell r="DP375">
            <v>4.529709940470639E-17</v>
          </cell>
          <cell r="DQ375">
            <v>4.529709940470639E-17</v>
          </cell>
          <cell r="DR375">
            <v>4.529709940470639E-17</v>
          </cell>
          <cell r="DS375">
            <v>4.529709940470639E-17</v>
          </cell>
          <cell r="DT375">
            <v>4.529709940470639E-17</v>
          </cell>
          <cell r="DU375">
            <v>4.529709940470639E-17</v>
          </cell>
          <cell r="DV375">
            <v>4.529709940470639E-17</v>
          </cell>
          <cell r="DW375">
            <v>4.529709940470639E-17</v>
          </cell>
          <cell r="DX375">
            <v>4.529709940470639E-17</v>
          </cell>
          <cell r="DY375">
            <v>4.529709940470639E-17</v>
          </cell>
          <cell r="DZ375">
            <v>4.529709940470639E-17</v>
          </cell>
          <cell r="EA375">
            <v>4.529709940470639E-17</v>
          </cell>
          <cell r="EB375">
            <v>4.529709940470639E-17</v>
          </cell>
          <cell r="EC375">
            <v>4.529709940470639E-17</v>
          </cell>
          <cell r="ED375">
            <v>4.529709940470639E-17</v>
          </cell>
          <cell r="EE375">
            <v>4.529709940470639E-17</v>
          </cell>
          <cell r="EF375">
            <v>4.529709940470639E-17</v>
          </cell>
          <cell r="EG375">
            <v>4.529709940470639E-17</v>
          </cell>
          <cell r="EH375">
            <v>4.529709940470639E-17</v>
          </cell>
          <cell r="EI375">
            <v>4.529709940470639E-17</v>
          </cell>
          <cell r="EJ375">
            <v>4.529709940470639E-17</v>
          </cell>
          <cell r="EK375">
            <v>4.529709940470639E-17</v>
          </cell>
          <cell r="EL375">
            <v>4.529709940470639E-17</v>
          </cell>
          <cell r="EM375">
            <v>4.529709940470639E-17</v>
          </cell>
          <cell r="EN375">
            <v>4.529709940470639E-17</v>
          </cell>
          <cell r="EO375">
            <v>4.529709940470639E-17</v>
          </cell>
          <cell r="EP375">
            <v>4.529709940470639E-17</v>
          </cell>
          <cell r="EQ375">
            <v>4.529709940470639E-17</v>
          </cell>
          <cell r="ER375">
            <v>4.529709940470639E-17</v>
          </cell>
          <cell r="ES375">
            <v>4.529709940470639E-17</v>
          </cell>
          <cell r="ET375">
            <v>4.529709940470639E-17</v>
          </cell>
          <cell r="EU375">
            <v>4.529709940470639E-17</v>
          </cell>
          <cell r="EV375">
            <v>4.529709940470639E-17</v>
          </cell>
          <cell r="EW375">
            <v>4.529709940470639E-17</v>
          </cell>
          <cell r="EX375">
            <v>4.529709940470639E-17</v>
          </cell>
          <cell r="EY375">
            <v>4.529709940470639E-17</v>
          </cell>
          <cell r="EZ375">
            <v>4.529709940470639E-17</v>
          </cell>
          <cell r="FA375">
            <v>4.529709940470639E-17</v>
          </cell>
          <cell r="FB375">
            <v>4.529709940470639E-17</v>
          </cell>
          <cell r="FC375">
            <v>4.529709940470639E-17</v>
          </cell>
          <cell r="FD375">
            <v>4.529709940470639E-17</v>
          </cell>
          <cell r="FE375">
            <v>4.529709940470639E-17</v>
          </cell>
          <cell r="FF375">
            <v>4.529709940470639E-17</v>
          </cell>
          <cell r="FG375">
            <v>4.529709940470639E-17</v>
          </cell>
          <cell r="FH375">
            <v>4.529709940470639E-17</v>
          </cell>
          <cell r="FI375">
            <v>4.529709940470639E-17</v>
          </cell>
          <cell r="FJ375">
            <v>4.529709940470639E-17</v>
          </cell>
          <cell r="FK375">
            <v>4.529709940470639E-17</v>
          </cell>
          <cell r="FL375">
            <v>4.529709940470639E-17</v>
          </cell>
          <cell r="FM375">
            <v>4.529709940470639E-17</v>
          </cell>
          <cell r="FN375">
            <v>4.529709940470639E-17</v>
          </cell>
          <cell r="FO375">
            <v>4.529709940470639E-17</v>
          </cell>
          <cell r="FP375">
            <v>4.529709940470639E-17</v>
          </cell>
          <cell r="FQ375">
            <v>4.529709940470639E-17</v>
          </cell>
          <cell r="FR375">
            <v>4.529709940470639E-17</v>
          </cell>
          <cell r="FS375">
            <v>4.529709940470639E-17</v>
          </cell>
          <cell r="FT375">
            <v>4.529709940470639E-17</v>
          </cell>
          <cell r="FU375">
            <v>4.529709940470639E-17</v>
          </cell>
          <cell r="FV375">
            <v>4.529709940470639E-17</v>
          </cell>
          <cell r="FW375">
            <v>4.529709940470639E-17</v>
          </cell>
          <cell r="FX375">
            <v>4.529709940470639E-17</v>
          </cell>
          <cell r="FY375">
            <v>4.529709940470639E-17</v>
          </cell>
          <cell r="FZ375">
            <v>4.529709940470639E-17</v>
          </cell>
          <cell r="GA375">
            <v>4.529709940470639E-17</v>
          </cell>
          <cell r="GB375">
            <v>4.529709940470639E-17</v>
          </cell>
          <cell r="GC375">
            <v>4.529709940470639E-17</v>
          </cell>
          <cell r="GD375">
            <v>4.529709940470639E-17</v>
          </cell>
          <cell r="GE375">
            <v>4.529709940470639E-17</v>
          </cell>
          <cell r="GF375">
            <v>4.529709940470639E-17</v>
          </cell>
          <cell r="GG375">
            <v>4.529709940470639E-17</v>
          </cell>
          <cell r="GH375">
            <v>4.529709940470639E-17</v>
          </cell>
          <cell r="GI375">
            <v>4.529709940470639E-17</v>
          </cell>
          <cell r="GJ375">
            <v>4.529709940470639E-17</v>
          </cell>
          <cell r="GK375">
            <v>4.529709940470639E-17</v>
          </cell>
          <cell r="GL375">
            <v>4.529709940470639E-17</v>
          </cell>
          <cell r="GM375">
            <v>4.529709940470639E-17</v>
          </cell>
          <cell r="GN375">
            <v>4.529709940470639E-17</v>
          </cell>
          <cell r="GO375">
            <v>4.529709940470639E-17</v>
          </cell>
          <cell r="GP375">
            <v>4.529709940470639E-17</v>
          </cell>
          <cell r="GQ375">
            <v>4.529709940470639E-17</v>
          </cell>
          <cell r="GR375">
            <v>4.529709940470639E-17</v>
          </cell>
          <cell r="GS375">
            <v>4.529709940470639E-17</v>
          </cell>
          <cell r="GT375">
            <v>4.529709940470639E-17</v>
          </cell>
          <cell r="GU375">
            <v>4.529709940470639E-17</v>
          </cell>
          <cell r="GV375">
            <v>4.529709940470639E-17</v>
          </cell>
          <cell r="GW375">
            <v>4.529709940470639E-17</v>
          </cell>
          <cell r="GX375">
            <v>4.529709940470639E-17</v>
          </cell>
          <cell r="GY375">
            <v>4.529709940470639E-17</v>
          </cell>
          <cell r="GZ375">
            <v>4.529709940470639E-17</v>
          </cell>
          <cell r="HA375">
            <v>4.529709940470639E-17</v>
          </cell>
          <cell r="HB375">
            <v>4.529709940470639E-17</v>
          </cell>
          <cell r="HC375">
            <v>4.529709940470639E-17</v>
          </cell>
          <cell r="HD375">
            <v>4.529709940470639E-17</v>
          </cell>
          <cell r="HE375">
            <v>4.529709940470639E-17</v>
          </cell>
          <cell r="HF375">
            <v>4.529709940470639E-17</v>
          </cell>
          <cell r="HG375">
            <v>4.529709940470639E-17</v>
          </cell>
          <cell r="HH375">
            <v>4.529709940470639E-17</v>
          </cell>
          <cell r="HI375">
            <v>4.529709940470639E-17</v>
          </cell>
          <cell r="HJ375">
            <v>4.529709940470639E-17</v>
          </cell>
          <cell r="HK375">
            <v>4.529709940470639E-17</v>
          </cell>
          <cell r="HL375">
            <v>4.529709940470639E-17</v>
          </cell>
          <cell r="HM375">
            <v>4.529709940470639E-17</v>
          </cell>
          <cell r="HN375">
            <v>4.529709940470639E-17</v>
          </cell>
          <cell r="HO375">
            <v>4.529709940470639E-17</v>
          </cell>
          <cell r="HP375">
            <v>4.529709940470639E-17</v>
          </cell>
          <cell r="HQ375">
            <v>4.529709940470639E-17</v>
          </cell>
          <cell r="HR375">
            <v>4.529709940470639E-17</v>
          </cell>
          <cell r="HS375">
            <v>4.529709940470639E-17</v>
          </cell>
          <cell r="HT375">
            <v>4.529709940470639E-17</v>
          </cell>
          <cell r="HU375">
            <v>4.529709940470639E-17</v>
          </cell>
          <cell r="HV375">
            <v>4.529709940470639E-17</v>
          </cell>
          <cell r="HW375">
            <v>4.529709940470639E-17</v>
          </cell>
          <cell r="HX375">
            <v>4.529709940470639E-17</v>
          </cell>
          <cell r="HY375">
            <v>4.529709940470639E-17</v>
          </cell>
          <cell r="HZ375">
            <v>4.529709940470639E-17</v>
          </cell>
          <cell r="IA375">
            <v>4.529709940470639E-17</v>
          </cell>
          <cell r="IB375">
            <v>4.529709940470639E-17</v>
          </cell>
          <cell r="IC375">
            <v>4.529709940470639E-17</v>
          </cell>
          <cell r="ID375">
            <v>4.529709940470639E-17</v>
          </cell>
          <cell r="IE375">
            <v>4.529709940470639E-17</v>
          </cell>
          <cell r="IF375">
            <v>4.529709940470639E-17</v>
          </cell>
          <cell r="IG375">
            <v>4.529709940470639E-17</v>
          </cell>
          <cell r="IH375">
            <v>4.529709940470639E-17</v>
          </cell>
          <cell r="II375">
            <v>4.529709940470639E-17</v>
          </cell>
          <cell r="IJ375">
            <v>4.529709940470639E-17</v>
          </cell>
          <cell r="IK375">
            <v>4.529709940470639E-17</v>
          </cell>
          <cell r="IL375">
            <v>4.529709940470639E-17</v>
          </cell>
          <cell r="IM375">
            <v>4.529709940470639E-17</v>
          </cell>
          <cell r="IN375">
            <v>4.529709940470639E-17</v>
          </cell>
          <cell r="IO375">
            <v>4.529709940470639E-17</v>
          </cell>
          <cell r="IP375">
            <v>4.529709940470639E-17</v>
          </cell>
          <cell r="IQ375">
            <v>4.529709940470639E-17</v>
          </cell>
          <cell r="IR375">
            <v>4.529709940470639E-17</v>
          </cell>
          <cell r="IS375">
            <v>4.529709940470639E-17</v>
          </cell>
          <cell r="IT375">
            <v>4.529709940470639E-17</v>
          </cell>
          <cell r="IU375">
            <v>4.529709940470639E-17</v>
          </cell>
        </row>
        <row r="376">
          <cell r="AS376">
            <v>0</v>
          </cell>
          <cell r="AT376">
            <v>0.17</v>
          </cell>
          <cell r="AU376">
            <v>0.17</v>
          </cell>
          <cell r="AV376">
            <v>0.17</v>
          </cell>
          <cell r="AW376">
            <v>0.17</v>
          </cell>
          <cell r="AX376">
            <v>0.17</v>
          </cell>
          <cell r="AY376">
            <v>0.17</v>
          </cell>
          <cell r="AZ376">
            <v>0.17</v>
          </cell>
          <cell r="BA376">
            <v>0.16055555555555556</v>
          </cell>
          <cell r="BB376">
            <v>0.15111111111111114</v>
          </cell>
          <cell r="BC376">
            <v>0.14166666666666669</v>
          </cell>
          <cell r="BD376">
            <v>0.13222222222222224</v>
          </cell>
          <cell r="BE376">
            <v>0.12277777777777781</v>
          </cell>
          <cell r="BF376">
            <v>0.11333333333333336</v>
          </cell>
          <cell r="BG376">
            <v>0.10388888888888892</v>
          </cell>
          <cell r="BH376">
            <v>9.4444444444444484E-2</v>
          </cell>
          <cell r="BI376">
            <v>8.5000000000000034E-2</v>
          </cell>
          <cell r="BJ376">
            <v>7.5555555555555598E-2</v>
          </cell>
          <cell r="BK376">
            <v>6.6111111111111148E-2</v>
          </cell>
          <cell r="BL376">
            <v>5.6666666666666712E-2</v>
          </cell>
          <cell r="BM376">
            <v>4.722222222222227E-2</v>
          </cell>
          <cell r="BN376">
            <v>3.7777777777777827E-2</v>
          </cell>
          <cell r="BO376">
            <v>2.833333333333338E-2</v>
          </cell>
          <cell r="BP376">
            <v>1.8888888888888938E-2</v>
          </cell>
          <cell r="BQ376">
            <v>9.4444444444444914E-3</v>
          </cell>
          <cell r="BR376">
            <v>4.529709940470639E-17</v>
          </cell>
          <cell r="BS376">
            <v>4.529709940470639E-17</v>
          </cell>
          <cell r="BT376">
            <v>4.529709940470639E-17</v>
          </cell>
          <cell r="BU376">
            <v>4.529709940470639E-17</v>
          </cell>
          <cell r="BV376">
            <v>4.529709940470639E-17</v>
          </cell>
          <cell r="BW376">
            <v>4.529709940470639E-17</v>
          </cell>
          <cell r="BX376">
            <v>4.529709940470639E-17</v>
          </cell>
          <cell r="BY376">
            <v>4.529709940470639E-17</v>
          </cell>
          <cell r="BZ376">
            <v>4.529709940470639E-17</v>
          </cell>
          <cell r="CA376">
            <v>4.529709940470639E-17</v>
          </cell>
          <cell r="CB376">
            <v>4.529709940470639E-17</v>
          </cell>
          <cell r="CC376">
            <v>4.529709940470639E-17</v>
          </cell>
          <cell r="CD376">
            <v>4.529709940470639E-17</v>
          </cell>
          <cell r="CE376">
            <v>4.529709940470639E-17</v>
          </cell>
          <cell r="CF376">
            <v>4.529709940470639E-17</v>
          </cell>
          <cell r="CG376">
            <v>4.529709940470639E-17</v>
          </cell>
          <cell r="CH376">
            <v>4.529709940470639E-17</v>
          </cell>
          <cell r="CI376">
            <v>4.529709940470639E-17</v>
          </cell>
          <cell r="CJ376">
            <v>4.529709940470639E-17</v>
          </cell>
          <cell r="CK376">
            <v>4.529709940470639E-17</v>
          </cell>
          <cell r="CL376">
            <v>4.529709940470639E-17</v>
          </cell>
          <cell r="CM376">
            <v>4.529709940470639E-17</v>
          </cell>
          <cell r="CN376">
            <v>4.529709940470639E-17</v>
          </cell>
          <cell r="CO376">
            <v>4.529709940470639E-17</v>
          </cell>
          <cell r="CP376">
            <v>4.529709940470639E-17</v>
          </cell>
          <cell r="CQ376">
            <v>4.529709940470639E-17</v>
          </cell>
          <cell r="CR376">
            <v>4.529709940470639E-17</v>
          </cell>
          <cell r="CS376">
            <v>4.529709940470639E-17</v>
          </cell>
          <cell r="CT376">
            <v>4.529709940470639E-17</v>
          </cell>
          <cell r="CU376">
            <v>4.529709940470639E-17</v>
          </cell>
          <cell r="CV376">
            <v>4.529709940470639E-17</v>
          </cell>
          <cell r="CW376">
            <v>4.529709940470639E-17</v>
          </cell>
          <cell r="CX376">
            <v>4.529709940470639E-17</v>
          </cell>
          <cell r="CY376">
            <v>4.529709940470639E-17</v>
          </cell>
          <cell r="CZ376">
            <v>4.529709940470639E-17</v>
          </cell>
          <cell r="DA376">
            <v>4.529709940470639E-17</v>
          </cell>
          <cell r="DB376">
            <v>4.529709940470639E-17</v>
          </cell>
          <cell r="DC376">
            <v>4.529709940470639E-17</v>
          </cell>
          <cell r="DD376">
            <v>4.529709940470639E-17</v>
          </cell>
          <cell r="DE376">
            <v>4.529709940470639E-17</v>
          </cell>
          <cell r="DF376">
            <v>4.529709940470639E-17</v>
          </cell>
          <cell r="DG376">
            <v>4.529709940470639E-17</v>
          </cell>
          <cell r="DH376">
            <v>4.529709940470639E-17</v>
          </cell>
          <cell r="DI376">
            <v>4.529709940470639E-17</v>
          </cell>
          <cell r="DJ376">
            <v>4.529709940470639E-17</v>
          </cell>
          <cell r="DK376">
            <v>4.529709940470639E-17</v>
          </cell>
          <cell r="DL376">
            <v>4.529709940470639E-17</v>
          </cell>
          <cell r="DM376">
            <v>4.529709940470639E-17</v>
          </cell>
          <cell r="DN376">
            <v>4.529709940470639E-17</v>
          </cell>
          <cell r="DO376">
            <v>4.529709940470639E-17</v>
          </cell>
          <cell r="DP376">
            <v>4.529709940470639E-17</v>
          </cell>
          <cell r="DQ376">
            <v>4.529709940470639E-17</v>
          </cell>
          <cell r="DR376">
            <v>4.529709940470639E-17</v>
          </cell>
          <cell r="DS376">
            <v>4.529709940470639E-17</v>
          </cell>
          <cell r="DT376">
            <v>4.529709940470639E-17</v>
          </cell>
          <cell r="DU376">
            <v>4.529709940470639E-17</v>
          </cell>
          <cell r="DV376">
            <v>4.529709940470639E-17</v>
          </cell>
          <cell r="DW376">
            <v>4.529709940470639E-17</v>
          </cell>
          <cell r="DX376">
            <v>4.529709940470639E-17</v>
          </cell>
          <cell r="DY376">
            <v>4.529709940470639E-17</v>
          </cell>
          <cell r="DZ376">
            <v>4.529709940470639E-17</v>
          </cell>
          <cell r="EA376">
            <v>4.529709940470639E-17</v>
          </cell>
          <cell r="EB376">
            <v>4.529709940470639E-17</v>
          </cell>
          <cell r="EC376">
            <v>4.529709940470639E-17</v>
          </cell>
          <cell r="ED376">
            <v>4.529709940470639E-17</v>
          </cell>
          <cell r="EE376">
            <v>4.529709940470639E-17</v>
          </cell>
          <cell r="EF376">
            <v>4.529709940470639E-17</v>
          </cell>
          <cell r="EG376">
            <v>4.529709940470639E-17</v>
          </cell>
          <cell r="EH376">
            <v>4.529709940470639E-17</v>
          </cell>
          <cell r="EI376">
            <v>4.529709940470639E-17</v>
          </cell>
          <cell r="EJ376">
            <v>4.529709940470639E-17</v>
          </cell>
          <cell r="EK376">
            <v>4.529709940470639E-17</v>
          </cell>
          <cell r="EL376">
            <v>4.529709940470639E-17</v>
          </cell>
          <cell r="EM376">
            <v>4.529709940470639E-17</v>
          </cell>
          <cell r="EN376">
            <v>4.529709940470639E-17</v>
          </cell>
          <cell r="EO376">
            <v>4.529709940470639E-17</v>
          </cell>
          <cell r="EP376">
            <v>4.529709940470639E-17</v>
          </cell>
          <cell r="EQ376">
            <v>4.529709940470639E-17</v>
          </cell>
          <cell r="ER376">
            <v>4.529709940470639E-17</v>
          </cell>
          <cell r="ES376">
            <v>4.529709940470639E-17</v>
          </cell>
          <cell r="ET376">
            <v>4.529709940470639E-17</v>
          </cell>
          <cell r="EU376">
            <v>4.529709940470639E-17</v>
          </cell>
          <cell r="EV376">
            <v>4.529709940470639E-17</v>
          </cell>
          <cell r="EW376">
            <v>4.529709940470639E-17</v>
          </cell>
          <cell r="EX376">
            <v>4.529709940470639E-17</v>
          </cell>
          <cell r="EY376">
            <v>4.529709940470639E-17</v>
          </cell>
          <cell r="EZ376">
            <v>4.529709940470639E-17</v>
          </cell>
          <cell r="FA376">
            <v>4.529709940470639E-17</v>
          </cell>
          <cell r="FB376">
            <v>4.529709940470639E-17</v>
          </cell>
          <cell r="FC376">
            <v>4.529709940470639E-17</v>
          </cell>
          <cell r="FD376">
            <v>4.529709940470639E-17</v>
          </cell>
          <cell r="FE376">
            <v>4.529709940470639E-17</v>
          </cell>
          <cell r="FF376">
            <v>4.529709940470639E-17</v>
          </cell>
          <cell r="FG376">
            <v>4.529709940470639E-17</v>
          </cell>
          <cell r="FH376">
            <v>4.529709940470639E-17</v>
          </cell>
          <cell r="FI376">
            <v>4.529709940470639E-17</v>
          </cell>
          <cell r="FJ376">
            <v>4.529709940470639E-17</v>
          </cell>
          <cell r="FK376">
            <v>4.529709940470639E-17</v>
          </cell>
          <cell r="FL376">
            <v>4.529709940470639E-17</v>
          </cell>
          <cell r="FM376">
            <v>4.529709940470639E-17</v>
          </cell>
          <cell r="FN376">
            <v>4.529709940470639E-17</v>
          </cell>
          <cell r="FO376">
            <v>4.529709940470639E-17</v>
          </cell>
          <cell r="FP376">
            <v>4.529709940470639E-17</v>
          </cell>
          <cell r="FQ376">
            <v>4.529709940470639E-17</v>
          </cell>
          <cell r="FR376">
            <v>4.529709940470639E-17</v>
          </cell>
          <cell r="FS376">
            <v>4.529709940470639E-17</v>
          </cell>
          <cell r="FT376">
            <v>4.529709940470639E-17</v>
          </cell>
          <cell r="FU376">
            <v>4.529709940470639E-17</v>
          </cell>
          <cell r="FV376">
            <v>4.529709940470639E-17</v>
          </cell>
          <cell r="FW376">
            <v>4.529709940470639E-17</v>
          </cell>
          <cell r="FX376">
            <v>4.529709940470639E-17</v>
          </cell>
          <cell r="FY376">
            <v>4.529709940470639E-17</v>
          </cell>
          <cell r="FZ376">
            <v>4.529709940470639E-17</v>
          </cell>
          <cell r="GA376">
            <v>4.529709940470639E-17</v>
          </cell>
          <cell r="GB376">
            <v>4.529709940470639E-17</v>
          </cell>
          <cell r="GC376">
            <v>4.529709940470639E-17</v>
          </cell>
          <cell r="GD376">
            <v>4.529709940470639E-17</v>
          </cell>
          <cell r="GE376">
            <v>4.529709940470639E-17</v>
          </cell>
          <cell r="GF376">
            <v>4.529709940470639E-17</v>
          </cell>
          <cell r="GG376">
            <v>4.529709940470639E-17</v>
          </cell>
          <cell r="GH376">
            <v>4.529709940470639E-17</v>
          </cell>
          <cell r="GI376">
            <v>4.529709940470639E-17</v>
          </cell>
          <cell r="GJ376">
            <v>4.529709940470639E-17</v>
          </cell>
          <cell r="GK376">
            <v>4.529709940470639E-17</v>
          </cell>
          <cell r="GL376">
            <v>4.529709940470639E-17</v>
          </cell>
          <cell r="GM376">
            <v>4.529709940470639E-17</v>
          </cell>
          <cell r="GN376">
            <v>4.529709940470639E-17</v>
          </cell>
          <cell r="GO376">
            <v>4.529709940470639E-17</v>
          </cell>
          <cell r="GP376">
            <v>4.529709940470639E-17</v>
          </cell>
          <cell r="GQ376">
            <v>4.529709940470639E-17</v>
          </cell>
          <cell r="GR376">
            <v>4.529709940470639E-17</v>
          </cell>
          <cell r="GS376">
            <v>4.529709940470639E-17</v>
          </cell>
          <cell r="GT376">
            <v>4.529709940470639E-17</v>
          </cell>
          <cell r="GU376">
            <v>4.529709940470639E-17</v>
          </cell>
          <cell r="GV376">
            <v>4.529709940470639E-17</v>
          </cell>
          <cell r="GW376">
            <v>4.529709940470639E-17</v>
          </cell>
          <cell r="GX376">
            <v>4.529709940470639E-17</v>
          </cell>
          <cell r="GY376">
            <v>4.529709940470639E-17</v>
          </cell>
          <cell r="GZ376">
            <v>4.529709940470639E-17</v>
          </cell>
          <cell r="HA376">
            <v>4.529709940470639E-17</v>
          </cell>
          <cell r="HB376">
            <v>4.529709940470639E-17</v>
          </cell>
          <cell r="HC376">
            <v>4.529709940470639E-17</v>
          </cell>
          <cell r="HD376">
            <v>4.529709940470639E-17</v>
          </cell>
          <cell r="HE376">
            <v>4.529709940470639E-17</v>
          </cell>
          <cell r="HF376">
            <v>4.529709940470639E-17</v>
          </cell>
          <cell r="HG376">
            <v>4.529709940470639E-17</v>
          </cell>
          <cell r="HH376">
            <v>4.529709940470639E-17</v>
          </cell>
          <cell r="HI376">
            <v>4.529709940470639E-17</v>
          </cell>
          <cell r="HJ376">
            <v>4.529709940470639E-17</v>
          </cell>
          <cell r="HK376">
            <v>4.529709940470639E-17</v>
          </cell>
          <cell r="HL376">
            <v>4.529709940470639E-17</v>
          </cell>
          <cell r="HM376">
            <v>4.529709940470639E-17</v>
          </cell>
          <cell r="HN376">
            <v>4.529709940470639E-17</v>
          </cell>
          <cell r="HO376">
            <v>4.529709940470639E-17</v>
          </cell>
          <cell r="HP376">
            <v>4.529709940470639E-17</v>
          </cell>
          <cell r="HQ376">
            <v>4.529709940470639E-17</v>
          </cell>
          <cell r="HR376">
            <v>4.529709940470639E-17</v>
          </cell>
          <cell r="HS376">
            <v>4.529709940470639E-17</v>
          </cell>
          <cell r="HT376">
            <v>4.529709940470639E-17</v>
          </cell>
          <cell r="HU376">
            <v>4.529709940470639E-17</v>
          </cell>
          <cell r="HV376">
            <v>4.529709940470639E-17</v>
          </cell>
          <cell r="HW376">
            <v>4.529709940470639E-17</v>
          </cell>
          <cell r="HX376">
            <v>4.529709940470639E-17</v>
          </cell>
          <cell r="HY376">
            <v>4.529709940470639E-17</v>
          </cell>
          <cell r="HZ376">
            <v>4.529709940470639E-17</v>
          </cell>
          <cell r="IA376">
            <v>4.529709940470639E-17</v>
          </cell>
          <cell r="IB376">
            <v>4.529709940470639E-17</v>
          </cell>
          <cell r="IC376">
            <v>4.529709940470639E-17</v>
          </cell>
          <cell r="ID376">
            <v>4.529709940470639E-17</v>
          </cell>
          <cell r="IE376">
            <v>4.529709940470639E-17</v>
          </cell>
          <cell r="IF376">
            <v>4.529709940470639E-17</v>
          </cell>
          <cell r="IG376">
            <v>4.529709940470639E-17</v>
          </cell>
          <cell r="IH376">
            <v>4.529709940470639E-17</v>
          </cell>
          <cell r="II376">
            <v>4.529709940470639E-17</v>
          </cell>
          <cell r="IJ376">
            <v>4.529709940470639E-17</v>
          </cell>
          <cell r="IK376">
            <v>4.529709940470639E-17</v>
          </cell>
          <cell r="IL376">
            <v>4.529709940470639E-17</v>
          </cell>
          <cell r="IM376">
            <v>4.529709940470639E-17</v>
          </cell>
          <cell r="IN376">
            <v>4.529709940470639E-17</v>
          </cell>
          <cell r="IO376">
            <v>4.529709940470639E-17</v>
          </cell>
          <cell r="IP376">
            <v>4.529709940470639E-17</v>
          </cell>
          <cell r="IQ376">
            <v>4.529709940470639E-17</v>
          </cell>
          <cell r="IR376">
            <v>4.529709940470639E-17</v>
          </cell>
          <cell r="IS376">
            <v>4.529709940470639E-17</v>
          </cell>
          <cell r="IT376">
            <v>4.529709940470639E-17</v>
          </cell>
          <cell r="IU376">
            <v>4.529709940470639E-17</v>
          </cell>
        </row>
        <row r="396">
          <cell r="W396">
            <v>21.913027112391863</v>
          </cell>
          <cell r="AB396">
            <v>0</v>
          </cell>
          <cell r="AG396">
            <v>0</v>
          </cell>
          <cell r="AL396">
            <v>0</v>
          </cell>
          <cell r="AM396">
            <v>0</v>
          </cell>
          <cell r="AN396">
            <v>0</v>
          </cell>
          <cell r="AO396">
            <v>0</v>
          </cell>
          <cell r="AP396">
            <v>0</v>
          </cell>
          <cell r="AQ396">
            <v>0</v>
          </cell>
          <cell r="AR396">
            <v>-8.7352152750467837</v>
          </cell>
          <cell r="AS396">
            <v>11.279440814310455</v>
          </cell>
          <cell r="AT396">
            <v>17.209542671065492</v>
          </cell>
          <cell r="AU396">
            <v>13.403112342639522</v>
          </cell>
          <cell r="AV396">
            <v>7.0947023943469727</v>
          </cell>
          <cell r="AW396">
            <v>-0.81510096424892531</v>
          </cell>
          <cell r="AX396">
            <v>-4.1904770881595397</v>
          </cell>
          <cell r="AY396">
            <v>-62.302635357638408</v>
          </cell>
          <cell r="AZ396">
            <v>-66.178378292209516</v>
          </cell>
          <cell r="BA396">
            <v>-60.709272389267433</v>
          </cell>
          <cell r="BB396">
            <v>-47.992104300641131</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cell r="FM396">
            <v>0</v>
          </cell>
          <cell r="FN396">
            <v>0</v>
          </cell>
          <cell r="FO396">
            <v>0</v>
          </cell>
          <cell r="FP396">
            <v>0</v>
          </cell>
          <cell r="FQ396">
            <v>0</v>
          </cell>
          <cell r="FR396">
            <v>0</v>
          </cell>
          <cell r="FS396">
            <v>0</v>
          </cell>
          <cell r="FT396">
            <v>0</v>
          </cell>
          <cell r="FU396">
            <v>0</v>
          </cell>
          <cell r="FV396">
            <v>0</v>
          </cell>
          <cell r="FW396">
            <v>0</v>
          </cell>
          <cell r="FX396">
            <v>0</v>
          </cell>
          <cell r="FY396">
            <v>0</v>
          </cell>
          <cell r="FZ396">
            <v>0</v>
          </cell>
          <cell r="GA396">
            <v>0</v>
          </cell>
          <cell r="GB396">
            <v>0</v>
          </cell>
          <cell r="GC396">
            <v>0</v>
          </cell>
          <cell r="GD396">
            <v>0</v>
          </cell>
          <cell r="GE396">
            <v>0</v>
          </cell>
          <cell r="GF396">
            <v>0</v>
          </cell>
          <cell r="GG396">
            <v>0</v>
          </cell>
          <cell r="GH396">
            <v>0</v>
          </cell>
          <cell r="GI396">
            <v>0</v>
          </cell>
          <cell r="GJ396">
            <v>0</v>
          </cell>
          <cell r="GK396">
            <v>0</v>
          </cell>
          <cell r="GL396">
            <v>0</v>
          </cell>
          <cell r="GM396">
            <v>0</v>
          </cell>
          <cell r="GN396">
            <v>0</v>
          </cell>
          <cell r="GO396">
            <v>0</v>
          </cell>
          <cell r="GP396">
            <v>0</v>
          </cell>
          <cell r="GQ396">
            <v>0</v>
          </cell>
          <cell r="GR396">
            <v>0</v>
          </cell>
          <cell r="GS396">
            <v>0</v>
          </cell>
          <cell r="GT396">
            <v>0</v>
          </cell>
          <cell r="GU396">
            <v>0</v>
          </cell>
          <cell r="GV396">
            <v>0</v>
          </cell>
          <cell r="GW396">
            <v>0</v>
          </cell>
          <cell r="GX396">
            <v>0</v>
          </cell>
          <cell r="GY396">
            <v>0</v>
          </cell>
          <cell r="GZ396">
            <v>0</v>
          </cell>
          <cell r="HA396">
            <v>0</v>
          </cell>
          <cell r="HB396">
            <v>0</v>
          </cell>
          <cell r="HC396">
            <v>0</v>
          </cell>
          <cell r="HD396">
            <v>0</v>
          </cell>
          <cell r="HE396">
            <v>0</v>
          </cell>
          <cell r="HF396">
            <v>0</v>
          </cell>
          <cell r="HG396">
            <v>0</v>
          </cell>
          <cell r="HH396">
            <v>0</v>
          </cell>
          <cell r="HI396">
            <v>0</v>
          </cell>
          <cell r="HJ396">
            <v>0</v>
          </cell>
          <cell r="HK396">
            <v>0</v>
          </cell>
          <cell r="HL396">
            <v>0</v>
          </cell>
          <cell r="HM396">
            <v>0</v>
          </cell>
          <cell r="HN396">
            <v>0</v>
          </cell>
          <cell r="HO396">
            <v>0</v>
          </cell>
          <cell r="HP396">
            <v>0</v>
          </cell>
          <cell r="HQ396">
            <v>0</v>
          </cell>
          <cell r="HR396">
            <v>0</v>
          </cell>
          <cell r="HS396">
            <v>0</v>
          </cell>
          <cell r="HT396">
            <v>0</v>
          </cell>
          <cell r="HU396">
            <v>0</v>
          </cell>
          <cell r="HV396">
            <v>0</v>
          </cell>
          <cell r="HW396">
            <v>0</v>
          </cell>
          <cell r="HX396">
            <v>0</v>
          </cell>
          <cell r="HY396">
            <v>0</v>
          </cell>
          <cell r="HZ396">
            <v>0</v>
          </cell>
          <cell r="IA396">
            <v>0</v>
          </cell>
          <cell r="IB396">
            <v>0</v>
          </cell>
          <cell r="IC396">
            <v>0</v>
          </cell>
          <cell r="ID396">
            <v>0</v>
          </cell>
          <cell r="IE396">
            <v>0</v>
          </cell>
          <cell r="IF396">
            <v>0</v>
          </cell>
          <cell r="IG396">
            <v>0</v>
          </cell>
          <cell r="IH396">
            <v>0</v>
          </cell>
          <cell r="II396">
            <v>0</v>
          </cell>
          <cell r="IJ396">
            <v>0</v>
          </cell>
          <cell r="IK396">
            <v>0</v>
          </cell>
          <cell r="IL396">
            <v>0</v>
          </cell>
          <cell r="IM396">
            <v>0</v>
          </cell>
          <cell r="IN396">
            <v>0</v>
          </cell>
          <cell r="IO396">
            <v>0</v>
          </cell>
          <cell r="IP396">
            <v>0</v>
          </cell>
          <cell r="IQ396">
            <v>0</v>
          </cell>
          <cell r="IR396">
            <v>2.6645352591003757E-15</v>
          </cell>
          <cell r="IS396">
            <v>2.6645352591003757E-15</v>
          </cell>
          <cell r="IT396">
            <v>2.6645352591003757E-15</v>
          </cell>
          <cell r="IU396">
            <v>2.6645352591003757E-15</v>
          </cell>
        </row>
        <row r="397">
          <cell r="AG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cell r="FM397">
            <v>0</v>
          </cell>
          <cell r="FN397">
            <v>0</v>
          </cell>
          <cell r="FO397">
            <v>0</v>
          </cell>
          <cell r="FP397">
            <v>0</v>
          </cell>
          <cell r="FQ397">
            <v>0</v>
          </cell>
          <cell r="FR397">
            <v>0</v>
          </cell>
          <cell r="FS397">
            <v>0</v>
          </cell>
          <cell r="FT397">
            <v>0</v>
          </cell>
          <cell r="FU397">
            <v>0</v>
          </cell>
          <cell r="FV397">
            <v>0</v>
          </cell>
          <cell r="FW397">
            <v>0</v>
          </cell>
          <cell r="FX397">
            <v>0</v>
          </cell>
          <cell r="FY397">
            <v>0</v>
          </cell>
          <cell r="FZ397">
            <v>0</v>
          </cell>
          <cell r="GA397">
            <v>0</v>
          </cell>
          <cell r="GB397">
            <v>0</v>
          </cell>
          <cell r="GC397">
            <v>0</v>
          </cell>
          <cell r="GD397">
            <v>0</v>
          </cell>
          <cell r="GE397">
            <v>0</v>
          </cell>
          <cell r="GF397">
            <v>0</v>
          </cell>
          <cell r="GG397">
            <v>0</v>
          </cell>
          <cell r="GH397">
            <v>0</v>
          </cell>
          <cell r="GI397">
            <v>0</v>
          </cell>
          <cell r="GJ397">
            <v>0</v>
          </cell>
          <cell r="GK397">
            <v>0</v>
          </cell>
          <cell r="GL397">
            <v>0</v>
          </cell>
          <cell r="GM397">
            <v>0</v>
          </cell>
          <cell r="GN397">
            <v>0</v>
          </cell>
          <cell r="GO397">
            <v>0</v>
          </cell>
          <cell r="GP397">
            <v>0</v>
          </cell>
          <cell r="GQ397">
            <v>0</v>
          </cell>
          <cell r="GR397">
            <v>0</v>
          </cell>
          <cell r="GS397">
            <v>0</v>
          </cell>
          <cell r="GT397">
            <v>0</v>
          </cell>
          <cell r="GU397">
            <v>0</v>
          </cell>
          <cell r="GV397">
            <v>0</v>
          </cell>
          <cell r="GW397">
            <v>0</v>
          </cell>
          <cell r="GX397">
            <v>0</v>
          </cell>
          <cell r="GY397">
            <v>0</v>
          </cell>
          <cell r="GZ397">
            <v>0</v>
          </cell>
          <cell r="HA397">
            <v>0</v>
          </cell>
          <cell r="HB397">
            <v>0</v>
          </cell>
          <cell r="HC397">
            <v>0</v>
          </cell>
          <cell r="HD397">
            <v>0</v>
          </cell>
          <cell r="HE397">
            <v>0</v>
          </cell>
          <cell r="HF397">
            <v>0</v>
          </cell>
          <cell r="HG397">
            <v>0</v>
          </cell>
          <cell r="HH397">
            <v>0</v>
          </cell>
          <cell r="HI397">
            <v>0</v>
          </cell>
          <cell r="HJ397">
            <v>0</v>
          </cell>
          <cell r="HK397">
            <v>0</v>
          </cell>
          <cell r="HL397">
            <v>0</v>
          </cell>
          <cell r="HM397">
            <v>0</v>
          </cell>
          <cell r="HN397">
            <v>0</v>
          </cell>
          <cell r="HO397">
            <v>0</v>
          </cell>
          <cell r="HP397">
            <v>0</v>
          </cell>
          <cell r="HQ397">
            <v>0</v>
          </cell>
          <cell r="HR397">
            <v>0</v>
          </cell>
          <cell r="HS397">
            <v>0</v>
          </cell>
          <cell r="HT397">
            <v>0</v>
          </cell>
          <cell r="HU397">
            <v>0</v>
          </cell>
          <cell r="HV397">
            <v>0</v>
          </cell>
          <cell r="HW397">
            <v>0</v>
          </cell>
          <cell r="HX397">
            <v>0</v>
          </cell>
          <cell r="HY397">
            <v>0</v>
          </cell>
          <cell r="HZ397">
            <v>0</v>
          </cell>
          <cell r="IA397">
            <v>0</v>
          </cell>
          <cell r="IB397">
            <v>0</v>
          </cell>
          <cell r="IC397">
            <v>0</v>
          </cell>
          <cell r="ID397">
            <v>0</v>
          </cell>
          <cell r="IE397">
            <v>0</v>
          </cell>
          <cell r="IF397">
            <v>0</v>
          </cell>
          <cell r="IG397">
            <v>0</v>
          </cell>
          <cell r="IH397">
            <v>0</v>
          </cell>
          <cell r="II397">
            <v>0</v>
          </cell>
          <cell r="IJ397">
            <v>0</v>
          </cell>
          <cell r="IK397">
            <v>0</v>
          </cell>
          <cell r="IL397">
            <v>0</v>
          </cell>
          <cell r="IM397">
            <v>0</v>
          </cell>
          <cell r="IN397">
            <v>0</v>
          </cell>
          <cell r="IO397">
            <v>0</v>
          </cell>
          <cell r="IP397">
            <v>0</v>
          </cell>
          <cell r="IQ397">
            <v>0</v>
          </cell>
          <cell r="IR397">
            <v>2.6645352591003757E-15</v>
          </cell>
          <cell r="IS397">
            <v>2.6645352591003757E-15</v>
          </cell>
          <cell r="IT397">
            <v>2.6645352591003757E-15</v>
          </cell>
          <cell r="IU397">
            <v>2.6645352591003757E-15</v>
          </cell>
        </row>
        <row r="398">
          <cell r="W398">
            <v>21.913027112391863</v>
          </cell>
          <cell r="AB398">
            <v>21.913027112391863</v>
          </cell>
          <cell r="AG398">
            <v>21.913027112391863</v>
          </cell>
          <cell r="AL398">
            <v>21.913027112391863</v>
          </cell>
          <cell r="AM398">
            <v>8.5884000000000016E-2</v>
          </cell>
          <cell r="AN398">
            <v>8.5884000000000016E-2</v>
          </cell>
          <cell r="AO398">
            <v>8.5884000000000016E-2</v>
          </cell>
          <cell r="AP398">
            <v>8.5884000000000016E-2</v>
          </cell>
          <cell r="AQ398">
            <v>21.913027112391863</v>
          </cell>
          <cell r="AR398">
            <v>10.986509126105892</v>
          </cell>
          <cell r="AS398">
            <v>20.074647229177163</v>
          </cell>
          <cell r="AT398">
            <v>35.092887189003463</v>
          </cell>
          <cell r="AU398">
            <v>46.304696820403798</v>
          </cell>
          <cell r="AV398">
            <v>51.208096503511584</v>
          </cell>
          <cell r="AW398">
            <v>49.075214355528146</v>
          </cell>
          <cell r="AX398">
            <v>42.43901200220305</v>
          </cell>
          <cell r="AY398">
            <v>-24.03030288770746</v>
          </cell>
          <cell r="AZ398">
            <v>-95.715671946453028</v>
          </cell>
          <cell r="BA398">
            <v>-162.64140534169121</v>
          </cell>
          <cell r="BB398">
            <v>-214.57715784063902</v>
          </cell>
          <cell r="BC398">
            <v>-218.52080603894569</v>
          </cell>
          <cell r="BD398">
            <v>-222.46445423725237</v>
          </cell>
          <cell r="BE398">
            <v>-226.40810243555904</v>
          </cell>
          <cell r="BF398">
            <v>-230.35175063386572</v>
          </cell>
          <cell r="BG398">
            <v>-235.16892035967706</v>
          </cell>
          <cell r="BH398">
            <v>-238.85814600405737</v>
          </cell>
          <cell r="BI398">
            <v>-240.82641738133114</v>
          </cell>
          <cell r="BJ398">
            <v>-241.45437752434094</v>
          </cell>
          <cell r="BK398">
            <v>-241.37286742791605</v>
          </cell>
          <cell r="BL398">
            <v>-1.3211653993039364E-17</v>
          </cell>
          <cell r="BM398">
            <v>-1.3211653993039364E-17</v>
          </cell>
          <cell r="BN398">
            <v>-1.3211653993039364E-17</v>
          </cell>
          <cell r="BO398">
            <v>-1.3211653993039364E-17</v>
          </cell>
          <cell r="BP398">
            <v>-1.3211653993039364E-17</v>
          </cell>
          <cell r="BQ398">
            <v>-1.3211653993039364E-17</v>
          </cell>
          <cell r="BR398">
            <v>-1.3211653993039364E-17</v>
          </cell>
          <cell r="BS398">
            <v>-1.3211653993039364E-17</v>
          </cell>
          <cell r="BT398">
            <v>-1.3211653993039364E-17</v>
          </cell>
          <cell r="BU398">
            <v>-1.3211653993039364E-17</v>
          </cell>
          <cell r="BV398">
            <v>-1.3211653993039364E-17</v>
          </cell>
          <cell r="BW398">
            <v>-1.3211653993039364E-17</v>
          </cell>
          <cell r="BX398">
            <v>-1.3211653993039364E-17</v>
          </cell>
          <cell r="BY398">
            <v>-1.3211653993039364E-17</v>
          </cell>
          <cell r="BZ398">
            <v>-1.3211653993039364E-17</v>
          </cell>
          <cell r="CA398">
            <v>-1.3211653993039364E-17</v>
          </cell>
          <cell r="CB398">
            <v>-1.3211653993039364E-17</v>
          </cell>
          <cell r="CC398">
            <v>-1.3211653993039364E-17</v>
          </cell>
          <cell r="CD398">
            <v>-1.3211653993039364E-17</v>
          </cell>
          <cell r="CE398">
            <v>-1.3211653993039364E-17</v>
          </cell>
          <cell r="CF398">
            <v>-1.3211653993039364E-17</v>
          </cell>
          <cell r="CG398">
            <v>-1.3211653993039364E-17</v>
          </cell>
          <cell r="CH398">
            <v>-1.3211653993039364E-17</v>
          </cell>
          <cell r="CI398">
            <v>-1.3211653993039364E-17</v>
          </cell>
          <cell r="CJ398">
            <v>-1.3211653993039364E-17</v>
          </cell>
          <cell r="CK398">
            <v>-1.3211653993039364E-17</v>
          </cell>
          <cell r="CL398">
            <v>-1.3211653993039364E-17</v>
          </cell>
          <cell r="CM398">
            <v>-1.3211653993039364E-17</v>
          </cell>
          <cell r="CN398">
            <v>-1.3211653993039364E-17</v>
          </cell>
          <cell r="CO398">
            <v>-1.3211653993039364E-17</v>
          </cell>
          <cell r="CP398">
            <v>-1.3211653993039364E-17</v>
          </cell>
          <cell r="CQ398">
            <v>-1.3211653993039364E-17</v>
          </cell>
          <cell r="CR398">
            <v>-1.3211653993039364E-17</v>
          </cell>
          <cell r="CS398">
            <v>-1.3211653993039364E-17</v>
          </cell>
          <cell r="CT398">
            <v>-1.3211653993039364E-17</v>
          </cell>
          <cell r="CU398">
            <v>-1.3211653993039364E-17</v>
          </cell>
          <cell r="CV398">
            <v>-1.3211653993039364E-17</v>
          </cell>
          <cell r="CW398">
            <v>-1.3211653993039364E-17</v>
          </cell>
          <cell r="CX398">
            <v>-1.3211653993039364E-17</v>
          </cell>
          <cell r="CY398">
            <v>-1.3211653993039364E-17</v>
          </cell>
          <cell r="CZ398">
            <v>-1.3211653993039364E-17</v>
          </cell>
          <cell r="DA398">
            <v>-1.3211653993039364E-17</v>
          </cell>
          <cell r="DB398">
            <v>-1.3211653993039364E-17</v>
          </cell>
          <cell r="DC398">
            <v>-1.3211653993039364E-17</v>
          </cell>
          <cell r="DD398">
            <v>-1.3211653993039364E-17</v>
          </cell>
          <cell r="DE398">
            <v>-1.3211653993039364E-17</v>
          </cell>
          <cell r="DF398">
            <v>-1.3211653993039364E-17</v>
          </cell>
          <cell r="DG398">
            <v>-1.3211653993039364E-17</v>
          </cell>
          <cell r="DH398">
            <v>-1.3211653993039364E-17</v>
          </cell>
          <cell r="DI398">
            <v>-1.3211653993039364E-17</v>
          </cell>
          <cell r="DJ398">
            <v>-1.3211653993039364E-17</v>
          </cell>
          <cell r="DK398">
            <v>-1.3211653993039364E-17</v>
          </cell>
          <cell r="DL398">
            <v>-1.3211653993039364E-17</v>
          </cell>
          <cell r="DM398">
            <v>-1.3211653993039364E-17</v>
          </cell>
          <cell r="DN398">
            <v>-1.3211653993039364E-17</v>
          </cell>
          <cell r="DO398">
            <v>-1.3211653993039364E-17</v>
          </cell>
          <cell r="DP398">
            <v>-1.3211653993039364E-17</v>
          </cell>
          <cell r="DQ398">
            <v>-1.3211653993039364E-17</v>
          </cell>
          <cell r="DR398">
            <v>-1.3211653993039364E-17</v>
          </cell>
          <cell r="DS398">
            <v>-1.3211653993039364E-17</v>
          </cell>
          <cell r="DT398">
            <v>-1.3211653993039364E-17</v>
          </cell>
          <cell r="DU398">
            <v>-1.3211653993039364E-17</v>
          </cell>
          <cell r="DV398">
            <v>-1.3211653993039364E-17</v>
          </cell>
          <cell r="DW398">
            <v>-1.3211653993039364E-17</v>
          </cell>
          <cell r="DX398">
            <v>-1.3211653993039364E-17</v>
          </cell>
          <cell r="DY398">
            <v>-1.3211653993039364E-17</v>
          </cell>
          <cell r="DZ398">
            <v>-1.3211653993039364E-17</v>
          </cell>
          <cell r="EA398">
            <v>-1.3211653993039364E-17</v>
          </cell>
          <cell r="EB398">
            <v>-1.3211653993039364E-17</v>
          </cell>
          <cell r="EC398">
            <v>-1.3211653993039364E-17</v>
          </cell>
          <cell r="ED398">
            <v>-1.3211653993039364E-17</v>
          </cell>
          <cell r="EE398">
            <v>-1.3211653993039364E-17</v>
          </cell>
          <cell r="EF398">
            <v>-1.3211653993039364E-17</v>
          </cell>
          <cell r="EG398">
            <v>-1.3211653993039364E-17</v>
          </cell>
          <cell r="EH398">
            <v>-1.3211653993039364E-17</v>
          </cell>
          <cell r="EI398">
            <v>-1.3211653993039364E-17</v>
          </cell>
          <cell r="EJ398">
            <v>-1.3211653993039364E-17</v>
          </cell>
          <cell r="EK398">
            <v>-1.3211653993039364E-17</v>
          </cell>
          <cell r="EL398">
            <v>-1.3211653993039364E-17</v>
          </cell>
          <cell r="EM398">
            <v>-1.3211653993039364E-17</v>
          </cell>
          <cell r="EN398">
            <v>-1.3211653993039364E-17</v>
          </cell>
          <cell r="EO398">
            <v>-1.3211653993039364E-17</v>
          </cell>
          <cell r="EP398">
            <v>-1.3211653993039364E-17</v>
          </cell>
          <cell r="EQ398">
            <v>-1.3211653993039364E-17</v>
          </cell>
          <cell r="ER398">
            <v>-1.3211653993039364E-17</v>
          </cell>
          <cell r="ES398">
            <v>-1.3211653993039364E-17</v>
          </cell>
          <cell r="ET398">
            <v>-1.3211653993039364E-17</v>
          </cell>
          <cell r="EU398">
            <v>-1.3211653993039364E-17</v>
          </cell>
          <cell r="EV398">
            <v>-1.3211653993039364E-17</v>
          </cell>
          <cell r="EW398">
            <v>-1.3211653993039364E-17</v>
          </cell>
          <cell r="EX398">
            <v>-1.3211653993039364E-17</v>
          </cell>
          <cell r="EY398">
            <v>-1.3211653993039364E-17</v>
          </cell>
          <cell r="EZ398">
            <v>-1.3211653993039364E-17</v>
          </cell>
          <cell r="FA398">
            <v>-1.3211653993039364E-17</v>
          </cell>
          <cell r="FB398">
            <v>-1.3211653993039364E-17</v>
          </cell>
          <cell r="FC398">
            <v>-1.3211653993039364E-17</v>
          </cell>
          <cell r="FD398">
            <v>-1.3211653993039364E-17</v>
          </cell>
          <cell r="FE398">
            <v>-1.3211653993039364E-17</v>
          </cell>
          <cell r="FF398">
            <v>-1.3211653993039364E-17</v>
          </cell>
          <cell r="FG398">
            <v>-1.3211653993039364E-17</v>
          </cell>
          <cell r="FH398">
            <v>-1.3211653993039364E-17</v>
          </cell>
          <cell r="FI398">
            <v>-1.3211653993039364E-17</v>
          </cell>
          <cell r="FJ398">
            <v>-1.3211653993039364E-17</v>
          </cell>
          <cell r="FK398">
            <v>-1.3211653993039364E-17</v>
          </cell>
          <cell r="FL398">
            <v>-1.3211653993039364E-17</v>
          </cell>
          <cell r="FM398">
            <v>-1.3211653993039364E-17</v>
          </cell>
          <cell r="FN398">
            <v>-1.3211653993039364E-17</v>
          </cell>
          <cell r="FO398">
            <v>-1.3211653993039364E-17</v>
          </cell>
          <cell r="FP398">
            <v>-1.3211653993039364E-17</v>
          </cell>
          <cell r="FQ398">
            <v>-1.3211653993039364E-17</v>
          </cell>
          <cell r="FR398">
            <v>-1.3211653993039364E-17</v>
          </cell>
          <cell r="FS398">
            <v>-1.3211653993039364E-17</v>
          </cell>
          <cell r="FT398">
            <v>-1.3211653993039364E-17</v>
          </cell>
          <cell r="FU398">
            <v>-1.3211653993039364E-17</v>
          </cell>
          <cell r="FV398">
            <v>-1.3211653993039364E-17</v>
          </cell>
          <cell r="FW398">
            <v>-1.3211653993039364E-17</v>
          </cell>
          <cell r="FX398">
            <v>-1.3211653993039364E-17</v>
          </cell>
          <cell r="FY398">
            <v>-1.3211653993039364E-17</v>
          </cell>
          <cell r="FZ398">
            <v>-1.3211653993039364E-17</v>
          </cell>
          <cell r="GA398">
            <v>-1.3211653993039364E-17</v>
          </cell>
          <cell r="GB398">
            <v>-1.3211653993039364E-17</v>
          </cell>
          <cell r="GC398">
            <v>-1.3211653993039364E-17</v>
          </cell>
          <cell r="GD398">
            <v>-1.3211653993039364E-17</v>
          </cell>
          <cell r="GE398">
            <v>-1.3211653993039364E-17</v>
          </cell>
          <cell r="GF398">
            <v>-1.3211653993039364E-17</v>
          </cell>
          <cell r="GG398">
            <v>-1.3211653993039364E-17</v>
          </cell>
          <cell r="GH398">
            <v>-1.3211653993039364E-17</v>
          </cell>
          <cell r="GI398">
            <v>-1.3211653993039364E-17</v>
          </cell>
          <cell r="GJ398">
            <v>-1.3211653993039364E-17</v>
          </cell>
          <cell r="GK398">
            <v>-1.3211653993039364E-17</v>
          </cell>
          <cell r="GL398">
            <v>-1.3211653993039364E-17</v>
          </cell>
          <cell r="GM398">
            <v>-1.3211653993039364E-17</v>
          </cell>
          <cell r="GN398">
            <v>-1.3211653993039364E-17</v>
          </cell>
          <cell r="GO398">
            <v>-1.3211653993039364E-17</v>
          </cell>
          <cell r="GP398">
            <v>-1.3211653993039364E-17</v>
          </cell>
          <cell r="GQ398">
            <v>-1.3211653993039364E-17</v>
          </cell>
          <cell r="GR398">
            <v>-1.3211653993039364E-17</v>
          </cell>
          <cell r="GS398">
            <v>-1.3211653993039364E-17</v>
          </cell>
          <cell r="GT398">
            <v>-1.3211653993039364E-17</v>
          </cell>
          <cell r="GU398">
            <v>-1.3211653993039364E-17</v>
          </cell>
          <cell r="GV398">
            <v>-1.3211653993039364E-17</v>
          </cell>
          <cell r="GW398">
            <v>-1.3211653993039364E-17</v>
          </cell>
          <cell r="GX398">
            <v>-1.3211653993039364E-17</v>
          </cell>
          <cell r="GY398">
            <v>-1.3211653993039364E-17</v>
          </cell>
          <cell r="GZ398">
            <v>-1.3211653993039364E-17</v>
          </cell>
          <cell r="HA398">
            <v>-1.3211653993039364E-17</v>
          </cell>
          <cell r="HB398">
            <v>-1.3211653993039364E-17</v>
          </cell>
          <cell r="HC398">
            <v>-1.3211653993039364E-17</v>
          </cell>
          <cell r="HD398">
            <v>-1.3211653993039364E-17</v>
          </cell>
          <cell r="HE398">
            <v>-1.3211653993039364E-17</v>
          </cell>
          <cell r="HF398">
            <v>-1.3211653993039364E-17</v>
          </cell>
          <cell r="HG398">
            <v>-1.3211653993039364E-17</v>
          </cell>
          <cell r="HH398">
            <v>-1.3211653993039364E-17</v>
          </cell>
          <cell r="HI398">
            <v>-1.3211653993039364E-17</v>
          </cell>
          <cell r="HJ398">
            <v>-1.3211653993039364E-17</v>
          </cell>
          <cell r="HK398">
            <v>-1.3211653993039364E-17</v>
          </cell>
          <cell r="HL398">
            <v>-1.3211653993039364E-17</v>
          </cell>
          <cell r="HM398">
            <v>-1.3211653993039364E-17</v>
          </cell>
          <cell r="HN398">
            <v>-1.3211653993039364E-17</v>
          </cell>
          <cell r="HO398">
            <v>-1.3211653993039364E-17</v>
          </cell>
          <cell r="HP398">
            <v>-1.3211653993039364E-17</v>
          </cell>
          <cell r="HQ398">
            <v>-1.3211653993039364E-17</v>
          </cell>
          <cell r="HR398">
            <v>-1.3211653993039364E-17</v>
          </cell>
          <cell r="HS398">
            <v>-1.3211653993039364E-17</v>
          </cell>
          <cell r="HT398">
            <v>-1.3211653993039364E-17</v>
          </cell>
          <cell r="HU398">
            <v>-1.3211653993039364E-17</v>
          </cell>
          <cell r="HV398">
            <v>-1.3211653993039364E-17</v>
          </cell>
          <cell r="HW398">
            <v>-1.3211653993039364E-17</v>
          </cell>
          <cell r="HX398">
            <v>-1.3211653993039364E-17</v>
          </cell>
          <cell r="HY398">
            <v>-1.3211653993039364E-17</v>
          </cell>
          <cell r="HZ398">
            <v>-1.3211653993039364E-17</v>
          </cell>
          <cell r="IA398">
            <v>-1.3211653993039364E-17</v>
          </cell>
          <cell r="IB398">
            <v>-1.3211653993039364E-17</v>
          </cell>
          <cell r="IC398">
            <v>-1.3211653993039364E-17</v>
          </cell>
          <cell r="ID398">
            <v>-1.3211653993039364E-17</v>
          </cell>
          <cell r="IE398">
            <v>-1.3211653993039364E-17</v>
          </cell>
          <cell r="IF398">
            <v>-1.3211653993039364E-17</v>
          </cell>
          <cell r="IG398">
            <v>-1.3211653993039364E-17</v>
          </cell>
          <cell r="IH398">
            <v>-1.3211653993039364E-17</v>
          </cell>
          <cell r="II398">
            <v>-1.3211653993039364E-17</v>
          </cell>
          <cell r="IJ398">
            <v>-1.3211653993039364E-17</v>
          </cell>
          <cell r="IK398">
            <v>-1.3211653993039364E-17</v>
          </cell>
          <cell r="IL398">
            <v>-1.3211653993039364E-17</v>
          </cell>
          <cell r="IM398">
            <v>-1.3211653993039364E-17</v>
          </cell>
          <cell r="IN398">
            <v>-1.3211653993039364E-17</v>
          </cell>
          <cell r="IO398">
            <v>-1.3211653993039364E-17</v>
          </cell>
          <cell r="IP398">
            <v>-1.3211653993039364E-17</v>
          </cell>
          <cell r="IQ398">
            <v>-1.3211653993039364E-17</v>
          </cell>
          <cell r="IR398">
            <v>2.6645352591003757E-15</v>
          </cell>
          <cell r="IS398">
            <v>2.6645352591003757E-15</v>
          </cell>
          <cell r="IT398">
            <v>2.6645352591003757E-15</v>
          </cell>
          <cell r="IU398">
            <v>2.6645352591003757E-15</v>
          </cell>
        </row>
        <row r="399">
          <cell r="W399">
            <v>0</v>
          </cell>
          <cell r="AB399">
            <v>0.61356475914697217</v>
          </cell>
          <cell r="AG399">
            <v>0.61356475914697217</v>
          </cell>
          <cell r="AL399">
            <v>0.61356475914697217</v>
          </cell>
          <cell r="AM399">
            <v>0.13600000000000001</v>
          </cell>
          <cell r="AN399">
            <v>0.13600000000000001</v>
          </cell>
          <cell r="AO399">
            <v>0.13600000000000001</v>
          </cell>
          <cell r="AP399">
            <v>0.13600000000000001</v>
          </cell>
          <cell r="AQ399">
            <v>0.61356475914697217</v>
          </cell>
          <cell r="AR399">
            <v>0.61356475914697217</v>
          </cell>
          <cell r="AS399">
            <v>0.30762225553096495</v>
          </cell>
          <cell r="AT399">
            <v>0.56209012241696055</v>
          </cell>
          <cell r="AU399">
            <v>0.98260084129209702</v>
          </cell>
          <cell r="AV399">
            <v>1.2965315109713065</v>
          </cell>
          <cell r="AW399">
            <v>1.4338267020983244</v>
          </cell>
          <cell r="AX399">
            <v>1.3741060019547882</v>
          </cell>
          <cell r="AY399">
            <v>1.1882923360616855</v>
          </cell>
          <cell r="AZ399">
            <v>-0.67284848085580895</v>
          </cell>
          <cell r="BA399">
            <v>-2.6800388145006848</v>
          </cell>
          <cell r="BB399">
            <v>-4.5539593495673536</v>
          </cell>
          <cell r="BC399">
            <v>-6.0081604195378926</v>
          </cell>
          <cell r="BD399">
            <v>-6.1185825690904796</v>
          </cell>
          <cell r="BE399">
            <v>-6.2290047186430666</v>
          </cell>
          <cell r="BF399">
            <v>-6.3394268681956536</v>
          </cell>
          <cell r="BG399">
            <v>-6.4498490177482406</v>
          </cell>
          <cell r="BH399">
            <v>-6.5847297700709575</v>
          </cell>
          <cell r="BI399">
            <v>-6.6880280881136063</v>
          </cell>
          <cell r="BJ399">
            <v>-6.7431396866772717</v>
          </cell>
          <cell r="BK399">
            <v>-6.7607225706815468</v>
          </cell>
          <cell r="BL399">
            <v>-2.4535928844215963E-17</v>
          </cell>
          <cell r="BM399">
            <v>-2.4535928844215963E-17</v>
          </cell>
          <cell r="BN399">
            <v>-2.4535928844215963E-17</v>
          </cell>
          <cell r="BO399">
            <v>-2.4535928844215963E-17</v>
          </cell>
          <cell r="BP399">
            <v>-2.4535928844215963E-17</v>
          </cell>
          <cell r="BQ399">
            <v>-2.4535928844215963E-17</v>
          </cell>
          <cell r="BR399">
            <v>-2.4535928844215963E-17</v>
          </cell>
          <cell r="BS399">
            <v>-2.4535928844215963E-17</v>
          </cell>
          <cell r="BT399">
            <v>-2.4535928844215963E-17</v>
          </cell>
          <cell r="BU399">
            <v>-2.4535928844215963E-17</v>
          </cell>
          <cell r="BV399">
            <v>-2.4535928844215963E-17</v>
          </cell>
          <cell r="BW399">
            <v>-2.4535928844215963E-17</v>
          </cell>
          <cell r="BX399">
            <v>-2.4535928844215963E-17</v>
          </cell>
          <cell r="BY399">
            <v>-2.4535928844215963E-17</v>
          </cell>
          <cell r="BZ399">
            <v>-2.4535928844215963E-17</v>
          </cell>
          <cell r="CA399">
            <v>-2.4535928844215963E-17</v>
          </cell>
          <cell r="CB399">
            <v>-2.4535928844215963E-17</v>
          </cell>
          <cell r="CC399">
            <v>-2.4535928844215963E-17</v>
          </cell>
          <cell r="CD399">
            <v>-2.4535928844215963E-17</v>
          </cell>
          <cell r="CE399">
            <v>-2.4535928844215963E-17</v>
          </cell>
          <cell r="CF399">
            <v>-2.4535928844215963E-17</v>
          </cell>
          <cell r="CG399">
            <v>-2.4535928844215963E-17</v>
          </cell>
          <cell r="CH399">
            <v>-2.4535928844215963E-17</v>
          </cell>
          <cell r="CI399">
            <v>-2.4535928844215963E-17</v>
          </cell>
          <cell r="CJ399">
            <v>-2.4535928844215963E-17</v>
          </cell>
          <cell r="CK399">
            <v>-2.4535928844215963E-17</v>
          </cell>
          <cell r="CL399">
            <v>-2.4535928844215963E-17</v>
          </cell>
          <cell r="CM399">
            <v>-2.4535928844215963E-17</v>
          </cell>
          <cell r="CN399">
            <v>-2.4535928844215963E-17</v>
          </cell>
          <cell r="CO399">
            <v>-2.4535928844215963E-17</v>
          </cell>
          <cell r="CP399">
            <v>-2.4535928844215963E-17</v>
          </cell>
          <cell r="CQ399">
            <v>-2.4535928844215963E-17</v>
          </cell>
          <cell r="CR399">
            <v>-2.4535928844215963E-17</v>
          </cell>
          <cell r="CS399">
            <v>-2.4535928844215963E-17</v>
          </cell>
          <cell r="CT399">
            <v>-2.4535928844215963E-17</v>
          </cell>
          <cell r="CU399">
            <v>-2.4535928844215963E-17</v>
          </cell>
          <cell r="CV399">
            <v>-2.4535928844215963E-17</v>
          </cell>
          <cell r="CW399">
            <v>-2.4535928844215963E-17</v>
          </cell>
          <cell r="CX399">
            <v>-2.4535928844215963E-17</v>
          </cell>
          <cell r="CY399">
            <v>-2.4535928844215963E-17</v>
          </cell>
          <cell r="CZ399">
            <v>-2.4535928844215963E-17</v>
          </cell>
          <cell r="DA399">
            <v>-2.4535928844215963E-17</v>
          </cell>
          <cell r="DB399">
            <v>-2.4535928844215963E-17</v>
          </cell>
          <cell r="DC399">
            <v>-2.4535928844215963E-17</v>
          </cell>
          <cell r="DD399">
            <v>-2.4535928844215963E-17</v>
          </cell>
          <cell r="DE399">
            <v>-2.4535928844215963E-17</v>
          </cell>
          <cell r="DF399">
            <v>-2.4535928844215963E-17</v>
          </cell>
          <cell r="DG399">
            <v>-2.4535928844215963E-17</v>
          </cell>
          <cell r="DH399">
            <v>-2.4535928844215963E-17</v>
          </cell>
          <cell r="DI399">
            <v>-2.4535928844215963E-17</v>
          </cell>
          <cell r="DJ399">
            <v>-2.4535928844215963E-17</v>
          </cell>
          <cell r="DK399">
            <v>-2.4535928844215963E-17</v>
          </cell>
          <cell r="DL399">
            <v>-2.4535928844215963E-17</v>
          </cell>
          <cell r="DM399">
            <v>-2.4535928844215963E-17</v>
          </cell>
          <cell r="DN399">
            <v>-2.4535928844215963E-17</v>
          </cell>
          <cell r="DO399">
            <v>-2.4535928844215963E-17</v>
          </cell>
          <cell r="DP399">
            <v>-2.4535928844215963E-17</v>
          </cell>
          <cell r="DQ399">
            <v>-2.4535928844215963E-17</v>
          </cell>
          <cell r="DR399">
            <v>-2.4535928844215963E-17</v>
          </cell>
          <cell r="DS399">
            <v>-2.4535928844215963E-17</v>
          </cell>
          <cell r="DT399">
            <v>-2.4535928844215963E-17</v>
          </cell>
          <cell r="DU399">
            <v>-2.4535928844215963E-17</v>
          </cell>
          <cell r="DV399">
            <v>-2.4535928844215963E-17</v>
          </cell>
          <cell r="DW399">
            <v>-2.4535928844215963E-17</v>
          </cell>
          <cell r="DX399">
            <v>-2.4535928844215963E-17</v>
          </cell>
          <cell r="DY399">
            <v>-2.4535928844215963E-17</v>
          </cell>
          <cell r="DZ399">
            <v>-2.4535928844215963E-17</v>
          </cell>
          <cell r="EA399">
            <v>-2.4535928844215963E-17</v>
          </cell>
          <cell r="EB399">
            <v>-2.4535928844215963E-17</v>
          </cell>
          <cell r="EC399">
            <v>-2.4535928844215963E-17</v>
          </cell>
          <cell r="ED399">
            <v>-2.4535928844215963E-17</v>
          </cell>
          <cell r="EE399">
            <v>-2.4535928844215963E-17</v>
          </cell>
          <cell r="EF399">
            <v>-2.4535928844215963E-17</v>
          </cell>
          <cell r="EG399">
            <v>-2.4535928844215963E-17</v>
          </cell>
          <cell r="EH399">
            <v>-2.4535928844215963E-17</v>
          </cell>
          <cell r="EI399">
            <v>-2.4535928844215963E-17</v>
          </cell>
          <cell r="EJ399">
            <v>-2.4535928844215963E-17</v>
          </cell>
          <cell r="EK399">
            <v>-2.4535928844215963E-17</v>
          </cell>
          <cell r="EL399">
            <v>-2.4535928844215963E-17</v>
          </cell>
          <cell r="EM399">
            <v>-2.4535928844215963E-17</v>
          </cell>
          <cell r="EN399">
            <v>-2.4535928844215963E-17</v>
          </cell>
          <cell r="EO399">
            <v>-2.4535928844215963E-17</v>
          </cell>
          <cell r="EP399">
            <v>-2.4535928844215963E-17</v>
          </cell>
          <cell r="EQ399">
            <v>-2.4535928844215963E-17</v>
          </cell>
          <cell r="ER399">
            <v>-2.4535928844215963E-17</v>
          </cell>
          <cell r="ES399">
            <v>-2.4535928844215963E-17</v>
          </cell>
          <cell r="ET399">
            <v>-2.4535928844215963E-17</v>
          </cell>
          <cell r="EU399">
            <v>-2.4535928844215963E-17</v>
          </cell>
          <cell r="EV399">
            <v>-2.4535928844215963E-17</v>
          </cell>
          <cell r="EW399">
            <v>-2.4535928844215963E-17</v>
          </cell>
          <cell r="EX399">
            <v>-2.4535928844215963E-17</v>
          </cell>
          <cell r="EY399">
            <v>-2.4535928844215963E-17</v>
          </cell>
          <cell r="EZ399">
            <v>-2.4535928844215963E-17</v>
          </cell>
          <cell r="FA399">
            <v>-2.4535928844215963E-17</v>
          </cell>
          <cell r="FB399">
            <v>-2.4535928844215963E-17</v>
          </cell>
          <cell r="FC399">
            <v>-2.4535928844215963E-17</v>
          </cell>
          <cell r="FD399">
            <v>-2.4535928844215963E-17</v>
          </cell>
          <cell r="FE399">
            <v>-2.4535928844215963E-17</v>
          </cell>
          <cell r="FF399">
            <v>-2.4535928844215963E-17</v>
          </cell>
          <cell r="FG399">
            <v>-2.4535928844215963E-17</v>
          </cell>
          <cell r="FH399">
            <v>-2.4535928844215963E-17</v>
          </cell>
          <cell r="FI399">
            <v>-2.4535928844215963E-17</v>
          </cell>
          <cell r="FJ399">
            <v>-2.4535928844215963E-17</v>
          </cell>
          <cell r="FK399">
            <v>-2.4535928844215963E-17</v>
          </cell>
          <cell r="FL399">
            <v>-2.4535928844215963E-17</v>
          </cell>
          <cell r="FM399">
            <v>-2.4535928844215963E-17</v>
          </cell>
          <cell r="FN399">
            <v>-2.4535928844215963E-17</v>
          </cell>
          <cell r="FO399">
            <v>-2.4535928844215963E-17</v>
          </cell>
          <cell r="FP399">
            <v>-2.4535928844215963E-17</v>
          </cell>
          <cell r="FQ399">
            <v>-2.4535928844215963E-17</v>
          </cell>
          <cell r="FR399">
            <v>-2.4535928844215963E-17</v>
          </cell>
          <cell r="FS399">
            <v>-2.4535928844215963E-17</v>
          </cell>
          <cell r="FT399">
            <v>-2.4535928844215963E-17</v>
          </cell>
          <cell r="FU399">
            <v>-2.4535928844215963E-17</v>
          </cell>
          <cell r="FV399">
            <v>-2.4535928844215963E-17</v>
          </cell>
          <cell r="FW399">
            <v>-2.4535928844215963E-17</v>
          </cell>
          <cell r="FX399">
            <v>-2.4535928844215963E-17</v>
          </cell>
          <cell r="FY399">
            <v>-2.4535928844215963E-17</v>
          </cell>
          <cell r="FZ399">
            <v>-2.4535928844215963E-17</v>
          </cell>
          <cell r="GA399">
            <v>-2.4535928844215963E-17</v>
          </cell>
          <cell r="GB399">
            <v>-2.4535928844215963E-17</v>
          </cell>
          <cell r="GC399">
            <v>-2.4535928844215963E-17</v>
          </cell>
          <cell r="GD399">
            <v>-2.4535928844215963E-17</v>
          </cell>
          <cell r="GE399">
            <v>-2.4535928844215963E-17</v>
          </cell>
          <cell r="GF399">
            <v>-2.4535928844215963E-17</v>
          </cell>
          <cell r="GG399">
            <v>-2.4535928844215963E-17</v>
          </cell>
          <cell r="GH399">
            <v>-2.4535928844215963E-17</v>
          </cell>
          <cell r="GI399">
            <v>-2.4535928844215963E-17</v>
          </cell>
          <cell r="GJ399">
            <v>-2.4535928844215963E-17</v>
          </cell>
          <cell r="GK399">
            <v>-2.4535928844215963E-17</v>
          </cell>
          <cell r="GL399">
            <v>-2.4535928844215963E-17</v>
          </cell>
          <cell r="GM399">
            <v>-2.4535928844215963E-17</v>
          </cell>
          <cell r="GN399">
            <v>-2.4535928844215963E-17</v>
          </cell>
          <cell r="GO399">
            <v>-2.4535928844215963E-17</v>
          </cell>
          <cell r="GP399">
            <v>-2.4535928844215963E-17</v>
          </cell>
          <cell r="GQ399">
            <v>-2.4535928844215963E-17</v>
          </cell>
          <cell r="GR399">
            <v>-2.4535928844215963E-17</v>
          </cell>
          <cell r="GS399">
            <v>-2.4535928844215963E-17</v>
          </cell>
          <cell r="GT399">
            <v>-2.4535928844215963E-17</v>
          </cell>
          <cell r="GU399">
            <v>-2.4535928844215963E-17</v>
          </cell>
          <cell r="GV399">
            <v>-2.4535928844215963E-17</v>
          </cell>
          <cell r="GW399">
            <v>-2.4535928844215963E-17</v>
          </cell>
          <cell r="GX399">
            <v>-2.4535928844215963E-17</v>
          </cell>
          <cell r="GY399">
            <v>-2.4535928844215963E-17</v>
          </cell>
          <cell r="GZ399">
            <v>-2.4535928844215963E-17</v>
          </cell>
          <cell r="HA399">
            <v>-2.4535928844215963E-17</v>
          </cell>
          <cell r="HB399">
            <v>-2.4535928844215963E-17</v>
          </cell>
          <cell r="HC399">
            <v>-2.4535928844215963E-17</v>
          </cell>
          <cell r="HD399">
            <v>-2.4535928844215963E-17</v>
          </cell>
          <cell r="HE399">
            <v>-2.4535928844215963E-17</v>
          </cell>
          <cell r="HF399">
            <v>-2.4535928844215963E-17</v>
          </cell>
          <cell r="HG399">
            <v>-2.4535928844215963E-17</v>
          </cell>
          <cell r="HH399">
            <v>-2.4535928844215963E-17</v>
          </cell>
          <cell r="HI399">
            <v>-2.4535928844215963E-17</v>
          </cell>
          <cell r="HJ399">
            <v>-2.4535928844215963E-17</v>
          </cell>
          <cell r="HK399">
            <v>-2.4535928844215963E-17</v>
          </cell>
          <cell r="HL399">
            <v>-2.4535928844215963E-17</v>
          </cell>
          <cell r="HM399">
            <v>-2.4535928844215963E-17</v>
          </cell>
          <cell r="HN399">
            <v>-2.4535928844215963E-17</v>
          </cell>
          <cell r="HO399">
            <v>-2.4535928844215963E-17</v>
          </cell>
          <cell r="HP399">
            <v>-2.4535928844215963E-17</v>
          </cell>
          <cell r="HQ399">
            <v>-2.4535928844215963E-17</v>
          </cell>
          <cell r="HR399">
            <v>-2.4535928844215963E-17</v>
          </cell>
          <cell r="HS399">
            <v>-2.4535928844215963E-17</v>
          </cell>
          <cell r="HT399">
            <v>-2.4535928844215963E-17</v>
          </cell>
          <cell r="HU399">
            <v>-2.4535928844215963E-17</v>
          </cell>
          <cell r="HV399">
            <v>-2.4535928844215963E-17</v>
          </cell>
          <cell r="HW399">
            <v>-2.4535928844215963E-17</v>
          </cell>
          <cell r="HX399">
            <v>-2.4535928844215963E-17</v>
          </cell>
          <cell r="HY399">
            <v>-2.4535928844215963E-17</v>
          </cell>
          <cell r="HZ399">
            <v>-2.4535928844215963E-17</v>
          </cell>
          <cell r="IA399">
            <v>-2.4535928844215963E-17</v>
          </cell>
          <cell r="IB399">
            <v>-2.4535928844215963E-17</v>
          </cell>
          <cell r="IC399">
            <v>-2.4535928844215963E-17</v>
          </cell>
          <cell r="ID399">
            <v>-2.4535928844215963E-17</v>
          </cell>
          <cell r="IE399">
            <v>-2.4535928844215963E-17</v>
          </cell>
          <cell r="IF399">
            <v>-2.4535928844215963E-17</v>
          </cell>
          <cell r="IG399">
            <v>-2.4535928844215963E-17</v>
          </cell>
          <cell r="IH399">
            <v>-2.4535928844215963E-17</v>
          </cell>
          <cell r="II399">
            <v>-2.4535928844215963E-17</v>
          </cell>
          <cell r="IJ399">
            <v>-2.4535928844215963E-17</v>
          </cell>
          <cell r="IK399">
            <v>-2.4535928844215963E-17</v>
          </cell>
          <cell r="IL399">
            <v>-2.4535928844215963E-17</v>
          </cell>
          <cell r="IM399">
            <v>-2.4535928844215963E-17</v>
          </cell>
          <cell r="IN399">
            <v>-2.4535928844215963E-17</v>
          </cell>
          <cell r="IO399">
            <v>-2.4535928844215963E-17</v>
          </cell>
          <cell r="IP399">
            <v>-2.4535928844215963E-17</v>
          </cell>
          <cell r="IQ399">
            <v>-2.4535928844215963E-17</v>
          </cell>
          <cell r="IR399">
            <v>2.6645352591003757E-15</v>
          </cell>
          <cell r="IS399">
            <v>2.6645352591003757E-15</v>
          </cell>
          <cell r="IT399">
            <v>2.6645352591003757E-15</v>
          </cell>
          <cell r="IU399">
            <v>2.6645352591003757E-15</v>
          </cell>
        </row>
        <row r="400">
          <cell r="AG400">
            <v>0</v>
          </cell>
          <cell r="AL400">
            <v>0</v>
          </cell>
          <cell r="AN400">
            <v>0.17</v>
          </cell>
          <cell r="AO400">
            <v>0.17</v>
          </cell>
          <cell r="AP400">
            <v>0.17</v>
          </cell>
          <cell r="AQ400">
            <v>0.17</v>
          </cell>
          <cell r="AR400">
            <v>0.17</v>
          </cell>
          <cell r="AS400">
            <v>0.17</v>
          </cell>
          <cell r="AT400">
            <v>0.16</v>
          </cell>
          <cell r="AU400">
            <v>0.15000000000000002</v>
          </cell>
          <cell r="AV400">
            <v>0.14000000000000001</v>
          </cell>
          <cell r="AW400">
            <v>0.13000000000000003</v>
          </cell>
          <cell r="AX400">
            <v>0.12000000000000004</v>
          </cell>
          <cell r="AY400">
            <v>0.11000000000000004</v>
          </cell>
          <cell r="AZ400">
            <v>0.10000000000000005</v>
          </cell>
          <cell r="BA400">
            <v>9.0000000000000052E-2</v>
          </cell>
          <cell r="BB400">
            <v>8.0000000000000057E-2</v>
          </cell>
          <cell r="BC400">
            <v>7.0000000000000062E-2</v>
          </cell>
          <cell r="BD400">
            <v>6.0000000000000053E-2</v>
          </cell>
          <cell r="BE400">
            <v>5.0000000000000051E-2</v>
          </cell>
          <cell r="BF400">
            <v>4.0000000000000049E-2</v>
          </cell>
          <cell r="BG400">
            <v>3.0000000000000047E-2</v>
          </cell>
          <cell r="BH400">
            <v>2.0000000000000042E-2</v>
          </cell>
          <cell r="BI400">
            <v>1.0000000000000042E-2</v>
          </cell>
          <cell r="BJ400">
            <v>4.1522341120980855E-17</v>
          </cell>
          <cell r="BK400">
            <v>4.1522341120980855E-17</v>
          </cell>
          <cell r="BL400">
            <v>4.1522341120980855E-17</v>
          </cell>
          <cell r="BM400">
            <v>4.1522341120980855E-17</v>
          </cell>
          <cell r="BN400">
            <v>4.1522341120980855E-17</v>
          </cell>
          <cell r="BO400">
            <v>4.1522341120980855E-17</v>
          </cell>
          <cell r="BP400">
            <v>4.1522341120980855E-17</v>
          </cell>
          <cell r="BQ400">
            <v>4.1522341120980855E-17</v>
          </cell>
          <cell r="BR400">
            <v>4.1522341120980855E-17</v>
          </cell>
          <cell r="BS400">
            <v>4.1522341120980855E-17</v>
          </cell>
          <cell r="BT400">
            <v>4.1522341120980855E-17</v>
          </cell>
          <cell r="BU400">
            <v>4.1522341120980855E-17</v>
          </cell>
          <cell r="BV400">
            <v>4.1522341120980855E-17</v>
          </cell>
          <cell r="BW400">
            <v>4.1522341120980855E-17</v>
          </cell>
          <cell r="BX400">
            <v>4.1522341120980855E-17</v>
          </cell>
          <cell r="BY400">
            <v>4.1522341120980855E-17</v>
          </cell>
          <cell r="BZ400">
            <v>4.1522341120980855E-17</v>
          </cell>
          <cell r="CA400">
            <v>4.1522341120980855E-17</v>
          </cell>
          <cell r="CB400">
            <v>4.1522341120980855E-17</v>
          </cell>
          <cell r="CC400">
            <v>4.1522341120980855E-17</v>
          </cell>
          <cell r="CD400">
            <v>4.1522341120980855E-17</v>
          </cell>
          <cell r="CE400">
            <v>4.1522341120980855E-17</v>
          </cell>
          <cell r="CF400">
            <v>4.1522341120980855E-17</v>
          </cell>
          <cell r="CG400">
            <v>4.1522341120980855E-17</v>
          </cell>
          <cell r="CH400">
            <v>4.1522341120980855E-17</v>
          </cell>
          <cell r="CI400">
            <v>4.1522341120980855E-17</v>
          </cell>
          <cell r="CJ400">
            <v>4.1522341120980855E-17</v>
          </cell>
          <cell r="CK400">
            <v>4.1522341120980855E-17</v>
          </cell>
          <cell r="CL400">
            <v>4.1522341120980855E-17</v>
          </cell>
          <cell r="CM400">
            <v>4.1522341120980855E-17</v>
          </cell>
          <cell r="CN400">
            <v>4.1522341120980855E-17</v>
          </cell>
          <cell r="CO400">
            <v>4.1522341120980855E-17</v>
          </cell>
          <cell r="CP400">
            <v>4.1522341120980855E-17</v>
          </cell>
          <cell r="CQ400">
            <v>4.1522341120980855E-17</v>
          </cell>
          <cell r="CR400">
            <v>4.1522341120980855E-17</v>
          </cell>
          <cell r="CS400">
            <v>4.1522341120980855E-17</v>
          </cell>
          <cell r="CT400">
            <v>4.1522341120980855E-17</v>
          </cell>
          <cell r="CU400">
            <v>4.1522341120980855E-17</v>
          </cell>
          <cell r="CV400">
            <v>4.1522341120980855E-17</v>
          </cell>
          <cell r="CW400">
            <v>4.1522341120980855E-17</v>
          </cell>
          <cell r="CX400">
            <v>4.1522341120980855E-17</v>
          </cell>
          <cell r="CY400">
            <v>4.1522341120980855E-17</v>
          </cell>
          <cell r="CZ400">
            <v>4.1522341120980855E-17</v>
          </cell>
          <cell r="DA400">
            <v>4.1522341120980855E-17</v>
          </cell>
          <cell r="DB400">
            <v>4.1522341120980855E-17</v>
          </cell>
          <cell r="DC400">
            <v>4.1522341120980855E-17</v>
          </cell>
          <cell r="DD400">
            <v>4.1522341120980855E-17</v>
          </cell>
          <cell r="DE400">
            <v>4.1522341120980855E-17</v>
          </cell>
          <cell r="DF400">
            <v>4.1522341120980855E-17</v>
          </cell>
          <cell r="DG400">
            <v>4.1522341120980855E-17</v>
          </cell>
          <cell r="DH400">
            <v>4.1522341120980855E-17</v>
          </cell>
          <cell r="DI400">
            <v>4.1522341120980855E-17</v>
          </cell>
          <cell r="DJ400">
            <v>4.1522341120980855E-17</v>
          </cell>
          <cell r="DK400">
            <v>4.1522341120980855E-17</v>
          </cell>
          <cell r="DL400">
            <v>4.1522341120980855E-17</v>
          </cell>
          <cell r="DM400">
            <v>4.1522341120980855E-17</v>
          </cell>
          <cell r="DN400">
            <v>4.1522341120980855E-17</v>
          </cell>
          <cell r="DO400">
            <v>4.1522341120980855E-17</v>
          </cell>
          <cell r="DP400">
            <v>4.1522341120980855E-17</v>
          </cell>
          <cell r="DQ400">
            <v>4.1522341120980855E-17</v>
          </cell>
          <cell r="DR400">
            <v>4.1522341120980855E-17</v>
          </cell>
          <cell r="DS400">
            <v>4.1522341120980855E-17</v>
          </cell>
          <cell r="DT400">
            <v>4.1522341120980855E-17</v>
          </cell>
          <cell r="DU400">
            <v>4.1522341120980855E-17</v>
          </cell>
          <cell r="DV400">
            <v>4.1522341120980855E-17</v>
          </cell>
          <cell r="DW400">
            <v>4.1522341120980855E-17</v>
          </cell>
          <cell r="DX400">
            <v>4.1522341120980855E-17</v>
          </cell>
          <cell r="DY400">
            <v>4.1522341120980855E-17</v>
          </cell>
          <cell r="DZ400">
            <v>4.1522341120980855E-17</v>
          </cell>
          <cell r="EA400">
            <v>4.1522341120980855E-17</v>
          </cell>
          <cell r="EB400">
            <v>4.1522341120980855E-17</v>
          </cell>
          <cell r="EC400">
            <v>4.1522341120980855E-17</v>
          </cell>
          <cell r="ED400">
            <v>4.1522341120980855E-17</v>
          </cell>
          <cell r="EE400">
            <v>4.1522341120980855E-17</v>
          </cell>
          <cell r="EF400">
            <v>4.1522341120980855E-17</v>
          </cell>
          <cell r="EG400">
            <v>4.1522341120980855E-17</v>
          </cell>
          <cell r="EH400">
            <v>4.1522341120980855E-17</v>
          </cell>
          <cell r="EI400">
            <v>4.1522341120980855E-17</v>
          </cell>
          <cell r="EJ400">
            <v>4.1522341120980855E-17</v>
          </cell>
          <cell r="EK400">
            <v>4.1522341120980855E-17</v>
          </cell>
          <cell r="EL400">
            <v>4.1522341120980855E-17</v>
          </cell>
          <cell r="EM400">
            <v>4.1522341120980855E-17</v>
          </cell>
          <cell r="EN400">
            <v>4.1522341120980855E-17</v>
          </cell>
          <cell r="EO400">
            <v>4.1522341120980855E-17</v>
          </cell>
          <cell r="EP400">
            <v>4.1522341120980855E-17</v>
          </cell>
          <cell r="EQ400">
            <v>4.1522341120980855E-17</v>
          </cell>
          <cell r="ER400">
            <v>4.1522341120980855E-17</v>
          </cell>
          <cell r="ES400">
            <v>4.1522341120980855E-17</v>
          </cell>
          <cell r="ET400">
            <v>4.1522341120980855E-17</v>
          </cell>
          <cell r="EU400">
            <v>4.1522341120980855E-17</v>
          </cell>
          <cell r="EV400">
            <v>4.1522341120980855E-17</v>
          </cell>
          <cell r="EW400">
            <v>4.1522341120980855E-17</v>
          </cell>
          <cell r="EX400">
            <v>4.1522341120980855E-17</v>
          </cell>
          <cell r="EY400">
            <v>4.1522341120980855E-17</v>
          </cell>
          <cell r="EZ400">
            <v>4.1522341120980855E-17</v>
          </cell>
          <cell r="FA400">
            <v>4.1522341120980855E-17</v>
          </cell>
          <cell r="FB400">
            <v>4.1522341120980855E-17</v>
          </cell>
          <cell r="FC400">
            <v>4.1522341120980855E-17</v>
          </cell>
          <cell r="FD400">
            <v>4.1522341120980855E-17</v>
          </cell>
          <cell r="FE400">
            <v>4.1522341120980855E-17</v>
          </cell>
          <cell r="FF400">
            <v>4.1522341120980855E-17</v>
          </cell>
          <cell r="FG400">
            <v>4.1522341120980855E-17</v>
          </cell>
          <cell r="FH400">
            <v>4.1522341120980855E-17</v>
          </cell>
          <cell r="FI400">
            <v>4.1522341120980855E-17</v>
          </cell>
          <cell r="FJ400">
            <v>4.1522341120980855E-17</v>
          </cell>
          <cell r="FK400">
            <v>4.1522341120980855E-17</v>
          </cell>
          <cell r="FL400">
            <v>4.1522341120980855E-17</v>
          </cell>
          <cell r="FM400">
            <v>4.1522341120980855E-17</v>
          </cell>
          <cell r="FN400">
            <v>4.1522341120980855E-17</v>
          </cell>
          <cell r="FO400">
            <v>4.1522341120980855E-17</v>
          </cell>
          <cell r="FP400">
            <v>4.1522341120980855E-17</v>
          </cell>
          <cell r="FQ400">
            <v>4.1522341120980855E-17</v>
          </cell>
          <cell r="FR400">
            <v>4.1522341120980855E-17</v>
          </cell>
          <cell r="FS400">
            <v>4.1522341120980855E-17</v>
          </cell>
          <cell r="FT400">
            <v>4.1522341120980855E-17</v>
          </cell>
          <cell r="FU400">
            <v>4.1522341120980855E-17</v>
          </cell>
          <cell r="FV400">
            <v>4.1522341120980855E-17</v>
          </cell>
          <cell r="FW400">
            <v>4.1522341120980855E-17</v>
          </cell>
          <cell r="FX400">
            <v>4.1522341120980855E-17</v>
          </cell>
          <cell r="FY400">
            <v>4.1522341120980855E-17</v>
          </cell>
          <cell r="FZ400">
            <v>4.1522341120980855E-17</v>
          </cell>
          <cell r="GA400">
            <v>4.1522341120980855E-17</v>
          </cell>
          <cell r="GB400">
            <v>4.1522341120980855E-17</v>
          </cell>
          <cell r="GC400">
            <v>4.1522341120980855E-17</v>
          </cell>
          <cell r="GD400">
            <v>4.1522341120980855E-17</v>
          </cell>
          <cell r="GE400">
            <v>4.1522341120980855E-17</v>
          </cell>
          <cell r="GF400">
            <v>4.1522341120980855E-17</v>
          </cell>
          <cell r="GG400">
            <v>4.1522341120980855E-17</v>
          </cell>
          <cell r="GH400">
            <v>4.1522341120980855E-17</v>
          </cell>
          <cell r="GI400">
            <v>4.1522341120980855E-17</v>
          </cell>
          <cell r="GJ400">
            <v>4.1522341120980855E-17</v>
          </cell>
          <cell r="GK400">
            <v>4.1522341120980855E-17</v>
          </cell>
          <cell r="GL400">
            <v>4.1522341120980855E-17</v>
          </cell>
          <cell r="GM400">
            <v>4.1522341120980855E-17</v>
          </cell>
          <cell r="GN400">
            <v>4.1522341120980855E-17</v>
          </cell>
          <cell r="GO400">
            <v>4.1522341120980855E-17</v>
          </cell>
          <cell r="GP400">
            <v>4.1522341120980855E-17</v>
          </cell>
          <cell r="GQ400">
            <v>4.1522341120980855E-17</v>
          </cell>
          <cell r="GR400">
            <v>4.1522341120980855E-17</v>
          </cell>
          <cell r="GS400">
            <v>4.1522341120980855E-17</v>
          </cell>
          <cell r="GT400">
            <v>4.1522341120980855E-17</v>
          </cell>
          <cell r="GU400">
            <v>4.1522341120980855E-17</v>
          </cell>
          <cell r="GV400">
            <v>4.1522341120980855E-17</v>
          </cell>
          <cell r="GW400">
            <v>4.1522341120980855E-17</v>
          </cell>
          <cell r="GX400">
            <v>4.1522341120980855E-17</v>
          </cell>
          <cell r="GY400">
            <v>4.1522341120980855E-17</v>
          </cell>
          <cell r="GZ400">
            <v>4.1522341120980855E-17</v>
          </cell>
          <cell r="HA400">
            <v>4.1522341120980855E-17</v>
          </cell>
          <cell r="HB400">
            <v>4.1522341120980855E-17</v>
          </cell>
          <cell r="HC400">
            <v>4.1522341120980855E-17</v>
          </cell>
          <cell r="HD400">
            <v>4.1522341120980855E-17</v>
          </cell>
          <cell r="HE400">
            <v>4.1522341120980855E-17</v>
          </cell>
          <cell r="HF400">
            <v>4.1522341120980855E-17</v>
          </cell>
          <cell r="HG400">
            <v>4.1522341120980855E-17</v>
          </cell>
          <cell r="HH400">
            <v>4.1522341120980855E-17</v>
          </cell>
          <cell r="HI400">
            <v>4.1522341120980855E-17</v>
          </cell>
          <cell r="HJ400">
            <v>4.1522341120980855E-17</v>
          </cell>
          <cell r="HK400">
            <v>4.1522341120980855E-17</v>
          </cell>
          <cell r="HL400">
            <v>4.1522341120980855E-17</v>
          </cell>
          <cell r="HM400">
            <v>4.1522341120980855E-17</v>
          </cell>
          <cell r="HN400">
            <v>4.1522341120980855E-17</v>
          </cell>
          <cell r="HO400">
            <v>4.1522341120980855E-17</v>
          </cell>
          <cell r="HP400">
            <v>4.1522341120980855E-17</v>
          </cell>
          <cell r="HQ400">
            <v>4.1522341120980855E-17</v>
          </cell>
          <cell r="HR400">
            <v>4.1522341120980855E-17</v>
          </cell>
          <cell r="HS400">
            <v>4.1522341120980855E-17</v>
          </cell>
          <cell r="HT400">
            <v>4.1522341120980855E-17</v>
          </cell>
          <cell r="HU400">
            <v>4.1522341120980855E-17</v>
          </cell>
          <cell r="HV400">
            <v>4.1522341120980855E-17</v>
          </cell>
          <cell r="HW400">
            <v>4.1522341120980855E-17</v>
          </cell>
          <cell r="HX400">
            <v>4.1522341120980855E-17</v>
          </cell>
          <cell r="HY400">
            <v>4.1522341120980855E-17</v>
          </cell>
          <cell r="HZ400">
            <v>4.1522341120980855E-17</v>
          </cell>
          <cell r="IA400">
            <v>4.1522341120980855E-17</v>
          </cell>
          <cell r="IB400">
            <v>4.1522341120980855E-17</v>
          </cell>
          <cell r="IC400">
            <v>4.1522341120980855E-17</v>
          </cell>
          <cell r="ID400">
            <v>4.1522341120980855E-17</v>
          </cell>
          <cell r="IE400">
            <v>4.1522341120980855E-17</v>
          </cell>
          <cell r="IF400">
            <v>4.1522341120980855E-17</v>
          </cell>
          <cell r="IG400">
            <v>4.1522341120980855E-17</v>
          </cell>
          <cell r="IH400">
            <v>4.1522341120980855E-17</v>
          </cell>
          <cell r="II400">
            <v>4.1522341120980855E-17</v>
          </cell>
          <cell r="IJ400">
            <v>4.1522341120980855E-17</v>
          </cell>
          <cell r="IK400">
            <v>4.1522341120980855E-17</v>
          </cell>
          <cell r="IL400">
            <v>4.1522341120980855E-17</v>
          </cell>
          <cell r="IM400">
            <v>4.1522341120980855E-17</v>
          </cell>
          <cell r="IN400">
            <v>4.1522341120980855E-17</v>
          </cell>
          <cell r="IO400">
            <v>4.1522341120980855E-17</v>
          </cell>
          <cell r="IP400">
            <v>4.1522341120980855E-17</v>
          </cell>
          <cell r="IQ400">
            <v>4.1522341120980855E-17</v>
          </cell>
          <cell r="IR400">
            <v>2.6645352591003757E-15</v>
          </cell>
          <cell r="IS400">
            <v>2.6645352591003757E-15</v>
          </cell>
          <cell r="IT400">
            <v>2.6645352591003757E-15</v>
          </cell>
          <cell r="IU400">
            <v>2.6645352591003757E-15</v>
          </cell>
        </row>
        <row r="401">
          <cell r="AG401">
            <v>0</v>
          </cell>
          <cell r="AL401">
            <v>0</v>
          </cell>
          <cell r="AO401">
            <v>0.17</v>
          </cell>
          <cell r="AP401">
            <v>0.17</v>
          </cell>
          <cell r="AQ401">
            <v>0.17</v>
          </cell>
          <cell r="AR401">
            <v>0.17</v>
          </cell>
          <cell r="AS401">
            <v>0.17</v>
          </cell>
          <cell r="AT401">
            <v>0.17</v>
          </cell>
          <cell r="AU401">
            <v>0.16</v>
          </cell>
          <cell r="AV401">
            <v>0.15000000000000002</v>
          </cell>
          <cell r="AW401">
            <v>0.14000000000000001</v>
          </cell>
          <cell r="AX401">
            <v>0.13000000000000003</v>
          </cell>
          <cell r="AY401">
            <v>0.12000000000000004</v>
          </cell>
          <cell r="AZ401">
            <v>0.11000000000000004</v>
          </cell>
          <cell r="BA401">
            <v>0.10000000000000005</v>
          </cell>
          <cell r="BB401">
            <v>9.0000000000000052E-2</v>
          </cell>
          <cell r="BC401">
            <v>8.0000000000000057E-2</v>
          </cell>
          <cell r="BD401">
            <v>7.0000000000000062E-2</v>
          </cell>
          <cell r="BE401">
            <v>6.0000000000000053E-2</v>
          </cell>
          <cell r="BF401">
            <v>5.0000000000000051E-2</v>
          </cell>
          <cell r="BG401">
            <v>4.0000000000000049E-2</v>
          </cell>
          <cell r="BH401">
            <v>3.0000000000000047E-2</v>
          </cell>
          <cell r="BI401">
            <v>2.0000000000000042E-2</v>
          </cell>
          <cell r="BJ401">
            <v>1.0000000000000042E-2</v>
          </cell>
          <cell r="BK401">
            <v>4.1522341120980855E-17</v>
          </cell>
          <cell r="BL401">
            <v>4.1522341120980855E-17</v>
          </cell>
          <cell r="BM401">
            <v>4.1522341120980855E-17</v>
          </cell>
          <cell r="BN401">
            <v>4.1522341120980855E-17</v>
          </cell>
          <cell r="BO401">
            <v>4.1522341120980855E-17</v>
          </cell>
          <cell r="BP401">
            <v>4.1522341120980855E-17</v>
          </cell>
          <cell r="BQ401">
            <v>4.1522341120980855E-17</v>
          </cell>
          <cell r="BR401">
            <v>4.1522341120980855E-17</v>
          </cell>
          <cell r="BS401">
            <v>4.1522341120980855E-17</v>
          </cell>
          <cell r="BT401">
            <v>4.1522341120980855E-17</v>
          </cell>
          <cell r="BU401">
            <v>4.1522341120980855E-17</v>
          </cell>
          <cell r="BV401">
            <v>4.1522341120980855E-17</v>
          </cell>
          <cell r="BW401">
            <v>4.1522341120980855E-17</v>
          </cell>
          <cell r="BX401">
            <v>4.1522341120980855E-17</v>
          </cell>
          <cell r="BY401">
            <v>4.1522341120980855E-17</v>
          </cell>
          <cell r="BZ401">
            <v>4.1522341120980855E-17</v>
          </cell>
          <cell r="CA401">
            <v>4.1522341120980855E-17</v>
          </cell>
          <cell r="CB401">
            <v>4.1522341120980855E-17</v>
          </cell>
          <cell r="CC401">
            <v>4.1522341120980855E-17</v>
          </cell>
          <cell r="CD401">
            <v>4.1522341120980855E-17</v>
          </cell>
          <cell r="CE401">
            <v>4.1522341120980855E-17</v>
          </cell>
          <cell r="CF401">
            <v>4.1522341120980855E-17</v>
          </cell>
          <cell r="CG401">
            <v>4.1522341120980855E-17</v>
          </cell>
          <cell r="CH401">
            <v>4.1522341120980855E-17</v>
          </cell>
          <cell r="CI401">
            <v>4.1522341120980855E-17</v>
          </cell>
          <cell r="CJ401">
            <v>4.1522341120980855E-17</v>
          </cell>
          <cell r="CK401">
            <v>4.1522341120980855E-17</v>
          </cell>
          <cell r="CL401">
            <v>4.1522341120980855E-17</v>
          </cell>
          <cell r="CM401">
            <v>4.1522341120980855E-17</v>
          </cell>
          <cell r="CN401">
            <v>4.1522341120980855E-17</v>
          </cell>
          <cell r="CO401">
            <v>4.1522341120980855E-17</v>
          </cell>
          <cell r="CP401">
            <v>4.1522341120980855E-17</v>
          </cell>
          <cell r="CQ401">
            <v>4.1522341120980855E-17</v>
          </cell>
          <cell r="CR401">
            <v>4.1522341120980855E-17</v>
          </cell>
          <cell r="CS401">
            <v>4.1522341120980855E-17</v>
          </cell>
          <cell r="CT401">
            <v>4.1522341120980855E-17</v>
          </cell>
          <cell r="CU401">
            <v>4.1522341120980855E-17</v>
          </cell>
          <cell r="CV401">
            <v>4.1522341120980855E-17</v>
          </cell>
          <cell r="CW401">
            <v>4.1522341120980855E-17</v>
          </cell>
          <cell r="CX401">
            <v>4.1522341120980855E-17</v>
          </cell>
          <cell r="CY401">
            <v>4.1522341120980855E-17</v>
          </cell>
          <cell r="CZ401">
            <v>4.1522341120980855E-17</v>
          </cell>
          <cell r="DA401">
            <v>4.1522341120980855E-17</v>
          </cell>
          <cell r="DB401">
            <v>4.1522341120980855E-17</v>
          </cell>
          <cell r="DC401">
            <v>4.1522341120980855E-17</v>
          </cell>
          <cell r="DD401">
            <v>4.1522341120980855E-17</v>
          </cell>
          <cell r="DE401">
            <v>4.1522341120980855E-17</v>
          </cell>
          <cell r="DF401">
            <v>4.1522341120980855E-17</v>
          </cell>
          <cell r="DG401">
            <v>4.1522341120980855E-17</v>
          </cell>
          <cell r="DH401">
            <v>4.1522341120980855E-17</v>
          </cell>
          <cell r="DI401">
            <v>4.1522341120980855E-17</v>
          </cell>
          <cell r="DJ401">
            <v>4.1522341120980855E-17</v>
          </cell>
          <cell r="DK401">
            <v>4.1522341120980855E-17</v>
          </cell>
          <cell r="DL401">
            <v>4.1522341120980855E-17</v>
          </cell>
          <cell r="DM401">
            <v>4.1522341120980855E-17</v>
          </cell>
          <cell r="DN401">
            <v>4.1522341120980855E-17</v>
          </cell>
          <cell r="DO401">
            <v>4.1522341120980855E-17</v>
          </cell>
          <cell r="DP401">
            <v>4.1522341120980855E-17</v>
          </cell>
          <cell r="DQ401">
            <v>4.1522341120980855E-17</v>
          </cell>
          <cell r="DR401">
            <v>4.1522341120980855E-17</v>
          </cell>
          <cell r="DS401">
            <v>4.1522341120980855E-17</v>
          </cell>
          <cell r="DT401">
            <v>4.1522341120980855E-17</v>
          </cell>
          <cell r="DU401">
            <v>4.1522341120980855E-17</v>
          </cell>
          <cell r="DV401">
            <v>4.1522341120980855E-17</v>
          </cell>
          <cell r="DW401">
            <v>4.1522341120980855E-17</v>
          </cell>
          <cell r="DX401">
            <v>4.1522341120980855E-17</v>
          </cell>
          <cell r="DY401">
            <v>4.1522341120980855E-17</v>
          </cell>
          <cell r="DZ401">
            <v>4.1522341120980855E-17</v>
          </cell>
          <cell r="EA401">
            <v>4.1522341120980855E-17</v>
          </cell>
          <cell r="EB401">
            <v>4.1522341120980855E-17</v>
          </cell>
          <cell r="EC401">
            <v>4.1522341120980855E-17</v>
          </cell>
          <cell r="ED401">
            <v>4.1522341120980855E-17</v>
          </cell>
          <cell r="EE401">
            <v>4.1522341120980855E-17</v>
          </cell>
          <cell r="EF401">
            <v>4.1522341120980855E-17</v>
          </cell>
          <cell r="EG401">
            <v>4.1522341120980855E-17</v>
          </cell>
          <cell r="EH401">
            <v>4.1522341120980855E-17</v>
          </cell>
          <cell r="EI401">
            <v>4.1522341120980855E-17</v>
          </cell>
          <cell r="EJ401">
            <v>4.1522341120980855E-17</v>
          </cell>
          <cell r="EK401">
            <v>4.1522341120980855E-17</v>
          </cell>
          <cell r="EL401">
            <v>4.1522341120980855E-17</v>
          </cell>
          <cell r="EM401">
            <v>4.1522341120980855E-17</v>
          </cell>
          <cell r="EN401">
            <v>4.1522341120980855E-17</v>
          </cell>
          <cell r="EO401">
            <v>4.1522341120980855E-17</v>
          </cell>
          <cell r="EP401">
            <v>4.1522341120980855E-17</v>
          </cell>
          <cell r="EQ401">
            <v>4.1522341120980855E-17</v>
          </cell>
          <cell r="ER401">
            <v>4.1522341120980855E-17</v>
          </cell>
          <cell r="ES401">
            <v>4.1522341120980855E-17</v>
          </cell>
          <cell r="ET401">
            <v>4.1522341120980855E-17</v>
          </cell>
          <cell r="EU401">
            <v>4.1522341120980855E-17</v>
          </cell>
          <cell r="EV401">
            <v>4.1522341120980855E-17</v>
          </cell>
          <cell r="EW401">
            <v>4.1522341120980855E-17</v>
          </cell>
          <cell r="EX401">
            <v>4.1522341120980855E-17</v>
          </cell>
          <cell r="EY401">
            <v>4.1522341120980855E-17</v>
          </cell>
          <cell r="EZ401">
            <v>4.1522341120980855E-17</v>
          </cell>
          <cell r="FA401">
            <v>4.1522341120980855E-17</v>
          </cell>
          <cell r="FB401">
            <v>4.1522341120980855E-17</v>
          </cell>
          <cell r="FC401">
            <v>4.1522341120980855E-17</v>
          </cell>
          <cell r="FD401">
            <v>4.1522341120980855E-17</v>
          </cell>
          <cell r="FE401">
            <v>4.1522341120980855E-17</v>
          </cell>
          <cell r="FF401">
            <v>4.1522341120980855E-17</v>
          </cell>
          <cell r="FG401">
            <v>4.1522341120980855E-17</v>
          </cell>
          <cell r="FH401">
            <v>4.1522341120980855E-17</v>
          </cell>
          <cell r="FI401">
            <v>4.1522341120980855E-17</v>
          </cell>
          <cell r="FJ401">
            <v>4.1522341120980855E-17</v>
          </cell>
          <cell r="FK401">
            <v>4.1522341120980855E-17</v>
          </cell>
          <cell r="FL401">
            <v>4.1522341120980855E-17</v>
          </cell>
          <cell r="FM401">
            <v>4.1522341120980855E-17</v>
          </cell>
          <cell r="FN401">
            <v>4.1522341120980855E-17</v>
          </cell>
          <cell r="FO401">
            <v>4.1522341120980855E-17</v>
          </cell>
          <cell r="FP401">
            <v>4.1522341120980855E-17</v>
          </cell>
          <cell r="FQ401">
            <v>4.1522341120980855E-17</v>
          </cell>
          <cell r="FR401">
            <v>4.1522341120980855E-17</v>
          </cell>
          <cell r="FS401">
            <v>4.1522341120980855E-17</v>
          </cell>
          <cell r="FT401">
            <v>4.1522341120980855E-17</v>
          </cell>
          <cell r="FU401">
            <v>4.1522341120980855E-17</v>
          </cell>
          <cell r="FV401">
            <v>4.1522341120980855E-17</v>
          </cell>
          <cell r="FW401">
            <v>4.1522341120980855E-17</v>
          </cell>
          <cell r="FX401">
            <v>4.1522341120980855E-17</v>
          </cell>
          <cell r="FY401">
            <v>4.1522341120980855E-17</v>
          </cell>
          <cell r="FZ401">
            <v>4.1522341120980855E-17</v>
          </cell>
          <cell r="GA401">
            <v>4.1522341120980855E-17</v>
          </cell>
          <cell r="GB401">
            <v>4.1522341120980855E-17</v>
          </cell>
          <cell r="GC401">
            <v>4.1522341120980855E-17</v>
          </cell>
          <cell r="GD401">
            <v>4.1522341120980855E-17</v>
          </cell>
          <cell r="GE401">
            <v>4.1522341120980855E-17</v>
          </cell>
          <cell r="GF401">
            <v>4.1522341120980855E-17</v>
          </cell>
          <cell r="GG401">
            <v>4.1522341120980855E-17</v>
          </cell>
          <cell r="GH401">
            <v>4.1522341120980855E-17</v>
          </cell>
          <cell r="GI401">
            <v>4.1522341120980855E-17</v>
          </cell>
          <cell r="GJ401">
            <v>4.1522341120980855E-17</v>
          </cell>
          <cell r="GK401">
            <v>4.1522341120980855E-17</v>
          </cell>
          <cell r="GL401">
            <v>4.1522341120980855E-17</v>
          </cell>
          <cell r="GM401">
            <v>4.1522341120980855E-17</v>
          </cell>
          <cell r="GN401">
            <v>4.1522341120980855E-17</v>
          </cell>
          <cell r="GO401">
            <v>4.1522341120980855E-17</v>
          </cell>
          <cell r="GP401">
            <v>4.1522341120980855E-17</v>
          </cell>
          <cell r="GQ401">
            <v>4.1522341120980855E-17</v>
          </cell>
          <cell r="GR401">
            <v>4.1522341120980855E-17</v>
          </cell>
          <cell r="GS401">
            <v>4.1522341120980855E-17</v>
          </cell>
          <cell r="GT401">
            <v>4.1522341120980855E-17</v>
          </cell>
          <cell r="GU401">
            <v>4.1522341120980855E-17</v>
          </cell>
          <cell r="GV401">
            <v>4.1522341120980855E-17</v>
          </cell>
          <cell r="GW401">
            <v>4.1522341120980855E-17</v>
          </cell>
          <cell r="GX401">
            <v>4.1522341120980855E-17</v>
          </cell>
          <cell r="GY401">
            <v>4.1522341120980855E-17</v>
          </cell>
          <cell r="GZ401">
            <v>4.1522341120980855E-17</v>
          </cell>
          <cell r="HA401">
            <v>4.1522341120980855E-17</v>
          </cell>
          <cell r="HB401">
            <v>4.1522341120980855E-17</v>
          </cell>
          <cell r="HC401">
            <v>4.1522341120980855E-17</v>
          </cell>
          <cell r="HD401">
            <v>4.1522341120980855E-17</v>
          </cell>
          <cell r="HE401">
            <v>4.1522341120980855E-17</v>
          </cell>
          <cell r="HF401">
            <v>4.1522341120980855E-17</v>
          </cell>
          <cell r="HG401">
            <v>4.1522341120980855E-17</v>
          </cell>
          <cell r="HH401">
            <v>4.1522341120980855E-17</v>
          </cell>
          <cell r="HI401">
            <v>4.1522341120980855E-17</v>
          </cell>
          <cell r="HJ401">
            <v>4.1522341120980855E-17</v>
          </cell>
          <cell r="HK401">
            <v>4.1522341120980855E-17</v>
          </cell>
          <cell r="HL401">
            <v>4.1522341120980855E-17</v>
          </cell>
          <cell r="HM401">
            <v>4.1522341120980855E-17</v>
          </cell>
          <cell r="HN401">
            <v>4.1522341120980855E-17</v>
          </cell>
          <cell r="HO401">
            <v>4.1522341120980855E-17</v>
          </cell>
          <cell r="HP401">
            <v>4.1522341120980855E-17</v>
          </cell>
          <cell r="HQ401">
            <v>4.1522341120980855E-17</v>
          </cell>
          <cell r="HR401">
            <v>4.1522341120980855E-17</v>
          </cell>
          <cell r="HS401">
            <v>4.1522341120980855E-17</v>
          </cell>
          <cell r="HT401">
            <v>4.1522341120980855E-17</v>
          </cell>
          <cell r="HU401">
            <v>4.1522341120980855E-17</v>
          </cell>
          <cell r="HV401">
            <v>4.1522341120980855E-17</v>
          </cell>
          <cell r="HW401">
            <v>4.1522341120980855E-17</v>
          </cell>
          <cell r="HX401">
            <v>4.1522341120980855E-17</v>
          </cell>
          <cell r="HY401">
            <v>4.1522341120980855E-17</v>
          </cell>
          <cell r="HZ401">
            <v>4.1522341120980855E-17</v>
          </cell>
          <cell r="IA401">
            <v>4.1522341120980855E-17</v>
          </cell>
          <cell r="IB401">
            <v>4.1522341120980855E-17</v>
          </cell>
          <cell r="IC401">
            <v>4.1522341120980855E-17</v>
          </cell>
          <cell r="ID401">
            <v>4.1522341120980855E-17</v>
          </cell>
          <cell r="IE401">
            <v>4.1522341120980855E-17</v>
          </cell>
          <cell r="IF401">
            <v>4.1522341120980855E-17</v>
          </cell>
          <cell r="IG401">
            <v>4.1522341120980855E-17</v>
          </cell>
          <cell r="IH401">
            <v>4.1522341120980855E-17</v>
          </cell>
          <cell r="II401">
            <v>4.1522341120980855E-17</v>
          </cell>
          <cell r="IJ401">
            <v>4.1522341120980855E-17</v>
          </cell>
          <cell r="IK401">
            <v>4.1522341120980855E-17</v>
          </cell>
          <cell r="IL401">
            <v>4.1522341120980855E-17</v>
          </cell>
          <cell r="IM401">
            <v>4.1522341120980855E-17</v>
          </cell>
          <cell r="IN401">
            <v>4.1522341120980855E-17</v>
          </cell>
          <cell r="IO401">
            <v>4.1522341120980855E-17</v>
          </cell>
          <cell r="IP401">
            <v>4.1522341120980855E-17</v>
          </cell>
          <cell r="IQ401">
            <v>4.1522341120980855E-17</v>
          </cell>
          <cell r="IR401">
            <v>2.6645352591003757E-15</v>
          </cell>
          <cell r="IS401">
            <v>2.6645352591003757E-15</v>
          </cell>
          <cell r="IT401">
            <v>2.6645352591003757E-15</v>
          </cell>
          <cell r="IU401">
            <v>2.6645352591003757E-15</v>
          </cell>
        </row>
        <row r="402">
          <cell r="AP402">
            <v>0.17</v>
          </cell>
          <cell r="AQ402">
            <v>0.17</v>
          </cell>
          <cell r="AR402">
            <v>2.1913027112391865</v>
          </cell>
          <cell r="AS402">
            <v>2.1913027112391865</v>
          </cell>
          <cell r="AT402">
            <v>2.1913027112391865</v>
          </cell>
          <cell r="AU402">
            <v>2.1913027112391865</v>
          </cell>
          <cell r="AV402">
            <v>2.1913027112391865</v>
          </cell>
          <cell r="AW402">
            <v>1.3177811837345081</v>
          </cell>
          <cell r="AX402">
            <v>2.4457252651655539</v>
          </cell>
          <cell r="AY402">
            <v>4.1666795322721031</v>
          </cell>
          <cell r="AZ402">
            <v>5.5069907665360551</v>
          </cell>
          <cell r="BA402">
            <v>6.2164610059707526</v>
          </cell>
          <cell r="BB402">
            <v>3.9436481983066729</v>
          </cell>
          <cell r="BC402">
            <v>3.9436481983066729</v>
          </cell>
          <cell r="BD402">
            <v>3.9436481983066729</v>
          </cell>
          <cell r="BE402">
            <v>3.9436481983066729</v>
          </cell>
          <cell r="BF402">
            <v>3.9436481983066729</v>
          </cell>
          <cell r="BG402">
            <v>4.8171697258113513</v>
          </cell>
          <cell r="BH402">
            <v>3.689225644380306</v>
          </cell>
          <cell r="BI402">
            <v>1.968271377273757</v>
          </cell>
          <cell r="BJ402">
            <v>0.62796014300980474</v>
          </cell>
          <cell r="BK402">
            <v>-8.1510096424892542E-2</v>
          </cell>
          <cell r="BL402">
            <v>4.1522341120980855E-17</v>
          </cell>
          <cell r="BM402">
            <v>4.1522341120980855E-17</v>
          </cell>
          <cell r="BN402">
            <v>4.1522341120980855E-17</v>
          </cell>
          <cell r="BO402">
            <v>4.1522341120980855E-17</v>
          </cell>
          <cell r="BP402">
            <v>4.1522341120980855E-17</v>
          </cell>
          <cell r="BQ402">
            <v>4.1522341120980855E-17</v>
          </cell>
          <cell r="BR402">
            <v>4.1522341120980855E-17</v>
          </cell>
          <cell r="BS402">
            <v>4.1522341120980855E-17</v>
          </cell>
          <cell r="BT402">
            <v>4.1522341120980855E-17</v>
          </cell>
          <cell r="BU402">
            <v>4.1522341120980855E-17</v>
          </cell>
          <cell r="BV402">
            <v>4.1522341120980855E-17</v>
          </cell>
          <cell r="BW402">
            <v>4.1522341120980855E-17</v>
          </cell>
          <cell r="BX402">
            <v>4.1522341120980855E-17</v>
          </cell>
          <cell r="BY402">
            <v>4.1522341120980855E-17</v>
          </cell>
          <cell r="BZ402">
            <v>4.1522341120980855E-17</v>
          </cell>
          <cell r="CA402">
            <v>4.1522341120980855E-17</v>
          </cell>
          <cell r="CB402">
            <v>4.1522341120980855E-17</v>
          </cell>
          <cell r="CC402">
            <v>4.1522341120980855E-17</v>
          </cell>
          <cell r="CD402">
            <v>4.1522341120980855E-17</v>
          </cell>
          <cell r="CE402">
            <v>4.1522341120980855E-17</v>
          </cell>
          <cell r="CF402">
            <v>4.1522341120980855E-17</v>
          </cell>
          <cell r="CG402">
            <v>4.1522341120980855E-17</v>
          </cell>
          <cell r="CH402">
            <v>4.1522341120980855E-17</v>
          </cell>
          <cell r="CI402">
            <v>4.1522341120980855E-17</v>
          </cell>
          <cell r="CJ402">
            <v>4.1522341120980855E-17</v>
          </cell>
          <cell r="CK402">
            <v>4.1522341120980855E-17</v>
          </cell>
          <cell r="CL402">
            <v>4.1522341120980855E-17</v>
          </cell>
          <cell r="CM402">
            <v>4.1522341120980855E-17</v>
          </cell>
          <cell r="CN402">
            <v>4.1522341120980855E-17</v>
          </cell>
          <cell r="CO402">
            <v>4.1522341120980855E-17</v>
          </cell>
          <cell r="CP402">
            <v>4.1522341120980855E-17</v>
          </cell>
          <cell r="CQ402">
            <v>4.1522341120980855E-17</v>
          </cell>
          <cell r="CR402">
            <v>4.1522341120980855E-17</v>
          </cell>
          <cell r="CS402">
            <v>4.1522341120980855E-17</v>
          </cell>
          <cell r="CT402">
            <v>4.1522341120980855E-17</v>
          </cell>
          <cell r="CU402">
            <v>4.1522341120980855E-17</v>
          </cell>
          <cell r="CV402">
            <v>4.1522341120980855E-17</v>
          </cell>
          <cell r="CW402">
            <v>4.1522341120980855E-17</v>
          </cell>
          <cell r="CX402">
            <v>4.1522341120980855E-17</v>
          </cell>
          <cell r="CY402">
            <v>4.1522341120980855E-17</v>
          </cell>
          <cell r="CZ402">
            <v>4.1522341120980855E-17</v>
          </cell>
          <cell r="DA402">
            <v>4.1522341120980855E-17</v>
          </cell>
          <cell r="DB402">
            <v>4.1522341120980855E-17</v>
          </cell>
          <cell r="DC402">
            <v>4.1522341120980855E-17</v>
          </cell>
          <cell r="DD402">
            <v>4.1522341120980855E-17</v>
          </cell>
          <cell r="DE402">
            <v>4.1522341120980855E-17</v>
          </cell>
          <cell r="DF402">
            <v>4.1522341120980855E-17</v>
          </cell>
          <cell r="DG402">
            <v>4.1522341120980855E-17</v>
          </cell>
          <cell r="DH402">
            <v>4.1522341120980855E-17</v>
          </cell>
          <cell r="DI402">
            <v>4.1522341120980855E-17</v>
          </cell>
          <cell r="DJ402">
            <v>4.1522341120980855E-17</v>
          </cell>
          <cell r="DK402">
            <v>4.1522341120980855E-17</v>
          </cell>
          <cell r="DL402">
            <v>4.1522341120980855E-17</v>
          </cell>
          <cell r="DM402">
            <v>4.1522341120980855E-17</v>
          </cell>
          <cell r="DN402">
            <v>4.1522341120980855E-17</v>
          </cell>
          <cell r="DO402">
            <v>4.1522341120980855E-17</v>
          </cell>
          <cell r="DP402">
            <v>4.1522341120980855E-17</v>
          </cell>
          <cell r="DQ402">
            <v>4.1522341120980855E-17</v>
          </cell>
          <cell r="DR402">
            <v>4.1522341120980855E-17</v>
          </cell>
          <cell r="DS402">
            <v>4.1522341120980855E-17</v>
          </cell>
          <cell r="DT402">
            <v>4.1522341120980855E-17</v>
          </cell>
          <cell r="DU402">
            <v>4.1522341120980855E-17</v>
          </cell>
          <cell r="DV402">
            <v>4.1522341120980855E-17</v>
          </cell>
          <cell r="DW402">
            <v>4.1522341120980855E-17</v>
          </cell>
          <cell r="DX402">
            <v>4.1522341120980855E-17</v>
          </cell>
          <cell r="DY402">
            <v>4.1522341120980855E-17</v>
          </cell>
          <cell r="DZ402">
            <v>4.1522341120980855E-17</v>
          </cell>
          <cell r="EA402">
            <v>4.1522341120980855E-17</v>
          </cell>
          <cell r="EB402">
            <v>4.1522341120980855E-17</v>
          </cell>
          <cell r="EC402">
            <v>4.1522341120980855E-17</v>
          </cell>
          <cell r="ED402">
            <v>4.1522341120980855E-17</v>
          </cell>
          <cell r="EE402">
            <v>4.1522341120980855E-17</v>
          </cell>
          <cell r="EF402">
            <v>4.1522341120980855E-17</v>
          </cell>
          <cell r="EG402">
            <v>4.1522341120980855E-17</v>
          </cell>
          <cell r="EH402">
            <v>4.1522341120980855E-17</v>
          </cell>
          <cell r="EI402">
            <v>4.1522341120980855E-17</v>
          </cell>
          <cell r="EJ402">
            <v>4.1522341120980855E-17</v>
          </cell>
          <cell r="EK402">
            <v>4.1522341120980855E-17</v>
          </cell>
          <cell r="EL402">
            <v>4.1522341120980855E-17</v>
          </cell>
          <cell r="EM402">
            <v>4.1522341120980855E-17</v>
          </cell>
          <cell r="EN402">
            <v>4.1522341120980855E-17</v>
          </cell>
          <cell r="EO402">
            <v>4.1522341120980855E-17</v>
          </cell>
          <cell r="EP402">
            <v>4.1522341120980855E-17</v>
          </cell>
          <cell r="EQ402">
            <v>4.1522341120980855E-17</v>
          </cell>
          <cell r="ER402">
            <v>4.1522341120980855E-17</v>
          </cell>
          <cell r="ES402">
            <v>4.1522341120980855E-17</v>
          </cell>
          <cell r="ET402">
            <v>4.1522341120980855E-17</v>
          </cell>
          <cell r="EU402">
            <v>4.1522341120980855E-17</v>
          </cell>
          <cell r="EV402">
            <v>4.1522341120980855E-17</v>
          </cell>
          <cell r="EW402">
            <v>4.1522341120980855E-17</v>
          </cell>
          <cell r="EX402">
            <v>4.1522341120980855E-17</v>
          </cell>
          <cell r="EY402">
            <v>4.1522341120980855E-17</v>
          </cell>
          <cell r="EZ402">
            <v>4.1522341120980855E-17</v>
          </cell>
          <cell r="FA402">
            <v>4.1522341120980855E-17</v>
          </cell>
          <cell r="FB402">
            <v>4.1522341120980855E-17</v>
          </cell>
          <cell r="FC402">
            <v>4.1522341120980855E-17</v>
          </cell>
          <cell r="FD402">
            <v>4.1522341120980855E-17</v>
          </cell>
          <cell r="FE402">
            <v>4.1522341120980855E-17</v>
          </cell>
          <cell r="FF402">
            <v>4.1522341120980855E-17</v>
          </cell>
          <cell r="FG402">
            <v>4.1522341120980855E-17</v>
          </cell>
          <cell r="FH402">
            <v>4.1522341120980855E-17</v>
          </cell>
          <cell r="FI402">
            <v>4.1522341120980855E-17</v>
          </cell>
          <cell r="FJ402">
            <v>4.1522341120980855E-17</v>
          </cell>
          <cell r="FK402">
            <v>4.1522341120980855E-17</v>
          </cell>
          <cell r="FL402">
            <v>4.1522341120980855E-17</v>
          </cell>
          <cell r="FM402">
            <v>4.1522341120980855E-17</v>
          </cell>
          <cell r="FN402">
            <v>4.1522341120980855E-17</v>
          </cell>
          <cell r="FO402">
            <v>4.1522341120980855E-17</v>
          </cell>
          <cell r="FP402">
            <v>4.1522341120980855E-17</v>
          </cell>
          <cell r="FQ402">
            <v>4.1522341120980855E-17</v>
          </cell>
          <cell r="FR402">
            <v>4.1522341120980855E-17</v>
          </cell>
          <cell r="FS402">
            <v>4.1522341120980855E-17</v>
          </cell>
          <cell r="FT402">
            <v>4.1522341120980855E-17</v>
          </cell>
          <cell r="FU402">
            <v>4.1522341120980855E-17</v>
          </cell>
          <cell r="FV402">
            <v>4.1522341120980855E-17</v>
          </cell>
          <cell r="FW402">
            <v>4.1522341120980855E-17</v>
          </cell>
          <cell r="FX402">
            <v>4.1522341120980855E-17</v>
          </cell>
          <cell r="FY402">
            <v>4.1522341120980855E-17</v>
          </cell>
          <cell r="FZ402">
            <v>4.1522341120980855E-17</v>
          </cell>
          <cell r="GA402">
            <v>4.1522341120980855E-17</v>
          </cell>
          <cell r="GB402">
            <v>4.1522341120980855E-17</v>
          </cell>
          <cell r="GC402">
            <v>4.1522341120980855E-17</v>
          </cell>
          <cell r="GD402">
            <v>4.1522341120980855E-17</v>
          </cell>
          <cell r="GE402">
            <v>4.1522341120980855E-17</v>
          </cell>
          <cell r="GF402">
            <v>4.1522341120980855E-17</v>
          </cell>
          <cell r="GG402">
            <v>4.1522341120980855E-17</v>
          </cell>
          <cell r="GH402">
            <v>4.1522341120980855E-17</v>
          </cell>
          <cell r="GI402">
            <v>4.1522341120980855E-17</v>
          </cell>
          <cell r="GJ402">
            <v>4.1522341120980855E-17</v>
          </cell>
          <cell r="GK402">
            <v>4.1522341120980855E-17</v>
          </cell>
          <cell r="GL402">
            <v>4.1522341120980855E-17</v>
          </cell>
          <cell r="GM402">
            <v>4.1522341120980855E-17</v>
          </cell>
          <cell r="GN402">
            <v>4.1522341120980855E-17</v>
          </cell>
          <cell r="GO402">
            <v>4.1522341120980855E-17</v>
          </cell>
          <cell r="GP402">
            <v>4.1522341120980855E-17</v>
          </cell>
          <cell r="GQ402">
            <v>4.1522341120980855E-17</v>
          </cell>
          <cell r="GR402">
            <v>4.1522341120980855E-17</v>
          </cell>
          <cell r="GS402">
            <v>4.1522341120980855E-17</v>
          </cell>
          <cell r="GT402">
            <v>4.1522341120980855E-17</v>
          </cell>
          <cell r="GU402">
            <v>4.1522341120980855E-17</v>
          </cell>
          <cell r="GV402">
            <v>4.1522341120980855E-17</v>
          </cell>
          <cell r="GW402">
            <v>4.1522341120980855E-17</v>
          </cell>
          <cell r="GX402">
            <v>4.1522341120980855E-17</v>
          </cell>
          <cell r="GY402">
            <v>4.1522341120980855E-17</v>
          </cell>
          <cell r="GZ402">
            <v>4.1522341120980855E-17</v>
          </cell>
          <cell r="HA402">
            <v>4.1522341120980855E-17</v>
          </cell>
          <cell r="HB402">
            <v>4.1522341120980855E-17</v>
          </cell>
          <cell r="HC402">
            <v>4.1522341120980855E-17</v>
          </cell>
          <cell r="HD402">
            <v>4.1522341120980855E-17</v>
          </cell>
          <cell r="HE402">
            <v>4.1522341120980855E-17</v>
          </cell>
          <cell r="HF402">
            <v>4.1522341120980855E-17</v>
          </cell>
          <cell r="HG402">
            <v>4.1522341120980855E-17</v>
          </cell>
          <cell r="HH402">
            <v>4.1522341120980855E-17</v>
          </cell>
          <cell r="HI402">
            <v>4.1522341120980855E-17</v>
          </cell>
          <cell r="HJ402">
            <v>4.1522341120980855E-17</v>
          </cell>
          <cell r="HK402">
            <v>4.1522341120980855E-17</v>
          </cell>
          <cell r="HL402">
            <v>4.1522341120980855E-17</v>
          </cell>
          <cell r="HM402">
            <v>4.1522341120980855E-17</v>
          </cell>
          <cell r="HN402">
            <v>4.1522341120980855E-17</v>
          </cell>
          <cell r="HO402">
            <v>4.1522341120980855E-17</v>
          </cell>
          <cell r="HP402">
            <v>4.1522341120980855E-17</v>
          </cell>
          <cell r="HQ402">
            <v>4.1522341120980855E-17</v>
          </cell>
          <cell r="HR402">
            <v>4.1522341120980855E-17</v>
          </cell>
          <cell r="HS402">
            <v>4.1522341120980855E-17</v>
          </cell>
          <cell r="HT402">
            <v>4.1522341120980855E-17</v>
          </cell>
          <cell r="HU402">
            <v>4.1522341120980855E-17</v>
          </cell>
          <cell r="HV402">
            <v>4.1522341120980855E-17</v>
          </cell>
          <cell r="HW402">
            <v>4.1522341120980855E-17</v>
          </cell>
          <cell r="HX402">
            <v>4.1522341120980855E-17</v>
          </cell>
          <cell r="HY402">
            <v>4.1522341120980855E-17</v>
          </cell>
          <cell r="HZ402">
            <v>4.1522341120980855E-17</v>
          </cell>
          <cell r="IA402">
            <v>4.1522341120980855E-17</v>
          </cell>
          <cell r="IB402">
            <v>4.1522341120980855E-17</v>
          </cell>
          <cell r="IC402">
            <v>4.1522341120980855E-17</v>
          </cell>
          <cell r="ID402">
            <v>4.1522341120980855E-17</v>
          </cell>
          <cell r="IE402">
            <v>4.1522341120980855E-17</v>
          </cell>
          <cell r="IF402">
            <v>4.1522341120980855E-17</v>
          </cell>
          <cell r="IG402">
            <v>4.1522341120980855E-17</v>
          </cell>
          <cell r="IH402">
            <v>4.1522341120980855E-17</v>
          </cell>
          <cell r="II402">
            <v>4.1522341120980855E-17</v>
          </cell>
          <cell r="IJ402">
            <v>4.1522341120980855E-17</v>
          </cell>
          <cell r="IK402">
            <v>4.1522341120980855E-17</v>
          </cell>
          <cell r="IL402">
            <v>4.1522341120980855E-17</v>
          </cell>
          <cell r="IM402">
            <v>4.1522341120980855E-17</v>
          </cell>
          <cell r="IN402">
            <v>4.1522341120980855E-17</v>
          </cell>
          <cell r="IO402">
            <v>4.1522341120980855E-17</v>
          </cell>
          <cell r="IP402">
            <v>4.1522341120980855E-17</v>
          </cell>
          <cell r="IQ402">
            <v>4.1522341120980855E-17</v>
          </cell>
        </row>
        <row r="403">
          <cell r="AQ403">
            <v>0.17</v>
          </cell>
          <cell r="AR403">
            <v>2.1913027112391865</v>
          </cell>
          <cell r="AS403">
            <v>2.1913027112391865</v>
          </cell>
          <cell r="AT403">
            <v>2.1913027112391865</v>
          </cell>
          <cell r="AU403">
            <v>2.1913027112391865</v>
          </cell>
          <cell r="AV403">
            <v>2.1913027112391865</v>
          </cell>
          <cell r="AW403">
            <v>2.1913027112391865</v>
          </cell>
          <cell r="AX403">
            <v>2.1913027112391865</v>
          </cell>
          <cell r="AY403">
            <v>2.1913027112391865</v>
          </cell>
          <cell r="AZ403">
            <v>2.1913027112391865</v>
          </cell>
          <cell r="BA403">
            <v>2.1913027112391865</v>
          </cell>
          <cell r="BB403">
            <v>0.11000000000000004</v>
          </cell>
          <cell r="BC403">
            <v>0.10000000000000005</v>
          </cell>
          <cell r="BD403">
            <v>9.0000000000000052E-2</v>
          </cell>
          <cell r="BE403">
            <v>8.0000000000000057E-2</v>
          </cell>
          <cell r="BF403">
            <v>7.0000000000000062E-2</v>
          </cell>
          <cell r="BG403">
            <v>6.0000000000000053E-2</v>
          </cell>
          <cell r="BH403">
            <v>5.0000000000000051E-2</v>
          </cell>
          <cell r="BI403">
            <v>4.0000000000000049E-2</v>
          </cell>
          <cell r="BJ403">
            <v>3.0000000000000047E-2</v>
          </cell>
          <cell r="BK403">
            <v>2.0000000000000042E-2</v>
          </cell>
          <cell r="BL403">
            <v>1.0000000000000042E-2</v>
          </cell>
          <cell r="BM403">
            <v>4.1522341120980855E-17</v>
          </cell>
          <cell r="BN403">
            <v>4.1522341120980855E-17</v>
          </cell>
          <cell r="BO403">
            <v>4.1522341120980855E-17</v>
          </cell>
          <cell r="BP403">
            <v>4.1522341120980855E-17</v>
          </cell>
          <cell r="BQ403">
            <v>4.1522341120980855E-17</v>
          </cell>
          <cell r="BR403">
            <v>4.1522341120980855E-17</v>
          </cell>
          <cell r="BS403">
            <v>4.1522341120980855E-17</v>
          </cell>
          <cell r="BT403">
            <v>4.1522341120980855E-17</v>
          </cell>
          <cell r="BU403">
            <v>4.1522341120980855E-17</v>
          </cell>
          <cell r="BV403">
            <v>4.1522341120980855E-17</v>
          </cell>
          <cell r="BW403">
            <v>4.1522341120980855E-17</v>
          </cell>
          <cell r="BX403">
            <v>4.1522341120980855E-17</v>
          </cell>
          <cell r="BY403">
            <v>4.1522341120980855E-17</v>
          </cell>
          <cell r="BZ403">
            <v>4.1522341120980855E-17</v>
          </cell>
          <cell r="CA403">
            <v>4.1522341120980855E-17</v>
          </cell>
          <cell r="CB403">
            <v>4.1522341120980855E-17</v>
          </cell>
          <cell r="CC403">
            <v>4.1522341120980855E-17</v>
          </cell>
          <cell r="CD403">
            <v>4.1522341120980855E-17</v>
          </cell>
          <cell r="CE403">
            <v>4.1522341120980855E-17</v>
          </cell>
          <cell r="CF403">
            <v>4.1522341120980855E-17</v>
          </cell>
          <cell r="CG403">
            <v>4.1522341120980855E-17</v>
          </cell>
          <cell r="CH403">
            <v>4.1522341120980855E-17</v>
          </cell>
          <cell r="CI403">
            <v>4.1522341120980855E-17</v>
          </cell>
          <cell r="CJ403">
            <v>4.1522341120980855E-17</v>
          </cell>
          <cell r="CK403">
            <v>4.1522341120980855E-17</v>
          </cell>
          <cell r="CL403">
            <v>4.1522341120980855E-17</v>
          </cell>
          <cell r="CM403">
            <v>4.1522341120980855E-17</v>
          </cell>
          <cell r="CN403">
            <v>4.1522341120980855E-17</v>
          </cell>
          <cell r="CO403">
            <v>4.1522341120980855E-17</v>
          </cell>
          <cell r="CP403">
            <v>4.1522341120980855E-17</v>
          </cell>
          <cell r="CQ403">
            <v>4.1522341120980855E-17</v>
          </cell>
          <cell r="CR403">
            <v>4.1522341120980855E-17</v>
          </cell>
          <cell r="CS403">
            <v>4.1522341120980855E-17</v>
          </cell>
          <cell r="CT403">
            <v>4.1522341120980855E-17</v>
          </cell>
          <cell r="CU403">
            <v>4.1522341120980855E-17</v>
          </cell>
          <cell r="CV403">
            <v>4.1522341120980855E-17</v>
          </cell>
          <cell r="CW403">
            <v>4.1522341120980855E-17</v>
          </cell>
          <cell r="CX403">
            <v>4.1522341120980855E-17</v>
          </cell>
          <cell r="CY403">
            <v>4.1522341120980855E-17</v>
          </cell>
          <cell r="CZ403">
            <v>4.1522341120980855E-17</v>
          </cell>
          <cell r="DA403">
            <v>4.1522341120980855E-17</v>
          </cell>
          <cell r="DB403">
            <v>4.1522341120980855E-17</v>
          </cell>
          <cell r="DC403">
            <v>4.1522341120980855E-17</v>
          </cell>
          <cell r="DD403">
            <v>4.1522341120980855E-17</v>
          </cell>
          <cell r="DE403">
            <v>4.1522341120980855E-17</v>
          </cell>
          <cell r="DF403">
            <v>4.1522341120980855E-17</v>
          </cell>
          <cell r="DG403">
            <v>4.1522341120980855E-17</v>
          </cell>
          <cell r="DH403">
            <v>4.1522341120980855E-17</v>
          </cell>
          <cell r="DI403">
            <v>4.1522341120980855E-17</v>
          </cell>
          <cell r="DJ403">
            <v>4.1522341120980855E-17</v>
          </cell>
          <cell r="DK403">
            <v>4.1522341120980855E-17</v>
          </cell>
          <cell r="DL403">
            <v>4.1522341120980855E-17</v>
          </cell>
          <cell r="DM403">
            <v>4.1522341120980855E-17</v>
          </cell>
          <cell r="DN403">
            <v>4.1522341120980855E-17</v>
          </cell>
          <cell r="DO403">
            <v>4.1522341120980855E-17</v>
          </cell>
          <cell r="DP403">
            <v>4.1522341120980855E-17</v>
          </cell>
          <cell r="DQ403">
            <v>4.1522341120980855E-17</v>
          </cell>
          <cell r="DR403">
            <v>4.1522341120980855E-17</v>
          </cell>
          <cell r="DS403">
            <v>4.1522341120980855E-17</v>
          </cell>
          <cell r="DT403">
            <v>4.1522341120980855E-17</v>
          </cell>
          <cell r="DU403">
            <v>4.1522341120980855E-17</v>
          </cell>
          <cell r="DV403">
            <v>4.1522341120980855E-17</v>
          </cell>
          <cell r="DW403">
            <v>4.1522341120980855E-17</v>
          </cell>
          <cell r="DX403">
            <v>4.1522341120980855E-17</v>
          </cell>
          <cell r="DY403">
            <v>4.1522341120980855E-17</v>
          </cell>
          <cell r="DZ403">
            <v>4.1522341120980855E-17</v>
          </cell>
          <cell r="EA403">
            <v>4.1522341120980855E-17</v>
          </cell>
          <cell r="EB403">
            <v>4.1522341120980855E-17</v>
          </cell>
          <cell r="EC403">
            <v>4.1522341120980855E-17</v>
          </cell>
          <cell r="ED403">
            <v>4.1522341120980855E-17</v>
          </cell>
          <cell r="EE403">
            <v>4.1522341120980855E-17</v>
          </cell>
          <cell r="EF403">
            <v>4.1522341120980855E-17</v>
          </cell>
          <cell r="EG403">
            <v>4.1522341120980855E-17</v>
          </cell>
          <cell r="EH403">
            <v>4.1522341120980855E-17</v>
          </cell>
          <cell r="EI403">
            <v>4.1522341120980855E-17</v>
          </cell>
          <cell r="EJ403">
            <v>4.1522341120980855E-17</v>
          </cell>
          <cell r="EK403">
            <v>4.1522341120980855E-17</v>
          </cell>
          <cell r="EL403">
            <v>4.1522341120980855E-17</v>
          </cell>
          <cell r="EM403">
            <v>4.1522341120980855E-17</v>
          </cell>
          <cell r="EN403">
            <v>4.1522341120980855E-17</v>
          </cell>
          <cell r="EO403">
            <v>4.1522341120980855E-17</v>
          </cell>
          <cell r="EP403">
            <v>4.1522341120980855E-17</v>
          </cell>
          <cell r="EQ403">
            <v>4.1522341120980855E-17</v>
          </cell>
          <cell r="ER403">
            <v>4.1522341120980855E-17</v>
          </cell>
          <cell r="ES403">
            <v>4.1522341120980855E-17</v>
          </cell>
          <cell r="ET403">
            <v>4.1522341120980855E-17</v>
          </cell>
          <cell r="EU403">
            <v>4.1522341120980855E-17</v>
          </cell>
          <cell r="EV403">
            <v>4.1522341120980855E-17</v>
          </cell>
          <cell r="EW403">
            <v>4.1522341120980855E-17</v>
          </cell>
          <cell r="EX403">
            <v>4.1522341120980855E-17</v>
          </cell>
          <cell r="EY403">
            <v>4.1522341120980855E-17</v>
          </cell>
          <cell r="EZ403">
            <v>4.1522341120980855E-17</v>
          </cell>
          <cell r="FA403">
            <v>4.1522341120980855E-17</v>
          </cell>
          <cell r="FB403">
            <v>4.1522341120980855E-17</v>
          </cell>
          <cell r="FC403">
            <v>4.1522341120980855E-17</v>
          </cell>
          <cell r="FD403">
            <v>4.1522341120980855E-17</v>
          </cell>
          <cell r="FE403">
            <v>4.1522341120980855E-17</v>
          </cell>
          <cell r="FF403">
            <v>4.1522341120980855E-17</v>
          </cell>
          <cell r="FG403">
            <v>4.1522341120980855E-17</v>
          </cell>
          <cell r="FH403">
            <v>4.1522341120980855E-17</v>
          </cell>
          <cell r="FI403">
            <v>4.1522341120980855E-17</v>
          </cell>
          <cell r="FJ403">
            <v>4.1522341120980855E-17</v>
          </cell>
          <cell r="FK403">
            <v>4.1522341120980855E-17</v>
          </cell>
          <cell r="FL403">
            <v>4.1522341120980855E-17</v>
          </cell>
          <cell r="FM403">
            <v>4.1522341120980855E-17</v>
          </cell>
          <cell r="FN403">
            <v>4.1522341120980855E-17</v>
          </cell>
          <cell r="FO403">
            <v>4.1522341120980855E-17</v>
          </cell>
          <cell r="FP403">
            <v>4.1522341120980855E-17</v>
          </cell>
          <cell r="FQ403">
            <v>4.1522341120980855E-17</v>
          </cell>
          <cell r="FR403">
            <v>4.1522341120980855E-17</v>
          </cell>
          <cell r="FS403">
            <v>4.1522341120980855E-17</v>
          </cell>
          <cell r="FT403">
            <v>4.1522341120980855E-17</v>
          </cell>
          <cell r="FU403">
            <v>4.1522341120980855E-17</v>
          </cell>
          <cell r="FV403">
            <v>4.1522341120980855E-17</v>
          </cell>
          <cell r="FW403">
            <v>4.1522341120980855E-17</v>
          </cell>
          <cell r="FX403">
            <v>4.1522341120980855E-17</v>
          </cell>
          <cell r="FY403">
            <v>4.1522341120980855E-17</v>
          </cell>
          <cell r="FZ403">
            <v>4.1522341120980855E-17</v>
          </cell>
          <cell r="GA403">
            <v>4.1522341120980855E-17</v>
          </cell>
          <cell r="GB403">
            <v>4.1522341120980855E-17</v>
          </cell>
          <cell r="GC403">
            <v>4.1522341120980855E-17</v>
          </cell>
          <cell r="GD403">
            <v>4.1522341120980855E-17</v>
          </cell>
          <cell r="GE403">
            <v>4.1522341120980855E-17</v>
          </cell>
          <cell r="GF403">
            <v>4.1522341120980855E-17</v>
          </cell>
          <cell r="GG403">
            <v>4.1522341120980855E-17</v>
          </cell>
          <cell r="GH403">
            <v>4.1522341120980855E-17</v>
          </cell>
          <cell r="GI403">
            <v>4.1522341120980855E-17</v>
          </cell>
          <cell r="GJ403">
            <v>4.1522341120980855E-17</v>
          </cell>
          <cell r="GK403">
            <v>4.1522341120980855E-17</v>
          </cell>
          <cell r="GL403">
            <v>4.1522341120980855E-17</v>
          </cell>
          <cell r="GM403">
            <v>4.1522341120980855E-17</v>
          </cell>
          <cell r="GN403">
            <v>4.1522341120980855E-17</v>
          </cell>
          <cell r="GO403">
            <v>4.1522341120980855E-17</v>
          </cell>
          <cell r="GP403">
            <v>4.1522341120980855E-17</v>
          </cell>
          <cell r="GQ403">
            <v>4.1522341120980855E-17</v>
          </cell>
          <cell r="GR403">
            <v>4.1522341120980855E-17</v>
          </cell>
          <cell r="GS403">
            <v>4.1522341120980855E-17</v>
          </cell>
          <cell r="GT403">
            <v>4.1522341120980855E-17</v>
          </cell>
          <cell r="GU403">
            <v>4.1522341120980855E-17</v>
          </cell>
          <cell r="GV403">
            <v>4.1522341120980855E-17</v>
          </cell>
          <cell r="GW403">
            <v>4.1522341120980855E-17</v>
          </cell>
          <cell r="GX403">
            <v>4.1522341120980855E-17</v>
          </cell>
          <cell r="GY403">
            <v>4.1522341120980855E-17</v>
          </cell>
          <cell r="GZ403">
            <v>4.1522341120980855E-17</v>
          </cell>
          <cell r="HA403">
            <v>4.1522341120980855E-17</v>
          </cell>
          <cell r="HB403">
            <v>4.1522341120980855E-17</v>
          </cell>
          <cell r="HC403">
            <v>4.1522341120980855E-17</v>
          </cell>
          <cell r="HD403">
            <v>4.1522341120980855E-17</v>
          </cell>
          <cell r="HE403">
            <v>4.1522341120980855E-17</v>
          </cell>
          <cell r="HF403">
            <v>4.1522341120980855E-17</v>
          </cell>
          <cell r="HG403">
            <v>4.1522341120980855E-17</v>
          </cell>
          <cell r="HH403">
            <v>4.1522341120980855E-17</v>
          </cell>
          <cell r="HI403">
            <v>4.1522341120980855E-17</v>
          </cell>
          <cell r="HJ403">
            <v>4.1522341120980855E-17</v>
          </cell>
          <cell r="HK403">
            <v>4.1522341120980855E-17</v>
          </cell>
          <cell r="HL403">
            <v>4.1522341120980855E-17</v>
          </cell>
          <cell r="HM403">
            <v>4.1522341120980855E-17</v>
          </cell>
          <cell r="HN403">
            <v>4.1522341120980855E-17</v>
          </cell>
          <cell r="HO403">
            <v>4.1522341120980855E-17</v>
          </cell>
          <cell r="HP403">
            <v>4.1522341120980855E-17</v>
          </cell>
          <cell r="HQ403">
            <v>4.1522341120980855E-17</v>
          </cell>
          <cell r="HR403">
            <v>4.1522341120980855E-17</v>
          </cell>
          <cell r="HS403">
            <v>4.1522341120980855E-17</v>
          </cell>
          <cell r="HT403">
            <v>4.1522341120980855E-17</v>
          </cell>
          <cell r="HU403">
            <v>4.1522341120980855E-17</v>
          </cell>
          <cell r="HV403">
            <v>4.1522341120980855E-17</v>
          </cell>
          <cell r="HW403">
            <v>4.1522341120980855E-17</v>
          </cell>
          <cell r="HX403">
            <v>4.1522341120980855E-17</v>
          </cell>
          <cell r="HY403">
            <v>4.1522341120980855E-17</v>
          </cell>
          <cell r="HZ403">
            <v>4.1522341120980855E-17</v>
          </cell>
          <cell r="IA403">
            <v>4.1522341120980855E-17</v>
          </cell>
          <cell r="IB403">
            <v>4.1522341120980855E-17</v>
          </cell>
          <cell r="IC403">
            <v>4.1522341120980855E-17</v>
          </cell>
          <cell r="ID403">
            <v>4.1522341120980855E-17</v>
          </cell>
          <cell r="IE403">
            <v>4.1522341120980855E-17</v>
          </cell>
          <cell r="IF403">
            <v>4.1522341120980855E-17</v>
          </cell>
          <cell r="IG403">
            <v>4.1522341120980855E-17</v>
          </cell>
          <cell r="IH403">
            <v>4.1522341120980855E-17</v>
          </cell>
          <cell r="II403">
            <v>4.1522341120980855E-17</v>
          </cell>
          <cell r="IJ403">
            <v>4.1522341120980855E-17</v>
          </cell>
          <cell r="IK403">
            <v>4.1522341120980855E-17</v>
          </cell>
          <cell r="IL403">
            <v>4.1522341120980855E-17</v>
          </cell>
          <cell r="IM403">
            <v>4.1522341120980855E-17</v>
          </cell>
          <cell r="IN403">
            <v>4.1522341120980855E-17</v>
          </cell>
          <cell r="IO403">
            <v>4.1522341120980855E-17</v>
          </cell>
          <cell r="IP403">
            <v>4.1522341120980855E-17</v>
          </cell>
          <cell r="IQ403">
            <v>4.1522341120980855E-17</v>
          </cell>
        </row>
        <row r="404">
          <cell r="W404">
            <v>0</v>
          </cell>
          <cell r="AB404">
            <v>0</v>
          </cell>
          <cell r="AG404">
            <v>0</v>
          </cell>
          <cell r="AL404">
            <v>0</v>
          </cell>
          <cell r="AQ404">
            <v>3.4000000000000002E-2</v>
          </cell>
          <cell r="AR404">
            <v>0.17</v>
          </cell>
          <cell r="AS404">
            <v>0</v>
          </cell>
          <cell r="AT404">
            <v>0</v>
          </cell>
          <cell r="AU404">
            <v>0</v>
          </cell>
          <cell r="AV404">
            <v>0</v>
          </cell>
          <cell r="AW404">
            <v>0</v>
          </cell>
          <cell r="AX404">
            <v>0</v>
          </cell>
          <cell r="AY404">
            <v>0</v>
          </cell>
          <cell r="AZ404">
            <v>0</v>
          </cell>
          <cell r="BA404">
            <v>0</v>
          </cell>
          <cell r="BB404">
            <v>0</v>
          </cell>
          <cell r="BC404">
            <v>0.11000000000000004</v>
          </cell>
          <cell r="BD404">
            <v>0.10000000000000005</v>
          </cell>
          <cell r="BE404">
            <v>9.0000000000000052E-2</v>
          </cell>
          <cell r="BF404">
            <v>8.0000000000000057E-2</v>
          </cell>
          <cell r="BG404">
            <v>7.0000000000000062E-2</v>
          </cell>
          <cell r="BH404">
            <v>6.0000000000000053E-2</v>
          </cell>
          <cell r="BI404">
            <v>5.0000000000000051E-2</v>
          </cell>
          <cell r="BJ404">
            <v>4.0000000000000049E-2</v>
          </cell>
          <cell r="BK404">
            <v>3.0000000000000047E-2</v>
          </cell>
          <cell r="BL404">
            <v>2.0000000000000042E-2</v>
          </cell>
          <cell r="BM404">
            <v>1.0000000000000042E-2</v>
          </cell>
          <cell r="BN404">
            <v>4.1522341120980855E-17</v>
          </cell>
          <cell r="BO404">
            <v>4.1522341120980855E-17</v>
          </cell>
          <cell r="BP404">
            <v>4.1522341120980855E-17</v>
          </cell>
          <cell r="BQ404">
            <v>4.1522341120980855E-17</v>
          </cell>
          <cell r="BR404">
            <v>4.1522341120980855E-17</v>
          </cell>
          <cell r="BS404">
            <v>4.1522341120980855E-17</v>
          </cell>
          <cell r="BT404">
            <v>4.1522341120980855E-17</v>
          </cell>
          <cell r="BU404">
            <v>4.1522341120980855E-17</v>
          </cell>
          <cell r="BV404">
            <v>4.1522341120980855E-17</v>
          </cell>
          <cell r="BW404">
            <v>4.1522341120980855E-17</v>
          </cell>
          <cell r="BX404">
            <v>4.1522341120980855E-17</v>
          </cell>
          <cell r="BY404">
            <v>4.1522341120980855E-17</v>
          </cell>
          <cell r="BZ404">
            <v>4.1522341120980855E-17</v>
          </cell>
          <cell r="CA404">
            <v>4.1522341120980855E-17</v>
          </cell>
          <cell r="CB404">
            <v>4.1522341120980855E-17</v>
          </cell>
          <cell r="CC404">
            <v>4.1522341120980855E-17</v>
          </cell>
          <cell r="CD404">
            <v>4.1522341120980855E-17</v>
          </cell>
          <cell r="CE404">
            <v>4.1522341120980855E-17</v>
          </cell>
          <cell r="CF404">
            <v>4.1522341120980855E-17</v>
          </cell>
          <cell r="CG404">
            <v>4.1522341120980855E-17</v>
          </cell>
          <cell r="CH404">
            <v>4.1522341120980855E-17</v>
          </cell>
          <cell r="CI404">
            <v>4.1522341120980855E-17</v>
          </cell>
          <cell r="CJ404">
            <v>4.1522341120980855E-17</v>
          </cell>
          <cell r="CK404">
            <v>4.1522341120980855E-17</v>
          </cell>
          <cell r="CL404">
            <v>4.1522341120980855E-17</v>
          </cell>
          <cell r="CM404">
            <v>4.1522341120980855E-17</v>
          </cell>
          <cell r="CN404">
            <v>4.1522341120980855E-17</v>
          </cell>
          <cell r="CO404">
            <v>4.1522341120980855E-17</v>
          </cell>
          <cell r="CP404">
            <v>4.1522341120980855E-17</v>
          </cell>
          <cell r="CQ404">
            <v>4.1522341120980855E-17</v>
          </cell>
          <cell r="CR404">
            <v>4.1522341120980855E-17</v>
          </cell>
          <cell r="CS404">
            <v>4.1522341120980855E-17</v>
          </cell>
          <cell r="CT404">
            <v>4.1522341120980855E-17</v>
          </cell>
          <cell r="CU404">
            <v>4.1522341120980855E-17</v>
          </cell>
          <cell r="CV404">
            <v>4.1522341120980855E-17</v>
          </cell>
          <cell r="CW404">
            <v>4.1522341120980855E-17</v>
          </cell>
          <cell r="CX404">
            <v>4.1522341120980855E-17</v>
          </cell>
          <cell r="CY404">
            <v>4.1522341120980855E-17</v>
          </cell>
          <cell r="CZ404">
            <v>4.1522341120980855E-17</v>
          </cell>
          <cell r="DA404">
            <v>4.1522341120980855E-17</v>
          </cell>
          <cell r="DB404">
            <v>4.1522341120980855E-17</v>
          </cell>
          <cell r="DC404">
            <v>4.1522341120980855E-17</v>
          </cell>
          <cell r="DD404">
            <v>4.1522341120980855E-17</v>
          </cell>
          <cell r="DE404">
            <v>4.1522341120980855E-17</v>
          </cell>
          <cell r="DF404">
            <v>4.1522341120980855E-17</v>
          </cell>
          <cell r="DG404">
            <v>4.1522341120980855E-17</v>
          </cell>
          <cell r="DH404">
            <v>4.1522341120980855E-17</v>
          </cell>
          <cell r="DI404">
            <v>4.1522341120980855E-17</v>
          </cell>
          <cell r="DJ404">
            <v>4.1522341120980855E-17</v>
          </cell>
          <cell r="DK404">
            <v>4.1522341120980855E-17</v>
          </cell>
          <cell r="DL404">
            <v>4.1522341120980855E-17</v>
          </cell>
          <cell r="DM404">
            <v>4.1522341120980855E-17</v>
          </cell>
          <cell r="DN404">
            <v>4.1522341120980855E-17</v>
          </cell>
          <cell r="DO404">
            <v>4.1522341120980855E-17</v>
          </cell>
          <cell r="DP404">
            <v>4.1522341120980855E-17</v>
          </cell>
          <cell r="DQ404">
            <v>4.1522341120980855E-17</v>
          </cell>
          <cell r="DR404">
            <v>4.1522341120980855E-17</v>
          </cell>
          <cell r="DS404">
            <v>4.1522341120980855E-17</v>
          </cell>
          <cell r="DT404">
            <v>4.1522341120980855E-17</v>
          </cell>
          <cell r="DU404">
            <v>4.1522341120980855E-17</v>
          </cell>
          <cell r="DV404">
            <v>4.1522341120980855E-17</v>
          </cell>
          <cell r="DW404">
            <v>4.1522341120980855E-17</v>
          </cell>
          <cell r="DX404">
            <v>4.1522341120980855E-17</v>
          </cell>
          <cell r="DY404">
            <v>4.1522341120980855E-17</v>
          </cell>
          <cell r="DZ404">
            <v>4.1522341120980855E-17</v>
          </cell>
          <cell r="EA404">
            <v>4.1522341120980855E-17</v>
          </cell>
          <cell r="EB404">
            <v>4.1522341120980855E-17</v>
          </cell>
          <cell r="EC404">
            <v>4.1522341120980855E-17</v>
          </cell>
          <cell r="ED404">
            <v>4.1522341120980855E-17</v>
          </cell>
          <cell r="EE404">
            <v>4.1522341120980855E-17</v>
          </cell>
          <cell r="EF404">
            <v>4.1522341120980855E-17</v>
          </cell>
          <cell r="EG404">
            <v>4.1522341120980855E-17</v>
          </cell>
          <cell r="EH404">
            <v>4.1522341120980855E-17</v>
          </cell>
          <cell r="EI404">
            <v>4.1522341120980855E-17</v>
          </cell>
          <cell r="EJ404">
            <v>4.1522341120980855E-17</v>
          </cell>
          <cell r="EK404">
            <v>4.1522341120980855E-17</v>
          </cell>
          <cell r="EL404">
            <v>4.1522341120980855E-17</v>
          </cell>
          <cell r="EM404">
            <v>4.1522341120980855E-17</v>
          </cell>
          <cell r="EN404">
            <v>4.1522341120980855E-17</v>
          </cell>
          <cell r="EO404">
            <v>4.1522341120980855E-17</v>
          </cell>
          <cell r="EP404">
            <v>4.1522341120980855E-17</v>
          </cell>
          <cell r="EQ404">
            <v>4.1522341120980855E-17</v>
          </cell>
          <cell r="ER404">
            <v>4.1522341120980855E-17</v>
          </cell>
          <cell r="ES404">
            <v>4.1522341120980855E-17</v>
          </cell>
          <cell r="ET404">
            <v>4.1522341120980855E-17</v>
          </cell>
          <cell r="EU404">
            <v>4.1522341120980855E-17</v>
          </cell>
          <cell r="EV404">
            <v>4.1522341120980855E-17</v>
          </cell>
          <cell r="EW404">
            <v>4.1522341120980855E-17</v>
          </cell>
          <cell r="EX404">
            <v>4.1522341120980855E-17</v>
          </cell>
          <cell r="EY404">
            <v>4.1522341120980855E-17</v>
          </cell>
          <cell r="EZ404">
            <v>4.1522341120980855E-17</v>
          </cell>
          <cell r="FA404">
            <v>4.1522341120980855E-17</v>
          </cell>
          <cell r="FB404">
            <v>4.1522341120980855E-17</v>
          </cell>
          <cell r="FC404">
            <v>4.1522341120980855E-17</v>
          </cell>
          <cell r="FD404">
            <v>4.1522341120980855E-17</v>
          </cell>
          <cell r="FE404">
            <v>4.1522341120980855E-17</v>
          </cell>
          <cell r="FF404">
            <v>4.1522341120980855E-17</v>
          </cell>
          <cell r="FG404">
            <v>4.1522341120980855E-17</v>
          </cell>
          <cell r="FH404">
            <v>4.1522341120980855E-17</v>
          </cell>
          <cell r="FI404">
            <v>4.1522341120980855E-17</v>
          </cell>
          <cell r="FJ404">
            <v>4.1522341120980855E-17</v>
          </cell>
          <cell r="FK404">
            <v>4.1522341120980855E-17</v>
          </cell>
          <cell r="FL404">
            <v>4.1522341120980855E-17</v>
          </cell>
          <cell r="FM404">
            <v>4.1522341120980855E-17</v>
          </cell>
          <cell r="FN404">
            <v>4.1522341120980855E-17</v>
          </cell>
          <cell r="FO404">
            <v>4.1522341120980855E-17</v>
          </cell>
          <cell r="FP404">
            <v>4.1522341120980855E-17</v>
          </cell>
          <cell r="FQ404">
            <v>4.1522341120980855E-17</v>
          </cell>
          <cell r="FR404">
            <v>4.1522341120980855E-17</v>
          </cell>
          <cell r="FS404">
            <v>4.1522341120980855E-17</v>
          </cell>
          <cell r="FT404">
            <v>4.1522341120980855E-17</v>
          </cell>
          <cell r="FU404">
            <v>4.1522341120980855E-17</v>
          </cell>
          <cell r="FV404">
            <v>4.1522341120980855E-17</v>
          </cell>
          <cell r="FW404">
            <v>4.1522341120980855E-17</v>
          </cell>
          <cell r="FX404">
            <v>4.1522341120980855E-17</v>
          </cell>
          <cell r="FY404">
            <v>4.1522341120980855E-17</v>
          </cell>
          <cell r="FZ404">
            <v>4.1522341120980855E-17</v>
          </cell>
          <cell r="GA404">
            <v>4.1522341120980855E-17</v>
          </cell>
          <cell r="GB404">
            <v>4.1522341120980855E-17</v>
          </cell>
          <cell r="GC404">
            <v>4.1522341120980855E-17</v>
          </cell>
          <cell r="GD404">
            <v>4.1522341120980855E-17</v>
          </cell>
          <cell r="GE404">
            <v>4.1522341120980855E-17</v>
          </cell>
          <cell r="GF404">
            <v>4.1522341120980855E-17</v>
          </cell>
          <cell r="GG404">
            <v>4.1522341120980855E-17</v>
          </cell>
          <cell r="GH404">
            <v>4.1522341120980855E-17</v>
          </cell>
          <cell r="GI404">
            <v>4.1522341120980855E-17</v>
          </cell>
          <cell r="GJ404">
            <v>4.1522341120980855E-17</v>
          </cell>
          <cell r="GK404">
            <v>4.1522341120980855E-17</v>
          </cell>
          <cell r="GL404">
            <v>4.1522341120980855E-17</v>
          </cell>
          <cell r="GM404">
            <v>4.1522341120980855E-17</v>
          </cell>
          <cell r="GN404">
            <v>4.1522341120980855E-17</v>
          </cell>
          <cell r="GO404">
            <v>4.1522341120980855E-17</v>
          </cell>
          <cell r="GP404">
            <v>4.1522341120980855E-17</v>
          </cell>
          <cell r="GQ404">
            <v>4.1522341120980855E-17</v>
          </cell>
          <cell r="GR404">
            <v>4.1522341120980855E-17</v>
          </cell>
          <cell r="GS404">
            <v>4.1522341120980855E-17</v>
          </cell>
          <cell r="GT404">
            <v>4.1522341120980855E-17</v>
          </cell>
          <cell r="GU404">
            <v>4.1522341120980855E-17</v>
          </cell>
          <cell r="GV404">
            <v>4.1522341120980855E-17</v>
          </cell>
          <cell r="GW404">
            <v>4.1522341120980855E-17</v>
          </cell>
          <cell r="GX404">
            <v>4.1522341120980855E-17</v>
          </cell>
          <cell r="GY404">
            <v>4.1522341120980855E-17</v>
          </cell>
          <cell r="GZ404">
            <v>4.1522341120980855E-17</v>
          </cell>
          <cell r="HA404">
            <v>4.1522341120980855E-17</v>
          </cell>
          <cell r="HB404">
            <v>4.1522341120980855E-17</v>
          </cell>
          <cell r="HC404">
            <v>4.1522341120980855E-17</v>
          </cell>
          <cell r="HD404">
            <v>4.1522341120980855E-17</v>
          </cell>
          <cell r="HE404">
            <v>4.1522341120980855E-17</v>
          </cell>
          <cell r="HF404">
            <v>4.1522341120980855E-17</v>
          </cell>
          <cell r="HG404">
            <v>4.1522341120980855E-17</v>
          </cell>
          <cell r="HH404">
            <v>4.1522341120980855E-17</v>
          </cell>
          <cell r="HI404">
            <v>4.1522341120980855E-17</v>
          </cell>
          <cell r="HJ404">
            <v>4.1522341120980855E-17</v>
          </cell>
          <cell r="HK404">
            <v>4.1522341120980855E-17</v>
          </cell>
          <cell r="HL404">
            <v>4.1522341120980855E-17</v>
          </cell>
          <cell r="HM404">
            <v>4.1522341120980855E-17</v>
          </cell>
          <cell r="HN404">
            <v>4.1522341120980855E-17</v>
          </cell>
          <cell r="HO404">
            <v>4.1522341120980855E-17</v>
          </cell>
          <cell r="HP404">
            <v>4.1522341120980855E-17</v>
          </cell>
          <cell r="HQ404">
            <v>4.1522341120980855E-17</v>
          </cell>
          <cell r="HR404">
            <v>4.1522341120980855E-17</v>
          </cell>
          <cell r="HS404">
            <v>4.1522341120980855E-17</v>
          </cell>
          <cell r="HT404">
            <v>4.1522341120980855E-17</v>
          </cell>
          <cell r="HU404">
            <v>4.1522341120980855E-17</v>
          </cell>
          <cell r="HV404">
            <v>4.1522341120980855E-17</v>
          </cell>
          <cell r="HW404">
            <v>4.1522341120980855E-17</v>
          </cell>
          <cell r="HX404">
            <v>4.1522341120980855E-17</v>
          </cell>
          <cell r="HY404">
            <v>4.1522341120980855E-17</v>
          </cell>
          <cell r="HZ404">
            <v>4.1522341120980855E-17</v>
          </cell>
          <cell r="IA404">
            <v>4.1522341120980855E-17</v>
          </cell>
          <cell r="IB404">
            <v>4.1522341120980855E-17</v>
          </cell>
          <cell r="IC404">
            <v>4.1522341120980855E-17</v>
          </cell>
          <cell r="ID404">
            <v>4.1522341120980855E-17</v>
          </cell>
          <cell r="IE404">
            <v>4.1522341120980855E-17</v>
          </cell>
          <cell r="IF404">
            <v>4.1522341120980855E-17</v>
          </cell>
          <cell r="IG404">
            <v>4.1522341120980855E-17</v>
          </cell>
          <cell r="IH404">
            <v>4.1522341120980855E-17</v>
          </cell>
          <cell r="II404">
            <v>4.1522341120980855E-17</v>
          </cell>
          <cell r="IJ404">
            <v>4.1522341120980855E-17</v>
          </cell>
          <cell r="IK404">
            <v>4.1522341120980855E-17</v>
          </cell>
          <cell r="IL404">
            <v>4.1522341120980855E-17</v>
          </cell>
          <cell r="IM404">
            <v>4.1522341120980855E-17</v>
          </cell>
          <cell r="IN404">
            <v>4.1522341120980855E-17</v>
          </cell>
          <cell r="IO404">
            <v>4.1522341120980855E-17</v>
          </cell>
          <cell r="IP404">
            <v>4.1522341120980855E-17</v>
          </cell>
          <cell r="IQ404">
            <v>4.1522341120980855E-17</v>
          </cell>
          <cell r="IR404">
            <v>3.0669911055269946E-16</v>
          </cell>
          <cell r="IS404">
            <v>3.0669911055269946E-16</v>
          </cell>
          <cell r="IT404">
            <v>3.0669911055269946E-16</v>
          </cell>
          <cell r="IU404">
            <v>3.0669911055269946E-16</v>
          </cell>
        </row>
        <row r="405">
          <cell r="AS405">
            <v>0.17</v>
          </cell>
          <cell r="AT405">
            <v>0</v>
          </cell>
          <cell r="AU405">
            <v>0</v>
          </cell>
          <cell r="AV405">
            <v>0</v>
          </cell>
          <cell r="AW405">
            <v>0</v>
          </cell>
          <cell r="AX405">
            <v>0</v>
          </cell>
          <cell r="AY405">
            <v>0</v>
          </cell>
          <cell r="AZ405">
            <v>0</v>
          </cell>
          <cell r="BA405">
            <v>0</v>
          </cell>
          <cell r="BB405">
            <v>0</v>
          </cell>
          <cell r="BC405">
            <v>0</v>
          </cell>
          <cell r="BD405">
            <v>0.11000000000000004</v>
          </cell>
          <cell r="BE405">
            <v>0.10000000000000005</v>
          </cell>
          <cell r="BF405">
            <v>9.0000000000000052E-2</v>
          </cell>
          <cell r="BG405">
            <v>8.0000000000000057E-2</v>
          </cell>
          <cell r="BH405">
            <v>7.0000000000000062E-2</v>
          </cell>
          <cell r="BI405">
            <v>6.0000000000000053E-2</v>
          </cell>
          <cell r="BJ405">
            <v>5.0000000000000051E-2</v>
          </cell>
          <cell r="BK405">
            <v>4.0000000000000049E-2</v>
          </cell>
          <cell r="BL405">
            <v>3.0000000000000047E-2</v>
          </cell>
          <cell r="BM405">
            <v>2.0000000000000042E-2</v>
          </cell>
          <cell r="BN405">
            <v>1.0000000000000042E-2</v>
          </cell>
          <cell r="BO405">
            <v>4.1522341120980855E-17</v>
          </cell>
          <cell r="BP405">
            <v>4.1522341120980855E-17</v>
          </cell>
          <cell r="BQ405">
            <v>4.1522341120980855E-17</v>
          </cell>
          <cell r="BR405">
            <v>4.1522341120980855E-17</v>
          </cell>
          <cell r="BS405">
            <v>4.1522341120980855E-17</v>
          </cell>
          <cell r="BT405">
            <v>4.1522341120980855E-17</v>
          </cell>
          <cell r="BU405">
            <v>4.1522341120980855E-17</v>
          </cell>
          <cell r="BV405">
            <v>4.1522341120980855E-17</v>
          </cell>
          <cell r="BW405">
            <v>4.1522341120980855E-17</v>
          </cell>
          <cell r="BX405">
            <v>4.1522341120980855E-17</v>
          </cell>
          <cell r="BY405">
            <v>4.1522341120980855E-17</v>
          </cell>
          <cell r="BZ405">
            <v>4.1522341120980855E-17</v>
          </cell>
          <cell r="CA405">
            <v>4.1522341120980855E-17</v>
          </cell>
          <cell r="CB405">
            <v>4.1522341120980855E-17</v>
          </cell>
          <cell r="CC405">
            <v>4.1522341120980855E-17</v>
          </cell>
          <cell r="CD405">
            <v>4.1522341120980855E-17</v>
          </cell>
          <cell r="CE405">
            <v>4.1522341120980855E-17</v>
          </cell>
          <cell r="CF405">
            <v>4.1522341120980855E-17</v>
          </cell>
          <cell r="CG405">
            <v>4.1522341120980855E-17</v>
          </cell>
          <cell r="CH405">
            <v>4.1522341120980855E-17</v>
          </cell>
          <cell r="CI405">
            <v>4.1522341120980855E-17</v>
          </cell>
          <cell r="CJ405">
            <v>4.1522341120980855E-17</v>
          </cell>
          <cell r="CK405">
            <v>4.1522341120980855E-17</v>
          </cell>
          <cell r="CL405">
            <v>4.1522341120980855E-17</v>
          </cell>
          <cell r="CM405">
            <v>4.1522341120980855E-17</v>
          </cell>
          <cell r="CN405">
            <v>4.1522341120980855E-17</v>
          </cell>
          <cell r="CO405">
            <v>4.1522341120980855E-17</v>
          </cell>
          <cell r="CP405">
            <v>4.1522341120980855E-17</v>
          </cell>
          <cell r="CQ405">
            <v>4.1522341120980855E-17</v>
          </cell>
          <cell r="CR405">
            <v>4.1522341120980855E-17</v>
          </cell>
          <cell r="CS405">
            <v>4.1522341120980855E-17</v>
          </cell>
          <cell r="CT405">
            <v>4.1522341120980855E-17</v>
          </cell>
          <cell r="CU405">
            <v>4.1522341120980855E-17</v>
          </cell>
          <cell r="CV405">
            <v>4.1522341120980855E-17</v>
          </cell>
          <cell r="CW405">
            <v>4.1522341120980855E-17</v>
          </cell>
          <cell r="CX405">
            <v>4.1522341120980855E-17</v>
          </cell>
          <cell r="CY405">
            <v>4.1522341120980855E-17</v>
          </cell>
          <cell r="CZ405">
            <v>4.1522341120980855E-17</v>
          </cell>
          <cell r="DA405">
            <v>4.1522341120980855E-17</v>
          </cell>
          <cell r="DB405">
            <v>4.1522341120980855E-17</v>
          </cell>
          <cell r="DC405">
            <v>4.1522341120980855E-17</v>
          </cell>
          <cell r="DD405">
            <v>4.1522341120980855E-17</v>
          </cell>
          <cell r="DE405">
            <v>4.1522341120980855E-17</v>
          </cell>
          <cell r="DF405">
            <v>4.1522341120980855E-17</v>
          </cell>
          <cell r="DG405">
            <v>4.1522341120980855E-17</v>
          </cell>
          <cell r="DH405">
            <v>4.1522341120980855E-17</v>
          </cell>
          <cell r="DI405">
            <v>4.1522341120980855E-17</v>
          </cell>
          <cell r="DJ405">
            <v>4.1522341120980855E-17</v>
          </cell>
          <cell r="DK405">
            <v>4.1522341120980855E-17</v>
          </cell>
          <cell r="DL405">
            <v>4.1522341120980855E-17</v>
          </cell>
          <cell r="DM405">
            <v>4.1522341120980855E-17</v>
          </cell>
          <cell r="DN405">
            <v>4.1522341120980855E-17</v>
          </cell>
          <cell r="DO405">
            <v>4.1522341120980855E-17</v>
          </cell>
          <cell r="DP405">
            <v>4.1522341120980855E-17</v>
          </cell>
          <cell r="DQ405">
            <v>4.1522341120980855E-17</v>
          </cell>
          <cell r="DR405">
            <v>4.1522341120980855E-17</v>
          </cell>
          <cell r="DS405">
            <v>4.1522341120980855E-17</v>
          </cell>
          <cell r="DT405">
            <v>4.1522341120980855E-17</v>
          </cell>
          <cell r="DU405">
            <v>4.1522341120980855E-17</v>
          </cell>
          <cell r="DV405">
            <v>4.1522341120980855E-17</v>
          </cell>
          <cell r="DW405">
            <v>4.1522341120980855E-17</v>
          </cell>
          <cell r="DX405">
            <v>4.1522341120980855E-17</v>
          </cell>
          <cell r="DY405">
            <v>4.1522341120980855E-17</v>
          </cell>
          <cell r="DZ405">
            <v>4.1522341120980855E-17</v>
          </cell>
          <cell r="EA405">
            <v>4.1522341120980855E-17</v>
          </cell>
          <cell r="EB405">
            <v>4.1522341120980855E-17</v>
          </cell>
          <cell r="EC405">
            <v>4.1522341120980855E-17</v>
          </cell>
          <cell r="ED405">
            <v>4.1522341120980855E-17</v>
          </cell>
          <cell r="EE405">
            <v>4.1522341120980855E-17</v>
          </cell>
          <cell r="EF405">
            <v>4.1522341120980855E-17</v>
          </cell>
          <cell r="EG405">
            <v>4.1522341120980855E-17</v>
          </cell>
          <cell r="EH405">
            <v>4.1522341120980855E-17</v>
          </cell>
          <cell r="EI405">
            <v>4.1522341120980855E-17</v>
          </cell>
          <cell r="EJ405">
            <v>4.1522341120980855E-17</v>
          </cell>
          <cell r="EK405">
            <v>4.1522341120980855E-17</v>
          </cell>
          <cell r="EL405">
            <v>4.1522341120980855E-17</v>
          </cell>
          <cell r="EM405">
            <v>4.1522341120980855E-17</v>
          </cell>
          <cell r="EN405">
            <v>4.1522341120980855E-17</v>
          </cell>
          <cell r="EO405">
            <v>4.1522341120980855E-17</v>
          </cell>
          <cell r="EP405">
            <v>4.1522341120980855E-17</v>
          </cell>
          <cell r="EQ405">
            <v>4.1522341120980855E-17</v>
          </cell>
          <cell r="ER405">
            <v>4.1522341120980855E-17</v>
          </cell>
          <cell r="ES405">
            <v>4.1522341120980855E-17</v>
          </cell>
          <cell r="ET405">
            <v>4.1522341120980855E-17</v>
          </cell>
          <cell r="EU405">
            <v>4.1522341120980855E-17</v>
          </cell>
          <cell r="EV405">
            <v>4.1522341120980855E-17</v>
          </cell>
          <cell r="EW405">
            <v>4.1522341120980855E-17</v>
          </cell>
          <cell r="EX405">
            <v>4.1522341120980855E-17</v>
          </cell>
          <cell r="EY405">
            <v>4.1522341120980855E-17</v>
          </cell>
          <cell r="EZ405">
            <v>4.1522341120980855E-17</v>
          </cell>
          <cell r="FA405">
            <v>4.1522341120980855E-17</v>
          </cell>
          <cell r="FB405">
            <v>4.1522341120980855E-17</v>
          </cell>
          <cell r="FC405">
            <v>4.1522341120980855E-17</v>
          </cell>
          <cell r="FD405">
            <v>4.1522341120980855E-17</v>
          </cell>
          <cell r="FE405">
            <v>4.1522341120980855E-17</v>
          </cell>
          <cell r="FF405">
            <v>4.1522341120980855E-17</v>
          </cell>
          <cell r="FG405">
            <v>4.1522341120980855E-17</v>
          </cell>
          <cell r="FH405">
            <v>4.1522341120980855E-17</v>
          </cell>
          <cell r="FI405">
            <v>4.1522341120980855E-17</v>
          </cell>
          <cell r="FJ405">
            <v>4.1522341120980855E-17</v>
          </cell>
          <cell r="FK405">
            <v>4.1522341120980855E-17</v>
          </cell>
          <cell r="FL405">
            <v>4.1522341120980855E-17</v>
          </cell>
          <cell r="FM405">
            <v>4.1522341120980855E-17</v>
          </cell>
          <cell r="FN405">
            <v>4.1522341120980855E-17</v>
          </cell>
          <cell r="FO405">
            <v>4.1522341120980855E-17</v>
          </cell>
          <cell r="FP405">
            <v>4.1522341120980855E-17</v>
          </cell>
          <cell r="FQ405">
            <v>4.1522341120980855E-17</v>
          </cell>
          <cell r="FR405">
            <v>4.1522341120980855E-17</v>
          </cell>
          <cell r="FS405">
            <v>4.1522341120980855E-17</v>
          </cell>
          <cell r="FT405">
            <v>4.1522341120980855E-17</v>
          </cell>
          <cell r="FU405">
            <v>4.1522341120980855E-17</v>
          </cell>
          <cell r="FV405">
            <v>4.1522341120980855E-17</v>
          </cell>
          <cell r="FW405">
            <v>4.1522341120980855E-17</v>
          </cell>
          <cell r="FX405">
            <v>4.1522341120980855E-17</v>
          </cell>
          <cell r="FY405">
            <v>4.1522341120980855E-17</v>
          </cell>
          <cell r="FZ405">
            <v>4.1522341120980855E-17</v>
          </cell>
          <cell r="GA405">
            <v>4.1522341120980855E-17</v>
          </cell>
          <cell r="GB405">
            <v>4.1522341120980855E-17</v>
          </cell>
          <cell r="GC405">
            <v>4.1522341120980855E-17</v>
          </cell>
          <cell r="GD405">
            <v>4.1522341120980855E-17</v>
          </cell>
          <cell r="GE405">
            <v>4.1522341120980855E-17</v>
          </cell>
          <cell r="GF405">
            <v>4.1522341120980855E-17</v>
          </cell>
          <cell r="GG405">
            <v>4.1522341120980855E-17</v>
          </cell>
          <cell r="GH405">
            <v>4.1522341120980855E-17</v>
          </cell>
          <cell r="GI405">
            <v>4.1522341120980855E-17</v>
          </cell>
          <cell r="GJ405">
            <v>4.1522341120980855E-17</v>
          </cell>
          <cell r="GK405">
            <v>4.1522341120980855E-17</v>
          </cell>
          <cell r="GL405">
            <v>4.1522341120980855E-17</v>
          </cell>
          <cell r="GM405">
            <v>4.1522341120980855E-17</v>
          </cell>
          <cell r="GN405">
            <v>4.1522341120980855E-17</v>
          </cell>
          <cell r="GO405">
            <v>4.1522341120980855E-17</v>
          </cell>
          <cell r="GP405">
            <v>4.1522341120980855E-17</v>
          </cell>
          <cell r="GQ405">
            <v>4.1522341120980855E-17</v>
          </cell>
          <cell r="GR405">
            <v>4.1522341120980855E-17</v>
          </cell>
          <cell r="GS405">
            <v>4.1522341120980855E-17</v>
          </cell>
          <cell r="GT405">
            <v>4.1522341120980855E-17</v>
          </cell>
          <cell r="GU405">
            <v>4.1522341120980855E-17</v>
          </cell>
          <cell r="GV405">
            <v>4.1522341120980855E-17</v>
          </cell>
          <cell r="GW405">
            <v>4.1522341120980855E-17</v>
          </cell>
          <cell r="GX405">
            <v>4.1522341120980855E-17</v>
          </cell>
          <cell r="GY405">
            <v>4.1522341120980855E-17</v>
          </cell>
          <cell r="GZ405">
            <v>4.1522341120980855E-17</v>
          </cell>
          <cell r="HA405">
            <v>4.1522341120980855E-17</v>
          </cell>
          <cell r="HB405">
            <v>4.1522341120980855E-17</v>
          </cell>
          <cell r="HC405">
            <v>4.1522341120980855E-17</v>
          </cell>
          <cell r="HD405">
            <v>4.1522341120980855E-17</v>
          </cell>
          <cell r="HE405">
            <v>4.1522341120980855E-17</v>
          </cell>
          <cell r="HF405">
            <v>4.1522341120980855E-17</v>
          </cell>
          <cell r="HG405">
            <v>4.1522341120980855E-17</v>
          </cell>
          <cell r="HH405">
            <v>4.1522341120980855E-17</v>
          </cell>
          <cell r="HI405">
            <v>4.1522341120980855E-17</v>
          </cell>
          <cell r="HJ405">
            <v>4.1522341120980855E-17</v>
          </cell>
          <cell r="HK405">
            <v>4.1522341120980855E-17</v>
          </cell>
          <cell r="HL405">
            <v>4.1522341120980855E-17</v>
          </cell>
          <cell r="HM405">
            <v>4.1522341120980855E-17</v>
          </cell>
          <cell r="HN405">
            <v>4.1522341120980855E-17</v>
          </cell>
          <cell r="HO405">
            <v>4.1522341120980855E-17</v>
          </cell>
          <cell r="HP405">
            <v>4.1522341120980855E-17</v>
          </cell>
          <cell r="HQ405">
            <v>4.1522341120980855E-17</v>
          </cell>
          <cell r="HR405">
            <v>4.1522341120980855E-17</v>
          </cell>
          <cell r="HS405">
            <v>4.1522341120980855E-17</v>
          </cell>
          <cell r="HT405">
            <v>4.1522341120980855E-17</v>
          </cell>
          <cell r="HU405">
            <v>4.1522341120980855E-17</v>
          </cell>
          <cell r="HV405">
            <v>4.1522341120980855E-17</v>
          </cell>
          <cell r="HW405">
            <v>4.1522341120980855E-17</v>
          </cell>
          <cell r="HX405">
            <v>4.1522341120980855E-17</v>
          </cell>
          <cell r="HY405">
            <v>4.1522341120980855E-17</v>
          </cell>
          <cell r="HZ405">
            <v>4.1522341120980855E-17</v>
          </cell>
          <cell r="IA405">
            <v>4.1522341120980855E-17</v>
          </cell>
          <cell r="IB405">
            <v>4.1522341120980855E-17</v>
          </cell>
          <cell r="IC405">
            <v>4.1522341120980855E-17</v>
          </cell>
          <cell r="ID405">
            <v>4.1522341120980855E-17</v>
          </cell>
          <cell r="IE405">
            <v>4.1522341120980855E-17</v>
          </cell>
          <cell r="IF405">
            <v>4.1522341120980855E-17</v>
          </cell>
          <cell r="IG405">
            <v>4.1522341120980855E-17</v>
          </cell>
          <cell r="IH405">
            <v>4.1522341120980855E-17</v>
          </cell>
          <cell r="II405">
            <v>4.1522341120980855E-17</v>
          </cell>
          <cell r="IJ405">
            <v>4.1522341120980855E-17</v>
          </cell>
          <cell r="IK405">
            <v>4.1522341120980855E-17</v>
          </cell>
          <cell r="IL405">
            <v>4.1522341120980855E-17</v>
          </cell>
          <cell r="IM405">
            <v>4.1522341120980855E-17</v>
          </cell>
          <cell r="IN405">
            <v>4.1522341120980855E-17</v>
          </cell>
          <cell r="IO405">
            <v>4.1522341120980855E-17</v>
          </cell>
          <cell r="IP405">
            <v>4.1522341120980855E-17</v>
          </cell>
          <cell r="IQ405">
            <v>4.1522341120980855E-17</v>
          </cell>
        </row>
        <row r="406">
          <cell r="AB406">
            <v>0</v>
          </cell>
          <cell r="AG406">
            <v>0</v>
          </cell>
          <cell r="AL406">
            <v>0</v>
          </cell>
          <cell r="AQ406">
            <v>0</v>
          </cell>
          <cell r="AR406">
            <v>0</v>
          </cell>
          <cell r="AS406">
            <v>0</v>
          </cell>
          <cell r="AT406">
            <v>0.17</v>
          </cell>
          <cell r="AU406">
            <v>0</v>
          </cell>
          <cell r="AV406">
            <v>0</v>
          </cell>
          <cell r="AW406">
            <v>0</v>
          </cell>
          <cell r="AX406">
            <v>0</v>
          </cell>
          <cell r="AY406">
            <v>0</v>
          </cell>
          <cell r="AZ406">
            <v>0</v>
          </cell>
          <cell r="BA406">
            <v>0</v>
          </cell>
          <cell r="BB406">
            <v>0</v>
          </cell>
          <cell r="BC406">
            <v>0</v>
          </cell>
          <cell r="BD406">
            <v>0</v>
          </cell>
          <cell r="BE406">
            <v>0.11000000000000004</v>
          </cell>
          <cell r="BF406">
            <v>0.10000000000000005</v>
          </cell>
          <cell r="BG406">
            <v>9.0000000000000052E-2</v>
          </cell>
          <cell r="BH406">
            <v>8.0000000000000057E-2</v>
          </cell>
          <cell r="BI406">
            <v>7.0000000000000062E-2</v>
          </cell>
          <cell r="BJ406">
            <v>6.0000000000000053E-2</v>
          </cell>
          <cell r="BK406">
            <v>5.0000000000000051E-2</v>
          </cell>
          <cell r="BL406">
            <v>4.0000000000000049E-2</v>
          </cell>
          <cell r="BM406">
            <v>3.0000000000000047E-2</v>
          </cell>
          <cell r="BN406">
            <v>2.0000000000000042E-2</v>
          </cell>
          <cell r="BO406">
            <v>1.0000000000000042E-2</v>
          </cell>
          <cell r="BP406">
            <v>4.1522341120980855E-17</v>
          </cell>
          <cell r="BQ406">
            <v>4.1522341120980855E-17</v>
          </cell>
          <cell r="BR406">
            <v>4.1522341120980855E-17</v>
          </cell>
          <cell r="BS406">
            <v>4.1522341120980855E-17</v>
          </cell>
          <cell r="BT406">
            <v>4.1522341120980855E-17</v>
          </cell>
          <cell r="BU406">
            <v>4.1522341120980855E-17</v>
          </cell>
          <cell r="BV406">
            <v>4.1522341120980855E-17</v>
          </cell>
          <cell r="BW406">
            <v>4.1522341120980855E-17</v>
          </cell>
          <cell r="BX406">
            <v>4.1522341120980855E-17</v>
          </cell>
          <cell r="BY406">
            <v>4.1522341120980855E-17</v>
          </cell>
          <cell r="BZ406">
            <v>4.1522341120980855E-17</v>
          </cell>
          <cell r="CA406">
            <v>4.1522341120980855E-17</v>
          </cell>
          <cell r="CB406">
            <v>4.1522341120980855E-17</v>
          </cell>
          <cell r="CC406">
            <v>4.1522341120980855E-17</v>
          </cell>
          <cell r="CD406">
            <v>4.1522341120980855E-17</v>
          </cell>
          <cell r="CE406">
            <v>4.1522341120980855E-17</v>
          </cell>
          <cell r="CF406">
            <v>4.1522341120980855E-17</v>
          </cell>
          <cell r="CG406">
            <v>4.1522341120980855E-17</v>
          </cell>
          <cell r="CH406">
            <v>4.1522341120980855E-17</v>
          </cell>
          <cell r="CI406">
            <v>4.1522341120980855E-17</v>
          </cell>
          <cell r="CJ406">
            <v>4.1522341120980855E-17</v>
          </cell>
          <cell r="CK406">
            <v>4.1522341120980855E-17</v>
          </cell>
          <cell r="CL406">
            <v>4.1522341120980855E-17</v>
          </cell>
          <cell r="CM406">
            <v>4.1522341120980855E-17</v>
          </cell>
          <cell r="CN406">
            <v>4.1522341120980855E-17</v>
          </cell>
          <cell r="CO406">
            <v>4.1522341120980855E-17</v>
          </cell>
          <cell r="CP406">
            <v>4.1522341120980855E-17</v>
          </cell>
          <cell r="CQ406">
            <v>4.1522341120980855E-17</v>
          </cell>
          <cell r="CR406">
            <v>4.1522341120980855E-17</v>
          </cell>
          <cell r="CS406">
            <v>4.1522341120980855E-17</v>
          </cell>
          <cell r="CT406">
            <v>4.1522341120980855E-17</v>
          </cell>
          <cell r="CU406">
            <v>4.1522341120980855E-17</v>
          </cell>
          <cell r="CV406">
            <v>4.1522341120980855E-17</v>
          </cell>
          <cell r="CW406">
            <v>4.1522341120980855E-17</v>
          </cell>
          <cell r="CX406">
            <v>4.1522341120980855E-17</v>
          </cell>
          <cell r="CY406">
            <v>4.1522341120980855E-17</v>
          </cell>
          <cell r="CZ406">
            <v>4.1522341120980855E-17</v>
          </cell>
          <cell r="DA406">
            <v>4.1522341120980855E-17</v>
          </cell>
          <cell r="DB406">
            <v>4.1522341120980855E-17</v>
          </cell>
          <cell r="DC406">
            <v>4.1522341120980855E-17</v>
          </cell>
          <cell r="DD406">
            <v>4.1522341120980855E-17</v>
          </cell>
          <cell r="DE406">
            <v>4.1522341120980855E-17</v>
          </cell>
          <cell r="DF406">
            <v>4.1522341120980855E-17</v>
          </cell>
          <cell r="DG406">
            <v>4.1522341120980855E-17</v>
          </cell>
          <cell r="DH406">
            <v>4.1522341120980855E-17</v>
          </cell>
          <cell r="DI406">
            <v>4.1522341120980855E-17</v>
          </cell>
          <cell r="DJ406">
            <v>4.1522341120980855E-17</v>
          </cell>
          <cell r="DK406">
            <v>4.1522341120980855E-17</v>
          </cell>
          <cell r="DL406">
            <v>4.1522341120980855E-17</v>
          </cell>
          <cell r="DM406">
            <v>4.1522341120980855E-17</v>
          </cell>
          <cell r="DN406">
            <v>4.1522341120980855E-17</v>
          </cell>
          <cell r="DO406">
            <v>4.1522341120980855E-17</v>
          </cell>
          <cell r="DP406">
            <v>4.1522341120980855E-17</v>
          </cell>
          <cell r="DQ406">
            <v>4.1522341120980855E-17</v>
          </cell>
          <cell r="DR406">
            <v>4.1522341120980855E-17</v>
          </cell>
          <cell r="DS406">
            <v>4.1522341120980855E-17</v>
          </cell>
          <cell r="DT406">
            <v>4.1522341120980855E-17</v>
          </cell>
          <cell r="DU406">
            <v>4.1522341120980855E-17</v>
          </cell>
          <cell r="DV406">
            <v>4.1522341120980855E-17</v>
          </cell>
          <cell r="DW406">
            <v>4.1522341120980855E-17</v>
          </cell>
          <cell r="DX406">
            <v>4.1522341120980855E-17</v>
          </cell>
          <cell r="DY406">
            <v>4.1522341120980855E-17</v>
          </cell>
          <cell r="DZ406">
            <v>4.1522341120980855E-17</v>
          </cell>
          <cell r="EA406">
            <v>4.1522341120980855E-17</v>
          </cell>
          <cell r="EB406">
            <v>4.1522341120980855E-17</v>
          </cell>
          <cell r="EC406">
            <v>4.1522341120980855E-17</v>
          </cell>
          <cell r="ED406">
            <v>4.1522341120980855E-17</v>
          </cell>
          <cell r="EE406">
            <v>4.1522341120980855E-17</v>
          </cell>
          <cell r="EF406">
            <v>4.1522341120980855E-17</v>
          </cell>
          <cell r="EG406">
            <v>4.1522341120980855E-17</v>
          </cell>
          <cell r="EH406">
            <v>4.1522341120980855E-17</v>
          </cell>
          <cell r="EI406">
            <v>4.1522341120980855E-17</v>
          </cell>
          <cell r="EJ406">
            <v>4.1522341120980855E-17</v>
          </cell>
          <cell r="EK406">
            <v>4.1522341120980855E-17</v>
          </cell>
          <cell r="EL406">
            <v>4.1522341120980855E-17</v>
          </cell>
          <cell r="EM406">
            <v>4.1522341120980855E-17</v>
          </cell>
          <cell r="EN406">
            <v>4.1522341120980855E-17</v>
          </cell>
          <cell r="EO406">
            <v>4.1522341120980855E-17</v>
          </cell>
          <cell r="EP406">
            <v>4.1522341120980855E-17</v>
          </cell>
          <cell r="EQ406">
            <v>4.1522341120980855E-17</v>
          </cell>
          <cell r="ER406">
            <v>4.1522341120980855E-17</v>
          </cell>
          <cell r="ES406">
            <v>4.1522341120980855E-17</v>
          </cell>
          <cell r="ET406">
            <v>4.1522341120980855E-17</v>
          </cell>
          <cell r="EU406">
            <v>4.1522341120980855E-17</v>
          </cell>
          <cell r="EV406">
            <v>4.1522341120980855E-17</v>
          </cell>
          <cell r="EW406">
            <v>4.1522341120980855E-17</v>
          </cell>
          <cell r="EX406">
            <v>4.1522341120980855E-17</v>
          </cell>
          <cell r="EY406">
            <v>4.1522341120980855E-17</v>
          </cell>
          <cell r="EZ406">
            <v>4.1522341120980855E-17</v>
          </cell>
          <cell r="FA406">
            <v>4.1522341120980855E-17</v>
          </cell>
          <cell r="FB406">
            <v>4.1522341120980855E-17</v>
          </cell>
          <cell r="FC406">
            <v>4.1522341120980855E-17</v>
          </cell>
          <cell r="FD406">
            <v>4.1522341120980855E-17</v>
          </cell>
          <cell r="FE406">
            <v>4.1522341120980855E-17</v>
          </cell>
          <cell r="FF406">
            <v>4.1522341120980855E-17</v>
          </cell>
          <cell r="FG406">
            <v>4.1522341120980855E-17</v>
          </cell>
          <cell r="FH406">
            <v>4.1522341120980855E-17</v>
          </cell>
          <cell r="FI406">
            <v>4.1522341120980855E-17</v>
          </cell>
          <cell r="FJ406">
            <v>4.1522341120980855E-17</v>
          </cell>
          <cell r="FK406">
            <v>4.1522341120980855E-17</v>
          </cell>
          <cell r="FL406">
            <v>4.1522341120980855E-17</v>
          </cell>
          <cell r="FM406">
            <v>4.1522341120980855E-17</v>
          </cell>
          <cell r="FN406">
            <v>4.1522341120980855E-17</v>
          </cell>
          <cell r="FO406">
            <v>4.1522341120980855E-17</v>
          </cell>
          <cell r="FP406">
            <v>4.1522341120980855E-17</v>
          </cell>
          <cell r="FQ406">
            <v>4.1522341120980855E-17</v>
          </cell>
          <cell r="FR406">
            <v>4.1522341120980855E-17</v>
          </cell>
          <cell r="FS406">
            <v>4.1522341120980855E-17</v>
          </cell>
          <cell r="FT406">
            <v>4.1522341120980855E-17</v>
          </cell>
          <cell r="FU406">
            <v>4.1522341120980855E-17</v>
          </cell>
          <cell r="FV406">
            <v>4.1522341120980855E-17</v>
          </cell>
          <cell r="FW406">
            <v>4.1522341120980855E-17</v>
          </cell>
          <cell r="FX406">
            <v>4.1522341120980855E-17</v>
          </cell>
          <cell r="FY406">
            <v>4.1522341120980855E-17</v>
          </cell>
          <cell r="FZ406">
            <v>4.1522341120980855E-17</v>
          </cell>
          <cell r="GA406">
            <v>4.1522341120980855E-17</v>
          </cell>
          <cell r="GB406">
            <v>4.1522341120980855E-17</v>
          </cell>
          <cell r="GC406">
            <v>4.1522341120980855E-17</v>
          </cell>
          <cell r="GD406">
            <v>4.1522341120980855E-17</v>
          </cell>
          <cell r="GE406">
            <v>4.1522341120980855E-17</v>
          </cell>
          <cell r="GF406">
            <v>4.1522341120980855E-17</v>
          </cell>
          <cell r="GG406">
            <v>4.1522341120980855E-17</v>
          </cell>
          <cell r="GH406">
            <v>4.1522341120980855E-17</v>
          </cell>
          <cell r="GI406">
            <v>4.1522341120980855E-17</v>
          </cell>
          <cell r="GJ406">
            <v>4.1522341120980855E-17</v>
          </cell>
          <cell r="GK406">
            <v>4.1522341120980855E-17</v>
          </cell>
          <cell r="GL406">
            <v>4.1522341120980855E-17</v>
          </cell>
          <cell r="GM406">
            <v>4.1522341120980855E-17</v>
          </cell>
          <cell r="GN406">
            <v>4.1522341120980855E-17</v>
          </cell>
          <cell r="GO406">
            <v>4.1522341120980855E-17</v>
          </cell>
          <cell r="GP406">
            <v>4.1522341120980855E-17</v>
          </cell>
          <cell r="GQ406">
            <v>4.1522341120980855E-17</v>
          </cell>
          <cell r="GR406">
            <v>4.1522341120980855E-17</v>
          </cell>
          <cell r="GS406">
            <v>4.1522341120980855E-17</v>
          </cell>
          <cell r="GT406">
            <v>4.1522341120980855E-17</v>
          </cell>
          <cell r="GU406">
            <v>4.1522341120980855E-17</v>
          </cell>
          <cell r="GV406">
            <v>4.1522341120980855E-17</v>
          </cell>
          <cell r="GW406">
            <v>4.1522341120980855E-17</v>
          </cell>
          <cell r="GX406">
            <v>4.1522341120980855E-17</v>
          </cell>
          <cell r="GY406">
            <v>4.1522341120980855E-17</v>
          </cell>
          <cell r="GZ406">
            <v>4.1522341120980855E-17</v>
          </cell>
          <cell r="HA406">
            <v>4.1522341120980855E-17</v>
          </cell>
          <cell r="HB406">
            <v>4.1522341120980855E-17</v>
          </cell>
          <cell r="HC406">
            <v>4.1522341120980855E-17</v>
          </cell>
          <cell r="HD406">
            <v>4.1522341120980855E-17</v>
          </cell>
          <cell r="HE406">
            <v>4.1522341120980855E-17</v>
          </cell>
          <cell r="HF406">
            <v>4.1522341120980855E-17</v>
          </cell>
          <cell r="HG406">
            <v>4.1522341120980855E-17</v>
          </cell>
          <cell r="HH406">
            <v>4.1522341120980855E-17</v>
          </cell>
          <cell r="HI406">
            <v>4.1522341120980855E-17</v>
          </cell>
          <cell r="HJ406">
            <v>4.1522341120980855E-17</v>
          </cell>
          <cell r="HK406">
            <v>4.1522341120980855E-17</v>
          </cell>
          <cell r="HL406">
            <v>4.1522341120980855E-17</v>
          </cell>
          <cell r="HM406">
            <v>4.1522341120980855E-17</v>
          </cell>
          <cell r="HN406">
            <v>4.1522341120980855E-17</v>
          </cell>
          <cell r="HO406">
            <v>4.1522341120980855E-17</v>
          </cell>
          <cell r="HP406">
            <v>4.1522341120980855E-17</v>
          </cell>
          <cell r="HQ406">
            <v>4.1522341120980855E-17</v>
          </cell>
          <cell r="HR406">
            <v>4.1522341120980855E-17</v>
          </cell>
          <cell r="HS406">
            <v>4.1522341120980855E-17</v>
          </cell>
          <cell r="HT406">
            <v>4.1522341120980855E-17</v>
          </cell>
          <cell r="HU406">
            <v>4.1522341120980855E-17</v>
          </cell>
          <cell r="HV406">
            <v>4.1522341120980855E-17</v>
          </cell>
          <cell r="HW406">
            <v>4.1522341120980855E-17</v>
          </cell>
          <cell r="HX406">
            <v>4.1522341120980855E-17</v>
          </cell>
          <cell r="HY406">
            <v>4.1522341120980855E-17</v>
          </cell>
          <cell r="HZ406">
            <v>4.1522341120980855E-17</v>
          </cell>
          <cell r="IA406">
            <v>4.1522341120980855E-17</v>
          </cell>
          <cell r="IB406">
            <v>4.1522341120980855E-17</v>
          </cell>
          <cell r="IC406">
            <v>4.1522341120980855E-17</v>
          </cell>
          <cell r="ID406">
            <v>4.1522341120980855E-17</v>
          </cell>
          <cell r="IE406">
            <v>4.1522341120980855E-17</v>
          </cell>
          <cell r="IF406">
            <v>4.1522341120980855E-17</v>
          </cell>
          <cell r="IG406">
            <v>4.1522341120980855E-17</v>
          </cell>
          <cell r="IH406">
            <v>4.1522341120980855E-17</v>
          </cell>
          <cell r="II406">
            <v>4.1522341120980855E-17</v>
          </cell>
          <cell r="IJ406">
            <v>4.1522341120980855E-17</v>
          </cell>
          <cell r="IK406">
            <v>4.1522341120980855E-17</v>
          </cell>
          <cell r="IL406">
            <v>4.1522341120980855E-17</v>
          </cell>
          <cell r="IM406">
            <v>4.1522341120980855E-17</v>
          </cell>
          <cell r="IN406">
            <v>4.1522341120980855E-17</v>
          </cell>
          <cell r="IO406">
            <v>4.1522341120980855E-17</v>
          </cell>
          <cell r="IP406">
            <v>4.1522341120980855E-17</v>
          </cell>
          <cell r="IQ406">
            <v>4.1522341120980855E-17</v>
          </cell>
          <cell r="IR406">
            <v>0</v>
          </cell>
          <cell r="IS406">
            <v>0</v>
          </cell>
          <cell r="IT406">
            <v>0</v>
          </cell>
          <cell r="IU406">
            <v>0</v>
          </cell>
        </row>
        <row r="426">
          <cell r="W426">
            <v>4.3705005269529806E-3</v>
          </cell>
          <cell r="AB426">
            <v>-7.7153437062008834E-2</v>
          </cell>
          <cell r="AG426">
            <v>38.391167632217844</v>
          </cell>
          <cell r="AL426">
            <v>74.037015170698595</v>
          </cell>
          <cell r="AM426">
            <v>99.350326546967707</v>
          </cell>
          <cell r="AN426">
            <v>113.4419614753247</v>
          </cell>
          <cell r="AO426">
            <v>140.87274353571377</v>
          </cell>
          <cell r="AP426">
            <v>166.04583050641827</v>
          </cell>
          <cell r="AQ426">
            <v>195.79810665476234</v>
          </cell>
          <cell r="AR426">
            <v>209.73960332923622</v>
          </cell>
          <cell r="AS426">
            <v>218.5768966831655</v>
          </cell>
          <cell r="AT426">
            <v>204.49035015895947</v>
          </cell>
          <cell r="AU426">
            <v>187.50258326136083</v>
          </cell>
          <cell r="AV426">
            <v>166.79921859722077</v>
          </cell>
          <cell r="AW426">
            <v>-0.81510096424892531</v>
          </cell>
          <cell r="AX426">
            <v>-0.81510096424892531</v>
          </cell>
        </row>
        <row r="431">
          <cell r="C431">
            <v>1.425</v>
          </cell>
          <cell r="AL431">
            <v>0</v>
          </cell>
          <cell r="AN431">
            <v>4.3705005269529807E-4</v>
          </cell>
          <cell r="AO431">
            <v>4.3705005269529807E-4</v>
          </cell>
          <cell r="AP431">
            <v>4.3705005269529807E-4</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6.7857142857142866E-2</v>
          </cell>
          <cell r="BE431">
            <v>6.7857142857142866E-2</v>
          </cell>
          <cell r="BF431">
            <v>6.7857142857142866E-2</v>
          </cell>
          <cell r="BG431">
            <v>6.7857142857142866E-2</v>
          </cell>
          <cell r="BH431">
            <v>6.7857142857142866E-2</v>
          </cell>
          <cell r="BI431">
            <v>6.7857142857142866E-2</v>
          </cell>
          <cell r="BJ431">
            <v>6.7857142857142866E-2</v>
          </cell>
          <cell r="BK431">
            <v>6.7857142857142866E-2</v>
          </cell>
          <cell r="BL431">
            <v>6.7857142857142866E-2</v>
          </cell>
          <cell r="BM431">
            <v>6.7857142857142866E-2</v>
          </cell>
          <cell r="BN431">
            <v>6.7857142857142866E-2</v>
          </cell>
          <cell r="BO431">
            <v>6.7857142857142866E-2</v>
          </cell>
        </row>
        <row r="432">
          <cell r="AO432">
            <v>-8.1523937588961811E-3</v>
          </cell>
          <cell r="AP432">
            <v>-8.1523937588961811E-3</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row>
        <row r="433">
          <cell r="AP433">
            <v>3.8468321069279856</v>
          </cell>
          <cell r="AQ433">
            <v>3.8468321069279856</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row>
        <row r="434">
          <cell r="W434">
            <v>-0.24671283280638079</v>
          </cell>
          <cell r="AB434">
            <v>0</v>
          </cell>
          <cell r="AG434">
            <v>0</v>
          </cell>
          <cell r="AL434">
            <v>0</v>
          </cell>
          <cell r="AQ434">
            <v>3.5645847538480746</v>
          </cell>
          <cell r="AR434">
            <v>3.5645847538480746</v>
          </cell>
          <cell r="AS434">
            <v>-0.24458602770130994</v>
          </cell>
          <cell r="AT434">
            <v>-0.24458602770130994</v>
          </cell>
          <cell r="AU434">
            <v>-0.24458602770130994</v>
          </cell>
          <cell r="AV434">
            <v>-0.24458602770130994</v>
          </cell>
          <cell r="AW434">
            <v>-0.24458602770130994</v>
          </cell>
          <cell r="AX434">
            <v>-0.22012742493117896</v>
          </cell>
          <cell r="AY434">
            <v>-0.19566882216104797</v>
          </cell>
          <cell r="AZ434">
            <v>-0.17121021939091696</v>
          </cell>
          <cell r="BA434">
            <v>-0.14675161662078598</v>
          </cell>
          <cell r="BB434">
            <v>-0.12229301385065497</v>
          </cell>
          <cell r="BC434">
            <v>-9.7834411080523986E-2</v>
          </cell>
          <cell r="BD434">
            <v>-7.337580831039299E-2</v>
          </cell>
          <cell r="BE434">
            <v>-4.8917205540261993E-2</v>
          </cell>
          <cell r="BF434">
            <v>-2.4458602770130997E-2</v>
          </cell>
        </row>
        <row r="435">
          <cell r="AR435">
            <v>2.5313311376269114</v>
          </cell>
          <cell r="AS435">
            <v>2.5313311376269114</v>
          </cell>
          <cell r="AT435">
            <v>0.31582434280069271</v>
          </cell>
          <cell r="AU435">
            <v>0.31582434280069271</v>
          </cell>
          <cell r="AV435">
            <v>0.31582434280069271</v>
          </cell>
          <cell r="AW435">
            <v>0.31582434280069271</v>
          </cell>
          <cell r="AX435">
            <v>0.31582434280069271</v>
          </cell>
          <cell r="AY435">
            <v>0.28424190852062342</v>
          </cell>
          <cell r="AZ435">
            <v>0.25265947424055413</v>
          </cell>
          <cell r="BA435">
            <v>0.22107703996048489</v>
          </cell>
          <cell r="BB435">
            <v>0.18949460568041562</v>
          </cell>
          <cell r="BC435">
            <v>0.15791217140034636</v>
          </cell>
          <cell r="BD435">
            <v>0.12632973712027706</v>
          </cell>
          <cell r="BE435">
            <v>9.4747302840207812E-2</v>
          </cell>
          <cell r="BF435">
            <v>6.3164868560138532E-2</v>
          </cell>
          <cell r="BG435">
            <v>3.1582434280069266E-2</v>
          </cell>
        </row>
        <row r="436">
          <cell r="W436">
            <v>-0.24671283280638079</v>
          </cell>
          <cell r="AB436">
            <v>-0.24671283280638079</v>
          </cell>
          <cell r="AG436">
            <v>-0.24671283280638079</v>
          </cell>
          <cell r="AL436">
            <v>-0.24671283280638079</v>
          </cell>
          <cell r="AQ436">
            <v>-0.24671283280638079</v>
          </cell>
          <cell r="AR436">
            <v>12.747789893955554</v>
          </cell>
          <cell r="AS436">
            <v>1.4092071978409699</v>
          </cell>
          <cell r="AT436">
            <v>1.4092071978409699</v>
          </cell>
          <cell r="AU436">
            <v>0.48186719478983381</v>
          </cell>
          <cell r="AV436">
            <v>0.48186719478983381</v>
          </cell>
          <cell r="AW436">
            <v>0.48186719478983381</v>
          </cell>
          <cell r="AX436">
            <v>0.48186719478983381</v>
          </cell>
          <cell r="AY436">
            <v>0.48186719478983381</v>
          </cell>
          <cell r="AZ436">
            <v>0.43368047531085041</v>
          </cell>
          <cell r="BA436">
            <v>0.38549375583186701</v>
          </cell>
          <cell r="BB436">
            <v>0.33730703635288367</v>
          </cell>
          <cell r="BC436">
            <v>0.28912031687390027</v>
          </cell>
          <cell r="BD436">
            <v>0.2409335973949169</v>
          </cell>
          <cell r="BE436">
            <v>0.19274687791593351</v>
          </cell>
          <cell r="BF436">
            <v>0.14456015843695014</v>
          </cell>
          <cell r="BG436">
            <v>9.6373438957966753E-2</v>
          </cell>
          <cell r="BH436">
            <v>4.8186719478983377E-2</v>
          </cell>
          <cell r="BI436">
            <v>1.6138099207097656</v>
          </cell>
          <cell r="BJ436">
            <v>0.2459164334788051</v>
          </cell>
          <cell r="BK436">
            <v>1.4155343563970746E-15</v>
          </cell>
        </row>
        <row r="437">
          <cell r="AB437">
            <v>-6.9079593185786626E-3</v>
          </cell>
          <cell r="AG437">
            <v>-6.9079593185786626E-3</v>
          </cell>
          <cell r="AL437">
            <v>-6.9079593185786626E-3</v>
          </cell>
          <cell r="AQ437">
            <v>-6.9079593185786626E-3</v>
          </cell>
          <cell r="AR437">
            <v>-6.9079593185786626E-3</v>
          </cell>
          <cell r="AS437">
            <v>0.35693811703075551</v>
          </cell>
          <cell r="AT437">
            <v>2.7423066716682882</v>
          </cell>
          <cell r="AU437">
            <v>2.7423066716682882</v>
          </cell>
          <cell r="AV437">
            <v>0.37528714559390663</v>
          </cell>
          <cell r="AW437">
            <v>0.37528714559390663</v>
          </cell>
          <cell r="AX437">
            <v>0.37528714559390663</v>
          </cell>
          <cell r="AY437">
            <v>0.37528714559390663</v>
          </cell>
          <cell r="AZ437">
            <v>0.37528714559390663</v>
          </cell>
          <cell r="BA437">
            <v>0.33775843103451597</v>
          </cell>
          <cell r="BB437">
            <v>0.30022971647512531</v>
          </cell>
          <cell r="BC437">
            <v>0.26270100191573464</v>
          </cell>
          <cell r="BD437">
            <v>0.22517228735634401</v>
          </cell>
          <cell r="BE437">
            <v>0.18764357279695335</v>
          </cell>
          <cell r="BF437">
            <v>0.15011485823756268</v>
          </cell>
          <cell r="BG437">
            <v>0.11258614367817202</v>
          </cell>
          <cell r="BH437">
            <v>7.5057429118781369E-2</v>
          </cell>
          <cell r="BI437">
            <v>3.7528714559390698E-2</v>
          </cell>
          <cell r="BJ437">
            <v>4.5186677779873438E-2</v>
          </cell>
          <cell r="BK437">
            <v>6.8856601374065428E-3</v>
          </cell>
        </row>
        <row r="438">
          <cell r="AU438">
            <v>2.9012203733926301</v>
          </cell>
          <cell r="AV438">
            <v>2.9012203733926301</v>
          </cell>
          <cell r="AW438">
            <v>0.19865166704171525</v>
          </cell>
          <cell r="AX438">
            <v>0.19865166704171525</v>
          </cell>
          <cell r="AY438">
            <v>0.19865166704171525</v>
          </cell>
          <cell r="AZ438">
            <v>0.19865166704171525</v>
          </cell>
          <cell r="BA438">
            <v>0.19865166704171525</v>
          </cell>
          <cell r="BB438">
            <v>0.1787865003375437</v>
          </cell>
          <cell r="BC438">
            <v>0.15892133363337219</v>
          </cell>
          <cell r="BD438">
            <v>0.13905616692920064</v>
          </cell>
          <cell r="BE438">
            <v>0.11919100022502913</v>
          </cell>
          <cell r="BF438">
            <v>9.9325833520857595E-2</v>
          </cell>
          <cell r="BG438">
            <v>7.9460666816686065E-2</v>
          </cell>
          <cell r="BH438">
            <v>5.9595500112514535E-2</v>
          </cell>
          <cell r="BI438">
            <v>3.9730333408343005E-2</v>
          </cell>
          <cell r="BJ438">
            <v>1.9865166704171482E-2</v>
          </cell>
        </row>
        <row r="439">
          <cell r="AV439">
            <v>3.7155977665413928</v>
          </cell>
          <cell r="AW439">
            <v>3.7155977665413928</v>
          </cell>
          <cell r="AX439">
            <v>-2.2822826998969908E-2</v>
          </cell>
          <cell r="AY439">
            <v>-2.2822826998969908E-2</v>
          </cell>
          <cell r="AZ439">
            <v>-2.2822826998969908E-2</v>
          </cell>
          <cell r="BA439">
            <v>-2.2822826998969908E-2</v>
          </cell>
          <cell r="BB439">
            <v>-2.2822826998969908E-2</v>
          </cell>
          <cell r="BC439">
            <v>-2.054054429907292E-2</v>
          </cell>
          <cell r="BD439">
            <v>-1.8258261599175929E-2</v>
          </cell>
          <cell r="BE439">
            <v>-1.5975978899278941E-2</v>
          </cell>
          <cell r="BF439">
            <v>-1.3693696199381948E-2</v>
          </cell>
          <cell r="BG439">
            <v>-1.1411413499484957E-2</v>
          </cell>
          <cell r="BH439">
            <v>-9.1291307995879662E-3</v>
          </cell>
          <cell r="BI439">
            <v>-6.8468480996909751E-3</v>
          </cell>
          <cell r="BJ439">
            <v>-4.564565399793984E-3</v>
          </cell>
          <cell r="BK439">
            <v>-2.2822826998969929E-3</v>
          </cell>
        </row>
        <row r="440">
          <cell r="AR440">
            <v>-2.4671283280638081E-2</v>
          </cell>
          <cell r="AS440">
            <v>-2.4671283280638081E-2</v>
          </cell>
          <cell r="AT440">
            <v>-2.4671283280638081E-2</v>
          </cell>
          <cell r="AU440">
            <v>-2.4671283280638081E-2</v>
          </cell>
          <cell r="AV440">
            <v>-2.4671283280638081E-2</v>
          </cell>
          <cell r="AW440">
            <v>2.3876529329170646</v>
          </cell>
          <cell r="AX440">
            <v>2.3876529329170646</v>
          </cell>
          <cell r="AY440">
            <v>2.3876529329170646</v>
          </cell>
          <cell r="AZ440">
            <v>2.3876529329170646</v>
          </cell>
          <cell r="BA440">
            <v>2.3876529329170646</v>
          </cell>
          <cell r="BB440">
            <v>2.3876529329170646</v>
          </cell>
          <cell r="BC440">
            <v>2.3876529329170646</v>
          </cell>
          <cell r="BD440">
            <v>2.3876529329170646</v>
          </cell>
          <cell r="BE440">
            <v>2.3876529329170646</v>
          </cell>
          <cell r="BF440">
            <v>2.3876529329170646</v>
          </cell>
          <cell r="BG440">
            <v>10.798596946631218</v>
          </cell>
          <cell r="BH440">
            <v>7.5841708787697657</v>
          </cell>
          <cell r="BI440">
            <v>3.9586105847707205</v>
          </cell>
          <cell r="BJ440">
            <v>1.3678934872309605</v>
          </cell>
          <cell r="BK440">
            <v>0.24591643347880368</v>
          </cell>
        </row>
        <row r="441">
          <cell r="AR441">
            <v>-2.4671283280638081E-2</v>
          </cell>
          <cell r="AS441">
            <v>-2.4671283280638081E-2</v>
          </cell>
          <cell r="AT441">
            <v>-2.4671283280638081E-2</v>
          </cell>
          <cell r="AU441">
            <v>-2.4671283280638081E-2</v>
          </cell>
          <cell r="AV441">
            <v>-2.4671283280638081E-2</v>
          </cell>
          <cell r="AW441">
            <v>-2.4671283280638081E-2</v>
          </cell>
          <cell r="AX441">
            <v>2.0181533206467006</v>
          </cell>
          <cell r="AY441">
            <v>2.0181533206467006</v>
          </cell>
          <cell r="AZ441">
            <v>2.0181533206467006</v>
          </cell>
          <cell r="BA441">
            <v>2.0181533206467006</v>
          </cell>
          <cell r="BB441">
            <v>2.0181533206467006</v>
          </cell>
          <cell r="BC441">
            <v>2.0181533206467006</v>
          </cell>
          <cell r="BD441">
            <v>2.0181533206467006</v>
          </cell>
          <cell r="BE441">
            <v>2.0181533206467006</v>
          </cell>
          <cell r="BF441">
            <v>2.0181533206467006</v>
          </cell>
          <cell r="BG441">
            <v>2.0181533206467006</v>
          </cell>
        </row>
        <row r="459">
          <cell r="AB459">
            <v>1.2237401475468347E-4</v>
          </cell>
          <cell r="AG459">
            <v>1.2237401475468347E-4</v>
          </cell>
          <cell r="AL459">
            <v>1.2237401475468347E-4</v>
          </cell>
          <cell r="AM459">
            <v>1.2237401475468347E-4</v>
          </cell>
          <cell r="AN459">
            <v>1.2237401475468347E-4</v>
          </cell>
          <cell r="AO459">
            <v>1.1013661327921511E-4</v>
          </cell>
          <cell r="AP459">
            <v>9.7899211803746761E-5</v>
          </cell>
          <cell r="AQ459">
            <v>8.5661810328278414E-5</v>
          </cell>
          <cell r="AR459">
            <v>7.3424408852810054E-5</v>
          </cell>
          <cell r="AS459">
            <v>6.1187007377341707E-5</v>
          </cell>
          <cell r="AT459">
            <v>4.894960590187336E-5</v>
          </cell>
          <cell r="AU459">
            <v>3.6712204426405013E-5</v>
          </cell>
          <cell r="AV459">
            <v>2.447480295093667E-5</v>
          </cell>
          <cell r="AW459">
            <v>1.2237401475468325E-5</v>
          </cell>
          <cell r="AX459">
            <v>-2.1250362580715888E-20</v>
          </cell>
          <cell r="AY459">
            <v>-2.1250362580715888E-20</v>
          </cell>
          <cell r="AZ459">
            <v>-2.1250362580715888E-20</v>
          </cell>
          <cell r="BA459">
            <v>-2.1250362580715888E-20</v>
          </cell>
          <cell r="BB459">
            <v>-2.1250362580715888E-20</v>
          </cell>
          <cell r="BC459">
            <v>-2.1250362580715888E-20</v>
          </cell>
          <cell r="BD459">
            <v>-2.1250362580715888E-20</v>
          </cell>
          <cell r="BE459">
            <v>-2.1250362580715888E-20</v>
          </cell>
          <cell r="BF459">
            <v>-2.1250362580715888E-20</v>
          </cell>
          <cell r="BG459">
            <v>-2.1250362580715888E-20</v>
          </cell>
          <cell r="BH459">
            <v>-2.1250362580715888E-20</v>
          </cell>
          <cell r="BI459">
            <v>0</v>
          </cell>
          <cell r="BJ459">
            <v>0</v>
          </cell>
          <cell r="BK459">
            <v>0</v>
          </cell>
        </row>
        <row r="460">
          <cell r="AG460">
            <v>-2.282670252490931E-3</v>
          </cell>
          <cell r="AL460">
            <v>-2.282670252490931E-3</v>
          </cell>
          <cell r="AM460">
            <v>-2.282670252490931E-3</v>
          </cell>
          <cell r="AN460">
            <v>-2.282670252490931E-3</v>
          </cell>
          <cell r="AO460">
            <v>-2.282670252490931E-3</v>
          </cell>
          <cell r="AP460">
            <v>-2.054403227241838E-3</v>
          </cell>
          <cell r="AQ460">
            <v>-1.8261362019927449E-3</v>
          </cell>
          <cell r="AR460">
            <v>-1.5978691767436519E-3</v>
          </cell>
          <cell r="AS460">
            <v>-1.3696021514945588E-3</v>
          </cell>
          <cell r="AT460">
            <v>-1.1413351262454655E-3</v>
          </cell>
          <cell r="AU460">
            <v>-9.1306810099637246E-4</v>
          </cell>
          <cell r="AV460">
            <v>-6.848010757472794E-4</v>
          </cell>
          <cell r="AW460">
            <v>-4.5653405049818623E-4</v>
          </cell>
          <cell r="AX460">
            <v>-2.2826702524909317E-4</v>
          </cell>
          <cell r="AY460">
            <v>9.0788820104369101</v>
          </cell>
          <cell r="AZ460">
            <v>7.7818988660887802</v>
          </cell>
          <cell r="BA460">
            <v>6.4849157217406503</v>
          </cell>
          <cell r="BB460">
            <v>5.1879325773925205</v>
          </cell>
          <cell r="BC460">
            <v>3.8909494330443906</v>
          </cell>
          <cell r="BD460">
            <v>2.5939662886962607</v>
          </cell>
          <cell r="BE460">
            <v>1.2969831443481308</v>
          </cell>
          <cell r="BF460">
            <v>0</v>
          </cell>
          <cell r="BG460">
            <v>0</v>
          </cell>
          <cell r="BH460">
            <v>0</v>
          </cell>
          <cell r="BI460">
            <v>0</v>
          </cell>
          <cell r="BJ460">
            <v>0</v>
          </cell>
          <cell r="BK460">
            <v>0</v>
          </cell>
        </row>
        <row r="461">
          <cell r="AL461">
            <v>1.077112989939836</v>
          </cell>
          <cell r="AM461">
            <v>1.077112989939836</v>
          </cell>
          <cell r="AN461">
            <v>1.077112989939836</v>
          </cell>
          <cell r="AO461">
            <v>1.077112989939836</v>
          </cell>
          <cell r="AP461">
            <v>1.077112989939836</v>
          </cell>
          <cell r="AQ461">
            <v>0.96940169094585238</v>
          </cell>
          <cell r="AR461">
            <v>0.86169039195186881</v>
          </cell>
          <cell r="AS461">
            <v>0.75397909295788523</v>
          </cell>
          <cell r="AT461">
            <v>0.64626779396390166</v>
          </cell>
          <cell r="AU461">
            <v>0.5385564949699182</v>
          </cell>
          <cell r="AV461">
            <v>0.43084519597593457</v>
          </cell>
          <cell r="AW461">
            <v>0.32313389698195094</v>
          </cell>
          <cell r="AX461">
            <v>0.21542259798796734</v>
          </cell>
          <cell r="AY461">
            <v>0.10771129899398375</v>
          </cell>
          <cell r="AZ461">
            <v>22.500982475030149</v>
          </cell>
          <cell r="BA461">
            <v>19.286556407168696</v>
          </cell>
          <cell r="BB461">
            <v>16.072130339307243</v>
          </cell>
          <cell r="BC461">
            <v>12.857704271445792</v>
          </cell>
          <cell r="BD461">
            <v>9.643278203584341</v>
          </cell>
          <cell r="BE461">
            <v>6.4288521357228898</v>
          </cell>
          <cell r="BF461">
            <v>3.2144260678614387</v>
          </cell>
          <cell r="BG461">
            <v>-1.2434497875801753E-14</v>
          </cell>
          <cell r="BH461">
            <v>-1.2434497875801753E-14</v>
          </cell>
          <cell r="BI461">
            <v>-1.2434497875801753E-14</v>
          </cell>
          <cell r="BJ461">
            <v>-1.2434497875801753E-14</v>
          </cell>
          <cell r="BK461">
            <v>-1.2434497875801753E-14</v>
          </cell>
        </row>
        <row r="462">
          <cell r="AM462">
            <v>0.99808373107746085</v>
          </cell>
          <cell r="AN462">
            <v>0.99808373107746085</v>
          </cell>
          <cell r="AO462">
            <v>0.99808373107746085</v>
          </cell>
          <cell r="AP462">
            <v>0.99808373107746085</v>
          </cell>
          <cell r="AQ462">
            <v>0.99808373107746085</v>
          </cell>
          <cell r="AR462">
            <v>0.8982753579697148</v>
          </cell>
          <cell r="AS462">
            <v>0.79846698486196876</v>
          </cell>
          <cell r="AT462">
            <v>0.69865861175422261</v>
          </cell>
          <cell r="AU462">
            <v>0.59885023864647657</v>
          </cell>
          <cell r="AV462">
            <v>0.49904186553873053</v>
          </cell>
          <cell r="AW462">
            <v>0.39923349243098444</v>
          </cell>
          <cell r="AX462">
            <v>0.2994251193232384</v>
          </cell>
          <cell r="AY462">
            <v>0.1996167462154923</v>
          </cell>
          <cell r="AZ462">
            <v>9.9808373107746221E-2</v>
          </cell>
          <cell r="BA462">
            <v>25.378922057993321</v>
          </cell>
          <cell r="BB462">
            <v>21.753361763994278</v>
          </cell>
          <cell r="BC462">
            <v>18.127801469995234</v>
          </cell>
          <cell r="BD462">
            <v>14.502241175996188</v>
          </cell>
          <cell r="BE462">
            <v>10.876680881997142</v>
          </cell>
          <cell r="BF462">
            <v>7.2511205879980967</v>
          </cell>
          <cell r="BG462">
            <v>3.625560293999051</v>
          </cell>
          <cell r="BH462">
            <v>5.3290705182007514E-15</v>
          </cell>
          <cell r="BI462">
            <v>5.3290705182007514E-15</v>
          </cell>
          <cell r="BJ462">
            <v>5.3290705182007514E-15</v>
          </cell>
          <cell r="BK462">
            <v>5.3290705182007514E-15</v>
          </cell>
        </row>
        <row r="463">
          <cell r="AN463">
            <v>0.70877271853553514</v>
          </cell>
          <cell r="AO463">
            <v>0.70877271853553514</v>
          </cell>
          <cell r="AP463">
            <v>0.70877271853553514</v>
          </cell>
          <cell r="AQ463">
            <v>0.70877271853553514</v>
          </cell>
          <cell r="AR463">
            <v>0.70877271853553514</v>
          </cell>
          <cell r="AS463">
            <v>0.63789544668198161</v>
          </cell>
          <cell r="AT463">
            <v>0.5670181748284282</v>
          </cell>
          <cell r="AU463">
            <v>0.49614090297487468</v>
          </cell>
          <cell r="AV463">
            <v>0.42526363112132115</v>
          </cell>
          <cell r="AW463">
            <v>0.35438635926776768</v>
          </cell>
          <cell r="AX463">
            <v>0.28350908741421421</v>
          </cell>
          <cell r="AY463">
            <v>0.21263181556066066</v>
          </cell>
          <cell r="AZ463">
            <v>0.14175454370710713</v>
          </cell>
          <cell r="BA463">
            <v>7.0877271853553622E-2</v>
          </cell>
          <cell r="BB463">
            <v>18.135019682778321</v>
          </cell>
          <cell r="BC463">
            <v>15.544302585238562</v>
          </cell>
          <cell r="BD463">
            <v>12.953585487698803</v>
          </cell>
          <cell r="BE463">
            <v>10.362868390159043</v>
          </cell>
          <cell r="BF463">
            <v>7.7721512926192835</v>
          </cell>
          <cell r="BG463">
            <v>5.1814341950795235</v>
          </cell>
          <cell r="BH463">
            <v>2.5907170975397635</v>
          </cell>
          <cell r="BI463">
            <v>3.5527136788005009E-15</v>
          </cell>
          <cell r="BJ463">
            <v>3.5527136788005009E-15</v>
          </cell>
          <cell r="BK463">
            <v>3.5527136788005009E-15</v>
          </cell>
        </row>
        <row r="464">
          <cell r="AO464">
            <v>0.39457801539547155</v>
          </cell>
          <cell r="AP464">
            <v>0.39457801539547155</v>
          </cell>
          <cell r="AQ464">
            <v>0.39457801539547155</v>
          </cell>
          <cell r="AR464">
            <v>0.39457801539547155</v>
          </cell>
          <cell r="AS464">
            <v>0.39457801539547155</v>
          </cell>
          <cell r="AT464">
            <v>0.3551202138559244</v>
          </cell>
          <cell r="AU464">
            <v>0.31566241231637721</v>
          </cell>
          <cell r="AV464">
            <v>0.27620461077683006</v>
          </cell>
          <cell r="AW464">
            <v>0.23674680923728286</v>
          </cell>
          <cell r="AX464">
            <v>0.19728900769773572</v>
          </cell>
          <cell r="AY464">
            <v>0.15783120615818855</v>
          </cell>
          <cell r="AZ464">
            <v>0.1183734046186414</v>
          </cell>
          <cell r="BA464">
            <v>7.891560307909426E-2</v>
          </cell>
          <cell r="BB464">
            <v>3.9457801539547095E-2</v>
          </cell>
          <cell r="BC464">
            <v>7.8538393762650971</v>
          </cell>
          <cell r="BD464">
            <v>6.7318623225129404</v>
          </cell>
          <cell r="BE464">
            <v>5.6098852687607836</v>
          </cell>
          <cell r="BF464">
            <v>4.4879082150086269</v>
          </cell>
          <cell r="BG464">
            <v>3.3659311612564702</v>
          </cell>
          <cell r="BH464">
            <v>2.2439541075043135</v>
          </cell>
          <cell r="BI464">
            <v>1.1219770537521567</v>
          </cell>
          <cell r="BJ464">
            <v>0</v>
          </cell>
          <cell r="BK464">
            <v>0</v>
          </cell>
        </row>
        <row r="465">
          <cell r="AP465">
            <v>0.76784586806712074</v>
          </cell>
          <cell r="AQ465">
            <v>0.76784586806712074</v>
          </cell>
          <cell r="AR465">
            <v>0.76784586806712074</v>
          </cell>
          <cell r="AS465">
            <v>0.76784586806712074</v>
          </cell>
          <cell r="AT465">
            <v>0.76784586806712074</v>
          </cell>
          <cell r="AU465">
            <v>0.69106128126040867</v>
          </cell>
          <cell r="AV465">
            <v>0.61427669445369659</v>
          </cell>
          <cell r="AW465">
            <v>0.53749210764698452</v>
          </cell>
          <cell r="AX465">
            <v>0.46070752084027244</v>
          </cell>
          <cell r="AY465">
            <v>0.38392293403356037</v>
          </cell>
          <cell r="AZ465">
            <v>0.3071383472268483</v>
          </cell>
          <cell r="BA465">
            <v>0.23035376042013622</v>
          </cell>
          <cell r="BB465">
            <v>0.15356917361342415</v>
          </cell>
          <cell r="BC465">
            <v>7.6784586806712074E-2</v>
          </cell>
          <cell r="BD465">
            <v>1.7214150343516255</v>
          </cell>
          <cell r="BE465">
            <v>1.4754986008728217</v>
          </cell>
          <cell r="BF465">
            <v>1.2295821673940179</v>
          </cell>
          <cell r="BG465">
            <v>0.98366573391521428</v>
          </cell>
          <cell r="BH465">
            <v>0.73774930043641063</v>
          </cell>
          <cell r="BI465">
            <v>0.49183286695760697</v>
          </cell>
          <cell r="BJ465">
            <v>0.24591643347880329</v>
          </cell>
          <cell r="BK465">
            <v>-3.8857805861880479E-16</v>
          </cell>
        </row>
        <row r="466">
          <cell r="AQ466">
            <v>0.81234170454993637</v>
          </cell>
          <cell r="AR466">
            <v>0.81234170454993637</v>
          </cell>
          <cell r="AS466">
            <v>0.81234170454993637</v>
          </cell>
          <cell r="AT466">
            <v>0.81234170454993637</v>
          </cell>
          <cell r="AU466">
            <v>0.81234170454993637</v>
          </cell>
          <cell r="AV466">
            <v>0.73110753409494278</v>
          </cell>
          <cell r="AW466">
            <v>0.64987336363994919</v>
          </cell>
          <cell r="AX466">
            <v>0.56863919318495548</v>
          </cell>
          <cell r="AY466">
            <v>0.48740502272996189</v>
          </cell>
          <cell r="AZ466">
            <v>0.4061708522749683</v>
          </cell>
          <cell r="BA466">
            <v>0.32493668181997465</v>
          </cell>
          <cell r="BB466">
            <v>0.24370251136498106</v>
          </cell>
          <cell r="BC466">
            <v>0.16246834090998741</v>
          </cell>
          <cell r="BD466">
            <v>8.1234170454993773E-2</v>
          </cell>
        </row>
        <row r="467">
          <cell r="W467">
            <v>0</v>
          </cell>
          <cell r="AB467">
            <v>-6.9079593185786626E-3</v>
          </cell>
          <cell r="AG467">
            <v>-6.9079593185786626E-3</v>
          </cell>
          <cell r="AL467">
            <v>-6.9079593185786626E-3</v>
          </cell>
          <cell r="AQ467">
            <v>-6.9079593185786626E-3</v>
          </cell>
          <cell r="AR467">
            <v>1.04036737463159</v>
          </cell>
          <cell r="AS467">
            <v>1.04036737463159</v>
          </cell>
          <cell r="AT467">
            <v>1.04036737463159</v>
          </cell>
          <cell r="AU467">
            <v>1.04036737463159</v>
          </cell>
          <cell r="AV467">
            <v>1.04036737463159</v>
          </cell>
          <cell r="AW467">
            <v>0.93633063716843101</v>
          </cell>
          <cell r="AX467">
            <v>0.83229389970527201</v>
          </cell>
          <cell r="AY467">
            <v>0.72825716224211301</v>
          </cell>
          <cell r="AZ467">
            <v>0.62422042477895401</v>
          </cell>
          <cell r="BA467">
            <v>0.52018368731579501</v>
          </cell>
          <cell r="BB467">
            <v>0.41614694985263601</v>
          </cell>
          <cell r="BC467">
            <v>0.312110212389477</v>
          </cell>
          <cell r="BD467">
            <v>0.208073474926318</v>
          </cell>
          <cell r="BE467">
            <v>0.104036737463159</v>
          </cell>
          <cell r="BF467">
            <v>1.0094215158121027</v>
          </cell>
          <cell r="BG467">
            <v>0.67074527326468103</v>
          </cell>
          <cell r="BH467">
            <v>0.36838455875900727</v>
          </cell>
          <cell r="BI467">
            <v>0.15602777415345367</v>
          </cell>
          <cell r="BJ467">
            <v>4.5186677779873383E-2</v>
          </cell>
          <cell r="BK467">
            <v>6.8856601374064942E-3</v>
          </cell>
          <cell r="BL467">
            <v>1.3600232051658168E-18</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row>
        <row r="468">
          <cell r="AS468">
            <v>0.6685428212167781</v>
          </cell>
          <cell r="AT468">
            <v>0.6685428212167781</v>
          </cell>
          <cell r="AU468">
            <v>0.6685428212167781</v>
          </cell>
          <cell r="AV468">
            <v>0.6685428212167781</v>
          </cell>
          <cell r="AW468">
            <v>0.6685428212167781</v>
          </cell>
          <cell r="AX468">
            <v>0.60168853909510023</v>
          </cell>
          <cell r="AY468">
            <v>0.53483425697342246</v>
          </cell>
          <cell r="AZ468">
            <v>0.4679799748517447</v>
          </cell>
          <cell r="BA468">
            <v>0.40112569273006693</v>
          </cell>
          <cell r="BB468">
            <v>0.33427141060838911</v>
          </cell>
          <cell r="BC468">
            <v>0.26741712848671134</v>
          </cell>
          <cell r="BD468">
            <v>0.20056284636503352</v>
          </cell>
          <cell r="BE468">
            <v>0.13370856424335573</v>
          </cell>
          <cell r="BF468">
            <v>6.6854282121677905E-2</v>
          </cell>
        </row>
        <row r="469">
          <cell r="AB469">
            <v>-6.9079593185786626E-3</v>
          </cell>
          <cell r="AG469">
            <v>-6.9079593185786626E-3</v>
          </cell>
          <cell r="AL469">
            <v>-6.9079593185786626E-3</v>
          </cell>
          <cell r="AQ469">
            <v>-6.9079593185786626E-3</v>
          </cell>
          <cell r="AR469">
            <v>-6.9079593185786626E-3</v>
          </cell>
          <cell r="AS469">
            <v>-6.2171633867207955E-3</v>
          </cell>
          <cell r="AT469">
            <v>0.5650829297810761</v>
          </cell>
          <cell r="AU469">
            <v>0.5650829297810761</v>
          </cell>
          <cell r="AV469">
            <v>0.5650829297810761</v>
          </cell>
          <cell r="AW469">
            <v>0.5650829297810761</v>
          </cell>
          <cell r="AX469">
            <v>0.5650829297810761</v>
          </cell>
          <cell r="AY469">
            <v>0.50857463680296855</v>
          </cell>
          <cell r="AZ469">
            <v>0.45206634382486094</v>
          </cell>
          <cell r="BA469">
            <v>0.39555805084675333</v>
          </cell>
          <cell r="BB469">
            <v>0.33904975786864572</v>
          </cell>
          <cell r="BC469">
            <v>0.28254146489053811</v>
          </cell>
          <cell r="BD469">
            <v>0.22603317191243052</v>
          </cell>
          <cell r="BE469">
            <v>0.16952487893432291</v>
          </cell>
          <cell r="BF469">
            <v>0.11301658595621532</v>
          </cell>
          <cell r="BG469">
            <v>5.6508292978107694E-2</v>
          </cell>
          <cell r="BH469">
            <v>1.3600232051658168E-18</v>
          </cell>
          <cell r="BI469">
            <v>1.3600232051658168E-18</v>
          </cell>
          <cell r="BJ469">
            <v>1.3600232051658168E-18</v>
          </cell>
          <cell r="BK469">
            <v>1.3600232051658168E-18</v>
          </cell>
          <cell r="BL469">
            <v>1.3600232051658168E-18</v>
          </cell>
        </row>
        <row r="477">
          <cell r="D477">
            <v>74</v>
          </cell>
          <cell r="E477">
            <v>127</v>
          </cell>
          <cell r="F477">
            <v>128</v>
          </cell>
          <cell r="G477">
            <v>75.400000000000006</v>
          </cell>
          <cell r="H477">
            <v>67.459999999999994</v>
          </cell>
          <cell r="M477">
            <v>65.3</v>
          </cell>
          <cell r="R477">
            <v>39.779999999999994</v>
          </cell>
          <cell r="T477">
            <v>24</v>
          </cell>
          <cell r="U477">
            <v>24</v>
          </cell>
          <cell r="V477">
            <v>22.3</v>
          </cell>
          <cell r="W477">
            <v>22.3</v>
          </cell>
          <cell r="X477">
            <v>18.5</v>
          </cell>
          <cell r="Y477">
            <v>18.399999999999999</v>
          </cell>
          <cell r="Z477">
            <v>0</v>
          </cell>
          <cell r="AA477">
            <v>0</v>
          </cell>
          <cell r="AB477">
            <v>60.15</v>
          </cell>
          <cell r="AG477">
            <v>60.15</v>
          </cell>
          <cell r="AL477">
            <v>60.15</v>
          </cell>
          <cell r="AM477">
            <v>60.15</v>
          </cell>
          <cell r="AN477">
            <v>60.15</v>
          </cell>
          <cell r="AO477">
            <v>60.15</v>
          </cell>
          <cell r="AP477">
            <v>60.15</v>
          </cell>
          <cell r="AQ477">
            <v>60.15</v>
          </cell>
          <cell r="AR477">
            <v>60.15</v>
          </cell>
          <cell r="AS477">
            <v>60.15</v>
          </cell>
          <cell r="AT477">
            <v>60.15</v>
          </cell>
          <cell r="AU477">
            <v>60.15</v>
          </cell>
          <cell r="AV477">
            <v>60.15</v>
          </cell>
          <cell r="AW477">
            <v>60.15</v>
          </cell>
          <cell r="AX477">
            <v>60.15</v>
          </cell>
          <cell r="AY477">
            <v>60.15</v>
          </cell>
          <cell r="AZ477">
            <v>60.15</v>
          </cell>
          <cell r="BA477">
            <v>60.15</v>
          </cell>
          <cell r="BB477">
            <v>60.15</v>
          </cell>
          <cell r="BC477">
            <v>60.15</v>
          </cell>
          <cell r="BD477">
            <v>60.15</v>
          </cell>
          <cell r="BE477">
            <v>60.15</v>
          </cell>
          <cell r="BF477">
            <v>60.15</v>
          </cell>
          <cell r="BG477">
            <v>60.15</v>
          </cell>
        </row>
        <row r="478">
          <cell r="D478">
            <v>18.322875</v>
          </cell>
          <cell r="E478">
            <v>36.64575</v>
          </cell>
          <cell r="F478">
            <v>73.291499999999999</v>
          </cell>
          <cell r="G478">
            <v>146.583</v>
          </cell>
          <cell r="H478">
            <v>293.166</v>
          </cell>
          <cell r="M478">
            <v>325.74</v>
          </cell>
          <cell r="R478">
            <v>325.74</v>
          </cell>
          <cell r="W478">
            <v>308.74</v>
          </cell>
          <cell r="AB478">
            <v>157.19</v>
          </cell>
          <cell r="AG478">
            <v>143.04</v>
          </cell>
          <cell r="AL478">
            <v>173.04</v>
          </cell>
          <cell r="AM478">
            <v>173.04</v>
          </cell>
          <cell r="AN478">
            <v>173.04</v>
          </cell>
          <cell r="AO478">
            <v>173.04</v>
          </cell>
          <cell r="AP478">
            <v>173.04</v>
          </cell>
          <cell r="AQ478">
            <v>173.04</v>
          </cell>
          <cell r="AR478">
            <v>173.04</v>
          </cell>
          <cell r="AS478">
            <v>173.04</v>
          </cell>
          <cell r="AT478">
            <v>173.04</v>
          </cell>
          <cell r="AU478">
            <v>173.04</v>
          </cell>
          <cell r="AV478">
            <v>173.04</v>
          </cell>
          <cell r="AW478">
            <v>173.04</v>
          </cell>
          <cell r="AX478">
            <v>173.04</v>
          </cell>
          <cell r="AY478">
            <v>173.04</v>
          </cell>
          <cell r="AZ478">
            <v>173.04</v>
          </cell>
          <cell r="BA478">
            <v>173.04</v>
          </cell>
          <cell r="BB478">
            <v>173.04</v>
          </cell>
          <cell r="BC478">
            <v>173.04</v>
          </cell>
          <cell r="BD478">
            <v>173.04</v>
          </cell>
          <cell r="BE478">
            <v>173.04</v>
          </cell>
          <cell r="BF478">
            <v>173.04</v>
          </cell>
          <cell r="BG478">
            <v>173.04</v>
          </cell>
        </row>
      </sheetData>
      <sheetData sheetId="19" refreshError="1">
        <row r="37">
          <cell r="K37">
            <v>3</v>
          </cell>
          <cell r="M37">
            <v>3</v>
          </cell>
          <cell r="T37">
            <v>0</v>
          </cell>
          <cell r="U37">
            <v>0</v>
          </cell>
          <cell r="V37">
            <v>5.29</v>
          </cell>
          <cell r="W37">
            <v>5.29</v>
          </cell>
          <cell r="X37">
            <v>0</v>
          </cell>
          <cell r="Y37">
            <v>0</v>
          </cell>
          <cell r="Z37">
            <v>0</v>
          </cell>
          <cell r="AA37">
            <v>3.09375</v>
          </cell>
          <cell r="AB37">
            <v>3.09375</v>
          </cell>
          <cell r="AC37">
            <v>0.32198500000000002</v>
          </cell>
          <cell r="AD37">
            <v>0.12415</v>
          </cell>
          <cell r="AE37">
            <v>0.12642</v>
          </cell>
          <cell r="AF37">
            <v>0.12089999999999999</v>
          </cell>
          <cell r="AG37">
            <v>0.69345500000000004</v>
          </cell>
          <cell r="AH37">
            <v>2.25</v>
          </cell>
          <cell r="AI37">
            <v>2.25</v>
          </cell>
          <cell r="AJ37">
            <v>2.25</v>
          </cell>
          <cell r="AK37">
            <v>1.25</v>
          </cell>
          <cell r="AL37">
            <v>8</v>
          </cell>
          <cell r="AM37">
            <v>10</v>
          </cell>
          <cell r="AN37">
            <v>10</v>
          </cell>
          <cell r="AO37">
            <v>10</v>
          </cell>
          <cell r="AP37">
            <v>10</v>
          </cell>
          <cell r="AQ37">
            <v>10</v>
          </cell>
          <cell r="AR37">
            <v>10</v>
          </cell>
          <cell r="AS37">
            <v>10</v>
          </cell>
        </row>
        <row r="42">
          <cell r="N42">
            <v>0</v>
          </cell>
          <cell r="O42">
            <v>0</v>
          </cell>
          <cell r="P42">
            <v>0</v>
          </cell>
          <cell r="Q42">
            <v>0</v>
          </cell>
          <cell r="R42">
            <v>0</v>
          </cell>
          <cell r="S42">
            <v>0</v>
          </cell>
          <cell r="T42">
            <v>0</v>
          </cell>
          <cell r="U42">
            <v>0</v>
          </cell>
          <cell r="V42">
            <v>2.44</v>
          </cell>
          <cell r="W42">
            <v>2.44</v>
          </cell>
          <cell r="X42">
            <v>0.85899999999999999</v>
          </cell>
          <cell r="Y42">
            <v>0.85899999999999999</v>
          </cell>
          <cell r="Z42">
            <v>0.88</v>
          </cell>
          <cell r="AA42">
            <v>0.85899999999999999</v>
          </cell>
          <cell r="AB42">
            <v>3.4569999999999999</v>
          </cell>
          <cell r="AC42">
            <v>0.21375440000000001</v>
          </cell>
          <cell r="AD42">
            <v>0.239979</v>
          </cell>
          <cell r="AE42">
            <v>0.47799999999999998</v>
          </cell>
          <cell r="AF42">
            <v>0.37057000000000001</v>
          </cell>
          <cell r="AG42">
            <v>1.3023034</v>
          </cell>
          <cell r="AH42">
            <v>1.375</v>
          </cell>
          <cell r="AI42">
            <v>1.375</v>
          </cell>
          <cell r="AJ42">
            <v>1.375</v>
          </cell>
          <cell r="AK42">
            <v>1.375</v>
          </cell>
          <cell r="AL42">
            <v>5.5</v>
          </cell>
          <cell r="AM42">
            <v>4</v>
          </cell>
          <cell r="AN42">
            <v>6</v>
          </cell>
          <cell r="AO42">
            <v>8</v>
          </cell>
          <cell r="AP42">
            <v>9</v>
          </cell>
          <cell r="AQ42">
            <v>10</v>
          </cell>
          <cell r="AR42">
            <v>11</v>
          </cell>
          <cell r="AS42">
            <v>11</v>
          </cell>
        </row>
        <row r="49">
          <cell r="V49">
            <v>0.9</v>
          </cell>
          <cell r="W49">
            <v>0.9</v>
          </cell>
          <cell r="X49">
            <v>0</v>
          </cell>
          <cell r="Y49">
            <v>0</v>
          </cell>
          <cell r="Z49">
            <v>0</v>
          </cell>
          <cell r="AA49">
            <v>0</v>
          </cell>
          <cell r="AB49">
            <v>0</v>
          </cell>
          <cell r="AC49">
            <v>0</v>
          </cell>
          <cell r="AD49">
            <v>0</v>
          </cell>
          <cell r="AE49">
            <v>1.5</v>
          </cell>
          <cell r="AF49">
            <v>2.125</v>
          </cell>
          <cell r="AG49">
            <v>3.625</v>
          </cell>
          <cell r="AH49">
            <v>1.125</v>
          </cell>
          <cell r="AI49">
            <v>1.125</v>
          </cell>
          <cell r="AJ49">
            <v>1.125</v>
          </cell>
          <cell r="AK49">
            <v>1.125</v>
          </cell>
          <cell r="AL49">
            <v>4.5</v>
          </cell>
          <cell r="AM49">
            <v>4</v>
          </cell>
          <cell r="AN49">
            <v>4</v>
          </cell>
          <cell r="AO49">
            <v>4</v>
          </cell>
          <cell r="AP49">
            <v>4</v>
          </cell>
          <cell r="AQ49">
            <v>4</v>
          </cell>
          <cell r="AR49">
            <v>4</v>
          </cell>
          <cell r="AS49">
            <v>4</v>
          </cell>
        </row>
      </sheetData>
      <sheetData sheetId="20" refreshError="1">
        <row r="49">
          <cell r="D49">
            <v>0</v>
          </cell>
          <cell r="E49">
            <v>0</v>
          </cell>
          <cell r="F49">
            <v>0</v>
          </cell>
          <cell r="G49">
            <v>21.569326465086991</v>
          </cell>
          <cell r="H49">
            <v>30.358145628598315</v>
          </cell>
          <cell r="I49">
            <v>30.057750000000002</v>
          </cell>
          <cell r="J49">
            <v>63.911999999999992</v>
          </cell>
          <cell r="K49">
            <v>65.822400000000002</v>
          </cell>
          <cell r="L49">
            <v>98.982399999999984</v>
          </cell>
          <cell r="M49">
            <v>95.88239999999999</v>
          </cell>
          <cell r="N49">
            <v>95.453339999999983</v>
          </cell>
          <cell r="O49">
            <v>93.91377</v>
          </cell>
          <cell r="P49">
            <v>104.20933149999999</v>
          </cell>
          <cell r="Q49">
            <v>100.49445</v>
          </cell>
          <cell r="R49">
            <v>100.49445</v>
          </cell>
          <cell r="S49">
            <v>114.03274854999999</v>
          </cell>
          <cell r="T49">
            <v>110.7134112</v>
          </cell>
          <cell r="U49">
            <v>105.01876934999999</v>
          </cell>
          <cell r="V49">
            <v>110.79946639999999</v>
          </cell>
          <cell r="W49">
            <v>110.79946639999999</v>
          </cell>
          <cell r="AB49">
            <v>110.17123544999998</v>
          </cell>
          <cell r="AC49">
            <v>106.97155099999998</v>
          </cell>
          <cell r="AD49">
            <v>98.525191499999991</v>
          </cell>
          <cell r="AE49">
            <v>89.292059999999992</v>
          </cell>
          <cell r="AF49">
            <v>89.858324999999994</v>
          </cell>
          <cell r="AG49">
            <v>89.858324999999979</v>
          </cell>
          <cell r="AL49">
            <v>102.60100999999997</v>
          </cell>
          <cell r="AM49">
            <v>118.07234</v>
          </cell>
          <cell r="AN49">
            <v>130.30246799999998</v>
          </cell>
          <cell r="AO49">
            <v>111.93019999999997</v>
          </cell>
          <cell r="AP49">
            <v>82.241159999999965</v>
          </cell>
          <cell r="AQ49">
            <v>54.964119999999966</v>
          </cell>
          <cell r="AR49">
            <v>36.075479999999963</v>
          </cell>
          <cell r="AS49">
            <v>20.756599999999967</v>
          </cell>
        </row>
        <row r="51">
          <cell r="D51">
            <v>92.322874999999996</v>
          </cell>
          <cell r="E51">
            <v>163.64574999999999</v>
          </cell>
          <cell r="F51">
            <v>201.29149999999998</v>
          </cell>
          <cell r="G51">
            <v>221.983</v>
          </cell>
          <cell r="H51">
            <v>360.62599999999998</v>
          </cell>
          <cell r="M51">
            <v>391.04</v>
          </cell>
          <cell r="R51">
            <v>365.52</v>
          </cell>
          <cell r="W51">
            <v>331.04</v>
          </cell>
          <cell r="AB51">
            <v>117.34</v>
          </cell>
          <cell r="AG51">
            <v>117.34</v>
          </cell>
          <cell r="AL51">
            <v>117.34</v>
          </cell>
          <cell r="AM51">
            <v>117.34</v>
          </cell>
          <cell r="AN51">
            <v>117.34</v>
          </cell>
          <cell r="AO51">
            <v>117.34</v>
          </cell>
          <cell r="AP51">
            <v>117.34</v>
          </cell>
          <cell r="AQ51">
            <v>117.34</v>
          </cell>
          <cell r="AR51">
            <v>117.34</v>
          </cell>
          <cell r="AS51">
            <v>117.34</v>
          </cell>
        </row>
      </sheetData>
      <sheetData sheetId="21" refreshError="1">
        <row r="29">
          <cell r="D29">
            <v>37.300000000000004</v>
          </cell>
          <cell r="E29">
            <v>58.4</v>
          </cell>
          <cell r="F29">
            <v>156.69999999999999</v>
          </cell>
          <cell r="G29">
            <v>-161.39999999999998</v>
          </cell>
          <cell r="H29">
            <v>-72</v>
          </cell>
          <cell r="I29">
            <v>-9.8000000000000007</v>
          </cell>
          <cell r="J29">
            <v>-1.0999999999999999</v>
          </cell>
          <cell r="K29">
            <v>4.6999999999999993</v>
          </cell>
          <cell r="L29">
            <v>25.500000000000004</v>
          </cell>
          <cell r="M29">
            <v>-38.122</v>
          </cell>
          <cell r="N29">
            <v>-21.956</v>
          </cell>
          <cell r="O29">
            <v>-25.749999999999996</v>
          </cell>
          <cell r="P29">
            <v>-27.551999999999992</v>
          </cell>
          <cell r="Q29">
            <v>-23.615999999999996</v>
          </cell>
          <cell r="R29">
            <v>-26.310557748067204</v>
          </cell>
          <cell r="S29">
            <v>2.3808376323675833</v>
          </cell>
          <cell r="T29">
            <v>6.9808376323675834</v>
          </cell>
          <cell r="U29">
            <v>3.6808376323675835</v>
          </cell>
          <cell r="V29">
            <v>12.561694753470334</v>
          </cell>
          <cell r="W29">
            <v>18.004099391560505</v>
          </cell>
        </row>
        <row r="32">
          <cell r="D32">
            <v>0</v>
          </cell>
          <cell r="E32">
            <v>0</v>
          </cell>
          <cell r="F32">
            <v>17.2</v>
          </cell>
          <cell r="G32">
            <v>213.29999999999995</v>
          </cell>
          <cell r="H32">
            <v>45.699999999999996</v>
          </cell>
          <cell r="I32">
            <v>0</v>
          </cell>
          <cell r="J32">
            <v>2.2999999999999998</v>
          </cell>
          <cell r="K32">
            <v>0</v>
          </cell>
          <cell r="L32">
            <v>0.6</v>
          </cell>
          <cell r="M32">
            <v>2.9</v>
          </cell>
          <cell r="N32">
            <v>0</v>
          </cell>
          <cell r="O32">
            <v>0</v>
          </cell>
          <cell r="P32">
            <v>0</v>
          </cell>
          <cell r="Q32">
            <v>0.6</v>
          </cell>
          <cell r="R32">
            <v>0.6</v>
          </cell>
          <cell r="S32">
            <v>0</v>
          </cell>
          <cell r="T32">
            <v>0</v>
          </cell>
          <cell r="U32">
            <v>0</v>
          </cell>
          <cell r="V32">
            <v>0</v>
          </cell>
          <cell r="W32">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row r="10">
          <cell r="D10">
            <v>456</v>
          </cell>
          <cell r="E10">
            <v>559</v>
          </cell>
          <cell r="F10">
            <v>778.6</v>
          </cell>
          <cell r="G10">
            <v>770.09999999999991</v>
          </cell>
          <cell r="H10">
            <v>745.69999999999993</v>
          </cell>
          <cell r="I10">
            <v>143.83629999999999</v>
          </cell>
          <cell r="J10">
            <v>139.6728</v>
          </cell>
          <cell r="K10">
            <v>136.75189999999998</v>
          </cell>
          <cell r="L10">
            <v>165.87950000000001</v>
          </cell>
          <cell r="M10">
            <v>586.14049999999997</v>
          </cell>
          <cell r="N10">
            <v>148.03397590361445</v>
          </cell>
          <cell r="O10">
            <v>164.28994053518335</v>
          </cell>
          <cell r="P10">
            <v>196.76790099009901</v>
          </cell>
          <cell r="Q10">
            <v>193.08471428571426</v>
          </cell>
          <cell r="R10">
            <v>702.18153171461108</v>
          </cell>
          <cell r="S10">
            <v>166.32500000000002</v>
          </cell>
        </row>
        <row r="34">
          <cell r="D34">
            <v>172.7</v>
          </cell>
          <cell r="E34">
            <v>142.5</v>
          </cell>
          <cell r="F34">
            <v>251.6</v>
          </cell>
          <cell r="G34">
            <v>331</v>
          </cell>
          <cell r="H34">
            <v>292.8</v>
          </cell>
          <cell r="I34">
            <v>51.3</v>
          </cell>
          <cell r="J34">
            <v>51</v>
          </cell>
          <cell r="K34">
            <v>50.7</v>
          </cell>
          <cell r="L34">
            <v>39.4</v>
          </cell>
          <cell r="M34">
            <v>192.37</v>
          </cell>
          <cell r="N34">
            <v>54.88</v>
          </cell>
          <cell r="O34">
            <v>78.77</v>
          </cell>
        </row>
        <row r="37">
          <cell r="D37">
            <v>92.5</v>
          </cell>
          <cell r="E37">
            <v>76.2</v>
          </cell>
          <cell r="F37">
            <v>95.3</v>
          </cell>
          <cell r="G37">
            <v>79</v>
          </cell>
          <cell r="H37">
            <v>63.5</v>
          </cell>
          <cell r="I37">
            <v>12.3</v>
          </cell>
          <cell r="J37">
            <v>12.6</v>
          </cell>
          <cell r="K37">
            <v>11.4</v>
          </cell>
          <cell r="L37">
            <v>11.5</v>
          </cell>
          <cell r="M37">
            <v>47.82</v>
          </cell>
          <cell r="N37">
            <v>16.63</v>
          </cell>
          <cell r="O37">
            <v>24.73</v>
          </cell>
        </row>
        <row r="40">
          <cell r="D40">
            <v>40.299999999999997</v>
          </cell>
          <cell r="E40">
            <v>42.7</v>
          </cell>
          <cell r="F40">
            <v>132</v>
          </cell>
          <cell r="G40">
            <v>190.7</v>
          </cell>
          <cell r="H40">
            <v>192.3</v>
          </cell>
          <cell r="I40">
            <v>31.1</v>
          </cell>
          <cell r="J40">
            <v>30.1</v>
          </cell>
          <cell r="K40">
            <v>31.8</v>
          </cell>
          <cell r="L40">
            <v>22.2</v>
          </cell>
          <cell r="M40">
            <v>115.22</v>
          </cell>
          <cell r="N40">
            <v>30.4</v>
          </cell>
          <cell r="O40">
            <v>50.51</v>
          </cell>
        </row>
        <row r="43">
          <cell r="D43">
            <v>283.3</v>
          </cell>
          <cell r="E43">
            <v>416.5</v>
          </cell>
          <cell r="F43">
            <v>527</v>
          </cell>
          <cell r="G43">
            <v>439.1</v>
          </cell>
          <cell r="H43">
            <v>452.9</v>
          </cell>
          <cell r="I43">
            <v>92.6</v>
          </cell>
          <cell r="J43">
            <v>88.6</v>
          </cell>
          <cell r="K43">
            <v>86</v>
          </cell>
          <cell r="L43">
            <v>126.3</v>
          </cell>
          <cell r="M43">
            <v>393.77</v>
          </cell>
          <cell r="N43">
            <v>90.07</v>
          </cell>
          <cell r="O43">
            <v>76.83</v>
          </cell>
        </row>
        <row r="46">
          <cell r="D46">
            <v>241.5</v>
          </cell>
          <cell r="E46">
            <v>361.70000000000005</v>
          </cell>
          <cell r="F46">
            <v>475.3</v>
          </cell>
          <cell r="G46">
            <v>382.8</v>
          </cell>
          <cell r="H46">
            <v>422</v>
          </cell>
        </row>
        <row r="49">
          <cell r="D49">
            <v>26.6</v>
          </cell>
          <cell r="E49">
            <v>27.6</v>
          </cell>
          <cell r="F49">
            <v>36.299999999999997</v>
          </cell>
          <cell r="G49">
            <v>45.4</v>
          </cell>
          <cell r="H49">
            <v>25.9</v>
          </cell>
        </row>
        <row r="52">
          <cell r="D52">
            <v>15.2</v>
          </cell>
          <cell r="E52">
            <v>27.1</v>
          </cell>
          <cell r="F52">
            <v>14.8</v>
          </cell>
          <cell r="G52">
            <v>10.8</v>
          </cell>
          <cell r="H52">
            <v>4.7</v>
          </cell>
          <cell r="I52">
            <v>0.4044797724560022</v>
          </cell>
          <cell r="J52">
            <v>0.38700764405617488</v>
          </cell>
          <cell r="K52">
            <v>0.37565076059628716</v>
          </cell>
          <cell r="L52">
            <v>0.55168245422454731</v>
          </cell>
          <cell r="M52">
            <v>1.72</v>
          </cell>
          <cell r="N52">
            <v>0.18</v>
          </cell>
          <cell r="O52">
            <v>0.12</v>
          </cell>
        </row>
      </sheetData>
      <sheetData sheetId="51" refreshError="1">
        <row r="45">
          <cell r="D45">
            <v>298.10000000000002</v>
          </cell>
          <cell r="E45">
            <v>339</v>
          </cell>
          <cell r="F45">
            <v>478</v>
          </cell>
          <cell r="G45">
            <v>482.5</v>
          </cell>
          <cell r="H45">
            <v>494.2</v>
          </cell>
          <cell r="I45">
            <v>148.80000000000001</v>
          </cell>
          <cell r="J45">
            <v>94.3</v>
          </cell>
          <cell r="K45">
            <v>102</v>
          </cell>
          <cell r="L45">
            <v>101.7</v>
          </cell>
          <cell r="M45">
            <v>446.79</v>
          </cell>
          <cell r="N45">
            <v>96.77</v>
          </cell>
          <cell r="O45">
            <v>114.24</v>
          </cell>
        </row>
        <row r="48">
          <cell r="D48">
            <v>103.8</v>
          </cell>
          <cell r="E48">
            <v>126.7</v>
          </cell>
          <cell r="F48">
            <v>136</v>
          </cell>
          <cell r="G48">
            <v>134.4</v>
          </cell>
          <cell r="H48">
            <v>127.1</v>
          </cell>
          <cell r="I48">
            <v>36.1</v>
          </cell>
          <cell r="J48">
            <v>16.399999999999999</v>
          </cell>
          <cell r="K48">
            <v>22.5</v>
          </cell>
          <cell r="L48">
            <v>27.2</v>
          </cell>
          <cell r="M48">
            <v>102.16</v>
          </cell>
          <cell r="N48">
            <v>14.95</v>
          </cell>
          <cell r="O48">
            <v>22.52</v>
          </cell>
        </row>
        <row r="51">
          <cell r="D51">
            <v>85.4</v>
          </cell>
          <cell r="E51">
            <v>123.2</v>
          </cell>
          <cell r="F51">
            <v>251.4</v>
          </cell>
          <cell r="G51">
            <v>198.9</v>
          </cell>
          <cell r="H51">
            <v>261.60000000000002</v>
          </cell>
          <cell r="I51">
            <v>70.855199999999996</v>
          </cell>
          <cell r="J51">
            <v>51.3</v>
          </cell>
          <cell r="K51">
            <v>49.5</v>
          </cell>
          <cell r="L51">
            <v>44.7</v>
          </cell>
          <cell r="M51">
            <v>216.35</v>
          </cell>
          <cell r="N51">
            <v>66.47</v>
          </cell>
          <cell r="O51">
            <v>70.91</v>
          </cell>
        </row>
        <row r="54">
          <cell r="D54">
            <v>361.4</v>
          </cell>
          <cell r="E54">
            <v>368</v>
          </cell>
          <cell r="F54">
            <v>381.9</v>
          </cell>
          <cell r="G54">
            <v>325.60000000000002</v>
          </cell>
          <cell r="H54">
            <v>333.48</v>
          </cell>
          <cell r="I54">
            <v>59.09</v>
          </cell>
          <cell r="J54">
            <v>69.430000000000007</v>
          </cell>
          <cell r="K54">
            <v>85.570000000000007</v>
          </cell>
          <cell r="L54">
            <v>84.614999999999995</v>
          </cell>
          <cell r="M54">
            <v>298.78499999999997</v>
          </cell>
          <cell r="N54">
            <v>70.67</v>
          </cell>
          <cell r="O54">
            <v>57.36</v>
          </cell>
        </row>
        <row r="57">
          <cell r="D57">
            <v>335.9</v>
          </cell>
          <cell r="E57">
            <v>309.10000000000002</v>
          </cell>
          <cell r="F57">
            <v>331.8</v>
          </cell>
          <cell r="G57">
            <v>261.89999999999998</v>
          </cell>
          <cell r="H57">
            <v>302.5</v>
          </cell>
        </row>
        <row r="60">
          <cell r="D60">
            <v>15.7</v>
          </cell>
          <cell r="E60">
            <v>25.4</v>
          </cell>
          <cell r="F60">
            <v>11.2</v>
          </cell>
          <cell r="G60">
            <v>45.6</v>
          </cell>
          <cell r="H60">
            <v>30.1</v>
          </cell>
        </row>
        <row r="61">
          <cell r="D61">
            <v>8.8000000000000007</v>
          </cell>
          <cell r="E61">
            <v>31.9</v>
          </cell>
          <cell r="F61">
            <v>25.3</v>
          </cell>
          <cell r="G61">
            <v>7.5</v>
          </cell>
          <cell r="H61">
            <v>2.8</v>
          </cell>
          <cell r="I61" t="str">
            <v>...</v>
          </cell>
          <cell r="J61" t="str">
            <v>...</v>
          </cell>
          <cell r="K61" t="str">
            <v>...</v>
          </cell>
          <cell r="L61" t="str">
            <v>...</v>
          </cell>
          <cell r="M61">
            <v>1.42</v>
          </cell>
          <cell r="N61">
            <v>0.34</v>
          </cell>
          <cell r="O61">
            <v>0.02</v>
          </cell>
        </row>
        <row r="68">
          <cell r="D68">
            <v>483.1</v>
          </cell>
          <cell r="E68">
            <v>469.5</v>
          </cell>
          <cell r="F68">
            <v>588.70000000000005</v>
          </cell>
          <cell r="G68">
            <v>306.89999999999998</v>
          </cell>
          <cell r="H68">
            <v>320.3</v>
          </cell>
          <cell r="I68">
            <v>76.447000000000003</v>
          </cell>
          <cell r="J68">
            <v>88.606999999999999</v>
          </cell>
          <cell r="K68">
            <v>83.146000000000001</v>
          </cell>
          <cell r="L68">
            <v>108.98699999999999</v>
          </cell>
          <cell r="M68">
            <v>357.18700000000001</v>
          </cell>
          <cell r="N68">
            <v>104.352</v>
          </cell>
          <cell r="O68">
            <v>99.35</v>
          </cell>
        </row>
        <row r="72">
          <cell r="D72">
            <v>1344.9</v>
          </cell>
          <cell r="E72">
            <v>994.4</v>
          </cell>
          <cell r="F72">
            <v>856</v>
          </cell>
          <cell r="G72">
            <v>599.6</v>
          </cell>
          <cell r="H72">
            <v>732.9</v>
          </cell>
          <cell r="I72">
            <v>393.6</v>
          </cell>
          <cell r="J72">
            <v>91.7</v>
          </cell>
          <cell r="K72">
            <v>54.1</v>
          </cell>
          <cell r="L72">
            <v>218.8</v>
          </cell>
          <cell r="M72">
            <v>758.2</v>
          </cell>
          <cell r="N72">
            <v>281.2</v>
          </cell>
          <cell r="O72">
            <v>168.6</v>
          </cell>
        </row>
        <row r="76">
          <cell r="D76">
            <v>685</v>
          </cell>
          <cell r="E76">
            <v>421.2</v>
          </cell>
          <cell r="F76">
            <v>393.9</v>
          </cell>
          <cell r="G76">
            <v>311</v>
          </cell>
          <cell r="H76">
            <v>311.7</v>
          </cell>
          <cell r="I76">
            <v>88.798000000000002</v>
          </cell>
          <cell r="J76">
            <v>105.04</v>
          </cell>
          <cell r="K76">
            <v>98.876000000000005</v>
          </cell>
          <cell r="L76">
            <v>89.566999999999993</v>
          </cell>
          <cell r="M76">
            <v>382.28100000000006</v>
          </cell>
          <cell r="N76">
            <v>92.71</v>
          </cell>
          <cell r="O76">
            <v>63.47</v>
          </cell>
        </row>
        <row r="80">
          <cell r="D80">
            <v>3694</v>
          </cell>
          <cell r="E80">
            <v>3579</v>
          </cell>
          <cell r="F80">
            <v>3366</v>
          </cell>
          <cell r="G80">
            <v>2898</v>
          </cell>
          <cell r="H80">
            <v>3987</v>
          </cell>
          <cell r="I80">
            <v>972</v>
          </cell>
          <cell r="J80">
            <v>939</v>
          </cell>
          <cell r="K80">
            <v>1040.2</v>
          </cell>
          <cell r="L80">
            <v>640.6</v>
          </cell>
          <cell r="M80">
            <v>3591.8</v>
          </cell>
          <cell r="N80">
            <v>841.9</v>
          </cell>
          <cell r="O80">
            <v>1089.2</v>
          </cell>
        </row>
        <row r="82">
          <cell r="D82">
            <v>1520.5</v>
          </cell>
          <cell r="E82">
            <v>655</v>
          </cell>
          <cell r="F82">
            <v>390.8</v>
          </cell>
          <cell r="G82">
            <v>158.19999999999999</v>
          </cell>
          <cell r="H82">
            <v>82.7</v>
          </cell>
          <cell r="I82">
            <v>49.429000000000002</v>
          </cell>
          <cell r="J82">
            <v>61.932000000000002</v>
          </cell>
          <cell r="K82">
            <v>80.697000000000003</v>
          </cell>
          <cell r="L82">
            <v>58.923999999999999</v>
          </cell>
          <cell r="M82">
            <v>250.982</v>
          </cell>
          <cell r="N82">
            <v>44.253999999999998</v>
          </cell>
          <cell r="O82">
            <v>47.198</v>
          </cell>
        </row>
        <row r="84">
          <cell r="D84">
            <v>99.5</v>
          </cell>
          <cell r="E84">
            <v>17.3</v>
          </cell>
          <cell r="F84">
            <v>54.3</v>
          </cell>
          <cell r="G84">
            <v>70.2</v>
          </cell>
          <cell r="H84">
            <v>42.2</v>
          </cell>
          <cell r="I84">
            <v>22.986000000000001</v>
          </cell>
          <cell r="J84">
            <v>9.9849999999999994</v>
          </cell>
          <cell r="K84">
            <v>16.224</v>
          </cell>
          <cell r="L84">
            <v>15.518000000000001</v>
          </cell>
          <cell r="M84">
            <v>64.713000000000008</v>
          </cell>
          <cell r="N84">
            <v>12.678000000000001</v>
          </cell>
          <cell r="O84">
            <v>23.393999999999998</v>
          </cell>
        </row>
        <row r="95">
          <cell r="D95">
            <v>659.5</v>
          </cell>
          <cell r="E95">
            <v>707</v>
          </cell>
          <cell r="F95">
            <v>859.89999999999986</v>
          </cell>
          <cell r="G95">
            <v>808.1</v>
          </cell>
          <cell r="H95">
            <v>827.68000000000006</v>
          </cell>
          <cell r="I95">
            <v>207.89000000000001</v>
          </cell>
          <cell r="J95">
            <v>163.73000000000002</v>
          </cell>
          <cell r="K95">
            <v>187.57</v>
          </cell>
          <cell r="L95">
            <v>186.315</v>
          </cell>
          <cell r="M95">
            <v>745.60500000000002</v>
          </cell>
          <cell r="N95">
            <v>167.44</v>
          </cell>
          <cell r="O95">
            <v>171.59099999999998</v>
          </cell>
          <cell r="P95">
            <v>162.87</v>
          </cell>
        </row>
        <row r="96">
          <cell r="D96">
            <v>107.6</v>
          </cell>
          <cell r="E96">
            <v>146.30000000000001</v>
          </cell>
          <cell r="F96">
            <v>194.8</v>
          </cell>
          <cell r="G96">
            <v>115.2</v>
          </cell>
          <cell r="H96">
            <v>110.8</v>
          </cell>
          <cell r="I96">
            <v>26</v>
          </cell>
          <cell r="J96">
            <v>29.535</v>
          </cell>
          <cell r="K96">
            <v>27.885999999999999</v>
          </cell>
          <cell r="L96">
            <v>30.27</v>
          </cell>
          <cell r="M96">
            <v>113.69099999999999</v>
          </cell>
          <cell r="N96">
            <v>28.28</v>
          </cell>
          <cell r="O96">
            <v>26.89</v>
          </cell>
          <cell r="P96">
            <v>26.24</v>
          </cell>
        </row>
        <row r="97">
          <cell r="D97">
            <v>48.1</v>
          </cell>
          <cell r="E97">
            <v>83.5</v>
          </cell>
          <cell r="F97">
            <v>71.099999999999994</v>
          </cell>
          <cell r="G97">
            <v>38.299999999999997</v>
          </cell>
          <cell r="H97">
            <v>40.299999999999997</v>
          </cell>
          <cell r="I97">
            <v>21.338999999999999</v>
          </cell>
          <cell r="J97">
            <v>4.9720000000000004</v>
          </cell>
          <cell r="K97">
            <v>3</v>
          </cell>
          <cell r="L97">
            <v>10.9</v>
          </cell>
          <cell r="M97">
            <v>40.210999999999999</v>
          </cell>
          <cell r="N97">
            <v>14.14</v>
          </cell>
          <cell r="O97">
            <v>7.52</v>
          </cell>
          <cell r="P97">
            <v>2.96</v>
          </cell>
        </row>
        <row r="98">
          <cell r="D98">
            <v>52.8</v>
          </cell>
          <cell r="E98">
            <v>79.3</v>
          </cell>
          <cell r="F98">
            <v>81.900000000000006</v>
          </cell>
          <cell r="G98">
            <v>62.3</v>
          </cell>
          <cell r="H98">
            <v>61</v>
          </cell>
          <cell r="I98">
            <v>18.614999999999998</v>
          </cell>
          <cell r="J98">
            <v>21.207999999999998</v>
          </cell>
          <cell r="K98">
            <v>19.106000000000002</v>
          </cell>
          <cell r="L98">
            <v>17.027000000000001</v>
          </cell>
          <cell r="M98">
            <v>75.955999999999989</v>
          </cell>
          <cell r="N98">
            <v>15.21</v>
          </cell>
          <cell r="O98">
            <v>11.49</v>
          </cell>
          <cell r="P98">
            <v>10.88</v>
          </cell>
        </row>
        <row r="99">
          <cell r="D99">
            <v>25.9</v>
          </cell>
          <cell r="E99">
            <v>19</v>
          </cell>
          <cell r="F99">
            <v>164.1</v>
          </cell>
          <cell r="G99">
            <v>132.69999999999999</v>
          </cell>
          <cell r="H99">
            <v>179.5</v>
          </cell>
          <cell r="I99">
            <v>44.2</v>
          </cell>
          <cell r="J99">
            <v>30.5</v>
          </cell>
          <cell r="K99">
            <v>26</v>
          </cell>
          <cell r="L99">
            <v>16</v>
          </cell>
          <cell r="M99">
            <v>116.7</v>
          </cell>
          <cell r="N99">
            <v>40.56</v>
          </cell>
          <cell r="O99">
            <v>53.02</v>
          </cell>
          <cell r="P99">
            <v>51.77</v>
          </cell>
        </row>
        <row r="100">
          <cell r="D100">
            <v>86</v>
          </cell>
          <cell r="E100">
            <v>111.1</v>
          </cell>
          <cell r="F100">
            <v>38.799999999999997</v>
          </cell>
          <cell r="G100">
            <v>32.1</v>
          </cell>
          <cell r="H100">
            <v>13.1</v>
          </cell>
          <cell r="I100">
            <v>7.3</v>
          </cell>
          <cell r="J100">
            <v>7.7</v>
          </cell>
          <cell r="K100">
            <v>8.8000000000000007</v>
          </cell>
          <cell r="L100">
            <v>6.2</v>
          </cell>
          <cell r="M100">
            <v>30.1</v>
          </cell>
          <cell r="N100">
            <v>5.13</v>
          </cell>
          <cell r="O100">
            <v>5.5880000000000001</v>
          </cell>
          <cell r="P100">
            <v>4.67</v>
          </cell>
        </row>
        <row r="101">
          <cell r="D101">
            <v>9.4</v>
          </cell>
          <cell r="E101">
            <v>1.9</v>
          </cell>
          <cell r="F101">
            <v>8.4</v>
          </cell>
          <cell r="G101">
            <v>22.4</v>
          </cell>
          <cell r="H101">
            <v>11.4</v>
          </cell>
          <cell r="I101">
            <v>5.3</v>
          </cell>
          <cell r="J101">
            <v>1.9750000000000001</v>
          </cell>
          <cell r="K101">
            <v>2.907</v>
          </cell>
          <cell r="L101">
            <v>2.4390000000000001</v>
          </cell>
          <cell r="M101">
            <v>12.621</v>
          </cell>
          <cell r="N101">
            <v>1.66</v>
          </cell>
          <cell r="O101">
            <v>3.5529999999999999</v>
          </cell>
          <cell r="P101">
            <v>2.95</v>
          </cell>
        </row>
        <row r="102">
          <cell r="D102">
            <v>329.7</v>
          </cell>
          <cell r="E102">
            <v>265.89999999999998</v>
          </cell>
          <cell r="F102">
            <v>300.8</v>
          </cell>
          <cell r="G102">
            <v>405.1</v>
          </cell>
          <cell r="H102">
            <v>411.58</v>
          </cell>
          <cell r="I102">
            <v>85.136000000000024</v>
          </cell>
          <cell r="J102">
            <v>67.84</v>
          </cell>
          <cell r="K102">
            <v>99.870999999999995</v>
          </cell>
          <cell r="L102">
            <v>103.479</v>
          </cell>
          <cell r="M102">
            <v>356.32600000000002</v>
          </cell>
          <cell r="N102">
            <v>62.46</v>
          </cell>
          <cell r="O102">
            <v>63.529999999999994</v>
          </cell>
          <cell r="P102">
            <v>63.4</v>
          </cell>
        </row>
        <row r="106">
          <cell r="D106">
            <v>639.00749999999994</v>
          </cell>
          <cell r="E106">
            <v>685.84249999999997</v>
          </cell>
          <cell r="F106">
            <v>838.03549999999996</v>
          </cell>
          <cell r="G106">
            <v>785.80150000000003</v>
          </cell>
          <cell r="H106">
            <v>806.40419999999995</v>
          </cell>
          <cell r="I106">
            <v>202.90771500000002</v>
          </cell>
          <cell r="J106">
            <v>159.24097</v>
          </cell>
          <cell r="K106">
            <v>182.02005</v>
          </cell>
          <cell r="L106">
            <v>180.73547500000001</v>
          </cell>
          <cell r="M106">
            <v>725.00071000000003</v>
          </cell>
          <cell r="N106">
            <v>163.4941</v>
          </cell>
          <cell r="O106">
            <v>167.704215</v>
          </cell>
          <cell r="P106">
            <v>159.08510000000001</v>
          </cell>
        </row>
        <row r="107">
          <cell r="D107">
            <v>103.83399999999999</v>
          </cell>
          <cell r="E107">
            <v>141.17950000000002</v>
          </cell>
          <cell r="F107">
            <v>187.982</v>
          </cell>
          <cell r="G107">
            <v>111.16799999999999</v>
          </cell>
          <cell r="H107">
            <v>106.922</v>
          </cell>
          <cell r="I107">
            <v>25.09</v>
          </cell>
          <cell r="J107">
            <v>28.501275</v>
          </cell>
          <cell r="K107">
            <v>26.909989999999997</v>
          </cell>
          <cell r="L107">
            <v>29.210549999999998</v>
          </cell>
          <cell r="M107">
            <v>109.71181499999999</v>
          </cell>
          <cell r="N107">
            <v>27.290199999999999</v>
          </cell>
          <cell r="O107">
            <v>25.94885</v>
          </cell>
          <cell r="P107">
            <v>25.321599999999997</v>
          </cell>
        </row>
        <row r="108">
          <cell r="D108">
            <v>48.1</v>
          </cell>
          <cell r="E108">
            <v>83.5</v>
          </cell>
          <cell r="F108">
            <v>71.099999999999994</v>
          </cell>
          <cell r="G108">
            <v>38.299999999999997</v>
          </cell>
          <cell r="H108">
            <v>40.299999999999997</v>
          </cell>
          <cell r="I108">
            <v>21.338999999999999</v>
          </cell>
          <cell r="J108">
            <v>4.9720000000000004</v>
          </cell>
          <cell r="K108">
            <v>3</v>
          </cell>
          <cell r="L108">
            <v>10.9</v>
          </cell>
          <cell r="M108">
            <v>40.210999999999999</v>
          </cell>
          <cell r="N108">
            <v>14.14</v>
          </cell>
          <cell r="O108">
            <v>7.52</v>
          </cell>
          <cell r="P108">
            <v>2.96</v>
          </cell>
        </row>
        <row r="109">
          <cell r="D109">
            <v>50.951999999999998</v>
          </cell>
          <cell r="E109">
            <v>76.524499999999989</v>
          </cell>
          <cell r="F109">
            <v>79.033500000000004</v>
          </cell>
          <cell r="G109">
            <v>60.119499999999995</v>
          </cell>
          <cell r="H109">
            <v>58.864999999999995</v>
          </cell>
          <cell r="I109">
            <v>17.963474999999999</v>
          </cell>
          <cell r="J109">
            <v>20.465719999999997</v>
          </cell>
          <cell r="K109">
            <v>18.437290000000001</v>
          </cell>
          <cell r="L109">
            <v>16.431055000000001</v>
          </cell>
          <cell r="M109">
            <v>73.297539999999984</v>
          </cell>
          <cell r="N109">
            <v>14.67765</v>
          </cell>
          <cell r="O109">
            <v>11.08785</v>
          </cell>
          <cell r="P109">
            <v>10.4992</v>
          </cell>
        </row>
        <row r="110">
          <cell r="D110">
            <v>25.9</v>
          </cell>
          <cell r="E110">
            <v>19</v>
          </cell>
          <cell r="F110">
            <v>164.1</v>
          </cell>
          <cell r="G110">
            <v>132.69999999999999</v>
          </cell>
          <cell r="H110">
            <v>179.5</v>
          </cell>
          <cell r="I110">
            <v>44.2</v>
          </cell>
          <cell r="J110">
            <v>30.5</v>
          </cell>
          <cell r="K110">
            <v>26</v>
          </cell>
          <cell r="L110">
            <v>16</v>
          </cell>
          <cell r="M110">
            <v>116.7</v>
          </cell>
          <cell r="N110">
            <v>40.56</v>
          </cell>
          <cell r="O110">
            <v>53.02</v>
          </cell>
          <cell r="P110">
            <v>51.77</v>
          </cell>
        </row>
        <row r="111">
          <cell r="D111">
            <v>82.99</v>
          </cell>
          <cell r="E111">
            <v>107.21149999999999</v>
          </cell>
          <cell r="F111">
            <v>37.441999999999993</v>
          </cell>
          <cell r="G111">
            <v>30.976500000000001</v>
          </cell>
          <cell r="H111">
            <v>12.641499999999999</v>
          </cell>
          <cell r="I111">
            <v>7.0444999999999993</v>
          </cell>
          <cell r="J111">
            <v>7.4305000000000003</v>
          </cell>
          <cell r="K111">
            <v>8.4920000000000009</v>
          </cell>
          <cell r="L111">
            <v>5.9829999999999997</v>
          </cell>
          <cell r="M111">
            <v>29.046500000000002</v>
          </cell>
          <cell r="N111">
            <v>4.95045</v>
          </cell>
          <cell r="O111">
            <v>5.3924199999999995</v>
          </cell>
          <cell r="P111">
            <v>4.5065499999999998</v>
          </cell>
        </row>
        <row r="112">
          <cell r="D112">
            <v>9.0709999999999997</v>
          </cell>
          <cell r="E112">
            <v>1.8334999999999999</v>
          </cell>
          <cell r="F112">
            <v>8.1059999999999999</v>
          </cell>
          <cell r="G112">
            <v>21.616</v>
          </cell>
          <cell r="H112">
            <v>11.000999999999999</v>
          </cell>
          <cell r="I112">
            <v>5.1144999999999996</v>
          </cell>
          <cell r="J112">
            <v>1.905875</v>
          </cell>
          <cell r="K112">
            <v>2.8052549999999998</v>
          </cell>
          <cell r="L112">
            <v>2.3536350000000001</v>
          </cell>
          <cell r="M112">
            <v>12.179265000000001</v>
          </cell>
          <cell r="N112">
            <v>1.6018999999999999</v>
          </cell>
          <cell r="O112">
            <v>3.4286449999999999</v>
          </cell>
          <cell r="P112">
            <v>2.8467500000000001</v>
          </cell>
        </row>
        <row r="113">
          <cell r="D113">
            <v>318.16049999999996</v>
          </cell>
          <cell r="E113">
            <v>256.59349999999995</v>
          </cell>
          <cell r="F113">
            <v>290.27199999999999</v>
          </cell>
          <cell r="G113">
            <v>390.92150000000004</v>
          </cell>
          <cell r="H113">
            <v>397.17469999999997</v>
          </cell>
          <cell r="I113">
            <v>82.156240000000025</v>
          </cell>
          <cell r="J113">
            <v>65.465599999999995</v>
          </cell>
          <cell r="K113">
            <v>96.375514999999993</v>
          </cell>
          <cell r="L113">
            <v>99.857235000000003</v>
          </cell>
          <cell r="M113">
            <v>343.85459000000003</v>
          </cell>
          <cell r="N113">
            <v>60.273899999999998</v>
          </cell>
          <cell r="O113">
            <v>61.306449999999991</v>
          </cell>
          <cell r="P113">
            <v>61.180999999999997</v>
          </cell>
        </row>
        <row r="115">
          <cell r="D115">
            <v>20.492500000000064</v>
          </cell>
          <cell r="E115">
            <v>21.157500000000027</v>
          </cell>
          <cell r="F115">
            <v>21.864499999999907</v>
          </cell>
          <cell r="G115">
            <v>22.29849999999999</v>
          </cell>
          <cell r="H115">
            <v>21.275800000000118</v>
          </cell>
          <cell r="I115">
            <v>4.9822849999999903</v>
          </cell>
          <cell r="J115">
            <v>4.4890300000000138</v>
          </cell>
          <cell r="K115">
            <v>5.5499499999999955</v>
          </cell>
          <cell r="L115">
            <v>5.5795249999999896</v>
          </cell>
          <cell r="M115">
            <v>20.604289999999992</v>
          </cell>
          <cell r="N115">
            <v>3.9458999999999946</v>
          </cell>
          <cell r="O115">
            <v>3.8867849999999748</v>
          </cell>
          <cell r="P115">
            <v>3.7848999999999933</v>
          </cell>
        </row>
      </sheetData>
      <sheetData sheetId="52" refreshError="1">
        <row r="54">
          <cell r="D54">
            <v>20.492500000000064</v>
          </cell>
          <cell r="E54">
            <v>21.157500000000027</v>
          </cell>
          <cell r="F54">
            <v>21.864499999999907</v>
          </cell>
          <cell r="G54">
            <v>22.29849999999999</v>
          </cell>
          <cell r="H54">
            <v>21.275800000000118</v>
          </cell>
          <cell r="I54">
            <v>4.9822849999999903</v>
          </cell>
          <cell r="J54">
            <v>4.4890300000000138</v>
          </cell>
          <cell r="K54">
            <v>5.5499499999999955</v>
          </cell>
          <cell r="L54">
            <v>5.5795249999999896</v>
          </cell>
          <cell r="M54">
            <v>20.604289999999992</v>
          </cell>
          <cell r="N54">
            <v>3.9458999999999946</v>
          </cell>
          <cell r="O54">
            <v>3.8867849999999748</v>
          </cell>
          <cell r="P54">
            <v>3.7848999999999933</v>
          </cell>
          <cell r="Q54">
            <v>5.214650000000006</v>
          </cell>
          <cell r="R54">
            <v>16.832200000000057</v>
          </cell>
          <cell r="S54">
            <v>7.0947799999999859</v>
          </cell>
          <cell r="T54">
            <v>6.7588920000000314</v>
          </cell>
          <cell r="U54">
            <v>6.1107305000000167</v>
          </cell>
          <cell r="V54">
            <v>7.873550999999992</v>
          </cell>
          <cell r="W54">
            <v>27.83795350000014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SRBasicData"/>
      <sheetName val="tab1a"/>
      <sheetName val="tab1b"/>
      <sheetName val="tab2"/>
      <sheetName val="tab3"/>
      <sheetName val="tab4"/>
      <sheetName val="tab5"/>
      <sheetName val="tab6"/>
      <sheetName val="tab6 deleted"/>
      <sheetName val="tab7"/>
      <sheetName val="tab8"/>
      <sheetName val="tab9"/>
      <sheetName val="tab10"/>
      <sheetName val="tab11"/>
      <sheetName val="tab12"/>
      <sheetName val="tab13"/>
      <sheetName val="tab14"/>
      <sheetName val="tab15"/>
      <sheetName val="tab16"/>
      <sheetName val="tab17"/>
      <sheetName val="tab18"/>
      <sheetName val="tab19"/>
      <sheetName val="tab20"/>
      <sheetName val="tab21"/>
      <sheetName val="tab23deleted"/>
      <sheetName val="tab24deleted"/>
      <sheetName val="tab26deleted"/>
      <sheetName val="tab27deleted"/>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A"/>
      <sheetName val="tabB"/>
      <sheetName val="tabD"/>
      <sheetName val="tabC"/>
      <sheetName val="tab39"/>
      <sheetName val="tab40"/>
      <sheetName val="tab41"/>
      <sheetName val="tab42"/>
      <sheetName val="tab43"/>
      <sheetName val="tab44"/>
      <sheetName val="tab45"/>
      <sheetName val="tab46"/>
      <sheetName val="tab47"/>
    </sheetNames>
    <sheetDataSet>
      <sheetData sheetId="0" refreshError="1"/>
      <sheetData sheetId="1" refreshError="1"/>
      <sheetData sheetId="2" refreshError="1"/>
      <sheetData sheetId="3" refreshError="1">
        <row r="1">
          <cell r="A1" t="str">
            <v>Table A-1a. Tajikistan: Basic Economic Data, 1996–2002</v>
          </cell>
        </row>
        <row r="4">
          <cell r="A4" t="str">
            <v>Physical and social indicators (2000)</v>
          </cell>
        </row>
        <row r="5">
          <cell r="A5" t="str">
            <v>Area</v>
          </cell>
        </row>
        <row r="6">
          <cell r="A6" t="str">
            <v>Arable land</v>
          </cell>
        </row>
        <row r="7">
          <cell r="A7" t="str">
            <v>Population (in thousand)</v>
          </cell>
        </row>
        <row r="8">
          <cell r="A8" t="str">
            <v>Rate of population growth (in percent)</v>
          </cell>
        </row>
        <row r="9">
          <cell r="A9" t="str">
            <v>Life expectancy at birth (1997)</v>
          </cell>
          <cell r="G9">
            <v>68.400000000000006</v>
          </cell>
        </row>
        <row r="10">
          <cell r="A10" t="str">
            <v xml:space="preserve">   Men</v>
          </cell>
          <cell r="G10">
            <v>65.5</v>
          </cell>
        </row>
        <row r="11">
          <cell r="A11" t="str">
            <v xml:space="preserve">   Women</v>
          </cell>
          <cell r="G11">
            <v>71.3</v>
          </cell>
        </row>
        <row r="12">
          <cell r="A12" t="str">
            <v>Infant mortality rate (per 1,000 births, 1999)</v>
          </cell>
          <cell r="G12">
            <v>2.2000000000000002</v>
          </cell>
        </row>
        <row r="13">
          <cell r="A13" t="str">
            <v>Hospital beds (per 10,000 inhabitants, 1999)</v>
          </cell>
          <cell r="G13">
            <v>67.8</v>
          </cell>
        </row>
        <row r="14">
          <cell r="A14" t="str">
            <v>Physicians (per 1,000 inhabitants, 1999)</v>
          </cell>
          <cell r="G14">
            <v>2.1</v>
          </cell>
        </row>
        <row r="16">
          <cell r="B16">
            <v>1996</v>
          </cell>
          <cell r="C16">
            <v>1997</v>
          </cell>
          <cell r="D16">
            <v>1998</v>
          </cell>
          <cell r="E16">
            <v>1999</v>
          </cell>
          <cell r="F16">
            <v>2000</v>
          </cell>
          <cell r="G16">
            <v>2001</v>
          </cell>
        </row>
        <row r="18">
          <cell r="A18" t="str">
            <v xml:space="preserve">   Nominal GDP (in millions of somoni)</v>
          </cell>
          <cell r="B18">
            <v>308.5</v>
          </cell>
          <cell r="C18">
            <v>632</v>
          </cell>
          <cell r="D18">
            <v>1025.2</v>
          </cell>
          <cell r="E18">
            <v>1345</v>
          </cell>
          <cell r="F18">
            <v>1806.7</v>
          </cell>
          <cell r="G18">
            <v>2512.1</v>
          </cell>
        </row>
        <row r="19">
          <cell r="A19" t="str">
            <v xml:space="preserve">   Real GDP growth (in percent)</v>
          </cell>
          <cell r="B19">
            <v>-4.4000000000000004</v>
          </cell>
          <cell r="C19">
            <v>1.7</v>
          </cell>
          <cell r="D19">
            <v>5.3</v>
          </cell>
          <cell r="E19">
            <v>3.7</v>
          </cell>
          <cell r="F19">
            <v>8.3000000000000007</v>
          </cell>
          <cell r="G19">
            <v>10.199999999999999</v>
          </cell>
        </row>
        <row r="20">
          <cell r="A20" t="str">
            <v xml:space="preserve">   Inflation (in percent, end of period)</v>
          </cell>
          <cell r="B20">
            <v>40.5</v>
          </cell>
          <cell r="C20">
            <v>163.6</v>
          </cell>
          <cell r="D20">
            <v>2.7</v>
          </cell>
          <cell r="E20">
            <v>30.142420652771136</v>
          </cell>
          <cell r="F20">
            <v>60.627814346781605</v>
          </cell>
          <cell r="G20">
            <v>12.479050117630287</v>
          </cell>
        </row>
        <row r="21">
          <cell r="A21" t="str">
            <v xml:space="preserve">   Inflation (in percent, average)</v>
          </cell>
          <cell r="B21">
            <v>418.3</v>
          </cell>
          <cell r="C21">
            <v>88</v>
          </cell>
          <cell r="D21">
            <v>43.2</v>
          </cell>
          <cell r="E21">
            <v>27.5</v>
          </cell>
          <cell r="F21">
            <v>32.9</v>
          </cell>
          <cell r="G21">
            <v>38.6</v>
          </cell>
        </row>
        <row r="23">
          <cell r="B23" t="str">
            <v>(In percent of GDP; unless otherwise specified)</v>
          </cell>
        </row>
        <row r="24">
          <cell r="A24" t="str">
            <v>Sectoral distribution of GDP</v>
          </cell>
        </row>
        <row r="26">
          <cell r="A26" t="str">
            <v xml:space="preserve">   Agriculture</v>
          </cell>
          <cell r="B26">
            <v>36.027814698349921</v>
          </cell>
          <cell r="C26">
            <v>27.1</v>
          </cell>
          <cell r="D26">
            <v>24.908433483448771</v>
          </cell>
          <cell r="E26">
            <v>25.390078093690121</v>
          </cell>
          <cell r="F26">
            <v>27.007315833926477</v>
          </cell>
          <cell r="G26">
            <v>26.671987580112255</v>
          </cell>
        </row>
        <row r="27">
          <cell r="A27" t="str">
            <v xml:space="preserve">   Industry</v>
          </cell>
          <cell r="B27">
            <v>25.702661523000614</v>
          </cell>
          <cell r="C27">
            <v>19.7</v>
          </cell>
          <cell r="D27">
            <v>20.099959910691556</v>
          </cell>
          <cell r="E27">
            <v>21.675739057180223</v>
          </cell>
          <cell r="F27">
            <v>23.8913616926597</v>
          </cell>
          <cell r="G27">
            <v>22.563671828350781</v>
          </cell>
        </row>
        <row r="28">
          <cell r="A28" t="str">
            <v xml:space="preserve">   Trade</v>
          </cell>
          <cell r="B28">
            <v>14.623464194249037</v>
          </cell>
          <cell r="C28">
            <v>10.199999999999999</v>
          </cell>
          <cell r="D28">
            <v>22.086087644397104</v>
          </cell>
          <cell r="E28">
            <v>19.72767214182522</v>
          </cell>
          <cell r="F28">
            <v>18.265563996665865</v>
          </cell>
          <cell r="G28">
            <v>19.264201265873172</v>
          </cell>
        </row>
        <row r="29">
          <cell r="A29" t="str">
            <v xml:space="preserve">   Construction</v>
          </cell>
          <cell r="B29">
            <v>2.5720491457840309</v>
          </cell>
          <cell r="C29">
            <v>2.1</v>
          </cell>
          <cell r="D29">
            <v>3.8564744233138346</v>
          </cell>
          <cell r="E29">
            <v>5.4239536389815619</v>
          </cell>
          <cell r="F29">
            <v>3.3794636383460834</v>
          </cell>
          <cell r="G29">
            <v>4.1273038493690537</v>
          </cell>
        </row>
        <row r="30">
          <cell r="A30" t="str">
            <v xml:space="preserve">   Other</v>
          </cell>
          <cell r="B30">
            <v>21.074010438616394</v>
          </cell>
          <cell r="C30">
            <v>40.9</v>
          </cell>
          <cell r="D30">
            <v>29.049044538148735</v>
          </cell>
          <cell r="E30">
            <v>27.78255706832287</v>
          </cell>
          <cell r="F30">
            <v>27.456294838401881</v>
          </cell>
          <cell r="G30">
            <v>27.372835476294739</v>
          </cell>
        </row>
        <row r="32">
          <cell r="A32" t="str">
            <v>Balance of payments</v>
          </cell>
        </row>
        <row r="34">
          <cell r="A34" t="str">
            <v xml:space="preserve">   Current account balance</v>
          </cell>
          <cell r="B34">
            <v>-7.2969838625640575</v>
          </cell>
          <cell r="C34">
            <v>-5.2</v>
          </cell>
          <cell r="D34">
            <v>-8.3000000000000007</v>
          </cell>
          <cell r="E34">
            <v>-3.4</v>
          </cell>
          <cell r="F34">
            <v>-6.535212063379868</v>
          </cell>
          <cell r="G34">
            <v>-7.1360257551639164</v>
          </cell>
        </row>
        <row r="35">
          <cell r="A35" t="str">
            <v xml:space="preserve">   Gross official reserves (in months of imports) 1/</v>
          </cell>
          <cell r="B35">
            <v>0.2814342965204108</v>
          </cell>
          <cell r="C35">
            <v>0.62119800813015758</v>
          </cell>
          <cell r="D35">
            <v>1.4589180987120578</v>
          </cell>
          <cell r="E35">
            <v>1.7</v>
          </cell>
          <cell r="F35">
            <v>2.1200836351402721</v>
          </cell>
          <cell r="G35">
            <v>1.9262273079850434</v>
          </cell>
        </row>
        <row r="38">
          <cell r="A38" t="str">
            <v>Consolidated government finances</v>
          </cell>
        </row>
        <row r="40">
          <cell r="A40" t="str">
            <v xml:space="preserve">   Revenue</v>
          </cell>
          <cell r="B40">
            <v>13.200970873786408</v>
          </cell>
          <cell r="C40">
            <v>13.703036785741411</v>
          </cell>
          <cell r="D40">
            <v>12.047763826178221</v>
          </cell>
          <cell r="E40">
            <v>13.508252788104091</v>
          </cell>
          <cell r="F40">
            <v>13.599501936912009</v>
          </cell>
          <cell r="G40">
            <v>15.203622611464969</v>
          </cell>
        </row>
        <row r="41">
          <cell r="A41" t="str">
            <v xml:space="preserve">   Expenditure 2/</v>
          </cell>
          <cell r="B41">
            <v>18.973825242718448</v>
          </cell>
          <cell r="C41">
            <v>17.030810906605229</v>
          </cell>
          <cell r="D41">
            <v>15.818012097021978</v>
          </cell>
          <cell r="E41">
            <v>16.62639405204461</v>
          </cell>
          <cell r="F41">
            <v>14.227116768123963</v>
          </cell>
          <cell r="G41">
            <v>15.286345541401275</v>
          </cell>
        </row>
        <row r="42">
          <cell r="A42" t="str">
            <v xml:space="preserve">   Overall balance 2/</v>
          </cell>
          <cell r="B42">
            <v>-5.8</v>
          </cell>
          <cell r="C42">
            <v>-3.3</v>
          </cell>
          <cell r="D42">
            <v>-3.7702482708437581</v>
          </cell>
          <cell r="E42">
            <v>-3.1181412639405206</v>
          </cell>
          <cell r="F42">
            <v>-0.62761483121195349</v>
          </cell>
          <cell r="G42">
            <v>-8.2722929936305742E-2</v>
          </cell>
        </row>
        <row r="44">
          <cell r="B44" t="str">
            <v>(Percent change from previous period)</v>
          </cell>
        </row>
        <row r="45">
          <cell r="A45" t="str">
            <v>Money and credit</v>
          </cell>
        </row>
        <row r="47">
          <cell r="A47" t="str">
            <v xml:space="preserve">   Somoni broad money</v>
          </cell>
          <cell r="B47">
            <v>142.6</v>
          </cell>
          <cell r="C47">
            <v>117.2</v>
          </cell>
          <cell r="D47">
            <v>18.8</v>
          </cell>
          <cell r="E47">
            <v>29.255861431848103</v>
          </cell>
          <cell r="F47">
            <v>48.353320398837383</v>
          </cell>
          <cell r="G47">
            <v>31.541704892570095</v>
          </cell>
        </row>
        <row r="48">
          <cell r="A48" t="str">
            <v xml:space="preserve">   Credit to private sector 3/</v>
          </cell>
          <cell r="B48" t="str">
            <v>…</v>
          </cell>
          <cell r="C48" t="str">
            <v>…</v>
          </cell>
          <cell r="D48" t="str">
            <v>…</v>
          </cell>
          <cell r="E48">
            <v>-6</v>
          </cell>
          <cell r="F48">
            <v>90.228724419956279</v>
          </cell>
          <cell r="G48">
            <v>54.304401174391188</v>
          </cell>
        </row>
        <row r="49">
          <cell r="A49" t="str">
            <v xml:space="preserve">   Interest rate (in percent) 4/</v>
          </cell>
          <cell r="B49">
            <v>116</v>
          </cell>
          <cell r="C49">
            <v>85</v>
          </cell>
          <cell r="D49">
            <v>49.68</v>
          </cell>
          <cell r="E49">
            <v>30.62</v>
          </cell>
          <cell r="F49">
            <v>34.380000000000003</v>
          </cell>
          <cell r="G49">
            <v>18.45</v>
          </cell>
        </row>
        <row r="50">
          <cell r="A50" t="str">
            <v xml:space="preserve">   Velocity of somoni broad money  5/</v>
          </cell>
          <cell r="B50">
            <v>20.3</v>
          </cell>
          <cell r="C50">
            <v>19.8</v>
          </cell>
          <cell r="D50">
            <v>21.1</v>
          </cell>
          <cell r="E50">
            <v>22.384163965222609</v>
          </cell>
          <cell r="F50">
            <v>22.22309297964977</v>
          </cell>
          <cell r="G50">
            <v>22.15350781020194</v>
          </cell>
        </row>
        <row r="52">
          <cell r="A52" t="str">
            <v xml:space="preserve">Sources:  Tajik authorities; and Fund staff estimates. </v>
          </cell>
        </row>
        <row r="54">
          <cell r="A54" t="str">
            <v xml:space="preserve">1/ Imports of goods and services, excluding alumina and electricity which are traded on a barter basis. </v>
          </cell>
        </row>
        <row r="55">
          <cell r="A55" t="str">
            <v>2/ On a cash basis. Excludes externally-financed public investment program.</v>
          </cell>
        </row>
        <row r="56">
          <cell r="A56" t="str">
            <v xml:space="preserve">3/ Corrected for reclassifications due to regularization of relations between the NBT and the government. </v>
          </cell>
        </row>
        <row r="57">
          <cell r="A57" t="str">
            <v>4/ Lending rate for domestic currency denominated 3–6 months loans; end of year.</v>
          </cell>
        </row>
      </sheetData>
      <sheetData sheetId="4" refreshError="1">
        <row r="1">
          <cell r="A1" t="str">
            <v>Table A-1b. Tajikistan: Basic Social Indicators, 1970–2001</v>
          </cell>
        </row>
        <row r="3">
          <cell r="B3" t="str">
            <v>Tajikistan</v>
          </cell>
          <cell r="G3" t="str">
            <v>Europe &amp;</v>
          </cell>
        </row>
        <row r="4">
          <cell r="B4" t="str">
            <v>1970–75</v>
          </cell>
          <cell r="C4" t="str">
            <v>1980–85</v>
          </cell>
          <cell r="D4" t="str">
            <v>1990–99</v>
          </cell>
          <cell r="E4" t="str">
            <v>2000-01</v>
          </cell>
          <cell r="G4" t="str">
            <v>Central</v>
          </cell>
        </row>
        <row r="5">
          <cell r="G5" t="str">
            <v>Asia 3/</v>
          </cell>
        </row>
        <row r="7">
          <cell r="A7" t="str">
            <v>Population 1/</v>
          </cell>
        </row>
        <row r="8">
          <cell r="A8" t="str">
            <v>Life expectancy at birth (in years)</v>
          </cell>
          <cell r="B8">
            <v>63.887804877999997</v>
          </cell>
          <cell r="C8">
            <v>66</v>
          </cell>
          <cell r="D8">
            <v>68.64</v>
          </cell>
          <cell r="E8">
            <v>69</v>
          </cell>
          <cell r="G8">
            <v>68.671693456699998</v>
          </cell>
        </row>
        <row r="9">
          <cell r="A9" t="str">
            <v>Infant mortality (per thousand live births)</v>
          </cell>
          <cell r="B9" t="str">
            <v>…</v>
          </cell>
          <cell r="C9">
            <v>58</v>
          </cell>
          <cell r="D9">
            <v>19.899999999999999</v>
          </cell>
          <cell r="E9">
            <v>21</v>
          </cell>
          <cell r="G9">
            <v>20</v>
          </cell>
        </row>
        <row r="10">
          <cell r="A10" t="str">
            <v>Birth rate, crude (per thousand people)</v>
          </cell>
          <cell r="B10" t="str">
            <v>…</v>
          </cell>
          <cell r="C10" t="str">
            <v>…</v>
          </cell>
          <cell r="D10">
            <v>22.024999618530273</v>
          </cell>
          <cell r="E10">
            <v>19</v>
          </cell>
          <cell r="G10">
            <v>12.408014297485352</v>
          </cell>
        </row>
        <row r="11">
          <cell r="A11" t="str">
            <v>Death rate, crude (per thousand people)</v>
          </cell>
          <cell r="B11" t="str">
            <v>…</v>
          </cell>
          <cell r="C11" t="str">
            <v>…</v>
          </cell>
          <cell r="D11">
            <v>5.1500000953674316</v>
          </cell>
          <cell r="E11">
            <v>5</v>
          </cell>
          <cell r="G11">
            <v>11.192901611328125</v>
          </cell>
        </row>
        <row r="12">
          <cell r="A12" t="str">
            <v>Fertility rate (in births per woman)</v>
          </cell>
          <cell r="B12">
            <v>6.2720000000000002</v>
          </cell>
          <cell r="C12">
            <v>5.6</v>
          </cell>
          <cell r="D12">
            <v>3.3039999999999998</v>
          </cell>
          <cell r="E12">
            <v>3.1</v>
          </cell>
          <cell r="G12">
            <v>1.6303403178</v>
          </cell>
        </row>
        <row r="13">
          <cell r="A13" t="str">
            <v>Age dependency ratio (in percent)</v>
          </cell>
          <cell r="B13" t="str">
            <v>…</v>
          </cell>
          <cell r="C13">
            <v>0.90377289056777954</v>
          </cell>
          <cell r="D13">
            <v>0.80423247814178467</v>
          </cell>
          <cell r="E13">
            <v>0.8</v>
          </cell>
          <cell r="G13">
            <v>0.5</v>
          </cell>
        </row>
        <row r="14">
          <cell r="A14" t="str">
            <v>Rural population (in percent of population)</v>
          </cell>
          <cell r="B14">
            <v>64.5</v>
          </cell>
          <cell r="C14">
            <v>66</v>
          </cell>
          <cell r="D14">
            <v>72.5</v>
          </cell>
          <cell r="E14">
            <v>72</v>
          </cell>
          <cell r="G14">
            <v>35</v>
          </cell>
        </row>
        <row r="15">
          <cell r="A15" t="str">
            <v>Urban population (in percent of population)</v>
          </cell>
          <cell r="B15">
            <v>35.5</v>
          </cell>
          <cell r="C15">
            <v>34</v>
          </cell>
          <cell r="D15">
            <v>27.5</v>
          </cell>
          <cell r="E15">
            <v>28</v>
          </cell>
          <cell r="G15">
            <v>65</v>
          </cell>
        </row>
        <row r="16">
          <cell r="A16" t="str">
            <v/>
          </cell>
        </row>
        <row r="17">
          <cell r="A17" t="str">
            <v xml:space="preserve">Health indicators </v>
          </cell>
        </row>
        <row r="18">
          <cell r="A18" t="str">
            <v>Child immunization: Measles (in percent of children under 12 months) 2/</v>
          </cell>
          <cell r="B18" t="str">
            <v>…</v>
          </cell>
          <cell r="C18" t="str">
            <v>…</v>
          </cell>
          <cell r="D18">
            <v>79</v>
          </cell>
          <cell r="E18" t="str">
            <v>…</v>
          </cell>
          <cell r="G18">
            <v>93</v>
          </cell>
        </row>
        <row r="19">
          <cell r="A19" t="str">
            <v>Child immunization: DPT (in percent of children under 12 months) 2/</v>
          </cell>
          <cell r="B19" t="str">
            <v>…</v>
          </cell>
          <cell r="C19" t="str">
            <v>…</v>
          </cell>
          <cell r="D19">
            <v>81</v>
          </cell>
          <cell r="E19" t="str">
            <v>…</v>
          </cell>
          <cell r="G19">
            <v>93</v>
          </cell>
        </row>
        <row r="20">
          <cell r="A20" t="str">
            <v>Access to improved water source (in percent of population) 1/</v>
          </cell>
          <cell r="B20" t="str">
            <v>…</v>
          </cell>
          <cell r="C20" t="str">
            <v>…</v>
          </cell>
          <cell r="D20">
            <v>69</v>
          </cell>
          <cell r="E20" t="str">
            <v>…</v>
          </cell>
          <cell r="G20">
            <v>90.420441181399994</v>
          </cell>
        </row>
        <row r="21">
          <cell r="A21" t="str">
            <v>Physicians (per thousand people)</v>
          </cell>
          <cell r="B21" t="str">
            <v>…</v>
          </cell>
          <cell r="C21">
            <v>2.3701462745666504</v>
          </cell>
          <cell r="D21">
            <v>2</v>
          </cell>
          <cell r="E21" t="str">
            <v>…</v>
          </cell>
          <cell r="G21">
            <v>3.1</v>
          </cell>
        </row>
        <row r="22">
          <cell r="A22" t="str">
            <v>Hospital beds (per thousand people)</v>
          </cell>
          <cell r="B22" t="str">
            <v>…</v>
          </cell>
          <cell r="C22">
            <v>9.9848737716674805</v>
          </cell>
          <cell r="D22">
            <v>8.804903495044341</v>
          </cell>
          <cell r="E22" t="str">
            <v>…</v>
          </cell>
          <cell r="G22">
            <v>8.8034242842571544</v>
          </cell>
        </row>
        <row r="24">
          <cell r="A24" t="str">
            <v>Education 1/</v>
          </cell>
        </row>
        <row r="25">
          <cell r="A25" t="str">
            <v>Gross primary school enrollment rate (in percent of age group)</v>
          </cell>
          <cell r="B25" t="str">
            <v>…</v>
          </cell>
          <cell r="C25" t="str">
            <v>…</v>
          </cell>
          <cell r="D25">
            <v>95.099998474120994</v>
          </cell>
          <cell r="E25" t="str">
            <v>…</v>
          </cell>
          <cell r="G25">
            <v>99</v>
          </cell>
        </row>
        <row r="26">
          <cell r="A26" t="str">
            <v>Gross secondary school enrollment rate (in percent of age group)</v>
          </cell>
          <cell r="B26" t="str">
            <v>…</v>
          </cell>
          <cell r="C26" t="str">
            <v>…</v>
          </cell>
          <cell r="D26">
            <v>78.199996948242102</v>
          </cell>
          <cell r="E26" t="str">
            <v>…</v>
          </cell>
          <cell r="G26">
            <v>86</v>
          </cell>
        </row>
        <row r="27">
          <cell r="A27" t="str">
            <v/>
          </cell>
        </row>
        <row r="28">
          <cell r="A28" t="str">
            <v>Source: World Development Indicators 2001 and 2002, World Bank.</v>
          </cell>
        </row>
      </sheetData>
      <sheetData sheetId="5" refreshError="1"/>
      <sheetData sheetId="6" refreshError="1"/>
      <sheetData sheetId="7" refreshError="1">
        <row r="1">
          <cell r="A1" t="str">
            <v>Table A-4. Tajikistan: Agricultural Production, 1996–2002</v>
          </cell>
        </row>
        <row r="2">
          <cell r="A2" t="str">
            <v>(In thousands of somoni at constant 2000 prices)</v>
          </cell>
        </row>
        <row r="4">
          <cell r="C4">
            <v>1980</v>
          </cell>
          <cell r="D4">
            <v>1985</v>
          </cell>
          <cell r="E4">
            <v>1986</v>
          </cell>
          <cell r="F4">
            <v>1987</v>
          </cell>
          <cell r="G4">
            <v>1988</v>
          </cell>
          <cell r="H4">
            <v>1989</v>
          </cell>
          <cell r="I4">
            <v>1990</v>
          </cell>
          <cell r="J4">
            <v>1991</v>
          </cell>
          <cell r="K4">
            <v>1992</v>
          </cell>
          <cell r="L4">
            <v>1993</v>
          </cell>
          <cell r="M4">
            <v>1994</v>
          </cell>
          <cell r="N4">
            <v>1995</v>
          </cell>
          <cell r="O4">
            <v>1996</v>
          </cell>
          <cell r="P4">
            <v>1997</v>
          </cell>
          <cell r="Q4">
            <v>1998</v>
          </cell>
          <cell r="R4">
            <v>1999</v>
          </cell>
          <cell r="S4">
            <v>2000</v>
          </cell>
          <cell r="T4">
            <v>2001</v>
          </cell>
        </row>
        <row r="6">
          <cell r="A6" t="str">
            <v>Total production</v>
          </cell>
          <cell r="B6" t="str">
            <v>Всего производство</v>
          </cell>
          <cell r="C6">
            <v>563889.07999999996</v>
          </cell>
          <cell r="D6">
            <v>590335.04</v>
          </cell>
          <cell r="E6">
            <v>612173.12</v>
          </cell>
          <cell r="F6">
            <v>568983.88</v>
          </cell>
          <cell r="G6">
            <v>622364.6</v>
          </cell>
          <cell r="H6">
            <v>555395.24</v>
          </cell>
          <cell r="I6">
            <v>571410.96</v>
          </cell>
          <cell r="J6">
            <v>546175.72</v>
          </cell>
          <cell r="K6">
            <v>356186</v>
          </cell>
          <cell r="L6">
            <v>331063</v>
          </cell>
          <cell r="M6">
            <v>309642</v>
          </cell>
          <cell r="N6">
            <v>652599</v>
          </cell>
          <cell r="O6">
            <v>616049</v>
          </cell>
          <cell r="P6">
            <v>600935</v>
          </cell>
          <cell r="Q6">
            <v>606140</v>
          </cell>
          <cell r="R6">
            <v>615299</v>
          </cell>
          <cell r="S6">
            <v>693242</v>
          </cell>
          <cell r="T6">
            <v>770958</v>
          </cell>
        </row>
        <row r="8">
          <cell r="A8" t="str">
            <v xml:space="preserve">  Crop production</v>
          </cell>
          <cell r="B8" t="str">
            <v>Растениеводство</v>
          </cell>
          <cell r="C8">
            <v>396226.92</v>
          </cell>
          <cell r="D8">
            <v>398409.6</v>
          </cell>
          <cell r="E8">
            <v>415151</v>
          </cell>
          <cell r="F8">
            <v>374388.84</v>
          </cell>
          <cell r="G8">
            <v>423159.8</v>
          </cell>
          <cell r="H8">
            <v>361529.64</v>
          </cell>
          <cell r="I8">
            <v>384095.28</v>
          </cell>
          <cell r="J8">
            <v>371961.76</v>
          </cell>
          <cell r="K8">
            <v>283739</v>
          </cell>
          <cell r="L8">
            <v>269801</v>
          </cell>
          <cell r="M8">
            <v>251234</v>
          </cell>
          <cell r="N8">
            <v>486758</v>
          </cell>
          <cell r="O8">
            <v>506337</v>
          </cell>
          <cell r="P8">
            <v>500943</v>
          </cell>
          <cell r="Q8">
            <v>496715</v>
          </cell>
          <cell r="R8">
            <v>496068</v>
          </cell>
          <cell r="S8">
            <v>571440</v>
          </cell>
          <cell r="T8">
            <v>645702</v>
          </cell>
        </row>
        <row r="10">
          <cell r="A10" t="str">
            <v xml:space="preserve">  Animal husbandry</v>
          </cell>
          <cell r="B10" t="str">
            <v>Животноводство</v>
          </cell>
          <cell r="C10">
            <v>167419.64000000001</v>
          </cell>
          <cell r="D10">
            <v>191925.44</v>
          </cell>
          <cell r="E10">
            <v>197022.12</v>
          </cell>
          <cell r="F10">
            <v>194595.04</v>
          </cell>
          <cell r="G10">
            <v>199204.8</v>
          </cell>
          <cell r="H10">
            <v>193867.48</v>
          </cell>
          <cell r="I10">
            <v>187315.68</v>
          </cell>
          <cell r="J10">
            <v>174213.96</v>
          </cell>
          <cell r="K10">
            <v>72447</v>
          </cell>
          <cell r="L10">
            <v>61262</v>
          </cell>
          <cell r="M10">
            <v>58408</v>
          </cell>
          <cell r="N10">
            <v>165841</v>
          </cell>
          <cell r="O10">
            <v>109712</v>
          </cell>
          <cell r="P10">
            <v>99992</v>
          </cell>
          <cell r="Q10">
            <v>109425</v>
          </cell>
          <cell r="R10">
            <v>119231</v>
          </cell>
          <cell r="S10">
            <v>121802</v>
          </cell>
          <cell r="T10">
            <v>125256</v>
          </cell>
        </row>
        <row r="12">
          <cell r="A12" t="str">
            <v xml:space="preserve">   Source: State Statistical Committee.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A1" t="str">
            <v>Table A-14. Tajikistan: Labor Resources and Employment, 1996–2001</v>
          </cell>
        </row>
        <row r="3">
          <cell r="C3">
            <v>1985</v>
          </cell>
          <cell r="D3">
            <v>1990</v>
          </cell>
          <cell r="E3">
            <v>1991</v>
          </cell>
          <cell r="F3">
            <v>1992</v>
          </cell>
          <cell r="G3">
            <v>1993</v>
          </cell>
          <cell r="H3">
            <v>1994</v>
          </cell>
          <cell r="I3">
            <v>1995</v>
          </cell>
          <cell r="J3">
            <v>1996</v>
          </cell>
          <cell r="K3">
            <v>1997</v>
          </cell>
          <cell r="L3">
            <v>1998</v>
          </cell>
          <cell r="M3">
            <v>1999</v>
          </cell>
          <cell r="N3">
            <v>2000</v>
          </cell>
          <cell r="O3">
            <v>2001</v>
          </cell>
        </row>
        <row r="5">
          <cell r="I5" t="str">
            <v>(In thousands of persons)</v>
          </cell>
          <cell r="J5" t="str">
            <v>(In thousands of persons)</v>
          </cell>
        </row>
        <row r="7">
          <cell r="A7" t="str">
            <v>Population 1/</v>
          </cell>
          <cell r="B7" t="str">
            <v>Население</v>
          </cell>
          <cell r="C7">
            <v>4631</v>
          </cell>
          <cell r="D7">
            <v>5342</v>
          </cell>
          <cell r="E7">
            <v>5555</v>
          </cell>
          <cell r="F7">
            <v>5556</v>
          </cell>
          <cell r="G7">
            <v>5704</v>
          </cell>
          <cell r="H7">
            <v>5758</v>
          </cell>
          <cell r="I7">
            <v>5701</v>
          </cell>
          <cell r="J7">
            <v>5769</v>
          </cell>
          <cell r="K7">
            <v>5876</v>
          </cell>
          <cell r="L7">
            <v>6001</v>
          </cell>
          <cell r="M7">
            <v>6127</v>
          </cell>
          <cell r="N7">
            <v>6250</v>
          </cell>
          <cell r="O7">
            <v>6376</v>
          </cell>
        </row>
        <row r="8">
          <cell r="A8" t="str">
            <v xml:space="preserve">  Of which:</v>
          </cell>
          <cell r="B8" t="str">
            <v>в том числе:</v>
          </cell>
        </row>
        <row r="9">
          <cell r="A9" t="str">
            <v xml:space="preserve">    Working age 2/</v>
          </cell>
          <cell r="B9" t="str">
            <v>Трудовой возраст</v>
          </cell>
          <cell r="C9">
            <v>2209</v>
          </cell>
          <cell r="D9">
            <v>2510</v>
          </cell>
          <cell r="E9">
            <v>2611</v>
          </cell>
          <cell r="F9">
            <v>2601</v>
          </cell>
          <cell r="G9">
            <v>2598</v>
          </cell>
          <cell r="H9">
            <v>2694</v>
          </cell>
          <cell r="I9">
            <v>2666</v>
          </cell>
          <cell r="J9">
            <v>2718</v>
          </cell>
          <cell r="K9">
            <v>2929</v>
          </cell>
          <cell r="L9">
            <v>3025</v>
          </cell>
          <cell r="M9">
            <v>3127</v>
          </cell>
          <cell r="N9">
            <v>3247</v>
          </cell>
          <cell r="O9">
            <v>3397</v>
          </cell>
        </row>
        <row r="10">
          <cell r="A10" t="str">
            <v xml:space="preserve">    Nonworking age</v>
          </cell>
          <cell r="B10" t="str">
            <v>Нетрудовой возраст</v>
          </cell>
          <cell r="C10">
            <v>2422</v>
          </cell>
          <cell r="D10">
            <v>2833</v>
          </cell>
          <cell r="E10">
            <v>2944</v>
          </cell>
          <cell r="F10">
            <v>2955</v>
          </cell>
          <cell r="G10">
            <v>3106</v>
          </cell>
          <cell r="H10">
            <v>3064</v>
          </cell>
          <cell r="I10">
            <v>3035</v>
          </cell>
          <cell r="J10">
            <v>3051</v>
          </cell>
          <cell r="K10">
            <v>2947</v>
          </cell>
          <cell r="L10">
            <v>2976</v>
          </cell>
          <cell r="M10">
            <v>3000</v>
          </cell>
          <cell r="N10">
            <v>3003</v>
          </cell>
          <cell r="O10">
            <v>2979</v>
          </cell>
        </row>
        <row r="12">
          <cell r="A12" t="str">
            <v xml:space="preserve">    Urban</v>
          </cell>
          <cell r="B12" t="str">
            <v>Городское население</v>
          </cell>
          <cell r="C12">
            <v>1519</v>
          </cell>
          <cell r="D12">
            <v>1668</v>
          </cell>
          <cell r="E12">
            <v>1689</v>
          </cell>
          <cell r="F12">
            <v>1636</v>
          </cell>
          <cell r="G12">
            <v>1641</v>
          </cell>
          <cell r="H12">
            <v>1611</v>
          </cell>
          <cell r="I12">
            <v>1564</v>
          </cell>
          <cell r="J12">
            <v>1548</v>
          </cell>
          <cell r="K12">
            <v>1566</v>
          </cell>
          <cell r="L12">
            <v>1594</v>
          </cell>
          <cell r="M12">
            <v>1625</v>
          </cell>
          <cell r="N12">
            <v>1660</v>
          </cell>
          <cell r="O12">
            <v>1691</v>
          </cell>
        </row>
        <row r="13">
          <cell r="A13" t="str">
            <v xml:space="preserve">    Rural</v>
          </cell>
          <cell r="B13" t="str">
            <v>Сельское</v>
          </cell>
          <cell r="C13">
            <v>3112</v>
          </cell>
          <cell r="D13">
            <v>3674</v>
          </cell>
          <cell r="E13">
            <v>3866</v>
          </cell>
          <cell r="F13">
            <v>3920</v>
          </cell>
          <cell r="G13">
            <v>4063</v>
          </cell>
          <cell r="H13">
            <v>4146</v>
          </cell>
          <cell r="I13">
            <v>4137</v>
          </cell>
          <cell r="J13">
            <v>4221</v>
          </cell>
          <cell r="K13">
            <v>4310</v>
          </cell>
          <cell r="L13">
            <v>4407</v>
          </cell>
          <cell r="M13">
            <v>4502</v>
          </cell>
          <cell r="N13">
            <v>4590</v>
          </cell>
          <cell r="O13">
            <v>4685</v>
          </cell>
        </row>
        <row r="15">
          <cell r="A15" t="str">
            <v>Labor force participation rate 3/</v>
          </cell>
          <cell r="B15" t="str">
            <v>Уровень участия рабочей силы</v>
          </cell>
          <cell r="C15">
            <v>76.099999999999994</v>
          </cell>
          <cell r="D15">
            <v>77.3</v>
          </cell>
          <cell r="E15">
            <v>75.5</v>
          </cell>
          <cell r="F15">
            <v>73.599999999999994</v>
          </cell>
          <cell r="G15">
            <v>75.900000000000006</v>
          </cell>
          <cell r="H15">
            <v>73.599999999999994</v>
          </cell>
          <cell r="I15">
            <v>70.900000000000006</v>
          </cell>
          <cell r="J15">
            <v>65.400000000000006</v>
          </cell>
          <cell r="K15">
            <v>62.9</v>
          </cell>
          <cell r="L15">
            <v>61.3</v>
          </cell>
          <cell r="M15">
            <v>57.3</v>
          </cell>
          <cell r="N15">
            <v>55.25100092392978</v>
          </cell>
          <cell r="O15">
            <v>55.107447748012952</v>
          </cell>
        </row>
        <row r="17">
          <cell r="A17" t="str">
            <v>Total labor resources 4/</v>
          </cell>
          <cell r="B17" t="str">
            <v>Всего трудовые ресурсы</v>
          </cell>
          <cell r="C17">
            <v>2175</v>
          </cell>
          <cell r="D17">
            <v>2469</v>
          </cell>
          <cell r="E17">
            <v>2526</v>
          </cell>
          <cell r="F17">
            <v>2675</v>
          </cell>
          <cell r="G17">
            <v>2607</v>
          </cell>
          <cell r="H17">
            <v>2623</v>
          </cell>
          <cell r="I17">
            <v>2811</v>
          </cell>
          <cell r="J17">
            <v>2840</v>
          </cell>
          <cell r="K17">
            <v>2909</v>
          </cell>
          <cell r="L17">
            <v>3038</v>
          </cell>
          <cell r="M17">
            <v>3125</v>
          </cell>
          <cell r="N17">
            <v>3186</v>
          </cell>
          <cell r="O17">
            <v>3301</v>
          </cell>
        </row>
        <row r="18">
          <cell r="A18" t="str">
            <v>Of which:</v>
          </cell>
        </row>
        <row r="19">
          <cell r="D19">
            <v>0.15348007138607977</v>
          </cell>
          <cell r="E19">
            <v>1.6503352243424363E-2</v>
          </cell>
          <cell r="F19">
            <v>-2.7397260273972601E-2</v>
          </cell>
          <cell r="G19">
            <v>-2.086593635889411E-2</v>
          </cell>
          <cell r="H19">
            <v>5.3276505061268242E-3</v>
          </cell>
        </row>
        <row r="20">
          <cell r="A20" t="str">
            <v>Economically active population 4/ 5/</v>
          </cell>
          <cell r="B20" t="str">
            <v>Экономически активное население</v>
          </cell>
          <cell r="C20">
            <v>1681</v>
          </cell>
          <cell r="D20">
            <v>1939</v>
          </cell>
          <cell r="E20">
            <v>1971</v>
          </cell>
          <cell r="F20">
            <v>1917</v>
          </cell>
          <cell r="G20">
            <v>1877</v>
          </cell>
          <cell r="H20">
            <v>1887</v>
          </cell>
          <cell r="I20">
            <v>1890</v>
          </cell>
          <cell r="J20">
            <v>1777</v>
          </cell>
          <cell r="K20">
            <v>1842</v>
          </cell>
          <cell r="L20">
            <v>1855</v>
          </cell>
          <cell r="M20">
            <v>1791</v>
          </cell>
          <cell r="N20">
            <v>1794</v>
          </cell>
          <cell r="O20">
            <v>1872</v>
          </cell>
        </row>
        <row r="21">
          <cell r="A21" t="str">
            <v>Of which:</v>
          </cell>
        </row>
        <row r="22">
          <cell r="A22" t="str">
            <v>Total employment 4/</v>
          </cell>
          <cell r="B22" t="str">
            <v>Всего занятость</v>
          </cell>
          <cell r="C22">
            <v>1681</v>
          </cell>
          <cell r="D22">
            <v>1939</v>
          </cell>
          <cell r="E22">
            <v>1971</v>
          </cell>
          <cell r="F22">
            <v>1908</v>
          </cell>
          <cell r="G22">
            <v>1845</v>
          </cell>
          <cell r="H22">
            <v>1844</v>
          </cell>
          <cell r="I22">
            <v>1853</v>
          </cell>
          <cell r="J22">
            <v>1731</v>
          </cell>
          <cell r="K22">
            <v>1791</v>
          </cell>
          <cell r="L22">
            <v>1796</v>
          </cell>
          <cell r="M22">
            <v>1737</v>
          </cell>
          <cell r="N22">
            <v>1745</v>
          </cell>
          <cell r="O22">
            <v>1829</v>
          </cell>
        </row>
        <row r="23">
          <cell r="A23" t="str">
            <v>Of which:</v>
          </cell>
          <cell r="E23">
            <v>1.6503352243424363E-2</v>
          </cell>
          <cell r="F23">
            <v>-3.1963470319634757E-2</v>
          </cell>
          <cell r="G23">
            <v>-3.301886792452835E-2</v>
          </cell>
          <cell r="H23">
            <v>-5.420054200542257E-4</v>
          </cell>
        </row>
        <row r="24">
          <cell r="A24" t="str">
            <v>Government 6/</v>
          </cell>
          <cell r="B24" t="str">
            <v>Правительство</v>
          </cell>
          <cell r="C24">
            <v>1173</v>
          </cell>
          <cell r="D24">
            <v>1255</v>
          </cell>
          <cell r="E24">
            <v>1073</v>
          </cell>
          <cell r="F24">
            <v>998</v>
          </cell>
          <cell r="G24">
            <v>969</v>
          </cell>
          <cell r="H24">
            <v>924</v>
          </cell>
          <cell r="I24">
            <v>875</v>
          </cell>
          <cell r="J24">
            <v>784</v>
          </cell>
          <cell r="K24">
            <v>761</v>
          </cell>
          <cell r="L24">
            <v>766</v>
          </cell>
          <cell r="M24">
            <v>646</v>
          </cell>
          <cell r="N24">
            <v>558</v>
          </cell>
          <cell r="O24">
            <v>520</v>
          </cell>
        </row>
        <row r="25">
          <cell r="A25" t="str">
            <v>Collective farms</v>
          </cell>
          <cell r="B25" t="str">
            <v>Колхозы</v>
          </cell>
          <cell r="C25">
            <v>238</v>
          </cell>
          <cell r="D25">
            <v>263</v>
          </cell>
          <cell r="E25">
            <v>293</v>
          </cell>
          <cell r="F25">
            <v>285</v>
          </cell>
          <cell r="G25">
            <v>297</v>
          </cell>
          <cell r="H25">
            <v>334</v>
          </cell>
          <cell r="I25">
            <v>371</v>
          </cell>
          <cell r="J25">
            <v>335</v>
          </cell>
          <cell r="K25">
            <v>402</v>
          </cell>
          <cell r="L25">
            <v>395</v>
          </cell>
          <cell r="M25">
            <v>402</v>
          </cell>
          <cell r="N25">
            <v>364</v>
          </cell>
          <cell r="O25">
            <v>397</v>
          </cell>
        </row>
        <row r="26">
          <cell r="A26" t="str">
            <v>Cooperatives</v>
          </cell>
          <cell r="B26" t="str">
            <v>Кооперативы</v>
          </cell>
          <cell r="C26" t="str">
            <v>…</v>
          </cell>
          <cell r="D26">
            <v>52</v>
          </cell>
          <cell r="E26">
            <v>52</v>
          </cell>
          <cell r="F26">
            <v>49</v>
          </cell>
          <cell r="G26">
            <v>43</v>
          </cell>
          <cell r="H26">
            <v>38</v>
          </cell>
          <cell r="I26">
            <v>24</v>
          </cell>
          <cell r="J26">
            <v>14</v>
          </cell>
          <cell r="K26">
            <v>16</v>
          </cell>
          <cell r="L26">
            <v>12</v>
          </cell>
          <cell r="M26">
            <v>8</v>
          </cell>
          <cell r="N26">
            <v>0.6</v>
          </cell>
          <cell r="O26">
            <v>0.5</v>
          </cell>
        </row>
        <row r="27">
          <cell r="A27" t="str">
            <v>Private farming</v>
          </cell>
          <cell r="B27" t="str">
            <v>Частные хозяйства</v>
          </cell>
          <cell r="C27">
            <v>270</v>
          </cell>
          <cell r="D27">
            <v>366</v>
          </cell>
          <cell r="E27">
            <v>373</v>
          </cell>
          <cell r="F27">
            <v>399</v>
          </cell>
          <cell r="G27">
            <v>417</v>
          </cell>
          <cell r="H27">
            <v>453</v>
          </cell>
          <cell r="I27">
            <v>551</v>
          </cell>
          <cell r="J27">
            <v>582</v>
          </cell>
          <cell r="K27">
            <v>582</v>
          </cell>
          <cell r="L27">
            <v>566</v>
          </cell>
          <cell r="M27">
            <v>596</v>
          </cell>
          <cell r="N27">
            <v>641</v>
          </cell>
          <cell r="O27">
            <v>684</v>
          </cell>
        </row>
        <row r="28">
          <cell r="A28" t="str">
            <v>Clergy and other religious activity</v>
          </cell>
          <cell r="B28" t="str">
            <v>Духовенство и прочая религиозная деятельнеость</v>
          </cell>
          <cell r="C28" t="str">
            <v>…</v>
          </cell>
          <cell r="D28">
            <v>1</v>
          </cell>
          <cell r="E28">
            <v>1</v>
          </cell>
          <cell r="F28">
            <v>1</v>
          </cell>
          <cell r="G28">
            <v>1</v>
          </cell>
          <cell r="H28">
            <v>1</v>
          </cell>
          <cell r="I28">
            <v>1</v>
          </cell>
          <cell r="J28">
            <v>1</v>
          </cell>
          <cell r="K28">
            <v>1</v>
          </cell>
          <cell r="L28">
            <v>1</v>
          </cell>
          <cell r="M28">
            <v>1</v>
          </cell>
          <cell r="N28">
            <v>1</v>
          </cell>
          <cell r="O28">
            <v>1</v>
          </cell>
        </row>
        <row r="29">
          <cell r="A29" t="str">
            <v>Unallocated</v>
          </cell>
          <cell r="B29" t="str">
            <v>Нераспределенная</v>
          </cell>
          <cell r="C29" t="str">
            <v>…</v>
          </cell>
          <cell r="D29" t="str">
            <v>…</v>
          </cell>
          <cell r="E29">
            <v>176</v>
          </cell>
          <cell r="F29">
            <v>175</v>
          </cell>
          <cell r="G29">
            <v>116</v>
          </cell>
          <cell r="H29">
            <v>93</v>
          </cell>
          <cell r="I29">
            <v>31</v>
          </cell>
          <cell r="J29">
            <v>15</v>
          </cell>
          <cell r="K29">
            <v>29</v>
          </cell>
          <cell r="L29">
            <v>56</v>
          </cell>
          <cell r="M29">
            <v>84</v>
          </cell>
          <cell r="N29">
            <v>180.39999999999998</v>
          </cell>
          <cell r="O29">
            <v>226.5</v>
          </cell>
        </row>
        <row r="30">
          <cell r="A30" t="str">
            <v>Registered unemployment</v>
          </cell>
          <cell r="B30" t="str">
            <v>Учтенная безработица</v>
          </cell>
          <cell r="C30" t="str">
            <v>…</v>
          </cell>
          <cell r="D30" t="str">
            <v>…</v>
          </cell>
          <cell r="E30" t="str">
            <v>…</v>
          </cell>
          <cell r="F30">
            <v>7</v>
          </cell>
          <cell r="G30">
            <v>22</v>
          </cell>
          <cell r="H30">
            <v>32</v>
          </cell>
          <cell r="I30">
            <v>37</v>
          </cell>
          <cell r="J30">
            <v>46</v>
          </cell>
          <cell r="K30">
            <v>51.1</v>
          </cell>
          <cell r="L30">
            <v>59</v>
          </cell>
          <cell r="M30">
            <v>54</v>
          </cell>
          <cell r="N30">
            <v>49</v>
          </cell>
          <cell r="O30">
            <v>43</v>
          </cell>
        </row>
        <row r="31">
          <cell r="A31" t="str">
            <v>Nonworking students 4/</v>
          </cell>
          <cell r="B31" t="str">
            <v>Неработающие студенты</v>
          </cell>
          <cell r="C31">
            <v>216</v>
          </cell>
          <cell r="D31">
            <v>231</v>
          </cell>
          <cell r="E31">
            <v>237</v>
          </cell>
          <cell r="F31">
            <v>230</v>
          </cell>
          <cell r="G31">
            <v>230</v>
          </cell>
          <cell r="H31">
            <v>234</v>
          </cell>
          <cell r="I31">
            <v>199</v>
          </cell>
          <cell r="J31">
            <v>205</v>
          </cell>
          <cell r="K31">
            <v>192</v>
          </cell>
          <cell r="L31">
            <v>245</v>
          </cell>
          <cell r="M31">
            <v>301</v>
          </cell>
          <cell r="N31">
            <v>343</v>
          </cell>
          <cell r="O31">
            <v>357</v>
          </cell>
        </row>
        <row r="32">
          <cell r="A32" t="str">
            <v>Working age population at home 4/</v>
          </cell>
          <cell r="B32" t="str">
            <v>Рабочий возраст населения на дому</v>
          </cell>
          <cell r="C32">
            <v>278</v>
          </cell>
          <cell r="D32">
            <v>299</v>
          </cell>
          <cell r="E32">
            <v>318</v>
          </cell>
          <cell r="F32">
            <v>530</v>
          </cell>
          <cell r="G32">
            <v>405</v>
          </cell>
          <cell r="H32">
            <v>405</v>
          </cell>
          <cell r="I32">
            <v>721</v>
          </cell>
          <cell r="J32">
            <v>857</v>
          </cell>
          <cell r="K32">
            <v>875</v>
          </cell>
          <cell r="L32">
            <v>938</v>
          </cell>
          <cell r="M32">
            <v>1033</v>
          </cell>
          <cell r="N32">
            <v>1049</v>
          </cell>
          <cell r="O32">
            <v>1072</v>
          </cell>
        </row>
        <row r="34">
          <cell r="I34" t="str">
            <v>(in percent of total employment)</v>
          </cell>
          <cell r="J34" t="str">
            <v>(In percent of total employment)</v>
          </cell>
        </row>
        <row r="36">
          <cell r="A36" t="str">
            <v>Total labor resources</v>
          </cell>
          <cell r="B36" t="str">
            <v>Всего трудовых ресурсов</v>
          </cell>
          <cell r="C36">
            <v>129</v>
          </cell>
          <cell r="D36">
            <v>127</v>
          </cell>
          <cell r="E36">
            <v>128</v>
          </cell>
          <cell r="F36">
            <v>140</v>
          </cell>
          <cell r="G36">
            <v>141</v>
          </cell>
          <cell r="H36">
            <v>142</v>
          </cell>
          <cell r="I36">
            <v>151.69994603345927</v>
          </cell>
          <cell r="J36">
            <v>164.06701328711728</v>
          </cell>
          <cell r="K36">
            <v>162.42322724734785</v>
          </cell>
          <cell r="L36">
            <v>169.15367483296214</v>
          </cell>
          <cell r="M36">
            <v>179.90788716177317</v>
          </cell>
          <cell r="N36">
            <v>182.57879656160458</v>
          </cell>
          <cell r="O36">
            <v>180.48113723346091</v>
          </cell>
        </row>
        <row r="37">
          <cell r="A37" t="str">
            <v xml:space="preserve">  Of which:</v>
          </cell>
        </row>
        <row r="38">
          <cell r="D38">
            <v>0.15348007138607977</v>
          </cell>
          <cell r="E38">
            <v>1.6503352243424363E-2</v>
          </cell>
          <cell r="F38">
            <v>-2.7397260273972601E-2</v>
          </cell>
          <cell r="G38">
            <v>-2.086593635889411E-2</v>
          </cell>
          <cell r="H38">
            <v>5.3276505061268242E-3</v>
          </cell>
        </row>
        <row r="39">
          <cell r="A39" t="str">
            <v>Economically active population 4/ 5/</v>
          </cell>
          <cell r="B39" t="str">
            <v>Экономически активное население</v>
          </cell>
          <cell r="C39">
            <v>1681</v>
          </cell>
          <cell r="D39">
            <v>1939</v>
          </cell>
          <cell r="E39">
            <v>1971</v>
          </cell>
          <cell r="F39">
            <v>1917</v>
          </cell>
          <cell r="G39">
            <v>1877</v>
          </cell>
          <cell r="H39">
            <v>1887</v>
          </cell>
          <cell r="I39">
            <v>1890</v>
          </cell>
          <cell r="J39">
            <v>102.6574234546505</v>
          </cell>
          <cell r="K39">
            <v>102.84757118927973</v>
          </cell>
          <cell r="L39">
            <v>103.28507795100224</v>
          </cell>
          <cell r="M39">
            <v>103.10880829015545</v>
          </cell>
          <cell r="N39">
            <v>102.80802292263611</v>
          </cell>
          <cell r="O39">
            <v>102.35101148168397</v>
          </cell>
        </row>
        <row r="40">
          <cell r="A40" t="str">
            <v>Of which:</v>
          </cell>
        </row>
        <row r="41">
          <cell r="A41" t="str">
            <v xml:space="preserve">  Total employment</v>
          </cell>
          <cell r="B41" t="str">
            <v>Всего занятость</v>
          </cell>
          <cell r="C41">
            <v>100</v>
          </cell>
          <cell r="D41">
            <v>100</v>
          </cell>
          <cell r="E41">
            <v>100</v>
          </cell>
          <cell r="F41">
            <v>100</v>
          </cell>
          <cell r="G41">
            <v>100</v>
          </cell>
          <cell r="H41">
            <v>100</v>
          </cell>
          <cell r="I41">
            <v>100</v>
          </cell>
          <cell r="J41">
            <v>100</v>
          </cell>
          <cell r="K41">
            <v>100</v>
          </cell>
          <cell r="L41">
            <v>100</v>
          </cell>
          <cell r="M41">
            <v>100</v>
          </cell>
          <cell r="N41">
            <v>100</v>
          </cell>
          <cell r="O41">
            <v>100</v>
          </cell>
        </row>
        <row r="42">
          <cell r="A42" t="str">
            <v xml:space="preserve"> Of which:</v>
          </cell>
          <cell r="O42" t="str">
            <v xml:space="preserve"> </v>
          </cell>
        </row>
        <row r="43">
          <cell r="A43" t="str">
            <v>Government 6/</v>
          </cell>
          <cell r="B43" t="str">
            <v>Правительство</v>
          </cell>
          <cell r="C43">
            <v>69.779892920880428</v>
          </cell>
          <cell r="D43">
            <v>64.724084579680252</v>
          </cell>
          <cell r="E43">
            <v>54.5</v>
          </cell>
          <cell r="F43">
            <v>52.2</v>
          </cell>
          <cell r="G43">
            <v>52.520325203252028</v>
          </cell>
          <cell r="H43">
            <v>50.108459869848154</v>
          </cell>
          <cell r="I43">
            <v>47.220723151645977</v>
          </cell>
          <cell r="J43">
            <v>45.291738879260549</v>
          </cell>
          <cell r="K43">
            <v>42.490228922389726</v>
          </cell>
          <cell r="L43">
            <v>42.650334075723826</v>
          </cell>
          <cell r="M43">
            <v>37.190558434081751</v>
          </cell>
          <cell r="N43">
            <v>31.97707736389685</v>
          </cell>
          <cell r="O43">
            <v>28.430836522689994</v>
          </cell>
        </row>
        <row r="44">
          <cell r="A44" t="str">
            <v>Collective farms</v>
          </cell>
          <cell r="B44" t="str">
            <v>Колхозы</v>
          </cell>
          <cell r="C44">
            <v>14.1</v>
          </cell>
          <cell r="D44">
            <v>13.563692625064466</v>
          </cell>
          <cell r="E44">
            <v>14.865550481988837</v>
          </cell>
          <cell r="F44">
            <v>14.937106918238992</v>
          </cell>
          <cell r="G44">
            <v>16.097560975609756</v>
          </cell>
          <cell r="H44">
            <v>18.112798264642084</v>
          </cell>
          <cell r="I44">
            <v>20.021586616297895</v>
          </cell>
          <cell r="J44">
            <v>19.352975158867704</v>
          </cell>
          <cell r="K44">
            <v>22.445561139028474</v>
          </cell>
          <cell r="L44">
            <v>21.993318485523385</v>
          </cell>
          <cell r="M44">
            <v>23.1433506044905</v>
          </cell>
          <cell r="N44">
            <v>20.859598853868196</v>
          </cell>
          <cell r="O44">
            <v>21.705850191361399</v>
          </cell>
        </row>
        <row r="45">
          <cell r="A45" t="str">
            <v>Cooperatives</v>
          </cell>
          <cell r="B45" t="str">
            <v>Кооперативы</v>
          </cell>
          <cell r="C45" t="str">
            <v>…</v>
          </cell>
          <cell r="D45">
            <v>2.6817947395564725</v>
          </cell>
          <cell r="E45">
            <v>2.6382546930492135</v>
          </cell>
          <cell r="F45">
            <v>2.5681341719077566</v>
          </cell>
          <cell r="G45">
            <v>2.4</v>
          </cell>
          <cell r="H45">
            <v>2</v>
          </cell>
          <cell r="I45">
            <v>1.2951969778737182</v>
          </cell>
          <cell r="J45">
            <v>0.80878105141536683</v>
          </cell>
          <cell r="K45">
            <v>0.89335566722501403</v>
          </cell>
          <cell r="L45">
            <v>0.66815144766146994</v>
          </cell>
          <cell r="M45">
            <v>0.46056419113413938</v>
          </cell>
          <cell r="N45">
            <v>3.4383954154727794E-2</v>
          </cell>
          <cell r="O45">
            <v>2.7337342810278838E-2</v>
          </cell>
        </row>
        <row r="46">
          <cell r="A46" t="str">
            <v>Private farming</v>
          </cell>
          <cell r="B46" t="str">
            <v>Частные хозяйства</v>
          </cell>
          <cell r="C46">
            <v>16.061867935752527</v>
          </cell>
          <cell r="D46">
            <v>18.875709128416709</v>
          </cell>
          <cell r="E46">
            <v>18.924403855910704</v>
          </cell>
          <cell r="F46">
            <v>20.911949685534591</v>
          </cell>
          <cell r="G46">
            <v>22.601626016260163</v>
          </cell>
          <cell r="H46">
            <v>24.566160520607376</v>
          </cell>
          <cell r="I46">
            <v>29.735563950350784</v>
          </cell>
          <cell r="J46">
            <v>33.622183708838818</v>
          </cell>
          <cell r="K46">
            <v>32.495812395309883</v>
          </cell>
          <cell r="L46">
            <v>31.514476614699333</v>
          </cell>
          <cell r="M46">
            <v>34.312032239493377</v>
          </cell>
          <cell r="N46">
            <v>36.733524355300858</v>
          </cell>
          <cell r="O46">
            <v>37.397484964461455</v>
          </cell>
        </row>
        <row r="47">
          <cell r="A47" t="str">
            <v>Clergy and other religious activity</v>
          </cell>
          <cell r="B47" t="str">
            <v>Духовенство и прочая религиозная деятельнеость</v>
          </cell>
          <cell r="C47" t="str">
            <v>…</v>
          </cell>
          <cell r="D47">
            <v>5.1572975760701398E-2</v>
          </cell>
          <cell r="E47">
            <v>5.0735667174023336E-2</v>
          </cell>
          <cell r="F47">
            <v>5.2410901467505246E-2</v>
          </cell>
          <cell r="G47">
            <v>5.4200542005420058E-2</v>
          </cell>
          <cell r="H47">
            <v>5.4229934924078092E-2</v>
          </cell>
          <cell r="I47">
            <v>5.3966540744738264E-2</v>
          </cell>
          <cell r="J47">
            <v>5.7770075101097627E-2</v>
          </cell>
          <cell r="K47">
            <v>5.5834729201563377E-2</v>
          </cell>
          <cell r="L47">
            <v>5.5679287305122491E-2</v>
          </cell>
          <cell r="M47">
            <v>5.7570523891767422E-2</v>
          </cell>
          <cell r="N47">
            <v>5.7306590257879653E-2</v>
          </cell>
          <cell r="O47">
            <v>5.4674685620557675E-2</v>
          </cell>
        </row>
        <row r="48">
          <cell r="A48" t="str">
            <v>Unallocated</v>
          </cell>
          <cell r="B48" t="str">
            <v>Нераспределенная</v>
          </cell>
          <cell r="C48" t="str">
            <v>…</v>
          </cell>
          <cell r="D48" t="str">
            <v>…</v>
          </cell>
          <cell r="E48">
            <v>8.9294774226281071</v>
          </cell>
          <cell r="F48">
            <v>9.1719077568134182</v>
          </cell>
          <cell r="G48">
            <v>6.2872628726287267</v>
          </cell>
          <cell r="H48">
            <v>5.0433839479392626</v>
          </cell>
          <cell r="I48">
            <v>1.6729627630868862</v>
          </cell>
          <cell r="J48">
            <v>0.86655112651646449</v>
          </cell>
          <cell r="K48">
            <v>1.619207146845338</v>
          </cell>
          <cell r="L48">
            <v>3.1180400890868598</v>
          </cell>
          <cell r="M48">
            <v>4.8359240069084635</v>
          </cell>
          <cell r="N48">
            <v>10.338108882521489</v>
          </cell>
          <cell r="O48">
            <v>12.383816293056316</v>
          </cell>
        </row>
        <row r="49">
          <cell r="A49" t="str">
            <v xml:space="preserve">Registered unemployment </v>
          </cell>
          <cell r="B49" t="str">
            <v>Учтенная безработица</v>
          </cell>
          <cell r="C49" t="str">
            <v>…</v>
          </cell>
          <cell r="D49" t="str">
            <v>…</v>
          </cell>
          <cell r="E49" t="str">
            <v>…</v>
          </cell>
          <cell r="F49">
            <v>0.3</v>
          </cell>
          <cell r="G49">
            <v>1.2</v>
          </cell>
          <cell r="H49">
            <v>1.7</v>
          </cell>
          <cell r="I49">
            <v>1.9967620075553156</v>
          </cell>
          <cell r="J49">
            <v>2.6574234546504911</v>
          </cell>
          <cell r="K49">
            <v>2.8531546621998882</v>
          </cell>
          <cell r="L49">
            <v>3.285077951002227</v>
          </cell>
          <cell r="M49">
            <v>3.1088082901554404</v>
          </cell>
          <cell r="N49">
            <v>2.8080229226361033</v>
          </cell>
          <cell r="O49">
            <v>2.3510114816839804</v>
          </cell>
        </row>
        <row r="50">
          <cell r="A50" t="str">
            <v xml:space="preserve">Total unemployment </v>
          </cell>
          <cell r="B50" t="str">
            <v>Всего безработица</v>
          </cell>
          <cell r="C50" t="str">
            <v>…</v>
          </cell>
          <cell r="D50" t="str">
            <v>…</v>
          </cell>
          <cell r="E50" t="str">
            <v>…</v>
          </cell>
          <cell r="F50">
            <v>0.3</v>
          </cell>
          <cell r="G50">
            <v>6.9</v>
          </cell>
          <cell r="H50">
            <v>7.6</v>
          </cell>
          <cell r="I50" t="str">
            <v>…</v>
          </cell>
          <cell r="J50" t="str">
            <v>…</v>
          </cell>
          <cell r="K50" t="str">
            <v>…</v>
          </cell>
          <cell r="L50" t="str">
            <v>…</v>
          </cell>
          <cell r="M50" t="str">
            <v>…</v>
          </cell>
          <cell r="N50" t="str">
            <v>…</v>
          </cell>
          <cell r="O50" t="str">
            <v>…</v>
          </cell>
        </row>
        <row r="51">
          <cell r="A51" t="str">
            <v xml:space="preserve">Nonworking students </v>
          </cell>
          <cell r="B51" t="str">
            <v>Неработающие студенты</v>
          </cell>
          <cell r="C51">
            <v>12.8</v>
          </cell>
          <cell r="D51">
            <v>11.9</v>
          </cell>
          <cell r="E51">
            <v>12</v>
          </cell>
          <cell r="F51">
            <v>12</v>
          </cell>
          <cell r="G51">
            <v>12.5</v>
          </cell>
          <cell r="H51">
            <v>12.7</v>
          </cell>
          <cell r="I51">
            <v>10.739341608202913</v>
          </cell>
          <cell r="J51">
            <v>11.842865395725015</v>
          </cell>
          <cell r="K51">
            <v>10.720268006700168</v>
          </cell>
          <cell r="L51">
            <v>13.64142538975501</v>
          </cell>
          <cell r="M51">
            <v>17.328727691421992</v>
          </cell>
          <cell r="N51">
            <v>19.656160458452725</v>
          </cell>
          <cell r="O51">
            <v>19.51886276653909</v>
          </cell>
        </row>
        <row r="52">
          <cell r="A52" t="str">
            <v xml:space="preserve">Working age population at home </v>
          </cell>
          <cell r="B52" t="str">
            <v>Рабочий возраст населения на дому</v>
          </cell>
          <cell r="C52">
            <v>16.600000000000001</v>
          </cell>
          <cell r="D52">
            <v>15.4</v>
          </cell>
          <cell r="E52">
            <v>16.100000000000001</v>
          </cell>
          <cell r="F52">
            <v>27.8</v>
          </cell>
          <cell r="G52">
            <v>21.9</v>
          </cell>
          <cell r="H52">
            <v>22</v>
          </cell>
          <cell r="I52">
            <v>38.909875876956285</v>
          </cell>
          <cell r="J52">
            <v>49.508954361640676</v>
          </cell>
          <cell r="K52">
            <v>48.855388051367946</v>
          </cell>
          <cell r="L52">
            <v>52.227171492204903</v>
          </cell>
          <cell r="M52">
            <v>59.470351180195735</v>
          </cell>
          <cell r="N52">
            <v>60.114613180515761</v>
          </cell>
          <cell r="O52">
            <v>58.611262985237836</v>
          </cell>
        </row>
        <row r="54">
          <cell r="A54" t="str">
            <v>Sources: State Statistical Committee; and Fund staff estimates.</v>
          </cell>
        </row>
        <row r="56">
          <cell r="A56" t="str">
            <v>1/ End of year.</v>
          </cell>
        </row>
        <row r="57">
          <cell r="A57" t="str">
            <v>2/ Men between 16 and 59; women between 16 and 54. From 1997 onward, data includes persons of 15 years old.</v>
          </cell>
        </row>
        <row r="59">
          <cell r="A59" t="str">
            <v>3/ Defined as the ratio of economically active over working age population.</v>
          </cell>
        </row>
        <row r="60">
          <cell r="A60" t="str">
            <v>4/ Annual averages.</v>
          </cell>
        </row>
        <row r="61">
          <cell r="A61" t="str">
            <v>5/ Equals total employment plus registered total unemployment.</v>
          </cell>
        </row>
        <row r="62">
          <cell r="A62" t="str">
            <v>6/ Includes central and local governments, state enterprises and state farms.</v>
          </cell>
        </row>
      </sheetData>
      <sheetData sheetId="19" refreshError="1">
        <row r="1">
          <cell r="A1" t="str">
            <v>Table A-15. Tajikistan: Registered Unemployment, 1996–2002</v>
          </cell>
        </row>
        <row r="2">
          <cell r="A2" t="str">
            <v>(In thousands of people; end of period)</v>
          </cell>
        </row>
        <row r="4">
          <cell r="B4">
            <v>1994</v>
          </cell>
          <cell r="D4">
            <v>1995</v>
          </cell>
          <cell r="G4">
            <v>1996</v>
          </cell>
          <cell r="J4">
            <v>1997</v>
          </cell>
          <cell r="M4">
            <v>1998</v>
          </cell>
          <cell r="P4">
            <v>1999</v>
          </cell>
          <cell r="S4">
            <v>2000</v>
          </cell>
          <cell r="V4">
            <v>2001</v>
          </cell>
          <cell r="Y4">
            <v>2002</v>
          </cell>
        </row>
        <row r="5">
          <cell r="B5" t="str">
            <v>Total</v>
          </cell>
          <cell r="C5" t="str">
            <v>Receiving</v>
          </cell>
          <cell r="D5" t="str">
            <v>Total</v>
          </cell>
          <cell r="E5" t="str">
            <v>Receiving</v>
          </cell>
          <cell r="G5" t="str">
            <v>Total</v>
          </cell>
          <cell r="H5" t="str">
            <v>Receiving</v>
          </cell>
          <cell r="J5" t="str">
            <v>Total</v>
          </cell>
          <cell r="K5" t="str">
            <v>Receiving</v>
          </cell>
          <cell r="M5" t="str">
            <v>Total</v>
          </cell>
          <cell r="N5" t="str">
            <v>Receiving</v>
          </cell>
          <cell r="P5" t="str">
            <v>Total</v>
          </cell>
          <cell r="Q5" t="str">
            <v>Receiving</v>
          </cell>
          <cell r="S5" t="str">
            <v>Total</v>
          </cell>
          <cell r="T5" t="str">
            <v>Receiving</v>
          </cell>
          <cell r="V5" t="str">
            <v>Total</v>
          </cell>
          <cell r="W5" t="str">
            <v>Receiving</v>
          </cell>
          <cell r="Y5" t="str">
            <v>Total</v>
          </cell>
          <cell r="Z5" t="str">
            <v>Receiving</v>
          </cell>
        </row>
        <row r="6">
          <cell r="C6" t="str">
            <v>Benefits</v>
          </cell>
          <cell r="E6" t="str">
            <v>Benefits</v>
          </cell>
          <cell r="H6" t="str">
            <v>Benefits</v>
          </cell>
          <cell r="K6" t="str">
            <v>Benefits</v>
          </cell>
          <cell r="N6" t="str">
            <v>Benefits</v>
          </cell>
          <cell r="Q6" t="str">
            <v>Benefits</v>
          </cell>
          <cell r="T6" t="str">
            <v>Benefits</v>
          </cell>
          <cell r="W6" t="str">
            <v>Benefits</v>
          </cell>
          <cell r="Z6" t="str">
            <v>Benefits</v>
          </cell>
        </row>
        <row r="8">
          <cell r="A8" t="str">
            <v>January</v>
          </cell>
          <cell r="B8">
            <v>22.7</v>
          </cell>
          <cell r="C8">
            <v>4.0999999999999996</v>
          </cell>
          <cell r="D8">
            <v>34.5</v>
          </cell>
          <cell r="E8">
            <v>1</v>
          </cell>
          <cell r="G8">
            <v>38.799999999999997</v>
          </cell>
          <cell r="H8">
            <v>1.4</v>
          </cell>
          <cell r="J8">
            <v>45.6</v>
          </cell>
          <cell r="K8">
            <v>1.7</v>
          </cell>
          <cell r="M8">
            <v>51.6</v>
          </cell>
          <cell r="N8">
            <v>2</v>
          </cell>
          <cell r="P8">
            <v>54.7</v>
          </cell>
          <cell r="Q8">
            <v>1.1000000000000001</v>
          </cell>
          <cell r="S8">
            <v>49.8</v>
          </cell>
          <cell r="T8">
            <v>0.7</v>
          </cell>
          <cell r="V8">
            <v>42.2</v>
          </cell>
          <cell r="W8">
            <v>0.5</v>
          </cell>
          <cell r="Y8">
            <v>43.7</v>
          </cell>
          <cell r="Z8">
            <v>1.6</v>
          </cell>
        </row>
        <row r="10">
          <cell r="A10" t="str">
            <v>February</v>
          </cell>
          <cell r="B10">
            <v>25.2</v>
          </cell>
          <cell r="C10">
            <v>4.5999999999999996</v>
          </cell>
          <cell r="D10">
            <v>37.9</v>
          </cell>
          <cell r="E10">
            <v>1.4</v>
          </cell>
          <cell r="G10">
            <v>39</v>
          </cell>
          <cell r="H10">
            <v>0.8</v>
          </cell>
          <cell r="J10">
            <v>44.7</v>
          </cell>
          <cell r="K10">
            <v>1.8</v>
          </cell>
          <cell r="M10">
            <v>51.5</v>
          </cell>
          <cell r="N10">
            <v>3.3</v>
          </cell>
          <cell r="P10">
            <v>52.7</v>
          </cell>
          <cell r="Q10">
            <v>1.4</v>
          </cell>
          <cell r="S10">
            <v>49.3</v>
          </cell>
          <cell r="T10">
            <v>1.5</v>
          </cell>
          <cell r="V10">
            <v>42.9</v>
          </cell>
          <cell r="W10">
            <v>0.7</v>
          </cell>
          <cell r="Y10">
            <v>45</v>
          </cell>
          <cell r="Z10">
            <v>0.5</v>
          </cell>
        </row>
        <row r="12">
          <cell r="A12" t="str">
            <v>March</v>
          </cell>
          <cell r="B12">
            <v>26.8</v>
          </cell>
          <cell r="C12">
            <v>4.8</v>
          </cell>
          <cell r="D12">
            <v>30.6</v>
          </cell>
          <cell r="E12">
            <v>7.6</v>
          </cell>
          <cell r="G12">
            <v>42.1</v>
          </cell>
          <cell r="H12">
            <v>4</v>
          </cell>
          <cell r="J12">
            <v>46</v>
          </cell>
          <cell r="K12">
            <v>1.9</v>
          </cell>
          <cell r="M12">
            <v>53.8</v>
          </cell>
          <cell r="N12">
            <v>4.9000000000000004</v>
          </cell>
          <cell r="P12">
            <v>54.1</v>
          </cell>
          <cell r="Q12">
            <v>4.9800000000000004</v>
          </cell>
          <cell r="S12">
            <v>49.2</v>
          </cell>
          <cell r="T12">
            <v>4.0999999999999996</v>
          </cell>
          <cell r="V12">
            <v>41.7</v>
          </cell>
          <cell r="W12">
            <v>2.9</v>
          </cell>
          <cell r="Y12">
            <v>46.2</v>
          </cell>
          <cell r="Z12">
            <v>4.9000000000000004</v>
          </cell>
        </row>
        <row r="14">
          <cell r="A14" t="str">
            <v>April</v>
          </cell>
          <cell r="B14">
            <v>27.4</v>
          </cell>
          <cell r="C14">
            <v>4.8</v>
          </cell>
          <cell r="D14">
            <v>29.8</v>
          </cell>
          <cell r="E14">
            <v>8.4</v>
          </cell>
          <cell r="G14">
            <v>46.9</v>
          </cell>
          <cell r="H14">
            <v>3.3</v>
          </cell>
          <cell r="J14">
            <v>46</v>
          </cell>
          <cell r="K14">
            <v>2</v>
          </cell>
          <cell r="M14">
            <v>55.7</v>
          </cell>
          <cell r="N14">
            <v>4.3</v>
          </cell>
          <cell r="P14">
            <v>54.2</v>
          </cell>
          <cell r="Q14">
            <v>1.6</v>
          </cell>
          <cell r="S14">
            <v>49.9</v>
          </cell>
          <cell r="T14">
            <v>2.6</v>
          </cell>
          <cell r="V14">
            <v>42.4</v>
          </cell>
          <cell r="W14">
            <v>2</v>
          </cell>
          <cell r="Y14">
            <v>47</v>
          </cell>
          <cell r="Z14">
            <v>1.7</v>
          </cell>
        </row>
        <row r="16">
          <cell r="A16" t="str">
            <v>May</v>
          </cell>
          <cell r="B16">
            <v>27.7</v>
          </cell>
          <cell r="C16">
            <v>6</v>
          </cell>
          <cell r="D16">
            <v>32.1</v>
          </cell>
          <cell r="E16">
            <v>6.6</v>
          </cell>
          <cell r="G16">
            <v>50.1</v>
          </cell>
          <cell r="H16">
            <v>4.4000000000000004</v>
          </cell>
          <cell r="J16">
            <v>49.2</v>
          </cell>
          <cell r="K16">
            <v>7.1</v>
          </cell>
          <cell r="M16">
            <v>58.4</v>
          </cell>
          <cell r="N16">
            <v>4.3</v>
          </cell>
          <cell r="P16">
            <v>54.3</v>
          </cell>
          <cell r="Q16">
            <v>2</v>
          </cell>
          <cell r="S16">
            <v>50.4</v>
          </cell>
          <cell r="T16">
            <v>2.5</v>
          </cell>
          <cell r="V16">
            <v>43.3</v>
          </cell>
          <cell r="W16">
            <v>2.1</v>
          </cell>
          <cell r="Y16">
            <v>47.9</v>
          </cell>
          <cell r="Z16">
            <v>2.4</v>
          </cell>
        </row>
        <row r="18">
          <cell r="A18" t="str">
            <v>June</v>
          </cell>
          <cell r="B18">
            <v>28</v>
          </cell>
          <cell r="C18">
            <v>2.8</v>
          </cell>
          <cell r="D18">
            <v>30.9</v>
          </cell>
          <cell r="E18">
            <v>10.3</v>
          </cell>
          <cell r="G18">
            <v>52.3</v>
          </cell>
          <cell r="H18">
            <v>8</v>
          </cell>
          <cell r="J18">
            <v>21.6</v>
          </cell>
          <cell r="K18">
            <v>7.5</v>
          </cell>
          <cell r="M18">
            <v>61.2</v>
          </cell>
          <cell r="N18">
            <v>8.6</v>
          </cell>
          <cell r="P18">
            <v>54.2</v>
          </cell>
          <cell r="Q18">
            <v>4.8</v>
          </cell>
          <cell r="S18">
            <v>50.2</v>
          </cell>
          <cell r="T18">
            <v>3.9</v>
          </cell>
          <cell r="V18">
            <v>43.5</v>
          </cell>
          <cell r="W18">
            <v>2.2000000000000002</v>
          </cell>
          <cell r="Y18">
            <v>48.8</v>
          </cell>
          <cell r="Z18">
            <v>2.2000000000000002</v>
          </cell>
        </row>
        <row r="20">
          <cell r="A20" t="str">
            <v>July</v>
          </cell>
          <cell r="B20">
            <v>27.7</v>
          </cell>
          <cell r="C20">
            <v>4.8</v>
          </cell>
          <cell r="D20">
            <v>29.2</v>
          </cell>
          <cell r="E20">
            <v>13.6</v>
          </cell>
          <cell r="G20">
            <v>53.7</v>
          </cell>
          <cell r="H20">
            <v>7.4</v>
          </cell>
          <cell r="J20">
            <v>52.3</v>
          </cell>
          <cell r="K20">
            <v>4.2</v>
          </cell>
          <cell r="M20">
            <v>62.6</v>
          </cell>
          <cell r="N20">
            <v>5.2</v>
          </cell>
          <cell r="P20">
            <v>54.2</v>
          </cell>
          <cell r="Q20">
            <v>2.1</v>
          </cell>
          <cell r="S20">
            <v>50.3</v>
          </cell>
          <cell r="T20">
            <v>1.3</v>
          </cell>
          <cell r="V20">
            <v>44</v>
          </cell>
          <cell r="W20">
            <v>1.7</v>
          </cell>
          <cell r="Y20">
            <v>48.8</v>
          </cell>
          <cell r="Z20">
            <v>1.5</v>
          </cell>
        </row>
        <row r="22">
          <cell r="A22" t="str">
            <v>August</v>
          </cell>
          <cell r="B22">
            <v>27.3</v>
          </cell>
          <cell r="C22">
            <v>4.9000000000000004</v>
          </cell>
          <cell r="D22">
            <v>30.7</v>
          </cell>
          <cell r="E22">
            <v>9.9</v>
          </cell>
          <cell r="G22">
            <v>54.3</v>
          </cell>
          <cell r="H22">
            <v>7.6</v>
          </cell>
          <cell r="J22">
            <v>53.6</v>
          </cell>
          <cell r="K22">
            <v>7.1</v>
          </cell>
          <cell r="M22">
            <v>63.5</v>
          </cell>
          <cell r="N22">
            <v>4.4000000000000004</v>
          </cell>
          <cell r="P22">
            <v>54.3</v>
          </cell>
          <cell r="Q22">
            <v>2.2999999999999998</v>
          </cell>
          <cell r="S22">
            <v>50.4</v>
          </cell>
          <cell r="T22">
            <v>2.2000000000000002</v>
          </cell>
          <cell r="V22">
            <v>43.9</v>
          </cell>
          <cell r="W22">
            <v>1.8</v>
          </cell>
          <cell r="Y22" t="str">
            <v>...</v>
          </cell>
          <cell r="Z22" t="str">
            <v>...</v>
          </cell>
        </row>
        <row r="24">
          <cell r="A24" t="str">
            <v>September</v>
          </cell>
          <cell r="B24">
            <v>29.6</v>
          </cell>
          <cell r="C24">
            <v>4.8</v>
          </cell>
          <cell r="D24">
            <v>35.1</v>
          </cell>
          <cell r="E24">
            <v>9.9</v>
          </cell>
          <cell r="G24">
            <v>54.3</v>
          </cell>
          <cell r="H24">
            <v>6.1</v>
          </cell>
          <cell r="J24">
            <v>54.9</v>
          </cell>
          <cell r="K24">
            <v>9.3000000000000007</v>
          </cell>
          <cell r="M24">
            <v>64.8</v>
          </cell>
          <cell r="N24">
            <v>7.4</v>
          </cell>
          <cell r="P24">
            <v>54.5</v>
          </cell>
          <cell r="Q24">
            <v>2.4</v>
          </cell>
          <cell r="S24">
            <v>50</v>
          </cell>
          <cell r="T24">
            <v>4.0999999999999996</v>
          </cell>
          <cell r="V24">
            <v>44.4</v>
          </cell>
          <cell r="W24">
            <v>1.7</v>
          </cell>
          <cell r="Y24" t="str">
            <v>...</v>
          </cell>
          <cell r="Z24" t="str">
            <v>...</v>
          </cell>
        </row>
        <row r="26">
          <cell r="A26" t="str">
            <v>October</v>
          </cell>
          <cell r="B26">
            <v>30.3</v>
          </cell>
          <cell r="C26">
            <v>5.2</v>
          </cell>
          <cell r="D26">
            <v>30.5</v>
          </cell>
          <cell r="E26">
            <v>3.6</v>
          </cell>
          <cell r="G26">
            <v>53.1</v>
          </cell>
          <cell r="H26">
            <v>3.3</v>
          </cell>
          <cell r="J26">
            <v>53.5</v>
          </cell>
          <cell r="K26">
            <v>7.1</v>
          </cell>
          <cell r="M26">
            <v>64.8</v>
          </cell>
          <cell r="N26">
            <v>2.5</v>
          </cell>
          <cell r="P26">
            <v>54</v>
          </cell>
          <cell r="Q26">
            <v>1.6</v>
          </cell>
          <cell r="S26">
            <v>49.7</v>
          </cell>
          <cell r="T26">
            <v>1.6</v>
          </cell>
          <cell r="V26">
            <v>44.7</v>
          </cell>
          <cell r="W26">
            <v>1.6</v>
          </cell>
          <cell r="Y26" t="str">
            <v>...</v>
          </cell>
          <cell r="Z26" t="str">
            <v>...</v>
          </cell>
        </row>
        <row r="28">
          <cell r="A28" t="str">
            <v>November</v>
          </cell>
          <cell r="B28">
            <v>30.7</v>
          </cell>
          <cell r="C28">
            <v>5.4</v>
          </cell>
          <cell r="D28">
            <v>34.700000000000003</v>
          </cell>
          <cell r="E28">
            <v>5</v>
          </cell>
          <cell r="G28">
            <v>53.2</v>
          </cell>
          <cell r="H28">
            <v>3.4</v>
          </cell>
          <cell r="J28">
            <v>52.8</v>
          </cell>
          <cell r="K28">
            <v>4.0999999999999996</v>
          </cell>
          <cell r="M28">
            <v>63.1</v>
          </cell>
          <cell r="N28">
            <v>3.3</v>
          </cell>
          <cell r="P28">
            <v>53.3</v>
          </cell>
          <cell r="Q28">
            <v>2.2000000000000002</v>
          </cell>
          <cell r="S28">
            <v>49.7</v>
          </cell>
          <cell r="T28">
            <v>1</v>
          </cell>
          <cell r="V28">
            <v>44.2</v>
          </cell>
          <cell r="W28">
            <v>1.7</v>
          </cell>
          <cell r="Y28" t="str">
            <v>...</v>
          </cell>
          <cell r="Z28" t="str">
            <v>...</v>
          </cell>
        </row>
        <row r="30">
          <cell r="A30" t="str">
            <v>December</v>
          </cell>
          <cell r="B30">
            <v>32.1</v>
          </cell>
          <cell r="C30">
            <v>4.8</v>
          </cell>
          <cell r="D30">
            <v>37.5</v>
          </cell>
          <cell r="E30">
            <v>3.8</v>
          </cell>
          <cell r="G30">
            <v>45.7</v>
          </cell>
          <cell r="H30">
            <v>5.7</v>
          </cell>
          <cell r="J30">
            <v>51.1</v>
          </cell>
          <cell r="K30">
            <v>11</v>
          </cell>
          <cell r="M30">
            <v>54.1</v>
          </cell>
          <cell r="N30">
            <v>4.4000000000000004</v>
          </cell>
          <cell r="P30">
            <v>49.7</v>
          </cell>
          <cell r="Q30">
            <v>7</v>
          </cell>
          <cell r="S30">
            <v>43.2</v>
          </cell>
          <cell r="T30">
            <v>2.2999999999999998</v>
          </cell>
          <cell r="V30">
            <v>42.9</v>
          </cell>
          <cell r="W30">
            <v>2.2999999999999998</v>
          </cell>
          <cell r="Y30" t="str">
            <v>...</v>
          </cell>
          <cell r="Z30" t="str">
            <v>...</v>
          </cell>
        </row>
        <row r="32">
          <cell r="A32" t="str">
            <v>Source: State Statistical Committee.</v>
          </cell>
        </row>
      </sheetData>
      <sheetData sheetId="20" refreshError="1">
        <row r="1">
          <cell r="A1" t="str">
            <v>Table A-16. Tajikistan: Employment by Sector of Economy, 1996–2001</v>
          </cell>
        </row>
        <row r="3">
          <cell r="C3">
            <v>1985</v>
          </cell>
          <cell r="D3">
            <v>1986</v>
          </cell>
          <cell r="E3">
            <v>1987</v>
          </cell>
          <cell r="F3">
            <v>1988</v>
          </cell>
          <cell r="G3">
            <v>1989</v>
          </cell>
          <cell r="H3">
            <v>1990</v>
          </cell>
          <cell r="I3">
            <v>1991</v>
          </cell>
          <cell r="J3">
            <v>1992</v>
          </cell>
          <cell r="K3">
            <v>1993</v>
          </cell>
          <cell r="L3">
            <v>1994</v>
          </cell>
          <cell r="M3">
            <v>1995</v>
          </cell>
          <cell r="N3">
            <v>1996</v>
          </cell>
          <cell r="O3">
            <v>1997</v>
          </cell>
          <cell r="P3">
            <v>1998</v>
          </cell>
          <cell r="Q3">
            <v>1999</v>
          </cell>
          <cell r="R3">
            <v>2000</v>
          </cell>
          <cell r="S3">
            <v>2001</v>
          </cell>
        </row>
        <row r="5">
          <cell r="M5" t="str">
            <v>(In thousands of persons, annual average)</v>
          </cell>
          <cell r="N5" t="str">
            <v>(In thousands of persons; annual average)</v>
          </cell>
        </row>
        <row r="7">
          <cell r="A7" t="str">
            <v>Total employment</v>
          </cell>
          <cell r="B7" t="str">
            <v xml:space="preserve">Общая занятость </v>
          </cell>
          <cell r="C7">
            <v>1681</v>
          </cell>
          <cell r="D7">
            <v>1714</v>
          </cell>
          <cell r="E7">
            <v>1775</v>
          </cell>
          <cell r="F7">
            <v>1820</v>
          </cell>
          <cell r="G7">
            <v>1879</v>
          </cell>
          <cell r="H7">
            <v>1938</v>
          </cell>
          <cell r="I7">
            <v>1970</v>
          </cell>
          <cell r="J7">
            <v>2282.2521327234454</v>
          </cell>
          <cell r="K7">
            <v>1845</v>
          </cell>
          <cell r="L7">
            <v>2206.4118403519387</v>
          </cell>
          <cell r="M7">
            <v>1853</v>
          </cell>
          <cell r="N7">
            <v>1731</v>
          </cell>
          <cell r="O7">
            <v>1791</v>
          </cell>
          <cell r="P7">
            <v>1796</v>
          </cell>
          <cell r="Q7">
            <v>1737</v>
          </cell>
          <cell r="R7">
            <v>1745</v>
          </cell>
          <cell r="S7">
            <v>1829</v>
          </cell>
        </row>
        <row r="8">
          <cell r="H8">
            <v>100</v>
          </cell>
          <cell r="I8">
            <v>101.65118679050568</v>
          </cell>
          <cell r="J8">
            <v>117.76326794238624</v>
          </cell>
          <cell r="K8">
            <v>95.201238390092882</v>
          </cell>
          <cell r="L8">
            <v>113.84994016263873</v>
          </cell>
          <cell r="M8">
            <v>95.87203302373581</v>
          </cell>
          <cell r="N8">
            <v>96.872033023735796</v>
          </cell>
          <cell r="O8">
            <v>97.872033023735796</v>
          </cell>
          <cell r="P8">
            <v>98.872033023735796</v>
          </cell>
          <cell r="Q8">
            <v>99.872033023735796</v>
          </cell>
          <cell r="R8">
            <v>100.87203302373599</v>
          </cell>
        </row>
        <row r="9">
          <cell r="H9">
            <v>3.1399680681213349E-2</v>
          </cell>
          <cell r="I9">
            <v>1.6511867905056654E-2</v>
          </cell>
          <cell r="J9">
            <v>0.15850362067179957</v>
          </cell>
          <cell r="K9">
            <v>-0.19158800487204097</v>
          </cell>
          <cell r="L9">
            <v>0.19588717634251429</v>
          </cell>
        </row>
        <row r="11">
          <cell r="A11" t="str">
            <v>Material sphere</v>
          </cell>
          <cell r="B11" t="str">
            <v>Материальная сфера</v>
          </cell>
          <cell r="C11">
            <v>1279</v>
          </cell>
          <cell r="D11">
            <v>1298</v>
          </cell>
          <cell r="E11">
            <v>1335</v>
          </cell>
          <cell r="F11">
            <v>1364</v>
          </cell>
          <cell r="G11">
            <v>1411</v>
          </cell>
          <cell r="H11">
            <v>1463</v>
          </cell>
          <cell r="I11">
            <v>1890</v>
          </cell>
          <cell r="J11">
            <v>1825.2521327234454</v>
          </cell>
          <cell r="K11">
            <v>1472</v>
          </cell>
          <cell r="L11">
            <v>1852.4118403519387</v>
          </cell>
          <cell r="M11">
            <v>1524</v>
          </cell>
          <cell r="N11">
            <v>1410</v>
          </cell>
          <cell r="O11">
            <v>1461</v>
          </cell>
          <cell r="P11">
            <v>1472</v>
          </cell>
          <cell r="Q11">
            <v>1427</v>
          </cell>
          <cell r="R11">
            <v>1416</v>
          </cell>
          <cell r="S11">
            <v>1512</v>
          </cell>
        </row>
        <row r="12">
          <cell r="A12" t="str">
            <v xml:space="preserve">  Of which:</v>
          </cell>
        </row>
        <row r="13">
          <cell r="A13" t="str">
            <v xml:space="preserve">    Agriculture</v>
          </cell>
          <cell r="B13" t="str">
            <v>Сельское хоз-во</v>
          </cell>
          <cell r="C13">
            <v>722</v>
          </cell>
          <cell r="D13">
            <v>720</v>
          </cell>
          <cell r="E13">
            <v>743</v>
          </cell>
          <cell r="F13">
            <v>762</v>
          </cell>
          <cell r="G13">
            <v>790</v>
          </cell>
          <cell r="H13">
            <v>831</v>
          </cell>
          <cell r="I13">
            <v>878</v>
          </cell>
          <cell r="J13">
            <v>889</v>
          </cell>
          <cell r="K13">
            <v>945</v>
          </cell>
          <cell r="L13">
            <v>1005</v>
          </cell>
          <cell r="M13">
            <v>1095</v>
          </cell>
          <cell r="N13">
            <v>1026</v>
          </cell>
          <cell r="O13">
            <v>1145</v>
          </cell>
          <cell r="P13">
            <v>1090</v>
          </cell>
          <cell r="Q13">
            <v>1118</v>
          </cell>
          <cell r="R13">
            <v>1135</v>
          </cell>
          <cell r="S13">
            <v>1167</v>
          </cell>
        </row>
        <row r="14">
          <cell r="A14" t="str">
            <v xml:space="preserve">    Industry</v>
          </cell>
          <cell r="B14" t="str">
            <v>Промышленность</v>
          </cell>
          <cell r="C14">
            <v>241</v>
          </cell>
          <cell r="D14">
            <v>247</v>
          </cell>
          <cell r="E14">
            <v>251</v>
          </cell>
          <cell r="F14">
            <v>251</v>
          </cell>
          <cell r="G14">
            <v>254</v>
          </cell>
          <cell r="H14">
            <v>261</v>
          </cell>
          <cell r="I14">
            <v>256</v>
          </cell>
          <cell r="J14">
            <v>250</v>
          </cell>
          <cell r="K14">
            <v>213</v>
          </cell>
          <cell r="L14">
            <v>205</v>
          </cell>
          <cell r="M14">
            <v>183</v>
          </cell>
          <cell r="N14">
            <v>181</v>
          </cell>
          <cell r="O14">
            <v>164</v>
          </cell>
          <cell r="P14">
            <v>148</v>
          </cell>
          <cell r="Q14">
            <v>133</v>
          </cell>
          <cell r="R14">
            <v>121</v>
          </cell>
          <cell r="S14">
            <v>131</v>
          </cell>
        </row>
        <row r="15">
          <cell r="A15" t="str">
            <v xml:space="preserve">    Construction</v>
          </cell>
          <cell r="B15" t="str">
            <v>Строительство</v>
          </cell>
          <cell r="C15">
            <v>118</v>
          </cell>
          <cell r="D15">
            <v>126</v>
          </cell>
          <cell r="E15">
            <v>131</v>
          </cell>
          <cell r="F15">
            <v>132</v>
          </cell>
          <cell r="G15">
            <v>161</v>
          </cell>
          <cell r="H15">
            <v>161</v>
          </cell>
          <cell r="I15">
            <v>148</v>
          </cell>
          <cell r="J15">
            <v>132</v>
          </cell>
          <cell r="K15">
            <v>126</v>
          </cell>
          <cell r="L15">
            <v>105</v>
          </cell>
          <cell r="M15">
            <v>81</v>
          </cell>
          <cell r="N15">
            <v>68</v>
          </cell>
          <cell r="O15">
            <v>52</v>
          </cell>
          <cell r="P15">
            <v>52</v>
          </cell>
          <cell r="Q15">
            <v>43</v>
          </cell>
          <cell r="R15">
            <v>36</v>
          </cell>
          <cell r="S15">
            <v>31</v>
          </cell>
        </row>
        <row r="16">
          <cell r="A16" t="str">
            <v xml:space="preserve">    Transport and communication</v>
          </cell>
          <cell r="B16" t="str">
            <v>Транспорт и связь</v>
          </cell>
          <cell r="C16">
            <v>79</v>
          </cell>
          <cell r="D16">
            <v>81</v>
          </cell>
          <cell r="E16">
            <v>81</v>
          </cell>
          <cell r="F16">
            <v>84</v>
          </cell>
          <cell r="G16">
            <v>66</v>
          </cell>
          <cell r="H16">
            <v>65</v>
          </cell>
          <cell r="I16">
            <v>65</v>
          </cell>
          <cell r="J16">
            <v>56</v>
          </cell>
          <cell r="K16">
            <v>73</v>
          </cell>
          <cell r="L16">
            <v>63</v>
          </cell>
          <cell r="M16">
            <v>58</v>
          </cell>
          <cell r="N16">
            <v>58</v>
          </cell>
          <cell r="O16">
            <v>44</v>
          </cell>
          <cell r="P16">
            <v>53</v>
          </cell>
          <cell r="Q16">
            <v>44</v>
          </cell>
          <cell r="R16">
            <v>42</v>
          </cell>
          <cell r="S16">
            <v>43</v>
          </cell>
        </row>
        <row r="17">
          <cell r="A17" t="str">
            <v xml:space="preserve">    Trade, supply and other</v>
          </cell>
          <cell r="B17" t="str">
            <v>Торговля, снабжение и др.</v>
          </cell>
          <cell r="C17">
            <v>120</v>
          </cell>
          <cell r="D17">
            <v>124</v>
          </cell>
          <cell r="E17">
            <v>129</v>
          </cell>
          <cell r="F17">
            <v>135</v>
          </cell>
          <cell r="G17">
            <v>140</v>
          </cell>
          <cell r="H17">
            <v>146</v>
          </cell>
          <cell r="I17">
            <v>143</v>
          </cell>
          <cell r="J17">
            <v>124</v>
          </cell>
          <cell r="K17">
            <v>116</v>
          </cell>
          <cell r="L17">
            <v>112</v>
          </cell>
          <cell r="M17">
            <v>104</v>
          </cell>
          <cell r="N17">
            <v>77</v>
          </cell>
          <cell r="O17">
            <v>56</v>
          </cell>
          <cell r="P17">
            <v>129</v>
          </cell>
          <cell r="Q17">
            <v>89</v>
          </cell>
          <cell r="R17">
            <v>81</v>
          </cell>
          <cell r="S17">
            <v>140</v>
          </cell>
        </row>
        <row r="19">
          <cell r="A19" t="str">
            <v>Nonmaterial sphere</v>
          </cell>
          <cell r="B19" t="str">
            <v>Нематериальная сфера</v>
          </cell>
          <cell r="C19">
            <v>401</v>
          </cell>
          <cell r="D19">
            <v>416</v>
          </cell>
          <cell r="E19">
            <v>440</v>
          </cell>
          <cell r="F19">
            <v>456</v>
          </cell>
          <cell r="G19">
            <v>468</v>
          </cell>
          <cell r="H19">
            <v>475</v>
          </cell>
          <cell r="I19">
            <v>481</v>
          </cell>
          <cell r="J19">
            <v>457</v>
          </cell>
          <cell r="K19">
            <v>373</v>
          </cell>
          <cell r="L19">
            <v>354</v>
          </cell>
          <cell r="M19">
            <v>332</v>
          </cell>
          <cell r="N19">
            <v>321</v>
          </cell>
          <cell r="O19">
            <v>330</v>
          </cell>
          <cell r="P19">
            <v>324</v>
          </cell>
          <cell r="Q19">
            <v>310</v>
          </cell>
          <cell r="R19">
            <v>329</v>
          </cell>
          <cell r="S19">
            <v>317</v>
          </cell>
        </row>
        <row r="20">
          <cell r="A20" t="str">
            <v xml:space="preserve">  Of which:</v>
          </cell>
        </row>
        <row r="21">
          <cell r="A21" t="str">
            <v xml:space="preserve">    Government</v>
          </cell>
          <cell r="B21" t="str">
            <v>Правительство</v>
          </cell>
          <cell r="C21">
            <v>39</v>
          </cell>
          <cell r="D21">
            <v>41</v>
          </cell>
          <cell r="E21">
            <v>42</v>
          </cell>
          <cell r="F21">
            <v>41</v>
          </cell>
          <cell r="G21">
            <v>39</v>
          </cell>
          <cell r="H21">
            <v>40</v>
          </cell>
          <cell r="I21">
            <v>41</v>
          </cell>
          <cell r="J21">
            <v>27</v>
          </cell>
          <cell r="K21">
            <v>19</v>
          </cell>
          <cell r="L21">
            <v>21</v>
          </cell>
          <cell r="M21">
            <v>23</v>
          </cell>
          <cell r="N21">
            <v>26</v>
          </cell>
          <cell r="O21">
            <v>22</v>
          </cell>
          <cell r="P21">
            <v>20</v>
          </cell>
          <cell r="Q21">
            <v>22</v>
          </cell>
          <cell r="R21">
            <v>27</v>
          </cell>
          <cell r="S21">
            <v>26</v>
          </cell>
        </row>
        <row r="22">
          <cell r="A22" t="str">
            <v xml:space="preserve">    Education, culture and art</v>
          </cell>
          <cell r="B22" t="str">
            <v>Образование, культура и искусство</v>
          </cell>
          <cell r="C22">
            <v>174</v>
          </cell>
          <cell r="D22">
            <v>180</v>
          </cell>
          <cell r="E22">
            <v>189</v>
          </cell>
          <cell r="F22">
            <v>199</v>
          </cell>
          <cell r="G22">
            <v>211</v>
          </cell>
          <cell r="H22">
            <v>217</v>
          </cell>
          <cell r="I22">
            <v>222</v>
          </cell>
          <cell r="J22">
            <v>219</v>
          </cell>
          <cell r="K22">
            <v>203</v>
          </cell>
          <cell r="L22">
            <v>192</v>
          </cell>
          <cell r="M22">
            <v>183</v>
          </cell>
          <cell r="N22">
            <v>183</v>
          </cell>
          <cell r="O22">
            <v>191</v>
          </cell>
          <cell r="P22">
            <v>188</v>
          </cell>
          <cell r="Q22">
            <v>178</v>
          </cell>
          <cell r="R22">
            <v>179</v>
          </cell>
          <cell r="S22">
            <v>178</v>
          </cell>
        </row>
        <row r="23">
          <cell r="A23" t="str">
            <v xml:space="preserve">    Medical care, physical training</v>
          </cell>
          <cell r="B23" t="str">
            <v xml:space="preserve">Мед. Обсл-е, физ. Обучение </v>
          </cell>
          <cell r="M23">
            <v>88</v>
          </cell>
        </row>
        <row r="24">
          <cell r="A24" t="str">
            <v xml:space="preserve">       and social security</v>
          </cell>
          <cell r="B24" t="str">
            <v>и соц. Обеспечение</v>
          </cell>
          <cell r="C24">
            <v>79</v>
          </cell>
          <cell r="D24">
            <v>83</v>
          </cell>
          <cell r="E24">
            <v>91</v>
          </cell>
          <cell r="F24">
            <v>95</v>
          </cell>
          <cell r="G24">
            <v>102</v>
          </cell>
          <cell r="H24">
            <v>104</v>
          </cell>
          <cell r="I24">
            <v>106</v>
          </cell>
          <cell r="J24">
            <v>110</v>
          </cell>
          <cell r="K24">
            <v>102</v>
          </cell>
          <cell r="L24">
            <v>100</v>
          </cell>
          <cell r="N24">
            <v>84</v>
          </cell>
          <cell r="O24">
            <v>85</v>
          </cell>
          <cell r="P24">
            <v>84</v>
          </cell>
          <cell r="Q24">
            <v>75</v>
          </cell>
          <cell r="R24">
            <v>82</v>
          </cell>
          <cell r="S24">
            <v>72</v>
          </cell>
        </row>
        <row r="25">
          <cell r="A25" t="str">
            <v xml:space="preserve">    Scientific research</v>
          </cell>
          <cell r="B25" t="str">
            <v>Научные исследования</v>
          </cell>
          <cell r="C25">
            <v>30</v>
          </cell>
          <cell r="D25">
            <v>31</v>
          </cell>
          <cell r="E25">
            <v>31</v>
          </cell>
          <cell r="F25">
            <v>30</v>
          </cell>
          <cell r="G25">
            <v>30</v>
          </cell>
          <cell r="H25">
            <v>29</v>
          </cell>
          <cell r="I25">
            <v>26</v>
          </cell>
          <cell r="J25">
            <v>21</v>
          </cell>
          <cell r="K25">
            <v>8</v>
          </cell>
          <cell r="L25">
            <v>7</v>
          </cell>
          <cell r="M25">
            <v>7</v>
          </cell>
          <cell r="N25">
            <v>7</v>
          </cell>
          <cell r="O25">
            <v>5</v>
          </cell>
          <cell r="P25">
            <v>5</v>
          </cell>
          <cell r="Q25">
            <v>5</v>
          </cell>
          <cell r="R25">
            <v>5</v>
          </cell>
          <cell r="S25">
            <v>5</v>
          </cell>
        </row>
        <row r="26">
          <cell r="A26" t="str">
            <v xml:space="preserve">    Communal services</v>
          </cell>
          <cell r="B26" t="str">
            <v>Коммунальные услуги</v>
          </cell>
          <cell r="C26">
            <v>40</v>
          </cell>
          <cell r="D26">
            <v>42</v>
          </cell>
          <cell r="E26">
            <v>48</v>
          </cell>
          <cell r="F26">
            <v>50</v>
          </cell>
          <cell r="G26">
            <v>50</v>
          </cell>
          <cell r="H26">
            <v>51</v>
          </cell>
          <cell r="I26">
            <v>51</v>
          </cell>
          <cell r="J26">
            <v>44</v>
          </cell>
          <cell r="K26">
            <v>36</v>
          </cell>
          <cell r="L26">
            <v>27</v>
          </cell>
          <cell r="M26">
            <v>24</v>
          </cell>
          <cell r="N26">
            <v>21</v>
          </cell>
          <cell r="O26">
            <v>21</v>
          </cell>
          <cell r="P26">
            <v>18</v>
          </cell>
          <cell r="Q26">
            <v>24</v>
          </cell>
          <cell r="R26">
            <v>27</v>
          </cell>
          <cell r="S26">
            <v>29</v>
          </cell>
        </row>
        <row r="27">
          <cell r="A27" t="str">
            <v xml:space="preserve">    Other</v>
          </cell>
          <cell r="B27" t="str">
            <v>Прочие</v>
          </cell>
          <cell r="C27">
            <v>40</v>
          </cell>
          <cell r="D27">
            <v>40</v>
          </cell>
          <cell r="E27">
            <v>40</v>
          </cell>
          <cell r="F27">
            <v>40</v>
          </cell>
          <cell r="G27">
            <v>36</v>
          </cell>
          <cell r="H27">
            <v>35</v>
          </cell>
          <cell r="I27">
            <v>35</v>
          </cell>
          <cell r="J27">
            <v>33</v>
          </cell>
          <cell r="K27">
            <v>5</v>
          </cell>
          <cell r="L27">
            <v>7</v>
          </cell>
          <cell r="M27">
            <v>7</v>
          </cell>
          <cell r="N27">
            <v>0</v>
          </cell>
          <cell r="O27">
            <v>6</v>
          </cell>
          <cell r="P27">
            <v>9</v>
          </cell>
          <cell r="Q27">
            <v>6</v>
          </cell>
          <cell r="R27">
            <v>9</v>
          </cell>
          <cell r="S27">
            <v>7</v>
          </cell>
        </row>
        <row r="29">
          <cell r="M29" t="str">
            <v>(In percent of total employment)</v>
          </cell>
          <cell r="N29" t="str">
            <v>(In percent of total employment)</v>
          </cell>
        </row>
        <row r="31">
          <cell r="A31" t="str">
            <v>Total employment</v>
          </cell>
          <cell r="B31" t="str">
            <v>Общая занятость</v>
          </cell>
          <cell r="C31">
            <v>100</v>
          </cell>
          <cell r="D31">
            <v>100</v>
          </cell>
          <cell r="E31">
            <v>100</v>
          </cell>
          <cell r="F31">
            <v>100</v>
          </cell>
          <cell r="G31">
            <v>100</v>
          </cell>
          <cell r="H31">
            <v>100</v>
          </cell>
          <cell r="I31">
            <v>100</v>
          </cell>
          <cell r="J31">
            <v>100</v>
          </cell>
          <cell r="K31">
            <v>100</v>
          </cell>
          <cell r="L31">
            <v>100</v>
          </cell>
          <cell r="M31">
            <v>100</v>
          </cell>
          <cell r="N31">
            <v>100</v>
          </cell>
          <cell r="O31">
            <v>100</v>
          </cell>
          <cell r="P31">
            <v>100</v>
          </cell>
          <cell r="Q31">
            <v>100</v>
          </cell>
          <cell r="R31">
            <v>100</v>
          </cell>
          <cell r="S31">
            <v>100</v>
          </cell>
        </row>
        <row r="33">
          <cell r="A33" t="str">
            <v>Material sphere</v>
          </cell>
          <cell r="B33" t="str">
            <v>Материальная сфера</v>
          </cell>
          <cell r="C33">
            <v>76.085663295657341</v>
          </cell>
          <cell r="D33">
            <v>75.8</v>
          </cell>
          <cell r="E33">
            <v>75.211267605633807</v>
          </cell>
          <cell r="F33">
            <v>75</v>
          </cell>
          <cell r="G33">
            <v>75.093134646088345</v>
          </cell>
          <cell r="H33">
            <v>75.490196078431367</v>
          </cell>
          <cell r="I33">
            <v>95.939086294416242</v>
          </cell>
          <cell r="J33">
            <v>76</v>
          </cell>
          <cell r="K33">
            <v>79.783197831978327</v>
          </cell>
          <cell r="L33">
            <v>80.8</v>
          </cell>
          <cell r="M33">
            <v>81.7</v>
          </cell>
          <cell r="N33">
            <v>81.455805892547659</v>
          </cell>
          <cell r="O33">
            <v>81.574539363484092</v>
          </cell>
          <cell r="P33">
            <v>81.959910913140305</v>
          </cell>
          <cell r="Q33">
            <v>82.153137593552103</v>
          </cell>
          <cell r="R33">
            <v>81.146131805157594</v>
          </cell>
          <cell r="S33">
            <v>82.668124658283219</v>
          </cell>
        </row>
        <row r="34">
          <cell r="A34" t="str">
            <v xml:space="preserve">  Of which:</v>
          </cell>
        </row>
        <row r="35">
          <cell r="A35" t="str">
            <v xml:space="preserve">    Agriculture</v>
          </cell>
          <cell r="B35" t="str">
            <v>Сельское хоз-во</v>
          </cell>
          <cell r="C35">
            <v>42.950624628197502</v>
          </cell>
          <cell r="D35">
            <v>42.007001166861144</v>
          </cell>
          <cell r="E35">
            <v>41.9</v>
          </cell>
          <cell r="F35">
            <v>41.868131868131869</v>
          </cell>
          <cell r="G35">
            <v>42.1</v>
          </cell>
          <cell r="H35">
            <v>42.879256965944272</v>
          </cell>
          <cell r="I35">
            <v>44.568527918781726</v>
          </cell>
          <cell r="J35">
            <v>46.6</v>
          </cell>
          <cell r="K35">
            <v>51.219512195121951</v>
          </cell>
          <cell r="L35">
            <v>54.5</v>
          </cell>
          <cell r="M35">
            <v>59.095801937567273</v>
          </cell>
          <cell r="N35">
            <v>59.272097053726171</v>
          </cell>
          <cell r="O35">
            <v>63.930764935790066</v>
          </cell>
          <cell r="P35">
            <v>60.690423162583521</v>
          </cell>
          <cell r="Q35">
            <v>64.363845710995975</v>
          </cell>
          <cell r="R35">
            <v>65.042979942693407</v>
          </cell>
          <cell r="S35">
            <v>63.805358119190814</v>
          </cell>
        </row>
        <row r="36">
          <cell r="A36" t="str">
            <v xml:space="preserve">    Industry</v>
          </cell>
          <cell r="B36" t="str">
            <v>Промышленность</v>
          </cell>
          <cell r="C36">
            <v>14.336704342653183</v>
          </cell>
          <cell r="D36">
            <v>14.410735122520421</v>
          </cell>
          <cell r="E36">
            <v>14.2</v>
          </cell>
          <cell r="F36">
            <v>13.791208791208792</v>
          </cell>
          <cell r="G36">
            <v>13.517828632251197</v>
          </cell>
          <cell r="H36">
            <v>13.4</v>
          </cell>
          <cell r="I36">
            <v>12.99492385786802</v>
          </cell>
          <cell r="J36">
            <v>13.1</v>
          </cell>
          <cell r="K36">
            <v>11.544715447154472</v>
          </cell>
          <cell r="L36">
            <v>11.1</v>
          </cell>
          <cell r="M36">
            <v>9.8493003229278795</v>
          </cell>
          <cell r="N36">
            <v>10.456383593298671</v>
          </cell>
          <cell r="O36">
            <v>9.1568955890563934</v>
          </cell>
          <cell r="P36">
            <v>8.2405345211581285</v>
          </cell>
          <cell r="Q36">
            <v>7.6568796776050663</v>
          </cell>
          <cell r="R36">
            <v>6.9340974212034387</v>
          </cell>
          <cell r="S36">
            <v>7.1623838162930564</v>
          </cell>
        </row>
        <row r="37">
          <cell r="A37" t="str">
            <v xml:space="preserve">    Construction</v>
          </cell>
          <cell r="B37" t="str">
            <v>Строительство</v>
          </cell>
          <cell r="C37">
            <v>7.0196311719214757</v>
          </cell>
          <cell r="D37">
            <v>7.3</v>
          </cell>
          <cell r="E37">
            <v>7.3802816901408459</v>
          </cell>
          <cell r="F37">
            <v>7.2</v>
          </cell>
          <cell r="G37">
            <v>8.5683874401277276</v>
          </cell>
          <cell r="H37">
            <v>8.3075335397316827</v>
          </cell>
          <cell r="I37">
            <v>7.5126903553299496</v>
          </cell>
          <cell r="J37">
            <v>6.9</v>
          </cell>
          <cell r="K37">
            <v>6.8292682926829276</v>
          </cell>
          <cell r="L37">
            <v>4.7588577109544392</v>
          </cell>
          <cell r="M37">
            <v>4.3595263724434874</v>
          </cell>
          <cell r="N37">
            <v>3.9283651068746388</v>
          </cell>
          <cell r="O37">
            <v>2.9034059184812953</v>
          </cell>
          <cell r="P37">
            <v>2.8953229398663698</v>
          </cell>
          <cell r="Q37">
            <v>2.4755325273459987</v>
          </cell>
          <cell r="R37">
            <v>2.0630372492836675</v>
          </cell>
          <cell r="S37">
            <v>1.6949152542372881</v>
          </cell>
        </row>
        <row r="38">
          <cell r="A38" t="str">
            <v xml:space="preserve">    Transport and communication</v>
          </cell>
          <cell r="B38" t="str">
            <v>Транспорт и коммуникациии</v>
          </cell>
          <cell r="C38">
            <v>4.6995835812016651</v>
          </cell>
          <cell r="D38">
            <v>4.7257876312718787</v>
          </cell>
          <cell r="E38">
            <v>4.563380281690141</v>
          </cell>
          <cell r="F38">
            <v>4.6153846153846159</v>
          </cell>
          <cell r="G38">
            <v>3.5125066524747206</v>
          </cell>
          <cell r="H38">
            <v>3.3</v>
          </cell>
          <cell r="I38">
            <v>3.2994923857868024</v>
          </cell>
          <cell r="J38">
            <v>3</v>
          </cell>
          <cell r="K38">
            <v>3.9566395663956637</v>
          </cell>
          <cell r="L38">
            <v>2.8553146265726639</v>
          </cell>
          <cell r="M38">
            <v>3.1216361679224973</v>
          </cell>
          <cell r="N38">
            <v>3.3506643558636626</v>
          </cell>
          <cell r="O38">
            <v>2.4567280848687885</v>
          </cell>
          <cell r="P38">
            <v>2.9510022271714922</v>
          </cell>
          <cell r="Q38">
            <v>2.5331030512377661</v>
          </cell>
          <cell r="R38">
            <v>2.4068767908309456</v>
          </cell>
          <cell r="S38">
            <v>2.3510114816839804</v>
          </cell>
        </row>
        <row r="39">
          <cell r="A39" t="str">
            <v xml:space="preserve">    Trade, supply and other</v>
          </cell>
          <cell r="B39" t="str">
            <v>Торговля, снабжение и др.</v>
          </cell>
          <cell r="C39">
            <v>7.1386079714455679</v>
          </cell>
          <cell r="D39">
            <v>7.3</v>
          </cell>
          <cell r="E39">
            <v>7.2</v>
          </cell>
          <cell r="F39">
            <v>7.4175824175824179</v>
          </cell>
          <cell r="G39">
            <v>7.4507716870675891</v>
          </cell>
          <cell r="H39">
            <v>7.5335397316821471</v>
          </cell>
          <cell r="I39">
            <v>7.2</v>
          </cell>
          <cell r="J39">
            <v>6.5</v>
          </cell>
          <cell r="K39">
            <v>6.2872628726287267</v>
          </cell>
          <cell r="L39">
            <v>6.1</v>
          </cell>
          <cell r="M39">
            <v>5.2</v>
          </cell>
          <cell r="N39">
            <v>4.448295782784518</v>
          </cell>
          <cell r="O39">
            <v>3.1267448352875489</v>
          </cell>
          <cell r="P39">
            <v>7.1826280623608021</v>
          </cell>
          <cell r="Q39">
            <v>5.1237766263672997</v>
          </cell>
          <cell r="R39">
            <v>4.6418338108882526</v>
          </cell>
          <cell r="S39">
            <v>7.6544559868780757</v>
          </cell>
        </row>
        <row r="41">
          <cell r="A41" t="str">
            <v>Nonmaterial sphere</v>
          </cell>
          <cell r="B41" t="str">
            <v>Нематериальная сфера</v>
          </cell>
          <cell r="C41">
            <v>23.854848304580607</v>
          </cell>
          <cell r="D41">
            <v>24.2</v>
          </cell>
          <cell r="E41">
            <v>24.788732394366196</v>
          </cell>
          <cell r="F41">
            <v>25</v>
          </cell>
          <cell r="G41">
            <v>24.906865353911655</v>
          </cell>
          <cell r="H41">
            <v>24.509803921568626</v>
          </cell>
          <cell r="I41">
            <v>24.416243654822335</v>
          </cell>
          <cell r="J41">
            <v>24</v>
          </cell>
          <cell r="K41">
            <v>20.21680216802168</v>
          </cell>
          <cell r="L41">
            <v>19.2</v>
          </cell>
          <cell r="M41">
            <v>18.3</v>
          </cell>
          <cell r="N41">
            <v>18.544194107452338</v>
          </cell>
          <cell r="O41">
            <v>18.425460636515915</v>
          </cell>
          <cell r="P41">
            <v>18.040089086859687</v>
          </cell>
          <cell r="Q41">
            <v>17.846862406447901</v>
          </cell>
          <cell r="R41">
            <v>18.853868194842409</v>
          </cell>
          <cell r="S41">
            <v>17.331875341716785</v>
          </cell>
        </row>
        <row r="42">
          <cell r="A42" t="str">
            <v xml:space="preserve">  Of which:</v>
          </cell>
        </row>
        <row r="43">
          <cell r="A43" t="str">
            <v xml:space="preserve">    Government</v>
          </cell>
          <cell r="B43" t="str">
            <v>Правительство</v>
          </cell>
          <cell r="C43">
            <v>2.3200475907198097</v>
          </cell>
          <cell r="D43">
            <v>2.3920653442240374</v>
          </cell>
          <cell r="E43">
            <v>2.2999999999999998</v>
          </cell>
          <cell r="F43">
            <v>2.2527472527472527</v>
          </cell>
          <cell r="G43">
            <v>2.0755721128259714</v>
          </cell>
          <cell r="H43">
            <v>2</v>
          </cell>
          <cell r="I43">
            <v>2.0812182741116749</v>
          </cell>
          <cell r="J43">
            <v>1.1830419440896962</v>
          </cell>
          <cell r="K43">
            <v>1.0298102981029811</v>
          </cell>
          <cell r="L43">
            <v>0.95177154219088789</v>
          </cell>
          <cell r="M43">
            <v>1.6</v>
          </cell>
          <cell r="N43">
            <v>1.5020219526285385</v>
          </cell>
          <cell r="O43">
            <v>1.2283640424343942</v>
          </cell>
          <cell r="P43">
            <v>1.1135857461024499</v>
          </cell>
          <cell r="Q43">
            <v>1.2665515256188831</v>
          </cell>
          <cell r="R43">
            <v>1.5472779369627507</v>
          </cell>
          <cell r="S43">
            <v>1.4215418261344996</v>
          </cell>
        </row>
        <row r="44">
          <cell r="A44" t="str">
            <v xml:space="preserve">    Education, culture and art</v>
          </cell>
          <cell r="B44" t="str">
            <v>Образование, культура и искусство</v>
          </cell>
          <cell r="C44">
            <v>10.3</v>
          </cell>
          <cell r="D44">
            <v>10.501750291715286</v>
          </cell>
          <cell r="E44">
            <v>10.7</v>
          </cell>
          <cell r="F44">
            <v>10.934065934065934</v>
          </cell>
          <cell r="G44">
            <v>11.229377328366152</v>
          </cell>
          <cell r="H44">
            <v>11.197110423116616</v>
          </cell>
          <cell r="I44">
            <v>11.269035532994923</v>
          </cell>
          <cell r="J44">
            <v>11.5</v>
          </cell>
          <cell r="K44">
            <v>11.002710027100271</v>
          </cell>
          <cell r="L44">
            <v>10.4</v>
          </cell>
          <cell r="M44">
            <v>9.8000000000000007</v>
          </cell>
          <cell r="N44">
            <v>10.571923743500866</v>
          </cell>
          <cell r="O44">
            <v>10.664433277498604</v>
          </cell>
          <cell r="P44">
            <v>10.46770601336303</v>
          </cell>
          <cell r="Q44">
            <v>10.247553252734599</v>
          </cell>
          <cell r="R44">
            <v>10.257879656160458</v>
          </cell>
          <cell r="S44">
            <v>9.732094040459268</v>
          </cell>
        </row>
        <row r="45">
          <cell r="A45" t="str">
            <v xml:space="preserve">    Medical care, physical training</v>
          </cell>
          <cell r="B45" t="str">
            <v>Мед. Обслуж-е, физ. Обучение</v>
          </cell>
          <cell r="N45" t="str">
            <v xml:space="preserve"> </v>
          </cell>
          <cell r="O45" t="str">
            <v xml:space="preserve"> </v>
          </cell>
          <cell r="P45" t="str">
            <v xml:space="preserve"> </v>
          </cell>
          <cell r="Q45" t="str">
            <v xml:space="preserve"> </v>
          </cell>
          <cell r="R45" t="str">
            <v xml:space="preserve"> </v>
          </cell>
          <cell r="S45" t="str">
            <v xml:space="preserve"> </v>
          </cell>
        </row>
        <row r="46">
          <cell r="A46" t="str">
            <v xml:space="preserve">       and social security</v>
          </cell>
          <cell r="B46" t="str">
            <v>и соц. Обеспечение</v>
          </cell>
          <cell r="C46">
            <v>4.6995835812016651</v>
          </cell>
          <cell r="D46">
            <v>4.8424737456242708</v>
          </cell>
          <cell r="E46">
            <v>5.126760563380282</v>
          </cell>
          <cell r="F46">
            <v>5.2197802197802199</v>
          </cell>
          <cell r="G46">
            <v>5.4284193720063865</v>
          </cell>
          <cell r="H46">
            <v>5.3663570691434463</v>
          </cell>
          <cell r="I46">
            <v>5.3807106598984769</v>
          </cell>
          <cell r="J46">
            <v>4.8198005129580208</v>
          </cell>
          <cell r="K46">
            <v>5.5284552845528454</v>
          </cell>
          <cell r="L46">
            <v>5.4</v>
          </cell>
          <cell r="M46">
            <v>4.7362755651237887</v>
          </cell>
          <cell r="N46">
            <v>4.852686308492201</v>
          </cell>
          <cell r="O46">
            <v>4.7459519821328868</v>
          </cell>
          <cell r="P46">
            <v>4.6770601336302899</v>
          </cell>
          <cell r="Q46">
            <v>4.3177892918825558</v>
          </cell>
          <cell r="R46">
            <v>4.6991404011461322</v>
          </cell>
          <cell r="S46">
            <v>3.936577364680153</v>
          </cell>
        </row>
        <row r="47">
          <cell r="A47" t="str">
            <v xml:space="preserve">    Scientific research</v>
          </cell>
          <cell r="B47" t="str">
            <v>Научные исследования</v>
          </cell>
          <cell r="C47">
            <v>1.784651992861392</v>
          </cell>
          <cell r="D47">
            <v>1.8086347724620768</v>
          </cell>
          <cell r="E47">
            <v>1.7464788732394365</v>
          </cell>
          <cell r="F47">
            <v>1.6483516483516485</v>
          </cell>
          <cell r="G47">
            <v>1.5965939329430547</v>
          </cell>
          <cell r="H47">
            <v>1.4963880288957687</v>
          </cell>
          <cell r="I47">
            <v>1.3197969543147208</v>
          </cell>
          <cell r="J47">
            <v>0.92014373429198593</v>
          </cell>
          <cell r="K47">
            <v>0.43360433604336046</v>
          </cell>
          <cell r="L47">
            <v>0.31725718073029602</v>
          </cell>
          <cell r="M47">
            <v>0.37674919268030138</v>
          </cell>
          <cell r="N47">
            <v>0.40439052570768341</v>
          </cell>
          <cell r="O47">
            <v>0.27917364600781686</v>
          </cell>
          <cell r="P47">
            <v>0.27839643652561247</v>
          </cell>
          <cell r="Q47">
            <v>0.28785261945883706</v>
          </cell>
          <cell r="R47">
            <v>0.28653295128939826</v>
          </cell>
          <cell r="S47">
            <v>0.27337342810278842</v>
          </cell>
        </row>
        <row r="48">
          <cell r="A48" t="str">
            <v xml:space="preserve">    Communal services</v>
          </cell>
          <cell r="B48" t="str">
            <v>Коммунальные услуги</v>
          </cell>
          <cell r="C48">
            <v>2.3795359904818558</v>
          </cell>
          <cell r="D48">
            <v>2.4</v>
          </cell>
          <cell r="E48">
            <v>2.704225352112676</v>
          </cell>
          <cell r="F48">
            <v>2.8</v>
          </cell>
          <cell r="G48">
            <v>2.6609898882384244</v>
          </cell>
          <cell r="H48">
            <v>2.6315789473684208</v>
          </cell>
          <cell r="I48">
            <v>2.5888324873096447</v>
          </cell>
          <cell r="J48">
            <v>1.9279202051832085</v>
          </cell>
          <cell r="K48">
            <v>1.9512195121951219</v>
          </cell>
          <cell r="L48">
            <v>1.2237062685311417</v>
          </cell>
          <cell r="M48">
            <v>1.2917115177610334</v>
          </cell>
          <cell r="N48">
            <v>1.2131715771230502</v>
          </cell>
          <cell r="O48">
            <v>1.1725293132328307</v>
          </cell>
          <cell r="P48">
            <v>1.0022271714922049</v>
          </cell>
          <cell r="Q48">
            <v>1.3816925734024179</v>
          </cell>
          <cell r="R48">
            <v>1.5472779369627507</v>
          </cell>
          <cell r="S48">
            <v>1.5855658829961725</v>
          </cell>
        </row>
        <row r="49">
          <cell r="A49" t="str">
            <v xml:space="preserve">    Other</v>
          </cell>
          <cell r="B49" t="str">
            <v>Прочие</v>
          </cell>
          <cell r="C49">
            <v>2.3795359904818558</v>
          </cell>
          <cell r="D49">
            <v>2.3337222870478413</v>
          </cell>
          <cell r="E49">
            <v>2.2535211267605635</v>
          </cell>
          <cell r="F49">
            <v>2.197802197802198</v>
          </cell>
          <cell r="G49">
            <v>1.9159127195316656</v>
          </cell>
          <cell r="H49">
            <v>1.805985552115583</v>
          </cell>
          <cell r="I49">
            <v>1.7766497461928936</v>
          </cell>
          <cell r="J49">
            <v>1.4459401538874064</v>
          </cell>
          <cell r="K49">
            <v>0.2</v>
          </cell>
          <cell r="L49">
            <v>0.3</v>
          </cell>
          <cell r="M49">
            <v>0.37674919268030138</v>
          </cell>
          <cell r="N49">
            <v>0</v>
          </cell>
          <cell r="O49">
            <v>0.33500837520938026</v>
          </cell>
          <cell r="P49">
            <v>0.50111358574610243</v>
          </cell>
          <cell r="Q49">
            <v>0.34542314335060448</v>
          </cell>
          <cell r="R49">
            <v>0.51575931232091687</v>
          </cell>
          <cell r="S49">
            <v>0.38272279934390374</v>
          </cell>
        </row>
        <row r="51">
          <cell r="A51" t="str">
            <v xml:space="preserve">   Sources: Tajik authorities; and Fund staff estimates.</v>
          </cell>
        </row>
      </sheetData>
      <sheetData sheetId="21" refreshError="1">
        <row r="1">
          <cell r="A1" t="str">
            <v>Table A-17. Tajikistan: Sectoral Output, Employment and Productivity, 1996–2001</v>
          </cell>
        </row>
        <row r="2">
          <cell r="A2" t="str">
            <v>(Index 1991 = 100)</v>
          </cell>
        </row>
        <row r="4">
          <cell r="C4">
            <v>1991</v>
          </cell>
          <cell r="D4">
            <v>1992</v>
          </cell>
          <cell r="E4">
            <v>1993</v>
          </cell>
          <cell r="F4">
            <v>1994</v>
          </cell>
          <cell r="G4">
            <v>1995</v>
          </cell>
          <cell r="H4">
            <v>1996</v>
          </cell>
          <cell r="I4">
            <v>1997</v>
          </cell>
          <cell r="J4">
            <v>1998</v>
          </cell>
          <cell r="K4">
            <v>1999</v>
          </cell>
          <cell r="L4">
            <v>2000</v>
          </cell>
          <cell r="M4">
            <v>2001</v>
          </cell>
        </row>
        <row r="6">
          <cell r="A6" t="str">
            <v>Industry</v>
          </cell>
          <cell r="B6" t="str">
            <v>Промышленность</v>
          </cell>
        </row>
        <row r="7">
          <cell r="A7" t="str">
            <v xml:space="preserve">  Output</v>
          </cell>
          <cell r="B7" t="str">
            <v>Производство</v>
          </cell>
          <cell r="C7">
            <v>100</v>
          </cell>
          <cell r="D7">
            <v>75.700021354400789</v>
          </cell>
          <cell r="E7">
            <v>69.795404898549975</v>
          </cell>
          <cell r="F7">
            <v>52.067346960820075</v>
          </cell>
          <cell r="G7">
            <v>44.986244276065044</v>
          </cell>
          <cell r="H7">
            <v>33</v>
          </cell>
          <cell r="I7">
            <v>32.340027446441319</v>
          </cell>
          <cell r="J7">
            <v>35.005477159154701</v>
          </cell>
          <cell r="K7">
            <v>36.965782050304611</v>
          </cell>
          <cell r="L7">
            <v>40.625421919726087</v>
          </cell>
          <cell r="M7">
            <v>46.637965151336623</v>
          </cell>
        </row>
        <row r="8">
          <cell r="A8" t="str">
            <v xml:space="preserve">  Employment</v>
          </cell>
          <cell r="B8" t="str">
            <v>Занятость</v>
          </cell>
          <cell r="C8">
            <v>100</v>
          </cell>
          <cell r="D8">
            <v>97.65625</v>
          </cell>
          <cell r="E8">
            <v>83.203125</v>
          </cell>
          <cell r="F8">
            <v>80.078125</v>
          </cell>
          <cell r="G8">
            <v>71.484375</v>
          </cell>
          <cell r="H8">
            <v>69.8</v>
          </cell>
          <cell r="I8">
            <v>63.244198895027615</v>
          </cell>
          <cell r="J8">
            <v>57.074033149171264</v>
          </cell>
          <cell r="K8">
            <v>51.289502762430928</v>
          </cell>
          <cell r="L8">
            <v>46.661878453038661</v>
          </cell>
          <cell r="M8">
            <v>50.518232044198882</v>
          </cell>
        </row>
        <row r="9">
          <cell r="A9" t="str">
            <v xml:space="preserve">  Productivity</v>
          </cell>
          <cell r="B9" t="str">
            <v>Производительность</v>
          </cell>
          <cell r="C9">
            <v>100</v>
          </cell>
          <cell r="D9">
            <v>77.516821866906412</v>
          </cell>
          <cell r="E9">
            <v>83.885557061168043</v>
          </cell>
          <cell r="F9">
            <v>65.020686936438736</v>
          </cell>
          <cell r="G9">
            <v>62.931576692200274</v>
          </cell>
          <cell r="H9">
            <v>56.4</v>
          </cell>
          <cell r="I9">
            <v>62.9</v>
          </cell>
          <cell r="J9">
            <v>75.5</v>
          </cell>
          <cell r="K9">
            <v>83.6</v>
          </cell>
          <cell r="L9">
            <v>99.8</v>
          </cell>
          <cell r="M9">
            <v>115.5</v>
          </cell>
        </row>
        <row r="10">
          <cell r="A10" t="str">
            <v>Agriculture</v>
          </cell>
          <cell r="B10" t="str">
            <v>С/х-во</v>
          </cell>
          <cell r="I10" t="str">
            <v xml:space="preserve"> </v>
          </cell>
          <cell r="J10" t="str">
            <v xml:space="preserve"> </v>
          </cell>
          <cell r="K10" t="str">
            <v xml:space="preserve"> </v>
          </cell>
          <cell r="L10" t="str">
            <v xml:space="preserve"> </v>
          </cell>
          <cell r="M10" t="str">
            <v xml:space="preserve"> </v>
          </cell>
        </row>
        <row r="11">
          <cell r="A11" t="str">
            <v xml:space="preserve">  Output</v>
          </cell>
          <cell r="B11" t="str">
            <v>Производство</v>
          </cell>
          <cell r="C11">
            <v>100</v>
          </cell>
          <cell r="D11">
            <v>65.21454304120293</v>
          </cell>
          <cell r="E11">
            <v>60.614741351006963</v>
          </cell>
          <cell r="F11">
            <v>56.692743500205395</v>
          </cell>
          <cell r="G11">
            <v>41.992163254712239</v>
          </cell>
          <cell r="H11">
            <v>58.7</v>
          </cell>
          <cell r="I11">
            <v>57.259868127372982</v>
          </cell>
          <cell r="J11">
            <v>57.755824617846947</v>
          </cell>
          <cell r="K11">
            <v>58.628536528750139</v>
          </cell>
          <cell r="L11">
            <v>66.055306314919747</v>
          </cell>
          <cell r="M11">
            <v>73.460446490457727</v>
          </cell>
        </row>
        <row r="12">
          <cell r="A12" t="str">
            <v xml:space="preserve">  Employment</v>
          </cell>
          <cell r="B12" t="str">
            <v>Занятость</v>
          </cell>
          <cell r="C12">
            <v>100</v>
          </cell>
          <cell r="D12">
            <v>101.25284738041002</v>
          </cell>
          <cell r="E12">
            <v>107.63097949886105</v>
          </cell>
          <cell r="F12">
            <v>124.3</v>
          </cell>
          <cell r="G12">
            <v>124.3</v>
          </cell>
          <cell r="H12">
            <v>116.4</v>
          </cell>
          <cell r="I12">
            <v>129.90058479532163</v>
          </cell>
          <cell r="J12">
            <v>123.6608187134503</v>
          </cell>
          <cell r="K12">
            <v>126.83742690058482</v>
          </cell>
          <cell r="L12">
            <v>128.76608187134505</v>
          </cell>
          <cell r="M12">
            <v>132.39649122807018</v>
          </cell>
        </row>
        <row r="13">
          <cell r="A13" t="str">
            <v xml:space="preserve">  Productivity</v>
          </cell>
          <cell r="B13" t="str">
            <v>Производительность</v>
          </cell>
          <cell r="C13">
            <v>100</v>
          </cell>
          <cell r="D13">
            <v>64.407613937206037</v>
          </cell>
          <cell r="E13">
            <v>56.317188260512282</v>
          </cell>
          <cell r="F13">
            <v>49.528585863861032</v>
          </cell>
          <cell r="G13">
            <v>33.799999999999997</v>
          </cell>
          <cell r="H13">
            <v>36.799999999999997</v>
          </cell>
          <cell r="I13">
            <v>34.200000000000003</v>
          </cell>
          <cell r="J13">
            <v>38.5</v>
          </cell>
          <cell r="K13">
            <v>38.6</v>
          </cell>
          <cell r="L13">
            <v>44.4</v>
          </cell>
          <cell r="M13">
            <v>47.97238999137187</v>
          </cell>
        </row>
        <row r="14">
          <cell r="A14" t="str">
            <v>Transport</v>
          </cell>
          <cell r="B14" t="str">
            <v>Транспорт</v>
          </cell>
        </row>
        <row r="15">
          <cell r="A15" t="str">
            <v xml:space="preserve">  Output</v>
          </cell>
          <cell r="B15" t="str">
            <v>Производство</v>
          </cell>
          <cell r="C15">
            <v>100</v>
          </cell>
          <cell r="D15">
            <v>39.700000000000003</v>
          </cell>
          <cell r="E15">
            <v>15.4</v>
          </cell>
          <cell r="F15">
            <v>11</v>
          </cell>
          <cell r="G15">
            <v>10</v>
          </cell>
          <cell r="H15">
            <v>7.9</v>
          </cell>
          <cell r="I15">
            <v>6.3</v>
          </cell>
          <cell r="J15">
            <v>6.8</v>
          </cell>
          <cell r="K15" t="str">
            <v>…</v>
          </cell>
          <cell r="L15" t="str">
            <v>…</v>
          </cell>
          <cell r="M15" t="str">
            <v>…</v>
          </cell>
        </row>
        <row r="16">
          <cell r="A16" t="str">
            <v xml:space="preserve">  Employment 1/</v>
          </cell>
          <cell r="B16" t="str">
            <v>Занятость</v>
          </cell>
          <cell r="C16">
            <v>100</v>
          </cell>
          <cell r="D16">
            <v>86.15384615384616</v>
          </cell>
          <cell r="E16">
            <v>112.30769230769231</v>
          </cell>
          <cell r="F16">
            <v>96.92307692307692</v>
          </cell>
          <cell r="G16">
            <v>89</v>
          </cell>
          <cell r="H16">
            <v>89</v>
          </cell>
          <cell r="I16">
            <v>67.517241379310349</v>
          </cell>
          <cell r="J16">
            <v>81.327586206896555</v>
          </cell>
          <cell r="K16">
            <v>67.517241379310349</v>
          </cell>
          <cell r="L16">
            <v>64.448275862068968</v>
          </cell>
          <cell r="M16">
            <v>65.982758620689651</v>
          </cell>
        </row>
        <row r="17">
          <cell r="A17" t="str">
            <v xml:space="preserve">  Productivity</v>
          </cell>
          <cell r="B17" t="str">
            <v>Производительность</v>
          </cell>
          <cell r="C17">
            <v>100</v>
          </cell>
          <cell r="D17">
            <v>46.080357142857139</v>
          </cell>
          <cell r="E17">
            <v>13.712328767123289</v>
          </cell>
          <cell r="F17">
            <v>11.34920634920635</v>
          </cell>
          <cell r="G17">
            <v>16.100000000000001</v>
          </cell>
          <cell r="H17">
            <v>12.7</v>
          </cell>
          <cell r="I17">
            <v>13.3</v>
          </cell>
          <cell r="J17">
            <v>11.9</v>
          </cell>
          <cell r="K17" t="str">
            <v>…</v>
          </cell>
          <cell r="L17" t="str">
            <v>…</v>
          </cell>
          <cell r="M17" t="str">
            <v>…</v>
          </cell>
        </row>
        <row r="18">
          <cell r="A18" t="str">
            <v>Construction</v>
          </cell>
          <cell r="B18" t="str">
            <v>Строительство</v>
          </cell>
        </row>
        <row r="19">
          <cell r="A19" t="str">
            <v xml:space="preserve">  Output</v>
          </cell>
          <cell r="B19" t="str">
            <v>Производство</v>
          </cell>
          <cell r="C19">
            <v>100</v>
          </cell>
          <cell r="D19">
            <v>36.334745762711854</v>
          </cell>
          <cell r="E19">
            <v>29.555084745762709</v>
          </cell>
          <cell r="F19">
            <v>20.550847457627114</v>
          </cell>
          <cell r="G19">
            <v>4.5550847457627119</v>
          </cell>
          <cell r="H19">
            <v>3.0720338983050848</v>
          </cell>
          <cell r="I19">
            <v>2.4364406779661012</v>
          </cell>
          <cell r="J19">
            <v>2.2999999999999998</v>
          </cell>
          <cell r="K19" t="str">
            <v>…</v>
          </cell>
          <cell r="L19" t="str">
            <v>…</v>
          </cell>
          <cell r="M19" t="str">
            <v>…</v>
          </cell>
        </row>
        <row r="20">
          <cell r="A20" t="str">
            <v xml:space="preserve">  Employment</v>
          </cell>
          <cell r="B20" t="str">
            <v>Занятость</v>
          </cell>
          <cell r="C20">
            <v>100</v>
          </cell>
          <cell r="D20">
            <v>89.189189189189193</v>
          </cell>
          <cell r="E20">
            <v>85.13513513513513</v>
          </cell>
          <cell r="F20">
            <v>70.945945945945951</v>
          </cell>
          <cell r="G20">
            <v>55</v>
          </cell>
          <cell r="H20">
            <v>46</v>
          </cell>
          <cell r="I20">
            <v>35.176470588235297</v>
          </cell>
          <cell r="J20">
            <v>35.176470588235297</v>
          </cell>
          <cell r="K20">
            <v>29.088235294117649</v>
          </cell>
          <cell r="L20">
            <v>24.352941176470591</v>
          </cell>
          <cell r="M20">
            <v>20.97058823529412</v>
          </cell>
        </row>
        <row r="21">
          <cell r="A21" t="str">
            <v xml:space="preserve">  Productivity</v>
          </cell>
          <cell r="B21" t="str">
            <v>Производительность</v>
          </cell>
          <cell r="C21">
            <v>100</v>
          </cell>
          <cell r="D21">
            <v>40.738957370313287</v>
          </cell>
          <cell r="E21">
            <v>34.715496368038743</v>
          </cell>
          <cell r="F21">
            <v>28.966908797417261</v>
          </cell>
          <cell r="G21">
            <v>8.3228708934923645</v>
          </cell>
          <cell r="H21">
            <v>6.6861914257228321</v>
          </cell>
          <cell r="I21">
            <v>6.9344850065189032</v>
          </cell>
          <cell r="J21">
            <v>6.5527065527065522</v>
          </cell>
          <cell r="K21" t="str">
            <v>…</v>
          </cell>
          <cell r="L21" t="str">
            <v>…</v>
          </cell>
          <cell r="M21" t="str">
            <v>…</v>
          </cell>
        </row>
        <row r="23">
          <cell r="A23" t="str">
            <v xml:space="preserve">   Sources: Tajik authorities; and Fund staff estimates.</v>
          </cell>
        </row>
        <row r="25">
          <cell r="A25" t="str">
            <v xml:space="preserve">   1/ Includes transport and communications.</v>
          </cell>
        </row>
      </sheetData>
      <sheetData sheetId="22" refreshError="1">
        <row r="1">
          <cell r="A1" t="str">
            <v>Table A-18. Tajikistan: Consumer Price Index, 1999–2002</v>
          </cell>
        </row>
        <row r="3">
          <cell r="C3" t="str">
            <v>Overall CPI</v>
          </cell>
          <cell r="D3" t="str">
            <v>Foodstuff</v>
          </cell>
          <cell r="E3" t="str">
            <v>Nonfood</v>
          </cell>
          <cell r="F3" t="str">
            <v>Services</v>
          </cell>
        </row>
        <row r="5">
          <cell r="C5" t="str">
            <v>(Monthly percent change)</v>
          </cell>
        </row>
        <row r="6">
          <cell r="A6">
            <v>1995</v>
          </cell>
          <cell r="B6" t="str">
            <v>January</v>
          </cell>
          <cell r="C6">
            <v>13.3</v>
          </cell>
          <cell r="D6">
            <v>11.6</v>
          </cell>
          <cell r="E6">
            <v>17.399999999999999</v>
          </cell>
          <cell r="F6">
            <v>13.6</v>
          </cell>
        </row>
        <row r="7">
          <cell r="B7" t="str">
            <v>February</v>
          </cell>
          <cell r="C7">
            <v>10.9</v>
          </cell>
          <cell r="D7">
            <v>13.2</v>
          </cell>
          <cell r="E7">
            <v>4.5</v>
          </cell>
          <cell r="F7">
            <v>12.4</v>
          </cell>
        </row>
        <row r="8">
          <cell r="B8" t="str">
            <v>March</v>
          </cell>
          <cell r="C8">
            <v>17.899999999999999</v>
          </cell>
          <cell r="D8">
            <v>22.2</v>
          </cell>
          <cell r="E8">
            <v>3.5</v>
          </cell>
          <cell r="F8">
            <v>22.4</v>
          </cell>
        </row>
        <row r="9">
          <cell r="B9" t="str">
            <v>April</v>
          </cell>
          <cell r="C9">
            <v>20.9</v>
          </cell>
          <cell r="D9">
            <v>30.6</v>
          </cell>
          <cell r="E9">
            <v>6.8</v>
          </cell>
          <cell r="F9">
            <v>13.2</v>
          </cell>
        </row>
        <row r="10">
          <cell r="B10" t="str">
            <v>May</v>
          </cell>
          <cell r="C10">
            <v>44.4</v>
          </cell>
          <cell r="D10">
            <v>54.6</v>
          </cell>
          <cell r="E10">
            <v>5.2</v>
          </cell>
          <cell r="F10">
            <v>36.299999999999997</v>
          </cell>
        </row>
        <row r="11">
          <cell r="B11" t="str">
            <v>June</v>
          </cell>
          <cell r="C11">
            <v>-4.0999999999999996</v>
          </cell>
          <cell r="D11">
            <v>-12.5</v>
          </cell>
          <cell r="E11">
            <v>34.299999999999997</v>
          </cell>
          <cell r="F11">
            <v>11</v>
          </cell>
        </row>
        <row r="12">
          <cell r="B12" t="str">
            <v>July</v>
          </cell>
          <cell r="C12">
            <v>6.7</v>
          </cell>
          <cell r="D12">
            <v>6.8</v>
          </cell>
          <cell r="E12">
            <v>13.5</v>
          </cell>
          <cell r="F12">
            <v>-0.9</v>
          </cell>
        </row>
        <row r="13">
          <cell r="B13" t="str">
            <v>August</v>
          </cell>
          <cell r="C13">
            <v>78.099999999999994</v>
          </cell>
          <cell r="D13">
            <v>83.9</v>
          </cell>
          <cell r="E13">
            <v>107.3</v>
          </cell>
          <cell r="F13">
            <v>9.8000000000000007</v>
          </cell>
        </row>
        <row r="14">
          <cell r="B14" t="str">
            <v>September</v>
          </cell>
          <cell r="C14">
            <v>62.9</v>
          </cell>
          <cell r="D14">
            <v>65.400000000000006</v>
          </cell>
          <cell r="E14">
            <v>64.599999999999994</v>
          </cell>
          <cell r="F14">
            <v>36.4</v>
          </cell>
        </row>
        <row r="15">
          <cell r="B15" t="str">
            <v>October</v>
          </cell>
          <cell r="C15">
            <v>56.9</v>
          </cell>
          <cell r="D15">
            <v>54.8</v>
          </cell>
          <cell r="E15">
            <v>63.5</v>
          </cell>
          <cell r="F15">
            <v>45.8</v>
          </cell>
        </row>
        <row r="16">
          <cell r="B16" t="str">
            <v>November</v>
          </cell>
          <cell r="C16">
            <v>23.1</v>
          </cell>
          <cell r="D16">
            <v>22.1</v>
          </cell>
          <cell r="E16">
            <v>21.1</v>
          </cell>
          <cell r="F16">
            <v>37.1</v>
          </cell>
        </row>
        <row r="17">
          <cell r="B17" t="str">
            <v>December</v>
          </cell>
          <cell r="C17">
            <v>67.5</v>
          </cell>
          <cell r="D17">
            <v>85.6</v>
          </cell>
          <cell r="E17">
            <v>11.6</v>
          </cell>
          <cell r="F17">
            <v>32.9</v>
          </cell>
        </row>
        <row r="19">
          <cell r="A19">
            <v>1996</v>
          </cell>
          <cell r="B19" t="str">
            <v>January</v>
          </cell>
          <cell r="C19">
            <v>10.8</v>
          </cell>
          <cell r="D19">
            <v>10.9</v>
          </cell>
          <cell r="E19">
            <v>4.0999999999999996</v>
          </cell>
          <cell r="F19">
            <v>25.9</v>
          </cell>
        </row>
        <row r="20">
          <cell r="B20" t="str">
            <v>February</v>
          </cell>
          <cell r="C20">
            <v>19.600000000000001</v>
          </cell>
          <cell r="D20">
            <v>22.6</v>
          </cell>
          <cell r="E20">
            <v>9</v>
          </cell>
          <cell r="F20">
            <v>5.2</v>
          </cell>
        </row>
        <row r="21">
          <cell r="B21" t="str">
            <v>March</v>
          </cell>
          <cell r="C21">
            <v>16</v>
          </cell>
          <cell r="D21">
            <v>18.899999999999999</v>
          </cell>
          <cell r="E21">
            <v>4</v>
          </cell>
          <cell r="F21">
            <v>-0.2</v>
          </cell>
        </row>
        <row r="22">
          <cell r="B22" t="str">
            <v>April</v>
          </cell>
          <cell r="C22">
            <v>2.8</v>
          </cell>
          <cell r="D22">
            <v>2.6</v>
          </cell>
          <cell r="E22">
            <v>2.8</v>
          </cell>
          <cell r="F22">
            <v>1.1000000000000001</v>
          </cell>
        </row>
        <row r="23">
          <cell r="B23" t="str">
            <v>May</v>
          </cell>
          <cell r="C23">
            <v>0.5</v>
          </cell>
          <cell r="D23">
            <v>0.9</v>
          </cell>
          <cell r="E23">
            <v>-4.5999999999999996</v>
          </cell>
          <cell r="F23">
            <v>8.5</v>
          </cell>
        </row>
        <row r="24">
          <cell r="B24" t="str">
            <v>June</v>
          </cell>
          <cell r="C24">
            <v>-15.8</v>
          </cell>
          <cell r="D24">
            <v>-19</v>
          </cell>
          <cell r="E24">
            <v>1.8</v>
          </cell>
          <cell r="F24">
            <v>0.5</v>
          </cell>
        </row>
        <row r="25">
          <cell r="B25" t="str">
            <v>July</v>
          </cell>
          <cell r="C25">
            <v>-5.8</v>
          </cell>
          <cell r="D25">
            <v>-5.9</v>
          </cell>
          <cell r="E25">
            <v>-2</v>
          </cell>
          <cell r="F25">
            <v>2.9</v>
          </cell>
        </row>
        <row r="26">
          <cell r="B26" t="str">
            <v>August</v>
          </cell>
          <cell r="C26">
            <v>1.8</v>
          </cell>
          <cell r="D26">
            <v>-1.7</v>
          </cell>
          <cell r="E26">
            <v>12.9</v>
          </cell>
          <cell r="F26">
            <v>4.7</v>
          </cell>
        </row>
        <row r="27">
          <cell r="B27" t="str">
            <v>September</v>
          </cell>
          <cell r="C27">
            <v>-2.9</v>
          </cell>
          <cell r="D27">
            <v>-4.5</v>
          </cell>
          <cell r="E27">
            <v>1.4</v>
          </cell>
          <cell r="F27">
            <v>5.9</v>
          </cell>
        </row>
        <row r="28">
          <cell r="B28" t="str">
            <v>October</v>
          </cell>
          <cell r="C28">
            <v>1.8</v>
          </cell>
          <cell r="D28">
            <v>2.2000000000000002</v>
          </cell>
          <cell r="E28">
            <v>0.6</v>
          </cell>
          <cell r="F28">
            <v>-0.1</v>
          </cell>
        </row>
        <row r="29">
          <cell r="B29" t="str">
            <v>November</v>
          </cell>
          <cell r="C29">
            <v>2.4</v>
          </cell>
          <cell r="D29">
            <v>2.2000000000000002</v>
          </cell>
          <cell r="E29">
            <v>3.2</v>
          </cell>
          <cell r="F29">
            <v>2.9</v>
          </cell>
        </row>
        <row r="30">
          <cell r="B30" t="str">
            <v>December</v>
          </cell>
          <cell r="C30">
            <v>8.3000000000000007</v>
          </cell>
          <cell r="D30">
            <v>9.6</v>
          </cell>
          <cell r="E30">
            <v>2.9</v>
          </cell>
          <cell r="F30">
            <v>5.9</v>
          </cell>
        </row>
        <row r="32">
          <cell r="A32">
            <v>1997</v>
          </cell>
          <cell r="B32" t="str">
            <v>January</v>
          </cell>
          <cell r="C32">
            <v>4.0999999999999996</v>
          </cell>
          <cell r="D32">
            <v>4.5</v>
          </cell>
          <cell r="E32">
            <v>-0.7</v>
          </cell>
          <cell r="F32">
            <v>8.8000000000000007</v>
          </cell>
        </row>
        <row r="33">
          <cell r="B33" t="str">
            <v>February</v>
          </cell>
          <cell r="C33">
            <v>1.4</v>
          </cell>
          <cell r="D33">
            <v>1.8</v>
          </cell>
          <cell r="E33">
            <v>0.8</v>
          </cell>
          <cell r="F33">
            <v>3.1</v>
          </cell>
        </row>
        <row r="34">
          <cell r="B34" t="str">
            <v>March</v>
          </cell>
          <cell r="C34">
            <v>4.7</v>
          </cell>
          <cell r="D34">
            <v>4.7</v>
          </cell>
          <cell r="E34">
            <v>5.8</v>
          </cell>
          <cell r="F34">
            <v>3.6</v>
          </cell>
        </row>
        <row r="35">
          <cell r="B35" t="str">
            <v>April</v>
          </cell>
          <cell r="C35">
            <v>22.2</v>
          </cell>
          <cell r="D35">
            <v>26.4</v>
          </cell>
          <cell r="E35">
            <v>5.3</v>
          </cell>
          <cell r="F35">
            <v>10</v>
          </cell>
        </row>
        <row r="36">
          <cell r="B36" t="str">
            <v>May</v>
          </cell>
          <cell r="C36">
            <v>2</v>
          </cell>
          <cell r="D36">
            <v>1.6</v>
          </cell>
          <cell r="E36">
            <v>2.6</v>
          </cell>
          <cell r="F36">
            <v>5.8</v>
          </cell>
        </row>
        <row r="37">
          <cell r="B37" t="str">
            <v>June</v>
          </cell>
          <cell r="C37">
            <v>9.3000000000000007</v>
          </cell>
          <cell r="D37">
            <v>9.9</v>
          </cell>
          <cell r="E37">
            <v>3.8</v>
          </cell>
          <cell r="F37">
            <v>11</v>
          </cell>
        </row>
        <row r="38">
          <cell r="B38" t="str">
            <v>July</v>
          </cell>
          <cell r="C38">
            <v>19.5</v>
          </cell>
          <cell r="D38">
            <v>21.1</v>
          </cell>
          <cell r="E38">
            <v>7.7</v>
          </cell>
          <cell r="F38">
            <v>19.2</v>
          </cell>
        </row>
        <row r="39">
          <cell r="B39" t="str">
            <v>August</v>
          </cell>
          <cell r="C39">
            <v>23.5</v>
          </cell>
          <cell r="D39">
            <v>25.2</v>
          </cell>
          <cell r="E39">
            <v>18.2</v>
          </cell>
          <cell r="F39">
            <v>11.6</v>
          </cell>
        </row>
        <row r="40">
          <cell r="B40" t="str">
            <v>September</v>
          </cell>
          <cell r="C40">
            <v>7.8</v>
          </cell>
          <cell r="D40">
            <v>6.8</v>
          </cell>
          <cell r="E40">
            <v>17.399999999999999</v>
          </cell>
          <cell r="F40">
            <v>8.6</v>
          </cell>
        </row>
        <row r="41">
          <cell r="B41" t="str">
            <v>October</v>
          </cell>
          <cell r="C41">
            <v>1.1000000000000001</v>
          </cell>
          <cell r="D41">
            <v>-0.2</v>
          </cell>
          <cell r="E41">
            <v>15</v>
          </cell>
          <cell r="F41">
            <v>4</v>
          </cell>
        </row>
        <row r="42">
          <cell r="B42" t="str">
            <v>November</v>
          </cell>
          <cell r="C42">
            <v>4.9000000000000004</v>
          </cell>
          <cell r="D42">
            <v>5.4</v>
          </cell>
          <cell r="E42">
            <v>4.4000000000000004</v>
          </cell>
          <cell r="F42">
            <v>0.2</v>
          </cell>
        </row>
        <row r="43">
          <cell r="B43" t="str">
            <v>December</v>
          </cell>
          <cell r="C43">
            <v>2.2999999999999998</v>
          </cell>
          <cell r="D43">
            <v>2.8</v>
          </cell>
          <cell r="E43">
            <v>0.1</v>
          </cell>
          <cell r="F43">
            <v>0</v>
          </cell>
        </row>
        <row r="45">
          <cell r="A45">
            <v>1998</v>
          </cell>
          <cell r="B45" t="str">
            <v>January</v>
          </cell>
          <cell r="C45">
            <v>1</v>
          </cell>
          <cell r="D45">
            <v>-0.1</v>
          </cell>
          <cell r="E45">
            <v>1.6</v>
          </cell>
          <cell r="F45">
            <v>10.4</v>
          </cell>
        </row>
        <row r="46">
          <cell r="B46" t="str">
            <v>February</v>
          </cell>
          <cell r="C46">
            <v>2.8</v>
          </cell>
          <cell r="D46">
            <v>3.4</v>
          </cell>
          <cell r="E46">
            <v>0.7</v>
          </cell>
          <cell r="F46">
            <v>0.4</v>
          </cell>
        </row>
        <row r="47">
          <cell r="B47" t="str">
            <v>March</v>
          </cell>
          <cell r="C47">
            <v>0.6</v>
          </cell>
          <cell r="D47">
            <v>0.5</v>
          </cell>
          <cell r="E47">
            <v>1.2</v>
          </cell>
          <cell r="F47">
            <v>0.1</v>
          </cell>
        </row>
        <row r="48">
          <cell r="B48" t="str">
            <v>April</v>
          </cell>
          <cell r="C48">
            <v>1.7</v>
          </cell>
          <cell r="D48">
            <v>2</v>
          </cell>
          <cell r="E48">
            <v>-0.1</v>
          </cell>
          <cell r="F48">
            <v>1.4</v>
          </cell>
        </row>
        <row r="49">
          <cell r="B49" t="str">
            <v>May</v>
          </cell>
          <cell r="C49">
            <v>-3.8</v>
          </cell>
          <cell r="D49">
            <v>-4.2</v>
          </cell>
          <cell r="E49">
            <v>-1.6</v>
          </cell>
          <cell r="F49">
            <v>0.2</v>
          </cell>
        </row>
        <row r="50">
          <cell r="B50" t="str">
            <v>June</v>
          </cell>
          <cell r="C50">
            <v>-4.8</v>
          </cell>
          <cell r="D50">
            <v>-6.1</v>
          </cell>
          <cell r="E50">
            <v>1.2</v>
          </cell>
          <cell r="F50">
            <v>-0.9</v>
          </cell>
        </row>
        <row r="51">
          <cell r="B51" t="str">
            <v>July</v>
          </cell>
          <cell r="C51">
            <v>-5.0999999999999996</v>
          </cell>
          <cell r="D51">
            <v>-6.9</v>
          </cell>
          <cell r="E51">
            <v>-0.4</v>
          </cell>
          <cell r="F51">
            <v>-0.1</v>
          </cell>
        </row>
        <row r="52">
          <cell r="B52" t="str">
            <v>August</v>
          </cell>
          <cell r="C52">
            <v>-2.2999999999999998</v>
          </cell>
          <cell r="D52">
            <v>-2.8</v>
          </cell>
          <cell r="E52">
            <v>0</v>
          </cell>
          <cell r="F52">
            <v>0.5</v>
          </cell>
        </row>
        <row r="53">
          <cell r="B53" t="str">
            <v>September</v>
          </cell>
          <cell r="C53">
            <v>1.7</v>
          </cell>
          <cell r="D53">
            <v>0.1</v>
          </cell>
          <cell r="E53">
            <v>0</v>
          </cell>
          <cell r="F53">
            <v>17.399999999999999</v>
          </cell>
        </row>
        <row r="54">
          <cell r="B54" t="str">
            <v>October</v>
          </cell>
          <cell r="C54">
            <v>0.8</v>
          </cell>
          <cell r="D54">
            <v>0.8</v>
          </cell>
          <cell r="E54">
            <v>1.6</v>
          </cell>
          <cell r="F54">
            <v>0.4</v>
          </cell>
        </row>
        <row r="55">
          <cell r="B55" t="str">
            <v>November</v>
          </cell>
          <cell r="C55">
            <v>8.5</v>
          </cell>
          <cell r="D55">
            <v>9.5</v>
          </cell>
          <cell r="E55">
            <v>8.1999999999999993</v>
          </cell>
          <cell r="F55">
            <v>2.4</v>
          </cell>
        </row>
        <row r="56">
          <cell r="B56" t="str">
            <v>December</v>
          </cell>
          <cell r="C56">
            <v>2.9</v>
          </cell>
          <cell r="D56">
            <v>2.4</v>
          </cell>
          <cell r="E56">
            <v>5.7</v>
          </cell>
          <cell r="F56">
            <v>2.6</v>
          </cell>
        </row>
        <row r="58">
          <cell r="A58">
            <v>1999</v>
          </cell>
          <cell r="B58" t="str">
            <v>January</v>
          </cell>
          <cell r="C58">
            <v>3.2</v>
          </cell>
          <cell r="D58">
            <v>3.3</v>
          </cell>
          <cell r="E58">
            <v>2.5</v>
          </cell>
          <cell r="F58">
            <v>3.2</v>
          </cell>
        </row>
        <row r="59">
          <cell r="B59" t="str">
            <v>February</v>
          </cell>
          <cell r="C59">
            <v>0.7</v>
          </cell>
          <cell r="D59">
            <v>0.6</v>
          </cell>
          <cell r="E59">
            <v>0.9</v>
          </cell>
          <cell r="F59">
            <v>2.7</v>
          </cell>
        </row>
        <row r="60">
          <cell r="B60" t="str">
            <v>March</v>
          </cell>
          <cell r="C60">
            <v>2.6</v>
          </cell>
          <cell r="D60">
            <v>3.1</v>
          </cell>
          <cell r="E60">
            <v>-1.2</v>
          </cell>
          <cell r="F60">
            <v>-1.8</v>
          </cell>
        </row>
        <row r="61">
          <cell r="B61" t="str">
            <v>April</v>
          </cell>
          <cell r="C61">
            <v>7.3</v>
          </cell>
          <cell r="D61">
            <v>8.8000000000000007</v>
          </cell>
          <cell r="E61">
            <v>0</v>
          </cell>
          <cell r="F61">
            <v>3.7</v>
          </cell>
        </row>
        <row r="62">
          <cell r="B62" t="str">
            <v>May</v>
          </cell>
          <cell r="C62">
            <v>-0.1</v>
          </cell>
          <cell r="D62">
            <v>-0.6</v>
          </cell>
          <cell r="E62">
            <v>-1.3</v>
          </cell>
          <cell r="F62">
            <v>7.4</v>
          </cell>
        </row>
        <row r="63">
          <cell r="B63" t="str">
            <v>June</v>
          </cell>
          <cell r="C63">
            <v>-1.6</v>
          </cell>
          <cell r="D63">
            <v>-2.8</v>
          </cell>
          <cell r="E63">
            <v>1.3</v>
          </cell>
          <cell r="F63">
            <v>4.9000000000000004</v>
          </cell>
        </row>
        <row r="64">
          <cell r="B64" t="str">
            <v>July</v>
          </cell>
          <cell r="C64">
            <v>9.5</v>
          </cell>
          <cell r="D64">
            <v>11.2</v>
          </cell>
          <cell r="E64">
            <v>3.9</v>
          </cell>
          <cell r="F64">
            <v>2.1</v>
          </cell>
        </row>
        <row r="65">
          <cell r="B65" t="str">
            <v>August</v>
          </cell>
          <cell r="C65">
            <v>16</v>
          </cell>
          <cell r="D65">
            <v>18.8</v>
          </cell>
          <cell r="E65">
            <v>4.5</v>
          </cell>
          <cell r="F65">
            <v>6.3</v>
          </cell>
        </row>
        <row r="66">
          <cell r="B66" t="str">
            <v>September</v>
          </cell>
          <cell r="C66">
            <v>-1.4</v>
          </cell>
          <cell r="D66">
            <v>-2.1</v>
          </cell>
          <cell r="E66">
            <v>1.5</v>
          </cell>
          <cell r="F66">
            <v>2.5</v>
          </cell>
        </row>
        <row r="67">
          <cell r="B67" t="str">
            <v>October</v>
          </cell>
          <cell r="C67">
            <v>-2</v>
          </cell>
          <cell r="D67">
            <v>-2.7</v>
          </cell>
          <cell r="E67">
            <v>0.6</v>
          </cell>
          <cell r="F67">
            <v>1.3</v>
          </cell>
        </row>
        <row r="68">
          <cell r="B68" t="str">
            <v>November</v>
          </cell>
          <cell r="C68">
            <v>-3.4</v>
          </cell>
          <cell r="D68">
            <v>-4.8</v>
          </cell>
          <cell r="E68">
            <v>2.2000000000000002</v>
          </cell>
          <cell r="F68">
            <v>1.9</v>
          </cell>
        </row>
        <row r="69">
          <cell r="B69" t="str">
            <v>December</v>
          </cell>
          <cell r="C69">
            <v>-2.4</v>
          </cell>
          <cell r="D69">
            <v>-3.9</v>
          </cell>
          <cell r="E69">
            <v>0.6</v>
          </cell>
          <cell r="F69">
            <v>5.8</v>
          </cell>
        </row>
        <row r="71">
          <cell r="A71">
            <v>2000</v>
          </cell>
          <cell r="B71" t="str">
            <v>January</v>
          </cell>
          <cell r="C71">
            <v>1.6</v>
          </cell>
          <cell r="D71">
            <v>1.5</v>
          </cell>
          <cell r="E71">
            <v>2.2000000000000002</v>
          </cell>
          <cell r="F71">
            <v>1.5</v>
          </cell>
        </row>
        <row r="72">
          <cell r="B72" t="str">
            <v>February</v>
          </cell>
          <cell r="C72">
            <v>0.8</v>
          </cell>
          <cell r="D72">
            <v>0.9</v>
          </cell>
          <cell r="E72">
            <v>0.8</v>
          </cell>
          <cell r="F72">
            <v>0.2</v>
          </cell>
        </row>
        <row r="73">
          <cell r="B73" t="str">
            <v>March</v>
          </cell>
          <cell r="C73">
            <v>2.4</v>
          </cell>
          <cell r="D73">
            <v>2.9</v>
          </cell>
          <cell r="E73">
            <v>1</v>
          </cell>
          <cell r="F73">
            <v>0.3</v>
          </cell>
        </row>
        <row r="74">
          <cell r="B74" t="str">
            <v>April</v>
          </cell>
          <cell r="C74">
            <v>3.3</v>
          </cell>
          <cell r="D74">
            <v>4.0999999999999996</v>
          </cell>
          <cell r="E74">
            <v>0.1</v>
          </cell>
          <cell r="F74">
            <v>1.6</v>
          </cell>
        </row>
        <row r="75">
          <cell r="B75" t="str">
            <v>May</v>
          </cell>
          <cell r="C75">
            <v>5.9</v>
          </cell>
          <cell r="D75">
            <v>6.8</v>
          </cell>
          <cell r="E75">
            <v>2.9</v>
          </cell>
          <cell r="F75">
            <v>2</v>
          </cell>
        </row>
        <row r="76">
          <cell r="B76" t="str">
            <v>June</v>
          </cell>
          <cell r="C76">
            <v>1.7</v>
          </cell>
          <cell r="D76">
            <v>2.1</v>
          </cell>
          <cell r="E76">
            <v>0.3</v>
          </cell>
          <cell r="F76">
            <v>0.2</v>
          </cell>
        </row>
        <row r="77">
          <cell r="B77" t="str">
            <v>July</v>
          </cell>
          <cell r="C77">
            <v>0.2</v>
          </cell>
          <cell r="D77">
            <v>0</v>
          </cell>
          <cell r="E77">
            <v>1.2</v>
          </cell>
          <cell r="F77">
            <v>0.9</v>
          </cell>
        </row>
        <row r="78">
          <cell r="B78" t="str">
            <v>August</v>
          </cell>
          <cell r="C78">
            <v>5.9</v>
          </cell>
          <cell r="D78">
            <v>6.8</v>
          </cell>
          <cell r="E78">
            <v>2.6</v>
          </cell>
          <cell r="F78">
            <v>1.3</v>
          </cell>
        </row>
        <row r="79">
          <cell r="B79" t="str">
            <v>September</v>
          </cell>
          <cell r="C79">
            <v>7.5</v>
          </cell>
          <cell r="D79">
            <v>8</v>
          </cell>
          <cell r="E79">
            <v>7</v>
          </cell>
          <cell r="F79">
            <v>0.7</v>
          </cell>
        </row>
        <row r="80">
          <cell r="B80" t="str">
            <v>October</v>
          </cell>
          <cell r="C80">
            <v>12.4</v>
          </cell>
          <cell r="D80">
            <v>14.2</v>
          </cell>
          <cell r="E80">
            <v>6.7</v>
          </cell>
          <cell r="F80">
            <v>1.1000000000000001</v>
          </cell>
        </row>
        <row r="81">
          <cell r="B81" t="str">
            <v>November</v>
          </cell>
          <cell r="C81">
            <v>7.7</v>
          </cell>
          <cell r="D81">
            <v>6.7</v>
          </cell>
          <cell r="E81">
            <v>11.7</v>
          </cell>
          <cell r="F81">
            <v>14.6</v>
          </cell>
        </row>
        <row r="82">
          <cell r="B82" t="str">
            <v>December</v>
          </cell>
          <cell r="C82">
            <v>-0.3</v>
          </cell>
          <cell r="D82">
            <v>-1</v>
          </cell>
          <cell r="E82">
            <v>1.3</v>
          </cell>
          <cell r="F82">
            <v>6</v>
          </cell>
        </row>
        <row r="84">
          <cell r="A84">
            <v>2001</v>
          </cell>
          <cell r="B84" t="str">
            <v>January</v>
          </cell>
          <cell r="C84">
            <v>2.4</v>
          </cell>
          <cell r="D84">
            <v>2.8</v>
          </cell>
          <cell r="E84">
            <v>1.5</v>
          </cell>
          <cell r="F84">
            <v>0.6</v>
          </cell>
        </row>
        <row r="85">
          <cell r="B85" t="str">
            <v>February</v>
          </cell>
          <cell r="C85">
            <v>1.2</v>
          </cell>
          <cell r="D85">
            <v>1.8</v>
          </cell>
          <cell r="E85">
            <v>-0.9</v>
          </cell>
          <cell r="F85">
            <v>0.3</v>
          </cell>
        </row>
        <row r="86">
          <cell r="B86" t="str">
            <v>March</v>
          </cell>
          <cell r="C86">
            <v>1.3</v>
          </cell>
          <cell r="D86">
            <v>1.5</v>
          </cell>
          <cell r="E86">
            <v>1</v>
          </cell>
          <cell r="F86">
            <v>0.1</v>
          </cell>
        </row>
        <row r="87">
          <cell r="B87" t="str">
            <v>April</v>
          </cell>
          <cell r="C87">
            <v>2.1</v>
          </cell>
          <cell r="D87">
            <v>2.8</v>
          </cell>
          <cell r="E87">
            <v>-0.4</v>
          </cell>
          <cell r="F87">
            <v>0.1</v>
          </cell>
        </row>
        <row r="88">
          <cell r="B88" t="str">
            <v>May</v>
          </cell>
          <cell r="C88">
            <v>2</v>
          </cell>
          <cell r="D88">
            <v>2.4</v>
          </cell>
          <cell r="E88">
            <v>0.3</v>
          </cell>
          <cell r="F88">
            <v>0.4</v>
          </cell>
        </row>
        <row r="89">
          <cell r="B89" t="str">
            <v>June</v>
          </cell>
          <cell r="C89">
            <v>-0.8</v>
          </cell>
          <cell r="D89">
            <v>-1.2</v>
          </cell>
          <cell r="E89">
            <v>0.8</v>
          </cell>
          <cell r="F89">
            <v>0.1</v>
          </cell>
        </row>
        <row r="90">
          <cell r="B90" t="str">
            <v>July</v>
          </cell>
          <cell r="C90">
            <v>-0.2</v>
          </cell>
          <cell r="D90">
            <v>-0.3</v>
          </cell>
          <cell r="E90">
            <v>0.1</v>
          </cell>
          <cell r="F90">
            <v>0.2</v>
          </cell>
        </row>
        <row r="91">
          <cell r="B91" t="str">
            <v>August</v>
          </cell>
          <cell r="C91">
            <v>-0.9</v>
          </cell>
          <cell r="D91">
            <v>-1.8</v>
          </cell>
          <cell r="E91">
            <v>2.9</v>
          </cell>
          <cell r="F91">
            <v>0.3</v>
          </cell>
        </row>
        <row r="92">
          <cell r="B92" t="str">
            <v>September</v>
          </cell>
          <cell r="C92">
            <v>-0.3</v>
          </cell>
          <cell r="D92">
            <v>-0.6</v>
          </cell>
          <cell r="E92">
            <v>0.5</v>
          </cell>
          <cell r="F92">
            <v>0.4</v>
          </cell>
        </row>
        <row r="93">
          <cell r="B93" t="str">
            <v>October</v>
          </cell>
          <cell r="C93">
            <v>1</v>
          </cell>
          <cell r="D93">
            <v>0.9</v>
          </cell>
          <cell r="E93">
            <v>1.8</v>
          </cell>
          <cell r="F93">
            <v>0.3</v>
          </cell>
        </row>
        <row r="94">
          <cell r="B94" t="str">
            <v>November</v>
          </cell>
          <cell r="C94">
            <v>1.8</v>
          </cell>
          <cell r="D94">
            <v>2.1</v>
          </cell>
          <cell r="E94">
            <v>1.1000000000000001</v>
          </cell>
          <cell r="F94">
            <v>0.1</v>
          </cell>
        </row>
        <row r="95">
          <cell r="B95" t="str">
            <v>December</v>
          </cell>
          <cell r="C95">
            <v>2.2999999999999998</v>
          </cell>
          <cell r="D95">
            <v>2.7</v>
          </cell>
          <cell r="E95">
            <v>1.3</v>
          </cell>
          <cell r="F95">
            <v>0.3</v>
          </cell>
        </row>
        <row r="97">
          <cell r="A97">
            <v>2002</v>
          </cell>
          <cell r="B97" t="str">
            <v>January</v>
          </cell>
          <cell r="C97">
            <v>1.6</v>
          </cell>
          <cell r="D97">
            <v>2</v>
          </cell>
          <cell r="E97">
            <v>0.70000000000000284</v>
          </cell>
          <cell r="F97">
            <v>0.5</v>
          </cell>
        </row>
        <row r="98">
          <cell r="B98" t="str">
            <v>February</v>
          </cell>
          <cell r="C98">
            <v>0.9</v>
          </cell>
          <cell r="D98">
            <v>1.0999999999999943</v>
          </cell>
          <cell r="E98">
            <v>0.70000000000000284</v>
          </cell>
          <cell r="F98">
            <v>0.20000000000000284</v>
          </cell>
        </row>
        <row r="99">
          <cell r="B99" t="str">
            <v>March</v>
          </cell>
          <cell r="C99">
            <v>0.4</v>
          </cell>
          <cell r="D99">
            <v>0.40000000000000568</v>
          </cell>
          <cell r="E99">
            <v>9.9999999999994316E-2</v>
          </cell>
          <cell r="F99">
            <v>1.2999999999999972</v>
          </cell>
        </row>
        <row r="100">
          <cell r="B100" t="str">
            <v>April</v>
          </cell>
          <cell r="C100">
            <v>3.1</v>
          </cell>
          <cell r="D100">
            <v>4.2000000000000028</v>
          </cell>
          <cell r="E100">
            <v>0</v>
          </cell>
          <cell r="F100">
            <v>9.9999999999994316E-2</v>
          </cell>
        </row>
        <row r="101">
          <cell r="B101" t="str">
            <v>May</v>
          </cell>
          <cell r="C101">
            <v>0.37</v>
          </cell>
          <cell r="D101">
            <v>0.40000000000000568</v>
          </cell>
          <cell r="E101">
            <v>0.29999999999999716</v>
          </cell>
          <cell r="F101">
            <v>9.9999999999994316E-2</v>
          </cell>
        </row>
        <row r="102">
          <cell r="B102" t="str">
            <v>June</v>
          </cell>
          <cell r="C102">
            <v>-0.7</v>
          </cell>
          <cell r="D102">
            <v>-1.4</v>
          </cell>
          <cell r="E102">
            <v>0.9</v>
          </cell>
          <cell r="F102">
            <v>2</v>
          </cell>
        </row>
        <row r="103">
          <cell r="B103" t="str">
            <v>July</v>
          </cell>
          <cell r="C103">
            <v>0.8</v>
          </cell>
          <cell r="D103">
            <v>0.9</v>
          </cell>
          <cell r="E103">
            <v>0.1</v>
          </cell>
          <cell r="F103">
            <v>1.3</v>
          </cell>
        </row>
        <row r="104">
          <cell r="B104" t="str">
            <v>August</v>
          </cell>
          <cell r="C104">
            <v>0.5</v>
          </cell>
          <cell r="D104">
            <v>0.5</v>
          </cell>
          <cell r="E104">
            <v>0.3</v>
          </cell>
          <cell r="F104">
            <v>1.7</v>
          </cell>
        </row>
        <row r="105">
          <cell r="B105" t="str">
            <v>September</v>
          </cell>
          <cell r="C105">
            <v>2.9</v>
          </cell>
          <cell r="D105">
            <v>3.7</v>
          </cell>
          <cell r="E105">
            <v>0.4</v>
          </cell>
          <cell r="F105">
            <v>0.7</v>
          </cell>
        </row>
        <row r="107">
          <cell r="C107" t="str">
            <v>(Quarterly percent change; end-of-period)</v>
          </cell>
        </row>
        <row r="109">
          <cell r="A109">
            <v>1995</v>
          </cell>
          <cell r="B109" t="str">
            <v>Q1</v>
          </cell>
          <cell r="C109">
            <v>48.1</v>
          </cell>
          <cell r="D109">
            <v>54.4</v>
          </cell>
          <cell r="E109">
            <v>27</v>
          </cell>
          <cell r="F109">
            <v>56.3</v>
          </cell>
        </row>
        <row r="110">
          <cell r="B110" t="str">
            <v>Q2</v>
          </cell>
          <cell r="C110">
            <v>67.400000000000006</v>
          </cell>
          <cell r="D110">
            <v>76.7</v>
          </cell>
          <cell r="E110">
            <v>50.9</v>
          </cell>
          <cell r="F110">
            <v>71.3</v>
          </cell>
        </row>
        <row r="111">
          <cell r="B111" t="str">
            <v>Q3</v>
          </cell>
          <cell r="C111">
            <v>209.6</v>
          </cell>
          <cell r="D111">
            <v>224.8</v>
          </cell>
          <cell r="E111">
            <v>286.60000000000002</v>
          </cell>
          <cell r="F111">
            <v>48.4</v>
          </cell>
        </row>
        <row r="112">
          <cell r="B112" t="str">
            <v>Q4</v>
          </cell>
          <cell r="C112">
            <v>223.5</v>
          </cell>
          <cell r="D112">
            <v>250.8</v>
          </cell>
          <cell r="E112">
            <v>121</v>
          </cell>
          <cell r="F112">
            <v>165.7</v>
          </cell>
        </row>
        <row r="113">
          <cell r="A113">
            <v>1996</v>
          </cell>
          <cell r="B113" t="str">
            <v>Q1</v>
          </cell>
          <cell r="C113">
            <v>53.7</v>
          </cell>
          <cell r="D113">
            <v>61.7</v>
          </cell>
          <cell r="E113">
            <v>18</v>
          </cell>
          <cell r="F113">
            <v>32.200000000000003</v>
          </cell>
        </row>
        <row r="114">
          <cell r="B114" t="str">
            <v>Q2</v>
          </cell>
          <cell r="C114">
            <v>-13</v>
          </cell>
          <cell r="D114">
            <v>-16.2</v>
          </cell>
          <cell r="E114">
            <v>-0.2</v>
          </cell>
          <cell r="F114">
            <v>10.199999999999999</v>
          </cell>
        </row>
        <row r="115">
          <cell r="B115" t="str">
            <v>Q3</v>
          </cell>
          <cell r="C115">
            <v>-6.9</v>
          </cell>
          <cell r="D115">
            <v>11.7</v>
          </cell>
          <cell r="E115">
            <v>12.2</v>
          </cell>
          <cell r="F115">
            <v>14.1</v>
          </cell>
        </row>
        <row r="116">
          <cell r="B116" t="str">
            <v>Q4</v>
          </cell>
          <cell r="C116">
            <v>12.9</v>
          </cell>
          <cell r="D116">
            <v>14.5</v>
          </cell>
          <cell r="E116">
            <v>6.8</v>
          </cell>
          <cell r="F116">
            <v>8.9</v>
          </cell>
        </row>
        <row r="117">
          <cell r="A117">
            <v>1997</v>
          </cell>
          <cell r="B117" t="str">
            <v>Q1</v>
          </cell>
          <cell r="C117">
            <v>10.5</v>
          </cell>
          <cell r="D117">
            <v>11.4</v>
          </cell>
          <cell r="E117">
            <v>4.2</v>
          </cell>
          <cell r="F117">
            <v>16.2</v>
          </cell>
        </row>
        <row r="118">
          <cell r="B118" t="str">
            <v>Q2</v>
          </cell>
          <cell r="C118">
            <v>36.200000000000003</v>
          </cell>
          <cell r="D118">
            <v>41.1</v>
          </cell>
          <cell r="E118">
            <v>12.1</v>
          </cell>
          <cell r="F118">
            <v>29.2</v>
          </cell>
        </row>
        <row r="119">
          <cell r="B119" t="str">
            <v>Q3</v>
          </cell>
          <cell r="C119">
            <v>59.1</v>
          </cell>
          <cell r="D119">
            <v>61.9</v>
          </cell>
          <cell r="E119">
            <v>49.5</v>
          </cell>
          <cell r="F119">
            <v>44.5</v>
          </cell>
        </row>
        <row r="120">
          <cell r="B120" t="str">
            <v>Q4</v>
          </cell>
          <cell r="C120">
            <v>8.5</v>
          </cell>
          <cell r="D120">
            <v>7.5</v>
          </cell>
          <cell r="E120">
            <v>20.2</v>
          </cell>
          <cell r="F120">
            <v>4.2</v>
          </cell>
        </row>
        <row r="121">
          <cell r="A121">
            <v>1998</v>
          </cell>
          <cell r="B121" t="str">
            <v>Q1</v>
          </cell>
          <cell r="C121">
            <v>3.9</v>
          </cell>
          <cell r="D121">
            <v>3.8</v>
          </cell>
          <cell r="E121">
            <v>3.5</v>
          </cell>
          <cell r="F121">
            <v>5.4</v>
          </cell>
        </row>
        <row r="122">
          <cell r="B122" t="str">
            <v>Q2</v>
          </cell>
          <cell r="C122">
            <v>-6.9</v>
          </cell>
          <cell r="D122">
            <v>-8.6999999999999993</v>
          </cell>
          <cell r="E122">
            <v>-0.5</v>
          </cell>
          <cell r="F122">
            <v>0.7</v>
          </cell>
        </row>
        <row r="123">
          <cell r="B123" t="str">
            <v>Q3</v>
          </cell>
          <cell r="C123">
            <v>-5.7</v>
          </cell>
          <cell r="D123">
            <v>-7.5</v>
          </cell>
          <cell r="E123">
            <v>-0.4</v>
          </cell>
          <cell r="F123">
            <v>17.899999999999999</v>
          </cell>
        </row>
        <row r="124">
          <cell r="B124" t="str">
            <v>Q4</v>
          </cell>
          <cell r="C124">
            <v>12.5</v>
          </cell>
          <cell r="D124">
            <v>13</v>
          </cell>
          <cell r="E124">
            <v>16.2</v>
          </cell>
          <cell r="F124">
            <v>5.5</v>
          </cell>
        </row>
        <row r="125">
          <cell r="A125">
            <v>1999</v>
          </cell>
          <cell r="B125" t="str">
            <v>Q1</v>
          </cell>
          <cell r="C125">
            <v>6.6243823999999876</v>
          </cell>
          <cell r="D125">
            <v>7.1413137999999776</v>
          </cell>
          <cell r="E125">
            <v>2.1814299999999776</v>
          </cell>
          <cell r="F125">
            <v>4.0786447999999922</v>
          </cell>
        </row>
        <row r="126">
          <cell r="B126" t="str">
            <v>Q2</v>
          </cell>
          <cell r="C126">
            <v>5.4776167999999785</v>
          </cell>
          <cell r="D126">
            <v>5.1190783999999923</v>
          </cell>
          <cell r="E126">
            <v>-1.6900000000006798E-2</v>
          </cell>
          <cell r="F126">
            <v>16.831116199999968</v>
          </cell>
        </row>
        <row r="127">
          <cell r="B127" t="str">
            <v>Q3</v>
          </cell>
          <cell r="C127">
            <v>25.241719999999972</v>
          </cell>
          <cell r="D127">
            <v>29.331382399999995</v>
          </cell>
          <cell r="E127">
            <v>10.204132499999957</v>
          </cell>
          <cell r="F127">
            <v>11.245607499999963</v>
          </cell>
        </row>
        <row r="128">
          <cell r="B128" t="str">
            <v>Q4</v>
          </cell>
          <cell r="C128">
            <v>-7.6040320000000037</v>
          </cell>
          <cell r="D128">
            <v>-10.982954400000011</v>
          </cell>
          <cell r="E128">
            <v>3.4300792000000087</v>
          </cell>
          <cell r="F128">
            <v>9.2117325999999622</v>
          </cell>
        </row>
        <row r="129">
          <cell r="A129">
            <v>2000</v>
          </cell>
          <cell r="B129" t="str">
            <v>Q1</v>
          </cell>
          <cell r="C129">
            <v>4.9000000000000004</v>
          </cell>
          <cell r="D129">
            <v>5.4</v>
          </cell>
          <cell r="E129">
            <v>4</v>
          </cell>
          <cell r="F129">
            <v>2</v>
          </cell>
        </row>
        <row r="130">
          <cell r="B130" t="str">
            <v>Q2</v>
          </cell>
          <cell r="C130">
            <v>11.3</v>
          </cell>
          <cell r="D130">
            <v>13.5</v>
          </cell>
          <cell r="E130">
            <v>3.3</v>
          </cell>
          <cell r="F130">
            <v>3.8</v>
          </cell>
        </row>
        <row r="131">
          <cell r="B131" t="str">
            <v>Q3</v>
          </cell>
          <cell r="C131">
            <v>14.1</v>
          </cell>
          <cell r="D131">
            <v>15.3</v>
          </cell>
          <cell r="E131">
            <v>11.1</v>
          </cell>
          <cell r="F131">
            <v>2.9</v>
          </cell>
        </row>
        <row r="132">
          <cell r="B132" t="str">
            <v>Q4</v>
          </cell>
          <cell r="C132">
            <v>20.7</v>
          </cell>
          <cell r="D132">
            <v>20.6</v>
          </cell>
          <cell r="E132">
            <v>20.7</v>
          </cell>
          <cell r="F132">
            <v>22.8</v>
          </cell>
        </row>
        <row r="133">
          <cell r="A133">
            <v>2001</v>
          </cell>
          <cell r="B133" t="str">
            <v>Q1</v>
          </cell>
          <cell r="C133">
            <v>4.9759743999999939</v>
          </cell>
          <cell r="D133">
            <v>6.2201560000000029</v>
          </cell>
          <cell r="E133">
            <v>1.5923649999999725</v>
          </cell>
          <cell r="F133">
            <v>1.002701799999997</v>
          </cell>
        </row>
        <row r="134">
          <cell r="B134" t="str">
            <v>Q2</v>
          </cell>
          <cell r="C134">
            <v>3.3088639999999891</v>
          </cell>
          <cell r="D134">
            <v>4</v>
          </cell>
          <cell r="E134">
            <v>0.7</v>
          </cell>
          <cell r="F134">
            <v>0.6</v>
          </cell>
        </row>
        <row r="135">
          <cell r="B135" t="str">
            <v>Q3</v>
          </cell>
          <cell r="C135">
            <v>-1.394905399999999</v>
          </cell>
          <cell r="D135">
            <v>-2.6820323999999971</v>
          </cell>
          <cell r="E135">
            <v>3.5179144999999892</v>
          </cell>
          <cell r="F135">
            <v>0.90260239999997793</v>
          </cell>
        </row>
        <row r="136">
          <cell r="B136" t="str">
            <v>Q4</v>
          </cell>
          <cell r="C136">
            <v>5.1828140000000076</v>
          </cell>
          <cell r="D136">
            <v>5.8004102999999816</v>
          </cell>
          <cell r="E136">
            <v>4.2577573999999885</v>
          </cell>
          <cell r="F136">
            <v>0.70150089999995657</v>
          </cell>
        </row>
        <row r="137">
          <cell r="A137">
            <v>2002</v>
          </cell>
          <cell r="B137" t="str">
            <v>Q1</v>
          </cell>
          <cell r="C137">
            <v>2.9244575999999967</v>
          </cell>
          <cell r="D137">
            <v>3.5344879999999801</v>
          </cell>
          <cell r="E137">
            <v>1.5063049000000106</v>
          </cell>
          <cell r="F137">
            <v>2.0101129999999801</v>
          </cell>
        </row>
        <row r="138">
          <cell r="B138" t="str">
            <v>Q2</v>
          </cell>
          <cell r="C138">
            <v>2.7570997099999994</v>
          </cell>
          <cell r="D138">
            <v>3.1</v>
          </cell>
          <cell r="E138">
            <v>1.2</v>
          </cell>
          <cell r="F138">
            <v>2.2000000000000002</v>
          </cell>
        </row>
        <row r="139">
          <cell r="B139" t="str">
            <v>Q3</v>
          </cell>
          <cell r="C139">
            <v>4.2418159999999716</v>
          </cell>
          <cell r="D139">
            <v>5.156466499999965</v>
          </cell>
          <cell r="E139">
            <v>0.80190119999996057</v>
          </cell>
          <cell r="F139">
            <v>3.7432546999999659</v>
          </cell>
        </row>
        <row r="141">
          <cell r="C141" t="str">
            <v>(Annual percent change; end-of-period)</v>
          </cell>
        </row>
        <row r="142">
          <cell r="A142">
            <v>1995</v>
          </cell>
        </row>
        <row r="143">
          <cell r="A143">
            <v>1996</v>
          </cell>
        </row>
        <row r="144">
          <cell r="A144">
            <v>1997</v>
          </cell>
          <cell r="C144">
            <v>163.6</v>
          </cell>
          <cell r="D144">
            <v>173.6</v>
          </cell>
          <cell r="E144">
            <v>109.5</v>
          </cell>
          <cell r="F144">
            <v>126.1</v>
          </cell>
        </row>
        <row r="146">
          <cell r="A146">
            <v>1998</v>
          </cell>
          <cell r="C146">
            <v>2.7</v>
          </cell>
          <cell r="D146">
            <v>-0.9</v>
          </cell>
          <cell r="E146">
            <v>19.2</v>
          </cell>
          <cell r="F146">
            <v>32</v>
          </cell>
        </row>
        <row r="148">
          <cell r="A148">
            <v>1999</v>
          </cell>
          <cell r="C148">
            <v>30.142420652771136</v>
          </cell>
          <cell r="D148">
            <v>29.662863442548741</v>
          </cell>
          <cell r="E148">
            <v>16.451023980494142</v>
          </cell>
          <cell r="F148">
            <v>47.731233381774217</v>
          </cell>
        </row>
        <row r="149">
          <cell r="A149">
            <v>2000</v>
          </cell>
          <cell r="C149">
            <v>60.627814346781605</v>
          </cell>
          <cell r="D149">
            <v>66.448939951839748</v>
          </cell>
          <cell r="E149">
            <v>44.185595622093274</v>
          </cell>
          <cell r="F149">
            <v>33.896128119442466</v>
          </cell>
        </row>
        <row r="150">
          <cell r="A150">
            <v>2001</v>
          </cell>
          <cell r="C150">
            <v>12.479050117630287</v>
          </cell>
          <cell r="D150">
            <v>13.7</v>
          </cell>
          <cell r="E150">
            <v>10.409328112202033</v>
          </cell>
          <cell r="F150">
            <v>3.2</v>
          </cell>
        </row>
        <row r="152">
          <cell r="A152" t="str">
            <v xml:space="preserve">   Sources: State Statistical Committee; and Fund staff estimates.</v>
          </cell>
        </row>
      </sheetData>
      <sheetData sheetId="23" refreshError="1">
        <row r="1">
          <cell r="A1" t="str">
            <v>Table A-19. Tajikistan: Wholesale Price Index, 1999–2002</v>
          </cell>
        </row>
        <row r="4">
          <cell r="C4" t="str">
            <v>Overall WPI</v>
          </cell>
          <cell r="D4" t="str">
            <v>Foodstuff</v>
          </cell>
          <cell r="E4" t="str">
            <v>Fuel</v>
          </cell>
          <cell r="F4" t="str">
            <v>Light Industry</v>
          </cell>
        </row>
        <row r="7">
          <cell r="C7" t="str">
            <v>(Monthly percent change)</v>
          </cell>
        </row>
        <row r="8">
          <cell r="A8">
            <v>1995</v>
          </cell>
          <cell r="B8" t="str">
            <v>January</v>
          </cell>
          <cell r="C8">
            <v>2.8</v>
          </cell>
          <cell r="D8">
            <v>3</v>
          </cell>
          <cell r="E8">
            <v>7.8</v>
          </cell>
          <cell r="F8">
            <v>-0.7</v>
          </cell>
        </row>
        <row r="9">
          <cell r="B9" t="str">
            <v>February</v>
          </cell>
          <cell r="C9">
            <v>19</v>
          </cell>
          <cell r="D9">
            <v>3.4</v>
          </cell>
          <cell r="E9">
            <v>34.5</v>
          </cell>
          <cell r="F9">
            <v>12</v>
          </cell>
        </row>
        <row r="10">
          <cell r="B10" t="str">
            <v>March</v>
          </cell>
          <cell r="C10">
            <v>4.5999999999999996</v>
          </cell>
          <cell r="D10">
            <v>12.7</v>
          </cell>
          <cell r="E10">
            <v>0</v>
          </cell>
          <cell r="F10">
            <v>0.1</v>
          </cell>
        </row>
        <row r="11">
          <cell r="B11" t="str">
            <v>April</v>
          </cell>
          <cell r="C11">
            <v>6.8</v>
          </cell>
          <cell r="D11">
            <v>4.5</v>
          </cell>
          <cell r="E11">
            <v>6.5</v>
          </cell>
          <cell r="F11">
            <v>6.7</v>
          </cell>
        </row>
        <row r="12">
          <cell r="B12" t="str">
            <v>May</v>
          </cell>
          <cell r="C12">
            <v>6.3</v>
          </cell>
          <cell r="D12">
            <v>9.5</v>
          </cell>
          <cell r="E12">
            <v>0</v>
          </cell>
          <cell r="F12">
            <v>12.8</v>
          </cell>
        </row>
        <row r="13">
          <cell r="B13" t="str">
            <v>June</v>
          </cell>
          <cell r="C13">
            <v>10.6</v>
          </cell>
          <cell r="D13">
            <v>23.6</v>
          </cell>
          <cell r="E13">
            <v>4.3</v>
          </cell>
          <cell r="F13">
            <v>9.6999999999999993</v>
          </cell>
        </row>
        <row r="14">
          <cell r="B14" t="str">
            <v>July</v>
          </cell>
          <cell r="C14">
            <v>-0.2</v>
          </cell>
          <cell r="D14">
            <v>13.7</v>
          </cell>
          <cell r="E14">
            <v>14.2</v>
          </cell>
          <cell r="F14">
            <v>1</v>
          </cell>
        </row>
        <row r="15">
          <cell r="B15" t="str">
            <v>August</v>
          </cell>
          <cell r="C15">
            <v>7.3</v>
          </cell>
          <cell r="D15">
            <v>25.8</v>
          </cell>
          <cell r="E15">
            <v>0</v>
          </cell>
          <cell r="F15">
            <v>3</v>
          </cell>
        </row>
        <row r="16">
          <cell r="B16" t="str">
            <v>September</v>
          </cell>
          <cell r="C16">
            <v>35.200000000000003</v>
          </cell>
          <cell r="D16">
            <v>24.8</v>
          </cell>
          <cell r="E16">
            <v>0</v>
          </cell>
          <cell r="F16">
            <v>87.3</v>
          </cell>
        </row>
        <row r="17">
          <cell r="B17" t="str">
            <v>October</v>
          </cell>
          <cell r="C17">
            <v>59.8</v>
          </cell>
          <cell r="D17">
            <v>14.7</v>
          </cell>
          <cell r="E17">
            <v>95</v>
          </cell>
          <cell r="F17">
            <v>40.1</v>
          </cell>
        </row>
        <row r="18">
          <cell r="B18" t="str">
            <v>November</v>
          </cell>
          <cell r="C18">
            <v>65.2</v>
          </cell>
          <cell r="D18">
            <v>39</v>
          </cell>
          <cell r="E18">
            <v>0</v>
          </cell>
          <cell r="F18">
            <v>17.5</v>
          </cell>
        </row>
        <row r="19">
          <cell r="B19" t="str">
            <v>December</v>
          </cell>
          <cell r="C19">
            <v>18.600000000000001</v>
          </cell>
          <cell r="D19">
            <v>27.4</v>
          </cell>
          <cell r="E19">
            <v>0</v>
          </cell>
          <cell r="F19">
            <v>17.100000000000001</v>
          </cell>
        </row>
        <row r="21">
          <cell r="A21">
            <v>1996</v>
          </cell>
          <cell r="B21" t="str">
            <v>January</v>
          </cell>
          <cell r="C21">
            <v>20.6</v>
          </cell>
          <cell r="D21">
            <v>16.600000000000001</v>
          </cell>
          <cell r="E21">
            <v>14.5</v>
          </cell>
          <cell r="F21">
            <v>12.9</v>
          </cell>
        </row>
        <row r="22">
          <cell r="B22" t="str">
            <v>February</v>
          </cell>
          <cell r="C22">
            <v>29.7</v>
          </cell>
          <cell r="D22">
            <v>-3.3</v>
          </cell>
          <cell r="E22">
            <v>0</v>
          </cell>
          <cell r="F22">
            <v>3.4</v>
          </cell>
        </row>
        <row r="23">
          <cell r="B23" t="str">
            <v>March</v>
          </cell>
          <cell r="C23">
            <v>-9.6</v>
          </cell>
          <cell r="D23">
            <v>22</v>
          </cell>
          <cell r="E23">
            <v>29.4</v>
          </cell>
          <cell r="F23">
            <v>0.4</v>
          </cell>
        </row>
        <row r="24">
          <cell r="B24" t="str">
            <v>April</v>
          </cell>
          <cell r="C24">
            <v>3.2</v>
          </cell>
          <cell r="D24">
            <v>5.8</v>
          </cell>
          <cell r="E24">
            <v>77</v>
          </cell>
          <cell r="F24">
            <v>12</v>
          </cell>
        </row>
        <row r="25">
          <cell r="B25" t="str">
            <v>May</v>
          </cell>
          <cell r="C25">
            <v>-0.3</v>
          </cell>
          <cell r="D25">
            <v>1.4</v>
          </cell>
          <cell r="E25">
            <v>4</v>
          </cell>
          <cell r="F25">
            <v>0</v>
          </cell>
        </row>
        <row r="26">
          <cell r="B26" t="str">
            <v>June</v>
          </cell>
          <cell r="C26">
            <v>-2.9</v>
          </cell>
          <cell r="D26">
            <v>0</v>
          </cell>
          <cell r="E26">
            <v>0.3</v>
          </cell>
          <cell r="F26">
            <v>5</v>
          </cell>
        </row>
        <row r="27">
          <cell r="B27" t="str">
            <v>July</v>
          </cell>
          <cell r="C27">
            <v>9.4</v>
          </cell>
          <cell r="D27">
            <v>2.8</v>
          </cell>
          <cell r="E27">
            <v>-1</v>
          </cell>
          <cell r="F27">
            <v>29</v>
          </cell>
        </row>
        <row r="28">
          <cell r="B28" t="str">
            <v>August</v>
          </cell>
          <cell r="C28">
            <v>5.2</v>
          </cell>
          <cell r="D28">
            <v>24</v>
          </cell>
          <cell r="E28">
            <v>3.1</v>
          </cell>
          <cell r="F28">
            <v>5.8</v>
          </cell>
        </row>
        <row r="29">
          <cell r="B29" t="str">
            <v>September</v>
          </cell>
          <cell r="C29">
            <v>2</v>
          </cell>
          <cell r="D29">
            <v>6.7</v>
          </cell>
          <cell r="E29">
            <v>-3</v>
          </cell>
          <cell r="F29">
            <v>4</v>
          </cell>
        </row>
        <row r="30">
          <cell r="B30" t="str">
            <v>October</v>
          </cell>
          <cell r="C30">
            <v>2.2999999999999998</v>
          </cell>
          <cell r="D30">
            <v>1</v>
          </cell>
          <cell r="E30">
            <v>-6</v>
          </cell>
          <cell r="F30">
            <v>5</v>
          </cell>
        </row>
        <row r="31">
          <cell r="B31" t="str">
            <v>November</v>
          </cell>
          <cell r="C31">
            <v>2.7</v>
          </cell>
          <cell r="D31">
            <v>13</v>
          </cell>
          <cell r="E31">
            <v>-2.8</v>
          </cell>
          <cell r="F31">
            <v>3.4</v>
          </cell>
        </row>
        <row r="32">
          <cell r="B32" t="str">
            <v>December</v>
          </cell>
          <cell r="C32">
            <v>2.8</v>
          </cell>
          <cell r="D32">
            <v>-4.4000000000000004</v>
          </cell>
          <cell r="E32">
            <v>4.9000000000000004</v>
          </cell>
          <cell r="F32">
            <v>1.6</v>
          </cell>
        </row>
        <row r="34">
          <cell r="A34">
            <v>1997</v>
          </cell>
          <cell r="B34" t="str">
            <v>January</v>
          </cell>
          <cell r="C34">
            <v>5.3</v>
          </cell>
          <cell r="D34">
            <v>0</v>
          </cell>
          <cell r="E34">
            <v>2</v>
          </cell>
          <cell r="F34">
            <v>1.4</v>
          </cell>
        </row>
        <row r="35">
          <cell r="B35" t="str">
            <v>February</v>
          </cell>
          <cell r="C35">
            <v>15.3</v>
          </cell>
          <cell r="D35">
            <v>10.6</v>
          </cell>
          <cell r="E35">
            <v>7</v>
          </cell>
          <cell r="F35">
            <v>32.299999999999997</v>
          </cell>
        </row>
        <row r="36">
          <cell r="B36" t="str">
            <v>March</v>
          </cell>
          <cell r="C36">
            <v>5.4</v>
          </cell>
          <cell r="D36">
            <v>3</v>
          </cell>
          <cell r="E36">
            <v>1.1000000000000001</v>
          </cell>
          <cell r="F36">
            <v>1.2</v>
          </cell>
        </row>
        <row r="37">
          <cell r="B37" t="str">
            <v>April</v>
          </cell>
          <cell r="C37">
            <v>7.4</v>
          </cell>
          <cell r="D37">
            <v>4.5999999999999996</v>
          </cell>
          <cell r="E37">
            <v>-2.1</v>
          </cell>
          <cell r="F37">
            <v>14.7</v>
          </cell>
        </row>
        <row r="38">
          <cell r="B38" t="str">
            <v>May</v>
          </cell>
          <cell r="C38">
            <v>0.6</v>
          </cell>
          <cell r="D38">
            <v>-2.7</v>
          </cell>
          <cell r="E38">
            <v>30.5</v>
          </cell>
          <cell r="F38">
            <v>-0.7</v>
          </cell>
        </row>
        <row r="39">
          <cell r="B39" t="str">
            <v>June</v>
          </cell>
          <cell r="C39">
            <v>8.4</v>
          </cell>
          <cell r="D39">
            <v>0.7</v>
          </cell>
          <cell r="E39">
            <v>7.6</v>
          </cell>
          <cell r="F39">
            <v>-0.1</v>
          </cell>
        </row>
        <row r="40">
          <cell r="B40" t="str">
            <v>July</v>
          </cell>
          <cell r="C40">
            <v>7.7</v>
          </cell>
          <cell r="D40">
            <v>29.8</v>
          </cell>
          <cell r="E40">
            <v>1.9</v>
          </cell>
          <cell r="F40">
            <v>3.3</v>
          </cell>
        </row>
        <row r="41">
          <cell r="B41" t="str">
            <v>August</v>
          </cell>
          <cell r="C41">
            <v>24.9</v>
          </cell>
          <cell r="D41">
            <v>6.8</v>
          </cell>
          <cell r="E41">
            <v>-3.5</v>
          </cell>
          <cell r="F41">
            <v>23.7</v>
          </cell>
        </row>
        <row r="42">
          <cell r="B42" t="str">
            <v>September</v>
          </cell>
          <cell r="C42">
            <v>11.5</v>
          </cell>
          <cell r="D42">
            <v>15.9</v>
          </cell>
          <cell r="E42">
            <v>-1</v>
          </cell>
          <cell r="F42">
            <v>19.3</v>
          </cell>
        </row>
        <row r="43">
          <cell r="B43" t="str">
            <v>Ooctober</v>
          </cell>
          <cell r="C43">
            <v>-3.6</v>
          </cell>
          <cell r="D43">
            <v>9.6</v>
          </cell>
          <cell r="E43">
            <v>16.5</v>
          </cell>
          <cell r="F43">
            <v>-13.7</v>
          </cell>
        </row>
        <row r="44">
          <cell r="B44" t="str">
            <v>November</v>
          </cell>
          <cell r="C44">
            <v>2.5</v>
          </cell>
          <cell r="D44">
            <v>2.1</v>
          </cell>
          <cell r="E44">
            <v>5.8</v>
          </cell>
          <cell r="F44">
            <v>8.5</v>
          </cell>
        </row>
        <row r="45">
          <cell r="B45" t="str">
            <v>December</v>
          </cell>
          <cell r="C45">
            <v>-0.2</v>
          </cell>
          <cell r="D45">
            <v>-0.2</v>
          </cell>
          <cell r="E45">
            <v>2</v>
          </cell>
          <cell r="F45">
            <v>1.6</v>
          </cell>
        </row>
        <row r="47">
          <cell r="A47">
            <v>1998</v>
          </cell>
          <cell r="B47" t="str">
            <v>January</v>
          </cell>
          <cell r="C47">
            <v>-0.9</v>
          </cell>
          <cell r="D47">
            <v>7.2</v>
          </cell>
          <cell r="E47">
            <v>-7</v>
          </cell>
          <cell r="F47">
            <v>1.7</v>
          </cell>
        </row>
        <row r="48">
          <cell r="B48" t="str">
            <v>February</v>
          </cell>
          <cell r="C48">
            <v>0.2</v>
          </cell>
          <cell r="D48">
            <v>0.1</v>
          </cell>
          <cell r="E48">
            <v>-2.9</v>
          </cell>
          <cell r="F48">
            <v>0.1</v>
          </cell>
        </row>
        <row r="49">
          <cell r="B49" t="str">
            <v>March</v>
          </cell>
          <cell r="C49">
            <v>-1.3</v>
          </cell>
          <cell r="D49">
            <v>-1.6</v>
          </cell>
          <cell r="E49">
            <v>12.6</v>
          </cell>
          <cell r="F49">
            <v>-0.1</v>
          </cell>
        </row>
        <row r="50">
          <cell r="B50" t="str">
            <v>April</v>
          </cell>
          <cell r="C50">
            <v>-1.1000000000000001</v>
          </cell>
          <cell r="D50">
            <v>0</v>
          </cell>
          <cell r="E50">
            <v>-1.3</v>
          </cell>
          <cell r="F50">
            <v>-2.9</v>
          </cell>
        </row>
        <row r="51">
          <cell r="B51" t="str">
            <v>May</v>
          </cell>
          <cell r="C51">
            <v>-0.6</v>
          </cell>
          <cell r="D51">
            <v>-9.1999999999999993</v>
          </cell>
          <cell r="E51">
            <v>0.3</v>
          </cell>
          <cell r="F51">
            <v>3.8</v>
          </cell>
        </row>
        <row r="52">
          <cell r="B52" t="str">
            <v>June</v>
          </cell>
          <cell r="C52">
            <v>-2.2000000000000002</v>
          </cell>
          <cell r="D52">
            <v>-0.4</v>
          </cell>
          <cell r="E52">
            <v>3.3</v>
          </cell>
          <cell r="F52">
            <v>-0.2</v>
          </cell>
        </row>
        <row r="53">
          <cell r="B53" t="str">
            <v>July</v>
          </cell>
          <cell r="C53">
            <v>-1.6</v>
          </cell>
          <cell r="D53">
            <v>13.8</v>
          </cell>
          <cell r="E53">
            <v>-0.2</v>
          </cell>
          <cell r="F53">
            <v>0</v>
          </cell>
        </row>
        <row r="54">
          <cell r="B54" t="str">
            <v>August</v>
          </cell>
          <cell r="C54">
            <v>0.8</v>
          </cell>
          <cell r="D54">
            <v>0.2</v>
          </cell>
          <cell r="E54">
            <v>0</v>
          </cell>
          <cell r="F54">
            <v>0.2</v>
          </cell>
        </row>
        <row r="55">
          <cell r="B55" t="str">
            <v>September</v>
          </cell>
          <cell r="C55">
            <v>0.5</v>
          </cell>
          <cell r="D55">
            <v>0</v>
          </cell>
          <cell r="E55">
            <v>-2.8</v>
          </cell>
          <cell r="F55">
            <v>0</v>
          </cell>
        </row>
        <row r="56">
          <cell r="B56" t="str">
            <v>October</v>
          </cell>
          <cell r="C56">
            <v>1</v>
          </cell>
          <cell r="D56">
            <v>-1.8</v>
          </cell>
          <cell r="E56">
            <v>37.200000000000003</v>
          </cell>
          <cell r="F56">
            <v>0.9</v>
          </cell>
        </row>
        <row r="57">
          <cell r="B57" t="str">
            <v>November</v>
          </cell>
          <cell r="C57">
            <v>3.9</v>
          </cell>
          <cell r="D57">
            <v>1.5</v>
          </cell>
          <cell r="E57">
            <v>-18</v>
          </cell>
          <cell r="F57">
            <v>0.5</v>
          </cell>
        </row>
        <row r="58">
          <cell r="B58" t="str">
            <v>December</v>
          </cell>
          <cell r="C58">
            <v>7.4</v>
          </cell>
          <cell r="D58">
            <v>14.6</v>
          </cell>
          <cell r="E58">
            <v>-0.8</v>
          </cell>
          <cell r="F58">
            <v>1</v>
          </cell>
        </row>
        <row r="60">
          <cell r="A60">
            <v>1999</v>
          </cell>
          <cell r="B60" t="str">
            <v>January</v>
          </cell>
          <cell r="C60">
            <v>2.8</v>
          </cell>
          <cell r="D60">
            <v>2.95</v>
          </cell>
          <cell r="E60">
            <v>-2.2999999999999998</v>
          </cell>
          <cell r="F60">
            <v>0</v>
          </cell>
        </row>
        <row r="61">
          <cell r="B61" t="str">
            <v>February</v>
          </cell>
          <cell r="C61">
            <v>-1.2</v>
          </cell>
          <cell r="D61">
            <v>-2</v>
          </cell>
          <cell r="E61">
            <v>12.7</v>
          </cell>
          <cell r="F61">
            <v>0.8</v>
          </cell>
        </row>
        <row r="62">
          <cell r="B62" t="str">
            <v>March</v>
          </cell>
          <cell r="C62">
            <v>-0.4</v>
          </cell>
          <cell r="D62">
            <v>-0.1</v>
          </cell>
          <cell r="E62">
            <v>16</v>
          </cell>
          <cell r="F62">
            <v>0.3</v>
          </cell>
        </row>
        <row r="63">
          <cell r="B63" t="str">
            <v>April</v>
          </cell>
          <cell r="C63">
            <v>13.6</v>
          </cell>
          <cell r="D63">
            <v>7.9</v>
          </cell>
          <cell r="E63">
            <v>0.1</v>
          </cell>
          <cell r="F63">
            <v>1</v>
          </cell>
        </row>
        <row r="64">
          <cell r="B64" t="str">
            <v>May</v>
          </cell>
          <cell r="C64">
            <v>4.8</v>
          </cell>
          <cell r="D64">
            <v>7</v>
          </cell>
          <cell r="E64">
            <v>8.5</v>
          </cell>
          <cell r="F64">
            <v>0</v>
          </cell>
        </row>
        <row r="65">
          <cell r="B65" t="str">
            <v>June</v>
          </cell>
          <cell r="C65">
            <v>6.4</v>
          </cell>
          <cell r="D65">
            <v>3.1</v>
          </cell>
          <cell r="E65">
            <v>14.9</v>
          </cell>
          <cell r="F65">
            <v>1.1000000000000001</v>
          </cell>
        </row>
        <row r="66">
          <cell r="B66" t="str">
            <v>July</v>
          </cell>
          <cell r="C66">
            <v>8.5</v>
          </cell>
          <cell r="D66">
            <v>0</v>
          </cell>
          <cell r="E66">
            <v>4.9000000000000004</v>
          </cell>
          <cell r="F66">
            <v>1.2</v>
          </cell>
        </row>
        <row r="67">
          <cell r="B67" t="str">
            <v>August</v>
          </cell>
          <cell r="C67">
            <v>8.5</v>
          </cell>
          <cell r="D67">
            <v>22.4</v>
          </cell>
          <cell r="E67">
            <v>-4.9000000000000004</v>
          </cell>
          <cell r="F67">
            <v>1.6</v>
          </cell>
        </row>
        <row r="68">
          <cell r="B68" t="str">
            <v>September</v>
          </cell>
          <cell r="C68">
            <v>4.2</v>
          </cell>
          <cell r="D68">
            <v>0.2</v>
          </cell>
          <cell r="E68">
            <v>1.7</v>
          </cell>
          <cell r="F68">
            <v>0</v>
          </cell>
        </row>
        <row r="69">
          <cell r="B69" t="str">
            <v>October</v>
          </cell>
          <cell r="C69">
            <v>1.5</v>
          </cell>
          <cell r="D69">
            <v>1.3</v>
          </cell>
          <cell r="E69">
            <v>-2.8</v>
          </cell>
          <cell r="F69">
            <v>-0.9</v>
          </cell>
        </row>
        <row r="70">
          <cell r="B70" t="str">
            <v>November</v>
          </cell>
          <cell r="C70">
            <v>0.6</v>
          </cell>
          <cell r="D70">
            <v>-2.2000000000000002</v>
          </cell>
          <cell r="E70">
            <v>-2.1</v>
          </cell>
          <cell r="F70">
            <v>-0.6</v>
          </cell>
        </row>
        <row r="71">
          <cell r="B71" t="str">
            <v>December</v>
          </cell>
          <cell r="C71">
            <v>2.2000000000000002</v>
          </cell>
          <cell r="D71">
            <v>0.7</v>
          </cell>
          <cell r="E71">
            <v>-3.4</v>
          </cell>
          <cell r="F71">
            <v>0.8</v>
          </cell>
        </row>
        <row r="73">
          <cell r="A73">
            <v>2000</v>
          </cell>
          <cell r="B73" t="str">
            <v>January</v>
          </cell>
          <cell r="C73">
            <v>3.5</v>
          </cell>
          <cell r="D73">
            <v>-6.3</v>
          </cell>
          <cell r="E73">
            <v>3.1</v>
          </cell>
          <cell r="F73">
            <v>0</v>
          </cell>
        </row>
        <row r="74">
          <cell r="B74" t="str">
            <v>February</v>
          </cell>
          <cell r="C74">
            <v>1.4</v>
          </cell>
          <cell r="D74">
            <v>0.3</v>
          </cell>
          <cell r="E74">
            <v>29.5</v>
          </cell>
          <cell r="F74">
            <v>-0.2</v>
          </cell>
        </row>
        <row r="75">
          <cell r="B75" t="str">
            <v>March</v>
          </cell>
          <cell r="C75">
            <v>-1.2</v>
          </cell>
          <cell r="D75">
            <v>0.1</v>
          </cell>
          <cell r="E75">
            <v>3.1</v>
          </cell>
          <cell r="F75">
            <v>0.8</v>
          </cell>
        </row>
        <row r="76">
          <cell r="B76" t="str">
            <v>April</v>
          </cell>
          <cell r="C76">
            <v>-1.5</v>
          </cell>
          <cell r="D76">
            <v>0.4</v>
          </cell>
          <cell r="E76">
            <v>-2.1</v>
          </cell>
          <cell r="F76">
            <v>3.7</v>
          </cell>
        </row>
        <row r="77">
          <cell r="B77" t="str">
            <v>May</v>
          </cell>
          <cell r="C77">
            <v>-0.2</v>
          </cell>
          <cell r="D77">
            <v>0.3</v>
          </cell>
          <cell r="E77">
            <v>1.1000000000000001</v>
          </cell>
          <cell r="F77">
            <v>0</v>
          </cell>
        </row>
        <row r="78">
          <cell r="B78" t="str">
            <v>June</v>
          </cell>
          <cell r="C78">
            <v>5.8</v>
          </cell>
          <cell r="D78">
            <v>21.1</v>
          </cell>
          <cell r="E78">
            <v>-0.1</v>
          </cell>
          <cell r="F78">
            <v>2.7</v>
          </cell>
        </row>
        <row r="79">
          <cell r="B79" t="str">
            <v>July</v>
          </cell>
          <cell r="C79">
            <v>5.2</v>
          </cell>
          <cell r="D79">
            <v>-0.3</v>
          </cell>
          <cell r="E79">
            <v>0</v>
          </cell>
          <cell r="F79">
            <v>0.7</v>
          </cell>
        </row>
        <row r="80">
          <cell r="B80" t="str">
            <v>August</v>
          </cell>
          <cell r="C80">
            <v>1</v>
          </cell>
          <cell r="D80">
            <v>-12.6</v>
          </cell>
          <cell r="E80">
            <v>-0.5</v>
          </cell>
          <cell r="F80">
            <v>4.9000000000000004</v>
          </cell>
        </row>
        <row r="81">
          <cell r="B81" t="str">
            <v>September</v>
          </cell>
          <cell r="C81">
            <v>3</v>
          </cell>
          <cell r="D81">
            <v>0.7</v>
          </cell>
          <cell r="E81">
            <v>7.6</v>
          </cell>
          <cell r="F81">
            <v>5.4</v>
          </cell>
        </row>
        <row r="82">
          <cell r="B82" t="str">
            <v>October</v>
          </cell>
          <cell r="C82">
            <v>4.5</v>
          </cell>
          <cell r="D82">
            <v>25.2</v>
          </cell>
          <cell r="E82">
            <v>-0.4</v>
          </cell>
          <cell r="F82">
            <v>1.5</v>
          </cell>
        </row>
        <row r="83">
          <cell r="B83" t="str">
            <v>November</v>
          </cell>
          <cell r="C83">
            <v>4.8</v>
          </cell>
          <cell r="D83">
            <v>15.4</v>
          </cell>
          <cell r="E83">
            <v>0.8</v>
          </cell>
          <cell r="F83">
            <v>2.5</v>
          </cell>
        </row>
        <row r="84">
          <cell r="B84" t="str">
            <v>December</v>
          </cell>
          <cell r="C84">
            <v>3.6</v>
          </cell>
          <cell r="D84">
            <v>1.8</v>
          </cell>
          <cell r="E84">
            <v>2.1</v>
          </cell>
          <cell r="F84">
            <v>-0.3</v>
          </cell>
        </row>
        <row r="86">
          <cell r="A86">
            <v>2001</v>
          </cell>
          <cell r="B86" t="str">
            <v>January</v>
          </cell>
          <cell r="C86">
            <v>5.4</v>
          </cell>
          <cell r="D86">
            <v>0</v>
          </cell>
          <cell r="E86">
            <v>7.8</v>
          </cell>
          <cell r="F86">
            <v>0.1</v>
          </cell>
        </row>
        <row r="87">
          <cell r="B87" t="str">
            <v>February</v>
          </cell>
          <cell r="C87">
            <v>3.7</v>
          </cell>
          <cell r="D87">
            <v>7.4</v>
          </cell>
          <cell r="E87">
            <v>1.4</v>
          </cell>
          <cell r="F87">
            <v>0</v>
          </cell>
        </row>
        <row r="88">
          <cell r="B88" t="str">
            <v>March</v>
          </cell>
          <cell r="C88">
            <v>-3.9</v>
          </cell>
          <cell r="D88">
            <v>0</v>
          </cell>
          <cell r="E88">
            <v>-1.4</v>
          </cell>
          <cell r="F88">
            <v>0.7</v>
          </cell>
        </row>
        <row r="89">
          <cell r="B89" t="str">
            <v>April</v>
          </cell>
          <cell r="C89">
            <v>1.9</v>
          </cell>
          <cell r="D89">
            <v>0.4</v>
          </cell>
          <cell r="E89">
            <v>-4.5999999999999996</v>
          </cell>
          <cell r="F89">
            <v>-0.1</v>
          </cell>
        </row>
        <row r="90">
          <cell r="B90" t="str">
            <v>May</v>
          </cell>
          <cell r="C90">
            <v>6.8</v>
          </cell>
          <cell r="D90">
            <v>25.1</v>
          </cell>
          <cell r="E90">
            <v>7.1</v>
          </cell>
          <cell r="F90">
            <v>-0.2</v>
          </cell>
        </row>
        <row r="91">
          <cell r="B91" t="str">
            <v>June</v>
          </cell>
          <cell r="C91">
            <v>-1.6</v>
          </cell>
          <cell r="D91">
            <v>1.4</v>
          </cell>
          <cell r="E91">
            <v>3.9</v>
          </cell>
          <cell r="F91">
            <v>0.1</v>
          </cell>
        </row>
        <row r="92">
          <cell r="B92" t="str">
            <v>July</v>
          </cell>
          <cell r="C92">
            <v>-2</v>
          </cell>
          <cell r="D92">
            <v>0.3</v>
          </cell>
          <cell r="E92">
            <v>1.5</v>
          </cell>
          <cell r="F92">
            <v>0</v>
          </cell>
        </row>
        <row r="93">
          <cell r="B93" t="str">
            <v>August</v>
          </cell>
          <cell r="C93">
            <v>-1.1000000000000001</v>
          </cell>
          <cell r="D93">
            <v>0.4</v>
          </cell>
          <cell r="E93">
            <v>21.2</v>
          </cell>
          <cell r="F93">
            <v>-0.2</v>
          </cell>
        </row>
        <row r="94">
          <cell r="B94" t="str">
            <v>September</v>
          </cell>
          <cell r="C94">
            <v>-0.5</v>
          </cell>
          <cell r="D94">
            <v>0.1</v>
          </cell>
          <cell r="E94">
            <v>-0.1</v>
          </cell>
          <cell r="F94">
            <v>-1</v>
          </cell>
        </row>
        <row r="95">
          <cell r="B95" t="str">
            <v>October</v>
          </cell>
          <cell r="C95">
            <v>-1.3</v>
          </cell>
          <cell r="D95">
            <v>-0.1</v>
          </cell>
          <cell r="E95">
            <v>-13.4</v>
          </cell>
          <cell r="F95">
            <v>0.2</v>
          </cell>
        </row>
        <row r="96">
          <cell r="B96" t="str">
            <v>November</v>
          </cell>
          <cell r="C96">
            <v>-0.8</v>
          </cell>
          <cell r="D96">
            <v>0</v>
          </cell>
          <cell r="E96">
            <v>-2.4</v>
          </cell>
          <cell r="F96">
            <v>0.2</v>
          </cell>
        </row>
        <row r="97">
          <cell r="B97" t="str">
            <v>December</v>
          </cell>
          <cell r="C97">
            <v>3</v>
          </cell>
          <cell r="D97">
            <v>0</v>
          </cell>
          <cell r="E97">
            <v>4.0999999999999996</v>
          </cell>
          <cell r="F97">
            <v>-5.8</v>
          </cell>
        </row>
        <row r="99">
          <cell r="A99">
            <v>2002</v>
          </cell>
          <cell r="B99" t="str">
            <v>January</v>
          </cell>
          <cell r="C99">
            <v>1.2</v>
          </cell>
          <cell r="D99">
            <v>-2.6</v>
          </cell>
          <cell r="E99">
            <v>8.1999999999999993</v>
          </cell>
          <cell r="F99">
            <v>0.1</v>
          </cell>
        </row>
        <row r="100">
          <cell r="B100" t="str">
            <v>February</v>
          </cell>
          <cell r="C100">
            <v>0.79999999999999716</v>
          </cell>
          <cell r="D100">
            <v>-4.3</v>
          </cell>
          <cell r="E100">
            <v>0</v>
          </cell>
          <cell r="F100">
            <v>1.9</v>
          </cell>
        </row>
        <row r="101">
          <cell r="B101" t="str">
            <v>March</v>
          </cell>
          <cell r="C101">
            <v>3.3</v>
          </cell>
          <cell r="D101">
            <v>0</v>
          </cell>
          <cell r="E101">
            <v>0</v>
          </cell>
          <cell r="F101">
            <v>1.2</v>
          </cell>
        </row>
        <row r="102">
          <cell r="B102" t="str">
            <v>April</v>
          </cell>
          <cell r="C102">
            <v>3.5999999999999943</v>
          </cell>
          <cell r="D102">
            <v>-3.2</v>
          </cell>
          <cell r="E102">
            <v>-6.7</v>
          </cell>
          <cell r="F102">
            <v>0.4</v>
          </cell>
        </row>
        <row r="103">
          <cell r="B103" t="str">
            <v>May</v>
          </cell>
          <cell r="C103">
            <v>-0.40000000000000568</v>
          </cell>
          <cell r="D103">
            <v>-0.6</v>
          </cell>
          <cell r="E103">
            <v>3.3</v>
          </cell>
          <cell r="F103">
            <v>0</v>
          </cell>
        </row>
        <row r="104">
          <cell r="B104" t="str">
            <v>June</v>
          </cell>
          <cell r="C104">
            <v>0.7</v>
          </cell>
          <cell r="D104">
            <v>0.1</v>
          </cell>
          <cell r="E104">
            <v>14.1</v>
          </cell>
          <cell r="F104">
            <v>-0.7</v>
          </cell>
        </row>
        <row r="105">
          <cell r="B105" t="str">
            <v>July</v>
          </cell>
          <cell r="C105">
            <v>0.5</v>
          </cell>
          <cell r="D105">
            <v>1</v>
          </cell>
          <cell r="E105">
            <v>0</v>
          </cell>
          <cell r="F105">
            <v>0.6</v>
          </cell>
        </row>
        <row r="106">
          <cell r="B106" t="str">
            <v>August</v>
          </cell>
          <cell r="C106">
            <v>0.9</v>
          </cell>
          <cell r="D106">
            <v>0.1</v>
          </cell>
          <cell r="E106">
            <v>0</v>
          </cell>
          <cell r="F106">
            <v>0.1</v>
          </cell>
        </row>
        <row r="108">
          <cell r="C108" t="str">
            <v>(Quarterly percent change; end-of-period)</v>
          </cell>
        </row>
        <row r="109">
          <cell r="A109">
            <v>1996</v>
          </cell>
          <cell r="B109" t="str">
            <v>Q1</v>
          </cell>
          <cell r="C109">
            <v>41.4</v>
          </cell>
          <cell r="D109">
            <v>39.9</v>
          </cell>
          <cell r="E109">
            <v>48.2</v>
          </cell>
          <cell r="F109">
            <v>16.7</v>
          </cell>
        </row>
        <row r="110">
          <cell r="B110" t="str">
            <v>Q2</v>
          </cell>
          <cell r="C110">
            <v>-2.8</v>
          </cell>
          <cell r="D110">
            <v>7.3</v>
          </cell>
          <cell r="E110">
            <v>84.1</v>
          </cell>
          <cell r="F110">
            <v>17.600000000000001</v>
          </cell>
        </row>
        <row r="111">
          <cell r="B111" t="str">
            <v>Q3</v>
          </cell>
          <cell r="C111">
            <v>17.399999999999999</v>
          </cell>
          <cell r="D111">
            <v>36</v>
          </cell>
          <cell r="E111">
            <v>-1</v>
          </cell>
          <cell r="F111">
            <v>40.9</v>
          </cell>
        </row>
        <row r="112">
          <cell r="B112" t="str">
            <v>Q4</v>
          </cell>
          <cell r="C112">
            <v>10.1</v>
          </cell>
          <cell r="D112">
            <v>9.1</v>
          </cell>
          <cell r="E112">
            <v>-7.3</v>
          </cell>
          <cell r="F112">
            <v>12</v>
          </cell>
        </row>
        <row r="113">
          <cell r="A113">
            <v>1997</v>
          </cell>
          <cell r="B113" t="str">
            <v>Q1</v>
          </cell>
          <cell r="C113">
            <v>28</v>
          </cell>
          <cell r="D113">
            <v>13.9</v>
          </cell>
          <cell r="E113">
            <v>10.3</v>
          </cell>
          <cell r="F113">
            <v>35.799999999999997</v>
          </cell>
        </row>
        <row r="114">
          <cell r="B114" t="str">
            <v>Q2</v>
          </cell>
          <cell r="C114">
            <v>17.100000000000001</v>
          </cell>
          <cell r="D114">
            <v>2.5</v>
          </cell>
          <cell r="E114">
            <v>37.5</v>
          </cell>
          <cell r="F114">
            <v>13.8</v>
          </cell>
        </row>
        <row r="115">
          <cell r="B115" t="str">
            <v>Q3</v>
          </cell>
          <cell r="C115">
            <v>50</v>
          </cell>
          <cell r="D115">
            <v>60.7</v>
          </cell>
          <cell r="E115">
            <v>-2.6</v>
          </cell>
          <cell r="F115">
            <v>52.4</v>
          </cell>
        </row>
        <row r="116">
          <cell r="B116" t="str">
            <v>Q4</v>
          </cell>
          <cell r="C116">
            <v>-1.4</v>
          </cell>
          <cell r="D116">
            <v>11.7</v>
          </cell>
          <cell r="E116">
            <v>25.7</v>
          </cell>
          <cell r="F116">
            <v>-4.9000000000000004</v>
          </cell>
        </row>
        <row r="117">
          <cell r="A117">
            <v>1998</v>
          </cell>
          <cell r="B117" t="str">
            <v>Q1</v>
          </cell>
          <cell r="C117">
            <v>-2</v>
          </cell>
          <cell r="D117">
            <v>5.6</v>
          </cell>
          <cell r="E117">
            <v>1.7</v>
          </cell>
          <cell r="F117">
            <v>1.7</v>
          </cell>
        </row>
        <row r="118">
          <cell r="B118" t="str">
            <v>Q2</v>
          </cell>
          <cell r="C118">
            <v>-3.9</v>
          </cell>
          <cell r="D118">
            <v>-9.6</v>
          </cell>
          <cell r="E118">
            <v>2.2999999999999998</v>
          </cell>
          <cell r="F118">
            <v>0.6</v>
          </cell>
        </row>
        <row r="119">
          <cell r="B119" t="str">
            <v>Q3</v>
          </cell>
          <cell r="C119">
            <v>-0.3</v>
          </cell>
          <cell r="D119">
            <v>14</v>
          </cell>
          <cell r="E119">
            <v>-3</v>
          </cell>
          <cell r="F119">
            <v>0.2</v>
          </cell>
        </row>
        <row r="120">
          <cell r="B120" t="str">
            <v>Q4</v>
          </cell>
          <cell r="C120">
            <v>12.7</v>
          </cell>
          <cell r="D120">
            <v>14.2</v>
          </cell>
          <cell r="E120">
            <v>11.6</v>
          </cell>
          <cell r="F120">
            <v>2.4</v>
          </cell>
        </row>
        <row r="121">
          <cell r="A121">
            <v>1999</v>
          </cell>
          <cell r="B121" t="str">
            <v>Q1</v>
          </cell>
          <cell r="C121">
            <v>1.160134400000004</v>
          </cell>
          <cell r="D121">
            <v>0.79010900000000106</v>
          </cell>
          <cell r="E121">
            <v>27.725163999999978</v>
          </cell>
          <cell r="F121">
            <v>1.1023999999999887</v>
          </cell>
        </row>
        <row r="122">
          <cell r="B122" t="str">
            <v>Q2</v>
          </cell>
          <cell r="C122">
            <v>26.7</v>
          </cell>
          <cell r="D122">
            <v>19</v>
          </cell>
          <cell r="E122">
            <v>24.8</v>
          </cell>
          <cell r="F122">
            <v>2.1</v>
          </cell>
        </row>
        <row r="123">
          <cell r="B123" t="str">
            <v>Q3</v>
          </cell>
          <cell r="C123">
            <v>22.7</v>
          </cell>
          <cell r="D123">
            <v>22.6</v>
          </cell>
          <cell r="E123">
            <v>1.5</v>
          </cell>
          <cell r="F123">
            <v>2.8</v>
          </cell>
        </row>
        <row r="124">
          <cell r="B124" t="str">
            <v>Q4</v>
          </cell>
          <cell r="C124">
            <v>4.4000000000000004</v>
          </cell>
          <cell r="D124">
            <v>-0.2</v>
          </cell>
          <cell r="E124">
            <v>-8.1</v>
          </cell>
          <cell r="F124">
            <v>-0.7</v>
          </cell>
        </row>
        <row r="125">
          <cell r="A125">
            <v>2000</v>
          </cell>
          <cell r="B125" t="str">
            <v>Q1</v>
          </cell>
          <cell r="C125">
            <v>3.7</v>
          </cell>
          <cell r="D125">
            <v>-5.9</v>
          </cell>
          <cell r="E125">
            <v>37.700000000000003</v>
          </cell>
          <cell r="F125">
            <v>0.6</v>
          </cell>
        </row>
        <row r="126">
          <cell r="B126" t="str">
            <v>Q2</v>
          </cell>
          <cell r="C126">
            <v>4.0045740000000052</v>
          </cell>
          <cell r="D126">
            <v>21.9</v>
          </cell>
          <cell r="E126">
            <v>-1.1000000000000001</v>
          </cell>
          <cell r="F126">
            <v>6.5</v>
          </cell>
        </row>
        <row r="127">
          <cell r="B127" t="str">
            <v>Q3</v>
          </cell>
          <cell r="C127">
            <v>9.4395600000000144</v>
          </cell>
          <cell r="D127">
            <v>-12.3</v>
          </cell>
          <cell r="E127">
            <v>7.1</v>
          </cell>
          <cell r="F127">
            <v>11.3</v>
          </cell>
        </row>
        <row r="128">
          <cell r="B128" t="str">
            <v>Q4</v>
          </cell>
          <cell r="C128">
            <v>13.458575999999994</v>
          </cell>
          <cell r="D128">
            <v>47.1</v>
          </cell>
          <cell r="E128">
            <v>2.5</v>
          </cell>
          <cell r="F128">
            <v>3.7</v>
          </cell>
        </row>
        <row r="129">
          <cell r="A129">
            <v>2001</v>
          </cell>
          <cell r="B129" t="str">
            <v>Q1</v>
          </cell>
          <cell r="C129">
            <v>5.0371078000000011</v>
          </cell>
          <cell r="D129">
            <v>7.4000000000000057</v>
          </cell>
          <cell r="E129">
            <v>7.778871200000026</v>
          </cell>
          <cell r="F129">
            <v>0.80069999999999197</v>
          </cell>
        </row>
        <row r="130">
          <cell r="B130" t="str">
            <v>Q2</v>
          </cell>
          <cell r="C130">
            <v>7.0879327999999902</v>
          </cell>
          <cell r="D130">
            <v>27.358805599999997</v>
          </cell>
          <cell r="E130">
            <v>6.1581625999999972</v>
          </cell>
          <cell r="F130">
            <v>-0.20009980000001804</v>
          </cell>
        </row>
        <row r="131">
          <cell r="B131" t="str">
            <v>Q3</v>
          </cell>
          <cell r="C131">
            <v>-3.5626100000000065</v>
          </cell>
          <cell r="D131">
            <v>0.80190119999996057</v>
          </cell>
          <cell r="E131">
            <v>22.89498199999997</v>
          </cell>
          <cell r="F131">
            <v>-1.1979999999999933</v>
          </cell>
        </row>
        <row r="132">
          <cell r="B132" t="str">
            <v>Q4</v>
          </cell>
          <cell r="C132">
            <v>0.84771200000000135</v>
          </cell>
          <cell r="D132">
            <v>-9.9999999999994316E-2</v>
          </cell>
          <cell r="E132">
            <v>-12.013014400000017</v>
          </cell>
          <cell r="F132">
            <v>-5.4228232000000105</v>
          </cell>
        </row>
        <row r="133">
          <cell r="A133">
            <v>2002</v>
          </cell>
          <cell r="B133" t="str">
            <v>Q1</v>
          </cell>
          <cell r="C133">
            <v>5.3759167999999988</v>
          </cell>
          <cell r="D133">
            <v>-6.7882000000000176</v>
          </cell>
          <cell r="E133">
            <v>8.2000000000000028</v>
          </cell>
          <cell r="F133">
            <v>3.225922799999978</v>
          </cell>
        </row>
        <row r="134">
          <cell r="B134" t="str">
            <v>Q2</v>
          </cell>
          <cell r="C134">
            <v>3.9078992000000028</v>
          </cell>
          <cell r="D134">
            <v>-3.6845808000000204</v>
          </cell>
          <cell r="E134">
            <v>9.9683248999999989</v>
          </cell>
          <cell r="F134">
            <v>-0.30280000000000484</v>
          </cell>
        </row>
        <row r="136">
          <cell r="C136" t="str">
            <v>(Annual percent change; end-of-period)</v>
          </cell>
        </row>
        <row r="137">
          <cell r="A137">
            <v>1996</v>
          </cell>
          <cell r="C137">
            <v>628.29999999999995</v>
          </cell>
          <cell r="D137">
            <v>503.3</v>
          </cell>
          <cell r="E137">
            <v>250.4</v>
          </cell>
          <cell r="F137">
            <v>452.1</v>
          </cell>
        </row>
        <row r="138">
          <cell r="A138">
            <v>1997</v>
          </cell>
          <cell r="C138">
            <v>121.7</v>
          </cell>
          <cell r="D138">
            <v>109.5</v>
          </cell>
          <cell r="E138">
            <v>85.7</v>
          </cell>
          <cell r="F138">
            <v>124</v>
          </cell>
        </row>
        <row r="139">
          <cell r="A139">
            <v>1998</v>
          </cell>
          <cell r="C139">
            <v>5.9</v>
          </cell>
          <cell r="D139">
            <v>24.4</v>
          </cell>
          <cell r="E139">
            <v>12.6</v>
          </cell>
          <cell r="F139">
            <v>5</v>
          </cell>
        </row>
        <row r="140">
          <cell r="A140">
            <v>1999</v>
          </cell>
          <cell r="C140">
            <v>64.033576360629695</v>
          </cell>
          <cell r="D140">
            <v>46.79413784040284</v>
          </cell>
          <cell r="E140">
            <v>48.649466388122477</v>
          </cell>
          <cell r="F140">
            <v>5.3971302178122329</v>
          </cell>
        </row>
        <row r="141">
          <cell r="A141">
            <v>2000</v>
          </cell>
          <cell r="C141">
            <v>33.9</v>
          </cell>
          <cell r="D141">
            <v>48.1</v>
          </cell>
          <cell r="E141">
            <v>49.4</v>
          </cell>
          <cell r="F141">
            <v>23.7</v>
          </cell>
        </row>
        <row r="142">
          <cell r="A142">
            <v>2001</v>
          </cell>
          <cell r="C142">
            <v>9.3943236765112736</v>
          </cell>
          <cell r="D142">
            <v>37.700000000000003</v>
          </cell>
          <cell r="E142">
            <v>23.7</v>
          </cell>
          <cell r="F142">
            <v>-6</v>
          </cell>
        </row>
        <row r="144">
          <cell r="A144" t="str">
            <v xml:space="preserve">   Sources: State Statistical Committee; and Fund staff estimates.</v>
          </cell>
        </row>
      </sheetData>
      <sheetData sheetId="24" refreshError="1">
        <row r="1">
          <cell r="A1" t="str">
            <v>Table A-20. Tajikistan: Monthly Wages, 1998–2002 1/</v>
          </cell>
        </row>
        <row r="2">
          <cell r="A2" t="str">
            <v>(In somoni; unless otherwise specified)</v>
          </cell>
        </row>
        <row r="4">
          <cell r="B4" t="str">
            <v>Average monthly wage</v>
          </cell>
          <cell r="G4" t="str">
            <v>Minimum</v>
          </cell>
          <cell r="H4" t="str">
            <v>Real</v>
          </cell>
          <cell r="I4" t="str">
            <v xml:space="preserve">Percent </v>
          </cell>
        </row>
        <row r="5">
          <cell r="B5" t="str">
            <v>Total</v>
          </cell>
          <cell r="C5" t="str">
            <v>Industry</v>
          </cell>
          <cell r="D5" t="str">
            <v>Agriculture</v>
          </cell>
          <cell r="E5" t="str">
            <v>Construction</v>
          </cell>
          <cell r="F5" t="str">
            <v>Services</v>
          </cell>
          <cell r="G5" t="str">
            <v>wage</v>
          </cell>
          <cell r="H5" t="str">
            <v>wage</v>
          </cell>
          <cell r="I5" t="str">
            <v>change</v>
          </cell>
        </row>
        <row r="6">
          <cell r="H6" t="str">
            <v>total  2/</v>
          </cell>
          <cell r="I6" t="str">
            <v>in CPI</v>
          </cell>
        </row>
        <row r="8">
          <cell r="A8">
            <v>1995</v>
          </cell>
        </row>
        <row r="9">
          <cell r="A9" t="str">
            <v xml:space="preserve">  July</v>
          </cell>
          <cell r="B9">
            <v>771</v>
          </cell>
          <cell r="C9">
            <v>1500</v>
          </cell>
          <cell r="D9">
            <v>364</v>
          </cell>
          <cell r="E9">
            <v>1850</v>
          </cell>
          <cell r="F9">
            <v>747</v>
          </cell>
          <cell r="G9">
            <v>144</v>
          </cell>
          <cell r="H9">
            <v>100</v>
          </cell>
          <cell r="I9">
            <v>6.7</v>
          </cell>
        </row>
        <row r="10">
          <cell r="A10" t="str">
            <v xml:space="preserve">  August</v>
          </cell>
          <cell r="B10">
            <v>779</v>
          </cell>
          <cell r="C10">
            <v>1586</v>
          </cell>
          <cell r="D10">
            <v>409</v>
          </cell>
          <cell r="E10">
            <v>1539</v>
          </cell>
          <cell r="F10">
            <v>777</v>
          </cell>
          <cell r="G10">
            <v>144</v>
          </cell>
          <cell r="H10">
            <v>57</v>
          </cell>
          <cell r="I10">
            <v>78.099999999999994</v>
          </cell>
        </row>
        <row r="11">
          <cell r="A11" t="str">
            <v xml:space="preserve">  September</v>
          </cell>
          <cell r="B11">
            <v>963</v>
          </cell>
          <cell r="C11">
            <v>1843</v>
          </cell>
          <cell r="D11">
            <v>665</v>
          </cell>
          <cell r="E11">
            <v>1883</v>
          </cell>
          <cell r="F11">
            <v>775</v>
          </cell>
          <cell r="G11">
            <v>144</v>
          </cell>
          <cell r="H11">
            <v>43</v>
          </cell>
          <cell r="I11">
            <v>62.9</v>
          </cell>
        </row>
        <row r="12">
          <cell r="A12" t="str">
            <v xml:space="preserve">  October</v>
          </cell>
          <cell r="B12">
            <v>1142</v>
          </cell>
          <cell r="C12">
            <v>2339</v>
          </cell>
          <cell r="D12">
            <v>832</v>
          </cell>
          <cell r="E12">
            <v>2517</v>
          </cell>
          <cell r="F12">
            <v>888</v>
          </cell>
          <cell r="G12">
            <v>144</v>
          </cell>
          <cell r="H12">
            <v>33</v>
          </cell>
          <cell r="I12">
            <v>56.9</v>
          </cell>
        </row>
        <row r="13">
          <cell r="A13" t="str">
            <v xml:space="preserve">  November</v>
          </cell>
          <cell r="B13">
            <v>1032</v>
          </cell>
          <cell r="C13">
            <v>2371</v>
          </cell>
          <cell r="D13">
            <v>576</v>
          </cell>
          <cell r="E13">
            <v>2207</v>
          </cell>
          <cell r="F13">
            <v>852</v>
          </cell>
          <cell r="G13">
            <v>144</v>
          </cell>
          <cell r="H13">
            <v>24</v>
          </cell>
          <cell r="I13">
            <v>23.1</v>
          </cell>
        </row>
        <row r="14">
          <cell r="A14" t="str">
            <v xml:space="preserve">  December</v>
          </cell>
          <cell r="B14">
            <v>1564</v>
          </cell>
          <cell r="C14">
            <v>3458</v>
          </cell>
          <cell r="D14">
            <v>1265</v>
          </cell>
          <cell r="E14">
            <v>2574</v>
          </cell>
          <cell r="F14">
            <v>324</v>
          </cell>
          <cell r="G14">
            <v>144</v>
          </cell>
          <cell r="H14">
            <v>18</v>
          </cell>
          <cell r="I14">
            <v>67.5</v>
          </cell>
        </row>
        <row r="15">
          <cell r="A15">
            <v>1996</v>
          </cell>
        </row>
        <row r="16">
          <cell r="A16" t="str">
            <v xml:space="preserve">  January</v>
          </cell>
          <cell r="B16">
            <v>1.454</v>
          </cell>
          <cell r="C16">
            <v>3.673</v>
          </cell>
          <cell r="D16">
            <v>0.61899999999999999</v>
          </cell>
          <cell r="E16">
            <v>2.5950000000000002</v>
          </cell>
          <cell r="F16">
            <v>0.85299999999999998</v>
          </cell>
          <cell r="G16">
            <v>0.14399999999999999</v>
          </cell>
          <cell r="H16">
            <v>100</v>
          </cell>
          <cell r="I16">
            <v>10.8</v>
          </cell>
        </row>
        <row r="17">
          <cell r="A17" t="str">
            <v xml:space="preserve">  February</v>
          </cell>
          <cell r="B17">
            <v>1.4630000000000001</v>
          </cell>
          <cell r="C17">
            <v>3.8519999999999999</v>
          </cell>
          <cell r="D17">
            <v>0.66900000000000004</v>
          </cell>
          <cell r="E17">
            <v>2.6360000000000001</v>
          </cell>
          <cell r="F17">
            <v>0.85199999999999998</v>
          </cell>
          <cell r="G17">
            <v>0.14399999999999999</v>
          </cell>
          <cell r="H17">
            <v>84.129583710948467</v>
          </cell>
          <cell r="I17">
            <v>19.600000000000001</v>
          </cell>
        </row>
        <row r="18">
          <cell r="A18" t="str">
            <v xml:space="preserve">  March</v>
          </cell>
          <cell r="B18">
            <v>2.0339999999999998</v>
          </cell>
          <cell r="C18">
            <v>6.8159999999999998</v>
          </cell>
          <cell r="D18">
            <v>1.377</v>
          </cell>
          <cell r="E18">
            <v>3.3260000000000001</v>
          </cell>
          <cell r="F18">
            <v>1.5089999999999999</v>
          </cell>
          <cell r="G18">
            <v>0.14399999999999999</v>
          </cell>
          <cell r="H18">
            <v>100.83176589675747</v>
          </cell>
          <cell r="I18">
            <v>16</v>
          </cell>
        </row>
        <row r="19">
          <cell r="A19" t="str">
            <v xml:space="preserve">  April</v>
          </cell>
          <cell r="B19">
            <v>2.0230000000000001</v>
          </cell>
          <cell r="C19">
            <v>5.5110000000000001</v>
          </cell>
          <cell r="D19">
            <v>1.109</v>
          </cell>
          <cell r="E19">
            <v>3.5649999999999999</v>
          </cell>
          <cell r="F19">
            <v>1.2</v>
          </cell>
          <cell r="G19">
            <v>0.14399999999999999</v>
          </cell>
          <cell r="H19">
            <v>97.554923503332631</v>
          </cell>
          <cell r="I19">
            <v>2.8</v>
          </cell>
        </row>
        <row r="20">
          <cell r="A20" t="str">
            <v xml:space="preserve">  May</v>
          </cell>
          <cell r="B20">
            <v>2.39</v>
          </cell>
          <cell r="C20">
            <v>6.9119999999999999</v>
          </cell>
          <cell r="D20">
            <v>1.2769999999999999</v>
          </cell>
          <cell r="E20">
            <v>3.6629999999999998</v>
          </cell>
          <cell r="F20">
            <v>1.4450000000000001</v>
          </cell>
          <cell r="G20">
            <v>0.14399999999999999</v>
          </cell>
          <cell r="H20">
            <v>114.67933057056044</v>
          </cell>
          <cell r="I20">
            <v>0.5</v>
          </cell>
        </row>
        <row r="21">
          <cell r="A21" t="str">
            <v xml:space="preserve">  June</v>
          </cell>
          <cell r="B21">
            <v>2.7250000000000001</v>
          </cell>
          <cell r="C21">
            <v>7.5640000000000001</v>
          </cell>
          <cell r="D21">
            <v>1.673</v>
          </cell>
          <cell r="E21">
            <v>4.5179999999999998</v>
          </cell>
          <cell r="F21">
            <v>1.635</v>
          </cell>
          <cell r="G21">
            <v>0.14399999999999999</v>
          </cell>
          <cell r="H21">
            <v>155.28934684541548</v>
          </cell>
          <cell r="I21">
            <v>-15.8</v>
          </cell>
        </row>
        <row r="22">
          <cell r="A22" t="str">
            <v xml:space="preserve">  July</v>
          </cell>
          <cell r="B22">
            <v>2.718</v>
          </cell>
          <cell r="C22">
            <v>8.4619999999999997</v>
          </cell>
          <cell r="D22">
            <v>1.359</v>
          </cell>
          <cell r="E22">
            <v>4.5739999999999998</v>
          </cell>
          <cell r="F22">
            <v>1.782</v>
          </cell>
          <cell r="G22">
            <v>0.32200000000000001</v>
          </cell>
          <cell r="H22">
            <v>164.4272170185782</v>
          </cell>
          <cell r="I22">
            <v>-5.8</v>
          </cell>
        </row>
        <row r="23">
          <cell r="A23" t="str">
            <v xml:space="preserve">  August</v>
          </cell>
          <cell r="B23">
            <v>2.7709999999999999</v>
          </cell>
          <cell r="C23">
            <v>8.5410000000000004</v>
          </cell>
          <cell r="D23">
            <v>1.33</v>
          </cell>
          <cell r="E23">
            <v>5.3410000000000002</v>
          </cell>
          <cell r="F23">
            <v>1.806</v>
          </cell>
          <cell r="G23">
            <v>0.32200000000000001</v>
          </cell>
          <cell r="H23">
            <v>164.66943738190142</v>
          </cell>
          <cell r="I23">
            <v>1.8</v>
          </cell>
        </row>
        <row r="24">
          <cell r="A24" t="str">
            <v xml:space="preserve">  September</v>
          </cell>
          <cell r="B24">
            <v>3.673</v>
          </cell>
          <cell r="C24">
            <v>10.906000000000001</v>
          </cell>
          <cell r="D24">
            <v>2.6920000000000002</v>
          </cell>
          <cell r="E24">
            <v>6.1619999999999999</v>
          </cell>
          <cell r="F24">
            <v>2.0070000000000001</v>
          </cell>
          <cell r="G24">
            <v>0.32200000000000001</v>
          </cell>
          <cell r="H24">
            <v>224.79061439401391</v>
          </cell>
          <cell r="I24">
            <v>-2.9</v>
          </cell>
        </row>
        <row r="25">
          <cell r="A25" t="str">
            <v xml:space="preserve">  October</v>
          </cell>
          <cell r="B25">
            <v>3.8780000000000001</v>
          </cell>
          <cell r="C25">
            <v>13.106999999999999</v>
          </cell>
          <cell r="D25">
            <v>2.3340000000000001</v>
          </cell>
          <cell r="E25">
            <v>5.8280000000000003</v>
          </cell>
          <cell r="F25">
            <v>2.2909999999999999</v>
          </cell>
          <cell r="G25">
            <v>0.32200000000000001</v>
          </cell>
          <cell r="H25">
            <v>233.14025799159532</v>
          </cell>
          <cell r="I25">
            <v>1.8</v>
          </cell>
        </row>
        <row r="26">
          <cell r="A26" t="str">
            <v xml:space="preserve">  November</v>
          </cell>
          <cell r="B26">
            <v>3.516</v>
          </cell>
          <cell r="C26">
            <v>9.7539999999999996</v>
          </cell>
          <cell r="D26">
            <v>2.2189999999999999</v>
          </cell>
          <cell r="E26">
            <v>7.1369999999999996</v>
          </cell>
          <cell r="F26">
            <v>2.3170000000000002</v>
          </cell>
          <cell r="G26">
            <v>0.32200000000000001</v>
          </cell>
          <cell r="H26">
            <v>206.42313891524736</v>
          </cell>
          <cell r="I26">
            <v>2.4</v>
          </cell>
        </row>
        <row r="27">
          <cell r="A27" t="str">
            <v xml:space="preserve">  December</v>
          </cell>
          <cell r="B27">
            <v>4.32</v>
          </cell>
          <cell r="C27">
            <v>10.868</v>
          </cell>
          <cell r="D27">
            <v>3.0449999999999999</v>
          </cell>
          <cell r="E27">
            <v>8.6489999999999991</v>
          </cell>
          <cell r="F27">
            <v>2.8879999999999999</v>
          </cell>
          <cell r="G27">
            <v>0.32200000000000001</v>
          </cell>
          <cell r="H27">
            <v>234.18808835742283</v>
          </cell>
          <cell r="I27">
            <v>8.3000000000000007</v>
          </cell>
        </row>
        <row r="28">
          <cell r="A28">
            <v>1997</v>
          </cell>
        </row>
        <row r="29">
          <cell r="A29" t="str">
            <v xml:space="preserve">  January</v>
          </cell>
          <cell r="B29">
            <v>3.8679999999999999</v>
          </cell>
          <cell r="C29">
            <v>10.153</v>
          </cell>
          <cell r="D29">
            <v>1.5469999999999999</v>
          </cell>
          <cell r="E29">
            <v>7.5529999999999999</v>
          </cell>
          <cell r="F29">
            <v>2.44</v>
          </cell>
          <cell r="G29">
            <v>0.32200000000000001</v>
          </cell>
          <cell r="H29">
            <v>209.68507540891466</v>
          </cell>
          <cell r="I29">
            <v>4.0999999999999996</v>
          </cell>
        </row>
        <row r="30">
          <cell r="A30" t="str">
            <v xml:space="preserve">  February</v>
          </cell>
          <cell r="B30">
            <v>3.7330000000000001</v>
          </cell>
          <cell r="C30">
            <v>10.629</v>
          </cell>
          <cell r="D30">
            <v>1.492</v>
          </cell>
          <cell r="E30">
            <v>7.0090000000000003</v>
          </cell>
          <cell r="F30">
            <v>2.48</v>
          </cell>
          <cell r="G30">
            <v>0.32200000000000001</v>
          </cell>
          <cell r="H30">
            <v>199.57268012598144</v>
          </cell>
          <cell r="I30">
            <v>1.4</v>
          </cell>
        </row>
        <row r="31">
          <cell r="A31" t="str">
            <v xml:space="preserve">  March</v>
          </cell>
          <cell r="B31">
            <v>4.0060000000000002</v>
          </cell>
          <cell r="C31">
            <v>11.628</v>
          </cell>
          <cell r="D31">
            <v>1.633</v>
          </cell>
          <cell r="E31">
            <v>7.6139999999999999</v>
          </cell>
          <cell r="F31">
            <v>2.8130000000000002</v>
          </cell>
          <cell r="G31">
            <v>0.32200000000000001</v>
          </cell>
          <cell r="H31">
            <v>204.55371106985393</v>
          </cell>
          <cell r="I31">
            <v>4.7</v>
          </cell>
        </row>
        <row r="32">
          <cell r="A32" t="str">
            <v xml:space="preserve">  April</v>
          </cell>
          <cell r="B32">
            <v>3.6930000000000001</v>
          </cell>
          <cell r="C32">
            <v>10.661</v>
          </cell>
          <cell r="D32">
            <v>1.5129999999999999</v>
          </cell>
          <cell r="E32">
            <v>7.4020000000000001</v>
          </cell>
          <cell r="F32">
            <v>2.8370000000000002</v>
          </cell>
          <cell r="G32">
            <v>0.32200000000000001</v>
          </cell>
          <cell r="H32">
            <v>154.31371252878674</v>
          </cell>
          <cell r="I32">
            <v>22.2</v>
          </cell>
        </row>
        <row r="33">
          <cell r="A33" t="str">
            <v xml:space="preserve">  May</v>
          </cell>
          <cell r="B33">
            <v>3.6989999999999998</v>
          </cell>
          <cell r="C33">
            <v>11.39</v>
          </cell>
          <cell r="D33">
            <v>1.774</v>
          </cell>
          <cell r="E33">
            <v>7.6740000000000004</v>
          </cell>
          <cell r="F33">
            <v>2.35</v>
          </cell>
          <cell r="G33">
            <v>0.32200000000000001</v>
          </cell>
          <cell r="H33">
            <v>151.53375029705967</v>
          </cell>
          <cell r="I33">
            <v>2</v>
          </cell>
        </row>
        <row r="34">
          <cell r="A34" t="str">
            <v xml:space="preserve">  June</v>
          </cell>
          <cell r="B34">
            <v>4.33</v>
          </cell>
          <cell r="C34">
            <v>14.750999999999999</v>
          </cell>
          <cell r="D34">
            <v>2.1150000000000002</v>
          </cell>
          <cell r="E34">
            <v>9.3849999999999998</v>
          </cell>
          <cell r="F34">
            <v>2.58</v>
          </cell>
          <cell r="G34">
            <v>0.32200000000000001</v>
          </cell>
          <cell r="H34">
            <v>162.29037911293958</v>
          </cell>
          <cell r="I34">
            <v>9.3000000000000007</v>
          </cell>
        </row>
        <row r="35">
          <cell r="A35" t="str">
            <v xml:space="preserve">  July</v>
          </cell>
          <cell r="B35">
            <v>4.2210000000000001</v>
          </cell>
          <cell r="C35">
            <v>14.569000000000001</v>
          </cell>
          <cell r="D35">
            <v>1.901</v>
          </cell>
          <cell r="E35">
            <v>9.74</v>
          </cell>
          <cell r="F35">
            <v>2.6269999999999998</v>
          </cell>
          <cell r="G35">
            <v>0.32200000000000001</v>
          </cell>
          <cell r="H35">
            <v>132.38912911490678</v>
          </cell>
          <cell r="I35">
            <v>19.5</v>
          </cell>
        </row>
        <row r="36">
          <cell r="A36" t="str">
            <v xml:space="preserve">  August</v>
          </cell>
          <cell r="B36">
            <v>4.3890000000000002</v>
          </cell>
          <cell r="C36">
            <v>15.191000000000001</v>
          </cell>
          <cell r="D36">
            <v>2.0960000000000001</v>
          </cell>
          <cell r="E36">
            <v>10.029999999999999</v>
          </cell>
          <cell r="F36">
            <v>2.68</v>
          </cell>
          <cell r="G36">
            <v>0.32200000000000001</v>
          </cell>
          <cell r="H36">
            <v>111.46424954182739</v>
          </cell>
          <cell r="I36">
            <v>23.5</v>
          </cell>
        </row>
        <row r="37">
          <cell r="A37" t="str">
            <v xml:space="preserve">  September</v>
          </cell>
          <cell r="B37">
            <v>6.6379999999999999</v>
          </cell>
          <cell r="C37">
            <v>19.814</v>
          </cell>
          <cell r="D37">
            <v>5.2489999999999997</v>
          </cell>
          <cell r="E37">
            <v>12.16</v>
          </cell>
          <cell r="F37">
            <v>3.42</v>
          </cell>
          <cell r="G37">
            <v>0.32200000000000001</v>
          </cell>
          <cell r="H37">
            <v>156.38262642156286</v>
          </cell>
          <cell r="I37">
            <v>7.8</v>
          </cell>
        </row>
        <row r="38">
          <cell r="A38" t="str">
            <v xml:space="preserve">  October</v>
          </cell>
          <cell r="B38">
            <v>6.6319999999999997</v>
          </cell>
          <cell r="C38">
            <v>20.553000000000001</v>
          </cell>
          <cell r="D38">
            <v>4.6669999999999998</v>
          </cell>
          <cell r="E38">
            <v>11.31</v>
          </cell>
          <cell r="F38">
            <v>3.5390000000000001</v>
          </cell>
          <cell r="G38">
            <v>0.32200000000000001</v>
          </cell>
          <cell r="H38">
            <v>154.54131972642674</v>
          </cell>
          <cell r="I38">
            <v>1.1000000000000001</v>
          </cell>
        </row>
        <row r="39">
          <cell r="A39" t="str">
            <v xml:space="preserve">  November</v>
          </cell>
          <cell r="B39">
            <v>6.1210000000000004</v>
          </cell>
          <cell r="C39">
            <v>20.727</v>
          </cell>
          <cell r="D39">
            <v>3.1230000000000002</v>
          </cell>
          <cell r="E39">
            <v>12.087</v>
          </cell>
          <cell r="F39">
            <v>3.6949999999999998</v>
          </cell>
          <cell r="G39">
            <v>0.32200000000000001</v>
          </cell>
          <cell r="H39">
            <v>135.97121879034921</v>
          </cell>
          <cell r="I39">
            <v>4.9000000000000004</v>
          </cell>
        </row>
        <row r="40">
          <cell r="A40" t="str">
            <v xml:space="preserve">  December</v>
          </cell>
          <cell r="B40">
            <v>7.7009999999999996</v>
          </cell>
          <cell r="C40">
            <v>22.443999999999999</v>
          </cell>
          <cell r="D40">
            <v>4.8129999999999997</v>
          </cell>
          <cell r="E40">
            <v>15.394</v>
          </cell>
          <cell r="F40" t="str">
            <v>…</v>
          </cell>
          <cell r="G40">
            <v>0.32200000000000001</v>
          </cell>
          <cell r="H40">
            <v>167.22303470185398</v>
          </cell>
          <cell r="I40">
            <v>2.2999999999999998</v>
          </cell>
        </row>
        <row r="41">
          <cell r="A41">
            <v>1998</v>
          </cell>
        </row>
        <row r="42">
          <cell r="A42" t="str">
            <v xml:space="preserve">  January</v>
          </cell>
          <cell r="B42">
            <v>7.2009999999999996</v>
          </cell>
          <cell r="C42">
            <v>23.542999999999999</v>
          </cell>
          <cell r="D42">
            <v>2.08</v>
          </cell>
          <cell r="E42">
            <v>11.319000000000001</v>
          </cell>
          <cell r="F42">
            <v>4.7699999999999996</v>
          </cell>
          <cell r="G42">
            <v>0.32200000000000001</v>
          </cell>
          <cell r="H42">
            <v>155.58786678063396</v>
          </cell>
          <cell r="I42">
            <v>0.5</v>
          </cell>
        </row>
        <row r="43">
          <cell r="A43" t="str">
            <v xml:space="preserve">  February</v>
          </cell>
          <cell r="B43">
            <v>7.0609999999999999</v>
          </cell>
          <cell r="C43">
            <v>22.597999999999999</v>
          </cell>
          <cell r="D43">
            <v>2.3109999999999999</v>
          </cell>
          <cell r="E43">
            <v>12.526999999999999</v>
          </cell>
          <cell r="F43">
            <v>4.43</v>
          </cell>
          <cell r="G43">
            <v>0.32200000000000001</v>
          </cell>
          <cell r="H43">
            <v>148.40755571373521</v>
          </cell>
          <cell r="I43">
            <v>2.8</v>
          </cell>
        </row>
        <row r="44">
          <cell r="A44" t="str">
            <v xml:space="preserve">  March</v>
          </cell>
          <cell r="B44">
            <v>7.6440000000000001</v>
          </cell>
          <cell r="C44">
            <v>24.806999999999999</v>
          </cell>
          <cell r="D44">
            <v>2.91</v>
          </cell>
          <cell r="E44">
            <v>14.805999999999999</v>
          </cell>
          <cell r="F44">
            <v>5.38</v>
          </cell>
          <cell r="G44">
            <v>0.32200000000000001</v>
          </cell>
          <cell r="H44">
            <v>159.70278820995452</v>
          </cell>
          <cell r="I44">
            <v>0.6</v>
          </cell>
        </row>
        <row r="45">
          <cell r="A45" t="str">
            <v xml:space="preserve">  April</v>
          </cell>
          <cell r="B45">
            <v>7.6070000000000002</v>
          </cell>
          <cell r="C45">
            <v>25.138999999999999</v>
          </cell>
          <cell r="D45">
            <v>3.129</v>
          </cell>
          <cell r="E45">
            <v>14.385</v>
          </cell>
          <cell r="F45">
            <v>5.91</v>
          </cell>
          <cell r="G45">
            <v>1</v>
          </cell>
          <cell r="H45">
            <v>156.27312015891079</v>
          </cell>
          <cell r="I45">
            <v>1.7</v>
          </cell>
        </row>
        <row r="46">
          <cell r="A46" t="str">
            <v xml:space="preserve">  May</v>
          </cell>
          <cell r="B46">
            <v>7.6319999999999997</v>
          </cell>
          <cell r="C46">
            <v>25.271000000000001</v>
          </cell>
          <cell r="D46">
            <v>3.181</v>
          </cell>
          <cell r="E46">
            <v>17.227</v>
          </cell>
          <cell r="F46">
            <v>6.43</v>
          </cell>
          <cell r="G46">
            <v>1</v>
          </cell>
          <cell r="H46">
            <v>162.97994120373414</v>
          </cell>
          <cell r="I46">
            <v>-3.8</v>
          </cell>
        </row>
        <row r="47">
          <cell r="A47" t="str">
            <v xml:space="preserve">  June</v>
          </cell>
          <cell r="B47">
            <v>8.6760000000000002</v>
          </cell>
          <cell r="C47">
            <v>25.812000000000001</v>
          </cell>
          <cell r="D47">
            <v>3.5009999999999999</v>
          </cell>
          <cell r="E47">
            <v>19.658999999999999</v>
          </cell>
          <cell r="F47">
            <v>8.42</v>
          </cell>
          <cell r="G47">
            <v>1</v>
          </cell>
          <cell r="H47">
            <v>194.61593185200934</v>
          </cell>
          <cell r="I47">
            <v>-4.8</v>
          </cell>
        </row>
        <row r="48">
          <cell r="A48" t="str">
            <v xml:space="preserve">  July</v>
          </cell>
          <cell r="B48">
            <v>8.8019999999999996</v>
          </cell>
          <cell r="C48">
            <v>26.120999999999999</v>
          </cell>
          <cell r="D48">
            <v>3.738</v>
          </cell>
          <cell r="E48">
            <v>25.347000000000001</v>
          </cell>
          <cell r="F48">
            <v>8.07</v>
          </cell>
          <cell r="G48">
            <v>1</v>
          </cell>
          <cell r="H48">
            <v>208.05300769893745</v>
          </cell>
          <cell r="I48">
            <v>-5.0999999999999996</v>
          </cell>
        </row>
        <row r="49">
          <cell r="A49" t="str">
            <v xml:space="preserve">  August</v>
          </cell>
          <cell r="B49">
            <v>8.9329999999999998</v>
          </cell>
          <cell r="C49">
            <v>26.568999999999999</v>
          </cell>
          <cell r="D49">
            <v>3.9670000000000001</v>
          </cell>
          <cell r="E49">
            <v>26.263000000000002</v>
          </cell>
          <cell r="F49">
            <v>8.08</v>
          </cell>
          <cell r="G49">
            <v>1</v>
          </cell>
          <cell r="H49">
            <v>216.12022178994496</v>
          </cell>
          <cell r="I49">
            <v>-2.2999999999999998</v>
          </cell>
        </row>
        <row r="50">
          <cell r="A50" t="str">
            <v xml:space="preserve">  September</v>
          </cell>
          <cell r="B50">
            <v>10.513999999999999</v>
          </cell>
          <cell r="C50">
            <v>27.568000000000001</v>
          </cell>
          <cell r="D50">
            <v>6.4329999999999998</v>
          </cell>
          <cell r="E50">
            <v>28.032</v>
          </cell>
          <cell r="F50">
            <v>7.9</v>
          </cell>
          <cell r="G50">
            <v>1</v>
          </cell>
          <cell r="H50">
            <v>250.11808236796153</v>
          </cell>
          <cell r="I50">
            <v>1.7</v>
          </cell>
        </row>
        <row r="51">
          <cell r="A51" t="str">
            <v xml:space="preserve">  October</v>
          </cell>
          <cell r="B51">
            <v>9.4120000000000008</v>
          </cell>
          <cell r="C51">
            <v>26.818000000000001</v>
          </cell>
          <cell r="D51">
            <v>5.6260000000000003</v>
          </cell>
          <cell r="E51">
            <v>21.248999999999999</v>
          </cell>
          <cell r="F51">
            <v>7.6</v>
          </cell>
          <cell r="G51">
            <v>1</v>
          </cell>
          <cell r="H51">
            <v>222.12554379942901</v>
          </cell>
          <cell r="I51">
            <v>0.8</v>
          </cell>
        </row>
        <row r="52">
          <cell r="A52" t="str">
            <v xml:space="preserve">  November</v>
          </cell>
          <cell r="B52">
            <v>9.7769999999999992</v>
          </cell>
          <cell r="C52">
            <v>28.305</v>
          </cell>
          <cell r="D52">
            <v>5.641</v>
          </cell>
          <cell r="E52">
            <v>23.556000000000001</v>
          </cell>
          <cell r="F52">
            <v>7.86</v>
          </cell>
          <cell r="G52">
            <v>1</v>
          </cell>
          <cell r="H52">
            <v>212.66325778122419</v>
          </cell>
          <cell r="I52">
            <v>8.5</v>
          </cell>
        </row>
        <row r="53">
          <cell r="A53" t="str">
            <v xml:space="preserve">  December</v>
          </cell>
          <cell r="B53">
            <v>11.744</v>
          </cell>
          <cell r="C53">
            <v>30.545999999999999</v>
          </cell>
          <cell r="D53">
            <v>8.01</v>
          </cell>
          <cell r="E53">
            <v>26.577000000000002</v>
          </cell>
          <cell r="F53">
            <v>8.56</v>
          </cell>
          <cell r="G53">
            <v>1</v>
          </cell>
          <cell r="H53">
            <v>248.2490042408983</v>
          </cell>
          <cell r="I53">
            <v>2.9</v>
          </cell>
        </row>
        <row r="54">
          <cell r="A54">
            <v>1999</v>
          </cell>
        </row>
        <row r="55">
          <cell r="A55" t="str">
            <v xml:space="preserve">  January</v>
          </cell>
          <cell r="B55">
            <v>10.689</v>
          </cell>
          <cell r="C55">
            <v>29.684999999999999</v>
          </cell>
          <cell r="D55">
            <v>3.2669999999999999</v>
          </cell>
          <cell r="E55">
            <v>20.763000000000002</v>
          </cell>
          <cell r="F55">
            <v>7.85</v>
          </cell>
          <cell r="G55">
            <v>1</v>
          </cell>
          <cell r="H55">
            <v>218.94188475023381</v>
          </cell>
          <cell r="I55">
            <v>3.2</v>
          </cell>
        </row>
        <row r="56">
          <cell r="A56" t="str">
            <v xml:space="preserve">  February</v>
          </cell>
          <cell r="B56">
            <v>11.1</v>
          </cell>
          <cell r="C56">
            <v>27.655000000000001</v>
          </cell>
          <cell r="D56">
            <v>3.81</v>
          </cell>
          <cell r="E56">
            <v>32.116999999999997</v>
          </cell>
          <cell r="F56">
            <v>8.51</v>
          </cell>
          <cell r="G56">
            <v>1</v>
          </cell>
          <cell r="H56">
            <v>225.77990373193572</v>
          </cell>
          <cell r="I56">
            <v>0.7</v>
          </cell>
        </row>
        <row r="57">
          <cell r="A57" t="str">
            <v xml:space="preserve">  March</v>
          </cell>
          <cell r="B57">
            <v>11.551</v>
          </cell>
          <cell r="C57">
            <v>31.497</v>
          </cell>
          <cell r="D57">
            <v>4.2809999999999997</v>
          </cell>
          <cell r="E57">
            <v>30.096</v>
          </cell>
          <cell r="F57">
            <v>9.3759999999999994</v>
          </cell>
          <cell r="G57">
            <v>1</v>
          </cell>
          <cell r="H57">
            <v>228.99949669033859</v>
          </cell>
          <cell r="I57">
            <v>2.6</v>
          </cell>
        </row>
        <row r="58">
          <cell r="A58" t="str">
            <v xml:space="preserve">  April</v>
          </cell>
          <cell r="B58">
            <v>11.103999999999999</v>
          </cell>
          <cell r="C58">
            <v>32.024999999999999</v>
          </cell>
          <cell r="D58">
            <v>4.1189999999999998</v>
          </cell>
          <cell r="E58">
            <v>29.375</v>
          </cell>
          <cell r="F58">
            <v>8.7840000000000007</v>
          </cell>
          <cell r="G58">
            <v>1</v>
          </cell>
          <cell r="H58">
            <v>205.16093757950938</v>
          </cell>
          <cell r="I58">
            <v>7.3</v>
          </cell>
        </row>
        <row r="59">
          <cell r="A59" t="str">
            <v xml:space="preserve">  May</v>
          </cell>
          <cell r="B59">
            <v>10.836</v>
          </cell>
          <cell r="C59">
            <v>33.72</v>
          </cell>
          <cell r="D59">
            <v>4.2</v>
          </cell>
          <cell r="E59">
            <v>32.71</v>
          </cell>
          <cell r="F59">
            <v>8.93</v>
          </cell>
          <cell r="G59">
            <v>1</v>
          </cell>
          <cell r="H59">
            <v>200.40969640493915</v>
          </cell>
          <cell r="I59">
            <v>-0.1</v>
          </cell>
        </row>
        <row r="60">
          <cell r="A60" t="str">
            <v xml:space="preserve">  June</v>
          </cell>
          <cell r="B60">
            <v>11.323</v>
          </cell>
          <cell r="C60">
            <v>33.957000000000001</v>
          </cell>
          <cell r="D60">
            <v>4.8540000000000001</v>
          </cell>
          <cell r="E60">
            <v>38.598999999999997</v>
          </cell>
          <cell r="F60">
            <v>9.5169999999999995</v>
          </cell>
          <cell r="G60">
            <v>1</v>
          </cell>
          <cell r="H60">
            <v>212.82181500474238</v>
          </cell>
          <cell r="I60">
            <v>-1.6</v>
          </cell>
        </row>
        <row r="61">
          <cell r="A61" t="str">
            <v xml:space="preserve">  July</v>
          </cell>
          <cell r="B61">
            <v>11.802</v>
          </cell>
          <cell r="C61">
            <v>33.823</v>
          </cell>
          <cell r="D61">
            <v>4.6520000000000001</v>
          </cell>
          <cell r="E61">
            <v>45.398000000000003</v>
          </cell>
          <cell r="F61">
            <v>10.195</v>
          </cell>
          <cell r="G61">
            <v>1</v>
          </cell>
          <cell r="H61">
            <v>202.57979460611907</v>
          </cell>
          <cell r="I61">
            <v>9.5</v>
          </cell>
        </row>
        <row r="62">
          <cell r="A62" t="str">
            <v xml:space="preserve">  August</v>
          </cell>
          <cell r="B62">
            <v>12.404</v>
          </cell>
          <cell r="C62">
            <v>34.421999999999997</v>
          </cell>
          <cell r="D62">
            <v>4.9370000000000003</v>
          </cell>
          <cell r="E62">
            <v>47.423999999999999</v>
          </cell>
          <cell r="F62">
            <v>11.218999999999999</v>
          </cell>
          <cell r="G62">
            <v>1</v>
          </cell>
          <cell r="H62">
            <v>183.54572955886357</v>
          </cell>
          <cell r="I62">
            <v>16</v>
          </cell>
        </row>
        <row r="63">
          <cell r="A63" t="str">
            <v xml:space="preserve">  September</v>
          </cell>
          <cell r="B63">
            <v>14.233000000000001</v>
          </cell>
          <cell r="C63">
            <v>37.543999999999997</v>
          </cell>
          <cell r="D63">
            <v>9.5090000000000003</v>
          </cell>
          <cell r="E63">
            <v>37.963999999999999</v>
          </cell>
          <cell r="F63">
            <v>10.843999999999999</v>
          </cell>
          <cell r="G63">
            <v>1</v>
          </cell>
          <cell r="H63">
            <v>213.60039985885152</v>
          </cell>
          <cell r="I63">
            <v>-1.4</v>
          </cell>
        </row>
        <row r="64">
          <cell r="A64" t="str">
            <v xml:space="preserve">  October</v>
          </cell>
          <cell r="B64">
            <v>13.949</v>
          </cell>
          <cell r="C64">
            <v>37.381</v>
          </cell>
          <cell r="D64">
            <v>8.8149999999999995</v>
          </cell>
          <cell r="E64">
            <v>44.173999999999999</v>
          </cell>
          <cell r="F64">
            <v>10.5</v>
          </cell>
          <cell r="G64">
            <v>1</v>
          </cell>
          <cell r="H64">
            <v>213.61050688692129</v>
          </cell>
          <cell r="I64">
            <v>-2</v>
          </cell>
        </row>
        <row r="65">
          <cell r="A65" t="str">
            <v xml:space="preserve">  November</v>
          </cell>
          <cell r="B65">
            <v>13.879</v>
          </cell>
          <cell r="C65">
            <v>38.811999999999998</v>
          </cell>
          <cell r="D65">
            <v>7.7270000000000003</v>
          </cell>
          <cell r="E65">
            <v>43.231000000000002</v>
          </cell>
          <cell r="F65">
            <v>10.778</v>
          </cell>
          <cell r="G65">
            <v>1</v>
          </cell>
          <cell r="H65">
            <v>220.01920224054743</v>
          </cell>
          <cell r="I65">
            <v>-3.4</v>
          </cell>
        </row>
        <row r="66">
          <cell r="A66" t="str">
            <v xml:space="preserve">  December</v>
          </cell>
          <cell r="B66">
            <v>15.919</v>
          </cell>
          <cell r="C66">
            <v>41.9</v>
          </cell>
          <cell r="D66">
            <v>9.8040000000000003</v>
          </cell>
          <cell r="E66">
            <v>46.162999999999997</v>
          </cell>
          <cell r="F66">
            <v>11.686</v>
          </cell>
          <cell r="G66">
            <v>1</v>
          </cell>
          <cell r="H66">
            <v>258.56418888449787</v>
          </cell>
          <cell r="I66">
            <v>-2.4</v>
          </cell>
        </row>
        <row r="67">
          <cell r="A67">
            <v>2000</v>
          </cell>
        </row>
        <row r="68">
          <cell r="A68" t="str">
            <v xml:space="preserve">  January</v>
          </cell>
          <cell r="B68">
            <v>14.026989087168969</v>
          </cell>
          <cell r="C68">
            <v>39.459068639704043</v>
          </cell>
          <cell r="D68">
            <v>4.7299068360429697</v>
          </cell>
          <cell r="E68">
            <v>30.65286050330656</v>
          </cell>
          <cell r="F68">
            <v>10.119088422164056</v>
          </cell>
          <cell r="G68">
            <v>1</v>
          </cell>
          <cell r="H68">
            <v>224.24529692243331</v>
          </cell>
          <cell r="I68">
            <v>1.6</v>
          </cell>
        </row>
        <row r="69">
          <cell r="A69" t="str">
            <v xml:space="preserve">  February</v>
          </cell>
          <cell r="B69">
            <v>14.059338852417508</v>
          </cell>
          <cell r="C69">
            <v>41.636470660825573</v>
          </cell>
          <cell r="D69">
            <v>4.4573702961478512</v>
          </cell>
          <cell r="E69">
            <v>29.286996371080299</v>
          </cell>
          <cell r="F69">
            <v>10.284254817115741</v>
          </cell>
          <cell r="G69">
            <v>1</v>
          </cell>
          <cell r="H69">
            <v>222.97863391352445</v>
          </cell>
          <cell r="I69">
            <v>0.8</v>
          </cell>
        </row>
        <row r="70">
          <cell r="A70" t="str">
            <v xml:space="preserve">  March</v>
          </cell>
          <cell r="B70">
            <v>15.949655592528142</v>
          </cell>
          <cell r="C70">
            <v>50.144911725621725</v>
          </cell>
          <cell r="D70">
            <v>5.0059616297468361</v>
          </cell>
          <cell r="E70">
            <v>39.15086935166994</v>
          </cell>
          <cell r="F70">
            <v>11.946847749169885</v>
          </cell>
          <cell r="G70">
            <v>1</v>
          </cell>
          <cell r="H70">
            <v>247.03000383831622</v>
          </cell>
          <cell r="I70">
            <v>2.4</v>
          </cell>
        </row>
        <row r="71">
          <cell r="A71" t="str">
            <v xml:space="preserve">  April</v>
          </cell>
          <cell r="B71">
            <v>14.424470983096855</v>
          </cell>
          <cell r="C71">
            <v>42.846420976287355</v>
          </cell>
          <cell r="D71">
            <v>4.8432737453921746</v>
          </cell>
          <cell r="E71">
            <v>34.302487198244329</v>
          </cell>
          <cell r="F71">
            <v>12.189647682119205</v>
          </cell>
          <cell r="G71">
            <v>1</v>
          </cell>
          <cell r="H71">
            <v>216.27084066727477</v>
          </cell>
          <cell r="I71">
            <v>3.3</v>
          </cell>
        </row>
        <row r="72">
          <cell r="A72" t="str">
            <v xml:space="preserve">  May</v>
          </cell>
          <cell r="B72">
            <v>14.606206609275199</v>
          </cell>
          <cell r="C72">
            <v>43.160081197477695</v>
          </cell>
          <cell r="D72">
            <v>5.2447958669354842</v>
          </cell>
          <cell r="E72">
            <v>39.250269827503139</v>
          </cell>
          <cell r="F72">
            <v>12.691081002185784</v>
          </cell>
          <cell r="G72">
            <v>1</v>
          </cell>
          <cell r="H72">
            <v>206.79477121938373</v>
          </cell>
          <cell r="I72">
            <v>5.9</v>
          </cell>
        </row>
        <row r="73">
          <cell r="A73" t="str">
            <v xml:space="preserve">  June</v>
          </cell>
          <cell r="B73">
            <v>14.957221859730371</v>
          </cell>
          <cell r="C73">
            <v>42.985820066194769</v>
          </cell>
          <cell r="D73">
            <v>6.1047116601436455</v>
          </cell>
          <cell r="E73">
            <v>40.154716279069767</v>
          </cell>
          <cell r="F73">
            <v>13.754361010932639</v>
          </cell>
          <cell r="G73">
            <v>1</v>
          </cell>
          <cell r="H73">
            <v>208.22462880191196</v>
          </cell>
          <cell r="I73">
            <v>1.7</v>
          </cell>
        </row>
        <row r="74">
          <cell r="A74" t="str">
            <v xml:space="preserve">  July</v>
          </cell>
          <cell r="B74">
            <v>14.556073702221115</v>
          </cell>
          <cell r="C74">
            <v>43.071150687617973</v>
          </cell>
          <cell r="D74">
            <v>5.5390971503005586</v>
          </cell>
          <cell r="E74">
            <v>40.983266523725177</v>
          </cell>
          <cell r="F74">
            <v>13.536152325538024</v>
          </cell>
          <cell r="G74">
            <v>1</v>
          </cell>
          <cell r="H74">
            <v>202.23563608750158</v>
          </cell>
          <cell r="I74">
            <v>0.2</v>
          </cell>
        </row>
        <row r="75">
          <cell r="A75" t="str">
            <v xml:space="preserve">  August</v>
          </cell>
          <cell r="B75">
            <v>15.139169968029115</v>
          </cell>
          <cell r="C75">
            <v>45.027073255438957</v>
          </cell>
          <cell r="D75">
            <v>6.9011052085392377</v>
          </cell>
          <cell r="E75">
            <v>44.040718299535797</v>
          </cell>
          <cell r="F75">
            <v>13.814530191831498</v>
          </cell>
          <cell r="G75">
            <v>1</v>
          </cell>
          <cell r="H75">
            <v>198.61842979146491</v>
          </cell>
          <cell r="I75">
            <v>5.9</v>
          </cell>
        </row>
        <row r="76">
          <cell r="A76" t="str">
            <v xml:space="preserve">  September</v>
          </cell>
          <cell r="B76">
            <v>19.429928870615377</v>
          </cell>
          <cell r="C76">
            <v>50.899210516872209</v>
          </cell>
          <cell r="D76">
            <v>14.091208916155814</v>
          </cell>
          <cell r="E76">
            <v>47.753948552750018</v>
          </cell>
          <cell r="F76">
            <v>13.681587271260559</v>
          </cell>
          <cell r="G76">
            <v>1</v>
          </cell>
          <cell r="H76">
            <v>237.12657353546416</v>
          </cell>
          <cell r="I76">
            <v>7.5</v>
          </cell>
        </row>
        <row r="77">
          <cell r="A77" t="str">
            <v xml:space="preserve">  October</v>
          </cell>
          <cell r="B77">
            <v>18.187159362005069</v>
          </cell>
          <cell r="C77">
            <v>49.365308111620521</v>
          </cell>
          <cell r="D77">
            <v>12.255788359521681</v>
          </cell>
          <cell r="E77">
            <v>44.411087163550704</v>
          </cell>
          <cell r="F77">
            <v>13.640867893435871</v>
          </cell>
          <cell r="G77">
            <v>1</v>
          </cell>
          <cell r="H77">
            <v>197.47293275174232</v>
          </cell>
          <cell r="I77">
            <v>12.4</v>
          </cell>
        </row>
        <row r="78">
          <cell r="A78" t="str">
            <v xml:space="preserve">  November</v>
          </cell>
          <cell r="B78">
            <v>16.436073564629286</v>
          </cell>
          <cell r="C78">
            <v>51.70693686109442</v>
          </cell>
          <cell r="D78">
            <v>7.8334690620667358</v>
          </cell>
          <cell r="E78">
            <v>39.671847212926664</v>
          </cell>
          <cell r="F78">
            <v>13.600410863042118</v>
          </cell>
          <cell r="G78">
            <v>1</v>
          </cell>
          <cell r="H78">
            <v>165.70098000221481</v>
          </cell>
          <cell r="I78">
            <v>7.7</v>
          </cell>
        </row>
        <row r="79">
          <cell r="A79" t="str">
            <v xml:space="preserve">  December</v>
          </cell>
          <cell r="B79">
            <v>22.47</v>
          </cell>
          <cell r="C79">
            <v>63.14</v>
          </cell>
          <cell r="D79">
            <v>12.8</v>
          </cell>
          <cell r="E79">
            <v>55.17</v>
          </cell>
          <cell r="F79">
            <v>16.670000000000002</v>
          </cell>
          <cell r="G79">
            <v>1</v>
          </cell>
          <cell r="H79">
            <v>227.21390967057013</v>
          </cell>
          <cell r="I79">
            <v>-0.3</v>
          </cell>
        </row>
        <row r="80">
          <cell r="A80">
            <v>2001</v>
          </cell>
          <cell r="H80" t="str">
            <v xml:space="preserve"> </v>
          </cell>
        </row>
        <row r="81">
          <cell r="A81" t="str">
            <v xml:space="preserve">  January</v>
          </cell>
          <cell r="B81">
            <v>19.48</v>
          </cell>
          <cell r="C81">
            <v>57.93</v>
          </cell>
          <cell r="D81">
            <v>5.57</v>
          </cell>
          <cell r="E81">
            <v>45.3</v>
          </cell>
          <cell r="F81">
            <v>13.92</v>
          </cell>
          <cell r="G81">
            <v>3</v>
          </cell>
          <cell r="H81">
            <v>192.36268846233807</v>
          </cell>
          <cell r="I81">
            <v>2.4</v>
          </cell>
        </row>
        <row r="82">
          <cell r="A82" t="str">
            <v xml:space="preserve">  February</v>
          </cell>
          <cell r="B82">
            <v>20.5</v>
          </cell>
          <cell r="C82">
            <v>63.86</v>
          </cell>
          <cell r="D82">
            <v>6.66</v>
          </cell>
          <cell r="E82">
            <v>46.13</v>
          </cell>
          <cell r="F82">
            <v>14.06</v>
          </cell>
          <cell r="G82">
            <v>3</v>
          </cell>
          <cell r="H82">
            <v>200.034651607706</v>
          </cell>
          <cell r="I82">
            <v>1.2</v>
          </cell>
        </row>
        <row r="83">
          <cell r="A83" t="str">
            <v xml:space="preserve">  March</v>
          </cell>
          <cell r="B83">
            <v>21.07</v>
          </cell>
          <cell r="C83">
            <v>63.64</v>
          </cell>
          <cell r="D83">
            <v>8.68</v>
          </cell>
          <cell r="E83">
            <v>48.96</v>
          </cell>
          <cell r="F83">
            <v>15.57</v>
          </cell>
          <cell r="G83">
            <v>3</v>
          </cell>
          <cell r="H83">
            <v>202.95813494687914</v>
          </cell>
          <cell r="I83">
            <v>1.3</v>
          </cell>
        </row>
        <row r="84">
          <cell r="A84" t="str">
            <v xml:space="preserve">  April</v>
          </cell>
          <cell r="B84">
            <v>19.66</v>
          </cell>
          <cell r="C84">
            <v>62.92</v>
          </cell>
          <cell r="D84">
            <v>7.29</v>
          </cell>
          <cell r="E84">
            <v>44.47</v>
          </cell>
          <cell r="F84">
            <v>16.489999999999998</v>
          </cell>
          <cell r="G84">
            <v>3</v>
          </cell>
          <cell r="H84">
            <v>185.48111551372969</v>
          </cell>
          <cell r="I84">
            <v>2.1</v>
          </cell>
        </row>
        <row r="85">
          <cell r="A85" t="str">
            <v xml:space="preserve">  May</v>
          </cell>
          <cell r="B85">
            <v>21.35</v>
          </cell>
          <cell r="C85">
            <v>66.06</v>
          </cell>
          <cell r="D85">
            <v>9.0299999999999994</v>
          </cell>
          <cell r="E85">
            <v>54.55</v>
          </cell>
          <cell r="F85">
            <v>17.829999999999998</v>
          </cell>
          <cell r="G85">
            <v>3</v>
          </cell>
          <cell r="H85">
            <v>197.4758051691565</v>
          </cell>
          <cell r="I85">
            <v>2</v>
          </cell>
        </row>
        <row r="86">
          <cell r="A86" t="str">
            <v xml:space="preserve">  June</v>
          </cell>
          <cell r="B86">
            <v>23.68</v>
          </cell>
          <cell r="C86">
            <v>72.61</v>
          </cell>
          <cell r="D86">
            <v>10.91</v>
          </cell>
          <cell r="E86">
            <v>71.47</v>
          </cell>
          <cell r="F86">
            <v>21.38</v>
          </cell>
          <cell r="G86">
            <v>3</v>
          </cell>
          <cell r="H86">
            <v>220.79337587848576</v>
          </cell>
          <cell r="I86">
            <v>-0.8</v>
          </cell>
        </row>
        <row r="87">
          <cell r="A87" t="str">
            <v xml:space="preserve">  July</v>
          </cell>
          <cell r="B87">
            <v>23.04</v>
          </cell>
          <cell r="C87">
            <v>70.489999999999995</v>
          </cell>
          <cell r="D87">
            <v>10.64</v>
          </cell>
          <cell r="E87">
            <v>73.56</v>
          </cell>
          <cell r="F87">
            <v>20.04</v>
          </cell>
          <cell r="G87">
            <v>3</v>
          </cell>
          <cell r="H87">
            <v>215.25650034191318</v>
          </cell>
          <cell r="I87">
            <v>-0.2</v>
          </cell>
        </row>
        <row r="88">
          <cell r="A88" t="str">
            <v xml:space="preserve">  August</v>
          </cell>
          <cell r="B88">
            <v>23.56</v>
          </cell>
          <cell r="C88">
            <v>72.75</v>
          </cell>
          <cell r="D88">
            <v>12.61</v>
          </cell>
          <cell r="E88">
            <v>72.61</v>
          </cell>
          <cell r="F88">
            <v>18.96</v>
          </cell>
          <cell r="G88">
            <v>3</v>
          </cell>
          <cell r="H88">
            <v>222.1137436606312</v>
          </cell>
          <cell r="I88">
            <v>-0.9</v>
          </cell>
        </row>
        <row r="89">
          <cell r="A89" t="str">
            <v xml:space="preserve">  September</v>
          </cell>
          <cell r="B89">
            <v>33.340000000000003</v>
          </cell>
          <cell r="C89">
            <v>78.53</v>
          </cell>
          <cell r="D89">
            <v>30.86</v>
          </cell>
          <cell r="E89">
            <v>73.739999999999995</v>
          </cell>
          <cell r="F89">
            <v>19.239999999999998</v>
          </cell>
          <cell r="G89">
            <v>3</v>
          </cell>
          <cell r="H89">
            <v>315.26124271138741</v>
          </cell>
          <cell r="I89">
            <v>-0.3</v>
          </cell>
        </row>
        <row r="90">
          <cell r="A90" t="str">
            <v xml:space="preserve">  October</v>
          </cell>
          <cell r="B90">
            <v>27.57</v>
          </cell>
          <cell r="C90">
            <v>75.81</v>
          </cell>
          <cell r="D90">
            <v>20.97</v>
          </cell>
          <cell r="E90">
            <v>63.46</v>
          </cell>
          <cell r="F90">
            <v>18.87</v>
          </cell>
          <cell r="G90">
            <v>3</v>
          </cell>
          <cell r="H90">
            <v>258.1192413463728</v>
          </cell>
          <cell r="I90">
            <v>1</v>
          </cell>
        </row>
        <row r="91">
          <cell r="A91" t="str">
            <v xml:space="preserve">  November</v>
          </cell>
          <cell r="B91">
            <v>27.27</v>
          </cell>
          <cell r="C91">
            <v>84.23</v>
          </cell>
          <cell r="D91">
            <v>17.02</v>
          </cell>
          <cell r="E91">
            <v>56.38</v>
          </cell>
          <cell r="F91">
            <v>19.670000000000002</v>
          </cell>
          <cell r="G91">
            <v>3</v>
          </cell>
          <cell r="H91">
            <v>250.7962126594561</v>
          </cell>
          <cell r="I91">
            <v>1.8</v>
          </cell>
        </row>
        <row r="92">
          <cell r="A92" t="str">
            <v xml:space="preserve">  December</v>
          </cell>
          <cell r="B92">
            <v>32.270000000000003</v>
          </cell>
          <cell r="C92">
            <v>88.87</v>
          </cell>
          <cell r="D92">
            <v>20.07</v>
          </cell>
          <cell r="E92">
            <v>74.069999999999993</v>
          </cell>
          <cell r="F92">
            <v>23.05</v>
          </cell>
          <cell r="G92">
            <v>3</v>
          </cell>
          <cell r="H92">
            <v>290.10764096196897</v>
          </cell>
          <cell r="I92">
            <v>2.2999999999999998</v>
          </cell>
        </row>
        <row r="93">
          <cell r="A93">
            <v>2002</v>
          </cell>
          <cell r="H93" t="str">
            <v xml:space="preserve"> </v>
          </cell>
        </row>
        <row r="94">
          <cell r="A94" t="str">
            <v xml:space="preserve">  January</v>
          </cell>
          <cell r="B94">
            <v>26.52</v>
          </cell>
          <cell r="C94">
            <v>79.5</v>
          </cell>
          <cell r="D94">
            <v>8.5</v>
          </cell>
          <cell r="E94">
            <v>56.47</v>
          </cell>
          <cell r="F94">
            <v>22.02</v>
          </cell>
          <cell r="G94">
            <v>4</v>
          </cell>
          <cell r="H94">
            <v>234.66051201572532</v>
          </cell>
          <cell r="I94">
            <v>1.6</v>
          </cell>
        </row>
        <row r="95">
          <cell r="A95" t="str">
            <v xml:space="preserve">  February</v>
          </cell>
          <cell r="B95">
            <v>29.52</v>
          </cell>
          <cell r="C95">
            <v>80.45</v>
          </cell>
          <cell r="D95">
            <v>11.24</v>
          </cell>
          <cell r="E95">
            <v>54.69</v>
          </cell>
          <cell r="F95">
            <v>23.74</v>
          </cell>
          <cell r="G95">
            <v>4</v>
          </cell>
          <cell r="H95">
            <v>258.8759353863573</v>
          </cell>
          <cell r="I95">
            <v>0.9</v>
          </cell>
        </row>
        <row r="96">
          <cell r="A96" t="str">
            <v xml:space="preserve">  March</v>
          </cell>
          <cell r="B96">
            <v>31.64</v>
          </cell>
          <cell r="C96">
            <v>92.01</v>
          </cell>
          <cell r="D96">
            <v>11.88</v>
          </cell>
          <cell r="E96">
            <v>61.8</v>
          </cell>
          <cell r="F96">
            <v>28.5</v>
          </cell>
          <cell r="G96">
            <v>4</v>
          </cell>
          <cell r="H96">
            <v>276.36184920292902</v>
          </cell>
          <cell r="I96">
            <v>0.4</v>
          </cell>
        </row>
        <row r="97">
          <cell r="A97" t="str">
            <v xml:space="preserve">  April</v>
          </cell>
          <cell r="B97">
            <v>28.7</v>
          </cell>
          <cell r="C97">
            <v>83</v>
          </cell>
          <cell r="D97">
            <v>10.82</v>
          </cell>
          <cell r="E97">
            <v>73.599999999999994</v>
          </cell>
          <cell r="F97">
            <v>25.6</v>
          </cell>
          <cell r="G97">
            <v>4</v>
          </cell>
          <cell r="H97">
            <v>243.14472196681822</v>
          </cell>
          <cell r="I97">
            <v>3.1</v>
          </cell>
        </row>
        <row r="98">
          <cell r="A98" t="str">
            <v xml:space="preserve">  May</v>
          </cell>
          <cell r="B98">
            <v>29.7</v>
          </cell>
          <cell r="C98">
            <v>85.36</v>
          </cell>
          <cell r="D98">
            <v>13.28</v>
          </cell>
          <cell r="E98">
            <v>69.52</v>
          </cell>
          <cell r="F98">
            <v>27.69</v>
          </cell>
          <cell r="G98">
            <v>4</v>
          </cell>
          <cell r="H98">
            <v>250.68911377778528</v>
          </cell>
          <cell r="I98">
            <v>0.37</v>
          </cell>
        </row>
        <row r="99">
          <cell r="A99" t="str">
            <v xml:space="preserve">  June</v>
          </cell>
          <cell r="B99">
            <v>31.41</v>
          </cell>
          <cell r="C99">
            <v>84.42</v>
          </cell>
          <cell r="D99">
            <v>15.7</v>
          </cell>
          <cell r="E99">
            <v>80.849999999999994</v>
          </cell>
          <cell r="F99">
            <v>29.8</v>
          </cell>
          <cell r="G99">
            <v>4</v>
          </cell>
          <cell r="H99">
            <v>266.99167111735807</v>
          </cell>
          <cell r="I99">
            <v>-0.7</v>
          </cell>
        </row>
        <row r="100">
          <cell r="A100" t="str">
            <v xml:space="preserve">  July</v>
          </cell>
          <cell r="B100">
            <v>30.73</v>
          </cell>
          <cell r="C100">
            <v>86.49</v>
          </cell>
          <cell r="D100">
            <v>15.35</v>
          </cell>
          <cell r="E100">
            <v>73.48</v>
          </cell>
          <cell r="F100">
            <v>27.92</v>
          </cell>
          <cell r="G100">
            <v>4</v>
          </cell>
          <cell r="H100">
            <v>259.13841933858686</v>
          </cell>
          <cell r="I100">
            <v>0.8</v>
          </cell>
        </row>
        <row r="101">
          <cell r="A101" t="str">
            <v xml:space="preserve">  August</v>
          </cell>
        </row>
        <row r="103">
          <cell r="A103" t="str">
            <v>Sources: State Statistical Committee; and Fund staff estimates.</v>
          </cell>
        </row>
        <row r="105">
          <cell r="A105" t="str">
            <v>1/ Data are based on preliminary monthly figures on wages and employment, while average annual wages reported in Table 21 are final and reconciled annual data. As a result, annual averages in Table 21 may differ from data reported in Table 20.</v>
          </cell>
        </row>
        <row r="108">
          <cell r="A108" t="str">
            <v>2/ Index deflated by the CPI (July 1995=100).</v>
          </cell>
        </row>
      </sheetData>
      <sheetData sheetId="25" refreshError="1">
        <row r="1">
          <cell r="B1" t="str">
            <v>Table A-21. Tajikistan: Average Monthly Wages by Sector, 1996–2002 1/</v>
          </cell>
        </row>
        <row r="3">
          <cell r="D3">
            <v>1985</v>
          </cell>
          <cell r="E3">
            <v>1990</v>
          </cell>
          <cell r="F3">
            <v>1991</v>
          </cell>
          <cell r="G3">
            <v>1992</v>
          </cell>
          <cell r="H3">
            <v>1993</v>
          </cell>
          <cell r="I3">
            <v>1994</v>
          </cell>
          <cell r="J3">
            <v>1995</v>
          </cell>
          <cell r="K3">
            <v>1996</v>
          </cell>
          <cell r="L3">
            <v>1997</v>
          </cell>
          <cell r="M3">
            <v>1998</v>
          </cell>
          <cell r="N3">
            <v>1999</v>
          </cell>
          <cell r="O3">
            <v>2000</v>
          </cell>
          <cell r="P3">
            <v>2001</v>
          </cell>
        </row>
        <row r="6">
          <cell r="J6" t="str">
            <v>(In somoni)</v>
          </cell>
          <cell r="K6" t="str">
            <v>(In somoni)</v>
          </cell>
        </row>
        <row r="8">
          <cell r="B8" t="str">
            <v>Total economy</v>
          </cell>
          <cell r="C8" t="str">
            <v>Всего по экономике</v>
          </cell>
          <cell r="D8">
            <v>158</v>
          </cell>
          <cell r="E8">
            <v>207</v>
          </cell>
          <cell r="F8">
            <v>340</v>
          </cell>
          <cell r="G8">
            <v>1909</v>
          </cell>
          <cell r="H8">
            <v>16155</v>
          </cell>
          <cell r="I8">
            <v>34904</v>
          </cell>
          <cell r="J8">
            <v>0.92200000000000004</v>
          </cell>
          <cell r="K8">
            <v>2.95</v>
          </cell>
          <cell r="L8">
            <v>4.96</v>
          </cell>
          <cell r="M8">
            <v>9.17</v>
          </cell>
          <cell r="N8">
            <v>11.61</v>
          </cell>
          <cell r="O8">
            <v>15.57</v>
          </cell>
          <cell r="P8">
            <v>25.07</v>
          </cell>
        </row>
        <row r="10">
          <cell r="B10" t="str">
            <v xml:space="preserve">Of which: </v>
          </cell>
          <cell r="K10" t="str">
            <v xml:space="preserve"> </v>
          </cell>
          <cell r="L10" t="str">
            <v xml:space="preserve"> </v>
          </cell>
          <cell r="M10" t="str">
            <v xml:space="preserve"> </v>
          </cell>
          <cell r="N10" t="str">
            <v xml:space="preserve"> </v>
          </cell>
          <cell r="O10" t="str">
            <v xml:space="preserve"> </v>
          </cell>
          <cell r="P10" t="str">
            <v xml:space="preserve"> </v>
          </cell>
        </row>
        <row r="11">
          <cell r="B11" t="str">
            <v>Agriculture</v>
          </cell>
          <cell r="C11" t="str">
            <v>С/х-во</v>
          </cell>
          <cell r="D11">
            <v>135</v>
          </cell>
          <cell r="E11">
            <v>177</v>
          </cell>
          <cell r="F11">
            <v>315</v>
          </cell>
          <cell r="G11">
            <v>1425</v>
          </cell>
          <cell r="H11">
            <v>11097</v>
          </cell>
          <cell r="I11">
            <v>18192</v>
          </cell>
          <cell r="J11">
            <v>0.81</v>
          </cell>
          <cell r="K11">
            <v>1.76</v>
          </cell>
          <cell r="L11">
            <v>3.07</v>
          </cell>
          <cell r="M11">
            <v>5.26</v>
          </cell>
          <cell r="N11">
            <v>5.38</v>
          </cell>
          <cell r="O11">
            <v>7.78</v>
          </cell>
          <cell r="P11">
            <v>15.04</v>
          </cell>
        </row>
        <row r="12">
          <cell r="B12" t="str">
            <v>Industry</v>
          </cell>
          <cell r="C12" t="str">
            <v>Промышленность</v>
          </cell>
          <cell r="D12">
            <v>175</v>
          </cell>
          <cell r="E12">
            <v>231</v>
          </cell>
          <cell r="F12">
            <v>389</v>
          </cell>
          <cell r="G12">
            <v>2522</v>
          </cell>
          <cell r="H12">
            <v>26906</v>
          </cell>
          <cell r="I12">
            <v>65162</v>
          </cell>
          <cell r="J12">
            <v>1.5980000000000001</v>
          </cell>
          <cell r="K12">
            <v>8.4</v>
          </cell>
          <cell r="L12">
            <v>14.43</v>
          </cell>
          <cell r="M12">
            <v>28.34</v>
          </cell>
          <cell r="N12">
            <v>35.82</v>
          </cell>
          <cell r="O12">
            <v>47.12</v>
          </cell>
          <cell r="P12">
            <v>69.81</v>
          </cell>
        </row>
        <row r="13">
          <cell r="B13" t="str">
            <v>Forestry</v>
          </cell>
          <cell r="C13" t="str">
            <v>Лесное хоз-во</v>
          </cell>
          <cell r="D13">
            <v>120</v>
          </cell>
          <cell r="E13">
            <v>164</v>
          </cell>
          <cell r="F13">
            <v>229</v>
          </cell>
          <cell r="G13">
            <v>1322</v>
          </cell>
          <cell r="H13">
            <v>10721</v>
          </cell>
          <cell r="I13">
            <v>18171</v>
          </cell>
          <cell r="J13">
            <v>0.39500000000000002</v>
          </cell>
          <cell r="K13">
            <v>0.85</v>
          </cell>
          <cell r="L13">
            <v>1.657</v>
          </cell>
          <cell r="M13">
            <v>4.3710000000000004</v>
          </cell>
          <cell r="N13">
            <v>5.8049999999999997</v>
          </cell>
          <cell r="O13">
            <v>5.3</v>
          </cell>
          <cell r="P13">
            <v>6.25</v>
          </cell>
        </row>
        <row r="14">
          <cell r="B14" t="str">
            <v>Transportation</v>
          </cell>
          <cell r="C14" t="str">
            <v>Транспорт</v>
          </cell>
          <cell r="D14">
            <v>176</v>
          </cell>
          <cell r="E14">
            <v>223</v>
          </cell>
          <cell r="F14">
            <v>324</v>
          </cell>
          <cell r="G14">
            <v>1611</v>
          </cell>
          <cell r="H14">
            <v>17916</v>
          </cell>
          <cell r="I14">
            <v>47377</v>
          </cell>
          <cell r="J14">
            <v>1.2310000000000001</v>
          </cell>
          <cell r="K14">
            <v>4.4630000000000001</v>
          </cell>
          <cell r="L14">
            <v>8.4870000000000001</v>
          </cell>
          <cell r="M14">
            <v>16.131</v>
          </cell>
          <cell r="N14">
            <v>23.222999999999999</v>
          </cell>
          <cell r="O14">
            <v>30.96</v>
          </cell>
          <cell r="P14">
            <v>50.34</v>
          </cell>
        </row>
        <row r="15">
          <cell r="B15" t="str">
            <v>Communication</v>
          </cell>
          <cell r="C15" t="str">
            <v>Связь</v>
          </cell>
          <cell r="D15">
            <v>136</v>
          </cell>
          <cell r="E15">
            <v>191</v>
          </cell>
          <cell r="F15">
            <v>330</v>
          </cell>
          <cell r="G15">
            <v>2083</v>
          </cell>
          <cell r="H15">
            <v>17299</v>
          </cell>
          <cell r="I15">
            <v>46661</v>
          </cell>
          <cell r="J15">
            <v>1.113</v>
          </cell>
          <cell r="K15">
            <v>5.62</v>
          </cell>
          <cell r="L15">
            <v>10.196999999999999</v>
          </cell>
          <cell r="M15">
            <v>19.366</v>
          </cell>
          <cell r="N15">
            <v>28.672000000000001</v>
          </cell>
          <cell r="O15">
            <v>38.44</v>
          </cell>
          <cell r="P15">
            <v>58.72</v>
          </cell>
        </row>
        <row r="16">
          <cell r="B16" t="str">
            <v>Construction</v>
          </cell>
          <cell r="C16" t="str">
            <v>Строительство</v>
          </cell>
          <cell r="D16">
            <v>200</v>
          </cell>
          <cell r="E16">
            <v>276</v>
          </cell>
          <cell r="F16">
            <v>434</v>
          </cell>
          <cell r="G16">
            <v>2616</v>
          </cell>
          <cell r="H16">
            <v>32376</v>
          </cell>
          <cell r="I16">
            <v>76674</v>
          </cell>
          <cell r="J16">
            <v>1.278</v>
          </cell>
          <cell r="K16">
            <v>4.83</v>
          </cell>
          <cell r="L16">
            <v>9.52</v>
          </cell>
          <cell r="M16">
            <v>22.24</v>
          </cell>
          <cell r="N16">
            <v>37.04</v>
          </cell>
          <cell r="O16">
            <v>38.909999999999997</v>
          </cell>
          <cell r="P16">
            <v>58.79</v>
          </cell>
        </row>
        <row r="17">
          <cell r="B17" t="str">
            <v>Trade and supplies</v>
          </cell>
          <cell r="C17" t="str">
            <v>Торговля и снабжение</v>
          </cell>
          <cell r="D17">
            <v>135</v>
          </cell>
          <cell r="E17">
            <v>190</v>
          </cell>
          <cell r="F17">
            <v>295</v>
          </cell>
          <cell r="G17">
            <v>1440</v>
          </cell>
          <cell r="H17">
            <v>14359</v>
          </cell>
          <cell r="I17">
            <v>33478</v>
          </cell>
          <cell r="J17">
            <v>0.67100000000000004</v>
          </cell>
          <cell r="K17">
            <v>2.6349999999999998</v>
          </cell>
          <cell r="L17">
            <v>4.5949999999999998</v>
          </cell>
          <cell r="M17">
            <v>8.2620000000000005</v>
          </cell>
          <cell r="N17">
            <v>11.87</v>
          </cell>
          <cell r="O17">
            <v>16.87</v>
          </cell>
          <cell r="P17">
            <v>19.84</v>
          </cell>
        </row>
        <row r="18">
          <cell r="B18" t="str">
            <v>Housing and municipal services</v>
          </cell>
          <cell r="C18" t="str">
            <v xml:space="preserve">Жил.-ком. Услуги </v>
          </cell>
          <cell r="D18">
            <v>119</v>
          </cell>
          <cell r="E18">
            <v>160</v>
          </cell>
          <cell r="F18">
            <v>273</v>
          </cell>
          <cell r="G18">
            <v>1814</v>
          </cell>
          <cell r="H18">
            <v>16382</v>
          </cell>
          <cell r="I18">
            <v>38046</v>
          </cell>
          <cell r="J18">
            <v>0.96499999999999997</v>
          </cell>
          <cell r="K18">
            <v>3.419</v>
          </cell>
          <cell r="L18">
            <v>5.6529999999999996</v>
          </cell>
          <cell r="M18">
            <v>12.403</v>
          </cell>
          <cell r="N18">
            <v>16.957000000000001</v>
          </cell>
          <cell r="O18">
            <v>18.329999999999998</v>
          </cell>
          <cell r="P18">
            <v>26.18</v>
          </cell>
        </row>
        <row r="19">
          <cell r="B19" t="str">
            <v>Health care</v>
          </cell>
          <cell r="C19" t="str">
            <v>Здравоохранение</v>
          </cell>
          <cell r="D19">
            <v>131</v>
          </cell>
          <cell r="E19">
            <v>167</v>
          </cell>
          <cell r="F19">
            <v>269</v>
          </cell>
          <cell r="G19">
            <v>1558</v>
          </cell>
          <cell r="H19">
            <v>10384</v>
          </cell>
          <cell r="I19">
            <v>26018</v>
          </cell>
          <cell r="J19">
            <v>0.51</v>
          </cell>
          <cell r="K19">
            <v>1.2430000000000001</v>
          </cell>
          <cell r="L19">
            <v>2.1219999999999999</v>
          </cell>
          <cell r="M19">
            <v>3.0630000000000002</v>
          </cell>
          <cell r="N19">
            <v>4.4720000000000004</v>
          </cell>
          <cell r="O19">
            <v>6.73</v>
          </cell>
          <cell r="P19">
            <v>8.84</v>
          </cell>
        </row>
        <row r="20">
          <cell r="B20" t="str">
            <v>Education</v>
          </cell>
          <cell r="C20" t="str">
            <v>Образование</v>
          </cell>
          <cell r="D20">
            <v>161</v>
          </cell>
          <cell r="E20">
            <v>183</v>
          </cell>
          <cell r="F20">
            <v>294</v>
          </cell>
          <cell r="G20">
            <v>1721</v>
          </cell>
          <cell r="H20">
            <v>12072</v>
          </cell>
          <cell r="I20">
            <v>28341</v>
          </cell>
          <cell r="J20">
            <v>0.54300000000000004</v>
          </cell>
          <cell r="K20">
            <v>1.5649999999999999</v>
          </cell>
          <cell r="L20">
            <v>2.738</v>
          </cell>
          <cell r="M20">
            <v>6.44</v>
          </cell>
          <cell r="N20">
            <v>7.6210000000000004</v>
          </cell>
          <cell r="O20">
            <v>11.56</v>
          </cell>
          <cell r="P20">
            <v>16.510000000000002</v>
          </cell>
        </row>
        <row r="21">
          <cell r="B21" t="str">
            <v>Arts and culture</v>
          </cell>
          <cell r="C21" t="str">
            <v>Искусство и культура</v>
          </cell>
          <cell r="D21">
            <v>124</v>
          </cell>
          <cell r="E21">
            <v>158</v>
          </cell>
          <cell r="F21">
            <v>254</v>
          </cell>
          <cell r="G21">
            <v>1437</v>
          </cell>
          <cell r="H21">
            <v>10131</v>
          </cell>
          <cell r="I21">
            <v>22532</v>
          </cell>
          <cell r="J21">
            <v>0.69799999999999995</v>
          </cell>
          <cell r="K21">
            <v>1.7649999999999999</v>
          </cell>
          <cell r="L21">
            <v>2.6480000000000001</v>
          </cell>
          <cell r="M21">
            <v>5.3609999999999998</v>
          </cell>
          <cell r="N21">
            <v>8.2669999999999995</v>
          </cell>
          <cell r="O21">
            <v>11.53</v>
          </cell>
          <cell r="P21">
            <v>15.23</v>
          </cell>
        </row>
        <row r="22">
          <cell r="B22" t="str">
            <v>Sciences</v>
          </cell>
          <cell r="C22" t="str">
            <v>Наука</v>
          </cell>
          <cell r="D22">
            <v>185</v>
          </cell>
          <cell r="E22">
            <v>288</v>
          </cell>
          <cell r="F22">
            <v>435</v>
          </cell>
          <cell r="G22">
            <v>2534</v>
          </cell>
          <cell r="H22">
            <v>16568</v>
          </cell>
          <cell r="I22">
            <v>44508</v>
          </cell>
          <cell r="J22">
            <v>0.76</v>
          </cell>
          <cell r="K22">
            <v>2.2629999999999999</v>
          </cell>
          <cell r="L22">
            <v>5.2610000000000001</v>
          </cell>
          <cell r="M22">
            <v>9.5030000000000001</v>
          </cell>
          <cell r="N22">
            <v>16.370999999999999</v>
          </cell>
          <cell r="O22">
            <v>16.37</v>
          </cell>
          <cell r="P22">
            <v>23.56</v>
          </cell>
        </row>
        <row r="23">
          <cell r="B23" t="str">
            <v>Banking and insurance</v>
          </cell>
          <cell r="C23" t="str">
            <v>Банковская и страховая системы</v>
          </cell>
          <cell r="D23">
            <v>158</v>
          </cell>
          <cell r="E23">
            <v>296</v>
          </cell>
          <cell r="F23">
            <v>712</v>
          </cell>
          <cell r="G23">
            <v>4665</v>
          </cell>
          <cell r="H23">
            <v>41304</v>
          </cell>
          <cell r="I23">
            <v>113959</v>
          </cell>
          <cell r="J23">
            <v>2.1339999999999999</v>
          </cell>
          <cell r="K23">
            <v>7.2770000000000001</v>
          </cell>
          <cell r="L23">
            <v>16.988</v>
          </cell>
          <cell r="M23">
            <v>20.341999999999999</v>
          </cell>
          <cell r="N23">
            <v>48.917999999999999</v>
          </cell>
          <cell r="O23">
            <v>76.72</v>
          </cell>
          <cell r="P23">
            <v>88.42</v>
          </cell>
        </row>
        <row r="24">
          <cell r="B24" t="str">
            <v xml:space="preserve">Management of state </v>
          </cell>
          <cell r="C24" t="str">
            <v>Гос. Управление</v>
          </cell>
        </row>
        <row r="25">
          <cell r="B25" t="str">
            <v xml:space="preserve">   and other public bodies</v>
          </cell>
          <cell r="D25">
            <v>152</v>
          </cell>
          <cell r="E25">
            <v>300</v>
          </cell>
          <cell r="F25">
            <v>419</v>
          </cell>
          <cell r="G25">
            <v>2994</v>
          </cell>
          <cell r="H25">
            <v>22576</v>
          </cell>
          <cell r="I25">
            <v>43106</v>
          </cell>
          <cell r="J25">
            <v>0.85399999999999998</v>
          </cell>
          <cell r="K25">
            <v>4.8719999999999999</v>
          </cell>
          <cell r="L25">
            <v>8.1189999999999998</v>
          </cell>
          <cell r="M25">
            <v>16.123000000000001</v>
          </cell>
          <cell r="N25">
            <v>22.788</v>
          </cell>
          <cell r="O25">
            <v>23.86</v>
          </cell>
          <cell r="P25">
            <v>31.49</v>
          </cell>
        </row>
        <row r="27">
          <cell r="J27" t="str">
            <v>(Percent change)</v>
          </cell>
          <cell r="K27" t="str">
            <v>(Percent change)</v>
          </cell>
        </row>
        <row r="29">
          <cell r="B29" t="str">
            <v>Total economy</v>
          </cell>
          <cell r="C29" t="str">
            <v>Всего по экономике</v>
          </cell>
          <cell r="D29">
            <v>1.6</v>
          </cell>
          <cell r="E29">
            <v>9.9</v>
          </cell>
          <cell r="F29">
            <v>64.2</v>
          </cell>
          <cell r="G29">
            <v>461.8</v>
          </cell>
          <cell r="H29">
            <v>746.3</v>
          </cell>
          <cell r="I29">
            <v>116.1</v>
          </cell>
          <cell r="J29">
            <v>88.5</v>
          </cell>
          <cell r="K29">
            <v>219.95661605206072</v>
          </cell>
          <cell r="L29">
            <v>68.135593220338961</v>
          </cell>
          <cell r="M29">
            <v>84.879032258064512</v>
          </cell>
          <cell r="N29">
            <v>26.608505997818966</v>
          </cell>
          <cell r="O29">
            <v>34.108527131782949</v>
          </cell>
          <cell r="P29">
            <v>61.014771997430955</v>
          </cell>
        </row>
        <row r="31">
          <cell r="B31" t="str">
            <v xml:space="preserve">Of which: </v>
          </cell>
          <cell r="P31" t="str">
            <v xml:space="preserve"> </v>
          </cell>
        </row>
        <row r="32">
          <cell r="B32" t="str">
            <v>Agriculture</v>
          </cell>
          <cell r="C32" t="str">
            <v>С/х-во</v>
          </cell>
          <cell r="D32">
            <v>1.7</v>
          </cell>
          <cell r="E32">
            <v>10.3</v>
          </cell>
          <cell r="F32">
            <v>78.3</v>
          </cell>
          <cell r="G32">
            <v>352.5</v>
          </cell>
          <cell r="H32">
            <v>679</v>
          </cell>
          <cell r="I32">
            <v>63.9</v>
          </cell>
          <cell r="J32">
            <v>129.6</v>
          </cell>
          <cell r="K32">
            <v>117.28395061728395</v>
          </cell>
          <cell r="L32">
            <v>74.431818181818159</v>
          </cell>
          <cell r="M32">
            <v>71.335504885993487</v>
          </cell>
          <cell r="N32">
            <v>2.281368821292773</v>
          </cell>
          <cell r="O32">
            <v>44.609665427509299</v>
          </cell>
          <cell r="P32">
            <v>93.316195372750627</v>
          </cell>
        </row>
        <row r="33">
          <cell r="B33" t="str">
            <v>Industry</v>
          </cell>
          <cell r="C33" t="str">
            <v>Промышленность</v>
          </cell>
          <cell r="D33">
            <v>2.1</v>
          </cell>
          <cell r="E33">
            <v>8</v>
          </cell>
          <cell r="F33">
            <v>68.7</v>
          </cell>
          <cell r="G33">
            <v>547.6</v>
          </cell>
          <cell r="H33">
            <v>966.9</v>
          </cell>
          <cell r="I33">
            <v>142.19999999999999</v>
          </cell>
          <cell r="J33">
            <v>115.3</v>
          </cell>
          <cell r="K33">
            <v>425.65707133917397</v>
          </cell>
          <cell r="L33">
            <v>71.785714285714278</v>
          </cell>
          <cell r="M33">
            <v>96.396396396396398</v>
          </cell>
          <cell r="N33">
            <v>26.393789696542001</v>
          </cell>
          <cell r="O33">
            <v>31.546621998883296</v>
          </cell>
          <cell r="P33">
            <v>48.153650254668946</v>
          </cell>
        </row>
        <row r="34">
          <cell r="B34" t="str">
            <v>Forestry</v>
          </cell>
          <cell r="C34" t="str">
            <v>Лесное хоз-во</v>
          </cell>
          <cell r="D34">
            <v>0.3</v>
          </cell>
          <cell r="E34">
            <v>39.700000000000003</v>
          </cell>
          <cell r="F34">
            <v>476.7</v>
          </cell>
          <cell r="G34">
            <v>709.2</v>
          </cell>
          <cell r="H34">
            <v>711.1</v>
          </cell>
          <cell r="I34">
            <v>69.5</v>
          </cell>
          <cell r="J34">
            <v>56.5</v>
          </cell>
          <cell r="K34">
            <v>115.18987341772151</v>
          </cell>
          <cell r="L34">
            <v>94.941176470588232</v>
          </cell>
          <cell r="M34">
            <v>163.78998189499094</v>
          </cell>
          <cell r="N34">
            <v>32.807137954701432</v>
          </cell>
          <cell r="O34">
            <v>-8.6993970714900826</v>
          </cell>
          <cell r="P34">
            <v>17.924528301886795</v>
          </cell>
        </row>
        <row r="35">
          <cell r="B35" t="str">
            <v>Transportation</v>
          </cell>
          <cell r="C35" t="str">
            <v>Транспорт</v>
          </cell>
          <cell r="D35">
            <v>0.7</v>
          </cell>
          <cell r="E35">
            <v>9.1999999999999993</v>
          </cell>
          <cell r="F35">
            <v>45.1</v>
          </cell>
          <cell r="G35">
            <v>397.7</v>
          </cell>
          <cell r="H35">
            <v>1011.7</v>
          </cell>
          <cell r="I35">
            <v>164.4</v>
          </cell>
          <cell r="J35">
            <v>103.6</v>
          </cell>
          <cell r="K35">
            <v>262.55077173030054</v>
          </cell>
          <cell r="L35">
            <v>90.163567107326912</v>
          </cell>
          <cell r="M35">
            <v>90.067161541180639</v>
          </cell>
          <cell r="N35">
            <v>43.965036265575606</v>
          </cell>
          <cell r="O35">
            <v>33.31610902984113</v>
          </cell>
          <cell r="P35">
            <v>62.596899224806208</v>
          </cell>
        </row>
        <row r="36">
          <cell r="B36" t="str">
            <v>Communication</v>
          </cell>
          <cell r="C36" t="str">
            <v>Связь</v>
          </cell>
          <cell r="D36">
            <v>1.4</v>
          </cell>
          <cell r="E36">
            <v>10.5</v>
          </cell>
          <cell r="F36">
            <v>72.900000000000006</v>
          </cell>
          <cell r="G36">
            <v>531.6</v>
          </cell>
          <cell r="H36">
            <v>730.2</v>
          </cell>
          <cell r="I36">
            <v>169.7</v>
          </cell>
          <cell r="J36">
            <v>112.2</v>
          </cell>
          <cell r="K36">
            <v>404.94159928122195</v>
          </cell>
          <cell r="L36">
            <v>81.441281138790004</v>
          </cell>
          <cell r="M36">
            <v>89.918603510836533</v>
          </cell>
          <cell r="N36">
            <v>48.053289269854389</v>
          </cell>
          <cell r="O36">
            <v>34.068080357142833</v>
          </cell>
          <cell r="P36">
            <v>52.757544224765894</v>
          </cell>
        </row>
        <row r="37">
          <cell r="B37" t="str">
            <v>Construction</v>
          </cell>
          <cell r="C37" t="str">
            <v>Строительство</v>
          </cell>
          <cell r="D37">
            <v>2.2000000000000002</v>
          </cell>
          <cell r="E37">
            <v>9.4</v>
          </cell>
          <cell r="F37">
            <v>57.1</v>
          </cell>
          <cell r="G37">
            <v>502.5</v>
          </cell>
          <cell r="H37">
            <v>1137.5999999999999</v>
          </cell>
          <cell r="I37">
            <v>136.80000000000001</v>
          </cell>
          <cell r="J37">
            <v>47.4</v>
          </cell>
          <cell r="K37">
            <v>277.9342723004695</v>
          </cell>
          <cell r="L37">
            <v>97.101449275362313</v>
          </cell>
          <cell r="M37">
            <v>133.61344537815128</v>
          </cell>
          <cell r="N37">
            <v>66.546762589928079</v>
          </cell>
          <cell r="O37">
            <v>5.048596112311003</v>
          </cell>
          <cell r="P37">
            <v>51.092264199434595</v>
          </cell>
        </row>
        <row r="38">
          <cell r="B38" t="str">
            <v>Trade and supplies</v>
          </cell>
          <cell r="C38" t="str">
            <v>Торговля и снабжение</v>
          </cell>
          <cell r="D38">
            <v>0.7</v>
          </cell>
          <cell r="E38">
            <v>22.5</v>
          </cell>
          <cell r="F38">
            <v>55.3</v>
          </cell>
          <cell r="G38">
            <v>388.3</v>
          </cell>
          <cell r="H38">
            <v>982.6</v>
          </cell>
          <cell r="I38">
            <v>114.7</v>
          </cell>
          <cell r="J38">
            <v>51.9</v>
          </cell>
          <cell r="K38">
            <v>292.69746646795818</v>
          </cell>
          <cell r="L38">
            <v>74.383301707779879</v>
          </cell>
          <cell r="M38">
            <v>79.804134929270958</v>
          </cell>
          <cell r="N38">
            <v>43.669813604454106</v>
          </cell>
          <cell r="O38">
            <v>42.122999157540022</v>
          </cell>
          <cell r="P38">
            <v>17.605216360403062</v>
          </cell>
        </row>
        <row r="39">
          <cell r="B39" t="str">
            <v>Housing and municipal services</v>
          </cell>
          <cell r="C39" t="str">
            <v xml:space="preserve">Жил.-ком. Услуги </v>
          </cell>
          <cell r="D39">
            <v>1.2</v>
          </cell>
          <cell r="E39">
            <v>12</v>
          </cell>
          <cell r="F39">
            <v>70.8</v>
          </cell>
          <cell r="G39">
            <v>565</v>
          </cell>
          <cell r="H39">
            <v>787.6</v>
          </cell>
          <cell r="I39">
            <v>136.19999999999999</v>
          </cell>
          <cell r="J39">
            <v>54</v>
          </cell>
          <cell r="K39">
            <v>254.30051813471505</v>
          </cell>
          <cell r="L39">
            <v>65.340742907282817</v>
          </cell>
          <cell r="M39">
            <v>119.40562533168233</v>
          </cell>
          <cell r="N39">
            <v>36.716923325002028</v>
          </cell>
          <cell r="O39">
            <v>8.0969511116353061</v>
          </cell>
          <cell r="P39">
            <v>42.825968357883255</v>
          </cell>
        </row>
        <row r="40">
          <cell r="B40" t="str">
            <v>Health care</v>
          </cell>
          <cell r="C40" t="str">
            <v>Здравоохранение</v>
          </cell>
          <cell r="D40">
            <v>8</v>
          </cell>
          <cell r="E40">
            <v>14.8</v>
          </cell>
          <cell r="F40">
            <v>60.8</v>
          </cell>
          <cell r="G40">
            <v>478.6</v>
          </cell>
          <cell r="H40">
            <v>566.70000000000005</v>
          </cell>
          <cell r="I40">
            <v>150.6</v>
          </cell>
          <cell r="J40">
            <v>74</v>
          </cell>
          <cell r="K40">
            <v>143.72549019607845</v>
          </cell>
          <cell r="L40">
            <v>70.716009654062731</v>
          </cell>
          <cell r="M40">
            <v>44.344957587181909</v>
          </cell>
          <cell r="N40">
            <v>46.000652954619653</v>
          </cell>
          <cell r="O40">
            <v>50.491949910554581</v>
          </cell>
          <cell r="P40">
            <v>31.352154531946496</v>
          </cell>
        </row>
        <row r="41">
          <cell r="B41" t="str">
            <v>Education</v>
          </cell>
          <cell r="C41" t="str">
            <v>Образование</v>
          </cell>
          <cell r="D41">
            <v>2.7</v>
          </cell>
          <cell r="E41">
            <v>61.1</v>
          </cell>
          <cell r="F41">
            <v>485.1</v>
          </cell>
          <cell r="G41">
            <v>571.29999999999995</v>
          </cell>
          <cell r="H41">
            <v>601.5</v>
          </cell>
          <cell r="I41">
            <v>134.80000000000001</v>
          </cell>
          <cell r="J41">
            <v>42.3</v>
          </cell>
          <cell r="K41">
            <v>188.21362799263352</v>
          </cell>
          <cell r="L41">
            <v>74.952076677316285</v>
          </cell>
          <cell r="M41">
            <v>135.20818115412712</v>
          </cell>
          <cell r="N41">
            <v>18.338509316770185</v>
          </cell>
          <cell r="O41">
            <v>51.686130429077537</v>
          </cell>
          <cell r="P41">
            <v>42.820069204152276</v>
          </cell>
        </row>
        <row r="42">
          <cell r="B42" t="str">
            <v>Arts and culture</v>
          </cell>
          <cell r="C42" t="str">
            <v>Искусство и культура</v>
          </cell>
          <cell r="D42">
            <v>0.8</v>
          </cell>
          <cell r="E42">
            <v>17</v>
          </cell>
          <cell r="F42">
            <v>61.2</v>
          </cell>
          <cell r="G42">
            <v>470.1</v>
          </cell>
          <cell r="H42">
            <v>613.79999999999995</v>
          </cell>
          <cell r="I42">
            <v>118.4</v>
          </cell>
          <cell r="J42">
            <v>152</v>
          </cell>
          <cell r="K42">
            <v>152.86532951289396</v>
          </cell>
          <cell r="L42">
            <v>50.028328611898019</v>
          </cell>
          <cell r="M42">
            <v>102.45468277945616</v>
          </cell>
          <cell r="N42">
            <v>54.206304793881742</v>
          </cell>
          <cell r="O42">
            <v>39.470182653925264</v>
          </cell>
          <cell r="P42">
            <v>32.090199479618406</v>
          </cell>
        </row>
        <row r="43">
          <cell r="B43" t="str">
            <v>Sciences</v>
          </cell>
          <cell r="C43" t="str">
            <v>Наука</v>
          </cell>
          <cell r="D43">
            <v>1.2</v>
          </cell>
          <cell r="E43">
            <v>10.7</v>
          </cell>
          <cell r="F43">
            <v>51.4</v>
          </cell>
          <cell r="G43">
            <v>482.2</v>
          </cell>
          <cell r="H43">
            <v>553.79999999999995</v>
          </cell>
          <cell r="I43">
            <v>168.7</v>
          </cell>
          <cell r="J43">
            <v>48.2</v>
          </cell>
          <cell r="K43">
            <v>197.76315789473682</v>
          </cell>
          <cell r="L43">
            <v>132.47901016349979</v>
          </cell>
          <cell r="M43">
            <v>80.631058734080966</v>
          </cell>
          <cell r="N43">
            <v>72.271914132379237</v>
          </cell>
          <cell r="O43">
            <v>-6.1083623480442384E-3</v>
          </cell>
          <cell r="P43">
            <v>43.921808185705544</v>
          </cell>
        </row>
        <row r="44">
          <cell r="B44" t="str">
            <v>Banking and insurance</v>
          </cell>
          <cell r="C44" t="str">
            <v>Банковская и страховая системы</v>
          </cell>
          <cell r="D44">
            <v>1.9</v>
          </cell>
          <cell r="E44">
            <v>54.1</v>
          </cell>
          <cell r="F44">
            <v>140.69999999999999</v>
          </cell>
          <cell r="G44">
            <v>554.79999999999995</v>
          </cell>
          <cell r="H44">
            <v>785.4</v>
          </cell>
          <cell r="I44">
            <v>175.9</v>
          </cell>
          <cell r="J44">
            <v>61</v>
          </cell>
          <cell r="K44">
            <v>241.00281162136838</v>
          </cell>
          <cell r="L44">
            <v>133.44784938848426</v>
          </cell>
          <cell r="M44">
            <v>19.743348245820584</v>
          </cell>
          <cell r="N44">
            <v>140.47782912201359</v>
          </cell>
          <cell r="O44">
            <v>56.833885277402999</v>
          </cell>
          <cell r="P44">
            <v>15.250260688216883</v>
          </cell>
        </row>
        <row r="45">
          <cell r="B45" t="str">
            <v xml:space="preserve">Management of state </v>
          </cell>
          <cell r="C45" t="str">
            <v>Гос. Управление</v>
          </cell>
        </row>
        <row r="46">
          <cell r="B46" t="str">
            <v xml:space="preserve">   and other public bodies</v>
          </cell>
          <cell r="D46">
            <v>0.7</v>
          </cell>
          <cell r="E46">
            <v>42.4</v>
          </cell>
          <cell r="F46">
            <v>39.799999999999997</v>
          </cell>
          <cell r="G46">
            <v>614.1</v>
          </cell>
          <cell r="H46">
            <v>654</v>
          </cell>
          <cell r="I46">
            <v>90.9</v>
          </cell>
          <cell r="J46">
            <v>65.599999999999994</v>
          </cell>
          <cell r="K46">
            <v>470.49180327868851</v>
          </cell>
          <cell r="L46">
            <v>66.646141215106724</v>
          </cell>
          <cell r="M46">
            <v>98.583569405099155</v>
          </cell>
          <cell r="N46">
            <v>41.338460584258485</v>
          </cell>
          <cell r="O46">
            <v>4.7042302966473528</v>
          </cell>
          <cell r="P46">
            <v>31.978206202849947</v>
          </cell>
        </row>
        <row r="48">
          <cell r="B48" t="str">
            <v>Sources: Tajik authorities; and Fund staff estimates.</v>
          </cell>
        </row>
        <row r="50">
          <cell r="B50" t="str">
            <v>1/ Data are based on final and reconciled annual data on wages and employment, while average annual wages reported in Table 20 are preliminary monthly figures. As a result, annual averages in Table 21 may differ from data  reported in Table 20.</v>
          </cell>
        </row>
      </sheetData>
      <sheetData sheetId="26" refreshError="1"/>
      <sheetData sheetId="27" refreshError="1"/>
      <sheetData sheetId="28" refreshError="1"/>
      <sheetData sheetId="29" refreshError="1"/>
      <sheetData sheetId="30" refreshError="1">
        <row r="1">
          <cell r="A1" t="str">
            <v>Table A-22. Tajikistan: State Budget by Economic Classification of Revenues and Expenditures, 1996–2002 1/</v>
          </cell>
        </row>
        <row r="4">
          <cell r="B4">
            <v>1992</v>
          </cell>
          <cell r="C4">
            <v>1993</v>
          </cell>
          <cell r="D4">
            <v>1994</v>
          </cell>
          <cell r="E4">
            <v>1996</v>
          </cell>
          <cell r="F4" t="str">
            <v>1997</v>
          </cell>
          <cell r="G4" t="str">
            <v>1998</v>
          </cell>
          <cell r="H4" t="str">
            <v>1999</v>
          </cell>
          <cell r="I4" t="str">
            <v>2000</v>
          </cell>
          <cell r="J4" t="str">
            <v>2001</v>
          </cell>
        </row>
        <row r="7">
          <cell r="E7" t="str">
            <v>(In thousands of somoni)</v>
          </cell>
        </row>
        <row r="9">
          <cell r="A9" t="str">
            <v>Total revenue</v>
          </cell>
          <cell r="B9">
            <v>17235</v>
          </cell>
          <cell r="C9">
            <v>171224</v>
          </cell>
          <cell r="D9">
            <v>765290</v>
          </cell>
          <cell r="E9">
            <v>37335</v>
          </cell>
          <cell r="F9">
            <v>76720</v>
          </cell>
          <cell r="G9">
            <v>115201</v>
          </cell>
          <cell r="H9">
            <v>168303</v>
          </cell>
          <cell r="I9">
            <v>218803</v>
          </cell>
          <cell r="J9">
            <v>342316</v>
          </cell>
        </row>
        <row r="11">
          <cell r="A11" t="str">
            <v xml:space="preserve"> Tax revenue</v>
          </cell>
          <cell r="B11">
            <v>16622</v>
          </cell>
          <cell r="C11">
            <v>159195</v>
          </cell>
          <cell r="D11">
            <v>725086</v>
          </cell>
          <cell r="E11">
            <v>35953</v>
          </cell>
          <cell r="F11">
            <v>74452</v>
          </cell>
          <cell r="G11">
            <v>111264</v>
          </cell>
          <cell r="H11">
            <v>158244</v>
          </cell>
          <cell r="I11">
            <v>205409</v>
          </cell>
          <cell r="J11">
            <v>313491</v>
          </cell>
        </row>
        <row r="12">
          <cell r="A12" t="str">
            <v xml:space="preserve">   Individual income tax</v>
          </cell>
          <cell r="B12">
            <v>1654</v>
          </cell>
          <cell r="C12">
            <v>13954</v>
          </cell>
          <cell r="D12">
            <v>51748</v>
          </cell>
          <cell r="E12">
            <v>3434</v>
          </cell>
          <cell r="F12">
            <v>7465</v>
          </cell>
          <cell r="G12">
            <v>10312</v>
          </cell>
          <cell r="H12">
            <v>14412</v>
          </cell>
          <cell r="I12">
            <v>22255</v>
          </cell>
          <cell r="J12">
            <v>32842</v>
          </cell>
        </row>
        <row r="13">
          <cell r="A13" t="str">
            <v xml:space="preserve">   Enterprise profits tax</v>
          </cell>
          <cell r="B13">
            <v>5778</v>
          </cell>
          <cell r="C13">
            <v>45527</v>
          </cell>
          <cell r="D13">
            <v>207831</v>
          </cell>
          <cell r="E13">
            <v>6742</v>
          </cell>
          <cell r="F13">
            <v>7157</v>
          </cell>
          <cell r="G13">
            <v>10900</v>
          </cell>
          <cell r="H13">
            <v>17158</v>
          </cell>
          <cell r="I13">
            <v>11008</v>
          </cell>
          <cell r="J13">
            <v>14300</v>
          </cell>
        </row>
        <row r="14">
          <cell r="A14" t="str">
            <v xml:space="preserve">   Value-added tax</v>
          </cell>
          <cell r="B14">
            <v>4341</v>
          </cell>
          <cell r="C14">
            <v>65417</v>
          </cell>
          <cell r="D14">
            <v>248720</v>
          </cell>
          <cell r="E14">
            <v>5303</v>
          </cell>
          <cell r="F14">
            <v>9485</v>
          </cell>
          <cell r="G14">
            <v>19765</v>
          </cell>
          <cell r="H14">
            <v>30561</v>
          </cell>
          <cell r="I14">
            <v>44466</v>
          </cell>
          <cell r="J14">
            <v>86041</v>
          </cell>
        </row>
        <row r="15">
          <cell r="A15" t="str">
            <v xml:space="preserve">   Excise taxes</v>
          </cell>
          <cell r="B15">
            <v>2298</v>
          </cell>
          <cell r="C15">
            <v>13401</v>
          </cell>
          <cell r="D15">
            <v>96412</v>
          </cell>
          <cell r="E15">
            <v>1891</v>
          </cell>
          <cell r="F15">
            <v>3075</v>
          </cell>
          <cell r="G15">
            <v>1490</v>
          </cell>
          <cell r="H15">
            <v>8002</v>
          </cell>
          <cell r="I15">
            <v>9010</v>
          </cell>
          <cell r="J15">
            <v>15521</v>
          </cell>
        </row>
        <row r="16">
          <cell r="A16" t="str">
            <v xml:space="preserve">   Customs revenue </v>
          </cell>
          <cell r="B16">
            <v>88</v>
          </cell>
          <cell r="C16">
            <v>5900</v>
          </cell>
          <cell r="D16">
            <v>54170</v>
          </cell>
          <cell r="E16">
            <v>1598</v>
          </cell>
          <cell r="F16">
            <v>10856</v>
          </cell>
          <cell r="G16">
            <v>12365</v>
          </cell>
          <cell r="H16">
            <v>17873</v>
          </cell>
          <cell r="I16">
            <v>27351</v>
          </cell>
          <cell r="J16">
            <v>51566</v>
          </cell>
        </row>
        <row r="17">
          <cell r="A17" t="str">
            <v xml:space="preserve">   Taxes on aluminum and cotton</v>
          </cell>
          <cell r="B17" t="str">
            <v>...</v>
          </cell>
          <cell r="C17" t="str">
            <v>...</v>
          </cell>
          <cell r="D17" t="str">
            <v>...</v>
          </cell>
          <cell r="E17">
            <v>14535</v>
          </cell>
          <cell r="F17">
            <v>31133.165000000001</v>
          </cell>
          <cell r="G17">
            <v>40974</v>
          </cell>
          <cell r="H17">
            <v>47408</v>
          </cell>
          <cell r="I17">
            <v>58934</v>
          </cell>
          <cell r="J17">
            <v>62797</v>
          </cell>
        </row>
        <row r="18">
          <cell r="A18" t="str">
            <v xml:space="preserve">   Other taxes</v>
          </cell>
          <cell r="B18">
            <v>2463</v>
          </cell>
          <cell r="C18">
            <v>14996</v>
          </cell>
          <cell r="D18">
            <v>66205</v>
          </cell>
          <cell r="E18">
            <v>2450</v>
          </cell>
          <cell r="F18">
            <v>5280.8349999999991</v>
          </cell>
          <cell r="G18">
            <v>15458</v>
          </cell>
          <cell r="H18">
            <v>22830</v>
          </cell>
          <cell r="I18">
            <v>32385</v>
          </cell>
          <cell r="J18">
            <v>50424</v>
          </cell>
        </row>
        <row r="19">
          <cell r="A19" t="str">
            <v xml:space="preserve">     Of which:  Land tax</v>
          </cell>
          <cell r="B19" t="str">
            <v>...</v>
          </cell>
          <cell r="C19" t="str">
            <v>...</v>
          </cell>
          <cell r="D19" t="str">
            <v>...</v>
          </cell>
          <cell r="E19">
            <v>1871</v>
          </cell>
          <cell r="F19">
            <v>3866</v>
          </cell>
          <cell r="G19">
            <v>6164</v>
          </cell>
          <cell r="H19">
            <v>7250</v>
          </cell>
          <cell r="I19">
            <v>7876</v>
          </cell>
          <cell r="J19">
            <v>9537</v>
          </cell>
        </row>
        <row r="20">
          <cell r="A20" t="str">
            <v xml:space="preserve"> Non-tax revenue </v>
          </cell>
          <cell r="B20">
            <v>613</v>
          </cell>
          <cell r="C20">
            <v>12029</v>
          </cell>
          <cell r="D20">
            <v>40204</v>
          </cell>
          <cell r="E20">
            <v>1382</v>
          </cell>
          <cell r="F20">
            <v>2268</v>
          </cell>
          <cell r="G20">
            <v>3937</v>
          </cell>
          <cell r="H20">
            <v>6477</v>
          </cell>
          <cell r="I20">
            <v>11706</v>
          </cell>
          <cell r="J20">
            <v>28825</v>
          </cell>
        </row>
        <row r="21">
          <cell r="A21" t="str">
            <v xml:space="preserve"> Grants</v>
          </cell>
          <cell r="B21" t="str">
            <v>...</v>
          </cell>
          <cell r="C21" t="str">
            <v>...</v>
          </cell>
          <cell r="D21" t="str">
            <v>...</v>
          </cell>
          <cell r="E21" t="str">
            <v>...</v>
          </cell>
          <cell r="F21" t="str">
            <v>...</v>
          </cell>
          <cell r="G21" t="str">
            <v>...</v>
          </cell>
          <cell r="H21">
            <v>3582</v>
          </cell>
          <cell r="I21">
            <v>1688</v>
          </cell>
          <cell r="J21">
            <v>0</v>
          </cell>
        </row>
        <row r="23">
          <cell r="A23" t="str">
            <v xml:space="preserve">Expenditure </v>
          </cell>
          <cell r="B23">
            <v>37453</v>
          </cell>
          <cell r="C23">
            <v>329056</v>
          </cell>
          <cell r="D23">
            <v>945245</v>
          </cell>
          <cell r="E23">
            <v>55173</v>
          </cell>
          <cell r="F23">
            <v>97833</v>
          </cell>
          <cell r="G23">
            <v>142557</v>
          </cell>
          <cell r="H23">
            <v>200379</v>
          </cell>
          <cell r="I23">
            <v>228015.21038779186</v>
          </cell>
          <cell r="J23">
            <v>338417.94561787107</v>
          </cell>
        </row>
        <row r="24">
          <cell r="A24" t="str">
            <v xml:space="preserve"> Current </v>
          </cell>
          <cell r="B24">
            <v>31587</v>
          </cell>
          <cell r="C24">
            <v>288951</v>
          </cell>
          <cell r="D24">
            <v>689624</v>
          </cell>
          <cell r="E24">
            <v>52066</v>
          </cell>
          <cell r="F24">
            <v>92570.186333333346</v>
          </cell>
          <cell r="G24">
            <v>117036</v>
          </cell>
          <cell r="H24">
            <v>154082</v>
          </cell>
          <cell r="I24">
            <v>178814.21038779186</v>
          </cell>
          <cell r="J24">
            <v>262341.94561787107</v>
          </cell>
        </row>
        <row r="25">
          <cell r="A25" t="str">
            <v xml:space="preserve">   Wages and salaries</v>
          </cell>
          <cell r="B25">
            <v>6735.04</v>
          </cell>
          <cell r="C25">
            <v>53720</v>
          </cell>
          <cell r="D25">
            <v>125340</v>
          </cell>
          <cell r="E25">
            <v>8249</v>
          </cell>
          <cell r="F25">
            <v>20962</v>
          </cell>
          <cell r="G25">
            <v>36935</v>
          </cell>
          <cell r="H25">
            <v>47821</v>
          </cell>
          <cell r="I25">
            <v>66527</v>
          </cell>
          <cell r="J25">
            <v>82443</v>
          </cell>
        </row>
        <row r="26">
          <cell r="A26" t="str">
            <v xml:space="preserve">   Goods and services </v>
          </cell>
          <cell r="B26">
            <v>15390.12</v>
          </cell>
          <cell r="C26">
            <v>124679</v>
          </cell>
          <cell r="D26">
            <v>257832</v>
          </cell>
          <cell r="E26">
            <v>32751</v>
          </cell>
          <cell r="F26">
            <v>54677.080666666676</v>
          </cell>
          <cell r="G26">
            <v>60659</v>
          </cell>
          <cell r="H26">
            <v>85685</v>
          </cell>
          <cell r="I26">
            <v>81603</v>
          </cell>
          <cell r="J26">
            <v>139556.52600000001</v>
          </cell>
        </row>
        <row r="27">
          <cell r="A27" t="str">
            <v xml:space="preserve">   Subsidies </v>
          </cell>
          <cell r="B27">
            <v>7058.84</v>
          </cell>
          <cell r="C27">
            <v>56880</v>
          </cell>
          <cell r="D27">
            <v>220175</v>
          </cell>
          <cell r="E27">
            <v>2301</v>
          </cell>
          <cell r="F27">
            <v>6846</v>
          </cell>
          <cell r="G27">
            <v>6241</v>
          </cell>
          <cell r="H27">
            <v>10445</v>
          </cell>
          <cell r="I27">
            <v>8194</v>
          </cell>
          <cell r="J27">
            <v>5588</v>
          </cell>
        </row>
        <row r="28">
          <cell r="A28" t="str">
            <v xml:space="preserve">   Social safety net </v>
          </cell>
          <cell r="B28">
            <v>1971</v>
          </cell>
          <cell r="C28">
            <v>44948</v>
          </cell>
          <cell r="D28">
            <v>86277</v>
          </cell>
          <cell r="E28">
            <v>5125</v>
          </cell>
          <cell r="F28">
            <v>2279</v>
          </cell>
          <cell r="G28">
            <v>5886</v>
          </cell>
          <cell r="H28">
            <v>2192</v>
          </cell>
          <cell r="I28">
            <v>15972.210387791856</v>
          </cell>
          <cell r="J28">
            <v>20934.419617871055</v>
          </cell>
        </row>
        <row r="29">
          <cell r="A29" t="str">
            <v xml:space="preserve">   Interest payments</v>
          </cell>
          <cell r="B29">
            <v>432</v>
          </cell>
          <cell r="C29">
            <v>8724</v>
          </cell>
          <cell r="D29" t="str">
            <v>...</v>
          </cell>
          <cell r="E29">
            <v>3640</v>
          </cell>
          <cell r="F29">
            <v>7806.1056666666664</v>
          </cell>
          <cell r="G29">
            <v>7315</v>
          </cell>
          <cell r="H29">
            <v>7939</v>
          </cell>
          <cell r="I29">
            <v>6518</v>
          </cell>
          <cell r="J29">
            <v>13820</v>
          </cell>
        </row>
        <row r="30">
          <cell r="A30" t="str">
            <v xml:space="preserve"> Capital</v>
          </cell>
          <cell r="B30">
            <v>5866</v>
          </cell>
          <cell r="C30">
            <v>40105</v>
          </cell>
          <cell r="D30">
            <v>255621</v>
          </cell>
          <cell r="E30">
            <v>2275</v>
          </cell>
          <cell r="F30">
            <v>3764</v>
          </cell>
          <cell r="G30">
            <v>29011</v>
          </cell>
          <cell r="H30">
            <v>46204</v>
          </cell>
          <cell r="I30">
            <v>47802</v>
          </cell>
          <cell r="J30">
            <v>73624</v>
          </cell>
        </row>
        <row r="31">
          <cell r="A31" t="str">
            <v xml:space="preserve"> Net lending</v>
          </cell>
          <cell r="B31" t="str">
            <v>...</v>
          </cell>
          <cell r="C31" t="str">
            <v>...</v>
          </cell>
          <cell r="D31" t="str">
            <v>...</v>
          </cell>
          <cell r="E31">
            <v>832</v>
          </cell>
          <cell r="F31">
            <v>1498.8136666666542</v>
          </cell>
          <cell r="G31">
            <v>-3490</v>
          </cell>
          <cell r="H31">
            <v>93</v>
          </cell>
          <cell r="I31">
            <v>1399</v>
          </cell>
          <cell r="J31">
            <v>2452</v>
          </cell>
        </row>
        <row r="33">
          <cell r="A33" t="str">
            <v>Balance on a cash basis (deficit -)</v>
          </cell>
          <cell r="B33">
            <v>-20218</v>
          </cell>
          <cell r="C33">
            <v>-157832</v>
          </cell>
          <cell r="D33">
            <v>-179955</v>
          </cell>
          <cell r="E33">
            <v>-17838</v>
          </cell>
          <cell r="F33">
            <v>-21113</v>
          </cell>
          <cell r="G33">
            <v>-27356</v>
          </cell>
          <cell r="H33">
            <v>-32076</v>
          </cell>
          <cell r="I33">
            <v>-9212.2103877918562</v>
          </cell>
          <cell r="J33">
            <v>3898.054382128932</v>
          </cell>
        </row>
        <row r="35">
          <cell r="A35" t="str">
            <v>Financing</v>
          </cell>
          <cell r="B35">
            <v>20218</v>
          </cell>
          <cell r="C35">
            <v>157832</v>
          </cell>
          <cell r="D35">
            <v>179955</v>
          </cell>
          <cell r="E35">
            <v>17838</v>
          </cell>
          <cell r="F35">
            <v>21113</v>
          </cell>
          <cell r="G35">
            <v>27356</v>
          </cell>
          <cell r="H35">
            <v>32076</v>
          </cell>
          <cell r="I35">
            <v>9212.2103877918562</v>
          </cell>
          <cell r="J35">
            <v>-3898.054382128932</v>
          </cell>
        </row>
        <row r="36">
          <cell r="A36" t="str">
            <v xml:space="preserve"> External</v>
          </cell>
          <cell r="B36" t="str">
            <v>...</v>
          </cell>
          <cell r="C36" t="str">
            <v>...</v>
          </cell>
          <cell r="D36" t="str">
            <v>...</v>
          </cell>
          <cell r="E36">
            <v>10230</v>
          </cell>
          <cell r="F36">
            <v>6940</v>
          </cell>
          <cell r="G36">
            <v>16948</v>
          </cell>
          <cell r="H36">
            <v>33063</v>
          </cell>
          <cell r="I36">
            <v>46702</v>
          </cell>
          <cell r="J36">
            <v>21036</v>
          </cell>
        </row>
        <row r="37">
          <cell r="A37" t="str">
            <v xml:space="preserve"> Domestic</v>
          </cell>
          <cell r="B37">
            <v>19796</v>
          </cell>
          <cell r="C37">
            <v>156419</v>
          </cell>
          <cell r="D37">
            <v>174871</v>
          </cell>
          <cell r="E37">
            <v>6980</v>
          </cell>
          <cell r="F37">
            <v>10198</v>
          </cell>
          <cell r="G37">
            <v>5208</v>
          </cell>
          <cell r="H37">
            <v>-11792</v>
          </cell>
          <cell r="I37">
            <v>-54967.789612208144</v>
          </cell>
          <cell r="J37">
            <v>-32347.054382128932</v>
          </cell>
        </row>
        <row r="38">
          <cell r="A38" t="str">
            <v xml:space="preserve"> Privatization proceeds</v>
          </cell>
          <cell r="B38">
            <v>422</v>
          </cell>
          <cell r="C38">
            <v>1413</v>
          </cell>
          <cell r="D38">
            <v>5084</v>
          </cell>
          <cell r="E38">
            <v>628</v>
          </cell>
          <cell r="F38">
            <v>3894.81</v>
          </cell>
          <cell r="G38">
            <v>5200</v>
          </cell>
          <cell r="H38">
            <v>10805</v>
          </cell>
          <cell r="I38">
            <v>17478</v>
          </cell>
          <cell r="J38">
            <v>7413</v>
          </cell>
        </row>
        <row r="40">
          <cell r="E40" t="str">
            <v>(In percent of GDP; unless otherwise specified)</v>
          </cell>
        </row>
        <row r="42">
          <cell r="A42" t="str">
            <v>Total revenue</v>
          </cell>
          <cell r="B42">
            <v>26.613650401482399</v>
          </cell>
          <cell r="C42">
            <v>27.092405063291142</v>
          </cell>
          <cell r="D42">
            <v>44.546075784616072</v>
          </cell>
          <cell r="E42">
            <v>12.103951007122642</v>
          </cell>
          <cell r="F42">
            <v>12.139240506329115</v>
          </cell>
          <cell r="G42">
            <v>11.236929379633242</v>
          </cell>
          <cell r="H42">
            <v>12.513234200743495</v>
          </cell>
          <cell r="I42">
            <v>12.110643715060608</v>
          </cell>
          <cell r="J42">
            <v>13.627229299363057</v>
          </cell>
        </row>
        <row r="43">
          <cell r="B43" t="str">
            <v xml:space="preserve"> </v>
          </cell>
          <cell r="C43" t="str">
            <v xml:space="preserve"> </v>
          </cell>
          <cell r="D43" t="str">
            <v xml:space="preserve"> </v>
          </cell>
        </row>
        <row r="44">
          <cell r="A44" t="str">
            <v xml:space="preserve"> Tax revenue</v>
          </cell>
          <cell r="B44">
            <v>25.667078443483632</v>
          </cell>
          <cell r="C44">
            <v>25.189082278481013</v>
          </cell>
          <cell r="D44">
            <v>42.20587738813277</v>
          </cell>
          <cell r="E44">
            <v>11.655908679766448</v>
          </cell>
          <cell r="F44">
            <v>11.780379746835443</v>
          </cell>
          <cell r="G44">
            <v>10.852906749902459</v>
          </cell>
          <cell r="H44">
            <v>11.765353159851301</v>
          </cell>
          <cell r="I44">
            <v>11.369292079481928</v>
          </cell>
          <cell r="J44">
            <v>12.479737261146497</v>
          </cell>
        </row>
        <row r="45">
          <cell r="A45" t="str">
            <v xml:space="preserve">   Individual income tax</v>
          </cell>
          <cell r="B45">
            <v>2.5540457072266829</v>
          </cell>
          <cell r="C45">
            <v>2.2079113924050637</v>
          </cell>
          <cell r="D45">
            <v>3.012152686827624</v>
          </cell>
          <cell r="E45">
            <v>1.1132976498850717</v>
          </cell>
          <cell r="F45">
            <v>1.1811708860759493</v>
          </cell>
          <cell r="G45">
            <v>1.0058525165821304</v>
          </cell>
          <cell r="H45">
            <v>1.0715241635687733</v>
          </cell>
          <cell r="I45">
            <v>1.2318038412575414</v>
          </cell>
          <cell r="J45">
            <v>1.3074044585987261</v>
          </cell>
        </row>
        <row r="46">
          <cell r="A46" t="str">
            <v xml:space="preserve">   Enterprise profits tax</v>
          </cell>
          <cell r="B46">
            <v>8.9221741815935758</v>
          </cell>
          <cell r="C46">
            <v>7.2036392405063303</v>
          </cell>
          <cell r="D46">
            <v>12.097447342043594</v>
          </cell>
          <cell r="E46">
            <v>2.1857462887376684</v>
          </cell>
          <cell r="F46">
            <v>1.1324367088607594</v>
          </cell>
          <cell r="G46">
            <v>1.0632071790870075</v>
          </cell>
          <cell r="H46">
            <v>1.2756877323420075</v>
          </cell>
          <cell r="I46">
            <v>0.60928765151934461</v>
          </cell>
          <cell r="J46">
            <v>0.56926751592356684</v>
          </cell>
        </row>
        <row r="47">
          <cell r="A47" t="str">
            <v xml:space="preserve">   Value-added tax</v>
          </cell>
          <cell r="B47">
            <v>6.7032118591723275</v>
          </cell>
          <cell r="C47">
            <v>10.350791139240506</v>
          </cell>
          <cell r="D47">
            <v>14.477518286074179</v>
          </cell>
          <cell r="E47">
            <v>1.7192246468667838</v>
          </cell>
          <cell r="F47">
            <v>1.5007911392405064</v>
          </cell>
          <cell r="G47">
            <v>1.9279165040967616</v>
          </cell>
          <cell r="H47">
            <v>2.272193308550186</v>
          </cell>
          <cell r="I47">
            <v>2.4611723030940391</v>
          </cell>
          <cell r="J47">
            <v>3.4251990445859875</v>
          </cell>
        </row>
        <row r="48">
          <cell r="A48" t="str">
            <v xml:space="preserve">   Excise taxes</v>
          </cell>
          <cell r="B48">
            <v>3.5484867201976531</v>
          </cell>
          <cell r="C48">
            <v>2.1204113924050634</v>
          </cell>
          <cell r="D48">
            <v>5.6119592031078476</v>
          </cell>
          <cell r="E48">
            <v>0.61305936398738226</v>
          </cell>
          <cell r="F48">
            <v>0.48655063291139244</v>
          </cell>
          <cell r="G48">
            <v>0.14533749512290284</v>
          </cell>
          <cell r="H48">
            <v>0.5949442379182156</v>
          </cell>
          <cell r="I48">
            <v>0.49869928599103341</v>
          </cell>
          <cell r="J48">
            <v>0.61787420382165603</v>
          </cell>
        </row>
        <row r="49">
          <cell r="A49" t="str">
            <v xml:space="preserve">   Customs revenue </v>
          </cell>
          <cell r="B49">
            <v>0.13588634959851761</v>
          </cell>
          <cell r="C49">
            <v>0.93354430379746833</v>
          </cell>
          <cell r="D49">
            <v>3.1531327016590476</v>
          </cell>
          <cell r="E49">
            <v>0.51806920341186513</v>
          </cell>
          <cell r="F49">
            <v>1.717721518987342</v>
          </cell>
          <cell r="G49">
            <v>1.2061061256340226</v>
          </cell>
          <cell r="H49">
            <v>1.3288475836431228</v>
          </cell>
          <cell r="I49">
            <v>1.513865057840261</v>
          </cell>
          <cell r="J49">
            <v>2.0527866242038217</v>
          </cell>
        </row>
        <row r="50">
          <cell r="A50" t="str">
            <v xml:space="preserve">   Taxes on aluminum and cotton</v>
          </cell>
          <cell r="B50" t="str">
            <v>...</v>
          </cell>
          <cell r="C50" t="str">
            <v>...</v>
          </cell>
          <cell r="D50" t="str">
            <v>...</v>
          </cell>
          <cell r="E50">
            <v>4.7122252012462189</v>
          </cell>
          <cell r="F50">
            <v>4.9261337025316463</v>
          </cell>
          <cell r="G50">
            <v>3.9966835739367923</v>
          </cell>
          <cell r="H50">
            <v>3.5247583643122677</v>
          </cell>
          <cell r="I50">
            <v>3.2619693363591074</v>
          </cell>
          <cell r="J50">
            <v>2.4998805732484075</v>
          </cell>
        </row>
        <row r="51">
          <cell r="A51" t="str">
            <v xml:space="preserve">   Other taxes</v>
          </cell>
          <cell r="B51">
            <v>3.8032736256948732</v>
          </cell>
          <cell r="C51">
            <v>2.3727848101265825</v>
          </cell>
          <cell r="D51">
            <v>3.8536671684204773</v>
          </cell>
          <cell r="E51">
            <v>0.79428632563145773</v>
          </cell>
          <cell r="F51">
            <v>0.835575158227848</v>
          </cell>
          <cell r="G51">
            <v>1.5078033554428405</v>
          </cell>
          <cell r="H51">
            <v>1.6973977695167286</v>
          </cell>
          <cell r="I51">
            <v>1.7924946034206009</v>
          </cell>
          <cell r="J51">
            <v>2.0073248407643312</v>
          </cell>
        </row>
        <row r="52">
          <cell r="A52" t="str">
            <v xml:space="preserve">     Of which:  Land tax</v>
          </cell>
          <cell r="B52" t="str">
            <v>...</v>
          </cell>
          <cell r="C52" t="str">
            <v>...</v>
          </cell>
          <cell r="D52" t="str">
            <v>...</v>
          </cell>
          <cell r="E52">
            <v>0.6065753939822276</v>
          </cell>
          <cell r="F52">
            <v>1.0693037974683546</v>
          </cell>
          <cell r="G52">
            <v>0.60124853687085444</v>
          </cell>
          <cell r="H52">
            <v>0.5390334572490707</v>
          </cell>
          <cell r="I52">
            <v>0.43593291636685666</v>
          </cell>
          <cell r="J52">
            <v>0.37965764331210189</v>
          </cell>
        </row>
        <row r="53">
          <cell r="A53" t="str">
            <v xml:space="preserve"> Nontax revenue</v>
          </cell>
          <cell r="B53">
            <v>0.94657195799876459</v>
          </cell>
          <cell r="C53">
            <v>1.9033227848101266</v>
          </cell>
          <cell r="D53">
            <v>2.3401983964833</v>
          </cell>
          <cell r="E53">
            <v>0.4480423273561937</v>
          </cell>
          <cell r="F53">
            <v>0.35886075949367091</v>
          </cell>
          <cell r="G53">
            <v>0.38402262973078427</v>
          </cell>
          <cell r="H53">
            <v>0.48156133828996284</v>
          </cell>
          <cell r="I53">
            <v>0.64792162506226814</v>
          </cell>
          <cell r="J53">
            <v>1.1474920382165605</v>
          </cell>
        </row>
        <row r="54">
          <cell r="A54" t="str">
            <v xml:space="preserve"> Grants</v>
          </cell>
          <cell r="B54" t="str">
            <v>...</v>
          </cell>
          <cell r="C54" t="str">
            <v>...</v>
          </cell>
          <cell r="D54" t="str">
            <v>...</v>
          </cell>
          <cell r="E54" t="str">
            <v>...</v>
          </cell>
          <cell r="F54" t="str">
            <v>...</v>
          </cell>
          <cell r="G54" t="str">
            <v>...</v>
          </cell>
          <cell r="H54">
            <v>0.26631970260223053</v>
          </cell>
          <cell r="I54">
            <v>9.343001051641113E-2</v>
          </cell>
          <cell r="J54">
            <v>0</v>
          </cell>
        </row>
        <row r="56">
          <cell r="A56" t="str">
            <v xml:space="preserve">Expenditure </v>
          </cell>
          <cell r="B56">
            <v>57.833539221741809</v>
          </cell>
          <cell r="C56">
            <v>52.065822784810138</v>
          </cell>
          <cell r="D56">
            <v>55.020914169830284</v>
          </cell>
          <cell r="E56">
            <v>17.88700385472017</v>
          </cell>
          <cell r="F56">
            <v>15.479905063291138</v>
          </cell>
          <cell r="G56">
            <v>13.905286773312524</v>
          </cell>
          <cell r="H56">
            <v>14.898066914498143</v>
          </cell>
          <cell r="I56">
            <v>12.620535251441405</v>
          </cell>
          <cell r="J56">
            <v>13.47205197523372</v>
          </cell>
        </row>
        <row r="57">
          <cell r="A57" t="str">
            <v xml:space="preserve"> Current </v>
          </cell>
          <cell r="B57">
            <v>48.775478690549718</v>
          </cell>
          <cell r="C57">
            <v>45.720094936708861</v>
          </cell>
          <cell r="D57">
            <v>40.141701795254185</v>
          </cell>
          <cell r="E57">
            <v>16.87971911441938</v>
          </cell>
          <cell r="F57">
            <v>14.647181381856541</v>
          </cell>
          <cell r="G57">
            <v>11.415918845103395</v>
          </cell>
          <cell r="H57">
            <v>11.455910780669145</v>
          </cell>
          <cell r="I57">
            <v>9.8972829129236644</v>
          </cell>
          <cell r="J57">
            <v>10.443548790520344</v>
          </cell>
        </row>
        <row r="58">
          <cell r="A58" t="str">
            <v xml:space="preserve">   Wages and salaries</v>
          </cell>
          <cell r="B58">
            <v>10.4</v>
          </cell>
          <cell r="C58">
            <v>8.5</v>
          </cell>
          <cell r="D58">
            <v>7.2958030796740818</v>
          </cell>
          <cell r="E58">
            <v>2.6743134286260797</v>
          </cell>
          <cell r="F58">
            <v>3.3167721518987343</v>
          </cell>
          <cell r="G58">
            <v>3.6027116660163871</v>
          </cell>
          <cell r="H58">
            <v>3.5554646840148703</v>
          </cell>
          <cell r="I58">
            <v>3.6822383350860681</v>
          </cell>
          <cell r="J58">
            <v>3.2819665605095545</v>
          </cell>
        </row>
        <row r="59">
          <cell r="A59" t="str">
            <v xml:space="preserve">   Goods and services </v>
          </cell>
          <cell r="B59">
            <v>23.764854848672019</v>
          </cell>
          <cell r="C59">
            <v>19.727689873417724</v>
          </cell>
          <cell r="D59">
            <v>15.007910480600987</v>
          </cell>
          <cell r="E59">
            <v>10.617825081941172</v>
          </cell>
          <cell r="F59">
            <v>8.6514368143459937</v>
          </cell>
          <cell r="G59">
            <v>5.9167967225907141</v>
          </cell>
          <cell r="H59">
            <v>6.3706319702602237</v>
          </cell>
          <cell r="I59">
            <v>4.5166878839873803</v>
          </cell>
          <cell r="J59">
            <v>5.5555941878980892</v>
          </cell>
        </row>
        <row r="60">
          <cell r="A60" t="str">
            <v xml:space="preserve">   Subsidies </v>
          </cell>
          <cell r="B60">
            <v>10.9</v>
          </cell>
          <cell r="C60">
            <v>9</v>
          </cell>
          <cell r="D60">
            <v>12.815968111275261</v>
          </cell>
          <cell r="E60">
            <v>0.74598074909305478</v>
          </cell>
          <cell r="F60">
            <v>1.0832278481012658</v>
          </cell>
          <cell r="G60">
            <v>0.60875926648458834</v>
          </cell>
          <cell r="H60">
            <v>0.77657992565055767</v>
          </cell>
          <cell r="I60">
            <v>0.4535340676371285</v>
          </cell>
          <cell r="J60">
            <v>0.22245222929936306</v>
          </cell>
        </row>
        <row r="61">
          <cell r="A61" t="str">
            <v xml:space="preserve">   Social safety net </v>
          </cell>
          <cell r="B61">
            <v>3.0435453983940701</v>
          </cell>
          <cell r="C61">
            <v>7.1120253164556964</v>
          </cell>
          <cell r="D61">
            <v>5.022020123703852</v>
          </cell>
          <cell r="E61">
            <v>1.6615173138209063</v>
          </cell>
          <cell r="F61">
            <v>0.36060126582278479</v>
          </cell>
          <cell r="G61">
            <v>0.57413187670698396</v>
          </cell>
          <cell r="H61">
            <v>0.1629739776951673</v>
          </cell>
          <cell r="I61">
            <v>0.88405437470481307</v>
          </cell>
          <cell r="J61">
            <v>0.83337657714454827</v>
          </cell>
        </row>
        <row r="62">
          <cell r="A62" t="str">
            <v xml:space="preserve">   Interest payments</v>
          </cell>
          <cell r="B62">
            <v>0.66707844348363188</v>
          </cell>
          <cell r="C62">
            <v>1.3803797468354431</v>
          </cell>
          <cell r="D62" t="str">
            <v>...</v>
          </cell>
          <cell r="E62">
            <v>1.1800825409381657</v>
          </cell>
          <cell r="F62">
            <v>1.2351433016877638</v>
          </cell>
          <cell r="G62">
            <v>0.71351931330472107</v>
          </cell>
          <cell r="H62">
            <v>0.59026022304832715</v>
          </cell>
          <cell r="I62">
            <v>0.36076825150827474</v>
          </cell>
          <cell r="J62">
            <v>0.55015923566878988</v>
          </cell>
        </row>
        <row r="63">
          <cell r="A63" t="str">
            <v xml:space="preserve"> Capital</v>
          </cell>
          <cell r="B63">
            <v>9.0580605311920941</v>
          </cell>
          <cell r="C63">
            <v>6.3457278481012658</v>
          </cell>
          <cell r="D63">
            <v>14.879212374576099</v>
          </cell>
          <cell r="E63">
            <v>0.73755158808635368</v>
          </cell>
          <cell r="F63">
            <v>0.59556962025316451</v>
          </cell>
          <cell r="G63">
            <v>2.8297893094030435</v>
          </cell>
          <cell r="H63">
            <v>3.4352416356877322</v>
          </cell>
          <cell r="I63">
            <v>2.6458183428350028</v>
          </cell>
          <cell r="J63">
            <v>2.9308917197452229</v>
          </cell>
        </row>
        <row r="64">
          <cell r="A64" t="str">
            <v xml:space="preserve"> Net lending</v>
          </cell>
          <cell r="B64" t="str">
            <v>...</v>
          </cell>
          <cell r="C64" t="str">
            <v>...</v>
          </cell>
          <cell r="D64" t="str">
            <v>...</v>
          </cell>
          <cell r="E64">
            <v>0.26973315221443789</v>
          </cell>
          <cell r="F64">
            <v>0.23715406118143262</v>
          </cell>
          <cell r="G64">
            <v>-0.34042138119391341</v>
          </cell>
          <cell r="H64">
            <v>6.9144981412639405E-3</v>
          </cell>
          <cell r="I64">
            <v>7.7433995682736484E-2</v>
          </cell>
          <cell r="J64">
            <v>9.7611464968152858E-2</v>
          </cell>
        </row>
        <row r="65">
          <cell r="B65" t="str">
            <v xml:space="preserve"> </v>
          </cell>
          <cell r="C65" t="str">
            <v xml:space="preserve"> </v>
          </cell>
          <cell r="D65" t="str">
            <v xml:space="preserve"> </v>
          </cell>
        </row>
        <row r="66">
          <cell r="A66" t="str">
            <v xml:space="preserve">Balance on a cash basis (deficit -) </v>
          </cell>
          <cell r="B66">
            <v>-31.219888820259417</v>
          </cell>
          <cell r="C66">
            <v>-24.973417721518988</v>
          </cell>
          <cell r="D66">
            <v>-10.474838385214213</v>
          </cell>
          <cell r="E66">
            <v>-5.7830528475975278</v>
          </cell>
          <cell r="F66">
            <v>-3.3406645569620252</v>
          </cell>
          <cell r="G66">
            <v>-2.6683573936792819</v>
          </cell>
          <cell r="H66">
            <v>-2.3848327137546472</v>
          </cell>
          <cell r="I66">
            <v>-0.50989153638079687</v>
          </cell>
          <cell r="J66">
            <v>0.15517732412933646</v>
          </cell>
        </row>
        <row r="68">
          <cell r="A68" t="str">
            <v>Financing</v>
          </cell>
          <cell r="B68">
            <v>31.219888820259417</v>
          </cell>
          <cell r="C68">
            <v>24.973417721518988</v>
          </cell>
          <cell r="D68">
            <v>10.474838385214213</v>
          </cell>
          <cell r="E68">
            <v>5.7830528475975278</v>
          </cell>
          <cell r="F68">
            <v>3.3406645569620252</v>
          </cell>
          <cell r="G68">
            <v>2.6683573936792819</v>
          </cell>
          <cell r="H68">
            <v>2.3848327137546472</v>
          </cell>
          <cell r="I68">
            <v>0.50989153638079687</v>
          </cell>
          <cell r="J68">
            <v>-0.15517732412933646</v>
          </cell>
        </row>
        <row r="69">
          <cell r="A69" t="str">
            <v xml:space="preserve"> External</v>
          </cell>
          <cell r="B69" t="str">
            <v>...</v>
          </cell>
          <cell r="C69" t="str">
            <v>...</v>
          </cell>
          <cell r="D69" t="str">
            <v>...</v>
          </cell>
          <cell r="E69">
            <v>3.3165506576366584</v>
          </cell>
          <cell r="F69">
            <v>1.0981012658227849</v>
          </cell>
          <cell r="G69">
            <v>1.6531408505657432</v>
          </cell>
          <cell r="H69">
            <v>2.4582156133828996</v>
          </cell>
          <cell r="I69">
            <v>2.5849338573089056</v>
          </cell>
          <cell r="J69">
            <v>0.8374203821656051</v>
          </cell>
        </row>
        <row r="70">
          <cell r="A70" t="str">
            <v xml:space="preserve"> Domestic</v>
          </cell>
          <cell r="B70">
            <v>30.568252007411981</v>
          </cell>
          <cell r="C70">
            <v>24.7498417721519</v>
          </cell>
          <cell r="D70">
            <v>10.178908411885164</v>
          </cell>
          <cell r="E70">
            <v>2.2629055317990101</v>
          </cell>
          <cell r="F70">
            <v>1.6136075949367088</v>
          </cell>
          <cell r="G70">
            <v>0.50799843932891142</v>
          </cell>
          <cell r="H70">
            <v>-0.87672862453531608</v>
          </cell>
          <cell r="I70">
            <v>-3.0424414464054985</v>
          </cell>
          <cell r="J70">
            <v>-1.2877012094796549</v>
          </cell>
        </row>
        <row r="71">
          <cell r="A71" t="str">
            <v xml:space="preserve"> Privatization proceeds</v>
          </cell>
          <cell r="B71">
            <v>0.65163681284743669</v>
          </cell>
          <cell r="C71">
            <v>0.22357594936708863</v>
          </cell>
          <cell r="D71">
            <v>0.29592997332904925</v>
          </cell>
          <cell r="E71">
            <v>0.20359665816185935</v>
          </cell>
          <cell r="F71">
            <v>0.61626740506329114</v>
          </cell>
          <cell r="G71">
            <v>0.50721810378462739</v>
          </cell>
          <cell r="H71">
            <v>0.80334572490706335</v>
          </cell>
          <cell r="I71">
            <v>0.96739912547738971</v>
          </cell>
          <cell r="J71">
            <v>0.2951035031847134</v>
          </cell>
        </row>
        <row r="73">
          <cell r="A73" t="str">
            <v>Memorandum items:</v>
          </cell>
        </row>
        <row r="74">
          <cell r="A74" t="str">
            <v>Nominal GDP (in millions of somoni)</v>
          </cell>
          <cell r="B74">
            <v>64.760000000000005</v>
          </cell>
          <cell r="C74">
            <v>632</v>
          </cell>
          <cell r="D74">
            <v>1717.9739999999999</v>
          </cell>
          <cell r="E74">
            <v>309</v>
          </cell>
          <cell r="F74">
            <v>632</v>
          </cell>
          <cell r="G74">
            <v>1025.2</v>
          </cell>
          <cell r="H74">
            <v>1345</v>
          </cell>
          <cell r="I74">
            <v>1806.7</v>
          </cell>
          <cell r="J74">
            <v>2512</v>
          </cell>
        </row>
        <row r="76">
          <cell r="A76" t="str">
            <v xml:space="preserve">   Sources: Ministry of Finance; and Fund staff estimates.</v>
          </cell>
        </row>
        <row r="78">
          <cell r="A78" t="str">
            <v xml:space="preserve">   1/ Includes central government and local government budgets.</v>
          </cell>
        </row>
      </sheetData>
      <sheetData sheetId="31" refreshError="1">
        <row r="1">
          <cell r="A1" t="str">
            <v>Table A-23. Tajikistan: State Budget by National Classification of Revenues and Expenditures, 1996–2002</v>
          </cell>
        </row>
        <row r="2">
          <cell r="A2" t="str">
            <v>(In thousands of somoni; unless otherwise specified)</v>
          </cell>
        </row>
        <row r="5">
          <cell r="B5">
            <v>1992</v>
          </cell>
          <cell r="C5">
            <v>1993</v>
          </cell>
          <cell r="D5">
            <v>1994</v>
          </cell>
          <cell r="E5">
            <v>1996</v>
          </cell>
          <cell r="F5" t="str">
            <v>1997</v>
          </cell>
          <cell r="G5" t="str">
            <v>1998</v>
          </cell>
          <cell r="H5" t="str">
            <v>1999</v>
          </cell>
          <cell r="I5" t="str">
            <v>2000</v>
          </cell>
          <cell r="J5" t="str">
            <v>2001</v>
          </cell>
        </row>
        <row r="8">
          <cell r="A8" t="str">
            <v>Revenue</v>
          </cell>
          <cell r="B8">
            <v>17235</v>
          </cell>
          <cell r="C8">
            <v>171224</v>
          </cell>
          <cell r="D8">
            <v>765290</v>
          </cell>
          <cell r="E8">
            <v>37335</v>
          </cell>
          <cell r="F8">
            <v>76720</v>
          </cell>
          <cell r="G8">
            <v>115201</v>
          </cell>
          <cell r="H8">
            <v>168303</v>
          </cell>
          <cell r="I8">
            <v>218803</v>
          </cell>
          <cell r="J8">
            <v>342316</v>
          </cell>
        </row>
        <row r="10">
          <cell r="A10" t="str">
            <v xml:space="preserve">  Individual income tax</v>
          </cell>
          <cell r="B10">
            <v>1654</v>
          </cell>
          <cell r="C10">
            <v>13954</v>
          </cell>
          <cell r="D10">
            <v>51748</v>
          </cell>
          <cell r="E10">
            <v>3434</v>
          </cell>
          <cell r="F10">
            <v>7465</v>
          </cell>
          <cell r="G10">
            <v>10312</v>
          </cell>
          <cell r="H10">
            <v>14412</v>
          </cell>
          <cell r="I10">
            <v>22255</v>
          </cell>
          <cell r="J10">
            <v>32842</v>
          </cell>
        </row>
        <row r="11">
          <cell r="A11" t="str">
            <v xml:space="preserve">  Enterprise profits tax</v>
          </cell>
          <cell r="B11">
            <v>5778</v>
          </cell>
          <cell r="C11">
            <v>45527</v>
          </cell>
          <cell r="D11">
            <v>207831</v>
          </cell>
          <cell r="E11">
            <v>6742</v>
          </cell>
          <cell r="F11">
            <v>7157</v>
          </cell>
          <cell r="G11">
            <v>10900</v>
          </cell>
          <cell r="H11">
            <v>17158</v>
          </cell>
          <cell r="I11">
            <v>11008</v>
          </cell>
          <cell r="J11">
            <v>14300</v>
          </cell>
        </row>
        <row r="12">
          <cell r="A12" t="str">
            <v xml:space="preserve">  Revaluation of inventories</v>
          </cell>
          <cell r="B12">
            <v>1818</v>
          </cell>
          <cell r="C12">
            <v>9848</v>
          </cell>
          <cell r="D12">
            <v>26216</v>
          </cell>
          <cell r="E12">
            <v>177</v>
          </cell>
          <cell r="F12">
            <v>118</v>
          </cell>
          <cell r="G12" t="str">
            <v>...</v>
          </cell>
          <cell r="H12" t="str">
            <v>...</v>
          </cell>
          <cell r="I12" t="str">
            <v>...</v>
          </cell>
          <cell r="J12" t="str">
            <v>...</v>
          </cell>
        </row>
        <row r="13">
          <cell r="A13" t="str">
            <v xml:space="preserve">  Value-added tax </v>
          </cell>
          <cell r="B13">
            <v>4341</v>
          </cell>
          <cell r="C13">
            <v>65417</v>
          </cell>
          <cell r="D13">
            <v>248720</v>
          </cell>
          <cell r="E13">
            <v>5303</v>
          </cell>
          <cell r="F13">
            <v>9485</v>
          </cell>
          <cell r="G13">
            <v>19765</v>
          </cell>
          <cell r="H13">
            <v>30561</v>
          </cell>
          <cell r="I13">
            <v>44466</v>
          </cell>
          <cell r="J13">
            <v>86041</v>
          </cell>
        </row>
        <row r="14">
          <cell r="A14" t="str">
            <v xml:space="preserve">  Excise taxes </v>
          </cell>
          <cell r="B14">
            <v>2298</v>
          </cell>
          <cell r="C14">
            <v>13401</v>
          </cell>
          <cell r="D14">
            <v>96412</v>
          </cell>
          <cell r="E14">
            <v>1891</v>
          </cell>
          <cell r="F14">
            <v>3075</v>
          </cell>
          <cell r="G14">
            <v>1490</v>
          </cell>
          <cell r="H14">
            <v>8002</v>
          </cell>
          <cell r="I14">
            <v>9010</v>
          </cell>
          <cell r="J14">
            <v>15521</v>
          </cell>
        </row>
        <row r="15">
          <cell r="A15" t="str">
            <v xml:space="preserve">  Tax on vehicles</v>
          </cell>
          <cell r="B15">
            <v>27</v>
          </cell>
          <cell r="C15">
            <v>112</v>
          </cell>
          <cell r="D15">
            <v>603</v>
          </cell>
          <cell r="E15">
            <v>26</v>
          </cell>
          <cell r="F15">
            <v>157</v>
          </cell>
          <cell r="G15">
            <v>418</v>
          </cell>
          <cell r="H15">
            <v>610</v>
          </cell>
          <cell r="I15">
            <v>890</v>
          </cell>
          <cell r="J15">
            <v>1225</v>
          </cell>
        </row>
        <row r="16">
          <cell r="A16" t="str">
            <v xml:space="preserve">  Tax on casinos and videos</v>
          </cell>
          <cell r="B16" t="str">
            <v>--</v>
          </cell>
          <cell r="C16">
            <v>2</v>
          </cell>
          <cell r="D16">
            <v>6</v>
          </cell>
          <cell r="E16">
            <v>1</v>
          </cell>
          <cell r="F16">
            <v>48</v>
          </cell>
          <cell r="G16">
            <v>11</v>
          </cell>
          <cell r="H16" t="str">
            <v>...</v>
          </cell>
          <cell r="I16" t="str">
            <v>...</v>
          </cell>
          <cell r="J16" t="str">
            <v>...</v>
          </cell>
        </row>
        <row r="17">
          <cell r="A17" t="str">
            <v xml:space="preserve">  Customs revenue</v>
          </cell>
          <cell r="B17">
            <v>88</v>
          </cell>
          <cell r="C17">
            <v>5900</v>
          </cell>
          <cell r="D17">
            <v>54170</v>
          </cell>
          <cell r="E17">
            <v>1599</v>
          </cell>
          <cell r="F17">
            <v>10856</v>
          </cell>
          <cell r="G17">
            <v>12365</v>
          </cell>
          <cell r="H17">
            <v>17873</v>
          </cell>
          <cell r="I17">
            <v>27351</v>
          </cell>
          <cell r="J17">
            <v>51566</v>
          </cell>
        </row>
        <row r="18">
          <cell r="A18" t="str">
            <v xml:space="preserve">    Export tax</v>
          </cell>
          <cell r="B18" t="str">
            <v>...</v>
          </cell>
          <cell r="C18" t="str">
            <v>...</v>
          </cell>
          <cell r="D18">
            <v>48931</v>
          </cell>
          <cell r="E18">
            <v>156</v>
          </cell>
          <cell r="F18">
            <v>104</v>
          </cell>
          <cell r="G18">
            <v>0</v>
          </cell>
          <cell r="H18" t="str">
            <v>...</v>
          </cell>
          <cell r="I18" t="str">
            <v>...</v>
          </cell>
          <cell r="J18" t="str">
            <v>...</v>
          </cell>
        </row>
        <row r="19">
          <cell r="A19" t="str">
            <v xml:space="preserve">    Import tariff</v>
          </cell>
          <cell r="B19" t="str">
            <v>...</v>
          </cell>
          <cell r="C19" t="str">
            <v>...</v>
          </cell>
          <cell r="D19" t="str">
            <v>...</v>
          </cell>
          <cell r="E19">
            <v>1409</v>
          </cell>
          <cell r="F19">
            <v>10663</v>
          </cell>
          <cell r="G19">
            <v>11915</v>
          </cell>
          <cell r="H19" t="str">
            <v>...</v>
          </cell>
          <cell r="I19" t="str">
            <v>...</v>
          </cell>
          <cell r="J19" t="str">
            <v>...</v>
          </cell>
        </row>
        <row r="20">
          <cell r="A20" t="str">
            <v xml:space="preserve">    Fees</v>
          </cell>
          <cell r="B20" t="str">
            <v>...</v>
          </cell>
          <cell r="C20" t="str">
            <v>...</v>
          </cell>
          <cell r="D20">
            <v>5239</v>
          </cell>
          <cell r="E20">
            <v>34</v>
          </cell>
          <cell r="F20">
            <v>89</v>
          </cell>
          <cell r="G20">
            <v>450</v>
          </cell>
          <cell r="H20" t="str">
            <v>...</v>
          </cell>
          <cell r="I20" t="str">
            <v>...</v>
          </cell>
          <cell r="J20" t="str">
            <v>...</v>
          </cell>
        </row>
        <row r="21">
          <cell r="A21" t="str">
            <v xml:space="preserve">  Taxes on aluminum and cotton</v>
          </cell>
          <cell r="B21" t="str">
            <v>...</v>
          </cell>
          <cell r="C21" t="str">
            <v>...</v>
          </cell>
          <cell r="D21" t="str">
            <v>...</v>
          </cell>
          <cell r="E21">
            <v>14535</v>
          </cell>
          <cell r="F21">
            <v>31133</v>
          </cell>
          <cell r="G21">
            <v>40974</v>
          </cell>
          <cell r="H21">
            <v>47408</v>
          </cell>
          <cell r="I21">
            <v>58934</v>
          </cell>
          <cell r="J21">
            <v>62797</v>
          </cell>
        </row>
        <row r="22">
          <cell r="A22" t="str">
            <v xml:space="preserve">  Forestry tax</v>
          </cell>
          <cell r="B22" t="str">
            <v>...</v>
          </cell>
          <cell r="C22">
            <v>5</v>
          </cell>
          <cell r="D22">
            <v>28</v>
          </cell>
          <cell r="E22">
            <v>1</v>
          </cell>
          <cell r="F22">
            <v>2</v>
          </cell>
          <cell r="G22" t="str">
            <v>...</v>
          </cell>
          <cell r="H22" t="str">
            <v>...</v>
          </cell>
          <cell r="I22" t="str">
            <v>...</v>
          </cell>
          <cell r="J22" t="str">
            <v>...</v>
          </cell>
        </row>
        <row r="23">
          <cell r="A23" t="str">
            <v xml:space="preserve">  Land tax</v>
          </cell>
          <cell r="B23">
            <v>218</v>
          </cell>
          <cell r="C23">
            <v>1271</v>
          </cell>
          <cell r="D23">
            <v>33381</v>
          </cell>
          <cell r="E23">
            <v>1871</v>
          </cell>
          <cell r="F23">
            <v>3866</v>
          </cell>
          <cell r="G23">
            <v>6164</v>
          </cell>
          <cell r="H23">
            <v>7250</v>
          </cell>
          <cell r="I23">
            <v>7876</v>
          </cell>
          <cell r="J23">
            <v>9537</v>
          </cell>
        </row>
        <row r="24">
          <cell r="A24" t="str">
            <v xml:space="preserve">  Prospection tax</v>
          </cell>
          <cell r="B24">
            <v>138</v>
          </cell>
          <cell r="C24">
            <v>1513</v>
          </cell>
          <cell r="D24">
            <v>2875</v>
          </cell>
          <cell r="E24">
            <v>129</v>
          </cell>
          <cell r="F24">
            <v>480</v>
          </cell>
          <cell r="G24">
            <v>738</v>
          </cell>
          <cell r="H24">
            <v>1134</v>
          </cell>
          <cell r="I24">
            <v>1930</v>
          </cell>
          <cell r="J24">
            <v>3251</v>
          </cell>
        </row>
        <row r="25">
          <cell r="A25" t="str">
            <v xml:space="preserve">  State duties and local taxes</v>
          </cell>
          <cell r="B25">
            <v>262</v>
          </cell>
          <cell r="C25">
            <v>2245</v>
          </cell>
          <cell r="D25">
            <v>3096</v>
          </cell>
          <cell r="E25">
            <v>242</v>
          </cell>
          <cell r="F25">
            <v>610</v>
          </cell>
          <cell r="G25">
            <v>8127</v>
          </cell>
          <cell r="H25">
            <v>13836</v>
          </cell>
          <cell r="I25">
            <v>21690</v>
          </cell>
          <cell r="J25">
            <v>36411</v>
          </cell>
        </row>
        <row r="26">
          <cell r="A26" t="str">
            <v xml:space="preserve">  Nontax revenue</v>
          </cell>
          <cell r="B26">
            <v>613</v>
          </cell>
          <cell r="C26">
            <v>12029</v>
          </cell>
          <cell r="D26">
            <v>40204</v>
          </cell>
          <cell r="E26">
            <v>1384</v>
          </cell>
          <cell r="F26">
            <v>2268</v>
          </cell>
          <cell r="G26">
            <v>3937</v>
          </cell>
          <cell r="H26">
            <v>10059</v>
          </cell>
          <cell r="I26">
            <v>13393</v>
          </cell>
          <cell r="J26">
            <v>28825</v>
          </cell>
        </row>
        <row r="27">
          <cell r="A27" t="str">
            <v xml:space="preserve">    Industrial water charges</v>
          </cell>
          <cell r="B27">
            <v>9</v>
          </cell>
          <cell r="C27">
            <v>72</v>
          </cell>
          <cell r="D27">
            <v>787</v>
          </cell>
          <cell r="E27">
            <v>19</v>
          </cell>
          <cell r="F27">
            <v>32</v>
          </cell>
          <cell r="G27">
            <v>44</v>
          </cell>
          <cell r="H27" t="str">
            <v>...</v>
          </cell>
          <cell r="I27" t="str">
            <v>...</v>
          </cell>
          <cell r="J27" t="str">
            <v>...</v>
          </cell>
        </row>
        <row r="28">
          <cell r="A28" t="str">
            <v xml:space="preserve">    Rent fees and other local revenue</v>
          </cell>
          <cell r="B28">
            <v>604</v>
          </cell>
          <cell r="C28">
            <v>10763</v>
          </cell>
          <cell r="D28">
            <v>38481</v>
          </cell>
          <cell r="E28">
            <v>1340</v>
          </cell>
          <cell r="F28">
            <v>2179</v>
          </cell>
          <cell r="G28">
            <v>3658</v>
          </cell>
          <cell r="H28">
            <v>5660</v>
          </cell>
          <cell r="I28">
            <v>3662</v>
          </cell>
          <cell r="J28" t="str">
            <v>...</v>
          </cell>
        </row>
        <row r="29">
          <cell r="A29" t="str">
            <v xml:space="preserve">    Other  1/</v>
          </cell>
          <cell r="B29" t="str">
            <v>...</v>
          </cell>
          <cell r="C29">
            <v>1194</v>
          </cell>
          <cell r="D29">
            <v>936</v>
          </cell>
          <cell r="E29">
            <v>25</v>
          </cell>
          <cell r="F29">
            <v>57</v>
          </cell>
          <cell r="G29">
            <v>235</v>
          </cell>
          <cell r="H29">
            <v>4399</v>
          </cell>
          <cell r="I29">
            <v>9731</v>
          </cell>
          <cell r="J29" t="str">
            <v>...</v>
          </cell>
        </row>
        <row r="31">
          <cell r="A31" t="str">
            <v>Expenditure</v>
          </cell>
          <cell r="B31">
            <v>37453</v>
          </cell>
          <cell r="C31">
            <v>329056</v>
          </cell>
          <cell r="D31">
            <v>945245</v>
          </cell>
          <cell r="E31">
            <v>55173</v>
          </cell>
          <cell r="F31">
            <v>97833</v>
          </cell>
          <cell r="G31">
            <v>142557</v>
          </cell>
          <cell r="H31">
            <v>200379</v>
          </cell>
          <cell r="I31">
            <v>228015.21038779186</v>
          </cell>
          <cell r="J31">
            <v>338417.94561787107</v>
          </cell>
        </row>
        <row r="33">
          <cell r="A33" t="str">
            <v xml:space="preserve">  National economy</v>
          </cell>
          <cell r="B33">
            <v>18783</v>
          </cell>
          <cell r="C33">
            <v>117051</v>
          </cell>
          <cell r="D33">
            <v>404214</v>
          </cell>
          <cell r="E33">
            <v>11376</v>
          </cell>
          <cell r="F33">
            <v>21360</v>
          </cell>
          <cell r="G33">
            <v>35012</v>
          </cell>
          <cell r="H33">
            <v>47518</v>
          </cell>
          <cell r="I33">
            <v>37220.119754757827</v>
          </cell>
          <cell r="J33">
            <v>58814.677543921869</v>
          </cell>
        </row>
        <row r="34">
          <cell r="A34" t="str">
            <v xml:space="preserve">  Socio-cultural activities</v>
          </cell>
          <cell r="B34">
            <v>13403</v>
          </cell>
          <cell r="C34">
            <v>103428</v>
          </cell>
          <cell r="D34">
            <v>286091</v>
          </cell>
          <cell r="E34">
            <v>11698</v>
          </cell>
          <cell r="F34">
            <v>25562</v>
          </cell>
          <cell r="G34">
            <v>40157</v>
          </cell>
          <cell r="H34">
            <v>49905</v>
          </cell>
          <cell r="I34">
            <v>69285.766933807026</v>
          </cell>
          <cell r="J34">
            <v>106585.50092357051</v>
          </cell>
        </row>
        <row r="35">
          <cell r="A35" t="str">
            <v xml:space="preserve">    Education</v>
          </cell>
          <cell r="B35">
            <v>7207</v>
          </cell>
          <cell r="C35">
            <v>55653</v>
          </cell>
          <cell r="D35">
            <v>149007</v>
          </cell>
          <cell r="E35">
            <v>6516</v>
          </cell>
          <cell r="F35">
            <v>13166</v>
          </cell>
          <cell r="G35">
            <v>22091</v>
          </cell>
          <cell r="H35">
            <v>28363</v>
          </cell>
          <cell r="I35">
            <v>40851</v>
          </cell>
          <cell r="J35">
            <v>63967</v>
          </cell>
        </row>
        <row r="36">
          <cell r="A36" t="str">
            <v xml:space="preserve">    Culture</v>
          </cell>
          <cell r="B36">
            <v>529</v>
          </cell>
          <cell r="C36">
            <v>4310</v>
          </cell>
          <cell r="D36">
            <v>17011</v>
          </cell>
          <cell r="E36">
            <v>872</v>
          </cell>
          <cell r="F36">
            <v>2783</v>
          </cell>
          <cell r="G36">
            <v>4319</v>
          </cell>
          <cell r="H36">
            <v>5149</v>
          </cell>
          <cell r="I36">
            <v>9393</v>
          </cell>
          <cell r="J36">
            <v>15317.105801896905</v>
          </cell>
        </row>
        <row r="37">
          <cell r="A37" t="str">
            <v xml:space="preserve">    Health</v>
          </cell>
          <cell r="B37">
            <v>3679</v>
          </cell>
          <cell r="C37">
            <v>34297</v>
          </cell>
          <cell r="D37">
            <v>110059</v>
          </cell>
          <cell r="E37">
            <v>4011</v>
          </cell>
          <cell r="F37">
            <v>8259</v>
          </cell>
          <cell r="G37">
            <v>11733</v>
          </cell>
          <cell r="H37">
            <v>13893</v>
          </cell>
          <cell r="I37">
            <v>16599.766933807026</v>
          </cell>
          <cell r="J37">
            <v>24595.395121673595</v>
          </cell>
        </row>
        <row r="38">
          <cell r="A38" t="str">
            <v xml:space="preserve">    Social security</v>
          </cell>
          <cell r="B38">
            <v>1971</v>
          </cell>
          <cell r="C38">
            <v>9086</v>
          </cell>
          <cell r="D38">
            <v>9310</v>
          </cell>
          <cell r="E38">
            <v>299</v>
          </cell>
          <cell r="F38">
            <v>1354</v>
          </cell>
          <cell r="G38">
            <v>2014</v>
          </cell>
          <cell r="H38">
            <v>2500</v>
          </cell>
          <cell r="I38">
            <v>2442</v>
          </cell>
          <cell r="J38">
            <v>2706.0000000000073</v>
          </cell>
        </row>
        <row r="39">
          <cell r="A39" t="str">
            <v xml:space="preserve">  Allowances to population</v>
          </cell>
          <cell r="B39" t="str">
            <v>--</v>
          </cell>
          <cell r="C39">
            <v>35862</v>
          </cell>
          <cell r="D39">
            <v>76967</v>
          </cell>
          <cell r="E39">
            <v>5125</v>
          </cell>
          <cell r="F39">
            <v>1748</v>
          </cell>
          <cell r="G39">
            <v>4382</v>
          </cell>
          <cell r="H39">
            <v>1579</v>
          </cell>
          <cell r="I39">
            <v>4996</v>
          </cell>
          <cell r="J39">
            <v>9476</v>
          </cell>
        </row>
        <row r="40">
          <cell r="A40" t="str">
            <v xml:space="preserve">  Science</v>
          </cell>
          <cell r="B40">
            <v>237</v>
          </cell>
          <cell r="C40">
            <v>1704</v>
          </cell>
          <cell r="D40">
            <v>7746</v>
          </cell>
          <cell r="E40">
            <v>252</v>
          </cell>
          <cell r="F40">
            <v>638</v>
          </cell>
          <cell r="G40">
            <v>990</v>
          </cell>
          <cell r="H40">
            <v>1508</v>
          </cell>
          <cell r="I40" t="str">
            <v>...</v>
          </cell>
          <cell r="J40" t="str">
            <v>...</v>
          </cell>
        </row>
        <row r="41">
          <cell r="A41" t="str">
            <v xml:space="preserve">  Defense</v>
          </cell>
          <cell r="B41">
            <v>256</v>
          </cell>
          <cell r="C41">
            <v>24338</v>
          </cell>
          <cell r="D41">
            <v>34744</v>
          </cell>
          <cell r="E41">
            <v>3977</v>
          </cell>
          <cell r="F41">
            <v>10713</v>
          </cell>
          <cell r="G41">
            <v>13562</v>
          </cell>
          <cell r="H41">
            <v>18723</v>
          </cell>
          <cell r="I41">
            <v>21496</v>
          </cell>
          <cell r="J41">
            <v>29577</v>
          </cell>
        </row>
        <row r="42">
          <cell r="A42" t="str">
            <v xml:space="preserve">  State bodies and administration</v>
          </cell>
          <cell r="B42">
            <v>2058</v>
          </cell>
          <cell r="C42">
            <v>17726</v>
          </cell>
          <cell r="D42">
            <v>93841</v>
          </cell>
          <cell r="E42">
            <v>2678</v>
          </cell>
          <cell r="F42">
            <v>7904</v>
          </cell>
          <cell r="G42">
            <v>18781</v>
          </cell>
          <cell r="H42">
            <v>20417</v>
          </cell>
          <cell r="I42">
            <v>49957</v>
          </cell>
          <cell r="J42">
            <v>66743</v>
          </cell>
        </row>
        <row r="43">
          <cell r="A43" t="str">
            <v xml:space="preserve">  Law enforcement and judicial bodies</v>
          </cell>
          <cell r="B43">
            <v>659</v>
          </cell>
          <cell r="C43">
            <v>9075</v>
          </cell>
          <cell r="D43">
            <v>15814</v>
          </cell>
          <cell r="E43">
            <v>7547</v>
          </cell>
          <cell r="F43">
            <v>13260</v>
          </cell>
          <cell r="G43">
            <v>12813</v>
          </cell>
          <cell r="H43">
            <v>22060</v>
          </cell>
          <cell r="I43">
            <v>21993</v>
          </cell>
          <cell r="J43">
            <v>13821</v>
          </cell>
        </row>
        <row r="44">
          <cell r="A44" t="str">
            <v xml:space="preserve">  Interest: foreign debt</v>
          </cell>
          <cell r="B44" t="str">
            <v>...</v>
          </cell>
          <cell r="C44" t="str">
            <v>...</v>
          </cell>
          <cell r="D44" t="str">
            <v>...</v>
          </cell>
          <cell r="E44">
            <v>3640</v>
          </cell>
          <cell r="F44">
            <v>7806</v>
          </cell>
          <cell r="G44">
            <v>7315</v>
          </cell>
          <cell r="H44">
            <v>4439</v>
          </cell>
          <cell r="I44">
            <v>6078</v>
          </cell>
          <cell r="J44">
            <v>12702</v>
          </cell>
        </row>
        <row r="45">
          <cell r="A45" t="str">
            <v xml:space="preserve">  Interest: domestic debt</v>
          </cell>
          <cell r="B45">
            <v>432</v>
          </cell>
          <cell r="C45">
            <v>8724</v>
          </cell>
          <cell r="D45" t="str">
            <v>...</v>
          </cell>
          <cell r="E45">
            <v>0</v>
          </cell>
          <cell r="F45">
            <v>0.10566666666636593</v>
          </cell>
          <cell r="G45">
            <v>0</v>
          </cell>
          <cell r="H45">
            <v>3500</v>
          </cell>
          <cell r="I45">
            <v>440</v>
          </cell>
          <cell r="J45">
            <v>1119</v>
          </cell>
        </row>
        <row r="46">
          <cell r="A46" t="str">
            <v xml:space="preserve">  Other  2/</v>
          </cell>
          <cell r="B46">
            <v>1600</v>
          </cell>
          <cell r="C46">
            <v>8075</v>
          </cell>
          <cell r="D46">
            <v>23272</v>
          </cell>
          <cell r="E46">
            <v>8880</v>
          </cell>
          <cell r="F46">
            <v>8841.8943333333336</v>
          </cell>
          <cell r="G46">
            <v>9545</v>
          </cell>
          <cell r="H46">
            <v>30730</v>
          </cell>
          <cell r="I46">
            <v>16549.32369922701</v>
          </cell>
          <cell r="J46">
            <v>39579.767150378699</v>
          </cell>
        </row>
        <row r="48">
          <cell r="A48" t="str">
            <v>Memorandum item:</v>
          </cell>
        </row>
        <row r="49">
          <cell r="A49" t="str">
            <v>Nominal GDP (in millions of somoni)</v>
          </cell>
          <cell r="E49">
            <v>309</v>
          </cell>
          <cell r="F49">
            <v>632</v>
          </cell>
          <cell r="G49">
            <v>1025.2</v>
          </cell>
          <cell r="H49">
            <v>1345</v>
          </cell>
          <cell r="I49">
            <v>1806.7</v>
          </cell>
          <cell r="J49">
            <v>2512</v>
          </cell>
        </row>
        <row r="50">
          <cell r="A50" t="str">
            <v xml:space="preserve">  </v>
          </cell>
        </row>
        <row r="51">
          <cell r="A51" t="str">
            <v>Sources: Ministry of Finance; and Fund staff estimates.</v>
          </cell>
        </row>
        <row r="53">
          <cell r="A53" t="str">
            <v xml:space="preserve">1/ Includes license fees, charges, and other revenues. </v>
          </cell>
        </row>
        <row r="54">
          <cell r="A54" t="str">
            <v>2/ Includes expenditures for refugees, transfers to CIS budgets, and other expenditures.</v>
          </cell>
        </row>
      </sheetData>
      <sheetData sheetId="32" refreshError="1">
        <row r="1">
          <cell r="A1" t="str">
            <v>Table A-24. Tajikistan: State Budget by National Classification of Revenues and Expenditures, 1996–2002</v>
          </cell>
        </row>
        <row r="2">
          <cell r="A2" t="str">
            <v>(In percent of GDP; unless otherwise specified)</v>
          </cell>
        </row>
        <row r="5">
          <cell r="B5">
            <v>1992</v>
          </cell>
          <cell r="C5">
            <v>1993</v>
          </cell>
          <cell r="D5">
            <v>1994</v>
          </cell>
          <cell r="E5">
            <v>1996</v>
          </cell>
          <cell r="F5" t="str">
            <v>1997</v>
          </cell>
          <cell r="G5" t="str">
            <v>1998</v>
          </cell>
          <cell r="H5" t="str">
            <v>1999</v>
          </cell>
          <cell r="I5" t="str">
            <v>2000</v>
          </cell>
          <cell r="J5" t="str">
            <v>2001</v>
          </cell>
        </row>
        <row r="8">
          <cell r="A8" t="str">
            <v>Revenue</v>
          </cell>
          <cell r="B8">
            <v>26.613650401482399</v>
          </cell>
          <cell r="C8">
            <v>27.0924050632911</v>
          </cell>
          <cell r="D8">
            <v>44.5460757846161</v>
          </cell>
          <cell r="E8">
            <v>12.103951007122642</v>
          </cell>
          <cell r="F8">
            <v>12.139240506329113</v>
          </cell>
          <cell r="G8">
            <v>11.236929379633242</v>
          </cell>
          <cell r="H8">
            <v>12.513234200743494</v>
          </cell>
          <cell r="I8">
            <v>12.110643715060608</v>
          </cell>
          <cell r="J8">
            <v>13.627229299363057</v>
          </cell>
        </row>
        <row r="10">
          <cell r="A10" t="str">
            <v xml:space="preserve">  Individual income tax</v>
          </cell>
          <cell r="B10">
            <v>2.5540457072266798</v>
          </cell>
          <cell r="C10">
            <v>2.2079113924050602</v>
          </cell>
          <cell r="D10">
            <v>3.0121526868276201</v>
          </cell>
          <cell r="E10">
            <v>1.1132976498850717</v>
          </cell>
          <cell r="F10">
            <v>1.1811708860759493</v>
          </cell>
          <cell r="G10">
            <v>1.0058525165821304</v>
          </cell>
          <cell r="H10">
            <v>1.0715241635687733</v>
          </cell>
          <cell r="I10">
            <v>1.2318038412575414</v>
          </cell>
          <cell r="J10">
            <v>1.3074044585987261</v>
          </cell>
        </row>
        <row r="11">
          <cell r="A11" t="str">
            <v xml:space="preserve">  Enterprise profits tax</v>
          </cell>
          <cell r="B11">
            <v>8.9221741815935793</v>
          </cell>
          <cell r="C11">
            <v>7.2036392405063303</v>
          </cell>
          <cell r="D11">
            <v>12.0974473420436</v>
          </cell>
          <cell r="E11">
            <v>2.1857462887376684</v>
          </cell>
          <cell r="F11">
            <v>1.1324367088607594</v>
          </cell>
          <cell r="G11">
            <v>1.0632071790870072</v>
          </cell>
          <cell r="H11">
            <v>1.2756877323420075</v>
          </cell>
          <cell r="I11">
            <v>0.60928765151934461</v>
          </cell>
          <cell r="J11">
            <v>0.56926751592356684</v>
          </cell>
        </row>
        <row r="12">
          <cell r="A12" t="str">
            <v xml:space="preserve">  Revaluation of inventories</v>
          </cell>
          <cell r="B12">
            <v>2.8072884496602799</v>
          </cell>
          <cell r="C12">
            <v>1.5582278481012699</v>
          </cell>
          <cell r="D12">
            <v>1.5259835131381501</v>
          </cell>
          <cell r="E12">
            <v>5.7383134545619593E-2</v>
          </cell>
          <cell r="F12">
            <v>1.8670886075949366E-2</v>
          </cell>
          <cell r="G12" t="str">
            <v>...</v>
          </cell>
          <cell r="H12" t="str">
            <v>...</v>
          </cell>
          <cell r="I12" t="str">
            <v>...</v>
          </cell>
          <cell r="J12" t="str">
            <v>...</v>
          </cell>
        </row>
        <row r="13">
          <cell r="A13" t="str">
            <v xml:space="preserve">  Value-added tax </v>
          </cell>
          <cell r="B13">
            <v>6.7032118591723302</v>
          </cell>
          <cell r="C13">
            <v>10.350791139240499</v>
          </cell>
          <cell r="D13">
            <v>14.477518286074201</v>
          </cell>
          <cell r="E13">
            <v>1.7192246468667836</v>
          </cell>
          <cell r="F13">
            <v>1.5007911392405062</v>
          </cell>
          <cell r="G13">
            <v>1.9279165040967616</v>
          </cell>
          <cell r="H13">
            <v>2.272193308550186</v>
          </cell>
          <cell r="I13">
            <v>2.4611723030940391</v>
          </cell>
          <cell r="J13">
            <v>3.4251990445859875</v>
          </cell>
        </row>
        <row r="14">
          <cell r="A14" t="str">
            <v xml:space="preserve">  Excise taxes </v>
          </cell>
          <cell r="B14">
            <v>3.54848672019765</v>
          </cell>
          <cell r="C14">
            <v>2.1204113924050598</v>
          </cell>
          <cell r="D14">
            <v>5.6119592031078502</v>
          </cell>
          <cell r="E14">
            <v>0.61305936398738226</v>
          </cell>
          <cell r="F14">
            <v>0.48655063291139244</v>
          </cell>
          <cell r="G14">
            <v>0.14533749512290284</v>
          </cell>
          <cell r="H14">
            <v>0.5949442379182156</v>
          </cell>
          <cell r="I14">
            <v>0.49869928599103341</v>
          </cell>
          <cell r="J14">
            <v>0.61787420382165603</v>
          </cell>
        </row>
        <row r="15">
          <cell r="A15" t="str">
            <v xml:space="preserve">  Tax on vehicles</v>
          </cell>
          <cell r="B15" t="str">
            <v>...</v>
          </cell>
          <cell r="C15" t="str">
            <v>...</v>
          </cell>
          <cell r="D15" t="str">
            <v>...</v>
          </cell>
          <cell r="E15">
            <v>8.429161006701184E-3</v>
          </cell>
          <cell r="F15">
            <v>2.4841772151898735E-2</v>
          </cell>
          <cell r="G15">
            <v>4.07725321888412E-2</v>
          </cell>
          <cell r="H15">
            <v>4.5353159851301117E-2</v>
          </cell>
          <cell r="I15">
            <v>4.9261083743842367E-2</v>
          </cell>
          <cell r="J15">
            <v>4.8765923566878984E-2</v>
          </cell>
        </row>
        <row r="16">
          <cell r="A16" t="str">
            <v xml:space="preserve">  Tax on casinos and videos</v>
          </cell>
          <cell r="B16" t="str">
            <v>...</v>
          </cell>
          <cell r="C16" t="str">
            <v>...</v>
          </cell>
          <cell r="D16" t="str">
            <v>...</v>
          </cell>
          <cell r="E16">
            <v>3.2419850025773784E-4</v>
          </cell>
          <cell r="F16">
            <v>7.5949367088607601E-3</v>
          </cell>
          <cell r="G16">
            <v>1.0729613733905579E-3</v>
          </cell>
          <cell r="H16" t="str">
            <v>...</v>
          </cell>
          <cell r="I16" t="str">
            <v>...</v>
          </cell>
          <cell r="J16" t="str">
            <v>...</v>
          </cell>
        </row>
        <row r="17">
          <cell r="A17" t="str">
            <v xml:space="preserve">  Customs revenue</v>
          </cell>
          <cell r="B17">
            <v>0.135886349598518</v>
          </cell>
          <cell r="C17">
            <v>0.933544303797468</v>
          </cell>
          <cell r="D17">
            <v>3.1531327016590498</v>
          </cell>
          <cell r="E17">
            <v>0.5183934019121228</v>
          </cell>
          <cell r="F17">
            <v>1.7177215189873418</v>
          </cell>
          <cell r="G17">
            <v>1.2061061256340226</v>
          </cell>
          <cell r="H17">
            <v>1.3288475836431226</v>
          </cell>
          <cell r="I17">
            <v>1.513865057840261</v>
          </cell>
          <cell r="J17">
            <v>2.0527866242038217</v>
          </cell>
        </row>
        <row r="18">
          <cell r="A18" t="str">
            <v xml:space="preserve">    Export tax</v>
          </cell>
          <cell r="B18" t="str">
            <v>...</v>
          </cell>
          <cell r="C18" t="str">
            <v>...</v>
          </cell>
          <cell r="D18">
            <v>2.8481804730455802</v>
          </cell>
          <cell r="E18">
            <v>5.0574966040207101E-2</v>
          </cell>
          <cell r="F18">
            <v>1.6455696202531643E-2</v>
          </cell>
          <cell r="G18">
            <v>0</v>
          </cell>
          <cell r="H18" t="str">
            <v>...</v>
          </cell>
          <cell r="I18" t="str">
            <v>...</v>
          </cell>
          <cell r="J18" t="str">
            <v>...</v>
          </cell>
        </row>
        <row r="19">
          <cell r="A19" t="str">
            <v xml:space="preserve">    Import tariff</v>
          </cell>
          <cell r="B19" t="str">
            <v>...</v>
          </cell>
          <cell r="C19" t="str">
            <v>...</v>
          </cell>
          <cell r="D19" t="str">
            <v>...</v>
          </cell>
          <cell r="E19">
            <v>0.45679568686315264</v>
          </cell>
          <cell r="F19">
            <v>1.6871835443037972</v>
          </cell>
          <cell r="G19">
            <v>1.1622122512680453</v>
          </cell>
          <cell r="H19" t="str">
            <v>...</v>
          </cell>
          <cell r="I19" t="str">
            <v>...</v>
          </cell>
          <cell r="J19" t="str">
            <v>...</v>
          </cell>
        </row>
        <row r="20">
          <cell r="A20" t="str">
            <v xml:space="preserve">    Fees</v>
          </cell>
          <cell r="B20" t="str">
            <v>...</v>
          </cell>
          <cell r="C20" t="str">
            <v>...</v>
          </cell>
          <cell r="D20">
            <v>0.30495222861347099</v>
          </cell>
          <cell r="E20">
            <v>1.1022749008763086E-2</v>
          </cell>
          <cell r="F20">
            <v>1.4082278481012659E-2</v>
          </cell>
          <cell r="G20">
            <v>4.3893874365977373E-2</v>
          </cell>
          <cell r="H20" t="str">
            <v>...</v>
          </cell>
          <cell r="I20" t="str">
            <v>...</v>
          </cell>
          <cell r="J20" t="str">
            <v>...</v>
          </cell>
        </row>
        <row r="21">
          <cell r="A21" t="str">
            <v xml:space="preserve">  Taxes on aluminum and cotton</v>
          </cell>
          <cell r="E21">
            <v>4.7122252012462189</v>
          </cell>
          <cell r="F21">
            <v>4.9261075949367088</v>
          </cell>
          <cell r="G21">
            <v>3.9966835739367923</v>
          </cell>
          <cell r="H21">
            <v>3.5247583643122673</v>
          </cell>
          <cell r="I21">
            <v>3.2619693363591074</v>
          </cell>
          <cell r="J21">
            <v>2.4998805732484075</v>
          </cell>
        </row>
        <row r="22">
          <cell r="A22" t="str">
            <v xml:space="preserve">  Forestry tax</v>
          </cell>
          <cell r="B22" t="str">
            <v>...</v>
          </cell>
          <cell r="C22" t="str">
            <v>...</v>
          </cell>
          <cell r="D22" t="str">
            <v>...</v>
          </cell>
          <cell r="E22">
            <v>3.2419850025773784E-4</v>
          </cell>
          <cell r="F22">
            <v>3.1645569620253165E-4</v>
          </cell>
          <cell r="G22" t="str">
            <v>...</v>
          </cell>
          <cell r="H22" t="str">
            <v>...</v>
          </cell>
          <cell r="I22" t="str">
            <v>...</v>
          </cell>
          <cell r="J22" t="str">
            <v>...</v>
          </cell>
        </row>
        <row r="23">
          <cell r="A23" t="str">
            <v xml:space="preserve">  Land tax</v>
          </cell>
          <cell r="B23">
            <v>0.33662754786905502</v>
          </cell>
          <cell r="C23">
            <v>0.20110759493670899</v>
          </cell>
          <cell r="D23">
            <v>1.9430445396728899</v>
          </cell>
          <cell r="E23">
            <v>0.60657539398222748</v>
          </cell>
          <cell r="F23">
            <v>0.61170886075949371</v>
          </cell>
          <cell r="G23">
            <v>0.60124853687085444</v>
          </cell>
          <cell r="H23">
            <v>0.5390334572490707</v>
          </cell>
          <cell r="I23">
            <v>0.43593291636685666</v>
          </cell>
          <cell r="J23">
            <v>0.37965764331210189</v>
          </cell>
        </row>
        <row r="24">
          <cell r="A24" t="str">
            <v xml:space="preserve">  Prospection tax</v>
          </cell>
          <cell r="B24">
            <v>0.21309450277949399</v>
          </cell>
          <cell r="C24">
            <v>0.23939873417721499</v>
          </cell>
          <cell r="D24">
            <v>0.16734828350138001</v>
          </cell>
          <cell r="E24">
            <v>4.1821606533248179E-2</v>
          </cell>
          <cell r="F24">
            <v>7.5949367088607597E-2</v>
          </cell>
          <cell r="G24">
            <v>7.1985953960202881E-2</v>
          </cell>
          <cell r="H24">
            <v>8.4312267657992573E-2</v>
          </cell>
          <cell r="I24">
            <v>0.10682459733215255</v>
          </cell>
          <cell r="J24">
            <v>0.12941878980891719</v>
          </cell>
        </row>
        <row r="25">
          <cell r="A25" t="str">
            <v xml:space="preserve">  State duties and local taxes</v>
          </cell>
          <cell r="B25">
            <v>0.40457072266831401</v>
          </cell>
          <cell r="C25">
            <v>0.355221518987342</v>
          </cell>
          <cell r="D25">
            <v>0.18021227329400799</v>
          </cell>
          <cell r="E25">
            <v>7.8456037062372558E-2</v>
          </cell>
          <cell r="F25">
            <v>9.6518987341772153E-2</v>
          </cell>
          <cell r="G25">
            <v>0.79272337104955126</v>
          </cell>
          <cell r="H25">
            <v>1.0286988847583642</v>
          </cell>
          <cell r="I25">
            <v>1.2005313555100459</v>
          </cell>
          <cell r="J25">
            <v>1.4494824840764331</v>
          </cell>
        </row>
        <row r="26">
          <cell r="A26" t="str">
            <v xml:space="preserve">  Nontax revenue</v>
          </cell>
          <cell r="B26">
            <v>0.94657195799876503</v>
          </cell>
          <cell r="C26">
            <v>1.90332278481013</v>
          </cell>
          <cell r="D26">
            <v>2.3401983964833</v>
          </cell>
          <cell r="E26">
            <v>0.44869072435670915</v>
          </cell>
          <cell r="F26">
            <v>0.35886075949367091</v>
          </cell>
          <cell r="G26">
            <v>0.38402262973078422</v>
          </cell>
          <cell r="H26">
            <v>0.74788104089219332</v>
          </cell>
          <cell r="I26">
            <v>0.74129628604638287</v>
          </cell>
          <cell r="J26">
            <v>1.1474920382165605</v>
          </cell>
        </row>
        <row r="27">
          <cell r="A27" t="str">
            <v xml:space="preserve">    Industrial water charges</v>
          </cell>
          <cell r="B27" t="str">
            <v>...</v>
          </cell>
          <cell r="C27" t="str">
            <v>...</v>
          </cell>
          <cell r="D27" t="str">
            <v>...</v>
          </cell>
          <cell r="E27">
            <v>6.1597715048970188E-3</v>
          </cell>
          <cell r="F27">
            <v>5.0632911392405064E-3</v>
          </cell>
          <cell r="G27">
            <v>4.2918454935622317E-3</v>
          </cell>
          <cell r="H27" t="str">
            <v>...</v>
          </cell>
          <cell r="I27" t="str">
            <v>...</v>
          </cell>
          <cell r="J27" t="str">
            <v>...</v>
          </cell>
        </row>
        <row r="28">
          <cell r="A28" t="str">
            <v xml:space="preserve">    Rent fees and other local revenue</v>
          </cell>
          <cell r="B28">
            <v>0.932674490426189</v>
          </cell>
          <cell r="C28">
            <v>1.7030063291139199</v>
          </cell>
          <cell r="D28">
            <v>2.2399058425796898</v>
          </cell>
          <cell r="E28">
            <v>0.43442599034536872</v>
          </cell>
          <cell r="F28">
            <v>0.34477848101265823</v>
          </cell>
          <cell r="G28">
            <v>0.35680842762387821</v>
          </cell>
          <cell r="H28">
            <v>0.42081784386617099</v>
          </cell>
          <cell r="I28">
            <v>0.20268998726960757</v>
          </cell>
          <cell r="J28" t="str">
            <v>...</v>
          </cell>
        </row>
        <row r="29">
          <cell r="A29" t="str">
            <v xml:space="preserve">    Other  1/</v>
          </cell>
          <cell r="B29" t="str">
            <v>...</v>
          </cell>
          <cell r="C29">
            <v>0.18892405063291101</v>
          </cell>
          <cell r="D29">
            <v>5.4482780298188399E-2</v>
          </cell>
          <cell r="E29">
            <v>8.1049625064434465E-3</v>
          </cell>
          <cell r="F29">
            <v>9.0189873417721514E-3</v>
          </cell>
          <cell r="G29">
            <v>2.2922356613343735E-2</v>
          </cell>
          <cell r="H29">
            <v>0.32706319702602232</v>
          </cell>
          <cell r="I29">
            <v>0.53860629877677524</v>
          </cell>
          <cell r="J29" t="str">
            <v>...</v>
          </cell>
        </row>
        <row r="31">
          <cell r="A31" t="str">
            <v>Expenditure</v>
          </cell>
          <cell r="B31">
            <v>57.833539221741802</v>
          </cell>
          <cell r="C31">
            <v>52.065822784810102</v>
          </cell>
          <cell r="D31">
            <v>55.020914169830299</v>
          </cell>
          <cell r="E31">
            <v>17.88700385472017</v>
          </cell>
          <cell r="F31">
            <v>15.479905063291138</v>
          </cell>
          <cell r="G31">
            <v>13.905286773312522</v>
          </cell>
          <cell r="H31">
            <v>14.898066914498141</v>
          </cell>
          <cell r="I31">
            <v>12.620535251441405</v>
          </cell>
          <cell r="J31">
            <v>13.47205197523372</v>
          </cell>
        </row>
        <row r="33">
          <cell r="A33" t="str">
            <v xml:space="preserve">  National economy</v>
          </cell>
          <cell r="B33">
            <v>29.004014823965399</v>
          </cell>
          <cell r="C33">
            <v>18.520727848101298</v>
          </cell>
          <cell r="D33">
            <v>23.528528371209301</v>
          </cell>
          <cell r="E33">
            <v>3.6880821389320255</v>
          </cell>
          <cell r="F33">
            <v>3.3797468354430378</v>
          </cell>
          <cell r="G33">
            <v>3.4151385095591102</v>
          </cell>
          <cell r="H33">
            <v>3.5329368029739774</v>
          </cell>
          <cell r="I33">
            <v>2.0601162204437831</v>
          </cell>
          <cell r="J33">
            <v>2.3413486283408389</v>
          </cell>
        </row>
        <row r="34">
          <cell r="A34" t="str">
            <v xml:space="preserve">  Socio-cultural activities</v>
          </cell>
          <cell r="B34">
            <v>20.696417541692401</v>
          </cell>
          <cell r="C34">
            <v>16.365189873417702</v>
          </cell>
          <cell r="D34">
            <v>16.652813139197701</v>
          </cell>
          <cell r="E34">
            <v>3.792474056015017</v>
          </cell>
          <cell r="F34">
            <v>4.044620253164557</v>
          </cell>
          <cell r="G34">
            <v>3.9169918064767848</v>
          </cell>
          <cell r="H34">
            <v>3.7104089219330851</v>
          </cell>
          <cell r="I34">
            <v>3.8349347945872045</v>
          </cell>
          <cell r="J34">
            <v>4.2430533807153861</v>
          </cell>
        </row>
        <row r="35">
          <cell r="A35" t="str">
            <v xml:space="preserve">    Education</v>
          </cell>
          <cell r="B35">
            <v>11.1287831995059</v>
          </cell>
          <cell r="C35">
            <v>8.8058544303797497</v>
          </cell>
          <cell r="D35">
            <v>8.6734141494574395</v>
          </cell>
          <cell r="E35">
            <v>2.11247742767942</v>
          </cell>
          <cell r="F35">
            <v>2.0832278481012656</v>
          </cell>
          <cell r="G35">
            <v>2.1547990635973466</v>
          </cell>
          <cell r="H35">
            <v>2.1087732342007435</v>
          </cell>
          <cell r="I35">
            <v>2.2610837438423643</v>
          </cell>
          <cell r="J35">
            <v>2.546457006369427</v>
          </cell>
        </row>
        <row r="36">
          <cell r="A36" t="str">
            <v xml:space="preserve">    Culture</v>
          </cell>
          <cell r="B36">
            <v>0.816862260654725</v>
          </cell>
          <cell r="C36">
            <v>0.681962025316456</v>
          </cell>
          <cell r="D36">
            <v>0.99017796544068803</v>
          </cell>
          <cell r="E36">
            <v>0.28270109222474737</v>
          </cell>
          <cell r="F36">
            <v>0.44034810126582274</v>
          </cell>
          <cell r="G36">
            <v>0.42128365197034723</v>
          </cell>
          <cell r="H36">
            <v>0.3828252788104089</v>
          </cell>
          <cell r="I36">
            <v>0.5198981568605745</v>
          </cell>
          <cell r="J36">
            <v>0.60975739657232908</v>
          </cell>
        </row>
        <row r="37">
          <cell r="A37" t="str">
            <v xml:space="preserve">    Health</v>
          </cell>
          <cell r="B37">
            <v>5.6809759110562101</v>
          </cell>
          <cell r="C37">
            <v>5.4267405063291099</v>
          </cell>
          <cell r="D37">
            <v>6.4063251248272701</v>
          </cell>
          <cell r="E37">
            <v>1.3003601845337864</v>
          </cell>
          <cell r="F37">
            <v>1.3068037974683544</v>
          </cell>
          <cell r="G37">
            <v>1.1444596176355832</v>
          </cell>
          <cell r="H37">
            <v>1.0329368029739778</v>
          </cell>
          <cell r="I37">
            <v>0.91878933601632951</v>
          </cell>
          <cell r="J37">
            <v>0.97911604783732464</v>
          </cell>
        </row>
        <row r="38">
          <cell r="A38" t="str">
            <v xml:space="preserve">    Social security</v>
          </cell>
          <cell r="B38">
            <v>3.0435453983940701</v>
          </cell>
          <cell r="C38">
            <v>1.4376582278481</v>
          </cell>
          <cell r="D38">
            <v>0.54191739805142602</v>
          </cell>
          <cell r="E38">
            <v>9.6935351577063608E-2</v>
          </cell>
          <cell r="F38">
            <v>0.2142405063291139</v>
          </cell>
          <cell r="G38">
            <v>0.19644947327350759</v>
          </cell>
          <cell r="H38">
            <v>0.18587360594795538</v>
          </cell>
          <cell r="I38">
            <v>0.13516355786793602</v>
          </cell>
          <cell r="J38">
            <v>0.10772292993630572</v>
          </cell>
        </row>
        <row r="39">
          <cell r="A39" t="str">
            <v xml:space="preserve">  Allowances to population</v>
          </cell>
          <cell r="B39" t="str">
            <v>...</v>
          </cell>
          <cell r="C39">
            <v>5.6743670886075996</v>
          </cell>
          <cell r="D39">
            <v>4.4801027256524302</v>
          </cell>
          <cell r="E39">
            <v>1.6615173138209063</v>
          </cell>
          <cell r="F39">
            <v>0.27658227848101269</v>
          </cell>
          <cell r="G39">
            <v>0.4274287943815841</v>
          </cell>
          <cell r="H39">
            <v>0.11739776951672862</v>
          </cell>
          <cell r="I39">
            <v>0.27652626335307462</v>
          </cell>
          <cell r="J39">
            <v>0.37722929936305732</v>
          </cell>
        </row>
        <row r="40">
          <cell r="A40" t="str">
            <v xml:space="preserve">  Science</v>
          </cell>
          <cell r="B40">
            <v>0.36596664607782597</v>
          </cell>
          <cell r="C40">
            <v>0.26962025316455701</v>
          </cell>
          <cell r="D40">
            <v>0.45087993182667502</v>
          </cell>
          <cell r="E40">
            <v>8.1698022064949943E-2</v>
          </cell>
          <cell r="F40">
            <v>0.10094936708860761</v>
          </cell>
          <cell r="G40">
            <v>9.6566523605150209E-2</v>
          </cell>
          <cell r="H40">
            <v>0.1121189591078067</v>
          </cell>
          <cell r="I40" t="str">
            <v>...</v>
          </cell>
          <cell r="J40" t="str">
            <v>...</v>
          </cell>
        </row>
        <row r="41">
          <cell r="A41" t="str">
            <v xml:space="preserve">  Defense</v>
          </cell>
          <cell r="B41">
            <v>0.39530574428659698</v>
          </cell>
          <cell r="C41">
            <v>3.8509493670886101</v>
          </cell>
          <cell r="D41">
            <v>2.0223821780772</v>
          </cell>
          <cell r="E41">
            <v>1.2893374355250233</v>
          </cell>
          <cell r="F41">
            <v>1.6950949367088608</v>
          </cell>
          <cell r="G41">
            <v>1.3228638314475225</v>
          </cell>
          <cell r="H41">
            <v>1.3920446096654275</v>
          </cell>
          <cell r="I41">
            <v>1.1897935462445344</v>
          </cell>
          <cell r="J41">
            <v>1.1774283439490447</v>
          </cell>
        </row>
        <row r="42">
          <cell r="A42" t="str">
            <v xml:space="preserve">  State bodies and administration</v>
          </cell>
          <cell r="B42">
            <v>3.1778875849289698</v>
          </cell>
          <cell r="C42">
            <v>2.8047468354430398</v>
          </cell>
          <cell r="D42">
            <v>5.46230618158366</v>
          </cell>
          <cell r="E42">
            <v>0.86820358369022199</v>
          </cell>
          <cell r="F42">
            <v>1.2506329113924051</v>
          </cell>
          <cell r="G42">
            <v>1.8319352321498243</v>
          </cell>
          <cell r="H42">
            <v>1.5179925650557622</v>
          </cell>
          <cell r="I42">
            <v>2.7650965849338571</v>
          </cell>
          <cell r="J42">
            <v>2.656966560509554</v>
          </cell>
        </row>
        <row r="43">
          <cell r="A43" t="str">
            <v xml:space="preserve">  Law enforcement and judicial bodies</v>
          </cell>
          <cell r="B43">
            <v>1.0176034589252601</v>
          </cell>
          <cell r="C43">
            <v>1.43591772151899</v>
          </cell>
          <cell r="D43">
            <v>0.92050287140550402</v>
          </cell>
          <cell r="E43">
            <v>2.4467260814451475</v>
          </cell>
          <cell r="F43">
            <v>2.0981012658227849</v>
          </cell>
          <cell r="G43">
            <v>1.2498049161139289</v>
          </cell>
          <cell r="H43">
            <v>1.6401486988847584</v>
          </cell>
          <cell r="I43">
            <v>1.217302263795871</v>
          </cell>
          <cell r="J43">
            <v>0.55019904458598723</v>
          </cell>
        </row>
        <row r="44">
          <cell r="A44" t="str">
            <v xml:space="preserve">  Interest: foreign debt</v>
          </cell>
          <cell r="B44" t="str">
            <v>...</v>
          </cell>
          <cell r="C44" t="str">
            <v>...</v>
          </cell>
          <cell r="D44" t="str">
            <v>...</v>
          </cell>
          <cell r="E44">
            <v>1.1800825409381657</v>
          </cell>
          <cell r="F44">
            <v>1.2351265822784812</v>
          </cell>
          <cell r="G44">
            <v>0.71351931330472096</v>
          </cell>
          <cell r="H44">
            <v>0.3300371747211896</v>
          </cell>
          <cell r="I44">
            <v>0.33641445729783581</v>
          </cell>
          <cell r="J44">
            <v>0.5056528662420382</v>
          </cell>
        </row>
        <row r="45">
          <cell r="A45" t="str">
            <v xml:space="preserve">  Interest: domestic debt</v>
          </cell>
          <cell r="B45">
            <v>0.66707844348363199</v>
          </cell>
          <cell r="C45">
            <v>1.38037974683544</v>
          </cell>
          <cell r="D45" t="str">
            <v>...</v>
          </cell>
          <cell r="E45">
            <v>0</v>
          </cell>
          <cell r="F45">
            <v>1.6719409282652837E-5</v>
          </cell>
          <cell r="G45">
            <v>0</v>
          </cell>
          <cell r="H45">
            <v>0.26022304832713755</v>
          </cell>
          <cell r="I45">
            <v>2.4353794210438921E-2</v>
          </cell>
          <cell r="J45">
            <v>4.4546178343949042E-2</v>
          </cell>
        </row>
        <row r="46">
          <cell r="A46" t="str">
            <v xml:space="preserve">  Other  2/</v>
          </cell>
          <cell r="B46">
            <v>2.4706609017912302</v>
          </cell>
          <cell r="C46">
            <v>1.27768987341772</v>
          </cell>
          <cell r="D46">
            <v>1.35461887083274</v>
          </cell>
          <cell r="E46">
            <v>2.8788826822887121</v>
          </cell>
          <cell r="F46">
            <v>1.3990339135021097</v>
          </cell>
          <cell r="G46">
            <v>0.93103784627389774</v>
          </cell>
          <cell r="H46">
            <v>2.2847583643122675</v>
          </cell>
          <cell r="I46">
            <v>0.91599732657480537</v>
          </cell>
          <cell r="J46">
            <v>1.5756276731838654</v>
          </cell>
        </row>
        <row r="48">
          <cell r="A48" t="str">
            <v>Memorandum item:</v>
          </cell>
        </row>
        <row r="49">
          <cell r="A49" t="str">
            <v>Nominal GDP (in millions of somoni)</v>
          </cell>
          <cell r="E49">
            <v>309</v>
          </cell>
          <cell r="F49">
            <v>632</v>
          </cell>
          <cell r="G49">
            <v>1025.2</v>
          </cell>
          <cell r="H49">
            <v>1345</v>
          </cell>
          <cell r="I49">
            <v>1806.7</v>
          </cell>
          <cell r="J49">
            <v>2512</v>
          </cell>
        </row>
        <row r="50">
          <cell r="A50" t="str">
            <v xml:space="preserve">  </v>
          </cell>
          <cell r="B50" t="str">
            <v xml:space="preserve"> </v>
          </cell>
          <cell r="C50" t="str">
            <v xml:space="preserve"> </v>
          </cell>
          <cell r="D50" t="str">
            <v xml:space="preserve"> </v>
          </cell>
        </row>
        <row r="51">
          <cell r="A51" t="str">
            <v xml:space="preserve">   Sources: Ministry of Finance; and Fund staff estimates.</v>
          </cell>
        </row>
        <row r="53">
          <cell r="A53" t="str">
            <v xml:space="preserve">1/ Includes license fees, charges, and others. </v>
          </cell>
        </row>
        <row r="54">
          <cell r="A54" t="str">
            <v>2/ Includes expenditures for refugees, transfers to CIS budgets, and others.</v>
          </cell>
        </row>
      </sheetData>
      <sheetData sheetId="33" refreshError="1">
        <row r="1">
          <cell r="A1" t="str">
            <v>Table A-25: Tajikistan: Consolidated General Government Budget by Economic Classification, Quarterly,  2000–2002</v>
          </cell>
        </row>
        <row r="2">
          <cell r="A2" t="str">
            <v>(In thousands of somoni)</v>
          </cell>
        </row>
        <row r="4">
          <cell r="B4">
            <v>2000</v>
          </cell>
          <cell r="H4">
            <v>2001</v>
          </cell>
        </row>
        <row r="5">
          <cell r="B5" t="str">
            <v>Q1</v>
          </cell>
          <cell r="C5" t="str">
            <v>Q2</v>
          </cell>
          <cell r="D5" t="str">
            <v>Q3</v>
          </cell>
          <cell r="E5" t="str">
            <v>Q4</v>
          </cell>
          <cell r="F5" t="str">
            <v>Year</v>
          </cell>
          <cell r="H5" t="str">
            <v>Q1</v>
          </cell>
          <cell r="I5" t="str">
            <v>Q2</v>
          </cell>
          <cell r="J5" t="str">
            <v>Q3</v>
          </cell>
          <cell r="K5" t="str">
            <v>Q4</v>
          </cell>
          <cell r="L5" t="str">
            <v>Year</v>
          </cell>
        </row>
        <row r="9">
          <cell r="A9" t="str">
            <v xml:space="preserve">Overall revenues and grants </v>
          </cell>
          <cell r="B9">
            <v>43793.245000000003</v>
          </cell>
          <cell r="C9">
            <v>52357.14</v>
          </cell>
          <cell r="D9">
            <v>60817.996000000006</v>
          </cell>
          <cell r="E9">
            <v>88775.09599999999</v>
          </cell>
          <cell r="F9">
            <v>245743.47700000004</v>
          </cell>
          <cell r="H9">
            <v>88370.97</v>
          </cell>
          <cell r="I9">
            <v>91607.895000000004</v>
          </cell>
          <cell r="J9">
            <v>94061.6</v>
          </cell>
          <cell r="K9">
            <v>107874.461</v>
          </cell>
          <cell r="L9">
            <v>381914.92599999998</v>
          </cell>
        </row>
        <row r="10">
          <cell r="A10" t="str">
            <v xml:space="preserve">    Tax revenues </v>
          </cell>
          <cell r="B10">
            <v>41979.245000000003</v>
          </cell>
          <cell r="C10">
            <v>49378.546999999999</v>
          </cell>
          <cell r="D10">
            <v>55197.354000000007</v>
          </cell>
          <cell r="E10">
            <v>85794.81</v>
          </cell>
          <cell r="F10">
            <v>232349.95600000003</v>
          </cell>
          <cell r="H10">
            <v>84727.949000000008</v>
          </cell>
          <cell r="I10">
            <v>83428.525000000009</v>
          </cell>
          <cell r="J10">
            <v>85883.838000000003</v>
          </cell>
          <cell r="K10">
            <v>99049.426999999996</v>
          </cell>
          <cell r="L10">
            <v>353089.739</v>
          </cell>
        </row>
        <row r="11">
          <cell r="A11" t="str">
            <v xml:space="preserve">      Income and profit tax</v>
          </cell>
          <cell r="B11">
            <v>5780.7</v>
          </cell>
          <cell r="C11">
            <v>9120.991</v>
          </cell>
          <cell r="D11">
            <v>8557.893</v>
          </cell>
          <cell r="E11">
            <v>9803.5759999999991</v>
          </cell>
          <cell r="F11">
            <v>33263.160000000003</v>
          </cell>
          <cell r="H11">
            <v>10746.2</v>
          </cell>
          <cell r="I11">
            <v>11694.535</v>
          </cell>
          <cell r="J11">
            <v>11605.563</v>
          </cell>
          <cell r="K11">
            <v>13095.72</v>
          </cell>
          <cell r="L11">
            <v>47142.018000000004</v>
          </cell>
        </row>
        <row r="12">
          <cell r="A12" t="str">
            <v xml:space="preserve">      Payroll taxes</v>
          </cell>
          <cell r="B12">
            <v>6117.4</v>
          </cell>
          <cell r="C12">
            <v>5270.5690000000004</v>
          </cell>
          <cell r="D12">
            <v>7350.6639999999998</v>
          </cell>
          <cell r="E12">
            <v>10131.989</v>
          </cell>
          <cell r="F12">
            <v>28870.622000000003</v>
          </cell>
          <cell r="H12">
            <v>8106.4820000000009</v>
          </cell>
          <cell r="I12">
            <v>11638.187</v>
          </cell>
          <cell r="J12">
            <v>12151.34</v>
          </cell>
          <cell r="K12">
            <v>12876.419</v>
          </cell>
          <cell r="L12">
            <v>44772.428</v>
          </cell>
        </row>
        <row r="13">
          <cell r="A13" t="str">
            <v xml:space="preserve">      Property taxes</v>
          </cell>
          <cell r="B13">
            <v>1772.2</v>
          </cell>
          <cell r="C13">
            <v>2979.8339999999998</v>
          </cell>
          <cell r="D13">
            <v>3298.0050000000001</v>
          </cell>
          <cell r="E13">
            <v>3444.3440000000001</v>
          </cell>
          <cell r="F13">
            <v>11494.383000000002</v>
          </cell>
          <cell r="H13">
            <v>2630.0740000000001</v>
          </cell>
          <cell r="I13">
            <v>3251.8410000000003</v>
          </cell>
          <cell r="J13">
            <v>4624.4210000000003</v>
          </cell>
          <cell r="K13">
            <v>4289.2060000000001</v>
          </cell>
          <cell r="L13">
            <v>14795.542000000001</v>
          </cell>
        </row>
        <row r="14">
          <cell r="A14" t="str">
            <v xml:space="preserve">      Internal taxes on goods and services</v>
          </cell>
          <cell r="B14">
            <v>12355.19</v>
          </cell>
          <cell r="C14">
            <v>14291.262999999999</v>
          </cell>
          <cell r="D14">
            <v>18287.392</v>
          </cell>
          <cell r="E14">
            <v>25470.448</v>
          </cell>
          <cell r="F14">
            <v>70404.293000000005</v>
          </cell>
          <cell r="H14">
            <v>26360.931</v>
          </cell>
          <cell r="I14">
            <v>31419.61</v>
          </cell>
          <cell r="J14">
            <v>35090.165000000001</v>
          </cell>
          <cell r="K14">
            <v>35674.18</v>
          </cell>
          <cell r="L14">
            <v>128544.886</v>
          </cell>
        </row>
        <row r="15">
          <cell r="A15" t="str">
            <v xml:space="preserve">        Of which:</v>
          </cell>
        </row>
        <row r="16">
          <cell r="A16" t="str">
            <v xml:space="preserve">        Value added tax</v>
          </cell>
          <cell r="B16">
            <v>7703.8809999999994</v>
          </cell>
          <cell r="C16">
            <v>7591.3029999999999</v>
          </cell>
          <cell r="D16">
            <v>11056.014000000001</v>
          </cell>
          <cell r="E16">
            <v>18114.737000000001</v>
          </cell>
          <cell r="F16">
            <v>44465.934999999998</v>
          </cell>
          <cell r="H16">
            <v>18205.999</v>
          </cell>
          <cell r="I16">
            <v>19729.932000000001</v>
          </cell>
          <cell r="J16">
            <v>24504.382000000001</v>
          </cell>
          <cell r="K16">
            <v>23600.756999999998</v>
          </cell>
          <cell r="L16">
            <v>86041.07</v>
          </cell>
        </row>
        <row r="17">
          <cell r="A17" t="str">
            <v xml:space="preserve">        Excises</v>
          </cell>
          <cell r="B17">
            <v>1245.1089999999999</v>
          </cell>
          <cell r="C17">
            <v>2572.0910000000003</v>
          </cell>
          <cell r="D17">
            <v>2710.0969999999998</v>
          </cell>
          <cell r="E17">
            <v>2483.1750000000002</v>
          </cell>
          <cell r="F17">
            <v>9010.4720000000016</v>
          </cell>
          <cell r="H17">
            <v>2804.3089999999997</v>
          </cell>
          <cell r="I17">
            <v>4829.8629999999994</v>
          </cell>
          <cell r="J17">
            <v>3338.5050000000001</v>
          </cell>
          <cell r="K17">
            <v>4548.5109999999995</v>
          </cell>
          <cell r="L17">
            <v>15521.187999999998</v>
          </cell>
        </row>
        <row r="18">
          <cell r="A18" t="str">
            <v xml:space="preserve">      International trade and operations tax</v>
          </cell>
          <cell r="B18">
            <v>15491.555</v>
          </cell>
          <cell r="C18">
            <v>17255.673999999999</v>
          </cell>
          <cell r="D18">
            <v>17191.778000000002</v>
          </cell>
          <cell r="E18">
            <v>36345.265999999996</v>
          </cell>
          <cell r="F18">
            <v>86284.273000000001</v>
          </cell>
          <cell r="H18">
            <v>36036.944000000003</v>
          </cell>
          <cell r="I18">
            <v>24497.478999999999</v>
          </cell>
          <cell r="J18">
            <v>21647.571</v>
          </cell>
          <cell r="K18">
            <v>32180.685000000001</v>
          </cell>
          <cell r="L18">
            <v>114362.679</v>
          </cell>
        </row>
        <row r="19">
          <cell r="A19" t="str">
            <v xml:space="preserve">        Of which:</v>
          </cell>
        </row>
        <row r="20">
          <cell r="A20" t="str">
            <v xml:space="preserve">         Total sales taxes</v>
          </cell>
          <cell r="B20">
            <v>10681.67</v>
          </cell>
          <cell r="C20">
            <v>11108.605</v>
          </cell>
          <cell r="D20">
            <v>11023.685000000001</v>
          </cell>
          <cell r="E20">
            <v>26119.633999999998</v>
          </cell>
          <cell r="F20">
            <v>58933.593999999997</v>
          </cell>
          <cell r="H20">
            <v>23864.516</v>
          </cell>
          <cell r="I20">
            <v>13671.252</v>
          </cell>
          <cell r="J20">
            <v>8874.6229999999996</v>
          </cell>
          <cell r="K20">
            <v>16386.159</v>
          </cell>
          <cell r="L20">
            <v>62796.55</v>
          </cell>
        </row>
        <row r="21">
          <cell r="A21" t="str">
            <v xml:space="preserve">         Import duties</v>
          </cell>
          <cell r="B21">
            <v>4809.8850000000002</v>
          </cell>
          <cell r="C21">
            <v>6147.0690000000004</v>
          </cell>
          <cell r="D21">
            <v>6168.0929999999998</v>
          </cell>
          <cell r="E21">
            <v>10225.632</v>
          </cell>
          <cell r="F21">
            <v>27350.679</v>
          </cell>
          <cell r="H21">
            <v>12172.428</v>
          </cell>
          <cell r="I21">
            <v>10826.227000000001</v>
          </cell>
          <cell r="J21">
            <v>12772.948</v>
          </cell>
          <cell r="K21">
            <v>15794.526000000002</v>
          </cell>
          <cell r="L21">
            <v>51566.129000000001</v>
          </cell>
        </row>
        <row r="22">
          <cell r="A22" t="str">
            <v xml:space="preserve">       Other taxes</v>
          </cell>
          <cell r="B22">
            <v>462.2</v>
          </cell>
          <cell r="C22">
            <v>460.21600000000001</v>
          </cell>
          <cell r="D22">
            <v>511.62200000000001</v>
          </cell>
          <cell r="E22">
            <v>599.18700000000001</v>
          </cell>
          <cell r="F22">
            <v>2033.2249999999999</v>
          </cell>
          <cell r="H22">
            <v>847.31799999999998</v>
          </cell>
          <cell r="I22">
            <v>926.87299999999993</v>
          </cell>
          <cell r="J22">
            <v>764.77800000000002</v>
          </cell>
          <cell r="K22">
            <v>933.21699999999998</v>
          </cell>
          <cell r="L22">
            <v>3472.1860000000001</v>
          </cell>
        </row>
        <row r="23">
          <cell r="A23" t="str">
            <v xml:space="preserve">     Non-tax duties</v>
          </cell>
          <cell r="B23">
            <v>1814</v>
          </cell>
          <cell r="C23">
            <v>2978.5929999999998</v>
          </cell>
          <cell r="D23">
            <v>3932.6420000000003</v>
          </cell>
          <cell r="E23">
            <v>2980.2860000000001</v>
          </cell>
          <cell r="F23">
            <v>11705.521000000001</v>
          </cell>
          <cell r="H23">
            <v>3643.0210000000002</v>
          </cell>
          <cell r="I23">
            <v>8179.37</v>
          </cell>
          <cell r="J23">
            <v>8177.7619999999997</v>
          </cell>
          <cell r="K23">
            <v>8825.0339999999997</v>
          </cell>
          <cell r="L23">
            <v>28825.186999999998</v>
          </cell>
        </row>
        <row r="24">
          <cell r="A24" t="str">
            <v xml:space="preserve">     Grants</v>
          </cell>
          <cell r="B24">
            <v>0</v>
          </cell>
          <cell r="C24">
            <v>0</v>
          </cell>
          <cell r="D24">
            <v>1688</v>
          </cell>
          <cell r="E24">
            <v>0</v>
          </cell>
          <cell r="F24">
            <v>1688</v>
          </cell>
          <cell r="H24">
            <v>0</v>
          </cell>
          <cell r="I24">
            <v>0</v>
          </cell>
          <cell r="J24">
            <v>0</v>
          </cell>
          <cell r="K24">
            <v>0</v>
          </cell>
          <cell r="L24">
            <v>0</v>
          </cell>
        </row>
        <row r="26">
          <cell r="A26" t="str">
            <v>Total expenditures and loans minus repayments  1/</v>
          </cell>
          <cell r="B26">
            <v>38463.922999999995</v>
          </cell>
          <cell r="C26">
            <v>59624.4</v>
          </cell>
          <cell r="D26">
            <v>68894.054999999993</v>
          </cell>
          <cell r="E26">
            <v>90101.443699999989</v>
          </cell>
          <cell r="F26">
            <v>257083.82169999997</v>
          </cell>
          <cell r="H26">
            <v>66207.703999999998</v>
          </cell>
          <cell r="I26">
            <v>109101.95599999999</v>
          </cell>
          <cell r="J26">
            <v>96469.054999999993</v>
          </cell>
          <cell r="K26">
            <v>112214.18500000001</v>
          </cell>
          <cell r="L26">
            <v>383992.9</v>
          </cell>
        </row>
        <row r="27">
          <cell r="A27" t="str">
            <v xml:space="preserve">    Current expenditures</v>
          </cell>
          <cell r="B27">
            <v>31978.722999999998</v>
          </cell>
          <cell r="C27">
            <v>51041.599999999999</v>
          </cell>
          <cell r="D27">
            <v>55420.28</v>
          </cell>
          <cell r="E27">
            <v>69442.119000000006</v>
          </cell>
          <cell r="F27">
            <v>207882.72199999998</v>
          </cell>
          <cell r="H27">
            <v>54902.742999999995</v>
          </cell>
          <cell r="I27">
            <v>88034.885999999999</v>
          </cell>
          <cell r="J27">
            <v>73909.964999999997</v>
          </cell>
          <cell r="K27">
            <v>91069.14499999999</v>
          </cell>
          <cell r="L27">
            <v>307916.739</v>
          </cell>
        </row>
        <row r="28">
          <cell r="A28" t="str">
            <v xml:space="preserve">       Expenditures on goods and services</v>
          </cell>
          <cell r="B28">
            <v>22945.323</v>
          </cell>
          <cell r="C28">
            <v>36357.300000000003</v>
          </cell>
          <cell r="D28">
            <v>40603.627</v>
          </cell>
          <cell r="E28">
            <v>48223.291000000005</v>
          </cell>
          <cell r="F28">
            <v>148129.541</v>
          </cell>
          <cell r="H28">
            <v>40392.796000000002</v>
          </cell>
          <cell r="I28">
            <v>65793.277999999991</v>
          </cell>
          <cell r="J28">
            <v>53315.337</v>
          </cell>
          <cell r="K28">
            <v>62498.301999999996</v>
          </cell>
          <cell r="L28">
            <v>221999.71299999999</v>
          </cell>
        </row>
        <row r="29">
          <cell r="A29" t="str">
            <v xml:space="preserve">        Of which:</v>
          </cell>
        </row>
        <row r="30">
          <cell r="A30" t="str">
            <v xml:space="preserve">         Wages and salaries</v>
          </cell>
          <cell r="B30">
            <v>14483.891</v>
          </cell>
          <cell r="C30">
            <v>17728.3</v>
          </cell>
          <cell r="D30">
            <v>16983.536</v>
          </cell>
          <cell r="E30">
            <v>17331.192000000003</v>
          </cell>
          <cell r="F30">
            <v>66526.918999999994</v>
          </cell>
          <cell r="H30">
            <v>17910.488000000001</v>
          </cell>
          <cell r="I30">
            <v>19712.455999999998</v>
          </cell>
          <cell r="J30">
            <v>23650.824000000001</v>
          </cell>
          <cell r="K30">
            <v>21169.419000000002</v>
          </cell>
          <cell r="L30">
            <v>82443.187000000005</v>
          </cell>
        </row>
        <row r="31">
          <cell r="A31" t="str">
            <v xml:space="preserve">         Other</v>
          </cell>
          <cell r="B31">
            <v>8461.4320000000007</v>
          </cell>
          <cell r="C31">
            <v>18629</v>
          </cell>
          <cell r="D31">
            <v>23620.091</v>
          </cell>
          <cell r="E31">
            <v>30892.099000000002</v>
          </cell>
          <cell r="F31">
            <v>81602.622000000003</v>
          </cell>
          <cell r="H31">
            <v>22482.308000000005</v>
          </cell>
          <cell r="I31">
            <v>46080.822</v>
          </cell>
          <cell r="J31">
            <v>29664.512999999995</v>
          </cell>
          <cell r="K31">
            <v>41328.882999999994</v>
          </cell>
          <cell r="L31">
            <v>139556.52599999998</v>
          </cell>
        </row>
        <row r="32">
          <cell r="A32" t="str">
            <v xml:space="preserve">       Interest payments</v>
          </cell>
          <cell r="B32">
            <v>910.7</v>
          </cell>
          <cell r="C32">
            <v>1510.6</v>
          </cell>
          <cell r="D32">
            <v>803.74599999999998</v>
          </cell>
          <cell r="E32">
            <v>3292.4850000000006</v>
          </cell>
          <cell r="F32">
            <v>6517.5310000000009</v>
          </cell>
          <cell r="H32">
            <v>1002.717</v>
          </cell>
          <cell r="I32">
            <v>3649.7349999999997</v>
          </cell>
          <cell r="J32">
            <v>2050.2179999999998</v>
          </cell>
          <cell r="K32">
            <v>7117.4309999999996</v>
          </cell>
          <cell r="L32">
            <v>13820.100999999999</v>
          </cell>
        </row>
        <row r="33">
          <cell r="A33" t="str">
            <v xml:space="preserve">       Transfers to households</v>
          </cell>
          <cell r="B33">
            <v>7336.1</v>
          </cell>
          <cell r="C33">
            <v>9420.2999999999993</v>
          </cell>
          <cell r="D33">
            <v>10242.687</v>
          </cell>
          <cell r="E33">
            <v>12978.322</v>
          </cell>
          <cell r="F33">
            <v>39977.409</v>
          </cell>
          <cell r="H33">
            <v>10862.401</v>
          </cell>
          <cell r="I33">
            <v>15834.507999999998</v>
          </cell>
          <cell r="J33">
            <v>16372.426000000001</v>
          </cell>
          <cell r="K33">
            <v>16872.559000000001</v>
          </cell>
          <cell r="L33">
            <v>59941.894</v>
          </cell>
        </row>
        <row r="34">
          <cell r="A34" t="str">
            <v xml:space="preserve">       Subsidies and other current transfers</v>
          </cell>
          <cell r="B34">
            <v>786.6</v>
          </cell>
          <cell r="C34">
            <v>3753.4</v>
          </cell>
          <cell r="D34">
            <v>3770.22</v>
          </cell>
          <cell r="E34">
            <v>4948.0210000000006</v>
          </cell>
          <cell r="F34">
            <v>13258.241</v>
          </cell>
          <cell r="H34">
            <v>2644.8289999999988</v>
          </cell>
          <cell r="I34">
            <v>2757.3649999999998</v>
          </cell>
          <cell r="J34">
            <v>2171.9840000000004</v>
          </cell>
          <cell r="K34">
            <v>4580.8530000000001</v>
          </cell>
          <cell r="L34">
            <v>12155.030999999999</v>
          </cell>
        </row>
        <row r="35">
          <cell r="A35" t="str">
            <v xml:space="preserve">    Capital expenditures</v>
          </cell>
          <cell r="B35">
            <v>5807.6</v>
          </cell>
          <cell r="C35">
            <v>7853</v>
          </cell>
          <cell r="D35">
            <v>13418.775</v>
          </cell>
          <cell r="E35">
            <v>20722.822699999997</v>
          </cell>
          <cell r="F35">
            <v>47802.197699999997</v>
          </cell>
          <cell r="H35">
            <v>11108.226000000001</v>
          </cell>
          <cell r="I35">
            <v>20096.298999999999</v>
          </cell>
          <cell r="J35">
            <v>21828.070999999996</v>
          </cell>
          <cell r="K35">
            <v>20591.39</v>
          </cell>
          <cell r="L35">
            <v>73623.986000000004</v>
          </cell>
        </row>
        <row r="36">
          <cell r="A36" t="str">
            <v xml:space="preserve">    Lending minus repayments</v>
          </cell>
          <cell r="B36">
            <v>677.6</v>
          </cell>
          <cell r="C36">
            <v>729.8</v>
          </cell>
          <cell r="D36">
            <v>55</v>
          </cell>
          <cell r="E36">
            <v>-63.49799999999999</v>
          </cell>
          <cell r="F36">
            <v>1398.9019999999998</v>
          </cell>
          <cell r="H36">
            <v>196.73500000000001</v>
          </cell>
          <cell r="I36">
            <v>970.77099999999996</v>
          </cell>
          <cell r="J36">
            <v>731.01900000000001</v>
          </cell>
          <cell r="K36">
            <v>553.65</v>
          </cell>
          <cell r="L36">
            <v>2452.1750000000002</v>
          </cell>
        </row>
        <row r="38">
          <cell r="A38" t="str">
            <v>Overall balance</v>
          </cell>
          <cell r="B38">
            <v>5329.3220000000074</v>
          </cell>
          <cell r="C38">
            <v>-7267.26</v>
          </cell>
          <cell r="D38">
            <v>-8076.0589999999866</v>
          </cell>
          <cell r="E38">
            <v>-1326.3476999999984</v>
          </cell>
          <cell r="F38">
            <v>-11340.344699999929</v>
          </cell>
          <cell r="H38">
            <v>22163.266000000003</v>
          </cell>
          <cell r="I38">
            <v>-17494.060999999987</v>
          </cell>
          <cell r="J38">
            <v>-2407.4549999999872</v>
          </cell>
          <cell r="K38">
            <v>-4339.7240000000165</v>
          </cell>
          <cell r="L38">
            <v>-2077.9740000000456</v>
          </cell>
        </row>
        <row r="40">
          <cell r="A40" t="str">
            <v>Total financing</v>
          </cell>
          <cell r="B40">
            <v>-5329</v>
          </cell>
          <cell r="C40">
            <v>7267</v>
          </cell>
          <cell r="D40">
            <v>8076</v>
          </cell>
          <cell r="E40">
            <v>1326</v>
          </cell>
          <cell r="F40">
            <v>11340</v>
          </cell>
          <cell r="H40">
            <v>-22163</v>
          </cell>
          <cell r="I40">
            <v>17494</v>
          </cell>
          <cell r="J40">
            <v>2407</v>
          </cell>
          <cell r="K40">
            <v>4340</v>
          </cell>
          <cell r="L40">
            <v>2078</v>
          </cell>
        </row>
        <row r="41">
          <cell r="A41" t="str">
            <v xml:space="preserve">   Net external </v>
          </cell>
          <cell r="B41">
            <v>-628</v>
          </cell>
          <cell r="C41">
            <v>-213</v>
          </cell>
          <cell r="D41">
            <v>-139</v>
          </cell>
          <cell r="E41">
            <v>47682</v>
          </cell>
          <cell r="F41">
            <v>46702</v>
          </cell>
          <cell r="H41">
            <v>-28575</v>
          </cell>
          <cell r="I41">
            <v>-1674</v>
          </cell>
          <cell r="J41">
            <v>57834</v>
          </cell>
          <cell r="K41">
            <v>-6549</v>
          </cell>
          <cell r="L41">
            <v>21036</v>
          </cell>
        </row>
        <row r="42">
          <cell r="A42" t="str">
            <v xml:space="preserve">      Disbursements</v>
          </cell>
          <cell r="B42">
            <v>0</v>
          </cell>
          <cell r="C42">
            <v>0</v>
          </cell>
          <cell r="D42">
            <v>0</v>
          </cell>
          <cell r="E42">
            <v>49060</v>
          </cell>
          <cell r="F42">
            <v>49060</v>
          </cell>
          <cell r="H42">
            <v>0</v>
          </cell>
          <cell r="I42">
            <v>0</v>
          </cell>
          <cell r="J42">
            <v>59544</v>
          </cell>
          <cell r="K42">
            <v>0</v>
          </cell>
          <cell r="L42">
            <v>59544</v>
          </cell>
        </row>
        <row r="43">
          <cell r="A43" t="str">
            <v xml:space="preserve">      Amortization</v>
          </cell>
          <cell r="B43">
            <v>-628</v>
          </cell>
          <cell r="C43">
            <v>-213</v>
          </cell>
          <cell r="D43">
            <v>-139</v>
          </cell>
          <cell r="E43">
            <v>-1378</v>
          </cell>
          <cell r="F43">
            <v>-2358</v>
          </cell>
          <cell r="H43">
            <v>-28575</v>
          </cell>
          <cell r="I43">
            <v>-1674</v>
          </cell>
          <cell r="J43">
            <v>-1710</v>
          </cell>
          <cell r="K43">
            <v>-6549</v>
          </cell>
          <cell r="L43">
            <v>-38508</v>
          </cell>
        </row>
        <row r="44">
          <cell r="A44" t="str">
            <v xml:space="preserve">   Net domestic</v>
          </cell>
          <cell r="B44">
            <v>-4701</v>
          </cell>
          <cell r="C44">
            <v>7480</v>
          </cell>
          <cell r="D44">
            <v>8215</v>
          </cell>
          <cell r="E44">
            <v>-46356</v>
          </cell>
          <cell r="F44">
            <v>-35362</v>
          </cell>
          <cell r="H44">
            <v>6412</v>
          </cell>
          <cell r="I44">
            <v>19168</v>
          </cell>
          <cell r="J44">
            <v>-55427</v>
          </cell>
          <cell r="K44">
            <v>10889</v>
          </cell>
          <cell r="L44">
            <v>-18958</v>
          </cell>
        </row>
        <row r="45">
          <cell r="A45" t="str">
            <v xml:space="preserve">      NBT</v>
          </cell>
          <cell r="B45">
            <v>-1967</v>
          </cell>
          <cell r="C45">
            <v>1317</v>
          </cell>
          <cell r="D45">
            <v>8348</v>
          </cell>
          <cell r="E45">
            <v>-46107</v>
          </cell>
          <cell r="F45">
            <v>-38409</v>
          </cell>
          <cell r="H45">
            <v>8422</v>
          </cell>
          <cell r="I45">
            <v>11810</v>
          </cell>
          <cell r="J45">
            <v>-53068</v>
          </cell>
          <cell r="K45">
            <v>10700</v>
          </cell>
          <cell r="L45">
            <v>-22136</v>
          </cell>
        </row>
        <row r="46">
          <cell r="A46" t="str">
            <v xml:space="preserve">      Commercial banks</v>
          </cell>
          <cell r="B46">
            <v>-944</v>
          </cell>
          <cell r="C46">
            <v>153</v>
          </cell>
          <cell r="D46">
            <v>-3890</v>
          </cell>
          <cell r="E46">
            <v>-1714</v>
          </cell>
          <cell r="F46">
            <v>-6395</v>
          </cell>
          <cell r="H46">
            <v>-6112</v>
          </cell>
          <cell r="I46">
            <v>5898</v>
          </cell>
          <cell r="J46">
            <v>2918</v>
          </cell>
          <cell r="K46">
            <v>1058</v>
          </cell>
          <cell r="L46">
            <v>3762</v>
          </cell>
        </row>
        <row r="47">
          <cell r="A47" t="str">
            <v xml:space="preserve">      Repayment to Tajik rail</v>
          </cell>
          <cell r="B47">
            <v>-5388</v>
          </cell>
          <cell r="C47">
            <v>-2380</v>
          </cell>
          <cell r="D47">
            <v>-500</v>
          </cell>
          <cell r="E47">
            <v>0</v>
          </cell>
          <cell r="F47">
            <v>-8268</v>
          </cell>
          <cell r="H47">
            <v>0</v>
          </cell>
          <cell r="I47">
            <v>0</v>
          </cell>
          <cell r="J47">
            <v>-6292</v>
          </cell>
          <cell r="K47">
            <v>-1705</v>
          </cell>
          <cell r="L47">
            <v>-7997</v>
          </cell>
        </row>
        <row r="48">
          <cell r="A48" t="str">
            <v xml:space="preserve">      Gross proceeds from privatization</v>
          </cell>
          <cell r="B48">
            <v>3388</v>
          </cell>
          <cell r="C48">
            <v>8357</v>
          </cell>
          <cell r="D48">
            <v>4126</v>
          </cell>
          <cell r="E48">
            <v>1607</v>
          </cell>
          <cell r="F48">
            <v>17478</v>
          </cell>
          <cell r="H48">
            <v>4102</v>
          </cell>
          <cell r="I48">
            <v>1460</v>
          </cell>
          <cell r="J48">
            <v>1015</v>
          </cell>
          <cell r="K48">
            <v>836</v>
          </cell>
          <cell r="L48">
            <v>7413</v>
          </cell>
        </row>
        <row r="49">
          <cell r="A49" t="str">
            <v xml:space="preserve">      Other non-banking sector</v>
          </cell>
          <cell r="B49">
            <v>210</v>
          </cell>
          <cell r="C49">
            <v>33</v>
          </cell>
          <cell r="D49">
            <v>131</v>
          </cell>
          <cell r="E49">
            <v>-142</v>
          </cell>
          <cell r="F49">
            <v>232</v>
          </cell>
          <cell r="H49">
            <v>0</v>
          </cell>
          <cell r="I49">
            <v>0</v>
          </cell>
          <cell r="J49">
            <v>0</v>
          </cell>
          <cell r="K49">
            <v>0</v>
          </cell>
          <cell r="L49">
            <v>0</v>
          </cell>
        </row>
        <row r="51">
          <cell r="A51" t="str">
            <v>Sources: Ministry of Finance; and Fund staff estimates.</v>
          </cell>
        </row>
        <row r="53">
          <cell r="A53" t="str">
            <v>1/  Externally-financed public investment programs are not included.</v>
          </cell>
        </row>
      </sheetData>
      <sheetData sheetId="34" refreshError="1">
        <row r="1">
          <cell r="A1" t="str">
            <v>Table A-26. Tajikistan: Operations of the Consolidated General Government, 1996–2002</v>
          </cell>
        </row>
        <row r="4">
          <cell r="B4">
            <v>1992</v>
          </cell>
          <cell r="C4">
            <v>1993</v>
          </cell>
          <cell r="D4">
            <v>1994</v>
          </cell>
          <cell r="E4">
            <v>1996</v>
          </cell>
          <cell r="F4">
            <v>1997</v>
          </cell>
          <cell r="G4">
            <v>1998</v>
          </cell>
          <cell r="H4">
            <v>1999</v>
          </cell>
          <cell r="I4">
            <v>2000</v>
          </cell>
          <cell r="J4">
            <v>2001</v>
          </cell>
        </row>
        <row r="7">
          <cell r="E7" t="str">
            <v>(In thousands of somoni)</v>
          </cell>
        </row>
        <row r="9">
          <cell r="A9" t="str">
            <v>Revenue</v>
          </cell>
          <cell r="B9">
            <v>22785.9</v>
          </cell>
          <cell r="C9">
            <v>235666.6</v>
          </cell>
          <cell r="D9">
            <v>962076.9</v>
          </cell>
          <cell r="E9">
            <v>40791</v>
          </cell>
          <cell r="F9">
            <v>86601</v>
          </cell>
          <cell r="G9">
            <v>123515</v>
          </cell>
          <cell r="H9">
            <v>181686</v>
          </cell>
          <cell r="I9">
            <v>245743</v>
          </cell>
          <cell r="J9">
            <v>381915</v>
          </cell>
        </row>
        <row r="11">
          <cell r="A11" t="str">
            <v xml:space="preserve">   State budget</v>
          </cell>
          <cell r="B11">
            <v>17235</v>
          </cell>
          <cell r="C11">
            <v>171224</v>
          </cell>
          <cell r="D11">
            <v>765290</v>
          </cell>
          <cell r="E11">
            <v>37335</v>
          </cell>
          <cell r="F11">
            <v>76720</v>
          </cell>
          <cell r="G11">
            <v>115201</v>
          </cell>
          <cell r="H11">
            <v>168303</v>
          </cell>
          <cell r="I11">
            <v>218803</v>
          </cell>
          <cell r="J11">
            <v>342316</v>
          </cell>
        </row>
        <row r="12">
          <cell r="A12" t="str">
            <v xml:space="preserve">     Tax revenue</v>
          </cell>
          <cell r="B12">
            <v>16622</v>
          </cell>
          <cell r="C12">
            <v>159195</v>
          </cell>
          <cell r="D12">
            <v>725086</v>
          </cell>
          <cell r="E12">
            <v>35953</v>
          </cell>
          <cell r="F12">
            <v>74452</v>
          </cell>
          <cell r="G12">
            <v>111264</v>
          </cell>
          <cell r="H12">
            <v>158244</v>
          </cell>
          <cell r="I12">
            <v>205409</v>
          </cell>
          <cell r="J12">
            <v>313491</v>
          </cell>
        </row>
        <row r="13">
          <cell r="A13" t="str">
            <v xml:space="preserve">     Nontax revenue</v>
          </cell>
          <cell r="B13">
            <v>613</v>
          </cell>
          <cell r="C13">
            <v>12029</v>
          </cell>
          <cell r="D13">
            <v>40204</v>
          </cell>
          <cell r="E13">
            <v>1382</v>
          </cell>
          <cell r="F13">
            <v>2268</v>
          </cell>
          <cell r="G13">
            <v>3937</v>
          </cell>
          <cell r="H13">
            <v>10059</v>
          </cell>
          <cell r="I13">
            <v>13394</v>
          </cell>
          <cell r="J13">
            <v>28825</v>
          </cell>
        </row>
        <row r="14">
          <cell r="A14" t="str">
            <v xml:space="preserve">   Pension fund 2/ </v>
          </cell>
          <cell r="B14">
            <v>5384.2</v>
          </cell>
          <cell r="C14">
            <v>52231.4</v>
          </cell>
          <cell r="D14">
            <v>162573.29999999999</v>
          </cell>
          <cell r="E14" t="str">
            <v>--</v>
          </cell>
          <cell r="F14" t="str">
            <v>--</v>
          </cell>
          <cell r="G14" t="str">
            <v>--</v>
          </cell>
          <cell r="H14" t="str">
            <v>--</v>
          </cell>
          <cell r="I14" t="str">
            <v>--</v>
          </cell>
        </row>
        <row r="15">
          <cell r="A15" t="str">
            <v xml:space="preserve">     Of which: gross receipts</v>
          </cell>
          <cell r="B15">
            <v>7155.7</v>
          </cell>
          <cell r="C15">
            <v>60833.4</v>
          </cell>
          <cell r="D15">
            <v>166873.29999999999</v>
          </cell>
          <cell r="E15" t="str">
            <v>--</v>
          </cell>
          <cell r="F15" t="str">
            <v>--</v>
          </cell>
          <cell r="G15" t="str">
            <v>--</v>
          </cell>
          <cell r="H15" t="str">
            <v>--</v>
          </cell>
          <cell r="I15" t="str">
            <v>--</v>
          </cell>
        </row>
        <row r="16">
          <cell r="A16" t="str">
            <v xml:space="preserve">               Transfers from budget</v>
          </cell>
          <cell r="B16">
            <v>1771.5</v>
          </cell>
          <cell r="C16">
            <v>8602</v>
          </cell>
          <cell r="D16">
            <v>4300</v>
          </cell>
          <cell r="E16" t="str">
            <v>--</v>
          </cell>
          <cell r="F16" t="str">
            <v>--</v>
          </cell>
          <cell r="G16" t="str">
            <v>--</v>
          </cell>
          <cell r="H16" t="str">
            <v>--</v>
          </cell>
          <cell r="I16" t="str">
            <v>--</v>
          </cell>
        </row>
        <row r="17">
          <cell r="A17" t="str">
            <v xml:space="preserve">   Employment fund 2/ </v>
          </cell>
          <cell r="B17">
            <v>166.7</v>
          </cell>
          <cell r="C17">
            <v>1516.2</v>
          </cell>
          <cell r="D17">
            <v>4511.6000000000004</v>
          </cell>
          <cell r="E17" t="str">
            <v>--</v>
          </cell>
          <cell r="F17" t="str">
            <v>--</v>
          </cell>
          <cell r="G17" t="str">
            <v>--</v>
          </cell>
          <cell r="H17" t="str">
            <v>--</v>
          </cell>
          <cell r="I17" t="str">
            <v>--</v>
          </cell>
        </row>
        <row r="18">
          <cell r="A18" t="str">
            <v xml:space="preserve">     Of which: gross receipts</v>
          </cell>
          <cell r="B18">
            <v>208.4</v>
          </cell>
          <cell r="C18">
            <v>1586.2</v>
          </cell>
          <cell r="D18">
            <v>4591.6000000000004</v>
          </cell>
          <cell r="E18" t="str">
            <v>--</v>
          </cell>
          <cell r="F18" t="str">
            <v>--</v>
          </cell>
          <cell r="G18" t="str">
            <v>--</v>
          </cell>
          <cell r="H18" t="str">
            <v>--</v>
          </cell>
          <cell r="I18" t="str">
            <v>--</v>
          </cell>
        </row>
        <row r="19">
          <cell r="A19" t="str">
            <v xml:space="preserve">               Transfers from budget</v>
          </cell>
          <cell r="B19">
            <v>41.7</v>
          </cell>
          <cell r="C19">
            <v>70</v>
          </cell>
          <cell r="D19">
            <v>80</v>
          </cell>
          <cell r="E19" t="str">
            <v>--</v>
          </cell>
          <cell r="F19" t="str">
            <v>--</v>
          </cell>
          <cell r="G19" t="str">
            <v>--</v>
          </cell>
          <cell r="H19" t="str">
            <v>--</v>
          </cell>
          <cell r="I19" t="str">
            <v>--</v>
          </cell>
        </row>
        <row r="20">
          <cell r="A20" t="str">
            <v xml:space="preserve">   Social insurance fund</v>
          </cell>
          <cell r="B20" t="str">
            <v>--</v>
          </cell>
          <cell r="C20">
            <v>10695</v>
          </cell>
          <cell r="D20">
            <v>29702</v>
          </cell>
          <cell r="E20" t="str">
            <v>--</v>
          </cell>
          <cell r="F20" t="str">
            <v>--</v>
          </cell>
          <cell r="G20" t="str">
            <v>--</v>
          </cell>
          <cell r="H20" t="str">
            <v>--</v>
          </cell>
          <cell r="I20" t="str">
            <v>--</v>
          </cell>
        </row>
        <row r="21">
          <cell r="A21" t="str">
            <v xml:space="preserve">   Social Security Fund  </v>
          </cell>
          <cell r="B21" t="str">
            <v>...</v>
          </cell>
          <cell r="C21" t="str">
            <v>...</v>
          </cell>
          <cell r="D21" t="str">
            <v>...</v>
          </cell>
          <cell r="E21">
            <v>3456</v>
          </cell>
          <cell r="F21">
            <v>9881</v>
          </cell>
          <cell r="G21">
            <v>8314</v>
          </cell>
          <cell r="H21">
            <v>13383</v>
          </cell>
          <cell r="I21">
            <v>26940</v>
          </cell>
          <cell r="J21">
            <v>39599</v>
          </cell>
        </row>
        <row r="23">
          <cell r="A23" t="str">
            <v>Expenditure</v>
          </cell>
          <cell r="B23">
            <v>42559.5</v>
          </cell>
          <cell r="C23">
            <v>383408.23729999998</v>
          </cell>
          <cell r="D23">
            <v>1054294.1000000001</v>
          </cell>
          <cell r="E23">
            <v>58629.120000000003</v>
          </cell>
          <cell r="F23">
            <v>107632</v>
          </cell>
          <cell r="G23">
            <v>162168</v>
          </cell>
          <cell r="H23">
            <v>223625</v>
          </cell>
          <cell r="I23">
            <v>257084</v>
          </cell>
          <cell r="J23">
            <v>383993</v>
          </cell>
        </row>
        <row r="25">
          <cell r="A25" t="str">
            <v xml:space="preserve">   State budget  1/</v>
          </cell>
          <cell r="B25">
            <v>35639.800000000003</v>
          </cell>
          <cell r="C25">
            <v>320384</v>
          </cell>
          <cell r="D25">
            <v>940865</v>
          </cell>
          <cell r="E25">
            <v>55173</v>
          </cell>
          <cell r="F25">
            <v>97833</v>
          </cell>
          <cell r="G25">
            <v>142557</v>
          </cell>
          <cell r="H25">
            <v>200379</v>
          </cell>
          <cell r="I25">
            <v>228015.21038779186</v>
          </cell>
          <cell r="J25">
            <v>338417.94561787107</v>
          </cell>
        </row>
        <row r="26">
          <cell r="A26" t="str">
            <v xml:space="preserve">   Pension fund</v>
          </cell>
          <cell r="B26">
            <v>6533.8</v>
          </cell>
          <cell r="C26">
            <v>52210.737300000001</v>
          </cell>
          <cell r="D26">
            <v>87177.4</v>
          </cell>
          <cell r="E26" t="str">
            <v>--</v>
          </cell>
          <cell r="F26" t="str">
            <v>--</v>
          </cell>
          <cell r="G26" t="str">
            <v>--</v>
          </cell>
          <cell r="H26" t="str">
            <v>--</v>
          </cell>
          <cell r="I26" t="str">
            <v>--</v>
          </cell>
        </row>
        <row r="27">
          <cell r="A27" t="str">
            <v xml:space="preserve">     Pensions</v>
          </cell>
          <cell r="B27">
            <v>4561.8</v>
          </cell>
          <cell r="C27">
            <v>43865.195</v>
          </cell>
          <cell r="D27">
            <v>67464.899999999994</v>
          </cell>
          <cell r="E27" t="str">
            <v>--</v>
          </cell>
          <cell r="F27" t="str">
            <v>--</v>
          </cell>
          <cell r="G27" t="str">
            <v>--</v>
          </cell>
          <cell r="H27" t="str">
            <v>--</v>
          </cell>
          <cell r="I27" t="str">
            <v>--</v>
          </cell>
        </row>
        <row r="28">
          <cell r="A28" t="str">
            <v xml:space="preserve">     Allowances</v>
          </cell>
          <cell r="B28">
            <v>1860.1</v>
          </cell>
          <cell r="C28">
            <v>7572.9083000000001</v>
          </cell>
          <cell r="D28">
            <v>18552</v>
          </cell>
          <cell r="E28" t="str">
            <v>--</v>
          </cell>
          <cell r="F28" t="str">
            <v>--</v>
          </cell>
          <cell r="G28" t="str">
            <v>--</v>
          </cell>
          <cell r="H28" t="str">
            <v>--</v>
          </cell>
          <cell r="I28" t="str">
            <v>--</v>
          </cell>
        </row>
        <row r="29">
          <cell r="A29" t="str">
            <v xml:space="preserve">     Other</v>
          </cell>
          <cell r="B29">
            <v>111.9</v>
          </cell>
          <cell r="C29">
            <v>772.63400000000001</v>
          </cell>
          <cell r="D29">
            <v>1160.5</v>
          </cell>
          <cell r="E29" t="str">
            <v>--</v>
          </cell>
          <cell r="F29" t="str">
            <v>--</v>
          </cell>
          <cell r="G29" t="str">
            <v>--</v>
          </cell>
          <cell r="H29" t="str">
            <v>--</v>
          </cell>
          <cell r="I29" t="str">
            <v>--</v>
          </cell>
        </row>
        <row r="30">
          <cell r="A30" t="str">
            <v xml:space="preserve">   Employment fund</v>
          </cell>
          <cell r="B30">
            <v>385.9</v>
          </cell>
          <cell r="C30">
            <v>2711.5</v>
          </cell>
          <cell r="D30">
            <v>2145.6999999999998</v>
          </cell>
          <cell r="E30" t="str">
            <v>--</v>
          </cell>
          <cell r="F30" t="str">
            <v>--</v>
          </cell>
          <cell r="G30" t="str">
            <v>--</v>
          </cell>
          <cell r="H30" t="str">
            <v>--</v>
          </cell>
          <cell r="I30" t="str">
            <v>--</v>
          </cell>
        </row>
        <row r="31">
          <cell r="A31" t="str">
            <v xml:space="preserve">     Unemployment benefits</v>
          </cell>
          <cell r="B31">
            <v>187.9</v>
          </cell>
          <cell r="C31">
            <v>557.20000000000005</v>
          </cell>
          <cell r="D31">
            <v>227.5</v>
          </cell>
          <cell r="E31" t="str">
            <v>--</v>
          </cell>
          <cell r="F31" t="str">
            <v>--</v>
          </cell>
          <cell r="G31" t="str">
            <v>--</v>
          </cell>
          <cell r="H31" t="str">
            <v>--</v>
          </cell>
          <cell r="I31" t="str">
            <v>--</v>
          </cell>
        </row>
        <row r="32">
          <cell r="A32" t="str">
            <v xml:space="preserve">     Other</v>
          </cell>
          <cell r="B32">
            <v>198</v>
          </cell>
          <cell r="C32">
            <v>2154.3000000000002</v>
          </cell>
          <cell r="D32">
            <v>1918.2</v>
          </cell>
          <cell r="E32" t="str">
            <v>--</v>
          </cell>
          <cell r="F32" t="str">
            <v>--</v>
          </cell>
          <cell r="G32" t="str">
            <v>--</v>
          </cell>
          <cell r="H32" t="str">
            <v>--</v>
          </cell>
          <cell r="I32" t="str">
            <v>--</v>
          </cell>
        </row>
        <row r="33">
          <cell r="A33" t="str">
            <v xml:space="preserve">   Social insurance fund</v>
          </cell>
          <cell r="B33" t="str">
            <v>--</v>
          </cell>
          <cell r="C33">
            <v>8102</v>
          </cell>
          <cell r="D33">
            <v>24106</v>
          </cell>
          <cell r="E33" t="str">
            <v>--</v>
          </cell>
          <cell r="F33" t="str">
            <v>--</v>
          </cell>
          <cell r="G33" t="str">
            <v>--</v>
          </cell>
          <cell r="H33" t="str">
            <v>--</v>
          </cell>
          <cell r="I33" t="str">
            <v>--</v>
          </cell>
        </row>
        <row r="34">
          <cell r="A34" t="str">
            <v xml:space="preserve">   Social Security Fund  </v>
          </cell>
          <cell r="E34">
            <v>3456.12</v>
          </cell>
          <cell r="F34">
            <v>9799</v>
          </cell>
          <cell r="G34">
            <v>19611</v>
          </cell>
          <cell r="H34">
            <v>23246</v>
          </cell>
          <cell r="I34">
            <v>29068.789612208129</v>
          </cell>
          <cell r="J34">
            <v>45575.054382128947</v>
          </cell>
        </row>
        <row r="36">
          <cell r="A36" t="str">
            <v>Overall balance (deficit -)</v>
          </cell>
          <cell r="B36">
            <v>-19773.599999999999</v>
          </cell>
          <cell r="C36">
            <v>-147741.6373</v>
          </cell>
          <cell r="D36">
            <v>-92217.200000000099</v>
          </cell>
          <cell r="E36">
            <v>-17838.12</v>
          </cell>
          <cell r="F36">
            <v>-21031</v>
          </cell>
          <cell r="G36">
            <v>-38653</v>
          </cell>
          <cell r="H36">
            <v>-41939</v>
          </cell>
          <cell r="I36">
            <v>-11341</v>
          </cell>
          <cell r="J36">
            <v>-2078</v>
          </cell>
        </row>
        <row r="38">
          <cell r="A38" t="str">
            <v>Financing</v>
          </cell>
          <cell r="B38">
            <v>19773.599999999999</v>
          </cell>
          <cell r="C38">
            <v>147741.6373</v>
          </cell>
          <cell r="D38">
            <v>92217.200000000099</v>
          </cell>
          <cell r="E38">
            <v>17838.12</v>
          </cell>
          <cell r="F38">
            <v>21031</v>
          </cell>
          <cell r="G38">
            <v>38653</v>
          </cell>
          <cell r="H38">
            <v>41939</v>
          </cell>
          <cell r="I38">
            <v>11341</v>
          </cell>
          <cell r="J38">
            <v>2078</v>
          </cell>
        </row>
        <row r="39">
          <cell r="A39" t="str">
            <v xml:space="preserve">  External</v>
          </cell>
          <cell r="B39" t="str">
            <v>--</v>
          </cell>
          <cell r="C39" t="str">
            <v>--</v>
          </cell>
          <cell r="D39" t="str">
            <v>--</v>
          </cell>
          <cell r="E39">
            <v>10230</v>
          </cell>
          <cell r="F39">
            <v>6940</v>
          </cell>
          <cell r="G39">
            <v>15391</v>
          </cell>
          <cell r="H39">
            <v>40990</v>
          </cell>
          <cell r="I39">
            <v>46703</v>
          </cell>
          <cell r="J39">
            <v>21036</v>
          </cell>
        </row>
        <row r="40">
          <cell r="A40" t="str">
            <v xml:space="preserve">  Domestic  2/</v>
          </cell>
          <cell r="B40">
            <v>19351.599999999999</v>
          </cell>
          <cell r="C40">
            <v>146328.6373</v>
          </cell>
          <cell r="D40">
            <v>87133.200000000099</v>
          </cell>
          <cell r="E40">
            <v>6980.12</v>
          </cell>
          <cell r="F40">
            <v>10196</v>
          </cell>
          <cell r="G40">
            <v>18062</v>
          </cell>
          <cell r="H40">
            <v>-9856</v>
          </cell>
          <cell r="I40">
            <v>-52840</v>
          </cell>
          <cell r="J40">
            <v>-26371</v>
          </cell>
        </row>
        <row r="41">
          <cell r="A41" t="str">
            <v xml:space="preserve">  Privatization proceeds</v>
          </cell>
          <cell r="B41">
            <v>422</v>
          </cell>
          <cell r="C41">
            <v>1413</v>
          </cell>
          <cell r="D41">
            <v>5084</v>
          </cell>
          <cell r="E41">
            <v>628</v>
          </cell>
          <cell r="F41">
            <v>3895</v>
          </cell>
          <cell r="G41">
            <v>5200</v>
          </cell>
          <cell r="H41">
            <v>10805</v>
          </cell>
          <cell r="I41">
            <v>17478</v>
          </cell>
          <cell r="J41">
            <v>7413</v>
          </cell>
        </row>
        <row r="43">
          <cell r="E43" t="str">
            <v>(In percent of GDP; unless otherwise specified)</v>
          </cell>
        </row>
        <row r="45">
          <cell r="A45" t="str">
            <v>Revenue</v>
          </cell>
          <cell r="B45">
            <v>35.185145151328001</v>
          </cell>
          <cell r="C45">
            <v>37.289018987341798</v>
          </cell>
          <cell r="D45">
            <v>56.000667064810102</v>
          </cell>
          <cell r="E45">
            <v>13.200970873786408</v>
          </cell>
          <cell r="F45">
            <v>13.703036785741411</v>
          </cell>
          <cell r="G45">
            <v>12.047763826178221</v>
          </cell>
          <cell r="H45">
            <v>13.508252788104091</v>
          </cell>
          <cell r="I45">
            <v>13.599501936912009</v>
          </cell>
          <cell r="J45">
            <v>15.203622611464969</v>
          </cell>
        </row>
        <row r="46">
          <cell r="A46" t="str">
            <v xml:space="preserve">  State budget</v>
          </cell>
          <cell r="B46">
            <v>26.613650401482399</v>
          </cell>
          <cell r="C46">
            <v>27.0924050632911</v>
          </cell>
          <cell r="D46">
            <v>44.5460757846161</v>
          </cell>
          <cell r="E46">
            <v>12.08252427184466</v>
          </cell>
          <cell r="F46">
            <v>12.13954783665409</v>
          </cell>
          <cell r="G46">
            <v>11.236808813015077</v>
          </cell>
          <cell r="H46">
            <v>12.513234200743495</v>
          </cell>
          <cell r="I46">
            <v>12.10863309352518</v>
          </cell>
          <cell r="J46">
            <v>13.627229299363059</v>
          </cell>
        </row>
        <row r="47">
          <cell r="A47" t="str">
            <v xml:space="preserve">  Social security funds</v>
          </cell>
          <cell r="B47">
            <v>8.5714947498455807</v>
          </cell>
          <cell r="C47">
            <v>10.196613924050601</v>
          </cell>
          <cell r="D47">
            <v>11.454591280194</v>
          </cell>
          <cell r="E47">
            <v>1.1184466019417476</v>
          </cell>
          <cell r="F47">
            <v>1.5634889490873185</v>
          </cell>
          <cell r="G47">
            <v>0.81095501316314411</v>
          </cell>
          <cell r="H47">
            <v>0.99501858736059479</v>
          </cell>
          <cell r="I47">
            <v>1.4908688433868291</v>
          </cell>
          <cell r="J47">
            <v>1.5763933121019109</v>
          </cell>
        </row>
        <row r="48">
          <cell r="B48" t="str">
            <v xml:space="preserve"> </v>
          </cell>
          <cell r="C48" t="str">
            <v xml:space="preserve"> </v>
          </cell>
          <cell r="D48" t="str">
            <v xml:space="preserve"> </v>
          </cell>
        </row>
        <row r="49">
          <cell r="A49" t="str">
            <v>Expenditure</v>
          </cell>
          <cell r="B49">
            <v>65.718807906114904</v>
          </cell>
          <cell r="C49">
            <v>60.665860332278498</v>
          </cell>
          <cell r="D49">
            <v>61.368454935872101</v>
          </cell>
          <cell r="E49">
            <v>18.973825242718448</v>
          </cell>
          <cell r="F49">
            <v>17.030810906605229</v>
          </cell>
          <cell r="G49">
            <v>15.818012097021978</v>
          </cell>
          <cell r="H49">
            <v>16.62639405204461</v>
          </cell>
          <cell r="I49">
            <v>14.227116768123963</v>
          </cell>
          <cell r="J49">
            <v>15.286345541401275</v>
          </cell>
        </row>
        <row r="50">
          <cell r="A50" t="str">
            <v xml:space="preserve">  State budget  1/</v>
          </cell>
          <cell r="B50">
            <v>55.033662754786903</v>
          </cell>
          <cell r="C50">
            <v>50.6936708860759</v>
          </cell>
          <cell r="D50">
            <v>54.765962697922099</v>
          </cell>
          <cell r="E50">
            <v>17.855339805825242</v>
          </cell>
          <cell r="F50">
            <v>15.480296969543531</v>
          </cell>
          <cell r="G50">
            <v>13.905137576557411</v>
          </cell>
          <cell r="H50">
            <v>14.898066914498143</v>
          </cell>
          <cell r="I50">
            <v>12.61843997718826</v>
          </cell>
          <cell r="J50">
            <v>13.47205197523372</v>
          </cell>
        </row>
        <row r="51">
          <cell r="A51" t="str">
            <v xml:space="preserve">  Social security funds</v>
          </cell>
          <cell r="B51">
            <v>10.685145151327999</v>
          </cell>
          <cell r="C51">
            <v>9.9721894462025293</v>
          </cell>
          <cell r="D51">
            <v>6.6024922379500497</v>
          </cell>
          <cell r="E51">
            <v>1.1184854368932038</v>
          </cell>
          <cell r="F51">
            <v>1.5505139370616978</v>
          </cell>
          <cell r="G51">
            <v>1.9128745204645679</v>
          </cell>
          <cell r="H51">
            <v>1.7283271375464684</v>
          </cell>
          <cell r="I51">
            <v>1.6086767909357018</v>
          </cell>
          <cell r="J51">
            <v>1.8142935661675539</v>
          </cell>
        </row>
        <row r="52">
          <cell r="B52" t="str">
            <v xml:space="preserve"> </v>
          </cell>
          <cell r="C52" t="str">
            <v xml:space="preserve"> </v>
          </cell>
          <cell r="D52" t="str">
            <v xml:space="preserve"> </v>
          </cell>
        </row>
        <row r="53">
          <cell r="A53" t="str">
            <v>Overall balance (deficit -)</v>
          </cell>
          <cell r="B53">
            <v>-30.533662754786899</v>
          </cell>
          <cell r="C53">
            <v>-23.3768413449367</v>
          </cell>
          <cell r="D53">
            <v>-5.3677878710620801</v>
          </cell>
          <cell r="E53">
            <v>-5.8</v>
          </cell>
          <cell r="F53">
            <v>-3.3</v>
          </cell>
          <cell r="G53">
            <v>-3.7702482708437581</v>
          </cell>
          <cell r="H53">
            <v>-3.1181412639405206</v>
          </cell>
          <cell r="I53">
            <v>-0.62761483121195349</v>
          </cell>
          <cell r="J53">
            <v>-8.2722929936305742E-2</v>
          </cell>
        </row>
        <row r="54">
          <cell r="A54" t="str">
            <v xml:space="preserve">  State budget </v>
          </cell>
          <cell r="B54">
            <v>-28.4200123533045</v>
          </cell>
          <cell r="C54">
            <v>-23.6012658227848</v>
          </cell>
          <cell r="D54">
            <v>-10.219886913306</v>
          </cell>
          <cell r="E54">
            <v>-5.8</v>
          </cell>
          <cell r="F54">
            <v>-3.3</v>
          </cell>
          <cell r="G54">
            <v>-2.6683287635423341</v>
          </cell>
          <cell r="H54">
            <v>-2.3848327137546472</v>
          </cell>
          <cell r="I54">
            <v>-0.50980688366308013</v>
          </cell>
          <cell r="J54">
            <v>0.15517732412933649</v>
          </cell>
        </row>
        <row r="55">
          <cell r="A55" t="str">
            <v xml:space="preserve">  Social security funds</v>
          </cell>
          <cell r="B55">
            <v>-2.1136504014824</v>
          </cell>
          <cell r="C55">
            <v>0.22442447784810099</v>
          </cell>
          <cell r="D55">
            <v>4.8520990422439496</v>
          </cell>
          <cell r="E55">
            <v>6.3453240730058091E-3</v>
          </cell>
          <cell r="F55">
            <v>1.3693208669470991E-2</v>
          </cell>
          <cell r="G55">
            <v>-1.1019195073014239</v>
          </cell>
          <cell r="H55">
            <v>-0.73330855018587371</v>
          </cell>
          <cell r="I55">
            <v>-0.11780794754887268</v>
          </cell>
          <cell r="J55">
            <v>-0.2379002540656428</v>
          </cell>
        </row>
        <row r="56">
          <cell r="B56" t="str">
            <v xml:space="preserve"> </v>
          </cell>
          <cell r="C56" t="str">
            <v xml:space="preserve"> </v>
          </cell>
          <cell r="D56" t="str">
            <v xml:space="preserve"> </v>
          </cell>
        </row>
        <row r="57">
          <cell r="A57" t="str">
            <v>Financing:</v>
          </cell>
          <cell r="B57">
            <v>30.533662754786935</v>
          </cell>
          <cell r="C57">
            <v>23.37684134493669</v>
          </cell>
          <cell r="D57">
            <v>5.3677878710620792</v>
          </cell>
          <cell r="E57">
            <v>5.8</v>
          </cell>
          <cell r="F57">
            <v>3.3</v>
          </cell>
          <cell r="G57">
            <v>3.7702482708437581</v>
          </cell>
          <cell r="H57">
            <v>3.1181412639405206</v>
          </cell>
          <cell r="I57">
            <v>0.62761483121195349</v>
          </cell>
          <cell r="J57">
            <v>8.2722929936305728E-2</v>
          </cell>
        </row>
        <row r="58">
          <cell r="A58" t="str">
            <v xml:space="preserve"> External</v>
          </cell>
          <cell r="B58" t="str">
            <v>--</v>
          </cell>
          <cell r="C58" t="str">
            <v>--</v>
          </cell>
          <cell r="D58" t="str">
            <v>--</v>
          </cell>
          <cell r="E58">
            <v>3.3</v>
          </cell>
          <cell r="F58">
            <v>1.1000000000000001</v>
          </cell>
          <cell r="G58">
            <v>1.501251937406056</v>
          </cell>
          <cell r="H58">
            <v>3.0475836431226768</v>
          </cell>
          <cell r="I58">
            <v>2.5845600442722745</v>
          </cell>
          <cell r="J58">
            <v>0.8374203821656051</v>
          </cell>
        </row>
        <row r="59">
          <cell r="A59" t="str">
            <v xml:space="preserve"> Domestic 2/</v>
          </cell>
          <cell r="B59">
            <v>29.882025941939499</v>
          </cell>
          <cell r="C59">
            <v>23.153265395569601</v>
          </cell>
          <cell r="D59">
            <v>5.0718578977330298</v>
          </cell>
          <cell r="E59">
            <v>2.2999999999999998</v>
          </cell>
          <cell r="F59">
            <v>1.6</v>
          </cell>
          <cell r="G59">
            <v>1.7617836718490147</v>
          </cell>
          <cell r="H59">
            <v>-0.73278810408921935</v>
          </cell>
          <cell r="I59">
            <v>-2.9241837299391258</v>
          </cell>
          <cell r="J59">
            <v>-1.0498009554140126</v>
          </cell>
        </row>
        <row r="60">
          <cell r="A60" t="str">
            <v xml:space="preserve"> Privatization proceeds</v>
          </cell>
          <cell r="B60">
            <v>0.65163681284743702</v>
          </cell>
          <cell r="C60">
            <v>0.22357594936708899</v>
          </cell>
          <cell r="D60">
            <v>0.29592997332904902</v>
          </cell>
          <cell r="E60">
            <v>0.2</v>
          </cell>
          <cell r="F60">
            <v>0.6</v>
          </cell>
          <cell r="G60">
            <v>0.50721266158868761</v>
          </cell>
          <cell r="H60">
            <v>0.80334572490706335</v>
          </cell>
          <cell r="I60">
            <v>0.96723851687880469</v>
          </cell>
          <cell r="J60">
            <v>0.2951035031847134</v>
          </cell>
        </row>
        <row r="62">
          <cell r="A62" t="str">
            <v>Memorandum item:</v>
          </cell>
        </row>
        <row r="63">
          <cell r="A63" t="str">
            <v>Nominal GDP (in millions of somoni)</v>
          </cell>
          <cell r="E63">
            <v>309</v>
          </cell>
          <cell r="F63">
            <v>631.98400000000004</v>
          </cell>
          <cell r="G63">
            <v>1025.211</v>
          </cell>
          <cell r="H63">
            <v>1345</v>
          </cell>
          <cell r="I63">
            <v>1807</v>
          </cell>
          <cell r="J63">
            <v>2512</v>
          </cell>
        </row>
        <row r="64">
          <cell r="B64" t="str">
            <v xml:space="preserve"> </v>
          </cell>
        </row>
        <row r="65">
          <cell r="A65" t="str">
            <v>Sources: Ministry of Finance; Social Protection Fund; and Fund staff estimates.</v>
          </cell>
        </row>
        <row r="67">
          <cell r="A67" t="str">
            <v>1/  Externally-financed public investment programs are not included.</v>
          </cell>
        </row>
      </sheetData>
      <sheetData sheetId="35" refreshError="1">
        <row r="1">
          <cell r="A1" t="str">
            <v>Table A-27. Tajikistan: Consolidated General Government Expenditures by Functional Classification,  1998–2002</v>
          </cell>
        </row>
        <row r="4">
          <cell r="B4">
            <v>1998</v>
          </cell>
          <cell r="C4">
            <v>1999</v>
          </cell>
          <cell r="D4" t="str">
            <v>2000  1/</v>
          </cell>
          <cell r="E4" t="str">
            <v>2001 1/</v>
          </cell>
        </row>
        <row r="7">
          <cell r="B7" t="str">
            <v>(In thousands of somoni)</v>
          </cell>
        </row>
        <row r="9">
          <cell r="A9" t="str">
            <v>General public services</v>
          </cell>
          <cell r="B9">
            <v>18781</v>
          </cell>
          <cell r="C9">
            <v>20417</v>
          </cell>
          <cell r="D9">
            <v>49957.37511835152</v>
          </cell>
          <cell r="E9">
            <v>66743.101809287575</v>
          </cell>
        </row>
        <row r="11">
          <cell r="A11" t="str">
            <v>Law enforcement</v>
          </cell>
          <cell r="B11">
            <v>26375</v>
          </cell>
          <cell r="C11">
            <v>40783</v>
          </cell>
          <cell r="D11">
            <v>42753</v>
          </cell>
          <cell r="E11">
            <v>58325.758047557654</v>
          </cell>
        </row>
        <row r="12">
          <cell r="A12" t="str">
            <v xml:space="preserve">   Defense</v>
          </cell>
          <cell r="B12" t="str">
            <v>...</v>
          </cell>
          <cell r="C12">
            <v>18723</v>
          </cell>
          <cell r="D12">
            <v>21496</v>
          </cell>
          <cell r="E12">
            <v>29577.088368411714</v>
          </cell>
        </row>
        <row r="13">
          <cell r="A13" t="str">
            <v xml:space="preserve">   Law and order</v>
          </cell>
          <cell r="B13" t="str">
            <v>...</v>
          </cell>
          <cell r="C13">
            <v>22060</v>
          </cell>
          <cell r="D13">
            <v>21257</v>
          </cell>
          <cell r="E13">
            <v>28748.66967914594</v>
          </cell>
        </row>
        <row r="15">
          <cell r="A15" t="str">
            <v>Social services</v>
          </cell>
          <cell r="B15">
            <v>60013</v>
          </cell>
          <cell r="C15">
            <v>91345</v>
          </cell>
          <cell r="D15">
            <v>114269.07640765347</v>
          </cell>
          <cell r="E15">
            <v>175294.41111328761</v>
          </cell>
        </row>
        <row r="16">
          <cell r="A16" t="str">
            <v xml:space="preserve">   Education</v>
          </cell>
          <cell r="B16">
            <v>22091</v>
          </cell>
          <cell r="C16">
            <v>29871</v>
          </cell>
          <cell r="D16">
            <v>40850.919903880582</v>
          </cell>
          <cell r="E16">
            <v>63967.136851760173</v>
          </cell>
        </row>
        <row r="17">
          <cell r="A17" t="str">
            <v xml:space="preserve">   Health</v>
          </cell>
          <cell r="B17">
            <v>11733</v>
          </cell>
          <cell r="C17">
            <v>13893</v>
          </cell>
          <cell r="D17">
            <v>16599.766933807026</v>
          </cell>
          <cell r="E17">
            <v>24595.395121673595</v>
          </cell>
        </row>
        <row r="18">
          <cell r="A18" t="str">
            <v xml:space="preserve">   Social protection</v>
          </cell>
          <cell r="B18">
            <v>26007</v>
          </cell>
          <cell r="C18">
            <v>25746</v>
          </cell>
          <cell r="D18">
            <v>31510.789612208129</v>
          </cell>
          <cell r="E18">
            <v>48281.054382128947</v>
          </cell>
        </row>
        <row r="19">
          <cell r="A19" t="str">
            <v xml:space="preserve">   Housing</v>
          </cell>
          <cell r="B19">
            <v>0</v>
          </cell>
          <cell r="C19">
            <v>15557</v>
          </cell>
          <cell r="D19">
            <v>16452.492725486743</v>
          </cell>
          <cell r="E19">
            <v>23133.718955827968</v>
          </cell>
        </row>
        <row r="20">
          <cell r="A20" t="str">
            <v xml:space="preserve">   Other social services  2/</v>
          </cell>
          <cell r="B20">
            <v>182</v>
          </cell>
          <cell r="C20">
            <v>6278</v>
          </cell>
          <cell r="D20">
            <v>8855.1072322709861</v>
          </cell>
          <cell r="E20">
            <v>15317.105801896931</v>
          </cell>
        </row>
        <row r="22">
          <cell r="A22" t="str">
            <v>Economic services</v>
          </cell>
          <cell r="B22">
            <v>35012</v>
          </cell>
          <cell r="C22">
            <v>47518</v>
          </cell>
          <cell r="D22">
            <v>37220.119754757827</v>
          </cell>
          <cell r="E22">
            <v>58814.677543921869</v>
          </cell>
        </row>
        <row r="23">
          <cell r="A23" t="str">
            <v xml:space="preserve">   Fuel and energy</v>
          </cell>
          <cell r="B23" t="str">
            <v>…</v>
          </cell>
          <cell r="C23">
            <v>3049</v>
          </cell>
          <cell r="D23">
            <v>3988.1855613133107</v>
          </cell>
          <cell r="E23">
            <v>7520.8219409539579</v>
          </cell>
        </row>
        <row r="24">
          <cell r="A24" t="str">
            <v xml:space="preserve">   Agriculture, forestry, fishing and hunting</v>
          </cell>
          <cell r="B24" t="str">
            <v>…</v>
          </cell>
          <cell r="C24">
            <v>8347</v>
          </cell>
          <cell r="D24">
            <v>8293.501584542968</v>
          </cell>
          <cell r="E24">
            <v>9801.7686142207076</v>
          </cell>
        </row>
        <row r="25">
          <cell r="A25" t="str">
            <v xml:space="preserve">   Mining and processing</v>
          </cell>
          <cell r="B25" t="str">
            <v>…</v>
          </cell>
          <cell r="C25">
            <v>954</v>
          </cell>
          <cell r="D25">
            <v>3915.5302852086365</v>
          </cell>
          <cell r="E25">
            <v>1971.9414198473685</v>
          </cell>
        </row>
        <row r="26">
          <cell r="A26" t="str">
            <v xml:space="preserve">   Transport and communication</v>
          </cell>
          <cell r="B26" t="str">
            <v>…</v>
          </cell>
          <cell r="C26">
            <v>20950</v>
          </cell>
          <cell r="D26">
            <v>19542.305616046317</v>
          </cell>
          <cell r="E26">
            <v>33346.139288408645</v>
          </cell>
        </row>
        <row r="27">
          <cell r="A27" t="str">
            <v xml:space="preserve">   Other economic services  3/</v>
          </cell>
          <cell r="B27" t="str">
            <v>…</v>
          </cell>
          <cell r="C27">
            <v>14218</v>
          </cell>
          <cell r="D27">
            <v>1480.5967076465959</v>
          </cell>
          <cell r="E27">
            <v>6174.006280491194</v>
          </cell>
        </row>
        <row r="29">
          <cell r="A29" t="str">
            <v>Interest payments</v>
          </cell>
          <cell r="B29">
            <v>7315</v>
          </cell>
          <cell r="C29">
            <v>7939</v>
          </cell>
          <cell r="D29">
            <v>6518</v>
          </cell>
          <cell r="E29">
            <v>13820</v>
          </cell>
        </row>
        <row r="31">
          <cell r="A31" t="str">
            <v>Other services</v>
          </cell>
          <cell r="B31">
            <v>14672</v>
          </cell>
          <cell r="C31">
            <v>15623</v>
          </cell>
          <cell r="D31">
            <v>6366.4287192371921</v>
          </cell>
          <cell r="E31">
            <v>10995.051485945289</v>
          </cell>
        </row>
        <row r="33">
          <cell r="A33" t="str">
            <v>Total expenditure and net lending  4/</v>
          </cell>
          <cell r="B33">
            <v>162168</v>
          </cell>
          <cell r="C33">
            <v>223625</v>
          </cell>
          <cell r="D33">
            <v>257084</v>
          </cell>
          <cell r="E33">
            <v>383993</v>
          </cell>
        </row>
        <row r="35">
          <cell r="B35" t="str">
            <v>(In percent of GDP; unless otherwise specified)</v>
          </cell>
        </row>
        <row r="37">
          <cell r="A37" t="str">
            <v>General public services</v>
          </cell>
          <cell r="B37">
            <v>1.8322926829268296</v>
          </cell>
          <cell r="C37">
            <v>1.5179925650557622</v>
          </cell>
          <cell r="D37">
            <v>2.764658279930909</v>
          </cell>
          <cell r="E37">
            <v>2.6569706134270534</v>
          </cell>
        </row>
        <row r="39">
          <cell r="A39" t="str">
            <v>Law enforcement</v>
          </cell>
          <cell r="B39">
            <v>2.5731707317073171</v>
          </cell>
          <cell r="C39">
            <v>3.0321933085501858</v>
          </cell>
          <cell r="D39">
            <v>2.3659656889872718</v>
          </cell>
          <cell r="E39">
            <v>2.3218852725938559</v>
          </cell>
        </row>
        <row r="40">
          <cell r="A40" t="str">
            <v xml:space="preserve">   Defense</v>
          </cell>
          <cell r="B40" t="str">
            <v>...</v>
          </cell>
          <cell r="C40">
            <v>1.3920446096654278</v>
          </cell>
          <cell r="D40">
            <v>1.1895960154952963</v>
          </cell>
          <cell r="E40">
            <v>1.1774318617998294</v>
          </cell>
        </row>
        <row r="41">
          <cell r="A41" t="str">
            <v xml:space="preserve">   Law and order</v>
          </cell>
          <cell r="B41" t="str">
            <v>...</v>
          </cell>
          <cell r="C41">
            <v>1.6401486988847584</v>
          </cell>
          <cell r="D41">
            <v>1.1763696734919757</v>
          </cell>
          <cell r="E41">
            <v>1.1444534107940263</v>
          </cell>
        </row>
        <row r="43">
          <cell r="A43" t="str">
            <v>Social services</v>
          </cell>
          <cell r="B43">
            <v>5.854926829268293</v>
          </cell>
          <cell r="C43">
            <v>6.7914498141263939</v>
          </cell>
          <cell r="D43">
            <v>6.3236898952768943</v>
          </cell>
          <cell r="E43">
            <v>6.9782806971850171</v>
          </cell>
        </row>
        <row r="44">
          <cell r="A44" t="str">
            <v xml:space="preserve">   Education</v>
          </cell>
          <cell r="B44">
            <v>2.1552195121951221</v>
          </cell>
          <cell r="C44">
            <v>2.2208921933085501</v>
          </cell>
          <cell r="D44">
            <v>2.2607039238450795</v>
          </cell>
          <cell r="E44">
            <v>2.546462454289816</v>
          </cell>
        </row>
        <row r="45">
          <cell r="A45" t="str">
            <v xml:space="preserve">   Health</v>
          </cell>
          <cell r="B45">
            <v>1.1446829268292684</v>
          </cell>
          <cell r="C45">
            <v>1.0329368029739778</v>
          </cell>
          <cell r="D45">
            <v>0.91863679766502637</v>
          </cell>
          <cell r="E45">
            <v>0.97911604783732464</v>
          </cell>
        </row>
        <row r="46">
          <cell r="A46" t="str">
            <v xml:space="preserve">   Social protection</v>
          </cell>
          <cell r="B46">
            <v>2.5372682926829269</v>
          </cell>
          <cell r="C46">
            <v>1.9142007434944237</v>
          </cell>
          <cell r="D46">
            <v>1.7438179088106325</v>
          </cell>
          <cell r="E46">
            <v>1.9220164961038595</v>
          </cell>
        </row>
        <row r="47">
          <cell r="A47" t="str">
            <v xml:space="preserve">   Housing</v>
          </cell>
          <cell r="B47">
            <v>0</v>
          </cell>
          <cell r="C47">
            <v>1.1566542750929369</v>
          </cell>
          <cell r="D47">
            <v>0.91048659244530961</v>
          </cell>
          <cell r="E47">
            <v>0.92092830238168666</v>
          </cell>
        </row>
        <row r="48">
          <cell r="A48" t="str">
            <v xml:space="preserve">   Other social services  2/</v>
          </cell>
          <cell r="B48">
            <v>1.7756097560975608E-2</v>
          </cell>
          <cell r="C48">
            <v>0.46676579925650563</v>
          </cell>
          <cell r="D48">
            <v>0.49004467251084594</v>
          </cell>
          <cell r="E48">
            <v>0.60975739657232908</v>
          </cell>
        </row>
        <row r="50">
          <cell r="A50" t="str">
            <v>Economic services</v>
          </cell>
          <cell r="B50">
            <v>3.4158048780487804</v>
          </cell>
          <cell r="C50">
            <v>3.5329368029739778</v>
          </cell>
          <cell r="D50">
            <v>2.0597741978283248</v>
          </cell>
          <cell r="E50">
            <v>2.3413486283408389</v>
          </cell>
        </row>
        <row r="51">
          <cell r="A51" t="str">
            <v xml:space="preserve">   Fuel and energy</v>
          </cell>
          <cell r="B51" t="str">
            <v>…</v>
          </cell>
          <cell r="C51">
            <v>0.22669144981412642</v>
          </cell>
          <cell r="D51">
            <v>0.22070755734993419</v>
          </cell>
          <cell r="E51">
            <v>0.29939577790421806</v>
          </cell>
        </row>
        <row r="52">
          <cell r="A52" t="str">
            <v xml:space="preserve">   Agriculture, forestry, fishing and hunting</v>
          </cell>
          <cell r="B52" t="str">
            <v>…</v>
          </cell>
          <cell r="C52">
            <v>0.62059479553903352</v>
          </cell>
          <cell r="D52">
            <v>0.45896522327299216</v>
          </cell>
          <cell r="E52">
            <v>0.39019779515209829</v>
          </cell>
        </row>
        <row r="53">
          <cell r="A53" t="str">
            <v xml:space="preserve">   Mining and processing</v>
          </cell>
          <cell r="B53" t="str">
            <v>…</v>
          </cell>
          <cell r="C53">
            <v>7.0929368029739787E-2</v>
          </cell>
          <cell r="D53">
            <v>0.21668678944154049</v>
          </cell>
          <cell r="E53">
            <v>7.8500852700930282E-2</v>
          </cell>
        </row>
        <row r="54">
          <cell r="A54" t="str">
            <v xml:space="preserve">   Transport and communication</v>
          </cell>
          <cell r="B54" t="str">
            <v>…</v>
          </cell>
          <cell r="C54">
            <v>1.5576208178438664</v>
          </cell>
          <cell r="D54">
            <v>1.0814778979549704</v>
          </cell>
          <cell r="E54">
            <v>1.3274736977869683</v>
          </cell>
        </row>
        <row r="55">
          <cell r="A55" t="str">
            <v xml:space="preserve">   Other economic services  3/</v>
          </cell>
          <cell r="B55" t="str">
            <v>…</v>
          </cell>
          <cell r="C55">
            <v>1.0571003717472118</v>
          </cell>
          <cell r="D55">
            <v>8.1936729808887443E-2</v>
          </cell>
          <cell r="E55">
            <v>0.245780504796624</v>
          </cell>
        </row>
        <row r="57">
          <cell r="A57" t="str">
            <v>Interest payments</v>
          </cell>
          <cell r="B57">
            <v>0.71365853658536593</v>
          </cell>
          <cell r="C57">
            <v>0.59026022304832715</v>
          </cell>
          <cell r="D57">
            <v>0.36070835639180965</v>
          </cell>
          <cell r="E57">
            <v>0.55015923566878988</v>
          </cell>
        </row>
        <row r="59">
          <cell r="A59" t="str">
            <v>Other services</v>
          </cell>
          <cell r="B59">
            <v>1.4314146341463416</v>
          </cell>
          <cell r="C59">
            <v>1.1615613382899628</v>
          </cell>
          <cell r="D59">
            <v>0.35232034970875442</v>
          </cell>
          <cell r="E59">
            <v>0.43770109418572006</v>
          </cell>
        </row>
        <row r="61">
          <cell r="A61" t="str">
            <v>Total expenditure and net lending  4/</v>
          </cell>
          <cell r="B61">
            <v>15.821268292682928</v>
          </cell>
          <cell r="C61">
            <v>16.62639405204461</v>
          </cell>
          <cell r="D61">
            <v>14.227116768123963</v>
          </cell>
          <cell r="E61">
            <v>15.286345541401275</v>
          </cell>
        </row>
        <row r="63">
          <cell r="A63" t="str">
            <v>Memorandum item:</v>
          </cell>
        </row>
        <row r="64">
          <cell r="A64" t="str">
            <v>Nominal GDP (in millions of somoni)</v>
          </cell>
          <cell r="B64">
            <v>1025</v>
          </cell>
          <cell r="C64">
            <v>1345</v>
          </cell>
          <cell r="D64">
            <v>1807</v>
          </cell>
          <cell r="E64">
            <v>2512</v>
          </cell>
        </row>
        <row r="66">
          <cell r="A66" t="str">
            <v>Sources: Ministry of Finance; and Fund staff estimates.</v>
          </cell>
        </row>
        <row r="68">
          <cell r="A68" t="str">
            <v>1/ Due to changes in classifications, functional categories regarding expenditure on general services and economic services are not fully comparable with those in 1998 and 1999.</v>
          </cell>
        </row>
        <row r="70">
          <cell r="A70" t="str">
            <v>2/ Includes recreational and cultural services.</v>
          </cell>
        </row>
        <row r="71">
          <cell r="A71" t="str">
            <v>3/ lncludes capital investment in local budgets.</v>
          </cell>
        </row>
        <row r="72">
          <cell r="A72" t="str">
            <v>4/ Externally-financed public investment programs are not included.</v>
          </cell>
        </row>
      </sheetData>
      <sheetData sheetId="36" refreshError="1">
        <row r="2">
          <cell r="A2" t="str">
            <v>(End-of-period stock; unless otherwise specified) 1/</v>
          </cell>
        </row>
        <row r="4">
          <cell r="B4">
            <v>1999</v>
          </cell>
          <cell r="G4">
            <v>2000</v>
          </cell>
          <cell r="L4">
            <v>2001</v>
          </cell>
          <cell r="Q4">
            <v>2002</v>
          </cell>
        </row>
        <row r="5">
          <cell r="B5" t="str">
            <v>Mar.</v>
          </cell>
          <cell r="C5" t="str">
            <v>Jun.</v>
          </cell>
          <cell r="D5" t="str">
            <v>Sep.</v>
          </cell>
          <cell r="E5" t="str">
            <v>Dec.</v>
          </cell>
          <cell r="G5" t="str">
            <v>Mar.</v>
          </cell>
          <cell r="H5" t="str">
            <v>Jun.</v>
          </cell>
          <cell r="I5" t="str">
            <v>Sep.</v>
          </cell>
          <cell r="J5" t="str">
            <v>Dec.</v>
          </cell>
          <cell r="L5" t="str">
            <v>Mar.</v>
          </cell>
          <cell r="M5" t="str">
            <v>Jun.</v>
          </cell>
          <cell r="N5" t="str">
            <v>Sep.</v>
          </cell>
          <cell r="O5" t="str">
            <v>Dec.</v>
          </cell>
          <cell r="Q5" t="str">
            <v>Mar.</v>
          </cell>
          <cell r="R5" t="str">
            <v>Jun.</v>
          </cell>
        </row>
        <row r="7">
          <cell r="B7" t="str">
            <v>(In millions of U.S. dollars)</v>
          </cell>
        </row>
        <row r="9">
          <cell r="A9" t="str">
            <v xml:space="preserve">Net international reserves </v>
          </cell>
          <cell r="B9">
            <v>-50.25906001936108</v>
          </cell>
          <cell r="C9">
            <v>-65.436423622047229</v>
          </cell>
          <cell r="D9">
            <v>-63.001890668523707</v>
          </cell>
          <cell r="E9">
            <v>-42.753587743732595</v>
          </cell>
          <cell r="G9">
            <v>-52.293523605150234</v>
          </cell>
          <cell r="H9">
            <v>-53.210315882352944</v>
          </cell>
          <cell r="I9">
            <v>-45.954868780487793</v>
          </cell>
          <cell r="J9">
            <v>-23.819417272727264</v>
          </cell>
          <cell r="L9">
            <v>-25.121248936170218</v>
          </cell>
          <cell r="M9">
            <v>-25.216284255319138</v>
          </cell>
          <cell r="N9">
            <v>-11.351722916666674</v>
          </cell>
          <cell r="O9">
            <v>-14.516342745098058</v>
          </cell>
          <cell r="Q9">
            <v>-8.5015563432835819</v>
          </cell>
          <cell r="R9">
            <v>-8.8014012055766955</v>
          </cell>
        </row>
        <row r="10">
          <cell r="A10" t="str">
            <v xml:space="preserve">Gross assets </v>
          </cell>
          <cell r="B10">
            <v>51.678241045498545</v>
          </cell>
          <cell r="C10">
            <v>33.62569606299212</v>
          </cell>
          <cell r="D10">
            <v>40.735087743732585</v>
          </cell>
          <cell r="E10">
            <v>58.057278551532036</v>
          </cell>
          <cell r="G10">
            <v>61.603996321275282</v>
          </cell>
          <cell r="H10">
            <v>56.796538823529403</v>
          </cell>
          <cell r="I10">
            <v>59.11731609756098</v>
          </cell>
          <cell r="J10">
            <v>87.21245681818182</v>
          </cell>
          <cell r="L10">
            <v>79.133033191489346</v>
          </cell>
          <cell r="M10">
            <v>81.42309574468085</v>
          </cell>
          <cell r="N10">
            <v>104.56981666666667</v>
          </cell>
          <cell r="O10">
            <v>95.683732156862732</v>
          </cell>
          <cell r="Q10">
            <v>99.314664179104483</v>
          </cell>
          <cell r="R10">
            <v>91.735162161162691</v>
          </cell>
        </row>
        <row r="11">
          <cell r="A11" t="str">
            <v>Gross liabilities</v>
          </cell>
          <cell r="B11">
            <v>101.93730106485962</v>
          </cell>
          <cell r="C11">
            <v>99.062119685039349</v>
          </cell>
          <cell r="D11">
            <v>103.73697841225629</v>
          </cell>
          <cell r="E11">
            <v>100.81086629526463</v>
          </cell>
          <cell r="G11">
            <v>113.89751992642552</v>
          </cell>
          <cell r="H11">
            <v>110.00685470588235</v>
          </cell>
          <cell r="I11">
            <v>105.07218487804877</v>
          </cell>
          <cell r="J11">
            <v>111.03187409090908</v>
          </cell>
          <cell r="L11">
            <v>104.25428212765956</v>
          </cell>
          <cell r="M11">
            <v>106.63937999999999</v>
          </cell>
          <cell r="N11">
            <v>115.92153958333334</v>
          </cell>
          <cell r="O11">
            <v>110.20007490196079</v>
          </cell>
          <cell r="Q11">
            <v>107.81622052238806</v>
          </cell>
          <cell r="R11">
            <v>100.53656336673939</v>
          </cell>
        </row>
        <row r="13">
          <cell r="A13" t="str">
            <v>Official exchange rate (somoni per U.S. dollar)</v>
          </cell>
          <cell r="B13">
            <v>1033</v>
          </cell>
          <cell r="C13">
            <v>1270</v>
          </cell>
          <cell r="D13">
            <v>1436</v>
          </cell>
          <cell r="E13">
            <v>1436</v>
          </cell>
          <cell r="G13">
            <v>1631</v>
          </cell>
          <cell r="H13">
            <v>1700</v>
          </cell>
          <cell r="I13">
            <v>2050</v>
          </cell>
          <cell r="J13">
            <v>2.2000000000000002</v>
          </cell>
          <cell r="L13">
            <v>2.35</v>
          </cell>
          <cell r="M13">
            <v>2.35</v>
          </cell>
          <cell r="N13">
            <v>2.4</v>
          </cell>
          <cell r="O13">
            <v>2.5499999999999998</v>
          </cell>
          <cell r="Q13">
            <v>2.68</v>
          </cell>
          <cell r="R13">
            <v>2.7040999999999999</v>
          </cell>
        </row>
        <row r="15">
          <cell r="B15" t="str">
            <v>(In thousands of somoni)</v>
          </cell>
        </row>
        <row r="17">
          <cell r="A17" t="str">
            <v xml:space="preserve">Net foreign assets </v>
          </cell>
          <cell r="B17">
            <v>-51917.608999999989</v>
          </cell>
          <cell r="C17">
            <v>-83104.257999999987</v>
          </cell>
          <cell r="D17">
            <v>-90470.715000000055</v>
          </cell>
          <cell r="E17">
            <v>-61394.152000000002</v>
          </cell>
          <cell r="G17">
            <v>-85290.737000000023</v>
          </cell>
          <cell r="H17">
            <v>-90457.537000000011</v>
          </cell>
          <cell r="I17">
            <v>-94207.480999999985</v>
          </cell>
          <cell r="J17">
            <v>-52402.718000000023</v>
          </cell>
          <cell r="L17">
            <v>-59034.935000000027</v>
          </cell>
          <cell r="M17">
            <v>-59258.267999999982</v>
          </cell>
          <cell r="N17">
            <v>-27244.135000000009</v>
          </cell>
          <cell r="O17">
            <v>-37016.674000000028</v>
          </cell>
          <cell r="Q17">
            <v>-22784.170999999973</v>
          </cell>
          <cell r="R17">
            <v>-23799.868999999948</v>
          </cell>
        </row>
        <row r="18">
          <cell r="A18" t="str">
            <v>Gross assets</v>
          </cell>
          <cell r="B18">
            <v>53383.623</v>
          </cell>
          <cell r="C18">
            <v>42704.633999999991</v>
          </cell>
          <cell r="D18">
            <v>58495.585999999988</v>
          </cell>
          <cell r="E18">
            <v>83370.252000000008</v>
          </cell>
          <cell r="G18">
            <v>100476.11799999999</v>
          </cell>
          <cell r="H18">
            <v>96554.11599999998</v>
          </cell>
          <cell r="I18">
            <v>121190.49800000001</v>
          </cell>
          <cell r="J18">
            <v>191867.405</v>
          </cell>
          <cell r="L18">
            <v>185962.62799999997</v>
          </cell>
          <cell r="M18">
            <v>191344.27499999999</v>
          </cell>
          <cell r="N18">
            <v>250967.56</v>
          </cell>
          <cell r="O18">
            <v>243993.51699999996</v>
          </cell>
          <cell r="Q18">
            <v>266163.3</v>
          </cell>
          <cell r="R18">
            <v>248061.05200000003</v>
          </cell>
        </row>
        <row r="19">
          <cell r="A19" t="str">
            <v>Gross liabilities</v>
          </cell>
          <cell r="B19">
            <v>105301.23199999999</v>
          </cell>
          <cell r="C19">
            <v>125808.89199999998</v>
          </cell>
          <cell r="D19">
            <v>148966.30100000004</v>
          </cell>
          <cell r="E19">
            <v>144764.40400000001</v>
          </cell>
          <cell r="G19">
            <v>185766.85500000001</v>
          </cell>
          <cell r="H19">
            <v>187011.65299999999</v>
          </cell>
          <cell r="I19">
            <v>215397.97899999999</v>
          </cell>
          <cell r="J19">
            <v>244270.12300000002</v>
          </cell>
          <cell r="L19">
            <v>244997.56299999999</v>
          </cell>
          <cell r="M19">
            <v>250602.54299999998</v>
          </cell>
          <cell r="N19">
            <v>278211.69500000001</v>
          </cell>
          <cell r="O19">
            <v>281010.19099999999</v>
          </cell>
          <cell r="Q19">
            <v>288947.47100000002</v>
          </cell>
          <cell r="R19">
            <v>271860.92099999997</v>
          </cell>
        </row>
        <row r="21">
          <cell r="A21" t="str">
            <v xml:space="preserve">Net domestic assets </v>
          </cell>
          <cell r="B21">
            <v>115089.23899999999</v>
          </cell>
          <cell r="C21">
            <v>152036.91199999998</v>
          </cell>
          <cell r="D21">
            <v>167475.70500000005</v>
          </cell>
          <cell r="E21">
            <v>140107.573</v>
          </cell>
          <cell r="G21">
            <v>165242.61900000001</v>
          </cell>
          <cell r="H21">
            <v>178560.44300000003</v>
          </cell>
          <cell r="I21">
            <v>202890.96</v>
          </cell>
          <cell r="J21">
            <v>171542.41500000004</v>
          </cell>
          <cell r="L21">
            <v>175062.02900000001</v>
          </cell>
          <cell r="M21">
            <v>185383.25099999999</v>
          </cell>
          <cell r="N21">
            <v>158462.908</v>
          </cell>
          <cell r="O21">
            <v>190536.56700000001</v>
          </cell>
          <cell r="Q21">
            <v>171235.98399999997</v>
          </cell>
          <cell r="R21">
            <v>173748.11399999994</v>
          </cell>
        </row>
        <row r="23">
          <cell r="A23" t="str">
            <v>Net credit to general government 2/</v>
          </cell>
          <cell r="B23">
            <v>88402.334000000003</v>
          </cell>
          <cell r="C23">
            <v>107069.16200000001</v>
          </cell>
          <cell r="D23">
            <v>98571.065733080002</v>
          </cell>
          <cell r="E23">
            <v>86257.911287080002</v>
          </cell>
          <cell r="G23">
            <v>95269.265896430006</v>
          </cell>
          <cell r="H23">
            <v>100962.78305499999</v>
          </cell>
          <cell r="I23">
            <v>127255.0665405</v>
          </cell>
          <cell r="J23">
            <v>46750.444553999987</v>
          </cell>
          <cell r="L23">
            <v>48391.97955399999</v>
          </cell>
          <cell r="M23">
            <v>60203.011553999975</v>
          </cell>
          <cell r="N23">
            <v>-35654.790445999999</v>
          </cell>
          <cell r="O23">
            <v>-31057.647445999995</v>
          </cell>
          <cell r="Q23">
            <v>20101.534553999987</v>
          </cell>
          <cell r="R23">
            <v>16690.734553999995</v>
          </cell>
        </row>
        <row r="24">
          <cell r="A24" t="str">
            <v>Of which:</v>
          </cell>
        </row>
        <row r="25">
          <cell r="A25" t="str">
            <v xml:space="preserve">Somoni credits </v>
          </cell>
          <cell r="B25">
            <v>38748.394999999997</v>
          </cell>
          <cell r="C25">
            <v>39889.701000000001</v>
          </cell>
          <cell r="D25">
            <v>35518.395000000004</v>
          </cell>
          <cell r="E25">
            <v>31420</v>
          </cell>
          <cell r="G25">
            <v>31877</v>
          </cell>
          <cell r="H25">
            <v>31877</v>
          </cell>
          <cell r="I25">
            <v>31877</v>
          </cell>
          <cell r="J25">
            <v>131751.796</v>
          </cell>
          <cell r="L25">
            <v>133724.976</v>
          </cell>
          <cell r="M25">
            <v>130724.976</v>
          </cell>
          <cell r="N25">
            <v>89741.178</v>
          </cell>
          <cell r="O25">
            <v>89741.178</v>
          </cell>
          <cell r="Q25">
            <v>89741.178</v>
          </cell>
          <cell r="R25">
            <v>89741.178</v>
          </cell>
        </row>
        <row r="26">
          <cell r="A26" t="str">
            <v>Longterm bonds</v>
          </cell>
          <cell r="B26">
            <v>0</v>
          </cell>
          <cell r="C26">
            <v>0</v>
          </cell>
          <cell r="D26">
            <v>0</v>
          </cell>
          <cell r="E26">
            <v>0</v>
          </cell>
          <cell r="G26">
            <v>0</v>
          </cell>
          <cell r="H26">
            <v>0</v>
          </cell>
          <cell r="I26">
            <v>0</v>
          </cell>
          <cell r="J26">
            <v>0</v>
          </cell>
          <cell r="L26">
            <v>0</v>
          </cell>
          <cell r="M26">
            <v>0</v>
          </cell>
          <cell r="N26">
            <v>0</v>
          </cell>
          <cell r="O26">
            <v>0</v>
          </cell>
          <cell r="Q26">
            <v>64347.920999999988</v>
          </cell>
          <cell r="R26">
            <v>64347.920999999988</v>
          </cell>
        </row>
        <row r="27">
          <cell r="A27" t="str">
            <v xml:space="preserve">Foreign exchange credits </v>
          </cell>
          <cell r="B27">
            <v>69462.835999999996</v>
          </cell>
          <cell r="C27">
            <v>82686.79800000001</v>
          </cell>
          <cell r="D27">
            <v>91650.008733080002</v>
          </cell>
          <cell r="E27">
            <v>90612.597733080009</v>
          </cell>
          <cell r="G27">
            <v>104789.57734243001</v>
          </cell>
          <cell r="H27">
            <v>109804.844501</v>
          </cell>
          <cell r="I27">
            <v>132391.97998649999</v>
          </cell>
          <cell r="J27">
            <v>0</v>
          </cell>
          <cell r="L27">
            <v>0</v>
          </cell>
          <cell r="M27">
            <v>0</v>
          </cell>
          <cell r="N27">
            <v>0</v>
          </cell>
          <cell r="O27">
            <v>0</v>
          </cell>
          <cell r="Q27">
            <v>0</v>
          </cell>
          <cell r="R27">
            <v>0</v>
          </cell>
        </row>
        <row r="28">
          <cell r="A28" t="str">
            <v>Treasury bills</v>
          </cell>
          <cell r="B28">
            <v>0</v>
          </cell>
          <cell r="C28">
            <v>0</v>
          </cell>
          <cell r="D28">
            <v>0</v>
          </cell>
          <cell r="E28">
            <v>0</v>
          </cell>
          <cell r="G28">
            <v>39.009</v>
          </cell>
          <cell r="H28">
            <v>13.221</v>
          </cell>
          <cell r="I28">
            <v>63.220999999999997</v>
          </cell>
          <cell r="J28">
            <v>166.77</v>
          </cell>
          <cell r="L28">
            <v>142</v>
          </cell>
          <cell r="M28">
            <v>3215.4050000000002</v>
          </cell>
          <cell r="N28">
            <v>3194.9920000000002</v>
          </cell>
          <cell r="O28">
            <v>3015.7</v>
          </cell>
          <cell r="Q28">
            <v>2840.6930000000002</v>
          </cell>
          <cell r="R28">
            <v>3000</v>
          </cell>
        </row>
        <row r="29">
          <cell r="A29" t="str">
            <v>Deposits (-)</v>
          </cell>
          <cell r="B29">
            <v>-9981.6689999999908</v>
          </cell>
          <cell r="C29">
            <v>-9664.0689999999995</v>
          </cell>
          <cell r="D29">
            <v>-6814.489999999987</v>
          </cell>
          <cell r="E29">
            <v>-10709.796000000006</v>
          </cell>
          <cell r="G29">
            <v>-17573.451000000015</v>
          </cell>
          <cell r="H29">
            <v>-16267.858000000013</v>
          </cell>
          <cell r="I29">
            <v>-14751.384999999998</v>
          </cell>
          <cell r="J29">
            <v>-18600.36</v>
          </cell>
          <cell r="L29">
            <v>-39350.062000000005</v>
          </cell>
          <cell r="M29">
            <v>-28955.874000000025</v>
          </cell>
          <cell r="N29">
            <v>-26746.517999999996</v>
          </cell>
          <cell r="O29">
            <v>-30929.217000000011</v>
          </cell>
          <cell r="Q29">
            <v>-45842.320999999996</v>
          </cell>
          <cell r="R29">
            <v>-43181.698000000019</v>
          </cell>
        </row>
        <row r="31">
          <cell r="A31" t="str">
            <v>Counterpart deposits</v>
          </cell>
          <cell r="B31">
            <v>-9827.2279999999992</v>
          </cell>
          <cell r="C31">
            <v>-5548.268</v>
          </cell>
          <cell r="D31">
            <v>-19612.848000000002</v>
          </cell>
          <cell r="E31">
            <v>-16740.848000000002</v>
          </cell>
          <cell r="G31">
            <v>-14113.67</v>
          </cell>
          <cell r="H31">
            <v>-12089.3</v>
          </cell>
          <cell r="I31">
            <v>-14086.848</v>
          </cell>
          <cell r="J31">
            <v>-59129.971000000005</v>
          </cell>
          <cell r="L31">
            <v>-34584.987000000001</v>
          </cell>
          <cell r="M31">
            <v>-31781.51</v>
          </cell>
          <cell r="N31">
            <v>-90330.197</v>
          </cell>
          <cell r="O31">
            <v>-85830.856999999989</v>
          </cell>
          <cell r="Q31">
            <v>-86392.41</v>
          </cell>
          <cell r="R31">
            <v>-88436.545999999988</v>
          </cell>
        </row>
        <row r="32">
          <cell r="A32" t="str">
            <v xml:space="preserve">   Of which:</v>
          </cell>
        </row>
        <row r="33">
          <cell r="A33" t="str">
            <v xml:space="preserve">        EU</v>
          </cell>
          <cell r="B33">
            <v>-3922.6</v>
          </cell>
          <cell r="C33">
            <v>-4536.34</v>
          </cell>
          <cell r="D33">
            <v>-4908.5120000000006</v>
          </cell>
          <cell r="E33">
            <v>-4908.5120000000006</v>
          </cell>
          <cell r="G33">
            <v>-5345.7020000000002</v>
          </cell>
          <cell r="H33">
            <v>-5500.4</v>
          </cell>
          <cell r="I33">
            <v>-6285.1</v>
          </cell>
          <cell r="J33">
            <v>-4932.3999999999996</v>
          </cell>
          <cell r="L33">
            <v>-7227.2839999999997</v>
          </cell>
          <cell r="M33">
            <v>-7168.0639999999994</v>
          </cell>
          <cell r="N33">
            <v>-7462.6180000000004</v>
          </cell>
          <cell r="O33">
            <v>-21405.5</v>
          </cell>
          <cell r="Q33">
            <v>-19889.094000000001</v>
          </cell>
          <cell r="R33">
            <v>-21353.896000000001</v>
          </cell>
        </row>
        <row r="34">
          <cell r="A34" t="str">
            <v xml:space="preserve">        World Bank</v>
          </cell>
          <cell r="B34">
            <v>-754.09</v>
          </cell>
          <cell r="C34">
            <v>-925.48900000000003</v>
          </cell>
          <cell r="D34">
            <v>-14606.599</v>
          </cell>
          <cell r="E34">
            <v>-11734.599</v>
          </cell>
          <cell r="G34">
            <v>-8656.9590000000007</v>
          </cell>
          <cell r="H34">
            <v>-6473.1949999999997</v>
          </cell>
          <cell r="I34">
            <v>-7662.2209999999995</v>
          </cell>
          <cell r="J34">
            <v>-33906.925999999999</v>
          </cell>
          <cell r="L34">
            <v>-5683.6049999999996</v>
          </cell>
          <cell r="M34">
            <v>-2939.348</v>
          </cell>
          <cell r="N34">
            <v>-60612.33</v>
          </cell>
          <cell r="O34">
            <v>-47225.930999999997</v>
          </cell>
          <cell r="Q34">
            <v>-48427.057000000001</v>
          </cell>
          <cell r="R34">
            <v>-48862.538999999997</v>
          </cell>
        </row>
        <row r="35">
          <cell r="A35" t="str">
            <v xml:space="preserve">        AsDB</v>
          </cell>
          <cell r="B35">
            <v>-5150.5379999999996</v>
          </cell>
          <cell r="C35">
            <v>-86.439000000000021</v>
          </cell>
          <cell r="D35">
            <v>-97.736999999999995</v>
          </cell>
          <cell r="E35">
            <v>-97.736999999999995</v>
          </cell>
          <cell r="G35">
            <v>-111.009</v>
          </cell>
          <cell r="H35">
            <v>-115.705</v>
          </cell>
          <cell r="I35">
            <v>-139.52699999999999</v>
          </cell>
          <cell r="J35">
            <v>-20290.645</v>
          </cell>
          <cell r="L35">
            <v>-21674.098000000002</v>
          </cell>
          <cell r="M35">
            <v>-21674.098000000002</v>
          </cell>
          <cell r="N35">
            <v>-22135.249</v>
          </cell>
          <cell r="O35">
            <v>-17071.925999999999</v>
          </cell>
          <cell r="Q35">
            <v>-17942.258999999998</v>
          </cell>
          <cell r="R35">
            <v>-18103.605</v>
          </cell>
        </row>
        <row r="36">
          <cell r="A36" t="str">
            <v xml:space="preserve">        Other </v>
          </cell>
          <cell r="B36">
            <v>0</v>
          </cell>
          <cell r="C36">
            <v>1.7053025658242404E-13</v>
          </cell>
          <cell r="D36">
            <v>-9.9475983006414026E-13</v>
          </cell>
          <cell r="E36">
            <v>-9.9475983006414026E-13</v>
          </cell>
          <cell r="G36">
            <v>0</v>
          </cell>
          <cell r="H36">
            <v>0</v>
          </cell>
          <cell r="I36">
            <v>0</v>
          </cell>
          <cell r="J36">
            <v>0</v>
          </cell>
          <cell r="L36">
            <v>0</v>
          </cell>
          <cell r="M36">
            <v>0</v>
          </cell>
          <cell r="N36">
            <v>-119.99999999999636</v>
          </cell>
          <cell r="O36">
            <v>-127.49999999999272</v>
          </cell>
          <cell r="Q36">
            <v>-134.00000000000728</v>
          </cell>
          <cell r="R36">
            <v>-116.50599999999758</v>
          </cell>
        </row>
        <row r="38">
          <cell r="A38" t="str">
            <v xml:space="preserve">         Privatization fund (-)</v>
          </cell>
          <cell r="B38">
            <v>0</v>
          </cell>
          <cell r="C38">
            <v>-295</v>
          </cell>
          <cell r="D38">
            <v>-2170</v>
          </cell>
          <cell r="E38">
            <v>-8324.0424459999995</v>
          </cell>
          <cell r="G38">
            <v>-9749.1994460000005</v>
          </cell>
          <cell r="H38">
            <v>-12375.124446</v>
          </cell>
          <cell r="I38">
            <v>-8238.9014459999999</v>
          </cell>
          <cell r="J38">
            <v>-7437.7904460000009</v>
          </cell>
          <cell r="L38">
            <v>-11539.947446</v>
          </cell>
          <cell r="M38">
            <v>-12999.985446000001</v>
          </cell>
          <cell r="N38">
            <v>-11514.245446000001</v>
          </cell>
          <cell r="O38">
            <v>-7054.451446</v>
          </cell>
          <cell r="Q38">
            <v>-4593.5264460000008</v>
          </cell>
          <cell r="R38">
            <v>-8780.1204460000008</v>
          </cell>
        </row>
        <row r="40">
          <cell r="A40" t="str">
            <v>Credit to the private sector 2/</v>
          </cell>
          <cell r="B40">
            <v>58910.905070350003</v>
          </cell>
          <cell r="C40">
            <v>76448.190116500002</v>
          </cell>
          <cell r="D40">
            <v>101524.23001912</v>
          </cell>
          <cell r="E40">
            <v>88446.632019120007</v>
          </cell>
          <cell r="G40">
            <v>100765.15503001999</v>
          </cell>
          <cell r="H40">
            <v>105442.307214</v>
          </cell>
          <cell r="I40">
            <v>113149.584611</v>
          </cell>
          <cell r="J40">
            <v>149618.606</v>
          </cell>
          <cell r="L40">
            <v>141222.64600000001</v>
          </cell>
          <cell r="M40">
            <v>141260.209</v>
          </cell>
          <cell r="N40">
            <v>224072.30100000001</v>
          </cell>
          <cell r="O40">
            <v>253290.57699999999</v>
          </cell>
          <cell r="Q40">
            <v>192114.36599999998</v>
          </cell>
          <cell r="R40">
            <v>189592.2</v>
          </cell>
        </row>
        <row r="41">
          <cell r="A41" t="str">
            <v>Of which:</v>
          </cell>
        </row>
        <row r="42">
          <cell r="A42" t="str">
            <v>Claims on banks</v>
          </cell>
          <cell r="B42">
            <v>31575.200070350002</v>
          </cell>
          <cell r="C42">
            <v>41684.409116499999</v>
          </cell>
          <cell r="D42">
            <v>64778.304752200012</v>
          </cell>
          <cell r="E42">
            <v>48780.714752200001</v>
          </cell>
          <cell r="G42">
            <v>59648.295372449997</v>
          </cell>
          <cell r="H42">
            <v>62596.891714999998</v>
          </cell>
          <cell r="I42">
            <v>63521.796597500004</v>
          </cell>
          <cell r="J42">
            <v>148655.41200000001</v>
          </cell>
          <cell r="L42">
            <v>36025.252999999997</v>
          </cell>
          <cell r="M42">
            <v>34922.51</v>
          </cell>
          <cell r="N42">
            <v>37390.828000000001</v>
          </cell>
          <cell r="O42">
            <v>37581.219000000005</v>
          </cell>
          <cell r="Q42">
            <v>33914.737999999998</v>
          </cell>
          <cell r="R42">
            <v>34047.212</v>
          </cell>
        </row>
        <row r="43">
          <cell r="A43" t="str">
            <v>Claims on private sector</v>
          </cell>
          <cell r="B43">
            <v>27335.705000000002</v>
          </cell>
          <cell r="C43">
            <v>34763.781000000003</v>
          </cell>
          <cell r="D43">
            <v>36745.92526692</v>
          </cell>
          <cell r="E43">
            <v>39665.917266919998</v>
          </cell>
          <cell r="G43">
            <v>41116.859657569992</v>
          </cell>
          <cell r="H43">
            <v>42845.415499000002</v>
          </cell>
          <cell r="I43">
            <v>49627.788013499994</v>
          </cell>
          <cell r="J43">
            <v>963.19399999999996</v>
          </cell>
          <cell r="L43">
            <v>1005.9570000000094</v>
          </cell>
          <cell r="M43">
            <v>1086.7349999999999</v>
          </cell>
          <cell r="N43">
            <v>1348.9640000000072</v>
          </cell>
          <cell r="O43">
            <v>12363.87</v>
          </cell>
          <cell r="Q43">
            <v>8220.5109999999986</v>
          </cell>
          <cell r="R43">
            <v>3885.8250000000116</v>
          </cell>
        </row>
        <row r="44">
          <cell r="A44" t="str">
            <v>ALCO</v>
          </cell>
          <cell r="B44">
            <v>0</v>
          </cell>
          <cell r="C44">
            <v>0</v>
          </cell>
          <cell r="D44">
            <v>0</v>
          </cell>
          <cell r="E44">
            <v>0</v>
          </cell>
          <cell r="G44">
            <v>0</v>
          </cell>
          <cell r="H44">
            <v>0</v>
          </cell>
          <cell r="I44">
            <v>0</v>
          </cell>
          <cell r="J44">
            <v>0</v>
          </cell>
          <cell r="L44">
            <v>104191.436</v>
          </cell>
          <cell r="M44">
            <v>105250.96399999999</v>
          </cell>
          <cell r="N44">
            <v>185332.50899999999</v>
          </cell>
          <cell r="O44">
            <v>203345.48799999998</v>
          </cell>
          <cell r="Q44">
            <v>149979.117</v>
          </cell>
          <cell r="R44">
            <v>151659.163</v>
          </cell>
        </row>
        <row r="46">
          <cell r="A46" t="str">
            <v xml:space="preserve">Other items, net </v>
          </cell>
          <cell r="B46">
            <v>-32224.000070350019</v>
          </cell>
          <cell r="C46">
            <v>-31480.440116500031</v>
          </cell>
          <cell r="D46">
            <v>-32619.590752199962</v>
          </cell>
          <cell r="E46">
            <v>-34596.970306200004</v>
          </cell>
          <cell r="G46">
            <v>-30791.801926449989</v>
          </cell>
          <cell r="H46">
            <v>-27844.647268999965</v>
          </cell>
          <cell r="I46">
            <v>-37513.691151500039</v>
          </cell>
          <cell r="J46">
            <v>-24826.635553999949</v>
          </cell>
          <cell r="L46">
            <v>-14552.596553999989</v>
          </cell>
          <cell r="M46">
            <v>-16079.969553999981</v>
          </cell>
          <cell r="N46">
            <v>-29954.602554000012</v>
          </cell>
          <cell r="O46">
            <v>-31696.362553999992</v>
          </cell>
          <cell r="Q46">
            <v>-40979.916553999996</v>
          </cell>
          <cell r="R46">
            <v>-32534.820554000064</v>
          </cell>
        </row>
        <row r="47">
          <cell r="A47" t="str">
            <v>Of which:</v>
          </cell>
        </row>
        <row r="48">
          <cell r="A48" t="str">
            <v>NBT bills</v>
          </cell>
          <cell r="B48">
            <v>0</v>
          </cell>
          <cell r="C48">
            <v>0</v>
          </cell>
          <cell r="D48">
            <v>0</v>
          </cell>
          <cell r="E48">
            <v>0</v>
          </cell>
          <cell r="G48">
            <v>0</v>
          </cell>
          <cell r="H48">
            <v>0</v>
          </cell>
          <cell r="I48">
            <v>0</v>
          </cell>
          <cell r="J48">
            <v>0</v>
          </cell>
          <cell r="L48">
            <v>-2002.345</v>
          </cell>
          <cell r="M48">
            <v>-2647.1579999999999</v>
          </cell>
          <cell r="N48">
            <v>-1380.6</v>
          </cell>
          <cell r="O48">
            <v>-157.12</v>
          </cell>
          <cell r="Q48">
            <v>-3476.114</v>
          </cell>
          <cell r="R48">
            <v>-5779.991</v>
          </cell>
        </row>
        <row r="50">
          <cell r="A50" t="str">
            <v>Reserve money</v>
          </cell>
          <cell r="B50">
            <v>63171.63</v>
          </cell>
          <cell r="C50">
            <v>68932.653999999995</v>
          </cell>
          <cell r="D50">
            <v>77004.990000000005</v>
          </cell>
          <cell r="E50">
            <v>78713.421000000002</v>
          </cell>
          <cell r="G50">
            <v>79951.881999999998</v>
          </cell>
          <cell r="H50">
            <v>88102.906000000003</v>
          </cell>
          <cell r="I50">
            <v>108683.47899999999</v>
          </cell>
          <cell r="J50">
            <v>119139.697</v>
          </cell>
          <cell r="L50">
            <v>116027.09399999998</v>
          </cell>
          <cell r="M50">
            <v>126124.98299999999</v>
          </cell>
          <cell r="N50">
            <v>131218.77299999999</v>
          </cell>
          <cell r="O50">
            <v>153519.89299999998</v>
          </cell>
          <cell r="Q50">
            <v>148451.81299999999</v>
          </cell>
          <cell r="R50">
            <v>149948.245</v>
          </cell>
        </row>
        <row r="52">
          <cell r="A52" t="str">
            <v>Currency in circulation</v>
          </cell>
          <cell r="B52">
            <v>47889.625999999997</v>
          </cell>
          <cell r="C52">
            <v>52033.9</v>
          </cell>
          <cell r="D52">
            <v>56680.49</v>
          </cell>
          <cell r="E52">
            <v>63996.250999999997</v>
          </cell>
          <cell r="G52">
            <v>61916.69</v>
          </cell>
          <cell r="H52">
            <v>65952.654999999999</v>
          </cell>
          <cell r="I52">
            <v>81846.13</v>
          </cell>
          <cell r="J52">
            <v>96211.21</v>
          </cell>
          <cell r="L52">
            <v>90081.560999999987</v>
          </cell>
          <cell r="M52">
            <v>92465.008000000002</v>
          </cell>
          <cell r="N52">
            <v>90846.801999999996</v>
          </cell>
          <cell r="O52">
            <v>110802.31899999999</v>
          </cell>
          <cell r="Q52">
            <v>116142.13400000001</v>
          </cell>
          <cell r="R52">
            <v>122801.534</v>
          </cell>
        </row>
        <row r="53">
          <cell r="A53" t="str">
            <v>Bank reserves</v>
          </cell>
          <cell r="B53">
            <v>10323.591</v>
          </cell>
          <cell r="C53">
            <v>9088.0169999999998</v>
          </cell>
          <cell r="D53">
            <v>12373.339</v>
          </cell>
          <cell r="E53">
            <v>12757.190999999999</v>
          </cell>
          <cell r="G53">
            <v>15972.26</v>
          </cell>
          <cell r="H53">
            <v>19891.550999999999</v>
          </cell>
          <cell r="I53">
            <v>23148.642</v>
          </cell>
          <cell r="J53">
            <v>18580.838</v>
          </cell>
          <cell r="L53">
            <v>20454.061000000002</v>
          </cell>
          <cell r="M53">
            <v>27246.915999999997</v>
          </cell>
          <cell r="N53">
            <v>31373.788999999997</v>
          </cell>
          <cell r="O53">
            <v>32485.501</v>
          </cell>
          <cell r="Q53">
            <v>25791.848999999998</v>
          </cell>
          <cell r="R53">
            <v>23378.072</v>
          </cell>
        </row>
        <row r="54">
          <cell r="A54" t="str">
            <v xml:space="preserve">Of which: </v>
          </cell>
        </row>
        <row r="55">
          <cell r="A55" t="str">
            <v>Required reserves</v>
          </cell>
          <cell r="B55">
            <v>3848.0750000000003</v>
          </cell>
          <cell r="C55">
            <v>3717.7190000000001</v>
          </cell>
          <cell r="D55">
            <v>3241.875</v>
          </cell>
          <cell r="E55">
            <v>3261.4269999999997</v>
          </cell>
          <cell r="G55">
            <v>4089.2420000000002</v>
          </cell>
          <cell r="H55">
            <v>6007.7829999999994</v>
          </cell>
          <cell r="I55">
            <v>6894.2839999999997</v>
          </cell>
          <cell r="J55">
            <v>9852.9619999999995</v>
          </cell>
          <cell r="L55">
            <v>10533.559000000001</v>
          </cell>
          <cell r="M55">
            <v>10413.623</v>
          </cell>
          <cell r="N55">
            <v>9294.9719999999998</v>
          </cell>
          <cell r="O55">
            <v>8761.4130000000005</v>
          </cell>
          <cell r="Q55">
            <v>8654.375</v>
          </cell>
          <cell r="R55">
            <v>10298.799999999999</v>
          </cell>
        </row>
        <row r="56">
          <cell r="A56" t="str">
            <v>Somoni</v>
          </cell>
          <cell r="B56">
            <v>3295.7840000000001</v>
          </cell>
          <cell r="C56">
            <v>3066.547</v>
          </cell>
          <cell r="D56">
            <v>2559.1509999999998</v>
          </cell>
          <cell r="E56">
            <v>2665.18</v>
          </cell>
          <cell r="G56">
            <v>3194.9169999999999</v>
          </cell>
          <cell r="H56">
            <v>4810.79</v>
          </cell>
          <cell r="I56">
            <v>4891.4579999999996</v>
          </cell>
          <cell r="J56">
            <v>7632.2049999999999</v>
          </cell>
          <cell r="L56">
            <v>7798.88</v>
          </cell>
          <cell r="M56">
            <v>7663.6080000000002</v>
          </cell>
          <cell r="N56">
            <v>7001.68</v>
          </cell>
          <cell r="O56">
            <v>6955.1509999999998</v>
          </cell>
          <cell r="Q56">
            <v>6034.3190000000004</v>
          </cell>
          <cell r="R56">
            <v>6755.893</v>
          </cell>
        </row>
        <row r="57">
          <cell r="A57" t="str">
            <v>Foreign exchange</v>
          </cell>
          <cell r="B57">
            <v>552.29100000000005</v>
          </cell>
          <cell r="C57">
            <v>651.17200000000003</v>
          </cell>
          <cell r="D57">
            <v>682.72400000000005</v>
          </cell>
          <cell r="E57">
            <v>596.24699999999996</v>
          </cell>
          <cell r="G57">
            <v>894.32500000000005</v>
          </cell>
          <cell r="H57">
            <v>1196.9929999999999</v>
          </cell>
          <cell r="I57">
            <v>2002.826</v>
          </cell>
          <cell r="J57">
            <v>2220.7570000000001</v>
          </cell>
          <cell r="L57">
            <v>2734.6790000000001</v>
          </cell>
          <cell r="M57">
            <v>2750.0150000000003</v>
          </cell>
          <cell r="N57">
            <v>2293.2919999999999</v>
          </cell>
          <cell r="O57">
            <v>1806.2619999999999</v>
          </cell>
          <cell r="Q57">
            <v>2620.056</v>
          </cell>
          <cell r="R57">
            <v>3542.9070000000002</v>
          </cell>
        </row>
        <row r="58">
          <cell r="A58" t="str">
            <v>Other deposits</v>
          </cell>
          <cell r="B58">
            <v>4958.4129999999996</v>
          </cell>
          <cell r="C58">
            <v>7810.7369999999992</v>
          </cell>
          <cell r="D58">
            <v>7951.1610000000001</v>
          </cell>
          <cell r="E58">
            <v>1959.9789999999998</v>
          </cell>
          <cell r="G58">
            <v>2062.9319999999998</v>
          </cell>
          <cell r="H58">
            <v>2258.6999999999998</v>
          </cell>
          <cell r="I58">
            <v>3688.7069999999994</v>
          </cell>
          <cell r="J58">
            <v>4347.6490000000003</v>
          </cell>
          <cell r="L58">
            <v>5491.4719999999998</v>
          </cell>
          <cell r="M58">
            <v>6413.0589999999984</v>
          </cell>
          <cell r="N58">
            <v>8998.1820000000007</v>
          </cell>
          <cell r="O58">
            <v>10232.073</v>
          </cell>
          <cell r="Q58">
            <v>6517.83</v>
          </cell>
          <cell r="R58">
            <v>3768.6389999999988</v>
          </cell>
        </row>
        <row r="59">
          <cell r="A59" t="str">
            <v>Somoni</v>
          </cell>
          <cell r="B59">
            <v>1253.943</v>
          </cell>
          <cell r="C59">
            <v>1080.6010000000001</v>
          </cell>
          <cell r="D59">
            <v>698.11900000000003</v>
          </cell>
          <cell r="E59">
            <v>304.14899999999989</v>
          </cell>
          <cell r="G59">
            <v>836.71399999999994</v>
          </cell>
          <cell r="H59">
            <v>659.27</v>
          </cell>
          <cell r="I59">
            <v>1364.7739999999994</v>
          </cell>
          <cell r="J59">
            <v>2094.8449999999998</v>
          </cell>
          <cell r="L59">
            <v>1431.4719999999998</v>
          </cell>
          <cell r="M59">
            <v>965.89599999999882</v>
          </cell>
          <cell r="N59">
            <v>1126.6790000000001</v>
          </cell>
          <cell r="O59">
            <v>1549.8609999999999</v>
          </cell>
          <cell r="Q59">
            <v>2415.8130000000001</v>
          </cell>
          <cell r="R59">
            <v>356.67199999999866</v>
          </cell>
        </row>
        <row r="60">
          <cell r="A60" t="str">
            <v>Foreign exchange</v>
          </cell>
          <cell r="B60">
            <v>3704.47</v>
          </cell>
          <cell r="C60">
            <v>6730.1359999999995</v>
          </cell>
          <cell r="D60">
            <v>7253.0420000000004</v>
          </cell>
          <cell r="E60">
            <v>1655.83</v>
          </cell>
          <cell r="G60">
            <v>1226.2180000000001</v>
          </cell>
          <cell r="H60">
            <v>1599.43</v>
          </cell>
          <cell r="I60">
            <v>2323.933</v>
          </cell>
          <cell r="J60">
            <v>2252.8040000000001</v>
          </cell>
          <cell r="L60">
            <v>4060</v>
          </cell>
          <cell r="M60">
            <v>5447.1629999999996</v>
          </cell>
          <cell r="N60">
            <v>7871.5029999999997</v>
          </cell>
          <cell r="O60">
            <v>8682.2119999999995</v>
          </cell>
          <cell r="Q60">
            <v>4102.0169999999998</v>
          </cell>
          <cell r="R60">
            <v>3411.9670000000001</v>
          </cell>
        </row>
        <row r="62">
          <cell r="A62" t="str">
            <v>Memorandum items:</v>
          </cell>
        </row>
        <row r="63">
          <cell r="A63" t="str">
            <v>Gross international reserves in months of imports 3/</v>
          </cell>
          <cell r="B63">
            <v>1.2500911268856667</v>
          </cell>
          <cell r="C63">
            <v>0.83629079452192423</v>
          </cell>
          <cell r="D63">
            <v>1.1228502489235628</v>
          </cell>
          <cell r="E63">
            <v>1.6862713966722434</v>
          </cell>
          <cell r="G63">
            <v>1.675332692746373</v>
          </cell>
          <cell r="H63">
            <v>1.458073880944954</v>
          </cell>
          <cell r="I63">
            <v>1.4624272274711922</v>
          </cell>
          <cell r="J63">
            <v>2.1202689886706674</v>
          </cell>
          <cell r="L63">
            <v>2.0420039643074821</v>
          </cell>
          <cell r="M63">
            <v>2.2201267622561813</v>
          </cell>
          <cell r="N63">
            <v>2.9645773754618681</v>
          </cell>
          <cell r="O63">
            <v>1.9</v>
          </cell>
          <cell r="Q63">
            <v>2.6748031336979952</v>
          </cell>
          <cell r="R63">
            <v>2.2999999999999998</v>
          </cell>
        </row>
        <row r="64">
          <cell r="A64" t="str">
            <v>Gross international reserves/Reserve money (in percent)</v>
          </cell>
          <cell r="B64">
            <v>84.505691874659561</v>
          </cell>
          <cell r="C64">
            <v>61.951240119087814</v>
          </cell>
          <cell r="D64">
            <v>75.963370685458173</v>
          </cell>
          <cell r="E64">
            <v>105.91618422987867</v>
          </cell>
          <cell r="G64">
            <v>125.67073530551787</v>
          </cell>
          <cell r="H64">
            <v>109.59243046988709</v>
          </cell>
          <cell r="I64">
            <v>111.50774626932952</v>
          </cell>
          <cell r="J64">
            <v>161.04405989885976</v>
          </cell>
          <cell r="L64">
            <v>160.27517503799587</v>
          </cell>
          <cell r="M64">
            <v>151.7100501809384</v>
          </cell>
          <cell r="N64">
            <v>191.25888336114835</v>
          </cell>
          <cell r="O64">
            <v>158.9328341962823</v>
          </cell>
          <cell r="Q64">
            <v>179.29272443442645</v>
          </cell>
          <cell r="R64">
            <v>165.43111391533793</v>
          </cell>
        </row>
        <row r="65">
          <cell r="A65" t="str">
            <v xml:space="preserve">   Sources: National Bank of Tajikistan; and Fund staff estimates.</v>
          </cell>
        </row>
        <row r="67">
          <cell r="A67" t="str">
            <v>1/  Data are based on official exchange rates.</v>
          </cell>
        </row>
        <row r="68">
          <cell r="A68" t="str">
            <v>2/ In October 2000, the National Bank of Tajikistan (NBT) wrote off Sm23.2 million in credit to the government in line with the agreement between the government and the NBT on the regularization of their financial relations.</v>
          </cell>
        </row>
        <row r="69">
          <cell r="A69" t="str">
            <v xml:space="preserve"> In July 2001, Sm41 million in assets were reclassified from net credit into government into ALCO. In February 2002, Sm64.348 million were reclassified from the NBT's loan collection agent (ALCO) into long term government</v>
          </cell>
        </row>
        <row r="70">
          <cell r="A70" t="str">
            <v xml:space="preserve"> bonds as specified in the agreement between the NBTand the government.</v>
          </cell>
        </row>
        <row r="71">
          <cell r="A71" t="str">
            <v>3/ Imports of goods and services excluding alumina and electricity.</v>
          </cell>
        </row>
      </sheetData>
      <sheetData sheetId="37" refreshError="1">
        <row r="1">
          <cell r="A1" t="str">
            <v>Table A-29. Tajikistan: Monetary Survey, 1999-2002</v>
          </cell>
        </row>
        <row r="2">
          <cell r="A2" t="str">
            <v>(In thousands of somoni; end-of-period stock unless otherwise specified) 1/</v>
          </cell>
        </row>
        <row r="4">
          <cell r="C4">
            <v>1998</v>
          </cell>
          <cell r="E4">
            <v>1999</v>
          </cell>
          <cell r="J4">
            <v>2000</v>
          </cell>
          <cell r="O4">
            <v>2001</v>
          </cell>
          <cell r="T4">
            <v>2002</v>
          </cell>
        </row>
        <row r="5">
          <cell r="C5" t="str">
            <v>Dec.</v>
          </cell>
          <cell r="E5" t="str">
            <v>Mar.</v>
          </cell>
          <cell r="F5" t="str">
            <v>Jun.</v>
          </cell>
          <cell r="G5" t="str">
            <v>Sep.</v>
          </cell>
          <cell r="H5" t="str">
            <v>Dec.</v>
          </cell>
          <cell r="J5" t="str">
            <v>Mar.</v>
          </cell>
          <cell r="K5" t="str">
            <v>Jun.</v>
          </cell>
          <cell r="L5" t="str">
            <v>Sep.</v>
          </cell>
          <cell r="M5" t="str">
            <v>Dec.</v>
          </cell>
          <cell r="O5" t="str">
            <v>Mar.</v>
          </cell>
          <cell r="P5" t="str">
            <v>Jun.</v>
          </cell>
          <cell r="Q5" t="str">
            <v>Sep.</v>
          </cell>
          <cell r="R5" t="str">
            <v>Dec.</v>
          </cell>
          <cell r="T5" t="str">
            <v>Mar.</v>
          </cell>
          <cell r="U5" t="str">
            <v>Jun.</v>
          </cell>
        </row>
        <row r="8">
          <cell r="A8" t="str">
            <v>Net foreign assets</v>
          </cell>
          <cell r="C8">
            <v>-110445.63200000001</v>
          </cell>
          <cell r="E8">
            <v>-126309.56599999996</v>
          </cell>
          <cell r="F8">
            <v>-154591.37400000001</v>
          </cell>
          <cell r="G8">
            <v>-166350.74300000005</v>
          </cell>
          <cell r="H8">
            <v>-120881.269</v>
          </cell>
          <cell r="J8">
            <v>-145282.37900000002</v>
          </cell>
          <cell r="K8">
            <v>-138151.44</v>
          </cell>
          <cell r="L8">
            <v>-171267.128</v>
          </cell>
          <cell r="M8">
            <v>-192347.16700000002</v>
          </cell>
          <cell r="O8">
            <v>-247410.64900000003</v>
          </cell>
          <cell r="P8">
            <v>-296902.34999999998</v>
          </cell>
          <cell r="Q8">
            <v>-300251.97199999995</v>
          </cell>
          <cell r="R8">
            <v>-251048.54700000005</v>
          </cell>
          <cell r="T8">
            <v>-331563.06700000004</v>
          </cell>
          <cell r="U8">
            <v>-318996.91199999989</v>
          </cell>
        </row>
        <row r="9">
          <cell r="A9" t="str">
            <v xml:space="preserve">    Of which:</v>
          </cell>
        </row>
        <row r="10">
          <cell r="A10" t="str">
            <v>National Bank of Tajikistan</v>
          </cell>
          <cell r="C10">
            <v>-35069.16599999999</v>
          </cell>
          <cell r="E10">
            <v>-51917.608999999989</v>
          </cell>
          <cell r="F10">
            <v>-83104.257999999987</v>
          </cell>
          <cell r="G10">
            <v>-90470.715000000055</v>
          </cell>
          <cell r="H10">
            <v>-61394.152000000002</v>
          </cell>
          <cell r="J10">
            <v>-85290.737000000023</v>
          </cell>
          <cell r="K10">
            <v>-90457.537000000011</v>
          </cell>
          <cell r="L10">
            <v>-94207.480999999985</v>
          </cell>
          <cell r="M10">
            <v>-52402.718000000023</v>
          </cell>
          <cell r="O10">
            <v>-59034.935000000027</v>
          </cell>
          <cell r="P10">
            <v>-59258.267999999982</v>
          </cell>
          <cell r="Q10">
            <v>-27244.135000000009</v>
          </cell>
          <cell r="R10">
            <v>-37016.674000000028</v>
          </cell>
          <cell r="T10">
            <v>-22784.170999999973</v>
          </cell>
          <cell r="U10">
            <v>-23799.868999999948</v>
          </cell>
        </row>
        <row r="11">
          <cell r="A11" t="str">
            <v>Commercial banks</v>
          </cell>
          <cell r="C11">
            <v>-75376.466000000015</v>
          </cell>
          <cell r="E11">
            <v>-74391.95699999998</v>
          </cell>
          <cell r="F11">
            <v>-71487.116000000009</v>
          </cell>
          <cell r="G11">
            <v>-75880.027999999991</v>
          </cell>
          <cell r="H11">
            <v>-59487.116999999998</v>
          </cell>
          <cell r="J11">
            <v>-59991.642</v>
          </cell>
          <cell r="K11">
            <v>-47693.902999999998</v>
          </cell>
          <cell r="L11">
            <v>-77059.647000000012</v>
          </cell>
          <cell r="M11">
            <v>-139944.44899999999</v>
          </cell>
          <cell r="O11">
            <v>-188375.71400000001</v>
          </cell>
          <cell r="P11">
            <v>-237644.08199999999</v>
          </cell>
          <cell r="Q11">
            <v>-273007.83699999994</v>
          </cell>
          <cell r="R11">
            <v>-214031.87300000002</v>
          </cell>
          <cell r="T11">
            <v>-308778.89600000007</v>
          </cell>
          <cell r="U11">
            <v>-295197.04299999995</v>
          </cell>
        </row>
        <row r="13">
          <cell r="A13" t="str">
            <v>Net domestic assets</v>
          </cell>
          <cell r="C13">
            <v>178474.30600000001</v>
          </cell>
          <cell r="E13">
            <v>193379.04899999994</v>
          </cell>
          <cell r="F13">
            <v>232680.20300000001</v>
          </cell>
          <cell r="G13">
            <v>250249.88200000004</v>
          </cell>
          <cell r="H13">
            <v>211728.848</v>
          </cell>
          <cell r="J13">
            <v>236108.70300000004</v>
          </cell>
          <cell r="K13">
            <v>237032.08199999999</v>
          </cell>
          <cell r="L13">
            <v>293603.86699999997</v>
          </cell>
          <cell r="M13">
            <v>341757.28700000001</v>
          </cell>
          <cell r="O13">
            <v>393805.31300000002</v>
          </cell>
          <cell r="P13">
            <v>450731.80599999998</v>
          </cell>
          <cell r="Q13">
            <v>463739.29399999994</v>
          </cell>
          <cell r="R13">
            <v>450411.47200000007</v>
          </cell>
          <cell r="T13">
            <v>542486.47100000002</v>
          </cell>
          <cell r="U13">
            <v>549833.31499999994</v>
          </cell>
        </row>
        <row r="15">
          <cell r="A15" t="str">
            <v>Net credit to general government 2/</v>
          </cell>
          <cell r="C15">
            <v>78829.932000000015</v>
          </cell>
          <cell r="E15">
            <v>84496.631000000008</v>
          </cell>
          <cell r="F15">
            <v>103035.22300000001</v>
          </cell>
          <cell r="G15">
            <v>94463.864733080001</v>
          </cell>
          <cell r="H15">
            <v>83521.283287080005</v>
          </cell>
          <cell r="J15">
            <v>91589.522896430004</v>
          </cell>
          <cell r="K15">
            <v>96951.987054999991</v>
          </cell>
          <cell r="L15">
            <v>119355.13654050001</v>
          </cell>
          <cell r="M15">
            <v>37136.337553999983</v>
          </cell>
          <cell r="O15">
            <v>32666.159553999991</v>
          </cell>
          <cell r="P15">
            <v>50375.559553999978</v>
          </cell>
          <cell r="Q15">
            <v>-42563.848445999996</v>
          </cell>
          <cell r="R15">
            <v>-36908.509445999996</v>
          </cell>
          <cell r="T15">
            <v>7585.5245539999887</v>
          </cell>
          <cell r="U15">
            <v>8030.8695539999953</v>
          </cell>
        </row>
        <row r="16">
          <cell r="A16" t="str">
            <v>Of which:</v>
          </cell>
        </row>
        <row r="17">
          <cell r="A17" t="str">
            <v>Sm credits</v>
          </cell>
          <cell r="C17">
            <v>28785.716</v>
          </cell>
          <cell r="E17">
            <v>38748.394999999997</v>
          </cell>
          <cell r="F17">
            <v>39889.701000000001</v>
          </cell>
          <cell r="G17">
            <v>35518.395000000004</v>
          </cell>
          <cell r="H17">
            <v>31420</v>
          </cell>
          <cell r="J17">
            <v>32963.565000000002</v>
          </cell>
          <cell r="K17">
            <v>32852.384999999995</v>
          </cell>
          <cell r="L17">
            <v>32819.445</v>
          </cell>
          <cell r="M17">
            <v>132554.96899999998</v>
          </cell>
          <cell r="O17">
            <v>134501.217</v>
          </cell>
          <cell r="P17">
            <v>131472.413</v>
          </cell>
          <cell r="Q17">
            <v>90482.120999999999</v>
          </cell>
          <cell r="R17">
            <v>90364.505999999994</v>
          </cell>
          <cell r="T17">
            <v>90291.77</v>
          </cell>
          <cell r="U17">
            <v>90219.97</v>
          </cell>
        </row>
        <row r="18">
          <cell r="A18" t="str">
            <v xml:space="preserve">Longterm bonds </v>
          </cell>
          <cell r="C18">
            <v>0</v>
          </cell>
          <cell r="E18">
            <v>0</v>
          </cell>
          <cell r="F18">
            <v>0</v>
          </cell>
          <cell r="G18">
            <v>0</v>
          </cell>
          <cell r="H18">
            <v>0</v>
          </cell>
          <cell r="J18">
            <v>0</v>
          </cell>
          <cell r="K18">
            <v>0</v>
          </cell>
          <cell r="L18">
            <v>0</v>
          </cell>
          <cell r="M18">
            <v>0</v>
          </cell>
          <cell r="O18">
            <v>0</v>
          </cell>
          <cell r="P18">
            <v>0</v>
          </cell>
          <cell r="Q18">
            <v>0</v>
          </cell>
          <cell r="R18">
            <v>0</v>
          </cell>
          <cell r="T18">
            <v>64347.920999999988</v>
          </cell>
          <cell r="U18">
            <v>64347.920999999988</v>
          </cell>
        </row>
        <row r="19">
          <cell r="A19" t="str">
            <v xml:space="preserve">Foreign exchange credits </v>
          </cell>
          <cell r="C19">
            <v>63148.476000000002</v>
          </cell>
          <cell r="E19">
            <v>69462.835999999996</v>
          </cell>
          <cell r="F19">
            <v>82686.79800000001</v>
          </cell>
          <cell r="G19">
            <v>91650.008733080002</v>
          </cell>
          <cell r="H19">
            <v>90612.597733080009</v>
          </cell>
          <cell r="J19">
            <v>104789.57734243001</v>
          </cell>
          <cell r="K19">
            <v>109804.844501</v>
          </cell>
          <cell r="L19">
            <v>132391.97998649999</v>
          </cell>
          <cell r="M19">
            <v>0</v>
          </cell>
          <cell r="O19">
            <v>0</v>
          </cell>
          <cell r="P19">
            <v>0</v>
          </cell>
          <cell r="Q19">
            <v>0</v>
          </cell>
          <cell r="R19">
            <v>0</v>
          </cell>
          <cell r="T19">
            <v>0</v>
          </cell>
          <cell r="U19">
            <v>0</v>
          </cell>
        </row>
        <row r="20">
          <cell r="A20" t="str">
            <v>Treasury bills</v>
          </cell>
          <cell r="C20">
            <v>1104.4649999999999</v>
          </cell>
          <cell r="E20">
            <v>1108.011</v>
          </cell>
          <cell r="F20">
            <v>82.497</v>
          </cell>
          <cell r="G20">
            <v>937.14499999999998</v>
          </cell>
          <cell r="H20">
            <v>1072.6319999999998</v>
          </cell>
          <cell r="J20">
            <v>481.64600000000002</v>
          </cell>
          <cell r="K20">
            <v>433.38200000000001</v>
          </cell>
          <cell r="L20">
            <v>525.90499999999997</v>
          </cell>
          <cell r="M20">
            <v>655.64</v>
          </cell>
          <cell r="O20">
            <v>967.58500000000004</v>
          </cell>
          <cell r="P20">
            <v>4379.5309999999999</v>
          </cell>
          <cell r="Q20">
            <v>4627.1320000000005</v>
          </cell>
          <cell r="R20">
            <v>5505.3649999999998</v>
          </cell>
          <cell r="T20">
            <v>4729.24</v>
          </cell>
          <cell r="U20">
            <v>4773.366</v>
          </cell>
        </row>
        <row r="21">
          <cell r="A21" t="str">
            <v>Deposits (-)</v>
          </cell>
          <cell r="C21">
            <v>-10827.024999999983</v>
          </cell>
          <cell r="E21">
            <v>-14995.382999999991</v>
          </cell>
          <cell r="F21">
            <v>-13780.504999999999</v>
          </cell>
          <cell r="G21">
            <v>-11858.835999999987</v>
          </cell>
          <cell r="H21">
            <v>-14519.056000000006</v>
          </cell>
          <cell r="J21">
            <v>-22782.396000000015</v>
          </cell>
          <cell r="K21">
            <v>-21674.2</v>
          </cell>
          <cell r="L21">
            <v>-24056.443999999996</v>
          </cell>
          <cell r="M21">
            <v>-29506.51</v>
          </cell>
          <cell r="O21">
            <v>-56677.708000000006</v>
          </cell>
          <cell r="P21">
            <v>-40694.889000000025</v>
          </cell>
          <cell r="Q21">
            <v>-35828.659</v>
          </cell>
          <cell r="R21">
            <v>-39893.072000000015</v>
          </cell>
          <cell r="T21">
            <v>-60797.47</v>
          </cell>
          <cell r="U21">
            <v>-54093.72100000002</v>
          </cell>
        </row>
        <row r="23">
          <cell r="A23" t="str">
            <v>Counterpart deposits</v>
          </cell>
          <cell r="C23">
            <v>-6200.7</v>
          </cell>
          <cell r="E23">
            <v>-9827.2279999999992</v>
          </cell>
          <cell r="F23">
            <v>-5548.268</v>
          </cell>
          <cell r="G23">
            <v>-19612.848000000002</v>
          </cell>
          <cell r="H23">
            <v>-16740.848000000002</v>
          </cell>
          <cell r="J23">
            <v>-14113.67</v>
          </cell>
          <cell r="K23">
            <v>-12089.3</v>
          </cell>
          <cell r="L23">
            <v>-14086.848</v>
          </cell>
          <cell r="M23">
            <v>-59129.971000000005</v>
          </cell>
          <cell r="O23">
            <v>-34584.987000000001</v>
          </cell>
          <cell r="P23">
            <v>-31781.51</v>
          </cell>
          <cell r="Q23">
            <v>-90330.197</v>
          </cell>
          <cell r="R23">
            <v>-85830.856999999989</v>
          </cell>
          <cell r="T23">
            <v>-86392.41</v>
          </cell>
          <cell r="U23">
            <v>-88436.545999999988</v>
          </cell>
        </row>
        <row r="25">
          <cell r="A25" t="str">
            <v>Privatization fund (-)</v>
          </cell>
          <cell r="C25">
            <v>0</v>
          </cell>
          <cell r="E25">
            <v>0</v>
          </cell>
          <cell r="F25">
            <v>-295</v>
          </cell>
          <cell r="G25">
            <v>-2170</v>
          </cell>
          <cell r="H25">
            <v>-8324.0424459999995</v>
          </cell>
          <cell r="J25">
            <v>-9749.1994460000005</v>
          </cell>
          <cell r="K25">
            <v>-12375.124446</v>
          </cell>
          <cell r="L25">
            <v>-8238.9014459999999</v>
          </cell>
          <cell r="M25">
            <v>-7437.7904460000009</v>
          </cell>
          <cell r="O25">
            <v>-11539.947446</v>
          </cell>
          <cell r="P25">
            <v>-12999.985446000001</v>
          </cell>
          <cell r="Q25">
            <v>-11514.245446000001</v>
          </cell>
          <cell r="R25">
            <v>-7054.451446</v>
          </cell>
          <cell r="T25">
            <v>-4593.5264460000008</v>
          </cell>
          <cell r="U25">
            <v>-8780.1204460000008</v>
          </cell>
        </row>
        <row r="27">
          <cell r="A27" t="str">
            <v>Credit to the private sector 2/</v>
          </cell>
          <cell r="C27">
            <v>137182.04699999999</v>
          </cell>
          <cell r="E27">
            <v>147095.05800000002</v>
          </cell>
          <cell r="F27">
            <v>186287.31700000004</v>
          </cell>
          <cell r="G27">
            <v>218780.77526691998</v>
          </cell>
          <cell r="H27">
            <v>182010.03326691999</v>
          </cell>
          <cell r="J27">
            <v>204457.86865757001</v>
          </cell>
          <cell r="K27">
            <v>196113.980499</v>
          </cell>
          <cell r="L27">
            <v>249519.40001349995</v>
          </cell>
          <cell r="M27">
            <v>346235.36459999997</v>
          </cell>
          <cell r="O27">
            <v>418233.07500000001</v>
          </cell>
          <cell r="P27">
            <v>454177.70699999988</v>
          </cell>
          <cell r="Q27">
            <v>592549.00199999986</v>
          </cell>
          <cell r="R27">
            <v>575240.40599999996</v>
          </cell>
          <cell r="T27">
            <v>627165.66700000002</v>
          </cell>
          <cell r="U27">
            <v>615164.45700000005</v>
          </cell>
        </row>
        <row r="29">
          <cell r="A29" t="str">
            <v>Other items net</v>
          </cell>
          <cell r="C29">
            <v>-37537.672999999995</v>
          </cell>
          <cell r="E29">
            <v>-38212.640000000087</v>
          </cell>
          <cell r="F29">
            <v>-56642.337000000043</v>
          </cell>
          <cell r="G29">
            <v>-62994.757999999943</v>
          </cell>
          <cell r="H29">
            <v>-53802.468553999992</v>
          </cell>
          <cell r="J29">
            <v>-59938.688553999964</v>
          </cell>
          <cell r="K29">
            <v>-56033.885553999979</v>
          </cell>
          <cell r="L29">
            <v>-75270.669553999993</v>
          </cell>
          <cell r="M29">
            <v>-41614.415153999929</v>
          </cell>
          <cell r="O29">
            <v>-57093.921554</v>
          </cell>
          <cell r="P29">
            <v>-53821.460553999874</v>
          </cell>
          <cell r="Q29">
            <v>-86245.859553999908</v>
          </cell>
          <cell r="R29">
            <v>-87920.42455399991</v>
          </cell>
          <cell r="T29">
            <v>-92264.720554</v>
          </cell>
          <cell r="U29">
            <v>-73362.011554000084</v>
          </cell>
        </row>
        <row r="31">
          <cell r="A31" t="str">
            <v>Broad money</v>
          </cell>
          <cell r="C31">
            <v>68028.673999999999</v>
          </cell>
          <cell r="E31">
            <v>67069.482999999993</v>
          </cell>
          <cell r="F31">
            <v>78088.828999999998</v>
          </cell>
          <cell r="G31">
            <v>83899.138999999996</v>
          </cell>
          <cell r="H31">
            <v>90847.578999999998</v>
          </cell>
          <cell r="J31">
            <v>90826.324000000008</v>
          </cell>
          <cell r="K31">
            <v>98880.642000000007</v>
          </cell>
          <cell r="L31">
            <v>122336.739</v>
          </cell>
          <cell r="M31">
            <v>149410.12</v>
          </cell>
          <cell r="O31">
            <v>146394.66399999999</v>
          </cell>
          <cell r="P31">
            <v>153829.45600000001</v>
          </cell>
          <cell r="Q31">
            <v>163487.32199999999</v>
          </cell>
          <cell r="R31">
            <v>199362.92499999999</v>
          </cell>
          <cell r="T31">
            <v>210923.40400000001</v>
          </cell>
          <cell r="U31">
            <v>230836.40300000002</v>
          </cell>
        </row>
        <row r="33">
          <cell r="A33" t="str">
            <v>Somoni broad money</v>
          </cell>
          <cell r="C33">
            <v>55690.488000000005</v>
          </cell>
          <cell r="E33">
            <v>53473.781999999992</v>
          </cell>
          <cell r="F33">
            <v>57919.27</v>
          </cell>
          <cell r="G33">
            <v>61368.852000000006</v>
          </cell>
          <cell r="H33">
            <v>71983.22</v>
          </cell>
          <cell r="J33">
            <v>66887.184000000008</v>
          </cell>
          <cell r="K33">
            <v>72748.463000000003</v>
          </cell>
          <cell r="L33">
            <v>88083.207999999999</v>
          </cell>
          <cell r="M33">
            <v>106789.49699999999</v>
          </cell>
          <cell r="O33">
            <v>97681.901999999973</v>
          </cell>
          <cell r="P33">
            <v>108541.14799999999</v>
          </cell>
          <cell r="Q33">
            <v>113490.40099999998</v>
          </cell>
          <cell r="R33">
            <v>140472.72499999998</v>
          </cell>
          <cell r="T33">
            <v>150896.394</v>
          </cell>
          <cell r="U33">
            <v>161150.55900000001</v>
          </cell>
        </row>
        <row r="34">
          <cell r="A34" t="str">
            <v xml:space="preserve">    Of which:</v>
          </cell>
        </row>
        <row r="35">
          <cell r="A35" t="str">
            <v>Currency outside banks</v>
          </cell>
          <cell r="C35">
            <v>46621.891000000003</v>
          </cell>
          <cell r="E35">
            <v>44533.113999999994</v>
          </cell>
          <cell r="F35">
            <v>49026.212</v>
          </cell>
          <cell r="G35">
            <v>52876.401000000005</v>
          </cell>
          <cell r="H35">
            <v>62031.69</v>
          </cell>
          <cell r="J35">
            <v>57876.69</v>
          </cell>
          <cell r="K35">
            <v>61831.741999999998</v>
          </cell>
          <cell r="L35">
            <v>77062.899000000005</v>
          </cell>
          <cell r="M35">
            <v>86773.088999999993</v>
          </cell>
          <cell r="O35">
            <v>76767.09699999998</v>
          </cell>
          <cell r="P35">
            <v>80930.760999999999</v>
          </cell>
          <cell r="Q35">
            <v>79747.97099999999</v>
          </cell>
          <cell r="R35">
            <v>103631.34699999999</v>
          </cell>
          <cell r="T35">
            <v>108947.67300000001</v>
          </cell>
          <cell r="U35">
            <v>112229.561</v>
          </cell>
        </row>
        <row r="36">
          <cell r="A36" t="str">
            <v>Deposits</v>
          </cell>
          <cell r="C36">
            <v>9068.5969999999998</v>
          </cell>
          <cell r="E36">
            <v>8940.6680000000015</v>
          </cell>
          <cell r="F36">
            <v>8893.0580000000009</v>
          </cell>
          <cell r="G36">
            <v>8492.4510000000009</v>
          </cell>
          <cell r="H36">
            <v>9951.5300000000007</v>
          </cell>
          <cell r="J36">
            <v>9010.4940000000006</v>
          </cell>
          <cell r="K36">
            <v>10916.721</v>
          </cell>
          <cell r="L36">
            <v>11020.308999999999</v>
          </cell>
          <cell r="M36">
            <v>20016.407999999999</v>
          </cell>
          <cell r="O36">
            <v>20914.804999999997</v>
          </cell>
          <cell r="P36">
            <v>27610.386999999995</v>
          </cell>
          <cell r="Q36">
            <v>33742.43</v>
          </cell>
          <cell r="R36">
            <v>36841.377999999997</v>
          </cell>
          <cell r="T36">
            <v>41948.720999999998</v>
          </cell>
          <cell r="U36">
            <v>48920.998</v>
          </cell>
        </row>
        <row r="37">
          <cell r="A37" t="str">
            <v xml:space="preserve">Foreign currency deposits </v>
          </cell>
          <cell r="C37">
            <v>12338.185999999998</v>
          </cell>
          <cell r="E37">
            <v>13595.700999999997</v>
          </cell>
          <cell r="F37">
            <v>20169.558999999997</v>
          </cell>
          <cell r="G37">
            <v>22530.286999999997</v>
          </cell>
          <cell r="H37">
            <v>18864.358999999997</v>
          </cell>
          <cell r="J37">
            <v>23939.14</v>
          </cell>
          <cell r="K37">
            <v>26132.179</v>
          </cell>
          <cell r="L37">
            <v>34253.530999999995</v>
          </cell>
          <cell r="M37">
            <v>42620.622999999992</v>
          </cell>
          <cell r="O37">
            <v>48712.762000000002</v>
          </cell>
          <cell r="P37">
            <v>45288.308000000005</v>
          </cell>
          <cell r="Q37">
            <v>49996.921000000002</v>
          </cell>
          <cell r="R37">
            <v>58890.2</v>
          </cell>
          <cell r="T37">
            <v>60027.01</v>
          </cell>
          <cell r="U37">
            <v>69685.844000000012</v>
          </cell>
        </row>
        <row r="39">
          <cell r="A39" t="str">
            <v>Memorandum items:</v>
          </cell>
        </row>
        <row r="40">
          <cell r="A40" t="str">
            <v>Official exchange rate (Sm/US$)</v>
          </cell>
          <cell r="E40">
            <v>1033</v>
          </cell>
          <cell r="F40">
            <v>1270</v>
          </cell>
          <cell r="G40">
            <v>1436</v>
          </cell>
          <cell r="H40">
            <v>1436</v>
          </cell>
          <cell r="J40">
            <v>1631</v>
          </cell>
          <cell r="K40">
            <v>1700</v>
          </cell>
          <cell r="L40">
            <v>2050</v>
          </cell>
          <cell r="M40">
            <v>2.2000000000000002</v>
          </cell>
          <cell r="O40">
            <v>2.35</v>
          </cell>
          <cell r="P40">
            <v>2.35</v>
          </cell>
          <cell r="Q40">
            <v>2.4</v>
          </cell>
          <cell r="R40">
            <v>2.5499999999999998</v>
          </cell>
          <cell r="T40">
            <v>2.68</v>
          </cell>
          <cell r="U40">
            <v>2.7040999999999999</v>
          </cell>
        </row>
        <row r="41">
          <cell r="A41" t="str">
            <v>Quarterly velocity (end of period) 3/</v>
          </cell>
          <cell r="E41">
            <v>2.5093379652263015</v>
          </cell>
          <cell r="F41">
            <v>3.3589951771462729</v>
          </cell>
          <cell r="G41">
            <v>4.8260328392642986</v>
          </cell>
          <cell r="H41">
            <v>5.6082947460823362</v>
          </cell>
          <cell r="J41">
            <v>2.6743348106877032</v>
          </cell>
          <cell r="K41">
            <v>3.0956514218425077</v>
          </cell>
          <cell r="L41">
            <v>4.5431977715214398</v>
          </cell>
          <cell r="M41">
            <v>4.697807618386225</v>
          </cell>
          <cell r="O41">
            <v>2.7398539607973693</v>
          </cell>
          <cell r="P41">
            <v>3.1853457246835744</v>
          </cell>
          <cell r="Q41">
            <v>4.630940128800936</v>
          </cell>
          <cell r="R41">
            <v>4.3333031956668977</v>
          </cell>
          <cell r="T41">
            <v>2.4103536656368392</v>
          </cell>
          <cell r="U41">
            <v>2.9726680501081968</v>
          </cell>
        </row>
        <row r="42">
          <cell r="A42" t="str">
            <v>Four quarter average of quarterly velocity</v>
          </cell>
          <cell r="E42">
            <v>4.2505980011512312</v>
          </cell>
          <cell r="F42">
            <v>4.0382375694162871</v>
          </cell>
          <cell r="G42">
            <v>4.0171425985808016</v>
          </cell>
          <cell r="H42">
            <v>4.0756651819298018</v>
          </cell>
          <cell r="J42">
            <v>4.1169143932951524</v>
          </cell>
          <cell r="K42">
            <v>4.0510784544692111</v>
          </cell>
          <cell r="L42">
            <v>3.9803696875334968</v>
          </cell>
          <cell r="M42">
            <v>3.752747905609469</v>
          </cell>
          <cell r="O42">
            <v>3.7691276931368853</v>
          </cell>
          <cell r="P42">
            <v>3.7915512688471522</v>
          </cell>
          <cell r="Q42">
            <v>3.8134868581670265</v>
          </cell>
          <cell r="R42">
            <v>3.7223607524871944</v>
          </cell>
          <cell r="T42">
            <v>3.6399856786970615</v>
          </cell>
          <cell r="U42">
            <v>3.586816260053217</v>
          </cell>
        </row>
        <row r="43">
          <cell r="A43" t="str">
            <v>Money multiplier 4/</v>
          </cell>
          <cell r="E43">
            <v>1.0617025870632117</v>
          </cell>
          <cell r="F43">
            <v>1.1328278322201262</v>
          </cell>
          <cell r="G43">
            <v>1.089528600678995</v>
          </cell>
          <cell r="H43">
            <v>1.1541561508297296</v>
          </cell>
          <cell r="J43">
            <v>1.1360123330180021</v>
          </cell>
          <cell r="K43">
            <v>1.1223312202664462</v>
          </cell>
          <cell r="L43">
            <v>1.125624061040593</v>
          </cell>
          <cell r="M43">
            <v>1.2540750376425751</v>
          </cell>
          <cell r="O43">
            <v>1.2617282649516328</v>
          </cell>
          <cell r="P43">
            <v>1.2196588839183433</v>
          </cell>
          <cell r="Q43">
            <v>1.2459141193158392</v>
          </cell>
          <cell r="R43">
            <v>1.2986129751927329</v>
          </cell>
          <cell r="T43">
            <v>1.4208206672423733</v>
          </cell>
          <cell r="U43">
            <v>1.5394405116245278</v>
          </cell>
        </row>
        <row r="44">
          <cell r="A44" t="str">
            <v>Somoni broad money  (12-month percent change)</v>
          </cell>
          <cell r="E44">
            <v>26.791940510498378</v>
          </cell>
          <cell r="F44">
            <v>25.284367409257726</v>
          </cell>
          <cell r="G44">
            <v>17.40792655884897</v>
          </cell>
          <cell r="H44">
            <v>29.255861431848103</v>
          </cell>
          <cell r="J44">
            <v>25.084072041136011</v>
          </cell>
          <cell r="K44">
            <v>25.603211159256659</v>
          </cell>
          <cell r="L44">
            <v>43.530806149021657</v>
          </cell>
          <cell r="M44">
            <v>48.353320398837383</v>
          </cell>
          <cell r="O44">
            <v>46.039788429424618</v>
          </cell>
          <cell r="P44">
            <v>49.200606478792508</v>
          </cell>
          <cell r="Q44">
            <v>28.844536406984616</v>
          </cell>
          <cell r="R44">
            <v>31.541704892570095</v>
          </cell>
          <cell r="T44">
            <v>54.477329894743491</v>
          </cell>
          <cell r="U44">
            <v>48.469554606148108</v>
          </cell>
        </row>
        <row r="45">
          <cell r="A45" t="str">
            <v>Forex deposits/broad money (percent)</v>
          </cell>
          <cell r="E45">
            <v>20.271068736283532</v>
          </cell>
          <cell r="F45">
            <v>25.828994054962713</v>
          </cell>
          <cell r="G45">
            <v>26.854014556692885</v>
          </cell>
          <cell r="H45">
            <v>20.764845037862813</v>
          </cell>
          <cell r="J45">
            <v>26.35705040754484</v>
          </cell>
          <cell r="K45">
            <v>26.428002965433816</v>
          </cell>
          <cell r="L45">
            <v>27.999382098945759</v>
          </cell>
          <cell r="M45">
            <v>28.525927828717357</v>
          </cell>
          <cell r="O45">
            <v>33.274957344073691</v>
          </cell>
          <cell r="P45">
            <v>29.440595564480187</v>
          </cell>
          <cell r="Q45">
            <v>30.581527905876399</v>
          </cell>
          <cell r="R45">
            <v>29.539193408202657</v>
          </cell>
          <cell r="T45">
            <v>28.459150981652087</v>
          </cell>
          <cell r="U45">
            <v>30.188411833812889</v>
          </cell>
        </row>
        <row r="46">
          <cell r="A46" t="str">
            <v>Quarterly GDP (millions of somoni)</v>
          </cell>
          <cell r="E46">
            <v>168.3</v>
          </cell>
          <cell r="F46">
            <v>262.3</v>
          </cell>
          <cell r="G46">
            <v>404.9</v>
          </cell>
          <cell r="H46">
            <v>509.5</v>
          </cell>
          <cell r="J46">
            <v>242.9</v>
          </cell>
          <cell r="K46">
            <v>306.10000000000002</v>
          </cell>
          <cell r="L46">
            <v>555.79999999999995</v>
          </cell>
          <cell r="M46">
            <v>701.9</v>
          </cell>
          <cell r="O46">
            <v>401.1</v>
          </cell>
          <cell r="P46">
            <v>490</v>
          </cell>
          <cell r="Q46">
            <v>757.1</v>
          </cell>
          <cell r="R46">
            <v>863.9</v>
          </cell>
          <cell r="T46">
            <v>508.4</v>
          </cell>
          <cell r="U46">
            <v>686.2</v>
          </cell>
        </row>
        <row r="47">
          <cell r="A47" t="str">
            <v xml:space="preserve">  Sources: National Bank of Tajikistan; and Fund staff estimates.</v>
          </cell>
        </row>
        <row r="49">
          <cell r="A49" t="str">
            <v>1/ Data are based on official exchange rates.</v>
          </cell>
        </row>
        <row r="50">
          <cell r="A50" t="str">
            <v>2/ In October 2000, the NBT wrote off Sm23.2 million in credit to the government in line with the agreement between the government and NBT on the regularization of their financial relations. In July 2001, Sm41 million in assets were reclassified</v>
          </cell>
        </row>
        <row r="51">
          <cell r="A51" t="str">
            <v xml:space="preserve">  from net credit to government into ALCO. In February 2002, Sm64.348 million were reclassified from ALCO into long term government bonds as specified in the agreement between the NBT and the government.</v>
          </cell>
        </row>
        <row r="52">
          <cell r="A52" t="str">
            <v xml:space="preserve">   3/ Quarterly GDP divided by end-period broad money for the quarter.</v>
          </cell>
        </row>
        <row r="53">
          <cell r="A53" t="str">
            <v xml:space="preserve">   4/ Total broad money divided by reserve money.</v>
          </cell>
        </row>
      </sheetData>
      <sheetData sheetId="38" refreshError="1"/>
      <sheetData sheetId="39" refreshError="1">
        <row r="1">
          <cell r="A1" t="str">
            <v>Table A-31. Tajikistan: Credit to the Economy from Commercial Banks, 1998–2002</v>
          </cell>
        </row>
        <row r="2">
          <cell r="A2" t="str">
            <v>(In thousands of somoni; end of period)</v>
          </cell>
        </row>
        <row r="4">
          <cell r="B4">
            <v>1996</v>
          </cell>
          <cell r="C4">
            <v>1996</v>
          </cell>
          <cell r="D4">
            <v>1996</v>
          </cell>
          <cell r="E4">
            <v>1996</v>
          </cell>
          <cell r="G4">
            <v>1997</v>
          </cell>
          <cell r="K4">
            <v>1997</v>
          </cell>
          <cell r="M4">
            <v>1998</v>
          </cell>
          <cell r="P4">
            <v>1998</v>
          </cell>
          <cell r="R4">
            <v>1999</v>
          </cell>
          <cell r="U4">
            <v>1999</v>
          </cell>
          <cell r="W4">
            <v>2000</v>
          </cell>
          <cell r="AB4">
            <v>2001</v>
          </cell>
        </row>
        <row r="5">
          <cell r="B5" t="str">
            <v>Mar.</v>
          </cell>
          <cell r="C5" t="str">
            <v>June</v>
          </cell>
          <cell r="D5" t="str">
            <v>Sep.</v>
          </cell>
          <cell r="E5" t="str">
            <v>Dec</v>
          </cell>
          <cell r="G5" t="str">
            <v>Mar</v>
          </cell>
          <cell r="H5" t="str">
            <v>Jun</v>
          </cell>
          <cell r="I5" t="str">
            <v>Jul</v>
          </cell>
          <cell r="J5" t="str">
            <v>Sep</v>
          </cell>
          <cell r="K5" t="str">
            <v>Dec.</v>
          </cell>
          <cell r="M5" t="str">
            <v>Mar</v>
          </cell>
          <cell r="N5" t="str">
            <v>Jun</v>
          </cell>
          <cell r="O5" t="str">
            <v>Sep</v>
          </cell>
          <cell r="P5" t="str">
            <v>Dec.</v>
          </cell>
          <cell r="R5" t="str">
            <v>Mar.</v>
          </cell>
          <cell r="S5" t="str">
            <v>Jun.</v>
          </cell>
          <cell r="T5" t="str">
            <v>Sep.</v>
          </cell>
          <cell r="U5" t="str">
            <v>Dec.</v>
          </cell>
          <cell r="W5" t="str">
            <v>Mar.</v>
          </cell>
          <cell r="X5" t="str">
            <v>Jun.</v>
          </cell>
          <cell r="Y5" t="str">
            <v>Sep.</v>
          </cell>
          <cell r="Z5" t="str">
            <v>Dec.</v>
          </cell>
          <cell r="AB5" t="str">
            <v>Mar.</v>
          </cell>
          <cell r="AC5" t="str">
            <v>Jun.</v>
          </cell>
          <cell r="AD5" t="str">
            <v>Sep.</v>
          </cell>
          <cell r="AE5" t="str">
            <v>Dec.</v>
          </cell>
        </row>
        <row r="8">
          <cell r="A8" t="str">
            <v>Total credit to the economy</v>
          </cell>
          <cell r="C8">
            <v>7155.3</v>
          </cell>
          <cell r="D8">
            <v>10562.9</v>
          </cell>
          <cell r="E8">
            <v>12966.6</v>
          </cell>
          <cell r="G8">
            <v>15454</v>
          </cell>
          <cell r="H8">
            <v>23139.599999999999</v>
          </cell>
          <cell r="I8">
            <v>24410.62</v>
          </cell>
          <cell r="J8">
            <v>29663.8</v>
          </cell>
          <cell r="K8">
            <v>30878.2</v>
          </cell>
          <cell r="M8">
            <v>46961.4</v>
          </cell>
          <cell r="N8">
            <v>83216</v>
          </cell>
          <cell r="O8">
            <v>109944.5</v>
          </cell>
          <cell r="P8">
            <v>192404.6</v>
          </cell>
          <cell r="R8">
            <v>133694.20000000001</v>
          </cell>
          <cell r="S8">
            <v>161282.6</v>
          </cell>
          <cell r="T8">
            <v>172747</v>
          </cell>
          <cell r="U8">
            <v>156014</v>
          </cell>
          <cell r="W8">
            <v>173249</v>
          </cell>
          <cell r="X8">
            <v>176902</v>
          </cell>
          <cell r="Y8">
            <v>225772</v>
          </cell>
          <cell r="Z8">
            <v>245666</v>
          </cell>
          <cell r="AB8">
            <v>313916</v>
          </cell>
          <cell r="AC8">
            <v>349016</v>
          </cell>
          <cell r="AD8">
            <v>404106</v>
          </cell>
          <cell r="AE8">
            <v>390440</v>
          </cell>
        </row>
        <row r="10">
          <cell r="A10" t="str">
            <v>From commercial banks</v>
          </cell>
          <cell r="C10">
            <v>7094.4</v>
          </cell>
          <cell r="D10">
            <v>10552.4</v>
          </cell>
          <cell r="E10">
            <v>12954.9</v>
          </cell>
          <cell r="G10">
            <v>15291.7</v>
          </cell>
          <cell r="H10">
            <v>21135.599999999999</v>
          </cell>
          <cell r="I10">
            <v>23997.25</v>
          </cell>
          <cell r="J10">
            <v>26897.8</v>
          </cell>
          <cell r="K10">
            <v>27739.200000000001</v>
          </cell>
          <cell r="M10">
            <v>43558.400000000001</v>
          </cell>
          <cell r="N10">
            <v>70564</v>
          </cell>
          <cell r="O10">
            <v>91132.5</v>
          </cell>
          <cell r="P10" t="e">
            <v>#REF!</v>
          </cell>
          <cell r="Q10" t="e">
            <v>#REF!</v>
          </cell>
          <cell r="R10" t="e">
            <v>#REF!</v>
          </cell>
          <cell r="S10" t="e">
            <v>#REF!</v>
          </cell>
          <cell r="T10" t="e">
            <v>#REF!</v>
          </cell>
          <cell r="U10" t="e">
            <v>#REF!</v>
          </cell>
          <cell r="W10" t="e">
            <v>#REF!</v>
          </cell>
          <cell r="X10">
            <v>151280</v>
          </cell>
          <cell r="Y10">
            <v>197448</v>
          </cell>
          <cell r="Z10">
            <v>242545</v>
          </cell>
        </row>
        <row r="11">
          <cell r="A11" t="str">
            <v>Of which:</v>
          </cell>
          <cell r="W11" t="e">
            <v>#REF!</v>
          </cell>
          <cell r="X11" t="e">
            <v>#REF!</v>
          </cell>
          <cell r="Y11">
            <v>194297</v>
          </cell>
          <cell r="Z11">
            <v>237005</v>
          </cell>
        </row>
        <row r="12">
          <cell r="A12" t="str">
            <v>From operating banks</v>
          </cell>
          <cell r="C12">
            <v>6204.6</v>
          </cell>
          <cell r="D12">
            <v>8751.9</v>
          </cell>
          <cell r="E12">
            <v>11068.8</v>
          </cell>
          <cell r="G12">
            <v>13146.8</v>
          </cell>
          <cell r="H12">
            <v>17787</v>
          </cell>
          <cell r="I12">
            <v>20468.88</v>
          </cell>
          <cell r="J12">
            <v>23234.3</v>
          </cell>
          <cell r="K12">
            <v>23910.6</v>
          </cell>
          <cell r="M12">
            <v>38826.5</v>
          </cell>
          <cell r="N12">
            <v>66657.5</v>
          </cell>
          <cell r="O12">
            <v>87326.8</v>
          </cell>
          <cell r="P12">
            <v>102841</v>
          </cell>
          <cell r="R12">
            <v>109792</v>
          </cell>
          <cell r="S12">
            <v>128135</v>
          </cell>
          <cell r="T12">
            <v>144668</v>
          </cell>
          <cell r="U12">
            <v>129190</v>
          </cell>
          <cell r="W12">
            <v>148912</v>
          </cell>
          <cell r="X12">
            <v>149480</v>
          </cell>
          <cell r="Y12">
            <v>194297</v>
          </cell>
          <cell r="Z12">
            <v>237005</v>
          </cell>
          <cell r="AB12">
            <v>284311</v>
          </cell>
          <cell r="AC12">
            <v>323780</v>
          </cell>
          <cell r="AD12">
            <v>373882</v>
          </cell>
          <cell r="AE12">
            <v>359232</v>
          </cell>
        </row>
        <row r="13">
          <cell r="A13" t="str">
            <v>Of which:</v>
          </cell>
        </row>
        <row r="14">
          <cell r="A14" t="str">
            <v>Agroinvestbank</v>
          </cell>
          <cell r="C14">
            <v>4322.2</v>
          </cell>
          <cell r="D14">
            <v>5017.1000000000004</v>
          </cell>
          <cell r="E14">
            <v>6292.2</v>
          </cell>
          <cell r="G14">
            <v>6878</v>
          </cell>
          <cell r="H14">
            <v>8680.6</v>
          </cell>
          <cell r="I14">
            <v>9732.15</v>
          </cell>
          <cell r="J14">
            <v>10426.799999999999</v>
          </cell>
          <cell r="K14">
            <v>9734.6</v>
          </cell>
          <cell r="M14">
            <v>24046</v>
          </cell>
          <cell r="N14">
            <v>51197</v>
          </cell>
          <cell r="O14">
            <v>67265.3</v>
          </cell>
          <cell r="P14">
            <v>80764</v>
          </cell>
          <cell r="R14">
            <v>80719</v>
          </cell>
          <cell r="S14">
            <v>95211</v>
          </cell>
          <cell r="T14">
            <v>111943</v>
          </cell>
          <cell r="U14">
            <v>96637</v>
          </cell>
          <cell r="W14">
            <v>109597</v>
          </cell>
          <cell r="X14">
            <v>104538</v>
          </cell>
          <cell r="Y14">
            <v>142043</v>
          </cell>
          <cell r="Z14">
            <v>190115</v>
          </cell>
          <cell r="AB14">
            <v>236438</v>
          </cell>
          <cell r="AC14">
            <v>280837</v>
          </cell>
          <cell r="AD14">
            <v>326813</v>
          </cell>
          <cell r="AE14">
            <v>303464</v>
          </cell>
        </row>
        <row r="15">
          <cell r="A15" t="str">
            <v>Orionbank</v>
          </cell>
          <cell r="C15">
            <v>1136</v>
          </cell>
          <cell r="D15">
            <v>1487.3</v>
          </cell>
          <cell r="E15">
            <v>1647.4</v>
          </cell>
          <cell r="G15">
            <v>2036.3</v>
          </cell>
          <cell r="H15">
            <v>2514.6999999999998</v>
          </cell>
          <cell r="I15">
            <v>3153.01</v>
          </cell>
          <cell r="J15">
            <v>3428</v>
          </cell>
          <cell r="K15">
            <v>2959.4</v>
          </cell>
          <cell r="M15">
            <v>3292.8</v>
          </cell>
          <cell r="N15">
            <v>3195.2</v>
          </cell>
          <cell r="O15">
            <v>6566.7</v>
          </cell>
          <cell r="P15">
            <v>8307</v>
          </cell>
          <cell r="R15">
            <v>10346</v>
          </cell>
          <cell r="S15">
            <v>11842</v>
          </cell>
          <cell r="T15">
            <v>10481</v>
          </cell>
          <cell r="U15">
            <v>9065</v>
          </cell>
          <cell r="W15">
            <v>10688</v>
          </cell>
          <cell r="X15">
            <v>10961</v>
          </cell>
          <cell r="Y15">
            <v>12059</v>
          </cell>
          <cell r="Z15">
            <v>11855</v>
          </cell>
          <cell r="AB15">
            <v>5849</v>
          </cell>
          <cell r="AC15">
            <v>5976</v>
          </cell>
          <cell r="AD15">
            <v>8274</v>
          </cell>
          <cell r="AE15">
            <v>9983</v>
          </cell>
        </row>
        <row r="16">
          <cell r="A16" t="str">
            <v>Tajiksodirotbank</v>
          </cell>
          <cell r="C16">
            <v>263.39999999999998</v>
          </cell>
          <cell r="D16">
            <v>956.7</v>
          </cell>
          <cell r="E16">
            <v>1237</v>
          </cell>
          <cell r="G16">
            <v>1599</v>
          </cell>
          <cell r="H16">
            <v>2398.6999999999998</v>
          </cell>
          <cell r="I16">
            <v>2743.6</v>
          </cell>
          <cell r="J16">
            <v>3578.9</v>
          </cell>
          <cell r="K16">
            <v>3083.8</v>
          </cell>
          <cell r="M16">
            <v>2751.8</v>
          </cell>
          <cell r="N16">
            <v>2497.1</v>
          </cell>
          <cell r="O16">
            <v>2267.3000000000002</v>
          </cell>
          <cell r="P16">
            <v>2956</v>
          </cell>
          <cell r="R16">
            <v>5185</v>
          </cell>
          <cell r="S16">
            <v>6433</v>
          </cell>
          <cell r="T16">
            <v>5200</v>
          </cell>
          <cell r="U16">
            <v>3857</v>
          </cell>
          <cell r="W16">
            <v>5151</v>
          </cell>
          <cell r="X16">
            <v>7128</v>
          </cell>
          <cell r="Y16">
            <v>8207</v>
          </cell>
          <cell r="Z16">
            <v>7361</v>
          </cell>
          <cell r="AB16">
            <v>6637</v>
          </cell>
          <cell r="AC16">
            <v>6768</v>
          </cell>
          <cell r="AD16">
            <v>8033</v>
          </cell>
          <cell r="AE16">
            <v>8035</v>
          </cell>
        </row>
        <row r="17">
          <cell r="A17" t="str">
            <v>Khojentbank</v>
          </cell>
          <cell r="C17">
            <v>119.5</v>
          </cell>
          <cell r="D17">
            <v>122.3</v>
          </cell>
          <cell r="E17">
            <v>168.6</v>
          </cell>
          <cell r="G17">
            <v>195.4</v>
          </cell>
          <cell r="H17">
            <v>292.5</v>
          </cell>
          <cell r="I17">
            <v>304.20999999999998</v>
          </cell>
          <cell r="J17">
            <v>247.6</v>
          </cell>
          <cell r="K17">
            <v>345.4</v>
          </cell>
          <cell r="M17">
            <v>340.7</v>
          </cell>
          <cell r="N17">
            <v>437.3</v>
          </cell>
          <cell r="O17">
            <v>546.5</v>
          </cell>
          <cell r="P17">
            <v>576</v>
          </cell>
          <cell r="R17">
            <v>599</v>
          </cell>
          <cell r="S17">
            <v>708</v>
          </cell>
          <cell r="T17">
            <v>704</v>
          </cell>
          <cell r="U17">
            <v>728</v>
          </cell>
          <cell r="W17">
            <v>757</v>
          </cell>
          <cell r="X17">
            <v>902</v>
          </cell>
          <cell r="Y17">
            <v>1258</v>
          </cell>
          <cell r="Z17">
            <v>2858</v>
          </cell>
          <cell r="AB17">
            <v>3638</v>
          </cell>
          <cell r="AC17">
            <v>4065</v>
          </cell>
          <cell r="AD17">
            <v>4704</v>
          </cell>
          <cell r="AE17">
            <v>5074</v>
          </cell>
        </row>
        <row r="18">
          <cell r="A18" t="str">
            <v>Somonbank</v>
          </cell>
          <cell r="C18">
            <v>98.7</v>
          </cell>
          <cell r="D18">
            <v>140.9</v>
          </cell>
          <cell r="E18">
            <v>198.9</v>
          </cell>
          <cell r="G18">
            <v>187.8</v>
          </cell>
          <cell r="H18">
            <v>222.2</v>
          </cell>
          <cell r="I18">
            <v>248.34</v>
          </cell>
          <cell r="J18">
            <v>300.39999999999998</v>
          </cell>
          <cell r="K18">
            <v>339.2</v>
          </cell>
          <cell r="M18">
            <v>340.3</v>
          </cell>
          <cell r="N18">
            <v>461.1</v>
          </cell>
          <cell r="O18">
            <v>455.5</v>
          </cell>
          <cell r="P18">
            <v>539</v>
          </cell>
          <cell r="R18">
            <v>1090</v>
          </cell>
          <cell r="S18">
            <v>1262</v>
          </cell>
          <cell r="T18">
            <v>1310</v>
          </cell>
          <cell r="U18">
            <v>1513</v>
          </cell>
          <cell r="W18">
            <v>3110</v>
          </cell>
          <cell r="X18">
            <v>4557</v>
          </cell>
          <cell r="Y18">
            <v>4548</v>
          </cell>
          <cell r="Z18">
            <v>4876</v>
          </cell>
          <cell r="AB18">
            <v>4876</v>
          </cell>
          <cell r="AC18">
            <v>4689</v>
          </cell>
          <cell r="AD18">
            <v>4766</v>
          </cell>
          <cell r="AE18">
            <v>4895</v>
          </cell>
        </row>
        <row r="19">
          <cell r="A19" t="str">
            <v>Amonatbank</v>
          </cell>
          <cell r="C19">
            <v>43.2</v>
          </cell>
          <cell r="D19">
            <v>65.599999999999994</v>
          </cell>
          <cell r="E19">
            <v>89.2</v>
          </cell>
          <cell r="G19">
            <v>111</v>
          </cell>
          <cell r="H19">
            <v>302.7</v>
          </cell>
          <cell r="I19">
            <v>497.85</v>
          </cell>
          <cell r="J19">
            <v>633.70000000000005</v>
          </cell>
          <cell r="K19">
            <v>1334.6</v>
          </cell>
          <cell r="M19">
            <v>1598.7</v>
          </cell>
          <cell r="N19">
            <v>1701</v>
          </cell>
          <cell r="O19">
            <v>2152</v>
          </cell>
          <cell r="P19">
            <v>2110</v>
          </cell>
          <cell r="R19">
            <v>2141</v>
          </cell>
          <cell r="S19">
            <v>2078</v>
          </cell>
          <cell r="T19">
            <v>2163</v>
          </cell>
          <cell r="U19">
            <v>3193</v>
          </cell>
          <cell r="W19">
            <v>3761</v>
          </cell>
          <cell r="X19">
            <v>4439</v>
          </cell>
          <cell r="Y19">
            <v>5214</v>
          </cell>
          <cell r="Z19">
            <v>6687</v>
          </cell>
          <cell r="AB19">
            <v>11987</v>
          </cell>
          <cell r="AC19">
            <v>11486</v>
          </cell>
          <cell r="AD19">
            <v>10832</v>
          </cell>
          <cell r="AE19">
            <v>8207</v>
          </cell>
        </row>
        <row r="20">
          <cell r="A20" t="str">
            <v>Ganjina</v>
          </cell>
          <cell r="C20">
            <v>3.5</v>
          </cell>
          <cell r="D20">
            <v>5.7</v>
          </cell>
          <cell r="E20">
            <v>2.8</v>
          </cell>
          <cell r="G20">
            <v>6.8</v>
          </cell>
          <cell r="H20">
            <v>8.3000000000000007</v>
          </cell>
          <cell r="I20">
            <v>6.82</v>
          </cell>
          <cell r="J20">
            <v>6.8</v>
          </cell>
          <cell r="K20">
            <v>11.1</v>
          </cell>
          <cell r="M20">
            <v>110.8</v>
          </cell>
          <cell r="N20">
            <v>288.39999999999998</v>
          </cell>
          <cell r="O20">
            <v>315.39999999999998</v>
          </cell>
          <cell r="P20">
            <v>313</v>
          </cell>
          <cell r="R20">
            <v>311</v>
          </cell>
          <cell r="S20">
            <v>285</v>
          </cell>
          <cell r="T20">
            <v>180</v>
          </cell>
          <cell r="U20">
            <v>248</v>
          </cell>
          <cell r="W20">
            <v>282</v>
          </cell>
          <cell r="X20">
            <v>308</v>
          </cell>
          <cell r="Y20">
            <v>355</v>
          </cell>
          <cell r="Z20">
            <v>378</v>
          </cell>
          <cell r="AB20">
            <v>452</v>
          </cell>
          <cell r="AC20">
            <v>415</v>
          </cell>
          <cell r="AD20">
            <v>368</v>
          </cell>
          <cell r="AE20">
            <v>489</v>
          </cell>
        </row>
        <row r="21">
          <cell r="A21" t="str">
            <v>Fonon</v>
          </cell>
          <cell r="C21">
            <v>10</v>
          </cell>
          <cell r="D21">
            <v>9.9</v>
          </cell>
          <cell r="E21">
            <v>16.100000000000001</v>
          </cell>
          <cell r="G21">
            <v>17.8</v>
          </cell>
          <cell r="H21">
            <v>14.2</v>
          </cell>
          <cell r="I21">
            <v>25.22</v>
          </cell>
          <cell r="J21">
            <v>20.5</v>
          </cell>
          <cell r="K21">
            <v>119</v>
          </cell>
          <cell r="M21">
            <v>153.6</v>
          </cell>
          <cell r="N21">
            <v>167.8</v>
          </cell>
          <cell r="O21">
            <v>116</v>
          </cell>
          <cell r="P21">
            <v>33</v>
          </cell>
          <cell r="R21">
            <v>31</v>
          </cell>
          <cell r="S21">
            <v>28</v>
          </cell>
          <cell r="T21">
            <v>33</v>
          </cell>
          <cell r="U21">
            <v>30</v>
          </cell>
          <cell r="W21">
            <v>78</v>
          </cell>
          <cell r="X21">
            <v>50</v>
          </cell>
          <cell r="Y21">
            <v>124</v>
          </cell>
          <cell r="Z21">
            <v>131</v>
          </cell>
          <cell r="AB21">
            <v>123</v>
          </cell>
          <cell r="AC21">
            <v>106</v>
          </cell>
          <cell r="AD21">
            <v>84</v>
          </cell>
          <cell r="AE21">
            <v>72</v>
          </cell>
        </row>
        <row r="22">
          <cell r="A22" t="str">
            <v>Dehkon 1/</v>
          </cell>
          <cell r="P22" t="str">
            <v>…</v>
          </cell>
          <cell r="R22" t="str">
            <v>…</v>
          </cell>
          <cell r="S22" t="str">
            <v>…</v>
          </cell>
          <cell r="T22" t="str">
            <v>…</v>
          </cell>
          <cell r="U22" t="str">
            <v>…</v>
          </cell>
          <cell r="W22" t="str">
            <v>…</v>
          </cell>
          <cell r="X22" t="str">
            <v>…</v>
          </cell>
          <cell r="Y22" t="str">
            <v>…</v>
          </cell>
          <cell r="Z22" t="str">
            <v>…</v>
          </cell>
          <cell r="AB22" t="str">
            <v>…</v>
          </cell>
          <cell r="AC22">
            <v>1627</v>
          </cell>
          <cell r="AD22">
            <v>1605</v>
          </cell>
          <cell r="AE22">
            <v>1602</v>
          </cell>
        </row>
        <row r="23">
          <cell r="A23" t="str">
            <v>Eskhata</v>
          </cell>
          <cell r="C23">
            <v>3</v>
          </cell>
          <cell r="D23">
            <v>3.5</v>
          </cell>
          <cell r="E23">
            <v>3.5</v>
          </cell>
          <cell r="G23">
            <v>47.1</v>
          </cell>
          <cell r="H23">
            <v>54</v>
          </cell>
          <cell r="I23">
            <v>54.82</v>
          </cell>
          <cell r="J23">
            <v>52.8</v>
          </cell>
          <cell r="K23">
            <v>38.700000000000003</v>
          </cell>
          <cell r="M23">
            <v>61.7</v>
          </cell>
          <cell r="N23">
            <v>138.80000000000001</v>
          </cell>
          <cell r="O23">
            <v>220</v>
          </cell>
          <cell r="P23">
            <v>195</v>
          </cell>
          <cell r="R23">
            <v>176</v>
          </cell>
          <cell r="S23">
            <v>218</v>
          </cell>
          <cell r="T23">
            <v>157</v>
          </cell>
          <cell r="U23">
            <v>182</v>
          </cell>
          <cell r="W23">
            <v>72</v>
          </cell>
          <cell r="X23">
            <v>235</v>
          </cell>
          <cell r="Y23">
            <v>208</v>
          </cell>
          <cell r="Z23">
            <v>248</v>
          </cell>
          <cell r="AB23">
            <v>144</v>
          </cell>
          <cell r="AC23">
            <v>522</v>
          </cell>
          <cell r="AD23">
            <v>634</v>
          </cell>
          <cell r="AE23">
            <v>670</v>
          </cell>
        </row>
        <row r="24">
          <cell r="A24" t="str">
            <v>Ayom</v>
          </cell>
          <cell r="C24">
            <v>23.1</v>
          </cell>
          <cell r="D24">
            <v>34.200000000000003</v>
          </cell>
          <cell r="E24">
            <v>118.4</v>
          </cell>
          <cell r="G24">
            <v>122.9</v>
          </cell>
          <cell r="H24">
            <v>125.2</v>
          </cell>
          <cell r="I24">
            <v>125.22</v>
          </cell>
          <cell r="J24">
            <v>27.1</v>
          </cell>
          <cell r="K24">
            <v>56.2</v>
          </cell>
          <cell r="M24">
            <v>87.3</v>
          </cell>
          <cell r="N24">
            <v>120.5</v>
          </cell>
          <cell r="O24">
            <v>119</v>
          </cell>
          <cell r="P24">
            <v>117</v>
          </cell>
          <cell r="R24">
            <v>645</v>
          </cell>
          <cell r="S24">
            <v>639</v>
          </cell>
          <cell r="T24">
            <v>788</v>
          </cell>
          <cell r="U24">
            <v>723</v>
          </cell>
          <cell r="W24">
            <v>745</v>
          </cell>
          <cell r="X24">
            <v>745</v>
          </cell>
          <cell r="Y24">
            <v>741</v>
          </cell>
          <cell r="Z24">
            <v>737</v>
          </cell>
          <cell r="AB24" t="str">
            <v>…</v>
          </cell>
          <cell r="AC24" t="str">
            <v>…</v>
          </cell>
          <cell r="AD24" t="str">
            <v>…</v>
          </cell>
          <cell r="AE24" t="str">
            <v>…</v>
          </cell>
        </row>
        <row r="25">
          <cell r="A25" t="str">
            <v>Central Asian Bank</v>
          </cell>
          <cell r="C25">
            <v>38.799999999999997</v>
          </cell>
          <cell r="D25">
            <v>545.79999999999995</v>
          </cell>
          <cell r="E25">
            <v>576.9</v>
          </cell>
          <cell r="G25">
            <v>593.79999999999995</v>
          </cell>
          <cell r="H25">
            <v>800.1</v>
          </cell>
          <cell r="I25">
            <v>372</v>
          </cell>
          <cell r="J25">
            <v>518.1</v>
          </cell>
          <cell r="K25">
            <v>1113.9000000000001</v>
          </cell>
          <cell r="M25">
            <v>1142.2</v>
          </cell>
          <cell r="N25">
            <v>1417.4</v>
          </cell>
          <cell r="O25">
            <v>1382.9</v>
          </cell>
          <cell r="P25">
            <v>1228</v>
          </cell>
          <cell r="R25">
            <v>2282</v>
          </cell>
          <cell r="S25">
            <v>2770</v>
          </cell>
          <cell r="T25">
            <v>2901</v>
          </cell>
          <cell r="U25">
            <v>2901</v>
          </cell>
          <cell r="W25">
            <v>2733</v>
          </cell>
          <cell r="X25">
            <v>2826</v>
          </cell>
          <cell r="Y25">
            <v>3297</v>
          </cell>
          <cell r="Z25">
            <v>3480</v>
          </cell>
          <cell r="AB25">
            <v>3208</v>
          </cell>
          <cell r="AC25" t="str">
            <v>…</v>
          </cell>
          <cell r="AD25" t="str">
            <v>…</v>
          </cell>
          <cell r="AE25">
            <v>966</v>
          </cell>
        </row>
        <row r="26">
          <cell r="A26" t="str">
            <v>Tajprombank</v>
          </cell>
          <cell r="C26">
            <v>56.2</v>
          </cell>
          <cell r="D26">
            <v>156</v>
          </cell>
          <cell r="E26">
            <v>301.10000000000002</v>
          </cell>
          <cell r="G26">
            <v>701</v>
          </cell>
          <cell r="H26">
            <v>1192.4000000000001</v>
          </cell>
          <cell r="I26">
            <v>1453.96</v>
          </cell>
          <cell r="J26">
            <v>2074.1999999999998</v>
          </cell>
          <cell r="K26">
            <v>2599.1</v>
          </cell>
          <cell r="M26">
            <v>2489</v>
          </cell>
          <cell r="N26">
            <v>2261.5</v>
          </cell>
          <cell r="O26">
            <v>2560.1999999999998</v>
          </cell>
          <cell r="P26">
            <v>2255</v>
          </cell>
          <cell r="R26">
            <v>2635</v>
          </cell>
          <cell r="S26">
            <v>1963</v>
          </cell>
          <cell r="T26">
            <v>3110</v>
          </cell>
          <cell r="U26">
            <v>2822</v>
          </cell>
          <cell r="W26">
            <v>3497</v>
          </cell>
          <cell r="X26">
            <v>3301</v>
          </cell>
          <cell r="Y26">
            <v>3481</v>
          </cell>
          <cell r="Z26">
            <v>1067</v>
          </cell>
          <cell r="AB26">
            <v>363</v>
          </cell>
          <cell r="AC26" t="str">
            <v>…</v>
          </cell>
          <cell r="AD26" t="str">
            <v>…</v>
          </cell>
          <cell r="AE26" t="str">
            <v>…</v>
          </cell>
        </row>
        <row r="27">
          <cell r="A27" t="str">
            <v>East-Credit Bank</v>
          </cell>
          <cell r="C27" t="str">
            <v>...</v>
          </cell>
          <cell r="D27" t="str">
            <v>...</v>
          </cell>
          <cell r="E27" t="str">
            <v>...</v>
          </cell>
          <cell r="G27" t="str">
            <v>...</v>
          </cell>
          <cell r="H27" t="str">
            <v>...</v>
          </cell>
          <cell r="I27">
            <v>469.9</v>
          </cell>
          <cell r="J27">
            <v>552.79999999999995</v>
          </cell>
          <cell r="K27">
            <v>572.5</v>
          </cell>
          <cell r="M27">
            <v>822.1</v>
          </cell>
          <cell r="N27">
            <v>1111.4000000000001</v>
          </cell>
          <cell r="O27">
            <v>1737.4</v>
          </cell>
          <cell r="P27">
            <v>2182</v>
          </cell>
          <cell r="R27">
            <v>2226</v>
          </cell>
          <cell r="S27">
            <v>3148</v>
          </cell>
          <cell r="T27">
            <v>4002</v>
          </cell>
          <cell r="U27">
            <v>5293</v>
          </cell>
          <cell r="W27">
            <v>5495</v>
          </cell>
          <cell r="X27">
            <v>6212</v>
          </cell>
          <cell r="Y27">
            <v>8760</v>
          </cell>
          <cell r="Z27">
            <v>3200</v>
          </cell>
          <cell r="AB27">
            <v>3793</v>
          </cell>
          <cell r="AC27">
            <v>264</v>
          </cell>
          <cell r="AD27">
            <v>376</v>
          </cell>
          <cell r="AE27">
            <v>1815</v>
          </cell>
        </row>
        <row r="28">
          <cell r="A28" t="str">
            <v>Kafolatbank</v>
          </cell>
          <cell r="C28" t="str">
            <v>...</v>
          </cell>
          <cell r="D28" t="str">
            <v>...</v>
          </cell>
          <cell r="E28" t="str">
            <v>...</v>
          </cell>
          <cell r="G28" t="str">
            <v>...</v>
          </cell>
          <cell r="H28" t="str">
            <v>...</v>
          </cell>
          <cell r="I28" t="str">
            <v>...</v>
          </cell>
          <cell r="J28" t="str">
            <v>...</v>
          </cell>
          <cell r="K28" t="str">
            <v>...</v>
          </cell>
          <cell r="M28" t="str">
            <v>...</v>
          </cell>
          <cell r="N28" t="str">
            <v>...</v>
          </cell>
          <cell r="O28" t="str">
            <v>...</v>
          </cell>
          <cell r="P28">
            <v>623</v>
          </cell>
          <cell r="R28">
            <v>767</v>
          </cell>
          <cell r="S28">
            <v>887</v>
          </cell>
          <cell r="T28">
            <v>1029</v>
          </cell>
          <cell r="U28">
            <v>1361</v>
          </cell>
          <cell r="W28">
            <v>2288</v>
          </cell>
          <cell r="X28">
            <v>2614</v>
          </cell>
          <cell r="Y28">
            <v>3305</v>
          </cell>
          <cell r="Z28">
            <v>3307</v>
          </cell>
          <cell r="AB28">
            <v>4117</v>
          </cell>
          <cell r="AC28">
            <v>4227</v>
          </cell>
          <cell r="AD28">
            <v>4593</v>
          </cell>
          <cell r="AE28">
            <v>4996</v>
          </cell>
        </row>
        <row r="29">
          <cell r="A29" t="str">
            <v>Sokhibkorbank</v>
          </cell>
          <cell r="P29" t="str">
            <v>…</v>
          </cell>
          <cell r="R29" t="str">
            <v>…</v>
          </cell>
          <cell r="S29" t="str">
            <v>…</v>
          </cell>
          <cell r="T29" t="str">
            <v>…</v>
          </cell>
          <cell r="U29" t="str">
            <v>…</v>
          </cell>
          <cell r="V29" t="str">
            <v>…</v>
          </cell>
          <cell r="W29" t="str">
            <v>…</v>
          </cell>
          <cell r="X29" t="str">
            <v>…</v>
          </cell>
          <cell r="Y29" t="str">
            <v>…</v>
          </cell>
          <cell r="Z29" t="str">
            <v>…</v>
          </cell>
          <cell r="AB29">
            <v>2686</v>
          </cell>
          <cell r="AC29">
            <v>2798</v>
          </cell>
          <cell r="AD29">
            <v>2602</v>
          </cell>
          <cell r="AE29">
            <v>8577</v>
          </cell>
        </row>
        <row r="30">
          <cell r="A30" t="str">
            <v>Olimp Bank</v>
          </cell>
          <cell r="P30" t="str">
            <v>…</v>
          </cell>
          <cell r="R30" t="str">
            <v>…</v>
          </cell>
          <cell r="S30" t="str">
            <v>…</v>
          </cell>
          <cell r="T30" t="str">
            <v>…</v>
          </cell>
          <cell r="U30" t="str">
            <v>…</v>
          </cell>
          <cell r="V30" t="str">
            <v>…</v>
          </cell>
          <cell r="W30" t="str">
            <v>…</v>
          </cell>
          <cell r="X30" t="str">
            <v>…</v>
          </cell>
          <cell r="Y30" t="str">
            <v>…</v>
          </cell>
          <cell r="Z30" t="str">
            <v>…</v>
          </cell>
          <cell r="AB30" t="str">
            <v>…</v>
          </cell>
          <cell r="AC30" t="str">
            <v>…</v>
          </cell>
          <cell r="AD30">
            <v>198</v>
          </cell>
          <cell r="AE30">
            <v>387</v>
          </cell>
        </row>
        <row r="31">
          <cell r="A31" t="str">
            <v>Dushanbe</v>
          </cell>
          <cell r="E31">
            <v>60.7</v>
          </cell>
          <cell r="G31">
            <v>188.9</v>
          </cell>
          <cell r="H31">
            <v>458.3</v>
          </cell>
          <cell r="I31">
            <v>501.82</v>
          </cell>
          <cell r="J31">
            <v>577.20000000000005</v>
          </cell>
          <cell r="K31">
            <v>737.4</v>
          </cell>
          <cell r="M31">
            <v>747.1</v>
          </cell>
          <cell r="N31">
            <v>770.7</v>
          </cell>
          <cell r="O31">
            <v>715</v>
          </cell>
          <cell r="P31">
            <v>643</v>
          </cell>
          <cell r="R31">
            <v>639</v>
          </cell>
          <cell r="S31">
            <v>663</v>
          </cell>
          <cell r="T31">
            <v>667</v>
          </cell>
          <cell r="U31">
            <v>637</v>
          </cell>
          <cell r="W31">
            <v>658</v>
          </cell>
          <cell r="X31">
            <v>664</v>
          </cell>
          <cell r="Y31">
            <v>697</v>
          </cell>
          <cell r="Z31">
            <v>705</v>
          </cell>
          <cell r="AB31" t="str">
            <v>…</v>
          </cell>
          <cell r="AC31" t="str">
            <v>…</v>
          </cell>
          <cell r="AD31" t="str">
            <v>…</v>
          </cell>
          <cell r="AE31" t="str">
            <v>…</v>
          </cell>
        </row>
        <row r="33">
          <cell r="A33" t="str">
            <v>Of which</v>
          </cell>
        </row>
        <row r="34">
          <cell r="A34" t="str">
            <v>Toribank</v>
          </cell>
          <cell r="D34">
            <v>131.1</v>
          </cell>
          <cell r="E34">
            <v>93.1</v>
          </cell>
          <cell r="G34">
            <v>110.8</v>
          </cell>
          <cell r="H34">
            <v>413.7</v>
          </cell>
          <cell r="I34">
            <v>408.84</v>
          </cell>
          <cell r="J34">
            <v>458.8</v>
          </cell>
          <cell r="K34">
            <v>455.8</v>
          </cell>
          <cell r="M34">
            <v>1007.1</v>
          </cell>
          <cell r="N34">
            <v>980.3</v>
          </cell>
          <cell r="O34">
            <v>980.3</v>
          </cell>
          <cell r="P34">
            <v>455.8</v>
          </cell>
          <cell r="R34">
            <v>1007.1</v>
          </cell>
          <cell r="S34">
            <v>980.3</v>
          </cell>
          <cell r="T34" t="str">
            <v>--</v>
          </cell>
          <cell r="U34" t="str">
            <v>--</v>
          </cell>
          <cell r="W34" t="str">
            <v>--</v>
          </cell>
          <cell r="X34" t="str">
            <v>--</v>
          </cell>
          <cell r="Y34" t="str">
            <v>--</v>
          </cell>
          <cell r="Z34" t="str">
            <v>--</v>
          </cell>
          <cell r="AB34" t="str">
            <v>--</v>
          </cell>
          <cell r="AC34" t="str">
            <v>--</v>
          </cell>
          <cell r="AD34" t="str">
            <v>--</v>
          </cell>
          <cell r="AE34" t="str">
            <v>--</v>
          </cell>
        </row>
        <row r="35">
          <cell r="A35" t="str">
            <v>Ayom</v>
          </cell>
          <cell r="AB35">
            <v>732</v>
          </cell>
          <cell r="AC35" t="str">
            <v>…</v>
          </cell>
        </row>
        <row r="36">
          <cell r="A36" t="str">
            <v>Dushanbe</v>
          </cell>
          <cell r="AB36">
            <v>98</v>
          </cell>
          <cell r="AC36" t="str">
            <v>…</v>
          </cell>
        </row>
        <row r="37">
          <cell r="A37" t="str">
            <v>Bakhtovar</v>
          </cell>
          <cell r="D37">
            <v>2</v>
          </cell>
          <cell r="E37">
            <v>10</v>
          </cell>
          <cell r="G37">
            <v>13</v>
          </cell>
          <cell r="H37">
            <v>15</v>
          </cell>
          <cell r="I37">
            <v>15</v>
          </cell>
          <cell r="J37">
            <v>35</v>
          </cell>
          <cell r="K37">
            <v>60</v>
          </cell>
          <cell r="M37">
            <v>49.7</v>
          </cell>
          <cell r="N37">
            <v>38.299999999999997</v>
          </cell>
          <cell r="O37">
            <v>38.299999999999997</v>
          </cell>
          <cell r="P37">
            <v>60</v>
          </cell>
          <cell r="R37">
            <v>49.7</v>
          </cell>
          <cell r="S37">
            <v>38.299999999999997</v>
          </cell>
          <cell r="T37" t="str">
            <v>--</v>
          </cell>
          <cell r="U37" t="str">
            <v>--</v>
          </cell>
          <cell r="W37" t="str">
            <v>--</v>
          </cell>
          <cell r="X37" t="str">
            <v>--</v>
          </cell>
          <cell r="Y37" t="str">
            <v>--</v>
          </cell>
          <cell r="Z37" t="str">
            <v>--</v>
          </cell>
          <cell r="AB37" t="str">
            <v>--</v>
          </cell>
          <cell r="AC37" t="str">
            <v>--</v>
          </cell>
          <cell r="AD37" t="str">
            <v>--</v>
          </cell>
          <cell r="AE37" t="str">
            <v>--</v>
          </cell>
        </row>
        <row r="38">
          <cell r="A38" t="str">
            <v>Rishta</v>
          </cell>
          <cell r="E38" t="str">
            <v>...</v>
          </cell>
          <cell r="G38">
            <v>60.3</v>
          </cell>
          <cell r="H38">
            <v>60.3</v>
          </cell>
          <cell r="I38">
            <v>60.35</v>
          </cell>
          <cell r="J38">
            <v>60.3</v>
          </cell>
          <cell r="K38">
            <v>117.2</v>
          </cell>
          <cell r="M38">
            <v>0</v>
          </cell>
          <cell r="N38">
            <v>0</v>
          </cell>
          <cell r="O38">
            <v>0</v>
          </cell>
          <cell r="P38">
            <v>117.2</v>
          </cell>
          <cell r="R38" t="str">
            <v>--</v>
          </cell>
          <cell r="S38" t="str">
            <v>--</v>
          </cell>
          <cell r="T38" t="str">
            <v>--</v>
          </cell>
          <cell r="U38" t="str">
            <v>--</v>
          </cell>
          <cell r="W38" t="str">
            <v>--</v>
          </cell>
          <cell r="X38" t="str">
            <v>--</v>
          </cell>
          <cell r="Y38" t="str">
            <v>--</v>
          </cell>
          <cell r="Z38" t="str">
            <v>--</v>
          </cell>
          <cell r="AB38" t="str">
            <v>--</v>
          </cell>
          <cell r="AC38" t="str">
            <v>--</v>
          </cell>
          <cell r="AD38" t="str">
            <v>--</v>
          </cell>
          <cell r="AE38" t="str">
            <v>--</v>
          </cell>
        </row>
        <row r="39">
          <cell r="A39" t="str">
            <v>Aviabank</v>
          </cell>
          <cell r="C39">
            <v>7.6</v>
          </cell>
          <cell r="D39">
            <v>7.6</v>
          </cell>
          <cell r="E39">
            <v>7.6</v>
          </cell>
          <cell r="G39">
            <v>7.6</v>
          </cell>
          <cell r="H39">
            <v>7.6</v>
          </cell>
          <cell r="I39">
            <v>7.6</v>
          </cell>
          <cell r="J39">
            <v>7.6</v>
          </cell>
          <cell r="K39">
            <v>0</v>
          </cell>
          <cell r="M39">
            <v>0</v>
          </cell>
          <cell r="N39">
            <v>0</v>
          </cell>
          <cell r="O39">
            <v>0</v>
          </cell>
          <cell r="P39" t="str">
            <v>--</v>
          </cell>
          <cell r="R39" t="str">
            <v>--</v>
          </cell>
          <cell r="S39" t="str">
            <v>--</v>
          </cell>
          <cell r="T39" t="str">
            <v>--</v>
          </cell>
          <cell r="U39" t="str">
            <v>--</v>
          </cell>
          <cell r="W39" t="str">
            <v>--</v>
          </cell>
          <cell r="X39" t="str">
            <v>--</v>
          </cell>
          <cell r="Y39" t="str">
            <v>--</v>
          </cell>
          <cell r="Z39" t="str">
            <v>--</v>
          </cell>
          <cell r="AB39" t="str">
            <v>--</v>
          </cell>
          <cell r="AC39" t="str">
            <v>--</v>
          </cell>
          <cell r="AD39" t="str">
            <v>--</v>
          </cell>
          <cell r="AE39" t="str">
            <v>--</v>
          </cell>
        </row>
        <row r="40">
          <cell r="A40" t="str">
            <v>Tajbank</v>
          </cell>
          <cell r="C40">
            <v>22.4</v>
          </cell>
          <cell r="D40">
            <v>20.9</v>
          </cell>
          <cell r="E40">
            <v>20.100000000000001</v>
          </cell>
          <cell r="G40">
            <v>19.399999999999999</v>
          </cell>
          <cell r="H40">
            <v>19</v>
          </cell>
          <cell r="I40">
            <v>19</v>
          </cell>
          <cell r="J40">
            <v>12.6</v>
          </cell>
          <cell r="K40">
            <v>8.1</v>
          </cell>
          <cell r="M40">
            <v>10.9</v>
          </cell>
          <cell r="N40">
            <v>0</v>
          </cell>
          <cell r="O40">
            <v>0</v>
          </cell>
          <cell r="P40">
            <v>8.1</v>
          </cell>
          <cell r="R40">
            <v>10.9</v>
          </cell>
          <cell r="S40" t="str">
            <v>--</v>
          </cell>
          <cell r="T40" t="str">
            <v>--</v>
          </cell>
          <cell r="U40" t="str">
            <v>--</v>
          </cell>
          <cell r="W40" t="str">
            <v>--</v>
          </cell>
          <cell r="X40" t="str">
            <v>--</v>
          </cell>
          <cell r="Y40" t="str">
            <v>--</v>
          </cell>
          <cell r="Z40" t="str">
            <v>--</v>
          </cell>
          <cell r="AB40" t="str">
            <v>--</v>
          </cell>
          <cell r="AC40" t="str">
            <v>--</v>
          </cell>
          <cell r="AD40" t="str">
            <v>--</v>
          </cell>
          <cell r="AE40" t="str">
            <v>--</v>
          </cell>
        </row>
        <row r="41">
          <cell r="A41" t="str">
            <v>Khatlon Bank</v>
          </cell>
          <cell r="C41">
            <v>10</v>
          </cell>
          <cell r="D41">
            <v>9.9</v>
          </cell>
          <cell r="E41">
            <v>9.6</v>
          </cell>
          <cell r="G41">
            <v>9.5</v>
          </cell>
          <cell r="H41">
            <v>9.5</v>
          </cell>
          <cell r="I41">
            <v>9.4700000000000006</v>
          </cell>
          <cell r="J41">
            <v>9.5</v>
          </cell>
          <cell r="K41">
            <v>9.5</v>
          </cell>
          <cell r="M41">
            <v>9.5</v>
          </cell>
          <cell r="N41">
            <v>0</v>
          </cell>
          <cell r="O41">
            <v>0</v>
          </cell>
          <cell r="P41">
            <v>9.5</v>
          </cell>
          <cell r="R41">
            <v>9.5</v>
          </cell>
          <cell r="S41" t="str">
            <v>--</v>
          </cell>
          <cell r="T41" t="str">
            <v>--</v>
          </cell>
          <cell r="U41" t="str">
            <v>--</v>
          </cell>
          <cell r="W41" t="str">
            <v>--</v>
          </cell>
          <cell r="X41" t="str">
            <v>--</v>
          </cell>
          <cell r="Y41" t="str">
            <v>--</v>
          </cell>
          <cell r="Z41" t="str">
            <v>--</v>
          </cell>
          <cell r="AB41" t="str">
            <v>--</v>
          </cell>
          <cell r="AC41" t="str">
            <v>--</v>
          </cell>
          <cell r="AD41" t="str">
            <v>--</v>
          </cell>
          <cell r="AE41" t="str">
            <v>--</v>
          </cell>
        </row>
        <row r="42">
          <cell r="A42" t="str">
            <v xml:space="preserve">Tajikbankbusiness </v>
          </cell>
          <cell r="C42">
            <v>734.5</v>
          </cell>
          <cell r="D42">
            <v>1519.4</v>
          </cell>
          <cell r="E42">
            <v>1745.5</v>
          </cell>
          <cell r="G42">
            <v>1891.9</v>
          </cell>
          <cell r="H42">
            <v>2711.6</v>
          </cell>
          <cell r="I42">
            <v>2877.23</v>
          </cell>
          <cell r="J42">
            <v>2867.9</v>
          </cell>
          <cell r="K42">
            <v>2734.7</v>
          </cell>
          <cell r="M42">
            <v>2813</v>
          </cell>
          <cell r="N42">
            <v>1965</v>
          </cell>
          <cell r="O42">
            <v>1929.9</v>
          </cell>
          <cell r="P42">
            <v>2767</v>
          </cell>
          <cell r="R42">
            <v>2892</v>
          </cell>
          <cell r="S42">
            <v>2747</v>
          </cell>
          <cell r="T42">
            <v>2747</v>
          </cell>
          <cell r="U42">
            <v>7104</v>
          </cell>
          <cell r="W42">
            <v>7544</v>
          </cell>
          <cell r="X42">
            <v>7371</v>
          </cell>
          <cell r="Y42" t="str">
            <v>…</v>
          </cell>
          <cell r="Z42" t="str">
            <v>…</v>
          </cell>
          <cell r="AB42" t="str">
            <v>…</v>
          </cell>
          <cell r="AC42" t="str">
            <v>…</v>
          </cell>
          <cell r="AD42" t="str">
            <v>…</v>
          </cell>
          <cell r="AE42" t="str">
            <v>…</v>
          </cell>
        </row>
        <row r="43">
          <cell r="A43" t="str">
            <v>Textinvestbank</v>
          </cell>
          <cell r="C43">
            <v>115.3</v>
          </cell>
          <cell r="D43">
            <v>109.6</v>
          </cell>
          <cell r="E43">
            <v>0.2</v>
          </cell>
          <cell r="G43">
            <v>32.4</v>
          </cell>
          <cell r="H43">
            <v>111.9</v>
          </cell>
          <cell r="I43">
            <v>130.88</v>
          </cell>
          <cell r="J43">
            <v>211.8</v>
          </cell>
          <cell r="K43">
            <v>443.3</v>
          </cell>
          <cell r="M43">
            <v>841.7</v>
          </cell>
          <cell r="N43">
            <v>922.9</v>
          </cell>
          <cell r="O43">
            <v>857.2</v>
          </cell>
          <cell r="P43">
            <v>306</v>
          </cell>
          <cell r="R43">
            <v>864</v>
          </cell>
          <cell r="S43">
            <v>978</v>
          </cell>
          <cell r="T43">
            <v>978</v>
          </cell>
          <cell r="U43">
            <v>1051</v>
          </cell>
          <cell r="W43">
            <v>1119</v>
          </cell>
          <cell r="X43">
            <v>1177</v>
          </cell>
          <cell r="Y43" t="str">
            <v>…</v>
          </cell>
          <cell r="Z43" t="str">
            <v>…</v>
          </cell>
          <cell r="AB43" t="str">
            <v>…</v>
          </cell>
          <cell r="AC43" t="str">
            <v>…</v>
          </cell>
          <cell r="AD43" t="str">
            <v>…</v>
          </cell>
          <cell r="AE43" t="str">
            <v>…</v>
          </cell>
        </row>
        <row r="44">
          <cell r="A44" t="str">
            <v>Dehkon Bank 2/</v>
          </cell>
          <cell r="C44">
            <v>72</v>
          </cell>
          <cell r="D44">
            <v>189.5</v>
          </cell>
          <cell r="E44">
            <v>338.6</v>
          </cell>
          <cell r="G44">
            <v>439</v>
          </cell>
          <cell r="H44">
            <v>698.8</v>
          </cell>
          <cell r="I44">
            <v>754.33</v>
          </cell>
          <cell r="J44">
            <v>765.5</v>
          </cell>
          <cell r="K44">
            <v>829.7</v>
          </cell>
          <cell r="M44">
            <v>787.9</v>
          </cell>
          <cell r="N44">
            <v>833</v>
          </cell>
          <cell r="O44">
            <v>832.8</v>
          </cell>
          <cell r="P44">
            <v>826</v>
          </cell>
          <cell r="R44">
            <v>1659</v>
          </cell>
          <cell r="S44">
            <v>1684</v>
          </cell>
          <cell r="T44">
            <v>1689</v>
          </cell>
          <cell r="U44">
            <v>1641</v>
          </cell>
          <cell r="W44">
            <v>1731</v>
          </cell>
          <cell r="X44">
            <v>1754</v>
          </cell>
          <cell r="Y44">
            <v>1743</v>
          </cell>
          <cell r="Z44">
            <v>1718</v>
          </cell>
          <cell r="AB44" t="str">
            <v>…</v>
          </cell>
          <cell r="AC44">
            <v>1627</v>
          </cell>
          <cell r="AD44">
            <v>1605</v>
          </cell>
          <cell r="AE44">
            <v>1602</v>
          </cell>
        </row>
        <row r="45">
          <cell r="A45" t="str">
            <v>Gulsara 2/</v>
          </cell>
          <cell r="C45">
            <v>15</v>
          </cell>
          <cell r="D45">
            <v>17.399999999999999</v>
          </cell>
          <cell r="E45">
            <v>17.399999999999999</v>
          </cell>
          <cell r="G45">
            <v>22</v>
          </cell>
          <cell r="H45">
            <v>24.3</v>
          </cell>
          <cell r="I45">
            <v>25.63</v>
          </cell>
          <cell r="J45">
            <v>23.9</v>
          </cell>
          <cell r="K45">
            <v>36</v>
          </cell>
          <cell r="M45">
            <v>54.5</v>
          </cell>
          <cell r="N45">
            <v>59.3</v>
          </cell>
          <cell r="O45">
            <v>74.8</v>
          </cell>
          <cell r="P45">
            <v>39</v>
          </cell>
          <cell r="R45">
            <v>37</v>
          </cell>
          <cell r="S45">
            <v>40</v>
          </cell>
          <cell r="T45">
            <v>42</v>
          </cell>
          <cell r="U45">
            <v>42</v>
          </cell>
          <cell r="W45">
            <v>44</v>
          </cell>
          <cell r="X45">
            <v>45</v>
          </cell>
          <cell r="Y45">
            <v>48</v>
          </cell>
          <cell r="Z45">
            <v>50</v>
          </cell>
          <cell r="AB45" t="str">
            <v>…</v>
          </cell>
          <cell r="AC45" t="str">
            <v>…</v>
          </cell>
          <cell r="AD45" t="str">
            <v>…</v>
          </cell>
          <cell r="AE45" t="str">
            <v>…</v>
          </cell>
        </row>
        <row r="47">
          <cell r="A47" t="str">
            <v>From the National Bank of Tajikistan</v>
          </cell>
          <cell r="C47">
            <v>60.9</v>
          </cell>
          <cell r="D47">
            <v>10.5</v>
          </cell>
          <cell r="E47">
            <v>11.7</v>
          </cell>
          <cell r="G47">
            <v>162.30000000000001</v>
          </cell>
          <cell r="H47">
            <v>2004</v>
          </cell>
          <cell r="I47">
            <v>413.37</v>
          </cell>
          <cell r="J47">
            <v>2766</v>
          </cell>
          <cell r="K47">
            <v>3139</v>
          </cell>
          <cell r="M47">
            <v>3403</v>
          </cell>
          <cell r="N47">
            <v>12652</v>
          </cell>
          <cell r="O47">
            <v>18812</v>
          </cell>
          <cell r="P47">
            <v>84975</v>
          </cell>
          <cell r="R47">
            <v>17373</v>
          </cell>
          <cell r="S47">
            <v>26680</v>
          </cell>
          <cell r="T47" t="e">
            <v>#REF!</v>
          </cell>
          <cell r="U47" t="e">
            <v>#REF!</v>
          </cell>
          <cell r="W47" t="e">
            <v>#REF!</v>
          </cell>
          <cell r="X47" t="e">
            <v>#REF!</v>
          </cell>
          <cell r="Y47" t="e">
            <v>#REF!</v>
          </cell>
          <cell r="Z47" t="e">
            <v>#REF!</v>
          </cell>
          <cell r="AB47">
            <v>28775</v>
          </cell>
          <cell r="AC47">
            <v>25754</v>
          </cell>
          <cell r="AD47">
            <v>31354</v>
          </cell>
          <cell r="AE47">
            <v>32633</v>
          </cell>
        </row>
        <row r="49">
          <cell r="A49" t="str">
            <v>Source: National Bank of Tajikistan.</v>
          </cell>
        </row>
      </sheetData>
      <sheetData sheetId="40" refreshError="1">
        <row r="1">
          <cell r="A1" t="str">
            <v>Table A-32. Tajikistan: Treasury Bill Auctions, 2000–2002</v>
          </cell>
        </row>
        <row r="2">
          <cell r="A2" t="str">
            <v>(In thousands of somoni; unless otherwise specified)</v>
          </cell>
        </row>
        <row r="4">
          <cell r="C4">
            <v>1998</v>
          </cell>
          <cell r="F4">
            <v>1998</v>
          </cell>
          <cell r="I4">
            <v>1999</v>
          </cell>
          <cell r="Y4">
            <v>2000</v>
          </cell>
          <cell r="AR4">
            <v>2001</v>
          </cell>
        </row>
        <row r="5">
          <cell r="A5" t="str">
            <v>Auction date</v>
          </cell>
          <cell r="C5">
            <v>36040</v>
          </cell>
          <cell r="D5">
            <v>36068</v>
          </cell>
          <cell r="E5">
            <v>36096</v>
          </cell>
          <cell r="F5">
            <v>36124</v>
          </cell>
          <cell r="G5" t="str">
            <v>Sep–</v>
          </cell>
          <cell r="I5">
            <v>36194</v>
          </cell>
          <cell r="J5">
            <v>36215</v>
          </cell>
          <cell r="K5">
            <v>36243</v>
          </cell>
          <cell r="L5">
            <v>36271</v>
          </cell>
          <cell r="M5">
            <v>36299</v>
          </cell>
          <cell r="N5">
            <v>36327</v>
          </cell>
          <cell r="O5">
            <v>36355</v>
          </cell>
          <cell r="P5">
            <v>36383</v>
          </cell>
          <cell r="Q5">
            <v>36411</v>
          </cell>
          <cell r="R5" t="str">
            <v>06–Oct.99</v>
          </cell>
          <cell r="S5">
            <v>36467</v>
          </cell>
          <cell r="T5">
            <v>37226</v>
          </cell>
          <cell r="U5">
            <v>37255</v>
          </cell>
          <cell r="V5">
            <v>36890</v>
          </cell>
          <cell r="W5">
            <v>37255</v>
          </cell>
          <cell r="Y5">
            <v>36558</v>
          </cell>
          <cell r="Z5">
            <v>36938</v>
          </cell>
          <cell r="AA5">
            <v>36951</v>
          </cell>
          <cell r="AB5">
            <v>36979</v>
          </cell>
          <cell r="AC5">
            <v>37007</v>
          </cell>
          <cell r="AD5">
            <v>37028</v>
          </cell>
          <cell r="AE5">
            <v>37042</v>
          </cell>
          <cell r="AF5">
            <v>37063</v>
          </cell>
          <cell r="AG5">
            <v>37070</v>
          </cell>
          <cell r="AH5">
            <v>37098</v>
          </cell>
          <cell r="AI5">
            <v>37112</v>
          </cell>
          <cell r="AJ5">
            <v>37126</v>
          </cell>
          <cell r="AK5">
            <v>37140</v>
          </cell>
          <cell r="AL5">
            <v>37154</v>
          </cell>
          <cell r="AM5">
            <v>37189</v>
          </cell>
          <cell r="AN5">
            <v>37203</v>
          </cell>
          <cell r="AO5">
            <v>37217</v>
          </cell>
          <cell r="AP5">
            <v>37245</v>
          </cell>
          <cell r="AR5">
            <v>37280</v>
          </cell>
          <cell r="AS5">
            <v>37294</v>
          </cell>
          <cell r="AT5">
            <v>37308</v>
          </cell>
          <cell r="AU5">
            <v>37322</v>
          </cell>
          <cell r="AV5">
            <v>37350</v>
          </cell>
          <cell r="AW5">
            <v>37364</v>
          </cell>
          <cell r="AX5">
            <v>37378</v>
          </cell>
          <cell r="AY5">
            <v>37394</v>
          </cell>
          <cell r="AZ5">
            <v>37427</v>
          </cell>
          <cell r="BA5">
            <v>37462</v>
          </cell>
          <cell r="BB5">
            <v>37476</v>
          </cell>
          <cell r="BC5">
            <v>37490</v>
          </cell>
          <cell r="BD5">
            <v>37504</v>
          </cell>
          <cell r="BE5">
            <v>37553</v>
          </cell>
          <cell r="BF5">
            <v>37609</v>
          </cell>
          <cell r="BG5">
            <v>37616</v>
          </cell>
        </row>
        <row r="6">
          <cell r="G6" t="str">
            <v>Dec</v>
          </cell>
        </row>
        <row r="8">
          <cell r="A8" t="str">
            <v>Term (days to maturity)</v>
          </cell>
          <cell r="C8">
            <v>28</v>
          </cell>
          <cell r="D8">
            <v>28</v>
          </cell>
          <cell r="E8">
            <v>28</v>
          </cell>
          <cell r="F8">
            <v>91</v>
          </cell>
          <cell r="I8">
            <v>28</v>
          </cell>
          <cell r="J8">
            <v>28</v>
          </cell>
          <cell r="K8">
            <v>28</v>
          </cell>
          <cell r="L8">
            <v>28</v>
          </cell>
          <cell r="M8">
            <v>28</v>
          </cell>
          <cell r="N8">
            <v>28</v>
          </cell>
          <cell r="O8">
            <v>28</v>
          </cell>
          <cell r="P8">
            <v>28</v>
          </cell>
          <cell r="Q8">
            <v>28</v>
          </cell>
          <cell r="R8">
            <v>28</v>
          </cell>
          <cell r="S8" t="str">
            <v>28</v>
          </cell>
          <cell r="T8" t="str">
            <v>56</v>
          </cell>
          <cell r="U8" t="str">
            <v>28</v>
          </cell>
          <cell r="V8" t="str">
            <v>91</v>
          </cell>
          <cell r="W8" t="str">
            <v>182</v>
          </cell>
          <cell r="Y8" t="str">
            <v>91</v>
          </cell>
          <cell r="Z8" t="str">
            <v>91</v>
          </cell>
          <cell r="AA8" t="str">
            <v>91</v>
          </cell>
          <cell r="AB8" t="str">
            <v>91</v>
          </cell>
          <cell r="AC8" t="str">
            <v>91</v>
          </cell>
          <cell r="AD8" t="str">
            <v>91</v>
          </cell>
          <cell r="AE8" t="str">
            <v>91</v>
          </cell>
          <cell r="AF8" t="str">
            <v>91</v>
          </cell>
          <cell r="AG8" t="str">
            <v>91</v>
          </cell>
          <cell r="AH8" t="str">
            <v>91</v>
          </cell>
          <cell r="AI8" t="str">
            <v>91</v>
          </cell>
          <cell r="AJ8" t="str">
            <v>91</v>
          </cell>
          <cell r="AK8" t="str">
            <v>91</v>
          </cell>
          <cell r="AL8" t="str">
            <v>91</v>
          </cell>
          <cell r="AM8" t="str">
            <v>91</v>
          </cell>
          <cell r="AN8" t="str">
            <v>91</v>
          </cell>
          <cell r="AO8" t="str">
            <v>91</v>
          </cell>
          <cell r="AP8" t="str">
            <v>182</v>
          </cell>
          <cell r="AR8">
            <v>182</v>
          </cell>
          <cell r="AS8">
            <v>182</v>
          </cell>
          <cell r="AT8">
            <v>182</v>
          </cell>
          <cell r="AU8">
            <v>182</v>
          </cell>
          <cell r="AV8">
            <v>182</v>
          </cell>
          <cell r="AW8">
            <v>182</v>
          </cell>
          <cell r="AX8">
            <v>182</v>
          </cell>
          <cell r="AY8">
            <v>182</v>
          </cell>
          <cell r="AZ8">
            <v>182</v>
          </cell>
          <cell r="BA8">
            <v>182</v>
          </cell>
          <cell r="BB8">
            <v>182</v>
          </cell>
          <cell r="BC8">
            <v>182</v>
          </cell>
          <cell r="BD8">
            <v>182</v>
          </cell>
          <cell r="BE8">
            <v>182</v>
          </cell>
          <cell r="BF8">
            <v>182</v>
          </cell>
          <cell r="BG8">
            <v>182</v>
          </cell>
        </row>
        <row r="9">
          <cell r="A9" t="str">
            <v>Maturity date</v>
          </cell>
          <cell r="C9">
            <v>36068</v>
          </cell>
          <cell r="D9">
            <v>36096</v>
          </cell>
          <cell r="E9">
            <v>36124</v>
          </cell>
          <cell r="F9">
            <v>36215</v>
          </cell>
          <cell r="I9">
            <v>36222</v>
          </cell>
          <cell r="J9">
            <v>36243</v>
          </cell>
          <cell r="K9">
            <v>36271</v>
          </cell>
          <cell r="L9">
            <v>36299</v>
          </cell>
          <cell r="M9">
            <v>36327</v>
          </cell>
          <cell r="N9">
            <v>36355</v>
          </cell>
          <cell r="O9">
            <v>36383</v>
          </cell>
          <cell r="P9">
            <v>36411</v>
          </cell>
          <cell r="Q9" t="str">
            <v>06–Oct.99</v>
          </cell>
          <cell r="R9">
            <v>36467</v>
          </cell>
          <cell r="S9">
            <v>36506</v>
          </cell>
          <cell r="T9">
            <v>36552</v>
          </cell>
          <cell r="U9" t="str">
            <v>27,01,00</v>
          </cell>
          <cell r="V9" t="str">
            <v>30,03,00</v>
          </cell>
          <cell r="W9" t="str">
            <v>29,06,00</v>
          </cell>
          <cell r="Y9" t="str">
            <v>03,05,00</v>
          </cell>
          <cell r="Z9" t="str">
            <v>17,05,00</v>
          </cell>
          <cell r="AA9" t="str">
            <v>31,05,00</v>
          </cell>
          <cell r="AB9" t="str">
            <v>28,06,00</v>
          </cell>
          <cell r="AC9" t="str">
            <v>26,07,00</v>
          </cell>
          <cell r="AD9" t="str">
            <v>16,08,00</v>
          </cell>
          <cell r="AE9" t="str">
            <v>26,07,00</v>
          </cell>
          <cell r="AF9" t="str">
            <v>20,09,00</v>
          </cell>
          <cell r="AG9" t="str">
            <v>27,09,00</v>
          </cell>
          <cell r="AH9" t="str">
            <v>25,10,00</v>
          </cell>
          <cell r="AI9" t="str">
            <v>08,11,00</v>
          </cell>
          <cell r="AJ9" t="str">
            <v>22,11,00</v>
          </cell>
          <cell r="AK9" t="str">
            <v>6,12,00</v>
          </cell>
          <cell r="AL9" t="str">
            <v>20,12,00</v>
          </cell>
          <cell r="AM9" t="str">
            <v>24,01,01</v>
          </cell>
          <cell r="AN9" t="str">
            <v>7,02,01</v>
          </cell>
          <cell r="AO9" t="str">
            <v>21,02,01</v>
          </cell>
          <cell r="AP9" t="str">
            <v>20,06,01</v>
          </cell>
        </row>
        <row r="10">
          <cell r="A10" t="str">
            <v>Amount offered (in millions of somoni)</v>
          </cell>
          <cell r="C10">
            <v>200</v>
          </cell>
          <cell r="D10">
            <v>100</v>
          </cell>
          <cell r="E10">
            <v>100</v>
          </cell>
          <cell r="F10">
            <v>100</v>
          </cell>
          <cell r="G10">
            <v>500</v>
          </cell>
          <cell r="I10">
            <v>100</v>
          </cell>
          <cell r="J10">
            <v>100</v>
          </cell>
          <cell r="K10">
            <v>100</v>
          </cell>
          <cell r="L10">
            <v>100</v>
          </cell>
          <cell r="M10">
            <v>100</v>
          </cell>
          <cell r="N10">
            <v>100</v>
          </cell>
          <cell r="O10">
            <v>100</v>
          </cell>
          <cell r="P10">
            <v>200</v>
          </cell>
          <cell r="Q10">
            <v>200</v>
          </cell>
          <cell r="R10">
            <v>200</v>
          </cell>
          <cell r="S10">
            <v>200</v>
          </cell>
          <cell r="T10">
            <v>300</v>
          </cell>
          <cell r="U10">
            <v>400</v>
          </cell>
          <cell r="V10">
            <v>400</v>
          </cell>
          <cell r="W10">
            <v>400</v>
          </cell>
          <cell r="Y10">
            <v>200</v>
          </cell>
          <cell r="Z10">
            <v>100</v>
          </cell>
          <cell r="AA10">
            <v>100</v>
          </cell>
          <cell r="AB10">
            <v>100</v>
          </cell>
          <cell r="AC10">
            <v>100</v>
          </cell>
          <cell r="AD10">
            <v>200</v>
          </cell>
          <cell r="AE10">
            <v>130</v>
          </cell>
          <cell r="AF10">
            <v>100</v>
          </cell>
          <cell r="AG10">
            <v>100</v>
          </cell>
          <cell r="AH10">
            <v>200</v>
          </cell>
          <cell r="AI10">
            <v>200</v>
          </cell>
          <cell r="AJ10">
            <v>250</v>
          </cell>
          <cell r="AK10">
            <v>100</v>
          </cell>
          <cell r="AL10">
            <v>100</v>
          </cell>
          <cell r="AM10">
            <v>150</v>
          </cell>
          <cell r="AN10">
            <v>110</v>
          </cell>
          <cell r="AO10">
            <v>250</v>
          </cell>
          <cell r="AP10">
            <v>100</v>
          </cell>
          <cell r="AR10">
            <v>200</v>
          </cell>
          <cell r="AS10">
            <v>200</v>
          </cell>
          <cell r="AT10">
            <v>200</v>
          </cell>
          <cell r="AU10">
            <v>200</v>
          </cell>
          <cell r="AV10">
            <v>200</v>
          </cell>
          <cell r="AW10">
            <v>200</v>
          </cell>
          <cell r="AX10">
            <v>270</v>
          </cell>
          <cell r="AY10">
            <v>200</v>
          </cell>
          <cell r="AZ10">
            <v>200</v>
          </cell>
          <cell r="BA10">
            <v>300</v>
          </cell>
          <cell r="BB10">
            <v>500</v>
          </cell>
          <cell r="BC10">
            <v>300</v>
          </cell>
          <cell r="BD10">
            <v>300</v>
          </cell>
          <cell r="BE10">
            <v>70</v>
          </cell>
          <cell r="BF10">
            <v>60</v>
          </cell>
          <cell r="BG10">
            <v>3</v>
          </cell>
        </row>
        <row r="11">
          <cell r="A11" t="str">
            <v>Volume sold (nominal in millions of TR)</v>
          </cell>
          <cell r="C11">
            <v>53</v>
          </cell>
          <cell r="D11">
            <v>56.75</v>
          </cell>
          <cell r="E11">
            <v>57.15</v>
          </cell>
          <cell r="F11">
            <v>61.65</v>
          </cell>
          <cell r="G11">
            <v>228.55</v>
          </cell>
          <cell r="I11">
            <v>5</v>
          </cell>
          <cell r="J11">
            <v>78.84</v>
          </cell>
          <cell r="K11">
            <v>63.14</v>
          </cell>
          <cell r="L11">
            <v>73.3</v>
          </cell>
          <cell r="M11">
            <v>79.7</v>
          </cell>
          <cell r="N11">
            <v>91.86</v>
          </cell>
          <cell r="O11">
            <v>98.86</v>
          </cell>
          <cell r="P11">
            <v>112.52</v>
          </cell>
          <cell r="Q11">
            <v>121.77</v>
          </cell>
          <cell r="R11">
            <v>165.66</v>
          </cell>
          <cell r="S11">
            <v>200</v>
          </cell>
          <cell r="T11">
            <v>133.72</v>
          </cell>
          <cell r="U11">
            <v>0</v>
          </cell>
          <cell r="V11">
            <v>0</v>
          </cell>
          <cell r="W11">
            <v>0</v>
          </cell>
          <cell r="Y11">
            <v>200</v>
          </cell>
          <cell r="Z11">
            <v>100</v>
          </cell>
          <cell r="AA11">
            <v>100</v>
          </cell>
          <cell r="AB11">
            <v>2.62</v>
          </cell>
          <cell r="AC11">
            <v>24.17</v>
          </cell>
          <cell r="AD11">
            <v>200</v>
          </cell>
          <cell r="AE11">
            <v>130</v>
          </cell>
          <cell r="AF11">
            <v>72.209999999999994</v>
          </cell>
          <cell r="AG11">
            <v>5.81</v>
          </cell>
          <cell r="AH11">
            <v>200</v>
          </cell>
          <cell r="AI11">
            <v>81.13</v>
          </cell>
          <cell r="AJ11">
            <v>208.44</v>
          </cell>
          <cell r="AK11">
            <v>6.95</v>
          </cell>
          <cell r="AL11">
            <v>34.43</v>
          </cell>
          <cell r="AM11">
            <v>138.24</v>
          </cell>
          <cell r="AN11">
            <v>0.10341</v>
          </cell>
          <cell r="AO11">
            <v>0.10397000000000001</v>
          </cell>
          <cell r="AP11">
            <v>5.2769999999999997E-2</v>
          </cell>
        </row>
        <row r="12">
          <cell r="A12" t="str">
            <v>Volume sold (cash in millions of somoni)</v>
          </cell>
          <cell r="C12">
            <v>51.59</v>
          </cell>
          <cell r="D12">
            <v>54.91</v>
          </cell>
          <cell r="E12">
            <v>54.93</v>
          </cell>
          <cell r="F12">
            <v>54.38</v>
          </cell>
          <cell r="G12">
            <v>215.81</v>
          </cell>
          <cell r="I12">
            <v>47.04</v>
          </cell>
          <cell r="J12">
            <v>75.290000000000006</v>
          </cell>
          <cell r="K12">
            <v>60.51</v>
          </cell>
          <cell r="L12">
            <v>70.160290000000003</v>
          </cell>
          <cell r="M12">
            <v>76.144284999999996</v>
          </cell>
          <cell r="N12">
            <v>87.233770000000007</v>
          </cell>
          <cell r="O12">
            <v>93.754621</v>
          </cell>
          <cell r="P12">
            <v>106.35010200000001</v>
          </cell>
          <cell r="Q12">
            <v>114.133512</v>
          </cell>
          <cell r="R12">
            <v>152.42724100000001</v>
          </cell>
          <cell r="S12">
            <v>188.00323399999999</v>
          </cell>
          <cell r="T12">
            <v>118.160843</v>
          </cell>
          <cell r="U12">
            <v>0</v>
          </cell>
          <cell r="V12">
            <v>0</v>
          </cell>
          <cell r="W12">
            <v>0</v>
          </cell>
          <cell r="Y12">
            <v>168.840847</v>
          </cell>
          <cell r="Z12">
            <v>85.804682999999997</v>
          </cell>
          <cell r="AA12">
            <v>86.887686000000002</v>
          </cell>
          <cell r="AB12">
            <v>2.2951139999999999</v>
          </cell>
          <cell r="AC12">
            <v>20.986975000000001</v>
          </cell>
          <cell r="AD12">
            <v>175.58834300000001</v>
          </cell>
          <cell r="AE12">
            <v>121.067657</v>
          </cell>
          <cell r="AF12">
            <v>64.373733999999999</v>
          </cell>
          <cell r="AG12">
            <v>5.1521220000000003</v>
          </cell>
          <cell r="AH12">
            <v>179.311418</v>
          </cell>
          <cell r="AI12">
            <v>72.685280000000006</v>
          </cell>
          <cell r="AJ12">
            <v>186.25759600000001</v>
          </cell>
          <cell r="AK12">
            <v>6.2880580000000004</v>
          </cell>
          <cell r="AL12">
            <v>31.268415999999998</v>
          </cell>
          <cell r="AM12">
            <v>124.121189</v>
          </cell>
          <cell r="AN12">
            <v>93.914000000000001</v>
          </cell>
          <cell r="AO12">
            <v>95.519000000000005</v>
          </cell>
          <cell r="AP12">
            <v>43.893709999999999</v>
          </cell>
          <cell r="AR12">
            <v>166.4</v>
          </cell>
          <cell r="AS12">
            <v>179.3</v>
          </cell>
          <cell r="AT12">
            <v>173.6</v>
          </cell>
          <cell r="AU12">
            <v>174.2</v>
          </cell>
          <cell r="AV12">
            <v>9.0809999999999995</v>
          </cell>
          <cell r="AW12">
            <v>57.4</v>
          </cell>
          <cell r="AX12">
            <v>233.9</v>
          </cell>
          <cell r="AY12">
            <v>164.2</v>
          </cell>
          <cell r="AZ12">
            <v>47.57</v>
          </cell>
          <cell r="BA12">
            <v>171.3</v>
          </cell>
          <cell r="BB12">
            <v>145.02799999999999</v>
          </cell>
          <cell r="BC12">
            <v>282.37</v>
          </cell>
          <cell r="BD12">
            <v>196.62</v>
          </cell>
          <cell r="BE12">
            <v>63.271999999999998</v>
          </cell>
          <cell r="BF12">
            <v>59.99</v>
          </cell>
          <cell r="BG12">
            <v>1.32</v>
          </cell>
        </row>
        <row r="13">
          <cell r="A13" t="str">
            <v>Successful range (in percent)</v>
          </cell>
          <cell r="C13" t="str">
            <v>30–60</v>
          </cell>
          <cell r="D13" t="str">
            <v>35–60</v>
          </cell>
          <cell r="E13" t="str">
            <v>40–80</v>
          </cell>
          <cell r="F13" t="str">
            <v>45–80</v>
          </cell>
          <cell r="I13" t="str">
            <v>80–81</v>
          </cell>
          <cell r="J13" t="str">
            <v>45–85</v>
          </cell>
          <cell r="K13" t="str">
            <v>45–85</v>
          </cell>
          <cell r="L13" t="str">
            <v>45–90</v>
          </cell>
          <cell r="M13" t="str">
            <v>45–95</v>
          </cell>
          <cell r="N13" t="str">
            <v>47–100</v>
          </cell>
          <cell r="O13" t="str">
            <v>47–150</v>
          </cell>
          <cell r="P13" t="str">
            <v>47–150</v>
          </cell>
          <cell r="Q13" t="str">
            <v>47–150</v>
          </cell>
          <cell r="R13" t="str">
            <v>75–140</v>
          </cell>
          <cell r="S13" t="str">
            <v>60–111</v>
          </cell>
          <cell r="T13" t="str">
            <v>60–90</v>
          </cell>
          <cell r="U13">
            <v>0</v>
          </cell>
          <cell r="V13">
            <v>0</v>
          </cell>
          <cell r="W13">
            <v>0</v>
          </cell>
          <cell r="Y13" t="str">
            <v>60–75</v>
          </cell>
          <cell r="Z13" t="str">
            <v>50–75</v>
          </cell>
          <cell r="AA13" t="str">
            <v>50–70</v>
          </cell>
          <cell r="AB13" t="str">
            <v>56–56</v>
          </cell>
          <cell r="AC13" t="str">
            <v>60–70</v>
          </cell>
          <cell r="AD13" t="str">
            <v>55–60</v>
          </cell>
          <cell r="AE13" t="str">
            <v>45–55</v>
          </cell>
          <cell r="AF13" t="str">
            <v>45–55</v>
          </cell>
          <cell r="AG13" t="str">
            <v>50–52</v>
          </cell>
          <cell r="AH13" t="str">
            <v>45–50</v>
          </cell>
          <cell r="AI13" t="str">
            <v>45–48</v>
          </cell>
          <cell r="AJ13" t="str">
            <v>45–50</v>
          </cell>
          <cell r="AK13" t="str">
            <v>40–48</v>
          </cell>
          <cell r="AL13" t="str">
            <v>40–40</v>
          </cell>
          <cell r="AM13" t="str">
            <v>40–43</v>
          </cell>
          <cell r="AN13" t="str">
            <v>40–40</v>
          </cell>
          <cell r="AO13" t="str">
            <v>35–40</v>
          </cell>
          <cell r="AP13" t="str">
            <v>40–40</v>
          </cell>
          <cell r="AR13" t="str">
            <v>40–40</v>
          </cell>
          <cell r="AS13" t="str">
            <v>36–42</v>
          </cell>
          <cell r="AT13" t="str">
            <v>30–30</v>
          </cell>
          <cell r="AU13" t="str">
            <v>28–30</v>
          </cell>
          <cell r="AV13">
            <v>20</v>
          </cell>
          <cell r="AW13" t="str">
            <v>20–25</v>
          </cell>
          <cell r="AX13">
            <v>25</v>
          </cell>
          <cell r="AY13" t="str">
            <v>23–28</v>
          </cell>
          <cell r="AZ13" t="str">
            <v>25–26</v>
          </cell>
          <cell r="BA13" t="str">
            <v>22–25</v>
          </cell>
          <cell r="BB13" t="str">
            <v>22–24</v>
          </cell>
          <cell r="BC13" t="str">
            <v>22–24</v>
          </cell>
          <cell r="BD13" t="str">
            <v>22–24</v>
          </cell>
          <cell r="BE13" t="str">
            <v>21–21</v>
          </cell>
          <cell r="BF13" t="str">
            <v>18–21</v>
          </cell>
          <cell r="BG13" t="str">
            <v>17–19</v>
          </cell>
        </row>
        <row r="14">
          <cell r="A14" t="str">
            <v>Weighted average successful yield (in percent)</v>
          </cell>
          <cell r="C14">
            <v>35.15</v>
          </cell>
          <cell r="D14">
            <v>43.18</v>
          </cell>
          <cell r="E14">
            <v>52.06</v>
          </cell>
          <cell r="F14">
            <v>53.88</v>
          </cell>
          <cell r="I14">
            <v>80.8</v>
          </cell>
          <cell r="J14">
            <v>60.85</v>
          </cell>
          <cell r="K14">
            <v>55.94</v>
          </cell>
          <cell r="L14">
            <v>56.26</v>
          </cell>
          <cell r="M14">
            <v>60.04</v>
          </cell>
          <cell r="N14">
            <v>68.180000000000007</v>
          </cell>
          <cell r="O14">
            <v>70.010000000000005</v>
          </cell>
          <cell r="P14">
            <v>74.59</v>
          </cell>
          <cell r="Q14">
            <v>86.03</v>
          </cell>
          <cell r="R14">
            <v>111.62</v>
          </cell>
          <cell r="S14">
            <v>82.04</v>
          </cell>
          <cell r="T14">
            <v>84.65</v>
          </cell>
          <cell r="U14">
            <v>0</v>
          </cell>
          <cell r="V14">
            <v>0</v>
          </cell>
          <cell r="W14">
            <v>0</v>
          </cell>
          <cell r="Y14">
            <v>73.010000000000005</v>
          </cell>
          <cell r="Z14">
            <v>65.45</v>
          </cell>
          <cell r="AA14">
            <v>59.7</v>
          </cell>
          <cell r="AB14">
            <v>56</v>
          </cell>
          <cell r="AC14">
            <v>60</v>
          </cell>
          <cell r="AD14">
            <v>55</v>
          </cell>
          <cell r="AE14">
            <v>47.43</v>
          </cell>
          <cell r="AF14">
            <v>48.16</v>
          </cell>
          <cell r="AG14">
            <v>50.52</v>
          </cell>
          <cell r="AH14">
            <v>45.64</v>
          </cell>
          <cell r="AI14">
            <v>45.96</v>
          </cell>
          <cell r="AJ14">
            <v>47.11</v>
          </cell>
          <cell r="AK14">
            <v>41.65</v>
          </cell>
          <cell r="AL14">
            <v>40</v>
          </cell>
          <cell r="AM14">
            <v>42.41</v>
          </cell>
          <cell r="AN14">
            <v>40</v>
          </cell>
          <cell r="AO14">
            <v>35</v>
          </cell>
          <cell r="AP14">
            <v>40</v>
          </cell>
          <cell r="AR14">
            <v>40</v>
          </cell>
          <cell r="AS14">
            <v>36.42</v>
          </cell>
          <cell r="AT14">
            <v>30</v>
          </cell>
          <cell r="AU14">
            <v>30</v>
          </cell>
          <cell r="AV14">
            <v>20</v>
          </cell>
          <cell r="AW14">
            <v>25</v>
          </cell>
          <cell r="AX14">
            <v>27.14</v>
          </cell>
          <cell r="AY14">
            <v>26.84</v>
          </cell>
          <cell r="AZ14">
            <v>25.7</v>
          </cell>
          <cell r="BA14">
            <v>24.42</v>
          </cell>
          <cell r="BB14">
            <v>22.31</v>
          </cell>
          <cell r="BC14">
            <v>23.42</v>
          </cell>
          <cell r="BD14">
            <v>22.65</v>
          </cell>
          <cell r="BE14">
            <v>21</v>
          </cell>
          <cell r="BF14">
            <v>19.02</v>
          </cell>
          <cell r="BG14">
            <v>18.13</v>
          </cell>
        </row>
        <row r="15">
          <cell r="A15" t="str">
            <v>Number of bids submitted</v>
          </cell>
          <cell r="C15">
            <v>13</v>
          </cell>
          <cell r="D15">
            <v>9</v>
          </cell>
          <cell r="E15">
            <v>11</v>
          </cell>
          <cell r="F15">
            <v>8</v>
          </cell>
          <cell r="I15">
            <v>2</v>
          </cell>
          <cell r="J15">
            <v>4</v>
          </cell>
          <cell r="K15">
            <v>4</v>
          </cell>
          <cell r="L15">
            <v>4</v>
          </cell>
          <cell r="M15">
            <v>5</v>
          </cell>
          <cell r="N15">
            <v>6</v>
          </cell>
          <cell r="O15">
            <v>13</v>
          </cell>
          <cell r="P15">
            <v>11</v>
          </cell>
          <cell r="Q15">
            <v>7</v>
          </cell>
          <cell r="R15">
            <v>17</v>
          </cell>
          <cell r="S15">
            <v>17</v>
          </cell>
          <cell r="T15">
            <v>10</v>
          </cell>
          <cell r="U15">
            <v>0</v>
          </cell>
          <cell r="V15">
            <v>0</v>
          </cell>
          <cell r="W15">
            <v>0</v>
          </cell>
          <cell r="Y15">
            <v>19</v>
          </cell>
          <cell r="Z15">
            <v>15</v>
          </cell>
          <cell r="AA15">
            <v>8</v>
          </cell>
          <cell r="AB15">
            <v>1</v>
          </cell>
          <cell r="AC15">
            <v>4</v>
          </cell>
          <cell r="AD15">
            <v>9</v>
          </cell>
          <cell r="AE15">
            <v>15</v>
          </cell>
          <cell r="AF15">
            <v>8</v>
          </cell>
          <cell r="AG15">
            <v>4</v>
          </cell>
          <cell r="AH15">
            <v>19</v>
          </cell>
          <cell r="AI15">
            <v>8</v>
          </cell>
          <cell r="AJ15">
            <v>5</v>
          </cell>
          <cell r="AK15">
            <v>2</v>
          </cell>
          <cell r="AL15">
            <v>4</v>
          </cell>
          <cell r="AM15">
            <v>12</v>
          </cell>
          <cell r="AN15">
            <v>6</v>
          </cell>
          <cell r="AO15">
            <v>3</v>
          </cell>
          <cell r="AP15">
            <v>7</v>
          </cell>
          <cell r="AR15">
            <v>12</v>
          </cell>
          <cell r="AS15">
            <v>12</v>
          </cell>
          <cell r="AT15">
            <v>7</v>
          </cell>
          <cell r="AU15">
            <v>4</v>
          </cell>
          <cell r="AV15">
            <v>1</v>
          </cell>
          <cell r="AW15">
            <v>2</v>
          </cell>
          <cell r="AX15">
            <v>3</v>
          </cell>
          <cell r="AY15">
            <v>6</v>
          </cell>
          <cell r="AZ15">
            <v>3</v>
          </cell>
          <cell r="BA15">
            <v>11</v>
          </cell>
          <cell r="BB15">
            <v>8</v>
          </cell>
          <cell r="BC15">
            <v>7</v>
          </cell>
          <cell r="BD15">
            <v>3</v>
          </cell>
          <cell r="BE15">
            <v>4</v>
          </cell>
          <cell r="BF15">
            <v>8</v>
          </cell>
          <cell r="BG15">
            <v>1</v>
          </cell>
        </row>
        <row r="16">
          <cell r="A16" t="str">
            <v xml:space="preserve">Number of bids accepted </v>
          </cell>
          <cell r="C16">
            <v>8</v>
          </cell>
          <cell r="D16">
            <v>9</v>
          </cell>
          <cell r="E16">
            <v>11</v>
          </cell>
          <cell r="F16">
            <v>8</v>
          </cell>
          <cell r="I16">
            <v>2</v>
          </cell>
          <cell r="J16">
            <v>4</v>
          </cell>
          <cell r="K16">
            <v>4</v>
          </cell>
          <cell r="L16">
            <v>4</v>
          </cell>
          <cell r="M16">
            <v>5</v>
          </cell>
          <cell r="N16">
            <v>6</v>
          </cell>
          <cell r="O16">
            <v>13</v>
          </cell>
          <cell r="P16">
            <v>11</v>
          </cell>
          <cell r="Q16">
            <v>6</v>
          </cell>
          <cell r="R16">
            <v>11</v>
          </cell>
          <cell r="S16">
            <v>13</v>
          </cell>
          <cell r="T16">
            <v>9</v>
          </cell>
          <cell r="U16">
            <v>0</v>
          </cell>
          <cell r="V16">
            <v>0</v>
          </cell>
          <cell r="W16">
            <v>0</v>
          </cell>
          <cell r="Y16">
            <v>7</v>
          </cell>
          <cell r="Z16">
            <v>10</v>
          </cell>
          <cell r="AA16">
            <v>8</v>
          </cell>
          <cell r="AB16">
            <v>1</v>
          </cell>
          <cell r="AC16">
            <v>3</v>
          </cell>
          <cell r="AD16">
            <v>5</v>
          </cell>
          <cell r="AE16">
            <v>5</v>
          </cell>
          <cell r="AF16">
            <v>8</v>
          </cell>
          <cell r="AG16">
            <v>4</v>
          </cell>
          <cell r="AH16">
            <v>17</v>
          </cell>
          <cell r="AI16">
            <v>8</v>
          </cell>
          <cell r="AJ16">
            <v>5</v>
          </cell>
          <cell r="AK16">
            <v>2</v>
          </cell>
          <cell r="AL16">
            <v>4</v>
          </cell>
          <cell r="AM16">
            <v>12</v>
          </cell>
          <cell r="AN16">
            <v>6</v>
          </cell>
          <cell r="AO16">
            <v>2</v>
          </cell>
          <cell r="AP16">
            <v>7</v>
          </cell>
          <cell r="AR16">
            <v>12</v>
          </cell>
          <cell r="AS16">
            <v>9</v>
          </cell>
          <cell r="AT16">
            <v>7</v>
          </cell>
          <cell r="AU16">
            <v>4</v>
          </cell>
          <cell r="AV16">
            <v>1</v>
          </cell>
          <cell r="AW16">
            <v>2</v>
          </cell>
          <cell r="AX16">
            <v>2</v>
          </cell>
          <cell r="AY16">
            <v>5</v>
          </cell>
          <cell r="AZ16">
            <v>3</v>
          </cell>
          <cell r="BA16">
            <v>11</v>
          </cell>
          <cell r="BB16">
            <v>8</v>
          </cell>
          <cell r="BC16">
            <v>7</v>
          </cell>
          <cell r="BD16">
            <v>3</v>
          </cell>
          <cell r="BE16">
            <v>2</v>
          </cell>
          <cell r="BF16">
            <v>8</v>
          </cell>
          <cell r="BG16">
            <v>1</v>
          </cell>
        </row>
        <row r="17">
          <cell r="A17" t="str">
            <v>Number of auction participants</v>
          </cell>
          <cell r="C17" t="str">
            <v>5*</v>
          </cell>
          <cell r="D17">
            <v>4</v>
          </cell>
          <cell r="E17">
            <v>5</v>
          </cell>
          <cell r="F17">
            <v>4</v>
          </cell>
          <cell r="I17">
            <v>2</v>
          </cell>
          <cell r="J17">
            <v>4</v>
          </cell>
          <cell r="K17">
            <v>4</v>
          </cell>
          <cell r="L17">
            <v>4</v>
          </cell>
          <cell r="M17">
            <v>5</v>
          </cell>
          <cell r="N17">
            <v>6</v>
          </cell>
          <cell r="O17">
            <v>7</v>
          </cell>
          <cell r="P17">
            <v>6</v>
          </cell>
          <cell r="Q17">
            <v>7</v>
          </cell>
          <cell r="R17">
            <v>9</v>
          </cell>
          <cell r="S17">
            <v>8</v>
          </cell>
          <cell r="T17">
            <v>7</v>
          </cell>
          <cell r="U17">
            <v>0</v>
          </cell>
          <cell r="V17">
            <v>0</v>
          </cell>
          <cell r="W17">
            <v>0</v>
          </cell>
          <cell r="Y17">
            <v>10</v>
          </cell>
          <cell r="Z17">
            <v>13</v>
          </cell>
          <cell r="AA17">
            <v>8</v>
          </cell>
          <cell r="AB17">
            <v>1</v>
          </cell>
          <cell r="AC17">
            <v>2</v>
          </cell>
          <cell r="AD17">
            <v>4</v>
          </cell>
          <cell r="AE17">
            <v>9</v>
          </cell>
          <cell r="AF17">
            <v>6</v>
          </cell>
          <cell r="AG17">
            <v>2</v>
          </cell>
          <cell r="AH17">
            <v>10</v>
          </cell>
          <cell r="AI17">
            <v>4</v>
          </cell>
          <cell r="AJ17">
            <v>3</v>
          </cell>
          <cell r="AK17">
            <v>2</v>
          </cell>
          <cell r="AL17">
            <v>4</v>
          </cell>
          <cell r="AM17">
            <v>11</v>
          </cell>
          <cell r="AN17">
            <v>3</v>
          </cell>
          <cell r="AO17">
            <v>3</v>
          </cell>
          <cell r="AP17">
            <v>7</v>
          </cell>
          <cell r="AR17">
            <v>12</v>
          </cell>
          <cell r="AS17">
            <v>12</v>
          </cell>
          <cell r="AT17">
            <v>7</v>
          </cell>
          <cell r="AU17">
            <v>4</v>
          </cell>
          <cell r="AV17">
            <v>1</v>
          </cell>
          <cell r="AW17">
            <v>2</v>
          </cell>
          <cell r="AX17">
            <v>2</v>
          </cell>
          <cell r="AY17">
            <v>6</v>
          </cell>
          <cell r="AZ17">
            <v>3</v>
          </cell>
          <cell r="BA17">
            <v>11</v>
          </cell>
          <cell r="BB17">
            <v>8</v>
          </cell>
          <cell r="BC17">
            <v>7</v>
          </cell>
          <cell r="BD17">
            <v>3</v>
          </cell>
          <cell r="BE17">
            <v>2</v>
          </cell>
          <cell r="BF17">
            <v>3</v>
          </cell>
          <cell r="BG17">
            <v>1</v>
          </cell>
        </row>
        <row r="18">
          <cell r="A18" t="str">
            <v>Number of successful auction participants</v>
          </cell>
          <cell r="C18">
            <v>3</v>
          </cell>
          <cell r="D18">
            <v>4</v>
          </cell>
          <cell r="E18">
            <v>5</v>
          </cell>
          <cell r="F18">
            <v>4</v>
          </cell>
          <cell r="I18">
            <v>2</v>
          </cell>
          <cell r="J18">
            <v>4</v>
          </cell>
          <cell r="K18">
            <v>4</v>
          </cell>
          <cell r="L18">
            <v>4</v>
          </cell>
          <cell r="M18">
            <v>5</v>
          </cell>
          <cell r="N18">
            <v>6</v>
          </cell>
          <cell r="O18">
            <v>7</v>
          </cell>
          <cell r="P18">
            <v>6</v>
          </cell>
          <cell r="Q18">
            <v>6</v>
          </cell>
          <cell r="R18">
            <v>9</v>
          </cell>
          <cell r="S18">
            <v>8</v>
          </cell>
          <cell r="T18">
            <v>8</v>
          </cell>
          <cell r="U18">
            <v>0</v>
          </cell>
          <cell r="V18">
            <v>0</v>
          </cell>
          <cell r="W18">
            <v>0</v>
          </cell>
          <cell r="Y18">
            <v>10</v>
          </cell>
          <cell r="Z18">
            <v>13</v>
          </cell>
          <cell r="AA18">
            <v>8</v>
          </cell>
          <cell r="AB18">
            <v>1</v>
          </cell>
          <cell r="AC18">
            <v>2</v>
          </cell>
          <cell r="AD18">
            <v>4</v>
          </cell>
          <cell r="AE18">
            <v>8</v>
          </cell>
          <cell r="AF18">
            <v>6</v>
          </cell>
          <cell r="AG18">
            <v>2</v>
          </cell>
          <cell r="AH18">
            <v>8</v>
          </cell>
          <cell r="AI18">
            <v>4</v>
          </cell>
          <cell r="AJ18">
            <v>3</v>
          </cell>
          <cell r="AK18">
            <v>2</v>
          </cell>
          <cell r="AL18">
            <v>4</v>
          </cell>
          <cell r="AM18">
            <v>12</v>
          </cell>
          <cell r="AN18">
            <v>3</v>
          </cell>
          <cell r="AO18">
            <v>2</v>
          </cell>
          <cell r="AP18">
            <v>7</v>
          </cell>
          <cell r="AR18">
            <v>12</v>
          </cell>
          <cell r="AS18">
            <v>9</v>
          </cell>
          <cell r="AT18">
            <v>7</v>
          </cell>
          <cell r="AU18">
            <v>4</v>
          </cell>
          <cell r="AV18">
            <v>1</v>
          </cell>
          <cell r="AW18">
            <v>2</v>
          </cell>
          <cell r="AX18">
            <v>2</v>
          </cell>
          <cell r="AY18">
            <v>5</v>
          </cell>
          <cell r="AZ18">
            <v>3</v>
          </cell>
          <cell r="BA18">
            <v>11</v>
          </cell>
          <cell r="BB18">
            <v>8</v>
          </cell>
          <cell r="BC18">
            <v>7</v>
          </cell>
          <cell r="BD18">
            <v>3</v>
          </cell>
          <cell r="BE18">
            <v>2</v>
          </cell>
          <cell r="BF18">
            <v>8</v>
          </cell>
          <cell r="BG18">
            <v>1</v>
          </cell>
        </row>
        <row r="19">
          <cell r="A19" t="str">
            <v>Number of non–bank bidders</v>
          </cell>
          <cell r="C19">
            <v>0</v>
          </cell>
          <cell r="D19">
            <v>0</v>
          </cell>
          <cell r="E19">
            <v>0</v>
          </cell>
          <cell r="F19">
            <v>0</v>
          </cell>
          <cell r="I19">
            <v>1</v>
          </cell>
          <cell r="J19">
            <v>0</v>
          </cell>
          <cell r="K19">
            <v>1</v>
          </cell>
          <cell r="L19">
            <v>0</v>
          </cell>
          <cell r="M19">
            <v>1</v>
          </cell>
          <cell r="N19">
            <v>1</v>
          </cell>
          <cell r="O19">
            <v>2</v>
          </cell>
          <cell r="P19">
            <v>2</v>
          </cell>
          <cell r="Q19">
            <v>2</v>
          </cell>
          <cell r="R19">
            <v>4</v>
          </cell>
          <cell r="S19">
            <v>3</v>
          </cell>
          <cell r="T19">
            <v>3</v>
          </cell>
          <cell r="U19">
            <v>0</v>
          </cell>
          <cell r="V19">
            <v>0</v>
          </cell>
          <cell r="W19">
            <v>0</v>
          </cell>
          <cell r="Y19">
            <v>3</v>
          </cell>
          <cell r="Z19">
            <v>3</v>
          </cell>
          <cell r="AA19">
            <v>3</v>
          </cell>
          <cell r="AB19">
            <v>0</v>
          </cell>
          <cell r="AC19">
            <v>2</v>
          </cell>
          <cell r="AD19">
            <v>1</v>
          </cell>
          <cell r="AE19">
            <v>4</v>
          </cell>
          <cell r="AF19">
            <v>3</v>
          </cell>
          <cell r="AG19">
            <v>0</v>
          </cell>
          <cell r="AH19">
            <v>4</v>
          </cell>
          <cell r="AI19">
            <v>1</v>
          </cell>
          <cell r="AJ19">
            <v>2</v>
          </cell>
          <cell r="AK19">
            <v>0</v>
          </cell>
          <cell r="AL19">
            <v>2</v>
          </cell>
          <cell r="AM19">
            <v>6</v>
          </cell>
          <cell r="AN19">
            <v>1</v>
          </cell>
          <cell r="AO19">
            <v>0</v>
          </cell>
          <cell r="AP19">
            <v>4</v>
          </cell>
          <cell r="AR19">
            <v>0</v>
          </cell>
          <cell r="AS19">
            <v>3</v>
          </cell>
          <cell r="AT19">
            <v>0</v>
          </cell>
          <cell r="AU19">
            <v>0</v>
          </cell>
          <cell r="AV19">
            <v>0</v>
          </cell>
          <cell r="AW19">
            <v>0</v>
          </cell>
          <cell r="AX19">
            <v>1</v>
          </cell>
          <cell r="AY19">
            <v>0</v>
          </cell>
          <cell r="AZ19">
            <v>2</v>
          </cell>
          <cell r="BA19">
            <v>3</v>
          </cell>
          <cell r="BB19">
            <v>1</v>
          </cell>
          <cell r="BC19">
            <v>1</v>
          </cell>
          <cell r="BD19">
            <v>2</v>
          </cell>
          <cell r="BE19">
            <v>0</v>
          </cell>
          <cell r="BF19">
            <v>2</v>
          </cell>
          <cell r="BG19">
            <v>0</v>
          </cell>
        </row>
        <row r="20">
          <cell r="A20" t="str">
            <v xml:space="preserve">   Source: National Bank of Tajikistan. </v>
          </cell>
        </row>
      </sheetData>
      <sheetData sheetId="41" refreshError="1">
        <row r="1">
          <cell r="A1" t="str">
            <v>Table A-33. Tajikistan: Average Annual Interest Rates, 1998–2002</v>
          </cell>
        </row>
        <row r="2">
          <cell r="A2" t="str">
            <v>(In percent; end of period)</v>
          </cell>
        </row>
        <row r="5">
          <cell r="B5">
            <v>1996</v>
          </cell>
          <cell r="C5">
            <v>1996</v>
          </cell>
          <cell r="D5">
            <v>1996</v>
          </cell>
          <cell r="E5">
            <v>1996</v>
          </cell>
          <cell r="H5">
            <v>1997</v>
          </cell>
          <cell r="K5">
            <v>1997</v>
          </cell>
          <cell r="N5">
            <v>1998</v>
          </cell>
          <cell r="Q5">
            <v>1998</v>
          </cell>
          <cell r="S5">
            <v>1999</v>
          </cell>
          <cell r="V5">
            <v>1999</v>
          </cell>
          <cell r="X5">
            <v>2000</v>
          </cell>
          <cell r="AC5">
            <v>2001</v>
          </cell>
          <cell r="AH5">
            <v>2002</v>
          </cell>
        </row>
        <row r="6">
          <cell r="B6" t="str">
            <v>Mar.</v>
          </cell>
          <cell r="C6" t="str">
            <v>June</v>
          </cell>
          <cell r="D6" t="str">
            <v>Sep.</v>
          </cell>
          <cell r="E6" t="str">
            <v>Dec.</v>
          </cell>
          <cell r="F6" t="str">
            <v>average</v>
          </cell>
          <cell r="H6" t="str">
            <v>Mar.</v>
          </cell>
          <cell r="I6" t="str">
            <v>June</v>
          </cell>
          <cell r="J6" t="str">
            <v>Sep.</v>
          </cell>
          <cell r="K6" t="str">
            <v>Dec</v>
          </cell>
          <cell r="L6" t="str">
            <v>average</v>
          </cell>
          <cell r="N6" t="str">
            <v>Mar</v>
          </cell>
          <cell r="O6" t="str">
            <v>Jun</v>
          </cell>
          <cell r="P6" t="str">
            <v>Sep</v>
          </cell>
          <cell r="Q6" t="str">
            <v>Dec.</v>
          </cell>
          <cell r="S6" t="str">
            <v>Mar.</v>
          </cell>
          <cell r="T6" t="str">
            <v>Jun.</v>
          </cell>
          <cell r="U6" t="str">
            <v>Sep.</v>
          </cell>
          <cell r="V6" t="str">
            <v>Dec.</v>
          </cell>
          <cell r="X6" t="str">
            <v>Mar.</v>
          </cell>
          <cell r="Y6" t="str">
            <v>Jun.</v>
          </cell>
          <cell r="Z6" t="str">
            <v>Sep.</v>
          </cell>
          <cell r="AA6" t="str">
            <v>Dec.</v>
          </cell>
          <cell r="AC6" t="str">
            <v>Mar.</v>
          </cell>
          <cell r="AD6" t="str">
            <v>Jun.</v>
          </cell>
          <cell r="AE6" t="str">
            <v>Sep.</v>
          </cell>
          <cell r="AF6" t="str">
            <v>Dec.</v>
          </cell>
          <cell r="AH6" t="str">
            <v>Mar.</v>
          </cell>
        </row>
        <row r="9">
          <cell r="A9" t="str">
            <v>Interest rate on domestic currency loans</v>
          </cell>
        </row>
        <row r="11">
          <cell r="A11" t="str">
            <v xml:space="preserve">  National Bank of Tajikistan</v>
          </cell>
        </row>
        <row r="12">
          <cell r="A12" t="str">
            <v xml:space="preserve">    To banks</v>
          </cell>
          <cell r="B12">
            <v>180</v>
          </cell>
          <cell r="C12">
            <v>120</v>
          </cell>
          <cell r="D12">
            <v>72</v>
          </cell>
          <cell r="E12">
            <v>72</v>
          </cell>
          <cell r="F12">
            <v>111</v>
          </cell>
          <cell r="H12">
            <v>72</v>
          </cell>
          <cell r="I12">
            <v>72</v>
          </cell>
          <cell r="J12">
            <v>72</v>
          </cell>
          <cell r="K12">
            <v>81</v>
          </cell>
          <cell r="L12">
            <v>74.25</v>
          </cell>
          <cell r="N12">
            <v>56</v>
          </cell>
          <cell r="O12">
            <v>40</v>
          </cell>
          <cell r="P12">
            <v>33.4</v>
          </cell>
          <cell r="Q12">
            <v>36.4</v>
          </cell>
          <cell r="S12">
            <v>25</v>
          </cell>
          <cell r="T12">
            <v>14.3</v>
          </cell>
          <cell r="U12">
            <v>12.1</v>
          </cell>
          <cell r="V12">
            <v>20.100000000000001</v>
          </cell>
          <cell r="X12">
            <v>20.2</v>
          </cell>
          <cell r="Y12">
            <v>21.6</v>
          </cell>
          <cell r="Z12">
            <v>18.399999999999999</v>
          </cell>
          <cell r="AA12">
            <v>20.6</v>
          </cell>
          <cell r="AC12">
            <v>20.6</v>
          </cell>
          <cell r="AD12">
            <v>20</v>
          </cell>
          <cell r="AE12">
            <v>20</v>
          </cell>
          <cell r="AF12">
            <v>20</v>
          </cell>
          <cell r="AH12">
            <v>20</v>
          </cell>
        </row>
        <row r="13">
          <cell r="A13" t="str">
            <v xml:space="preserve">    Budget financing</v>
          </cell>
          <cell r="B13">
            <v>0</v>
          </cell>
          <cell r="C13">
            <v>0</v>
          </cell>
          <cell r="D13">
            <v>0</v>
          </cell>
          <cell r="E13">
            <v>0</v>
          </cell>
          <cell r="F13">
            <v>0</v>
          </cell>
          <cell r="H13">
            <v>0</v>
          </cell>
          <cell r="I13">
            <v>0</v>
          </cell>
          <cell r="J13">
            <v>0</v>
          </cell>
          <cell r="K13">
            <v>0</v>
          </cell>
          <cell r="L13">
            <v>0</v>
          </cell>
          <cell r="N13">
            <v>0</v>
          </cell>
          <cell r="O13">
            <v>0</v>
          </cell>
          <cell r="P13">
            <v>0</v>
          </cell>
        </row>
        <row r="15">
          <cell r="A15" t="str">
            <v xml:space="preserve">  Commercial banks </v>
          </cell>
        </row>
        <row r="16">
          <cell r="A16" t="str">
            <v xml:space="preserve">    From 1 – 3 months</v>
          </cell>
          <cell r="B16">
            <v>120</v>
          </cell>
          <cell r="C16">
            <v>146</v>
          </cell>
          <cell r="D16">
            <v>123</v>
          </cell>
          <cell r="E16">
            <v>122</v>
          </cell>
          <cell r="F16">
            <v>127.75</v>
          </cell>
          <cell r="H16">
            <v>119</v>
          </cell>
          <cell r="I16">
            <v>111</v>
          </cell>
          <cell r="J16">
            <v>86</v>
          </cell>
          <cell r="K16">
            <v>74</v>
          </cell>
          <cell r="L16">
            <v>97.5</v>
          </cell>
          <cell r="N16">
            <v>87</v>
          </cell>
          <cell r="O16">
            <v>75</v>
          </cell>
          <cell r="P16">
            <v>73</v>
          </cell>
          <cell r="Q16">
            <v>45.51</v>
          </cell>
          <cell r="S16">
            <v>34.71</v>
          </cell>
          <cell r="T16">
            <v>40.299999999999997</v>
          </cell>
          <cell r="U16">
            <v>26.44</v>
          </cell>
          <cell r="V16">
            <v>23.19</v>
          </cell>
          <cell r="X16">
            <v>41.31</v>
          </cell>
          <cell r="Y16">
            <v>32.57</v>
          </cell>
          <cell r="Z16">
            <v>19.850000000000001</v>
          </cell>
          <cell r="AA16">
            <v>18.59</v>
          </cell>
          <cell r="AC16">
            <v>19.62</v>
          </cell>
          <cell r="AD16">
            <v>24.55</v>
          </cell>
          <cell r="AE16">
            <v>18.100000000000001</v>
          </cell>
          <cell r="AF16">
            <v>21.27</v>
          </cell>
          <cell r="AH16">
            <v>12.36</v>
          </cell>
        </row>
        <row r="17">
          <cell r="A17" t="str">
            <v xml:space="preserve">    From 3 – 6 months</v>
          </cell>
          <cell r="B17">
            <v>135</v>
          </cell>
          <cell r="C17">
            <v>147</v>
          </cell>
          <cell r="D17">
            <v>126</v>
          </cell>
          <cell r="E17">
            <v>116</v>
          </cell>
          <cell r="F17">
            <v>131</v>
          </cell>
          <cell r="H17">
            <v>94</v>
          </cell>
          <cell r="I17">
            <v>86</v>
          </cell>
          <cell r="J17">
            <v>76</v>
          </cell>
          <cell r="K17">
            <v>85</v>
          </cell>
          <cell r="L17">
            <v>85.25</v>
          </cell>
          <cell r="N17">
            <v>95</v>
          </cell>
          <cell r="O17">
            <v>69</v>
          </cell>
          <cell r="P17">
            <v>59</v>
          </cell>
          <cell r="Q17">
            <v>49.68</v>
          </cell>
          <cell r="S17">
            <v>30.23</v>
          </cell>
          <cell r="T17">
            <v>20.239999999999998</v>
          </cell>
          <cell r="U17">
            <v>33.54</v>
          </cell>
          <cell r="V17">
            <v>30.62</v>
          </cell>
          <cell r="X17">
            <v>26.39</v>
          </cell>
          <cell r="Y17">
            <v>25.76</v>
          </cell>
          <cell r="Z17">
            <v>28.07</v>
          </cell>
          <cell r="AA17">
            <v>34.380000000000003</v>
          </cell>
          <cell r="AC17">
            <v>20.16</v>
          </cell>
          <cell r="AD17">
            <v>20.11</v>
          </cell>
          <cell r="AE17">
            <v>19.670000000000002</v>
          </cell>
          <cell r="AF17">
            <v>18.45</v>
          </cell>
          <cell r="AH17">
            <v>26.8</v>
          </cell>
        </row>
        <row r="18">
          <cell r="A18" t="str">
            <v xml:space="preserve">    From 6 – 12 months</v>
          </cell>
          <cell r="B18">
            <v>164</v>
          </cell>
          <cell r="C18">
            <v>154</v>
          </cell>
          <cell r="D18">
            <v>113</v>
          </cell>
          <cell r="E18">
            <v>107</v>
          </cell>
          <cell r="F18">
            <v>134.5</v>
          </cell>
          <cell r="H18">
            <v>101</v>
          </cell>
          <cell r="I18">
            <v>97</v>
          </cell>
          <cell r="J18">
            <v>87</v>
          </cell>
          <cell r="K18">
            <v>91</v>
          </cell>
          <cell r="L18">
            <v>94</v>
          </cell>
          <cell r="N18">
            <v>77</v>
          </cell>
          <cell r="O18">
            <v>73</v>
          </cell>
          <cell r="P18">
            <v>70</v>
          </cell>
          <cell r="Q18">
            <v>51.86</v>
          </cell>
          <cell r="S18">
            <v>49.98</v>
          </cell>
          <cell r="T18">
            <v>49.53</v>
          </cell>
          <cell r="U18">
            <v>24.9</v>
          </cell>
          <cell r="V18">
            <v>19.93</v>
          </cell>
          <cell r="X18">
            <v>22.49</v>
          </cell>
          <cell r="Y18">
            <v>22.74</v>
          </cell>
          <cell r="Z18">
            <v>26.31</v>
          </cell>
          <cell r="AA18">
            <v>24.32</v>
          </cell>
          <cell r="AC18">
            <v>23.57</v>
          </cell>
          <cell r="AD18">
            <v>24.05</v>
          </cell>
          <cell r="AE18">
            <v>22.77</v>
          </cell>
          <cell r="AF18">
            <v>23.07</v>
          </cell>
          <cell r="AH18">
            <v>26.62</v>
          </cell>
        </row>
        <row r="20">
          <cell r="A20" t="str">
            <v>Interest rates on domestic currency deposits</v>
          </cell>
        </row>
        <row r="22">
          <cell r="A22" t="str">
            <v xml:space="preserve">  Demand deposits</v>
          </cell>
          <cell r="B22" t="str">
            <v>...</v>
          </cell>
          <cell r="C22">
            <v>140</v>
          </cell>
          <cell r="D22">
            <v>100</v>
          </cell>
          <cell r="E22">
            <v>100</v>
          </cell>
          <cell r="F22">
            <v>113.33333333333333</v>
          </cell>
          <cell r="H22">
            <v>100</v>
          </cell>
          <cell r="I22">
            <v>2</v>
          </cell>
          <cell r="J22">
            <v>1</v>
          </cell>
          <cell r="K22">
            <v>2</v>
          </cell>
          <cell r="L22">
            <v>26.25</v>
          </cell>
          <cell r="N22">
            <v>2</v>
          </cell>
          <cell r="O22">
            <v>2</v>
          </cell>
          <cell r="P22">
            <v>2</v>
          </cell>
          <cell r="Q22">
            <v>1.99</v>
          </cell>
          <cell r="S22">
            <v>1.28</v>
          </cell>
          <cell r="T22">
            <v>0.82</v>
          </cell>
          <cell r="U22">
            <v>0.77</v>
          </cell>
          <cell r="V22">
            <v>0.62</v>
          </cell>
          <cell r="X22">
            <v>0.49</v>
          </cell>
          <cell r="Y22">
            <v>0.45</v>
          </cell>
          <cell r="Z22">
            <v>0.39</v>
          </cell>
          <cell r="AA22">
            <v>0.37</v>
          </cell>
          <cell r="AC22">
            <v>0.3</v>
          </cell>
          <cell r="AD22">
            <v>0.26</v>
          </cell>
          <cell r="AE22">
            <v>0.26</v>
          </cell>
          <cell r="AF22">
            <v>0.31</v>
          </cell>
          <cell r="AH22">
            <v>0.08</v>
          </cell>
        </row>
        <row r="23">
          <cell r="A23" t="str">
            <v xml:space="preserve">  From 1 – 3 months</v>
          </cell>
          <cell r="B23">
            <v>27</v>
          </cell>
          <cell r="C23">
            <v>50</v>
          </cell>
          <cell r="D23">
            <v>50</v>
          </cell>
          <cell r="E23">
            <v>109</v>
          </cell>
          <cell r="F23">
            <v>59</v>
          </cell>
          <cell r="H23">
            <v>78</v>
          </cell>
          <cell r="I23">
            <v>75</v>
          </cell>
          <cell r="J23">
            <v>78</v>
          </cell>
          <cell r="K23">
            <v>89</v>
          </cell>
          <cell r="L23">
            <v>80</v>
          </cell>
          <cell r="N23">
            <v>84</v>
          </cell>
          <cell r="O23">
            <v>80</v>
          </cell>
          <cell r="P23">
            <v>80</v>
          </cell>
          <cell r="Q23">
            <v>15.66</v>
          </cell>
          <cell r="S23">
            <v>37.9</v>
          </cell>
          <cell r="T23">
            <v>10.54</v>
          </cell>
          <cell r="U23">
            <v>25.03</v>
          </cell>
          <cell r="V23">
            <v>11.36</v>
          </cell>
          <cell r="X23">
            <v>34.99</v>
          </cell>
          <cell r="Y23">
            <v>34.479999999999997</v>
          </cell>
          <cell r="Z23">
            <v>41.25</v>
          </cell>
          <cell r="AA23">
            <v>41.25</v>
          </cell>
          <cell r="AC23">
            <v>41.56</v>
          </cell>
          <cell r="AD23">
            <v>22.64</v>
          </cell>
          <cell r="AE23">
            <v>27.82</v>
          </cell>
          <cell r="AF23">
            <v>25.49</v>
          </cell>
          <cell r="AH23">
            <v>12.95</v>
          </cell>
        </row>
        <row r="24">
          <cell r="A24" t="str">
            <v xml:space="preserve">  From 3 – 6 months</v>
          </cell>
          <cell r="B24" t="str">
            <v>...</v>
          </cell>
          <cell r="C24">
            <v>180</v>
          </cell>
          <cell r="D24" t="str">
            <v>...</v>
          </cell>
          <cell r="E24">
            <v>144</v>
          </cell>
          <cell r="F24">
            <v>162</v>
          </cell>
          <cell r="H24">
            <v>90</v>
          </cell>
          <cell r="I24">
            <v>61</v>
          </cell>
          <cell r="J24">
            <v>13</v>
          </cell>
          <cell r="K24">
            <v>11</v>
          </cell>
          <cell r="L24">
            <v>43.75</v>
          </cell>
          <cell r="N24">
            <v>13</v>
          </cell>
          <cell r="O24">
            <v>11</v>
          </cell>
          <cell r="P24">
            <v>11</v>
          </cell>
          <cell r="Q24">
            <v>56.36</v>
          </cell>
          <cell r="S24">
            <v>26.66</v>
          </cell>
          <cell r="T24">
            <v>27.61</v>
          </cell>
          <cell r="U24">
            <v>22.28</v>
          </cell>
          <cell r="V24">
            <v>25</v>
          </cell>
          <cell r="X24">
            <v>24.12</v>
          </cell>
          <cell r="Y24">
            <v>19.64</v>
          </cell>
          <cell r="Z24">
            <v>21.99</v>
          </cell>
          <cell r="AA24">
            <v>21.99</v>
          </cell>
          <cell r="AC24">
            <v>19.350000000000001</v>
          </cell>
          <cell r="AD24">
            <v>17.2</v>
          </cell>
          <cell r="AE24">
            <v>24.9</v>
          </cell>
          <cell r="AF24">
            <v>24.28</v>
          </cell>
          <cell r="AH24">
            <v>20.99</v>
          </cell>
        </row>
        <row r="25">
          <cell r="A25" t="str">
            <v xml:space="preserve">  From 6 – 12 months</v>
          </cell>
          <cell r="B25">
            <v>110</v>
          </cell>
          <cell r="C25">
            <v>119</v>
          </cell>
          <cell r="D25">
            <v>109</v>
          </cell>
          <cell r="E25">
            <v>128</v>
          </cell>
          <cell r="F25">
            <v>116.5</v>
          </cell>
          <cell r="H25">
            <v>104</v>
          </cell>
          <cell r="I25">
            <v>76</v>
          </cell>
          <cell r="J25">
            <v>61</v>
          </cell>
          <cell r="K25">
            <v>64</v>
          </cell>
          <cell r="L25">
            <v>76.25</v>
          </cell>
          <cell r="N25">
            <v>65</v>
          </cell>
          <cell r="O25">
            <v>72</v>
          </cell>
          <cell r="P25">
            <v>66</v>
          </cell>
          <cell r="Q25">
            <v>40.130000000000003</v>
          </cell>
          <cell r="S25">
            <v>45.45</v>
          </cell>
          <cell r="T25">
            <v>37.020000000000003</v>
          </cell>
          <cell r="U25">
            <v>34.19</v>
          </cell>
          <cell r="V25">
            <v>36</v>
          </cell>
          <cell r="X25">
            <v>24.93</v>
          </cell>
          <cell r="Y25">
            <v>24.06</v>
          </cell>
          <cell r="Z25">
            <v>19.62</v>
          </cell>
          <cell r="AA25">
            <v>19.62</v>
          </cell>
          <cell r="AC25">
            <v>11.52</v>
          </cell>
          <cell r="AD25">
            <v>15.91</v>
          </cell>
          <cell r="AE25">
            <v>17.13</v>
          </cell>
          <cell r="AF25">
            <v>24.38</v>
          </cell>
          <cell r="AH25">
            <v>12.85</v>
          </cell>
        </row>
        <row r="27">
          <cell r="A27" t="str">
            <v>Interest rate on foreign currency loans</v>
          </cell>
        </row>
        <row r="29">
          <cell r="A29" t="str">
            <v xml:space="preserve">  National Bank of Tajikistan</v>
          </cell>
        </row>
        <row r="30">
          <cell r="A30" t="str">
            <v xml:space="preserve">    To banks</v>
          </cell>
          <cell r="B30">
            <v>180</v>
          </cell>
          <cell r="C30">
            <v>120</v>
          </cell>
          <cell r="D30">
            <v>72</v>
          </cell>
          <cell r="E30">
            <v>72</v>
          </cell>
          <cell r="F30">
            <v>111</v>
          </cell>
          <cell r="H30">
            <v>72</v>
          </cell>
          <cell r="I30">
            <v>72</v>
          </cell>
          <cell r="J30">
            <v>72</v>
          </cell>
          <cell r="K30">
            <v>81</v>
          </cell>
          <cell r="L30">
            <v>74.25</v>
          </cell>
          <cell r="N30">
            <v>56</v>
          </cell>
          <cell r="O30">
            <v>40</v>
          </cell>
          <cell r="P30">
            <v>33.4</v>
          </cell>
          <cell r="Q30">
            <v>36.4</v>
          </cell>
          <cell r="S30">
            <v>25</v>
          </cell>
          <cell r="T30">
            <v>14.3</v>
          </cell>
          <cell r="U30">
            <v>12.1</v>
          </cell>
          <cell r="V30">
            <v>20.100000000000001</v>
          </cell>
          <cell r="X30">
            <v>20.2</v>
          </cell>
          <cell r="Y30">
            <v>21.6</v>
          </cell>
          <cell r="Z30">
            <v>18.399999999999999</v>
          </cell>
          <cell r="AA30">
            <v>20.6</v>
          </cell>
          <cell r="AC30">
            <v>20.6</v>
          </cell>
          <cell r="AD30">
            <v>20</v>
          </cell>
          <cell r="AE30">
            <v>20</v>
          </cell>
          <cell r="AF30">
            <v>20</v>
          </cell>
          <cell r="AH30">
            <v>20</v>
          </cell>
        </row>
        <row r="31">
          <cell r="A31" t="str">
            <v xml:space="preserve">    Budget financing</v>
          </cell>
          <cell r="B31">
            <v>0</v>
          </cell>
          <cell r="C31">
            <v>0</v>
          </cell>
          <cell r="D31">
            <v>0</v>
          </cell>
          <cell r="E31">
            <v>0</v>
          </cell>
          <cell r="F31">
            <v>0</v>
          </cell>
          <cell r="H31">
            <v>0</v>
          </cell>
          <cell r="I31">
            <v>0</v>
          </cell>
          <cell r="J31">
            <v>0</v>
          </cell>
          <cell r="K31">
            <v>0</v>
          </cell>
          <cell r="L31">
            <v>0</v>
          </cell>
          <cell r="N31">
            <v>0</v>
          </cell>
          <cell r="O31">
            <v>0</v>
          </cell>
          <cell r="P31">
            <v>0</v>
          </cell>
        </row>
        <row r="33">
          <cell r="A33" t="str">
            <v xml:space="preserve">  Commercial banks </v>
          </cell>
        </row>
        <row r="34">
          <cell r="A34" t="str">
            <v xml:space="preserve">    From 1 – 3 months</v>
          </cell>
          <cell r="B34">
            <v>120</v>
          </cell>
          <cell r="C34">
            <v>146</v>
          </cell>
          <cell r="D34">
            <v>123</v>
          </cell>
          <cell r="E34">
            <v>122</v>
          </cell>
          <cell r="F34">
            <v>127.75</v>
          </cell>
          <cell r="H34">
            <v>119</v>
          </cell>
          <cell r="I34">
            <v>111</v>
          </cell>
          <cell r="J34">
            <v>86</v>
          </cell>
          <cell r="K34">
            <v>74</v>
          </cell>
          <cell r="L34">
            <v>97.5</v>
          </cell>
          <cell r="N34">
            <v>87</v>
          </cell>
          <cell r="O34">
            <v>75</v>
          </cell>
          <cell r="P34">
            <v>73</v>
          </cell>
          <cell r="Q34">
            <v>23.14</v>
          </cell>
          <cell r="S34">
            <v>34.71</v>
          </cell>
          <cell r="T34">
            <v>40.299999999999997</v>
          </cell>
          <cell r="U34">
            <v>26.44</v>
          </cell>
          <cell r="V34">
            <v>14.98</v>
          </cell>
          <cell r="X34">
            <v>15.75</v>
          </cell>
          <cell r="Y34">
            <v>14.9</v>
          </cell>
          <cell r="Z34">
            <v>45.83</v>
          </cell>
          <cell r="AA34">
            <v>19.47</v>
          </cell>
          <cell r="AC34">
            <v>22.59</v>
          </cell>
          <cell r="AD34">
            <v>26.99</v>
          </cell>
          <cell r="AE34">
            <v>29.42</v>
          </cell>
          <cell r="AF34">
            <v>29.14</v>
          </cell>
          <cell r="AH34">
            <v>24.61</v>
          </cell>
        </row>
        <row r="35">
          <cell r="A35" t="str">
            <v xml:space="preserve">    From 3 – 6 months</v>
          </cell>
          <cell r="B35">
            <v>135</v>
          </cell>
          <cell r="C35">
            <v>147</v>
          </cell>
          <cell r="D35">
            <v>126</v>
          </cell>
          <cell r="E35">
            <v>116</v>
          </cell>
          <cell r="F35">
            <v>131</v>
          </cell>
          <cell r="H35">
            <v>94</v>
          </cell>
          <cell r="I35">
            <v>86</v>
          </cell>
          <cell r="J35">
            <v>76</v>
          </cell>
          <cell r="K35">
            <v>85</v>
          </cell>
          <cell r="L35">
            <v>85.25</v>
          </cell>
          <cell r="N35">
            <v>95</v>
          </cell>
          <cell r="O35">
            <v>69</v>
          </cell>
          <cell r="P35">
            <v>59</v>
          </cell>
          <cell r="Q35">
            <v>18.670000000000002</v>
          </cell>
          <cell r="S35">
            <v>30.23</v>
          </cell>
          <cell r="T35">
            <v>20.239999999999998</v>
          </cell>
          <cell r="U35">
            <v>33.54</v>
          </cell>
          <cell r="V35">
            <v>19.32</v>
          </cell>
          <cell r="X35">
            <v>25.06</v>
          </cell>
          <cell r="Y35">
            <v>20.98</v>
          </cell>
          <cell r="Z35">
            <v>25.64</v>
          </cell>
          <cell r="AA35">
            <v>26.67</v>
          </cell>
          <cell r="AC35">
            <v>25.43</v>
          </cell>
          <cell r="AD35">
            <v>24.46</v>
          </cell>
          <cell r="AE35">
            <v>22.99</v>
          </cell>
          <cell r="AF35">
            <v>21.96</v>
          </cell>
          <cell r="AH35">
            <v>48.95</v>
          </cell>
        </row>
        <row r="36">
          <cell r="A36" t="str">
            <v xml:space="preserve">    From 6 – 12 months</v>
          </cell>
          <cell r="B36">
            <v>164</v>
          </cell>
          <cell r="C36">
            <v>154</v>
          </cell>
          <cell r="D36">
            <v>113</v>
          </cell>
          <cell r="E36">
            <v>107</v>
          </cell>
          <cell r="F36">
            <v>134.5</v>
          </cell>
          <cell r="H36">
            <v>101</v>
          </cell>
          <cell r="I36">
            <v>97</v>
          </cell>
          <cell r="J36">
            <v>87</v>
          </cell>
          <cell r="K36">
            <v>91</v>
          </cell>
          <cell r="L36">
            <v>94</v>
          </cell>
          <cell r="N36">
            <v>77</v>
          </cell>
          <cell r="O36">
            <v>73</v>
          </cell>
          <cell r="P36">
            <v>70</v>
          </cell>
          <cell r="Q36">
            <v>15.03</v>
          </cell>
          <cell r="S36">
            <v>49.98</v>
          </cell>
          <cell r="T36">
            <v>49.53</v>
          </cell>
          <cell r="U36">
            <v>24.9</v>
          </cell>
          <cell r="V36">
            <v>31.43</v>
          </cell>
          <cell r="X36">
            <v>22.26</v>
          </cell>
          <cell r="Y36">
            <v>26.06</v>
          </cell>
          <cell r="Z36">
            <v>20.39</v>
          </cell>
          <cell r="AA36">
            <v>20.16</v>
          </cell>
          <cell r="AC36">
            <v>21.05</v>
          </cell>
          <cell r="AD36">
            <v>19.100000000000001</v>
          </cell>
          <cell r="AE36">
            <v>21.52</v>
          </cell>
          <cell r="AF36">
            <v>23.44</v>
          </cell>
          <cell r="AH36">
            <v>36</v>
          </cell>
        </row>
        <row r="38">
          <cell r="A38" t="str">
            <v>Interest rates on foreign currency deposits</v>
          </cell>
        </row>
        <row r="40">
          <cell r="A40" t="str">
            <v xml:space="preserve">  Demand deposits</v>
          </cell>
          <cell r="B40" t="str">
            <v>...</v>
          </cell>
          <cell r="C40">
            <v>140</v>
          </cell>
          <cell r="D40">
            <v>100</v>
          </cell>
          <cell r="E40">
            <v>100</v>
          </cell>
          <cell r="F40">
            <v>113.33333333333333</v>
          </cell>
          <cell r="H40">
            <v>100</v>
          </cell>
          <cell r="I40">
            <v>2</v>
          </cell>
          <cell r="J40">
            <v>1</v>
          </cell>
          <cell r="K40">
            <v>2</v>
          </cell>
          <cell r="L40">
            <v>26.25</v>
          </cell>
          <cell r="N40">
            <v>2</v>
          </cell>
          <cell r="O40">
            <v>2</v>
          </cell>
          <cell r="P40">
            <v>2</v>
          </cell>
          <cell r="Q40">
            <v>2</v>
          </cell>
          <cell r="S40">
            <v>1.28</v>
          </cell>
          <cell r="T40">
            <v>0.82</v>
          </cell>
          <cell r="U40">
            <v>0.77</v>
          </cell>
          <cell r="V40">
            <v>0.11</v>
          </cell>
          <cell r="X40">
            <v>0.08</v>
          </cell>
          <cell r="Y40">
            <v>0.05</v>
          </cell>
          <cell r="Z40">
            <v>0.03</v>
          </cell>
          <cell r="AA40">
            <v>0.03</v>
          </cell>
          <cell r="AC40">
            <v>0.16</v>
          </cell>
          <cell r="AD40">
            <v>0.2</v>
          </cell>
          <cell r="AE40">
            <v>0.16</v>
          </cell>
          <cell r="AF40">
            <v>7.0000000000000007E-2</v>
          </cell>
          <cell r="AH40">
            <v>0</v>
          </cell>
        </row>
        <row r="41">
          <cell r="A41" t="str">
            <v xml:space="preserve">  From 1 – 3 months</v>
          </cell>
          <cell r="B41">
            <v>27</v>
          </cell>
          <cell r="C41">
            <v>50</v>
          </cell>
          <cell r="D41">
            <v>50</v>
          </cell>
          <cell r="E41">
            <v>109</v>
          </cell>
          <cell r="F41">
            <v>59</v>
          </cell>
          <cell r="H41">
            <v>78</v>
          </cell>
          <cell r="I41">
            <v>75</v>
          </cell>
          <cell r="J41">
            <v>78</v>
          </cell>
          <cell r="K41">
            <v>89</v>
          </cell>
          <cell r="L41">
            <v>80</v>
          </cell>
          <cell r="N41">
            <v>84</v>
          </cell>
          <cell r="O41">
            <v>80</v>
          </cell>
          <cell r="P41">
            <v>80</v>
          </cell>
          <cell r="Q41">
            <v>18.14</v>
          </cell>
          <cell r="S41">
            <v>37.9</v>
          </cell>
          <cell r="T41">
            <v>10.54</v>
          </cell>
          <cell r="U41">
            <v>25.03</v>
          </cell>
          <cell r="V41">
            <v>15.82</v>
          </cell>
          <cell r="X41">
            <v>22.06</v>
          </cell>
          <cell r="Y41">
            <v>24.08</v>
          </cell>
          <cell r="Z41">
            <v>24.21</v>
          </cell>
          <cell r="AA41">
            <v>23.94</v>
          </cell>
          <cell r="AC41">
            <v>22.99</v>
          </cell>
          <cell r="AD41">
            <v>22.1</v>
          </cell>
          <cell r="AE41">
            <v>21.21</v>
          </cell>
          <cell r="AF41">
            <v>16.27</v>
          </cell>
          <cell r="AH41">
            <v>14.98</v>
          </cell>
        </row>
        <row r="42">
          <cell r="A42" t="str">
            <v xml:space="preserve">  From 3 – 6 months</v>
          </cell>
          <cell r="B42" t="str">
            <v>...</v>
          </cell>
          <cell r="C42">
            <v>180</v>
          </cell>
          <cell r="D42" t="str">
            <v>...</v>
          </cell>
          <cell r="E42">
            <v>144</v>
          </cell>
          <cell r="F42">
            <v>162</v>
          </cell>
          <cell r="H42">
            <v>90</v>
          </cell>
          <cell r="I42">
            <v>61</v>
          </cell>
          <cell r="J42">
            <v>13</v>
          </cell>
          <cell r="K42">
            <v>11</v>
          </cell>
          <cell r="L42">
            <v>43.75</v>
          </cell>
          <cell r="N42">
            <v>13</v>
          </cell>
          <cell r="O42">
            <v>11</v>
          </cell>
          <cell r="P42">
            <v>11</v>
          </cell>
          <cell r="Q42">
            <v>22.92</v>
          </cell>
          <cell r="S42">
            <v>26.66</v>
          </cell>
          <cell r="T42">
            <v>27.61</v>
          </cell>
          <cell r="U42">
            <v>22.28</v>
          </cell>
          <cell r="V42">
            <v>12.76</v>
          </cell>
          <cell r="X42">
            <v>24.24</v>
          </cell>
          <cell r="Y42">
            <v>30.06</v>
          </cell>
          <cell r="Z42">
            <v>29.55</v>
          </cell>
          <cell r="AA42">
            <v>29.55</v>
          </cell>
          <cell r="AC42">
            <v>15</v>
          </cell>
          <cell r="AD42">
            <v>15</v>
          </cell>
          <cell r="AE42">
            <v>15</v>
          </cell>
          <cell r="AF42">
            <v>21.56</v>
          </cell>
          <cell r="AH42">
            <v>31.26</v>
          </cell>
        </row>
        <row r="43">
          <cell r="A43" t="str">
            <v xml:space="preserve">  From 6 – 12 months</v>
          </cell>
          <cell r="B43">
            <v>110</v>
          </cell>
          <cell r="C43">
            <v>119</v>
          </cell>
          <cell r="D43">
            <v>109</v>
          </cell>
          <cell r="E43">
            <v>128</v>
          </cell>
          <cell r="F43">
            <v>116.5</v>
          </cell>
          <cell r="H43">
            <v>104</v>
          </cell>
          <cell r="I43">
            <v>76</v>
          </cell>
          <cell r="J43">
            <v>61</v>
          </cell>
          <cell r="K43">
            <v>64</v>
          </cell>
          <cell r="L43">
            <v>76.25</v>
          </cell>
          <cell r="N43">
            <v>65</v>
          </cell>
          <cell r="O43">
            <v>72</v>
          </cell>
          <cell r="P43">
            <v>66</v>
          </cell>
          <cell r="Q43">
            <v>25.49</v>
          </cell>
          <cell r="S43">
            <v>45.45</v>
          </cell>
          <cell r="T43">
            <v>37.020000000000003</v>
          </cell>
          <cell r="U43">
            <v>34.19</v>
          </cell>
          <cell r="V43">
            <v>25</v>
          </cell>
          <cell r="X43">
            <v>13.35</v>
          </cell>
          <cell r="Y43">
            <v>9.64</v>
          </cell>
          <cell r="Z43">
            <v>13.14</v>
          </cell>
          <cell r="AA43">
            <v>13.17</v>
          </cell>
          <cell r="AC43">
            <v>14.36</v>
          </cell>
          <cell r="AD43">
            <v>13.34</v>
          </cell>
          <cell r="AE43">
            <v>13.73</v>
          </cell>
          <cell r="AF43">
            <v>14.48</v>
          </cell>
          <cell r="AH43">
            <v>18.45</v>
          </cell>
        </row>
        <row r="45">
          <cell r="A45" t="str">
            <v xml:space="preserve">   Source:  National Bank of Tajikistan.</v>
          </cell>
        </row>
      </sheetData>
      <sheetData sheetId="42" refreshError="1">
        <row r="1">
          <cell r="A1" t="str">
            <v>Table A-34. Tajikistan: Foreign Currency Auctions, 1999–2002 1/</v>
          </cell>
        </row>
        <row r="3">
          <cell r="B3" t="str">
            <v>Period</v>
          </cell>
          <cell r="C3" t="str">
            <v xml:space="preserve">Number of </v>
          </cell>
          <cell r="D3" t="str">
            <v>Amount sold</v>
          </cell>
          <cell r="E3" t="str">
            <v>Average monthly</v>
          </cell>
        </row>
        <row r="4">
          <cell r="C4" t="str">
            <v>auctions</v>
          </cell>
          <cell r="D4" t="str">
            <v>(in thousands</v>
          </cell>
          <cell r="E4" t="str">
            <v>exchange rate</v>
          </cell>
        </row>
        <row r="5">
          <cell r="D5" t="str">
            <v>of U.S. dollars)</v>
          </cell>
          <cell r="E5" t="str">
            <v>(Sm per U.S. dollar)</v>
          </cell>
        </row>
        <row r="7">
          <cell r="A7">
            <v>1997</v>
          </cell>
          <cell r="C7">
            <v>28</v>
          </cell>
          <cell r="D7">
            <v>54039</v>
          </cell>
          <cell r="E7">
            <v>562.45000000000005</v>
          </cell>
        </row>
        <row r="9">
          <cell r="A9">
            <v>1998</v>
          </cell>
        </row>
        <row r="10">
          <cell r="B10" t="str">
            <v>January</v>
          </cell>
          <cell r="C10">
            <v>4</v>
          </cell>
          <cell r="D10">
            <v>8024.0319999999992</v>
          </cell>
          <cell r="E10">
            <v>748.25</v>
          </cell>
        </row>
        <row r="11">
          <cell r="B11" t="str">
            <v>February</v>
          </cell>
          <cell r="C11">
            <v>4</v>
          </cell>
          <cell r="D11">
            <v>5467.2070000000003</v>
          </cell>
          <cell r="E11">
            <v>754</v>
          </cell>
        </row>
        <row r="12">
          <cell r="B12" t="str">
            <v>March</v>
          </cell>
          <cell r="C12">
            <v>4</v>
          </cell>
          <cell r="D12">
            <v>6884.0720000000001</v>
          </cell>
          <cell r="E12">
            <v>754</v>
          </cell>
        </row>
        <row r="13">
          <cell r="B13" t="str">
            <v>April</v>
          </cell>
          <cell r="C13">
            <v>6</v>
          </cell>
          <cell r="D13">
            <v>8328.3389999999999</v>
          </cell>
          <cell r="E13">
            <v>754</v>
          </cell>
        </row>
        <row r="14">
          <cell r="B14" t="str">
            <v>May</v>
          </cell>
          <cell r="C14">
            <v>8</v>
          </cell>
          <cell r="D14">
            <v>4603.1729999999989</v>
          </cell>
          <cell r="E14">
            <v>754</v>
          </cell>
        </row>
        <row r="15">
          <cell r="B15" t="str">
            <v>June</v>
          </cell>
          <cell r="C15">
            <v>9</v>
          </cell>
          <cell r="D15">
            <v>7260.4889999999987</v>
          </cell>
          <cell r="E15">
            <v>754</v>
          </cell>
        </row>
        <row r="16">
          <cell r="B16" t="str">
            <v>July</v>
          </cell>
          <cell r="C16">
            <v>9</v>
          </cell>
          <cell r="D16">
            <v>8677.2929999999997</v>
          </cell>
          <cell r="E16">
            <v>754</v>
          </cell>
        </row>
        <row r="17">
          <cell r="B17" t="str">
            <v>August</v>
          </cell>
          <cell r="C17">
            <v>8</v>
          </cell>
          <cell r="D17">
            <v>8632.5529999999999</v>
          </cell>
          <cell r="E17">
            <v>754</v>
          </cell>
        </row>
        <row r="18">
          <cell r="B18" t="str">
            <v>September</v>
          </cell>
          <cell r="C18">
            <v>8</v>
          </cell>
          <cell r="D18">
            <v>15626.691999999999</v>
          </cell>
          <cell r="E18">
            <v>754</v>
          </cell>
        </row>
        <row r="19">
          <cell r="B19" t="str">
            <v>October</v>
          </cell>
          <cell r="C19">
            <v>9</v>
          </cell>
          <cell r="D19">
            <v>15591.845999999998</v>
          </cell>
          <cell r="E19">
            <v>778.5</v>
          </cell>
        </row>
        <row r="20">
          <cell r="B20" t="str">
            <v>November</v>
          </cell>
          <cell r="C20">
            <v>7</v>
          </cell>
          <cell r="D20">
            <v>12437.293000000001</v>
          </cell>
          <cell r="E20">
            <v>845.42857142857144</v>
          </cell>
        </row>
        <row r="21">
          <cell r="A21">
            <v>1998</v>
          </cell>
          <cell r="B21" t="str">
            <v>December</v>
          </cell>
          <cell r="C21">
            <v>9</v>
          </cell>
          <cell r="D21">
            <v>5875.32</v>
          </cell>
          <cell r="E21">
            <v>940.44444444444446</v>
          </cell>
        </row>
        <row r="23">
          <cell r="B23" t="str">
            <v>Total</v>
          </cell>
          <cell r="C23">
            <v>85</v>
          </cell>
          <cell r="D23">
            <v>107408.30900000001</v>
          </cell>
          <cell r="E23">
            <v>778</v>
          </cell>
        </row>
        <row r="25">
          <cell r="A25">
            <v>1999</v>
          </cell>
        </row>
        <row r="26">
          <cell r="B26" t="str">
            <v>January</v>
          </cell>
          <cell r="C26">
            <v>8</v>
          </cell>
          <cell r="D26">
            <v>5562.4639999999999</v>
          </cell>
          <cell r="E26">
            <v>0.99039999999999995</v>
          </cell>
        </row>
        <row r="27">
          <cell r="B27" t="str">
            <v>February</v>
          </cell>
          <cell r="C27">
            <v>8</v>
          </cell>
          <cell r="D27">
            <v>7167.5730000000003</v>
          </cell>
          <cell r="E27">
            <v>0.998</v>
          </cell>
        </row>
        <row r="28">
          <cell r="B28" t="str">
            <v>March</v>
          </cell>
          <cell r="C28">
            <v>9</v>
          </cell>
          <cell r="D28">
            <v>6947.5410000000002</v>
          </cell>
          <cell r="E28">
            <v>1.0256700000000001</v>
          </cell>
        </row>
        <row r="29">
          <cell r="B29" t="str">
            <v>April</v>
          </cell>
          <cell r="C29">
            <v>9</v>
          </cell>
          <cell r="D29">
            <v>6496.3729999999996</v>
          </cell>
          <cell r="E29">
            <v>1.09202</v>
          </cell>
        </row>
        <row r="30">
          <cell r="B30" t="str">
            <v>May</v>
          </cell>
          <cell r="C30">
            <v>8</v>
          </cell>
          <cell r="D30">
            <v>6840.1809999999996</v>
          </cell>
          <cell r="E30">
            <v>1.13453</v>
          </cell>
        </row>
        <row r="31">
          <cell r="B31" t="str">
            <v>June</v>
          </cell>
          <cell r="C31">
            <v>11</v>
          </cell>
          <cell r="D31">
            <v>8671.5609999999997</v>
          </cell>
          <cell r="E31">
            <v>1.18502</v>
          </cell>
        </row>
        <row r="32">
          <cell r="B32" t="str">
            <v>July</v>
          </cell>
          <cell r="C32">
            <v>17</v>
          </cell>
          <cell r="D32">
            <v>6929.3739999999998</v>
          </cell>
          <cell r="E32">
            <v>1.2978700000000001</v>
          </cell>
        </row>
        <row r="33">
          <cell r="B33" t="str">
            <v>August</v>
          </cell>
          <cell r="C33">
            <v>17</v>
          </cell>
          <cell r="D33">
            <v>5528.5550000000003</v>
          </cell>
          <cell r="E33">
            <v>1.3931899999999999</v>
          </cell>
        </row>
        <row r="34">
          <cell r="B34" t="str">
            <v>September</v>
          </cell>
          <cell r="C34">
            <v>15</v>
          </cell>
          <cell r="D34">
            <v>2975.614</v>
          </cell>
          <cell r="E34">
            <v>1.4359999999999999</v>
          </cell>
        </row>
        <row r="35">
          <cell r="B35" t="str">
            <v>October</v>
          </cell>
          <cell r="C35">
            <v>10</v>
          </cell>
          <cell r="D35">
            <v>3923</v>
          </cell>
          <cell r="E35">
            <v>1.4359999999999999</v>
          </cell>
        </row>
        <row r="36">
          <cell r="B36" t="str">
            <v>November</v>
          </cell>
          <cell r="C36">
            <v>16</v>
          </cell>
          <cell r="D36">
            <v>3303</v>
          </cell>
          <cell r="E36">
            <v>1.4359999999999999</v>
          </cell>
        </row>
        <row r="37">
          <cell r="A37">
            <v>1999</v>
          </cell>
          <cell r="B37" t="str">
            <v>December</v>
          </cell>
          <cell r="C37">
            <v>14</v>
          </cell>
          <cell r="D37">
            <v>6011</v>
          </cell>
          <cell r="E37">
            <v>1.4359999999999999</v>
          </cell>
        </row>
        <row r="39">
          <cell r="B39" t="str">
            <v>Total for the year</v>
          </cell>
          <cell r="C39">
            <v>142</v>
          </cell>
          <cell r="D39">
            <v>70356</v>
          </cell>
          <cell r="E39">
            <v>1.2383916666666666</v>
          </cell>
        </row>
        <row r="41">
          <cell r="A41">
            <v>2000</v>
          </cell>
          <cell r="B41" t="str">
            <v>January</v>
          </cell>
          <cell r="C41">
            <v>20</v>
          </cell>
          <cell r="D41">
            <v>6595</v>
          </cell>
          <cell r="E41">
            <v>1.5004999999999999</v>
          </cell>
        </row>
        <row r="42">
          <cell r="B42" t="str">
            <v>February</v>
          </cell>
          <cell r="C42">
            <v>25</v>
          </cell>
          <cell r="D42">
            <v>3548</v>
          </cell>
          <cell r="E42">
            <v>1.5733699999999999</v>
          </cell>
        </row>
        <row r="43">
          <cell r="B43" t="str">
            <v>March</v>
          </cell>
          <cell r="C43">
            <v>27</v>
          </cell>
          <cell r="D43">
            <v>6564</v>
          </cell>
          <cell r="E43">
            <v>1.6245700000000001</v>
          </cell>
        </row>
        <row r="44">
          <cell r="B44" t="str">
            <v>April</v>
          </cell>
          <cell r="C44">
            <v>29</v>
          </cell>
          <cell r="D44">
            <v>5252</v>
          </cell>
          <cell r="E44">
            <v>1.631</v>
          </cell>
        </row>
        <row r="45">
          <cell r="B45" t="str">
            <v>May</v>
          </cell>
          <cell r="C45">
            <v>29</v>
          </cell>
          <cell r="D45">
            <v>4467</v>
          </cell>
          <cell r="E45">
            <v>1.6615</v>
          </cell>
        </row>
        <row r="46">
          <cell r="B46" t="str">
            <v>June</v>
          </cell>
          <cell r="C46">
            <v>1</v>
          </cell>
          <cell r="D46">
            <v>3017</v>
          </cell>
          <cell r="E46">
            <v>1.7</v>
          </cell>
        </row>
        <row r="47">
          <cell r="B47" t="str">
            <v xml:space="preserve">July </v>
          </cell>
          <cell r="C47">
            <v>6</v>
          </cell>
          <cell r="D47">
            <v>912</v>
          </cell>
          <cell r="E47">
            <v>1.8594599999999999</v>
          </cell>
        </row>
        <row r="48">
          <cell r="B48" t="str">
            <v>August</v>
          </cell>
          <cell r="C48">
            <v>16</v>
          </cell>
          <cell r="D48">
            <v>4185</v>
          </cell>
          <cell r="E48">
            <v>1.9413499999999999</v>
          </cell>
        </row>
        <row r="49">
          <cell r="B49" t="str">
            <v>September</v>
          </cell>
          <cell r="C49">
            <v>10</v>
          </cell>
          <cell r="D49">
            <v>4386</v>
          </cell>
          <cell r="E49">
            <v>1.9892000000000001</v>
          </cell>
        </row>
        <row r="50">
          <cell r="B50" t="str">
            <v>October</v>
          </cell>
          <cell r="C50">
            <v>14</v>
          </cell>
          <cell r="D50">
            <v>6785</v>
          </cell>
          <cell r="E50">
            <v>2.0874999999999999</v>
          </cell>
        </row>
        <row r="51">
          <cell r="B51" t="str">
            <v>November</v>
          </cell>
          <cell r="C51">
            <v>24</v>
          </cell>
          <cell r="D51">
            <v>3564</v>
          </cell>
          <cell r="E51">
            <v>2.2000000000000002</v>
          </cell>
        </row>
        <row r="52">
          <cell r="B52" t="str">
            <v>December</v>
          </cell>
          <cell r="C52">
            <v>15</v>
          </cell>
          <cell r="D52">
            <v>5584</v>
          </cell>
          <cell r="E52">
            <v>2.2000000000000002</v>
          </cell>
        </row>
        <row r="54">
          <cell r="B54" t="str">
            <v>Total for the year</v>
          </cell>
          <cell r="C54">
            <v>216</v>
          </cell>
          <cell r="D54">
            <v>54859</v>
          </cell>
          <cell r="E54">
            <v>1.8307041666666664</v>
          </cell>
        </row>
        <row r="56">
          <cell r="A56">
            <v>2001</v>
          </cell>
          <cell r="B56" t="str">
            <v>January</v>
          </cell>
          <cell r="C56">
            <v>11</v>
          </cell>
          <cell r="D56">
            <v>4824</v>
          </cell>
          <cell r="E56">
            <v>2.3298000000000001</v>
          </cell>
        </row>
        <row r="57">
          <cell r="B57" t="str">
            <v>February</v>
          </cell>
          <cell r="C57">
            <v>19</v>
          </cell>
          <cell r="D57">
            <v>2690</v>
          </cell>
          <cell r="E57">
            <v>2.35</v>
          </cell>
        </row>
        <row r="58">
          <cell r="B58" t="str">
            <v>March</v>
          </cell>
          <cell r="C58">
            <v>13</v>
          </cell>
          <cell r="D58">
            <v>5471</v>
          </cell>
          <cell r="E58">
            <v>2.35</v>
          </cell>
        </row>
        <row r="59">
          <cell r="B59" t="str">
            <v>April</v>
          </cell>
          <cell r="C59">
            <v>16</v>
          </cell>
          <cell r="D59">
            <v>1551</v>
          </cell>
          <cell r="E59">
            <v>2.3502000000000001</v>
          </cell>
        </row>
        <row r="60">
          <cell r="B60" t="str">
            <v>May</v>
          </cell>
          <cell r="C60">
            <v>31</v>
          </cell>
          <cell r="D60">
            <v>3189</v>
          </cell>
          <cell r="E60">
            <v>2.3584999999999998</v>
          </cell>
        </row>
        <row r="61">
          <cell r="B61" t="str">
            <v>June</v>
          </cell>
          <cell r="C61">
            <v>22</v>
          </cell>
          <cell r="D61">
            <v>2123</v>
          </cell>
          <cell r="E61">
            <v>2.3675999999999999</v>
          </cell>
        </row>
        <row r="62">
          <cell r="B62" t="str">
            <v xml:space="preserve">July </v>
          </cell>
          <cell r="C62">
            <v>15</v>
          </cell>
          <cell r="D62">
            <v>1728</v>
          </cell>
          <cell r="E62">
            <v>2.3942999999999999</v>
          </cell>
        </row>
        <row r="63">
          <cell r="B63" t="str">
            <v>August</v>
          </cell>
          <cell r="C63">
            <v>24</v>
          </cell>
          <cell r="D63">
            <v>2953</v>
          </cell>
          <cell r="E63">
            <v>2.4</v>
          </cell>
        </row>
        <row r="64">
          <cell r="B64" t="str">
            <v>September</v>
          </cell>
          <cell r="C64">
            <v>8</v>
          </cell>
          <cell r="D64">
            <v>325</v>
          </cell>
          <cell r="E64">
            <v>2.4</v>
          </cell>
        </row>
        <row r="65">
          <cell r="B65" t="str">
            <v>October</v>
          </cell>
          <cell r="C65">
            <v>19</v>
          </cell>
          <cell r="D65">
            <v>2067</v>
          </cell>
          <cell r="E65">
            <v>2.4</v>
          </cell>
        </row>
        <row r="66">
          <cell r="B66" t="str">
            <v>November</v>
          </cell>
          <cell r="C66">
            <v>7</v>
          </cell>
          <cell r="D66">
            <v>4932</v>
          </cell>
          <cell r="E66">
            <v>2.4944000000000002</v>
          </cell>
        </row>
        <row r="67">
          <cell r="B67" t="str">
            <v>December</v>
          </cell>
          <cell r="C67">
            <v>5</v>
          </cell>
          <cell r="D67">
            <v>2833</v>
          </cell>
          <cell r="E67">
            <v>2.5470000000000002</v>
          </cell>
        </row>
        <row r="69">
          <cell r="B69" t="str">
            <v>Total for the year</v>
          </cell>
          <cell r="C69">
            <v>190</v>
          </cell>
          <cell r="D69">
            <v>34685</v>
          </cell>
          <cell r="E69">
            <v>2.3952</v>
          </cell>
        </row>
        <row r="71">
          <cell r="A71">
            <v>2002</v>
          </cell>
          <cell r="B71" t="str">
            <v>January</v>
          </cell>
          <cell r="C71">
            <v>4</v>
          </cell>
          <cell r="D71">
            <v>2919</v>
          </cell>
          <cell r="E71">
            <v>2.5499999999999998</v>
          </cell>
        </row>
        <row r="72">
          <cell r="B72" t="str">
            <v>February</v>
          </cell>
          <cell r="C72">
            <v>17</v>
          </cell>
          <cell r="D72">
            <v>10500</v>
          </cell>
          <cell r="E72">
            <v>2.61</v>
          </cell>
        </row>
        <row r="73">
          <cell r="B73" t="str">
            <v>March</v>
          </cell>
          <cell r="C73">
            <v>14</v>
          </cell>
          <cell r="D73">
            <v>3291</v>
          </cell>
          <cell r="E73">
            <v>2.68</v>
          </cell>
        </row>
        <row r="74">
          <cell r="B74" t="str">
            <v>April</v>
          </cell>
          <cell r="C74">
            <v>18</v>
          </cell>
          <cell r="D74">
            <v>2960</v>
          </cell>
          <cell r="E74">
            <v>2.68</v>
          </cell>
        </row>
        <row r="75">
          <cell r="B75" t="str">
            <v>May</v>
          </cell>
          <cell r="C75">
            <v>16</v>
          </cell>
          <cell r="D75">
            <v>5308</v>
          </cell>
          <cell r="E75">
            <v>2.7</v>
          </cell>
        </row>
        <row r="76">
          <cell r="B76" t="str">
            <v>June</v>
          </cell>
          <cell r="C76">
            <v>15</v>
          </cell>
          <cell r="D76">
            <v>7927</v>
          </cell>
          <cell r="E76">
            <v>2.7</v>
          </cell>
        </row>
        <row r="77">
          <cell r="B77" t="str">
            <v>July</v>
          </cell>
          <cell r="C77">
            <v>16</v>
          </cell>
          <cell r="D77">
            <v>6248</v>
          </cell>
          <cell r="E77">
            <v>2.7077</v>
          </cell>
        </row>
        <row r="78">
          <cell r="B78" t="str">
            <v>August</v>
          </cell>
          <cell r="C78">
            <v>17</v>
          </cell>
          <cell r="D78">
            <v>2382</v>
          </cell>
          <cell r="E78">
            <v>2.7902999999999998</v>
          </cell>
        </row>
        <row r="79">
          <cell r="B79" t="str">
            <v>September</v>
          </cell>
          <cell r="C79">
            <v>18</v>
          </cell>
          <cell r="D79">
            <v>7756</v>
          </cell>
          <cell r="E79">
            <v>2.8791000000000002</v>
          </cell>
        </row>
        <row r="81">
          <cell r="A81" t="str">
            <v>Source: National Bank of Tajikistan.</v>
          </cell>
        </row>
        <row r="83">
          <cell r="A83" t="str">
            <v xml:space="preserve">1/ For the period to end-June 2000 data are from the Tajik Interbank Currency Exchange (TICEX); </v>
          </cell>
        </row>
        <row r="84">
          <cell r="A84" t="str">
            <v xml:space="preserve">while subsequent data are from the interbank foreign exchange market. </v>
          </cell>
        </row>
      </sheetData>
      <sheetData sheetId="43" refreshError="1">
        <row r="1">
          <cell r="A1" t="str">
            <v>Table A-35. Tajikistan: Commercial Banks in Operation, end-September 2002</v>
          </cell>
        </row>
        <row r="3">
          <cell r="A3" t="str">
            <v>Name of Bank</v>
          </cell>
          <cell r="B3" t="str">
            <v>Number of</v>
          </cell>
          <cell r="C3" t="str">
            <v>Major Holders of Bank Equity</v>
          </cell>
        </row>
        <row r="4">
          <cell r="B4" t="str">
            <v>Branches</v>
          </cell>
        </row>
        <row r="6">
          <cell r="A6" t="str">
            <v>1.Agroinvestbank (JSC)</v>
          </cell>
          <cell r="B6">
            <v>63</v>
          </cell>
          <cell r="C6" t="str">
            <v xml:space="preserve">a) State Property Committee of the Republic of Tajikistan </v>
          </cell>
        </row>
        <row r="7">
          <cell r="C7" t="str">
            <v>b) Huroson Co.</v>
          </cell>
        </row>
        <row r="8">
          <cell r="C8" t="str">
            <v>c) Collective farm Communism, Bochtarskiy rayon</v>
          </cell>
        </row>
        <row r="9">
          <cell r="C9" t="str">
            <v>d) Collective farm after Safarzoda Ghoib, Voseyskiy rayon</v>
          </cell>
        </row>
        <row r="10">
          <cell r="C10" t="str">
            <v>e) Paul Reinhart Ltd, Switzerland</v>
          </cell>
        </row>
        <row r="11">
          <cell r="C11" t="str">
            <v>f) Other shareholders</v>
          </cell>
        </row>
        <row r="13">
          <cell r="A13" t="str">
            <v>2. Orionbank  (JSC)</v>
          </cell>
          <cell r="B13">
            <v>29</v>
          </cell>
          <cell r="C13" t="str">
            <v>a) Ministry of Finance</v>
          </cell>
        </row>
        <row r="14">
          <cell r="C14" t="str">
            <v>b) Tajik Airlines</v>
          </cell>
        </row>
        <row r="15">
          <cell r="C15" t="str">
            <v>c) Energy &amp; Electricity Corporation (Barki Tajik)</v>
          </cell>
        </row>
        <row r="16">
          <cell r="C16" t="str">
            <v>d) Alkon-Dushanbe Joint Stock Company (JSC)</v>
          </cell>
        </row>
        <row r="17">
          <cell r="C17" t="str">
            <v>e) Stroitel-K (JSC)</v>
          </cell>
        </row>
        <row r="18">
          <cell r="C18" t="str">
            <v>f)  Orionbank</v>
          </cell>
        </row>
        <row r="19">
          <cell r="C19" t="str">
            <v>g) Other shareholders</v>
          </cell>
        </row>
        <row r="21">
          <cell r="A21" t="str">
            <v>3. Tajikbankbusiness (JSC)</v>
          </cell>
          <cell r="B21">
            <v>29</v>
          </cell>
          <cell r="C21" t="str">
            <v>a) State Committee for control &amp; trade</v>
          </cell>
        </row>
        <row r="22">
          <cell r="C22" t="str">
            <v>b) State Committee on Industry</v>
          </cell>
        </row>
        <row r="23">
          <cell r="C23" t="str">
            <v>c) Other shareholders</v>
          </cell>
        </row>
        <row r="25">
          <cell r="A25" t="str">
            <v>3. Tajiksodirotbank  (JSC)</v>
          </cell>
          <cell r="B25">
            <v>6</v>
          </cell>
          <cell r="C25" t="str">
            <v>a) Ministry of Finance</v>
          </cell>
        </row>
        <row r="26">
          <cell r="C26" t="str">
            <v xml:space="preserve">b) Mukhtor &amp; C Co. </v>
          </cell>
        </row>
        <row r="27">
          <cell r="C27" t="str">
            <v xml:space="preserve">c) Surayyo Foreign Production &amp; Commerce Co. </v>
          </cell>
        </row>
        <row r="28">
          <cell r="C28" t="str">
            <v>d) Employees of Tajiksodirotbank JSC</v>
          </cell>
        </row>
        <row r="29">
          <cell r="C29" t="str">
            <v>e) Paul Reinhart Ltd, Switzerland</v>
          </cell>
        </row>
        <row r="30">
          <cell r="C30" t="str">
            <v>f) European Bank of Reconstruction and Development</v>
          </cell>
        </row>
        <row r="31">
          <cell r="C31" t="str">
            <v>g) Nikosia Co., Holland</v>
          </cell>
        </row>
        <row r="32">
          <cell r="C32" t="str">
            <v>h) Til Co., Holland</v>
          </cell>
        </row>
        <row r="33">
          <cell r="C33" t="str">
            <v>i) Other shareholders</v>
          </cell>
        </row>
        <row r="35">
          <cell r="A35" t="str">
            <v>4. Khojentbank (OJSC)</v>
          </cell>
          <cell r="B35">
            <v>0</v>
          </cell>
          <cell r="C35" t="str">
            <v>a)  Collective farm Rasulov</v>
          </cell>
        </row>
        <row r="36">
          <cell r="C36" t="str">
            <v xml:space="preserve">b) Collective farm Kushatov </v>
          </cell>
        </row>
        <row r="37">
          <cell r="C37" t="str">
            <v>c)  Collective farm Hojabakirgon</v>
          </cell>
        </row>
        <row r="38">
          <cell r="C38" t="str">
            <v>d) JSC after Urunkhodjaev</v>
          </cell>
        </row>
        <row r="39">
          <cell r="C39" t="str">
            <v>e) JSC Tajikistan</v>
          </cell>
        </row>
        <row r="40">
          <cell r="C40" t="str">
            <v>f) OJSC Khojent</v>
          </cell>
        </row>
        <row r="41">
          <cell r="C41" t="str">
            <v>g) OJSC after Jumaev</v>
          </cell>
        </row>
        <row r="42">
          <cell r="C42" t="str">
            <v>h) JSC after Aziziov</v>
          </cell>
        </row>
        <row r="43">
          <cell r="C43" t="str">
            <v>i) Other shareholders</v>
          </cell>
        </row>
        <row r="45">
          <cell r="A45" t="str">
            <v>5. Dehkon Bank</v>
          </cell>
          <cell r="B45">
            <v>0</v>
          </cell>
          <cell r="C45" t="str">
            <v>a) Collective farms</v>
          </cell>
        </row>
        <row r="46">
          <cell r="C46" t="str">
            <v>b) "Ranjbar" Association</v>
          </cell>
        </row>
        <row r="47">
          <cell r="C47" t="str">
            <v>c) Production Association  after Avazov</v>
          </cell>
        </row>
        <row r="49">
          <cell r="A49" t="str">
            <v>6. Gulsarabank (JSC) 3/</v>
          </cell>
          <cell r="B49">
            <v>2</v>
          </cell>
          <cell r="C49" t="str">
            <v>a) "Akbar" JSC</v>
          </cell>
        </row>
        <row r="50">
          <cell r="C50" t="str">
            <v>b) "Adolat" SE</v>
          </cell>
        </row>
        <row r="51">
          <cell r="C51" t="str">
            <v>c) "Darkor" JSC</v>
          </cell>
        </row>
        <row r="52">
          <cell r="C52" t="str">
            <v>d) AAA</v>
          </cell>
        </row>
        <row r="53">
          <cell r="C53" t="str">
            <v>e) Private shareholders</v>
          </cell>
        </row>
        <row r="55">
          <cell r="A55" t="str">
            <v>5. Somonbank</v>
          </cell>
          <cell r="B55">
            <v>4</v>
          </cell>
          <cell r="C55" t="str">
            <v>a) Energy &amp; Electricity Corporation (Barki Tajik)</v>
          </cell>
        </row>
        <row r="56">
          <cell r="C56" t="str">
            <v>b) Tajik State Taxation Law Institute</v>
          </cell>
        </row>
        <row r="57">
          <cell r="C57" t="str">
            <v>c) JSC after Ali Hamadoni</v>
          </cell>
        </row>
        <row r="58">
          <cell r="C58" t="str">
            <v>d) Other shareholders</v>
          </cell>
        </row>
        <row r="60">
          <cell r="A60" t="str">
            <v>6. Amonatbank</v>
          </cell>
          <cell r="B60">
            <v>69</v>
          </cell>
          <cell r="C60" t="str">
            <v>State owned</v>
          </cell>
        </row>
        <row r="64">
          <cell r="A64" t="str">
            <v>7. Ganjina (JSC)</v>
          </cell>
          <cell r="B64">
            <v>0</v>
          </cell>
          <cell r="C64" t="str">
            <v>a) Tavhid Holding Company</v>
          </cell>
        </row>
        <row r="65">
          <cell r="C65" t="str">
            <v>b) Kolinhoe Khujand JSC</v>
          </cell>
        </row>
        <row r="66">
          <cell r="C66" t="str">
            <v>c) Nigor Production Company Ltd.</v>
          </cell>
        </row>
        <row r="67">
          <cell r="C67" t="str">
            <v>d) Ehio JSC</v>
          </cell>
        </row>
        <row r="68">
          <cell r="C68" t="str">
            <v>e) Other shareholders</v>
          </cell>
        </row>
        <row r="70">
          <cell r="A70" t="str">
            <v>8. Eskhata (JSC)</v>
          </cell>
          <cell r="B70">
            <v>0</v>
          </cell>
          <cell r="C70" t="str">
            <v>a) Javoni JV</v>
          </cell>
        </row>
        <row r="71">
          <cell r="C71" t="str">
            <v>b)  Nasirov H.D. - Private Individual</v>
          </cell>
        </row>
        <row r="72">
          <cell r="C72" t="str">
            <v>c) Nasirov A.D. -  Private Individual</v>
          </cell>
        </row>
        <row r="73">
          <cell r="C73" t="str">
            <v>d) Nasirov D.M. -  Private Individual</v>
          </cell>
        </row>
        <row r="74">
          <cell r="C74" t="str">
            <v>e) Jabbarov A. -  Private Individual</v>
          </cell>
        </row>
        <row r="75">
          <cell r="C75" t="str">
            <v>d) Other shareholders</v>
          </cell>
        </row>
        <row r="85">
          <cell r="A85" t="str">
            <v>Table A-35. Tajikistan: Commercial Banks in Operation, end-September 2002 (concluded)</v>
          </cell>
        </row>
        <row r="87">
          <cell r="A87" t="str">
            <v>Name of Bank</v>
          </cell>
          <cell r="B87" t="str">
            <v>Number of</v>
          </cell>
          <cell r="C87" t="str">
            <v>Major Holders of Bank Equity</v>
          </cell>
        </row>
        <row r="88">
          <cell r="B88" t="str">
            <v>Branches</v>
          </cell>
        </row>
        <row r="91">
          <cell r="A91" t="str">
            <v>9. Central Asian Bank 1/</v>
          </cell>
          <cell r="B91">
            <v>0</v>
          </cell>
          <cell r="C91" t="str">
            <v>a) Bayronvest Enterprises Ltd. Investment Company</v>
          </cell>
        </row>
        <row r="92">
          <cell r="C92" t="str">
            <v>b) SBM Team Enterprises Ltd. Company</v>
          </cell>
        </row>
        <row r="93">
          <cell r="C93" t="str">
            <v xml:space="preserve">c) Safar International Holding Group </v>
          </cell>
        </row>
        <row r="94">
          <cell r="C94" t="str">
            <v>d) B.B.COBU</v>
          </cell>
        </row>
        <row r="95">
          <cell r="C95" t="str">
            <v>e) Other shareholders</v>
          </cell>
        </row>
        <row r="97">
          <cell r="A97" t="str">
            <v>14. Textinvestbank</v>
          </cell>
          <cell r="B97">
            <v>3</v>
          </cell>
          <cell r="C97" t="str">
            <v>a) JV "Zafarabad"</v>
          </cell>
        </row>
        <row r="98">
          <cell r="C98" t="str">
            <v>b) "Taj-Al" JSC</v>
          </cell>
        </row>
        <row r="99">
          <cell r="C99" t="str">
            <v>c) "Tele Comm Technology Ltd" JSC</v>
          </cell>
        </row>
        <row r="100">
          <cell r="C100" t="str">
            <v>d) "Osiris" SE</v>
          </cell>
        </row>
        <row r="102">
          <cell r="A102" t="str">
            <v>9. Tajprombank (JSC)</v>
          </cell>
          <cell r="B102">
            <v>7</v>
          </cell>
          <cell r="C102" t="str">
            <v>a) Foreign Trade Comany Aziz &amp; Co Ltd.</v>
          </cell>
        </row>
        <row r="103">
          <cell r="C103" t="str">
            <v>b) Employees of Tajikprombank</v>
          </cell>
        </row>
        <row r="104">
          <cell r="C104" t="str">
            <v>c) Tropican Invest Ltd</v>
          </cell>
        </row>
        <row r="105">
          <cell r="C105" t="str">
            <v>d) Elsun Invest Co.</v>
          </cell>
        </row>
        <row r="106">
          <cell r="C106" t="str">
            <v>e) Philip Stern, a UK Citizen</v>
          </cell>
        </row>
        <row r="107">
          <cell r="C107" t="str">
            <v>f) Ziayev J.A. - Private Individual</v>
          </cell>
        </row>
        <row r="108">
          <cell r="C108" t="str">
            <v>g) Other shareholders</v>
          </cell>
        </row>
        <row r="110">
          <cell r="A110" t="str">
            <v>10. East-Credit Bank</v>
          </cell>
          <cell r="B110">
            <v>0</v>
          </cell>
          <cell r="C110" t="str">
            <v>a) Independent Financial Holding S.A.</v>
          </cell>
        </row>
        <row r="111">
          <cell r="A111" t="str">
            <v xml:space="preserve"> (Joint Luxembourg-Tajikistan)</v>
          </cell>
          <cell r="C111" t="str">
            <v>b) Capital Invest Ltd.</v>
          </cell>
        </row>
        <row r="112">
          <cell r="C112" t="str">
            <v>c) IFK Commercial Ltd.</v>
          </cell>
        </row>
        <row r="114">
          <cell r="A114" t="str">
            <v>11. Kafolatbank (JSC)</v>
          </cell>
          <cell r="B114">
            <v>2</v>
          </cell>
          <cell r="C114" t="str">
            <v>a) Zamin-Textil Co, Ltd.</v>
          </cell>
        </row>
        <row r="115">
          <cell r="C115" t="str">
            <v>b) Zamin-Trade Trade Company</v>
          </cell>
        </row>
        <row r="116">
          <cell r="C116" t="str">
            <v>c) Hisain Fermer Farm Ltd.</v>
          </cell>
        </row>
        <row r="117">
          <cell r="C117" t="str">
            <v>d) Rusta&amp;M Co, Ltd.</v>
          </cell>
        </row>
        <row r="118">
          <cell r="C118" t="str">
            <v>e) Other shareholders</v>
          </cell>
        </row>
        <row r="120">
          <cell r="A120" t="str">
            <v>12. Sohibkorbank (JSC)</v>
          </cell>
          <cell r="B120">
            <v>1</v>
          </cell>
          <cell r="C120" t="str">
            <v xml:space="preserve">a) Kasimov - Private Individual </v>
          </cell>
        </row>
        <row r="121">
          <cell r="C121" t="str">
            <v xml:space="preserve">b) Kavmidinov K.K. - Private Individual </v>
          </cell>
        </row>
        <row r="122">
          <cell r="C122" t="str">
            <v>c) Other shareholders</v>
          </cell>
        </row>
        <row r="124">
          <cell r="A124" t="str">
            <v>13. Bank Olimp (JSC) 1/</v>
          </cell>
          <cell r="B124">
            <v>1</v>
          </cell>
          <cell r="C124" t="str">
            <v>a) Mirzoi Rakhmon Co., Ltd</v>
          </cell>
        </row>
        <row r="125">
          <cell r="C125" t="str">
            <v>b) Entertainment complex Jomi Jamshed</v>
          </cell>
        </row>
        <row r="127">
          <cell r="A127" t="str">
            <v>15. Dekhan Credit Association Ltd. 4/</v>
          </cell>
          <cell r="B127">
            <v>0</v>
          </cell>
          <cell r="C127" t="str">
            <v>a) Ranjbar association</v>
          </cell>
        </row>
        <row r="128">
          <cell r="C128" t="str">
            <v>b) JSC after Mirali Mahmadaliev</v>
          </cell>
        </row>
        <row r="129">
          <cell r="C129" t="str">
            <v>c) Hoja-Mumin JSC</v>
          </cell>
        </row>
        <row r="130">
          <cell r="C130" t="str">
            <v>e) Other shareholders</v>
          </cell>
        </row>
        <row r="132">
          <cell r="A132" t="str">
            <v xml:space="preserve">14. Branch of Tijorat Bank </v>
          </cell>
          <cell r="B132">
            <v>1</v>
          </cell>
          <cell r="C132" t="str">
            <v>State owned in Iran</v>
          </cell>
        </row>
        <row r="134">
          <cell r="A134" t="str">
            <v>Source:  National Bank of Tajikistan.</v>
          </cell>
        </row>
        <row r="136">
          <cell r="A136" t="str">
            <v xml:space="preserve">   1/ Fonon bank was transformed into a credit association Ltd. on July 17, 2000</v>
          </cell>
        </row>
        <row r="137">
          <cell r="A137" t="str">
            <v xml:space="preserve">   1/ Central Asian Bank was transformed into an investment bank on October 10, 2000.  </v>
          </cell>
        </row>
        <row r="138">
          <cell r="A138" t="str">
            <v>1/ Gulsara Bank was transformed into Bank Olimp on March 15, 2001.</v>
          </cell>
        </row>
      </sheetData>
      <sheetData sheetId="44" refreshError="1">
        <row r="1">
          <cell r="A1" t="str">
            <v>Table A-36. Tajikistan: Consolidated Balance Sheet of the Four Largest Banks, 1999–2002 1/</v>
          </cell>
        </row>
        <row r="2">
          <cell r="A2" t="str">
            <v>(In thousands of somoni)</v>
          </cell>
        </row>
        <row r="4">
          <cell r="B4" t="str">
            <v>Agroinvestbank</v>
          </cell>
          <cell r="G4" t="str">
            <v>Amonatbank</v>
          </cell>
          <cell r="L4" t="str">
            <v>Orionbank</v>
          </cell>
          <cell r="Q4" t="str">
            <v>Tajiksodirotbank</v>
          </cell>
          <cell r="V4" t="str">
            <v>Consolidated 2/</v>
          </cell>
        </row>
        <row r="5">
          <cell r="B5" t="str">
            <v>Dec.</v>
          </cell>
          <cell r="C5" t="str">
            <v>Dec.</v>
          </cell>
          <cell r="D5" t="str">
            <v>Dec.</v>
          </cell>
          <cell r="E5" t="str">
            <v>Jun.</v>
          </cell>
          <cell r="G5" t="str">
            <v>Dec.</v>
          </cell>
          <cell r="H5" t="str">
            <v>Dec.</v>
          </cell>
          <cell r="I5" t="str">
            <v>Dec.</v>
          </cell>
          <cell r="J5" t="str">
            <v>Jun.</v>
          </cell>
          <cell r="L5" t="str">
            <v>Dec.</v>
          </cell>
          <cell r="M5" t="str">
            <v>Dec.</v>
          </cell>
          <cell r="N5" t="str">
            <v>Dec.</v>
          </cell>
          <cell r="O5" t="str">
            <v>Jun.</v>
          </cell>
          <cell r="Q5" t="str">
            <v>Dec.</v>
          </cell>
          <cell r="R5" t="str">
            <v>Dec.</v>
          </cell>
          <cell r="S5" t="str">
            <v>Dec.</v>
          </cell>
          <cell r="T5" t="str">
            <v>Jun.</v>
          </cell>
          <cell r="V5" t="str">
            <v>Dec.</v>
          </cell>
          <cell r="W5" t="str">
            <v>Dec.</v>
          </cell>
          <cell r="X5" t="str">
            <v>Dec.</v>
          </cell>
        </row>
        <row r="6">
          <cell r="B6">
            <v>1999</v>
          </cell>
          <cell r="C6">
            <v>2000</v>
          </cell>
          <cell r="D6">
            <v>2001</v>
          </cell>
          <cell r="E6">
            <v>2002</v>
          </cell>
          <cell r="G6">
            <v>1999</v>
          </cell>
          <cell r="H6">
            <v>2000</v>
          </cell>
          <cell r="I6">
            <v>2001</v>
          </cell>
          <cell r="J6">
            <v>2002</v>
          </cell>
          <cell r="L6">
            <v>1999</v>
          </cell>
          <cell r="M6">
            <v>2000</v>
          </cell>
          <cell r="N6">
            <v>2001</v>
          </cell>
          <cell r="O6">
            <v>2002</v>
          </cell>
          <cell r="Q6">
            <v>1999</v>
          </cell>
          <cell r="R6">
            <v>2000</v>
          </cell>
          <cell r="S6">
            <v>2001</v>
          </cell>
          <cell r="T6">
            <v>2002</v>
          </cell>
          <cell r="V6">
            <v>1999</v>
          </cell>
          <cell r="W6">
            <v>2000</v>
          </cell>
          <cell r="X6">
            <v>2001</v>
          </cell>
        </row>
        <row r="9">
          <cell r="A9" t="str">
            <v>Assets</v>
          </cell>
          <cell r="B9">
            <v>107042</v>
          </cell>
          <cell r="C9">
            <v>197523</v>
          </cell>
          <cell r="D9">
            <v>322423</v>
          </cell>
          <cell r="E9">
            <v>394696</v>
          </cell>
          <cell r="G9">
            <v>12618</v>
          </cell>
          <cell r="H9">
            <v>21265</v>
          </cell>
          <cell r="I9">
            <v>21321</v>
          </cell>
          <cell r="J9">
            <v>24994</v>
          </cell>
          <cell r="L9">
            <v>16582</v>
          </cell>
          <cell r="M9">
            <v>23419</v>
          </cell>
          <cell r="N9">
            <v>34793</v>
          </cell>
          <cell r="O9">
            <v>39953</v>
          </cell>
          <cell r="Q9">
            <v>10111</v>
          </cell>
          <cell r="R9">
            <v>18701</v>
          </cell>
          <cell r="S9">
            <v>22471</v>
          </cell>
          <cell r="T9">
            <v>28388</v>
          </cell>
          <cell r="V9">
            <v>146353</v>
          </cell>
          <cell r="W9">
            <v>260908</v>
          </cell>
          <cell r="X9">
            <v>401008</v>
          </cell>
        </row>
        <row r="11">
          <cell r="A11" t="str">
            <v>Cash</v>
          </cell>
          <cell r="B11">
            <v>258</v>
          </cell>
          <cell r="C11">
            <v>1722</v>
          </cell>
          <cell r="D11">
            <v>2335</v>
          </cell>
          <cell r="E11">
            <v>13982</v>
          </cell>
          <cell r="G11">
            <v>440</v>
          </cell>
          <cell r="H11">
            <v>3835</v>
          </cell>
          <cell r="I11">
            <v>1308</v>
          </cell>
          <cell r="J11">
            <v>2203</v>
          </cell>
          <cell r="L11">
            <v>1179</v>
          </cell>
          <cell r="M11">
            <v>1773</v>
          </cell>
          <cell r="N11">
            <v>1389</v>
          </cell>
          <cell r="O11">
            <v>2459</v>
          </cell>
          <cell r="Q11">
            <v>606</v>
          </cell>
          <cell r="R11">
            <v>1518</v>
          </cell>
          <cell r="S11">
            <v>1059</v>
          </cell>
          <cell r="T11">
            <v>1590</v>
          </cell>
          <cell r="V11">
            <v>2483</v>
          </cell>
          <cell r="W11">
            <v>8848</v>
          </cell>
          <cell r="X11">
            <v>6091</v>
          </cell>
        </row>
        <row r="12">
          <cell r="A12" t="str">
            <v>Deposits with NBT</v>
          </cell>
          <cell r="B12">
            <v>1989</v>
          </cell>
          <cell r="C12">
            <v>4751</v>
          </cell>
          <cell r="D12">
            <v>6091</v>
          </cell>
          <cell r="E12">
            <v>2327</v>
          </cell>
          <cell r="G12">
            <v>2923</v>
          </cell>
          <cell r="H12">
            <v>5381</v>
          </cell>
          <cell r="I12">
            <v>6055</v>
          </cell>
          <cell r="J12">
            <v>6460</v>
          </cell>
          <cell r="L12">
            <v>2217</v>
          </cell>
          <cell r="M12">
            <v>7371</v>
          </cell>
          <cell r="N12">
            <v>5789</v>
          </cell>
          <cell r="O12">
            <v>7388</v>
          </cell>
          <cell r="Q12">
            <v>638</v>
          </cell>
          <cell r="R12">
            <v>2991</v>
          </cell>
          <cell r="S12">
            <v>6397</v>
          </cell>
          <cell r="T12">
            <v>5424</v>
          </cell>
          <cell r="V12">
            <v>7767</v>
          </cell>
          <cell r="W12">
            <v>20494</v>
          </cell>
          <cell r="X12">
            <v>24332</v>
          </cell>
        </row>
        <row r="13">
          <cell r="A13" t="str">
            <v>Deposits with other commercial banks</v>
          </cell>
          <cell r="B13" t="str">
            <v>...</v>
          </cell>
          <cell r="C13" t="str">
            <v>...</v>
          </cell>
          <cell r="D13" t="str">
            <v>...</v>
          </cell>
          <cell r="E13">
            <v>2107</v>
          </cell>
          <cell r="G13" t="str">
            <v>...</v>
          </cell>
          <cell r="H13" t="str">
            <v>...</v>
          </cell>
          <cell r="I13" t="str">
            <v>...</v>
          </cell>
          <cell r="J13">
            <v>1913</v>
          </cell>
          <cell r="L13" t="str">
            <v>...</v>
          </cell>
          <cell r="M13">
            <v>4794</v>
          </cell>
          <cell r="N13" t="str">
            <v>...</v>
          </cell>
          <cell r="O13">
            <v>7647</v>
          </cell>
          <cell r="Q13" t="str">
            <v>...</v>
          </cell>
          <cell r="R13">
            <v>2890</v>
          </cell>
          <cell r="S13" t="str">
            <v>...</v>
          </cell>
          <cell r="T13">
            <v>1694</v>
          </cell>
          <cell r="V13" t="str">
            <v>...</v>
          </cell>
          <cell r="W13" t="str">
            <v>...</v>
          </cell>
          <cell r="X13" t="str">
            <v>...</v>
          </cell>
        </row>
        <row r="14">
          <cell r="A14" t="str">
            <v>Loans and advances to commercial banks</v>
          </cell>
          <cell r="B14">
            <v>890</v>
          </cell>
          <cell r="C14">
            <v>4521</v>
          </cell>
          <cell r="D14">
            <v>1478</v>
          </cell>
          <cell r="E14">
            <v>0</v>
          </cell>
          <cell r="G14">
            <v>3375</v>
          </cell>
          <cell r="H14">
            <v>996</v>
          </cell>
          <cell r="I14">
            <v>793</v>
          </cell>
          <cell r="J14">
            <v>599</v>
          </cell>
          <cell r="L14">
            <v>3932</v>
          </cell>
          <cell r="M14">
            <v>4193</v>
          </cell>
          <cell r="N14">
            <v>6813</v>
          </cell>
          <cell r="O14">
            <v>743</v>
          </cell>
          <cell r="Q14">
            <v>1572</v>
          </cell>
          <cell r="R14">
            <v>4479</v>
          </cell>
          <cell r="S14">
            <v>2408</v>
          </cell>
          <cell r="T14">
            <v>891</v>
          </cell>
          <cell r="V14">
            <v>9769</v>
          </cell>
          <cell r="W14">
            <v>14189</v>
          </cell>
          <cell r="X14">
            <v>11492</v>
          </cell>
        </row>
        <row r="15">
          <cell r="A15" t="str">
            <v xml:space="preserve">    Of which:</v>
          </cell>
        </row>
        <row r="16">
          <cell r="A16" t="str">
            <v xml:space="preserve">    Before loan loss provisions</v>
          </cell>
          <cell r="B16">
            <v>890</v>
          </cell>
          <cell r="C16">
            <v>4521</v>
          </cell>
          <cell r="D16">
            <v>1478</v>
          </cell>
          <cell r="E16">
            <v>0</v>
          </cell>
          <cell r="G16">
            <v>3375</v>
          </cell>
          <cell r="H16">
            <v>666</v>
          </cell>
          <cell r="I16">
            <v>631</v>
          </cell>
          <cell r="J16">
            <v>599</v>
          </cell>
          <cell r="L16">
            <v>3932</v>
          </cell>
          <cell r="M16">
            <v>4193</v>
          </cell>
          <cell r="N16">
            <v>908</v>
          </cell>
          <cell r="O16">
            <v>743</v>
          </cell>
          <cell r="Q16">
            <v>1572</v>
          </cell>
          <cell r="R16">
            <v>4479</v>
          </cell>
          <cell r="S16">
            <v>2408</v>
          </cell>
          <cell r="T16">
            <v>891</v>
          </cell>
          <cell r="V16">
            <v>9769</v>
          </cell>
          <cell r="W16">
            <v>13859</v>
          </cell>
          <cell r="X16">
            <v>5425</v>
          </cell>
        </row>
        <row r="17">
          <cell r="A17" t="str">
            <v xml:space="preserve">    Loan loss provisions</v>
          </cell>
          <cell r="B17">
            <v>0</v>
          </cell>
          <cell r="C17">
            <v>0</v>
          </cell>
          <cell r="D17">
            <v>0</v>
          </cell>
          <cell r="E17">
            <v>0</v>
          </cell>
          <cell r="G17">
            <v>0</v>
          </cell>
          <cell r="H17">
            <v>330</v>
          </cell>
          <cell r="I17">
            <v>0</v>
          </cell>
          <cell r="J17">
            <v>0</v>
          </cell>
          <cell r="L17">
            <v>0</v>
          </cell>
          <cell r="M17">
            <v>0</v>
          </cell>
          <cell r="N17">
            <v>5905</v>
          </cell>
          <cell r="O17">
            <v>0</v>
          </cell>
          <cell r="Q17">
            <v>0</v>
          </cell>
          <cell r="R17">
            <v>0</v>
          </cell>
          <cell r="S17">
            <v>0</v>
          </cell>
          <cell r="T17">
            <v>0</v>
          </cell>
          <cell r="V17">
            <v>0</v>
          </cell>
          <cell r="W17">
            <v>330</v>
          </cell>
          <cell r="X17">
            <v>5905</v>
          </cell>
        </row>
        <row r="18">
          <cell r="A18" t="str">
            <v>Loans and advances to non-bank customers</v>
          </cell>
          <cell r="B18">
            <v>95050</v>
          </cell>
          <cell r="C18">
            <v>181245</v>
          </cell>
          <cell r="D18">
            <v>303463</v>
          </cell>
          <cell r="E18">
            <v>352035</v>
          </cell>
          <cell r="G18">
            <v>3022</v>
          </cell>
          <cell r="H18">
            <v>6499</v>
          </cell>
          <cell r="I18">
            <v>7576</v>
          </cell>
          <cell r="J18">
            <v>4956</v>
          </cell>
          <cell r="L18">
            <v>7088</v>
          </cell>
          <cell r="M18">
            <v>6825</v>
          </cell>
          <cell r="N18">
            <v>9076</v>
          </cell>
          <cell r="O18">
            <v>9422</v>
          </cell>
          <cell r="Q18">
            <v>5218</v>
          </cell>
          <cell r="R18">
            <v>6325</v>
          </cell>
          <cell r="S18">
            <v>8035</v>
          </cell>
          <cell r="T18">
            <v>14594</v>
          </cell>
          <cell r="V18">
            <v>110378</v>
          </cell>
          <cell r="W18">
            <v>200894</v>
          </cell>
          <cell r="X18">
            <v>328150</v>
          </cell>
        </row>
        <row r="19">
          <cell r="A19" t="str">
            <v xml:space="preserve">  Before loan loss provisions</v>
          </cell>
          <cell r="B19">
            <v>96637</v>
          </cell>
          <cell r="C19">
            <v>190114</v>
          </cell>
          <cell r="D19">
            <v>317981</v>
          </cell>
          <cell r="E19">
            <v>366449</v>
          </cell>
          <cell r="G19">
            <v>3189</v>
          </cell>
          <cell r="H19">
            <v>6687</v>
          </cell>
          <cell r="I19">
            <v>9192</v>
          </cell>
          <cell r="J19">
            <v>6313</v>
          </cell>
          <cell r="L19">
            <v>9065</v>
          </cell>
          <cell r="M19">
            <v>11855</v>
          </cell>
          <cell r="N19">
            <v>14936</v>
          </cell>
          <cell r="O19">
            <v>15863</v>
          </cell>
          <cell r="Q19">
            <v>5646</v>
          </cell>
          <cell r="R19">
            <v>7363</v>
          </cell>
          <cell r="S19">
            <v>9314</v>
          </cell>
          <cell r="T19">
            <v>15785</v>
          </cell>
          <cell r="V19">
            <v>114537</v>
          </cell>
          <cell r="W19">
            <v>216019</v>
          </cell>
          <cell r="X19">
            <v>351423</v>
          </cell>
        </row>
        <row r="20">
          <cell r="A20" t="str">
            <v xml:space="preserve">    Of which:</v>
          </cell>
        </row>
        <row r="21">
          <cell r="A21" t="str">
            <v xml:space="preserve">    Special cotton financing</v>
          </cell>
          <cell r="B21" t="str">
            <v>…</v>
          </cell>
          <cell r="C21">
            <v>159828</v>
          </cell>
          <cell r="D21">
            <v>251951</v>
          </cell>
          <cell r="E21">
            <v>324837</v>
          </cell>
          <cell r="G21">
            <v>0</v>
          </cell>
          <cell r="H21">
            <v>0</v>
          </cell>
          <cell r="I21">
            <v>0</v>
          </cell>
          <cell r="J21">
            <v>0</v>
          </cell>
          <cell r="L21">
            <v>0</v>
          </cell>
          <cell r="M21">
            <v>0</v>
          </cell>
          <cell r="N21">
            <v>0</v>
          </cell>
          <cell r="O21">
            <v>0</v>
          </cell>
          <cell r="Q21">
            <v>0</v>
          </cell>
          <cell r="R21">
            <v>0</v>
          </cell>
          <cell r="S21">
            <v>0</v>
          </cell>
          <cell r="T21">
            <v>0</v>
          </cell>
          <cell r="V21" t="str">
            <v>…</v>
          </cell>
          <cell r="W21">
            <v>159828</v>
          </cell>
          <cell r="X21">
            <v>251951</v>
          </cell>
        </row>
        <row r="22">
          <cell r="A22" t="str">
            <v xml:space="preserve">  Loan loss provisions</v>
          </cell>
          <cell r="B22">
            <v>-1587</v>
          </cell>
          <cell r="C22">
            <v>-8869</v>
          </cell>
          <cell r="D22">
            <v>-14518</v>
          </cell>
          <cell r="E22">
            <v>-14414</v>
          </cell>
          <cell r="G22">
            <v>-167</v>
          </cell>
          <cell r="H22">
            <v>-188</v>
          </cell>
          <cell r="I22">
            <v>-1616</v>
          </cell>
          <cell r="J22">
            <v>-1357</v>
          </cell>
          <cell r="L22">
            <v>-1977</v>
          </cell>
          <cell r="M22">
            <v>-5030</v>
          </cell>
          <cell r="N22">
            <v>-5860</v>
          </cell>
          <cell r="O22">
            <v>-6441</v>
          </cell>
          <cell r="Q22">
            <v>-428</v>
          </cell>
          <cell r="R22">
            <v>-1038</v>
          </cell>
          <cell r="S22">
            <v>-1279</v>
          </cell>
          <cell r="T22">
            <v>-1191</v>
          </cell>
          <cell r="V22">
            <v>-4159</v>
          </cell>
          <cell r="W22">
            <v>-15125</v>
          </cell>
          <cell r="X22">
            <v>-23273</v>
          </cell>
        </row>
        <row r="23">
          <cell r="A23" t="str">
            <v>Equity investments</v>
          </cell>
          <cell r="B23">
            <v>0</v>
          </cell>
          <cell r="C23">
            <v>0</v>
          </cell>
          <cell r="D23">
            <v>0</v>
          </cell>
          <cell r="E23">
            <v>0</v>
          </cell>
          <cell r="G23">
            <v>1013</v>
          </cell>
          <cell r="H23">
            <v>14</v>
          </cell>
          <cell r="I23">
            <v>12</v>
          </cell>
          <cell r="J23">
            <v>12</v>
          </cell>
          <cell r="L23">
            <v>0</v>
          </cell>
          <cell r="M23">
            <v>13</v>
          </cell>
          <cell r="N23">
            <v>7</v>
          </cell>
          <cell r="O23">
            <v>7</v>
          </cell>
          <cell r="Q23">
            <v>13</v>
          </cell>
          <cell r="R23">
            <v>13</v>
          </cell>
          <cell r="S23">
            <v>14</v>
          </cell>
          <cell r="T23">
            <v>56</v>
          </cell>
          <cell r="V23">
            <v>1026</v>
          </cell>
          <cell r="W23">
            <v>40</v>
          </cell>
          <cell r="X23">
            <v>33</v>
          </cell>
        </row>
        <row r="24">
          <cell r="A24" t="str">
            <v>Bonds and treasury bills</v>
          </cell>
          <cell r="B24">
            <v>22</v>
          </cell>
          <cell r="C24">
            <v>83</v>
          </cell>
          <cell r="D24">
            <v>472</v>
          </cell>
          <cell r="E24">
            <v>688</v>
          </cell>
          <cell r="G24">
            <v>55</v>
          </cell>
          <cell r="H24">
            <v>1141</v>
          </cell>
          <cell r="I24">
            <v>2264</v>
          </cell>
          <cell r="J24">
            <v>5105</v>
          </cell>
          <cell r="L24">
            <v>0</v>
          </cell>
          <cell r="M24">
            <v>80</v>
          </cell>
          <cell r="N24">
            <v>2760</v>
          </cell>
          <cell r="O24">
            <v>2139</v>
          </cell>
          <cell r="Q24">
            <v>343</v>
          </cell>
          <cell r="R24">
            <v>1422</v>
          </cell>
          <cell r="S24">
            <v>1146</v>
          </cell>
          <cell r="T24">
            <v>297</v>
          </cell>
          <cell r="V24">
            <v>420</v>
          </cell>
          <cell r="W24">
            <v>2726</v>
          </cell>
          <cell r="X24">
            <v>6642</v>
          </cell>
        </row>
        <row r="25">
          <cell r="A25" t="str">
            <v>Tangible fixed assets</v>
          </cell>
          <cell r="B25">
            <v>6591</v>
          </cell>
          <cell r="C25">
            <v>4122</v>
          </cell>
          <cell r="D25">
            <v>5709</v>
          </cell>
          <cell r="E25">
            <v>6738</v>
          </cell>
          <cell r="G25">
            <v>1412</v>
          </cell>
          <cell r="H25">
            <v>1781</v>
          </cell>
          <cell r="I25">
            <v>2416</v>
          </cell>
          <cell r="J25">
            <v>2277</v>
          </cell>
          <cell r="L25">
            <v>1748</v>
          </cell>
          <cell r="M25">
            <v>2141</v>
          </cell>
          <cell r="N25">
            <v>6792</v>
          </cell>
          <cell r="O25">
            <v>7976</v>
          </cell>
          <cell r="Q25">
            <v>973</v>
          </cell>
          <cell r="R25">
            <v>1394</v>
          </cell>
          <cell r="S25">
            <v>3238</v>
          </cell>
          <cell r="T25">
            <v>3646</v>
          </cell>
          <cell r="V25">
            <v>10724</v>
          </cell>
          <cell r="W25">
            <v>9438</v>
          </cell>
          <cell r="X25">
            <v>18155</v>
          </cell>
        </row>
        <row r="26">
          <cell r="A26" t="str">
            <v>Other assets</v>
          </cell>
          <cell r="B26">
            <v>2242</v>
          </cell>
          <cell r="C26">
            <v>1079</v>
          </cell>
          <cell r="D26">
            <v>2875</v>
          </cell>
          <cell r="E26">
            <v>16819</v>
          </cell>
          <cell r="G26">
            <v>378</v>
          </cell>
          <cell r="H26">
            <v>1618</v>
          </cell>
          <cell r="I26">
            <v>897</v>
          </cell>
          <cell r="J26">
            <v>1469</v>
          </cell>
          <cell r="L26">
            <v>418</v>
          </cell>
          <cell r="M26">
            <v>1023</v>
          </cell>
          <cell r="N26">
            <v>2167</v>
          </cell>
          <cell r="O26">
            <v>2172</v>
          </cell>
          <cell r="Q26">
            <v>748</v>
          </cell>
          <cell r="R26">
            <v>559</v>
          </cell>
          <cell r="S26">
            <v>174</v>
          </cell>
          <cell r="T26">
            <v>196</v>
          </cell>
          <cell r="V26">
            <v>3786</v>
          </cell>
          <cell r="W26">
            <v>4279</v>
          </cell>
          <cell r="X26">
            <v>6113</v>
          </cell>
        </row>
        <row r="28">
          <cell r="A28" t="str">
            <v>Liabilities</v>
          </cell>
          <cell r="B28">
            <v>99763</v>
          </cell>
          <cell r="C28">
            <v>191615</v>
          </cell>
          <cell r="D28">
            <v>315250</v>
          </cell>
          <cell r="E28">
            <v>387044</v>
          </cell>
          <cell r="G28">
            <v>11143</v>
          </cell>
          <cell r="H28">
            <v>19797</v>
          </cell>
          <cell r="I28">
            <v>21173</v>
          </cell>
          <cell r="J28">
            <v>23636</v>
          </cell>
          <cell r="L28">
            <v>12877</v>
          </cell>
          <cell r="M28">
            <v>20832</v>
          </cell>
          <cell r="N28">
            <v>30015</v>
          </cell>
          <cell r="O28">
            <v>35512</v>
          </cell>
          <cell r="Q28">
            <v>7752</v>
          </cell>
          <cell r="R28">
            <v>15304</v>
          </cell>
          <cell r="S28">
            <v>17450</v>
          </cell>
          <cell r="T28">
            <v>22103</v>
          </cell>
          <cell r="V28">
            <v>131535</v>
          </cell>
          <cell r="W28">
            <v>247548</v>
          </cell>
          <cell r="X28">
            <v>383888</v>
          </cell>
        </row>
        <row r="30">
          <cell r="A30" t="str">
            <v>Amounts owed to commercial banks</v>
          </cell>
          <cell r="B30">
            <v>54375</v>
          </cell>
          <cell r="C30">
            <v>50468</v>
          </cell>
          <cell r="D30">
            <v>93212</v>
          </cell>
          <cell r="E30">
            <v>0</v>
          </cell>
          <cell r="G30">
            <v>0</v>
          </cell>
          <cell r="H30">
            <v>0</v>
          </cell>
          <cell r="I30">
            <v>0</v>
          </cell>
          <cell r="J30">
            <v>0</v>
          </cell>
          <cell r="L30">
            <v>1476</v>
          </cell>
          <cell r="M30">
            <v>1160</v>
          </cell>
          <cell r="N30">
            <v>2481</v>
          </cell>
          <cell r="O30">
            <v>2090</v>
          </cell>
          <cell r="Q30">
            <v>26</v>
          </cell>
          <cell r="R30">
            <v>27</v>
          </cell>
          <cell r="S30">
            <v>146</v>
          </cell>
          <cell r="T30">
            <v>28</v>
          </cell>
          <cell r="V30">
            <v>55877</v>
          </cell>
          <cell r="W30">
            <v>51655</v>
          </cell>
          <cell r="X30">
            <v>95839</v>
          </cell>
        </row>
        <row r="31">
          <cell r="A31" t="str">
            <v>Deposits from non-bank customers</v>
          </cell>
          <cell r="B31">
            <v>8038</v>
          </cell>
          <cell r="C31">
            <v>21475</v>
          </cell>
          <cell r="D31">
            <v>42867</v>
          </cell>
          <cell r="E31">
            <v>64002</v>
          </cell>
          <cell r="G31">
            <v>8880</v>
          </cell>
          <cell r="H31">
            <v>16757</v>
          </cell>
          <cell r="I31">
            <v>17237</v>
          </cell>
          <cell r="J31">
            <v>19847</v>
          </cell>
          <cell r="L31">
            <v>6780</v>
          </cell>
          <cell r="M31">
            <v>13823</v>
          </cell>
          <cell r="N31">
            <v>21793</v>
          </cell>
          <cell r="O31">
            <v>25345</v>
          </cell>
          <cell r="Q31">
            <v>2426</v>
          </cell>
          <cell r="R31">
            <v>9707</v>
          </cell>
          <cell r="S31">
            <v>10894</v>
          </cell>
          <cell r="T31">
            <v>16699</v>
          </cell>
          <cell r="V31">
            <v>26124</v>
          </cell>
          <cell r="W31">
            <v>61762</v>
          </cell>
          <cell r="X31">
            <v>92791</v>
          </cell>
        </row>
        <row r="32">
          <cell r="A32" t="str">
            <v>Amounts owed to the NBT</v>
          </cell>
          <cell r="B32">
            <v>32883</v>
          </cell>
          <cell r="C32">
            <v>28004</v>
          </cell>
          <cell r="D32">
            <v>19267</v>
          </cell>
          <cell r="E32">
            <v>20393</v>
          </cell>
          <cell r="G32">
            <v>413</v>
          </cell>
          <cell r="H32">
            <v>1168</v>
          </cell>
          <cell r="I32">
            <v>1229</v>
          </cell>
          <cell r="J32">
            <v>319</v>
          </cell>
          <cell r="L32">
            <v>1888</v>
          </cell>
          <cell r="M32">
            <v>1866</v>
          </cell>
          <cell r="N32">
            <v>2864</v>
          </cell>
          <cell r="O32">
            <v>2133</v>
          </cell>
          <cell r="Q32">
            <v>365</v>
          </cell>
          <cell r="R32">
            <v>333</v>
          </cell>
          <cell r="S32">
            <v>100</v>
          </cell>
          <cell r="T32">
            <v>100</v>
          </cell>
          <cell r="V32">
            <v>35549</v>
          </cell>
          <cell r="W32">
            <v>31371</v>
          </cell>
          <cell r="X32">
            <v>23460</v>
          </cell>
        </row>
        <row r="33">
          <cell r="A33" t="str">
            <v>Credit from the Ministry of Finance,</v>
          </cell>
        </row>
        <row r="34">
          <cell r="A34" t="str">
            <v xml:space="preserve">  including deposits</v>
          </cell>
          <cell r="B34">
            <v>0</v>
          </cell>
          <cell r="C34">
            <v>0</v>
          </cell>
          <cell r="D34">
            <v>0</v>
          </cell>
          <cell r="E34">
            <v>0</v>
          </cell>
          <cell r="G34">
            <v>771</v>
          </cell>
          <cell r="H34">
            <v>117</v>
          </cell>
          <cell r="I34">
            <v>216</v>
          </cell>
          <cell r="J34">
            <v>239</v>
          </cell>
          <cell r="L34">
            <v>0</v>
          </cell>
          <cell r="M34">
            <v>0</v>
          </cell>
          <cell r="N34">
            <v>0</v>
          </cell>
          <cell r="O34">
            <v>0</v>
          </cell>
          <cell r="Q34">
            <v>0</v>
          </cell>
          <cell r="R34">
            <v>0</v>
          </cell>
          <cell r="S34">
            <v>0</v>
          </cell>
          <cell r="T34">
            <v>0</v>
          </cell>
          <cell r="V34">
            <v>771</v>
          </cell>
          <cell r="W34">
            <v>117</v>
          </cell>
          <cell r="X34">
            <v>216</v>
          </cell>
        </row>
        <row r="35">
          <cell r="A35" t="str">
            <v>Other liabilities</v>
          </cell>
          <cell r="B35">
            <v>4467</v>
          </cell>
          <cell r="C35">
            <v>91668</v>
          </cell>
          <cell r="D35">
            <v>159904</v>
          </cell>
          <cell r="E35">
            <v>302649</v>
          </cell>
          <cell r="G35">
            <v>1079</v>
          </cell>
          <cell r="H35">
            <v>1755</v>
          </cell>
          <cell r="I35">
            <v>2491</v>
          </cell>
          <cell r="J35">
            <v>3231</v>
          </cell>
          <cell r="L35">
            <v>2733</v>
          </cell>
          <cell r="M35">
            <v>3983</v>
          </cell>
          <cell r="N35">
            <v>2877</v>
          </cell>
          <cell r="O35">
            <v>5944</v>
          </cell>
          <cell r="Q35">
            <v>4935</v>
          </cell>
          <cell r="R35">
            <v>5237</v>
          </cell>
          <cell r="S35">
            <v>6310</v>
          </cell>
          <cell r="T35">
            <v>5276</v>
          </cell>
          <cell r="V35">
            <v>13214</v>
          </cell>
          <cell r="W35">
            <v>102643</v>
          </cell>
          <cell r="X35">
            <v>171582</v>
          </cell>
        </row>
        <row r="36">
          <cell r="A36" t="str">
            <v xml:space="preserve">    Of which:</v>
          </cell>
        </row>
        <row r="37">
          <cell r="A37" t="str">
            <v xml:space="preserve">    Special cotton financing</v>
          </cell>
          <cell r="B37" t="str">
            <v>...</v>
          </cell>
          <cell r="C37">
            <v>159967</v>
          </cell>
          <cell r="D37">
            <v>275500</v>
          </cell>
          <cell r="E37">
            <v>283375</v>
          </cell>
          <cell r="G37">
            <v>0</v>
          </cell>
          <cell r="H37">
            <v>0</v>
          </cell>
          <cell r="I37">
            <v>0</v>
          </cell>
          <cell r="J37">
            <v>0</v>
          </cell>
          <cell r="L37">
            <v>0</v>
          </cell>
          <cell r="M37">
            <v>0</v>
          </cell>
          <cell r="N37">
            <v>0</v>
          </cell>
          <cell r="O37">
            <v>0</v>
          </cell>
          <cell r="Q37">
            <v>0</v>
          </cell>
          <cell r="R37">
            <v>0</v>
          </cell>
          <cell r="S37">
            <v>0</v>
          </cell>
          <cell r="T37">
            <v>0</v>
          </cell>
          <cell r="V37" t="str">
            <v>…</v>
          </cell>
          <cell r="W37">
            <v>159967</v>
          </cell>
          <cell r="X37">
            <v>275500</v>
          </cell>
        </row>
        <row r="39">
          <cell r="A39" t="str">
            <v>Shareholders' funds (Net worth)</v>
          </cell>
          <cell r="B39">
            <v>7279</v>
          </cell>
          <cell r="C39">
            <v>5908</v>
          </cell>
          <cell r="D39">
            <v>7173</v>
          </cell>
          <cell r="E39">
            <v>7653</v>
          </cell>
          <cell r="G39">
            <v>1475</v>
          </cell>
          <cell r="H39">
            <v>1468</v>
          </cell>
          <cell r="I39">
            <v>148</v>
          </cell>
          <cell r="J39">
            <v>1358</v>
          </cell>
          <cell r="L39">
            <v>3705</v>
          </cell>
          <cell r="M39">
            <v>2587</v>
          </cell>
          <cell r="N39">
            <v>4778</v>
          </cell>
          <cell r="O39">
            <v>4441</v>
          </cell>
          <cell r="Q39">
            <v>2359</v>
          </cell>
          <cell r="R39">
            <v>3397</v>
          </cell>
          <cell r="S39">
            <v>5021</v>
          </cell>
          <cell r="T39">
            <v>6285</v>
          </cell>
          <cell r="V39">
            <v>14818</v>
          </cell>
          <cell r="W39">
            <v>13360</v>
          </cell>
          <cell r="X39">
            <v>17120</v>
          </cell>
        </row>
        <row r="41">
          <cell r="A41" t="str">
            <v xml:space="preserve">   Source: National Bank of Tajikistan.</v>
          </cell>
        </row>
      </sheetData>
      <sheetData sheetId="45" refreshError="1">
        <row r="1">
          <cell r="A1" t="str">
            <v>Table A-37. Tajikistan: Estimated Loan Loss Provision on Consolidated Basis for the Four Largest Banks, 1999–2002</v>
          </cell>
        </row>
        <row r="2">
          <cell r="A2" t="str">
            <v>(In thousands of somoni; unless otherwise specified)</v>
          </cell>
        </row>
        <row r="5">
          <cell r="D5" t="str">
            <v>Agroinvestbank</v>
          </cell>
          <cell r="E5" t="str">
            <v>Agroinvestbank</v>
          </cell>
          <cell r="F5" t="str">
            <v>Agroinvestbank</v>
          </cell>
          <cell r="G5" t="str">
            <v>Agroinvestbank 1/</v>
          </cell>
          <cell r="L5" t="str">
            <v>Amonatbank</v>
          </cell>
          <cell r="Q5" t="str">
            <v>Orionbank</v>
          </cell>
          <cell r="V5" t="str">
            <v>Tajiksodirotbank</v>
          </cell>
          <cell r="AA5" t="str">
            <v>Total 2/</v>
          </cell>
        </row>
        <row r="6">
          <cell r="C6" t="str">
            <v>Dec 1997</v>
          </cell>
          <cell r="D6" t="str">
            <v>Sep 1998</v>
          </cell>
          <cell r="E6">
            <v>36250</v>
          </cell>
          <cell r="F6">
            <v>36341</v>
          </cell>
          <cell r="G6" t="str">
            <v>Dec 1999</v>
          </cell>
          <cell r="H6" t="str">
            <v>Dec 2000</v>
          </cell>
          <cell r="I6" t="str">
            <v>Dec 2001</v>
          </cell>
          <cell r="J6" t="str">
            <v>Jun 2002</v>
          </cell>
          <cell r="L6" t="str">
            <v>Dec 1999</v>
          </cell>
          <cell r="M6" t="str">
            <v>Dec 2000</v>
          </cell>
          <cell r="N6" t="str">
            <v>Dec 2001</v>
          </cell>
          <cell r="O6" t="str">
            <v>Jun 2002</v>
          </cell>
          <cell r="Q6" t="str">
            <v>Dec 1999</v>
          </cell>
          <cell r="R6" t="str">
            <v>Dec 2000</v>
          </cell>
          <cell r="S6" t="str">
            <v>Dec 2001</v>
          </cell>
          <cell r="T6" t="str">
            <v>Jun 2002</v>
          </cell>
          <cell r="V6" t="str">
            <v>Dec 1999</v>
          </cell>
          <cell r="W6" t="str">
            <v>Dec 2000</v>
          </cell>
          <cell r="X6" t="str">
            <v>Dec 2001</v>
          </cell>
          <cell r="Y6" t="str">
            <v>Jun 2002</v>
          </cell>
          <cell r="AA6" t="str">
            <v>Dec 1999</v>
          </cell>
          <cell r="AB6" t="str">
            <v>Dec 2000</v>
          </cell>
          <cell r="AC6" t="str">
            <v>Dec 2001</v>
          </cell>
        </row>
        <row r="9">
          <cell r="A9" t="str">
            <v xml:space="preserve">Total outstanding loans to non-bank customers </v>
          </cell>
          <cell r="C9">
            <v>9732.9</v>
          </cell>
          <cell r="D9">
            <v>12797.445999999996</v>
          </cell>
          <cell r="E9">
            <v>14524</v>
          </cell>
          <cell r="F9">
            <v>17739.341</v>
          </cell>
          <cell r="G9">
            <v>24119.213999999993</v>
          </cell>
          <cell r="H9">
            <v>30147</v>
          </cell>
          <cell r="I9">
            <v>42481</v>
          </cell>
          <cell r="J9">
            <v>83074</v>
          </cell>
          <cell r="L9">
            <v>3189</v>
          </cell>
          <cell r="M9">
            <v>6687</v>
          </cell>
          <cell r="N9">
            <v>9192</v>
          </cell>
          <cell r="O9">
            <v>6313</v>
          </cell>
          <cell r="Q9">
            <v>9065</v>
          </cell>
          <cell r="R9">
            <v>11855</v>
          </cell>
          <cell r="S9">
            <v>14936</v>
          </cell>
          <cell r="T9">
            <v>15863</v>
          </cell>
          <cell r="V9">
            <v>5646</v>
          </cell>
          <cell r="W9">
            <v>7363</v>
          </cell>
          <cell r="X9">
            <v>9314</v>
          </cell>
          <cell r="Y9">
            <v>15785</v>
          </cell>
          <cell r="AA9">
            <v>42019.213999999993</v>
          </cell>
          <cell r="AB9">
            <v>56052</v>
          </cell>
          <cell r="AC9">
            <v>75923</v>
          </cell>
        </row>
        <row r="11">
          <cell r="A11" t="str">
            <v>Risk class (in percent):</v>
          </cell>
        </row>
        <row r="12">
          <cell r="B12" t="str">
            <v>Provision:</v>
          </cell>
        </row>
        <row r="13">
          <cell r="A13" t="str">
            <v>Satisfactory</v>
          </cell>
          <cell r="B13">
            <v>0.02</v>
          </cell>
          <cell r="C13">
            <v>3.9511494252873565</v>
          </cell>
          <cell r="D13">
            <v>3.9511494252873565</v>
          </cell>
          <cell r="E13">
            <v>8</v>
          </cell>
          <cell r="F13">
            <v>3.9511494252873565</v>
          </cell>
          <cell r="G13">
            <v>3.9511494252873565</v>
          </cell>
          <cell r="H13">
            <v>21</v>
          </cell>
          <cell r="I13">
            <v>11</v>
          </cell>
          <cell r="J13">
            <v>4</v>
          </cell>
          <cell r="L13">
            <v>30</v>
          </cell>
          <cell r="M13">
            <v>69</v>
          </cell>
          <cell r="N13">
            <v>51</v>
          </cell>
          <cell r="O13">
            <v>46</v>
          </cell>
          <cell r="Q13">
            <v>50</v>
          </cell>
          <cell r="R13">
            <v>37</v>
          </cell>
          <cell r="S13">
            <v>47</v>
          </cell>
          <cell r="T13">
            <v>35</v>
          </cell>
          <cell r="V13">
            <v>68</v>
          </cell>
          <cell r="W13">
            <v>71</v>
          </cell>
          <cell r="X13">
            <v>82</v>
          </cell>
          <cell r="Y13">
            <v>91</v>
          </cell>
          <cell r="AA13">
            <v>25.321566853223388</v>
          </cell>
          <cell r="AB13">
            <v>36.678405766074363</v>
          </cell>
          <cell r="AC13">
            <v>31.634985445780593</v>
          </cell>
        </row>
        <row r="14">
          <cell r="A14" t="str">
            <v>Special Mention</v>
          </cell>
          <cell r="B14">
            <v>0.05</v>
          </cell>
          <cell r="C14">
            <v>16.97198275862069</v>
          </cell>
          <cell r="D14">
            <v>16.97198275862069</v>
          </cell>
          <cell r="E14">
            <v>8</v>
          </cell>
          <cell r="F14">
            <v>16.97198275862069</v>
          </cell>
          <cell r="G14">
            <v>16.97198275862069</v>
          </cell>
          <cell r="H14">
            <v>5</v>
          </cell>
          <cell r="I14">
            <v>16</v>
          </cell>
          <cell r="J14">
            <v>5</v>
          </cell>
          <cell r="L14">
            <v>14</v>
          </cell>
          <cell r="M14">
            <v>12</v>
          </cell>
          <cell r="N14">
            <v>17</v>
          </cell>
          <cell r="O14">
            <v>19</v>
          </cell>
          <cell r="Q14">
            <v>25</v>
          </cell>
          <cell r="R14">
            <v>5</v>
          </cell>
          <cell r="S14">
            <v>5</v>
          </cell>
          <cell r="T14">
            <v>3</v>
          </cell>
          <cell r="V14">
            <v>11</v>
          </cell>
          <cell r="W14">
            <v>0</v>
          </cell>
          <cell r="X14">
            <v>0</v>
          </cell>
          <cell r="Y14">
            <v>0</v>
          </cell>
          <cell r="AA14">
            <v>17.9960800294877</v>
          </cell>
          <cell r="AB14">
            <v>5.1782987226147146</v>
          </cell>
          <cell r="AC14">
            <v>11.994257339673091</v>
          </cell>
        </row>
        <row r="15">
          <cell r="A15" t="str">
            <v>Substandard</v>
          </cell>
          <cell r="B15">
            <v>0.3</v>
          </cell>
          <cell r="C15">
            <v>59.375</v>
          </cell>
          <cell r="D15">
            <v>59.375</v>
          </cell>
          <cell r="E15">
            <v>10</v>
          </cell>
          <cell r="F15">
            <v>50</v>
          </cell>
          <cell r="G15">
            <v>59.375</v>
          </cell>
          <cell r="H15">
            <v>21</v>
          </cell>
          <cell r="I15">
            <v>22</v>
          </cell>
          <cell r="J15">
            <v>4</v>
          </cell>
          <cell r="L15">
            <v>47</v>
          </cell>
          <cell r="M15">
            <v>2</v>
          </cell>
          <cell r="N15">
            <v>16</v>
          </cell>
          <cell r="O15">
            <v>17</v>
          </cell>
          <cell r="Q15">
            <v>9</v>
          </cell>
          <cell r="R15">
            <v>6</v>
          </cell>
          <cell r="S15">
            <v>7</v>
          </cell>
          <cell r="T15">
            <v>20</v>
          </cell>
          <cell r="V15">
            <v>11</v>
          </cell>
          <cell r="W15">
            <v>0</v>
          </cell>
          <cell r="X15">
            <v>5</v>
          </cell>
          <cell r="Y15">
            <v>5</v>
          </cell>
          <cell r="AA15">
            <v>39.967382000575085</v>
          </cell>
          <cell r="AB15">
            <v>12.802237208306572</v>
          </cell>
          <cell r="AC15">
            <v>16.237187676988526</v>
          </cell>
        </row>
        <row r="16">
          <cell r="A16" t="str">
            <v>Doubtful</v>
          </cell>
          <cell r="B16">
            <v>0.75</v>
          </cell>
          <cell r="C16">
            <v>9.3390804597701145</v>
          </cell>
          <cell r="D16">
            <v>9.3390804597701145</v>
          </cell>
          <cell r="E16">
            <v>40</v>
          </cell>
          <cell r="F16">
            <v>12.339080459770114</v>
          </cell>
          <cell r="G16">
            <v>9.3390804597701145</v>
          </cell>
          <cell r="H16">
            <v>3</v>
          </cell>
          <cell r="I16">
            <v>17</v>
          </cell>
          <cell r="J16">
            <v>2</v>
          </cell>
          <cell r="L16">
            <v>6</v>
          </cell>
          <cell r="M16">
            <v>13</v>
          </cell>
          <cell r="N16">
            <v>6</v>
          </cell>
          <cell r="O16">
            <v>7</v>
          </cell>
          <cell r="Q16">
            <v>15</v>
          </cell>
          <cell r="R16">
            <v>1</v>
          </cell>
          <cell r="S16">
            <v>0</v>
          </cell>
          <cell r="T16">
            <v>3</v>
          </cell>
          <cell r="V16">
            <v>6</v>
          </cell>
          <cell r="W16">
            <v>6</v>
          </cell>
          <cell r="X16">
            <v>7</v>
          </cell>
          <cell r="Y16">
            <v>1</v>
          </cell>
          <cell r="AA16">
            <v>10.063148005801676</v>
          </cell>
          <cell r="AB16">
            <v>4.1640797830585887</v>
          </cell>
          <cell r="AC16">
            <v>11.097124718464761</v>
          </cell>
        </row>
        <row r="17">
          <cell r="A17" t="str">
            <v>Loss</v>
          </cell>
          <cell r="B17">
            <v>1</v>
          </cell>
          <cell r="C17">
            <v>10.362787356321839</v>
          </cell>
          <cell r="D17">
            <v>10.362787356321832</v>
          </cell>
          <cell r="E17">
            <v>34</v>
          </cell>
          <cell r="F17">
            <v>16.737787356321832</v>
          </cell>
          <cell r="G17">
            <v>10.362787356321839</v>
          </cell>
          <cell r="H17">
            <v>50</v>
          </cell>
          <cell r="I17">
            <v>34</v>
          </cell>
          <cell r="J17">
            <v>85</v>
          </cell>
          <cell r="L17">
            <v>3</v>
          </cell>
          <cell r="M17">
            <v>4</v>
          </cell>
          <cell r="N17">
            <v>10</v>
          </cell>
          <cell r="O17">
            <v>11</v>
          </cell>
          <cell r="Q17">
            <v>1</v>
          </cell>
          <cell r="R17">
            <v>51</v>
          </cell>
          <cell r="S17">
            <v>41</v>
          </cell>
          <cell r="T17">
            <v>39</v>
          </cell>
          <cell r="V17">
            <v>4</v>
          </cell>
          <cell r="W17">
            <v>23</v>
          </cell>
          <cell r="X17">
            <v>6</v>
          </cell>
          <cell r="Y17">
            <v>3</v>
          </cell>
          <cell r="AA17">
            <v>6.6518231109121508</v>
          </cell>
          <cell r="AB17">
            <v>41.176978519945763</v>
          </cell>
          <cell r="AC17">
            <v>29.036444819093028</v>
          </cell>
        </row>
        <row r="19">
          <cell r="A19" t="str">
            <v>Total (in percent)</v>
          </cell>
          <cell r="C19">
            <v>100</v>
          </cell>
          <cell r="D19">
            <v>100</v>
          </cell>
          <cell r="E19">
            <v>100</v>
          </cell>
          <cell r="F19">
            <v>100</v>
          </cell>
          <cell r="G19">
            <v>100</v>
          </cell>
          <cell r="H19">
            <v>100</v>
          </cell>
          <cell r="I19">
            <v>100</v>
          </cell>
          <cell r="J19">
            <v>100</v>
          </cell>
          <cell r="L19">
            <v>100</v>
          </cell>
          <cell r="M19">
            <v>100</v>
          </cell>
          <cell r="N19">
            <v>100</v>
          </cell>
          <cell r="O19">
            <v>100</v>
          </cell>
          <cell r="Q19">
            <v>100</v>
          </cell>
          <cell r="R19">
            <v>100</v>
          </cell>
          <cell r="S19">
            <v>100</v>
          </cell>
          <cell r="T19">
            <v>100</v>
          </cell>
          <cell r="V19">
            <v>100</v>
          </cell>
          <cell r="W19">
            <v>100</v>
          </cell>
          <cell r="X19">
            <v>100</v>
          </cell>
          <cell r="Y19">
            <v>100</v>
          </cell>
          <cell r="AA19">
            <v>100</v>
          </cell>
          <cell r="AB19">
            <v>100</v>
          </cell>
          <cell r="AC19">
            <v>100</v>
          </cell>
        </row>
        <row r="21">
          <cell r="A21" t="str">
            <v>Loan loss provisions</v>
          </cell>
          <cell r="C21">
            <v>3514.2795985991379</v>
          </cell>
          <cell r="D21">
            <v>4620.8019595366359</v>
          </cell>
          <cell r="E21">
            <v>9812.4144000000015</v>
          </cell>
          <cell r="F21">
            <v>7436.2820464601282</v>
          </cell>
          <cell r="G21">
            <v>8708.7776196659452</v>
          </cell>
          <cell r="H21">
            <v>18953</v>
          </cell>
          <cell r="L21">
            <v>841.75339099999997</v>
          </cell>
          <cell r="M21">
            <v>852</v>
          </cell>
          <cell r="Q21">
            <v>1779.5119999999999</v>
          </cell>
          <cell r="R21">
            <v>6577</v>
          </cell>
          <cell r="V21">
            <v>669.87059999999997</v>
          </cell>
          <cell r="W21">
            <v>981</v>
          </cell>
          <cell r="AA21">
            <v>12167.009431465945</v>
          </cell>
          <cell r="AB21">
            <v>27363</v>
          </cell>
        </row>
        <row r="22">
          <cell r="A22" t="str">
            <v xml:space="preserve">  In percent of outstanding loans 2/</v>
          </cell>
          <cell r="C22">
            <v>36.107219827586206</v>
          </cell>
          <cell r="D22">
            <v>36.107219827586206</v>
          </cell>
          <cell r="E22">
            <v>67.56</v>
          </cell>
          <cell r="F22">
            <v>41.919719827586199</v>
          </cell>
          <cell r="G22">
            <v>36.107219827586206</v>
          </cell>
          <cell r="H22">
            <v>59</v>
          </cell>
          <cell r="L22">
            <v>22.9</v>
          </cell>
          <cell r="M22">
            <v>16</v>
          </cell>
          <cell r="Q22">
            <v>17.2</v>
          </cell>
          <cell r="R22">
            <v>55</v>
          </cell>
          <cell r="V22">
            <v>13.71</v>
          </cell>
          <cell r="W22">
            <v>14</v>
          </cell>
          <cell r="AA22">
            <v>27.595634053974788</v>
          </cell>
          <cell r="AB22">
            <v>48.817169770926995</v>
          </cell>
        </row>
        <row r="24">
          <cell r="A24" t="str">
            <v xml:space="preserve">  Source: National Bank of Tajikistan.</v>
          </cell>
        </row>
        <row r="26">
          <cell r="A26" t="str">
            <v xml:space="preserve">   1/ Data for Agroinvestbank until December 2001 exclude special cotton loans. From June 2002 onward, cotton sector loans are included.</v>
          </cell>
        </row>
        <row r="27">
          <cell r="A27" t="str">
            <v xml:space="preserve">   2/ Consolidated data for Amonatbank, Agroinvestbank, Orionbank, and Tajiksodirotbank.</v>
          </cell>
        </row>
      </sheetData>
      <sheetData sheetId="46" refreshError="1">
        <row r="1">
          <cell r="A1" t="str">
            <v>Table A-38. Tajikistan: Capital Asset and Liquid Asset Ratios of Commercial Banks, 1999–2002</v>
          </cell>
        </row>
        <row r="3">
          <cell r="I3" t="str">
            <v>Capital Asset Ratio 1/</v>
          </cell>
          <cell r="N3" t="str">
            <v>Liquid Asset Ratio 2/</v>
          </cell>
        </row>
        <row r="4">
          <cell r="B4" t="str">
            <v xml:space="preserve"> Minimum total capital requirement 1/</v>
          </cell>
          <cell r="C4" t="str">
            <v xml:space="preserve"> Minimum total capital requirement 1/</v>
          </cell>
          <cell r="D4" t="str">
            <v>Capital (In somoni; unless otherwise specified)</v>
          </cell>
          <cell r="I4" t="str">
            <v>(In percent)</v>
          </cell>
          <cell r="N4" t="str">
            <v>(In percent)</v>
          </cell>
        </row>
        <row r="6">
          <cell r="A6" t="str">
            <v>Banks</v>
          </cell>
          <cell r="B6" t="str">
            <v>Jul. 1</v>
          </cell>
          <cell r="C6" t="str">
            <v>Aug. 1</v>
          </cell>
          <cell r="D6" t="str">
            <v>Dec.1999</v>
          </cell>
          <cell r="E6" t="str">
            <v>Dec. 2000</v>
          </cell>
          <cell r="F6" t="str">
            <v>Dec. 2001</v>
          </cell>
          <cell r="G6" t="str">
            <v>Jun. 2002</v>
          </cell>
          <cell r="I6" t="str">
            <v>Dec.1999</v>
          </cell>
          <cell r="J6" t="str">
            <v>Dec. 2000</v>
          </cell>
          <cell r="K6" t="str">
            <v>Dec. 2001</v>
          </cell>
          <cell r="L6" t="str">
            <v>Jun. 2002</v>
          </cell>
          <cell r="N6" t="str">
            <v>Dec.1999</v>
          </cell>
          <cell r="O6" t="str">
            <v>Dec. 2000</v>
          </cell>
          <cell r="P6" t="str">
            <v>Dec. 2001</v>
          </cell>
        </row>
        <row r="8">
          <cell r="A8" t="str">
            <v>Prudential Requirement</v>
          </cell>
          <cell r="B8" t="str">
            <v>US$750,000</v>
          </cell>
          <cell r="D8" t="str">
            <v>US$750,000</v>
          </cell>
          <cell r="E8" t="str">
            <v>US$1,000,000</v>
          </cell>
          <cell r="F8" t="str">
            <v>US$1,500,000</v>
          </cell>
          <cell r="G8" t="str">
            <v>US$1,500,000</v>
          </cell>
          <cell r="I8" t="str">
            <v xml:space="preserve">   No less than </v>
          </cell>
          <cell r="J8" t="str">
            <v xml:space="preserve">   No less than </v>
          </cell>
          <cell r="K8" t="str">
            <v>No less than</v>
          </cell>
          <cell r="L8" t="str">
            <v>No less than</v>
          </cell>
          <cell r="N8" t="str">
            <v>No less than</v>
          </cell>
          <cell r="O8" t="str">
            <v xml:space="preserve">   No less than </v>
          </cell>
          <cell r="P8" t="str">
            <v xml:space="preserve">   No less than </v>
          </cell>
        </row>
        <row r="9">
          <cell r="I9" t="str">
            <v>9 percent</v>
          </cell>
          <cell r="J9" t="str">
            <v>9 percent</v>
          </cell>
          <cell r="K9" t="str">
            <v>12 percent</v>
          </cell>
          <cell r="L9" t="str">
            <v>12 percent</v>
          </cell>
          <cell r="N9" t="str">
            <v xml:space="preserve"> 50 percent </v>
          </cell>
          <cell r="O9" t="str">
            <v>75 percent</v>
          </cell>
          <cell r="P9" t="str">
            <v>75 percent</v>
          </cell>
        </row>
        <row r="10">
          <cell r="B10" t="str">
            <v>(TR1,077 million)</v>
          </cell>
        </row>
        <row r="11">
          <cell r="A11" t="str">
            <v>Amonatbank</v>
          </cell>
          <cell r="B11">
            <v>1355226</v>
          </cell>
          <cell r="C11">
            <v>1421215</v>
          </cell>
          <cell r="D11">
            <v>1404901</v>
          </cell>
          <cell r="E11">
            <v>1466000</v>
          </cell>
          <cell r="F11">
            <v>-177183</v>
          </cell>
          <cell r="G11">
            <v>1185357</v>
          </cell>
          <cell r="I11">
            <v>16.7</v>
          </cell>
          <cell r="J11">
            <v>9.56</v>
          </cell>
          <cell r="K11">
            <v>-1.6</v>
          </cell>
          <cell r="L11">
            <v>11.4</v>
          </cell>
          <cell r="N11">
            <v>35.200000000000003</v>
          </cell>
          <cell r="O11">
            <v>68.17</v>
          </cell>
          <cell r="P11">
            <v>42</v>
          </cell>
        </row>
        <row r="12">
          <cell r="A12" t="str">
            <v>Tajiksodirotbank</v>
          </cell>
          <cell r="B12">
            <v>1906594</v>
          </cell>
          <cell r="C12">
            <v>1983344</v>
          </cell>
          <cell r="D12">
            <v>2065662</v>
          </cell>
          <cell r="E12">
            <v>2619531</v>
          </cell>
          <cell r="F12">
            <v>4916027</v>
          </cell>
          <cell r="G12">
            <v>6295484</v>
          </cell>
          <cell r="I12">
            <v>21.98</v>
          </cell>
          <cell r="J12">
            <v>16.3</v>
          </cell>
          <cell r="K12">
            <v>40</v>
          </cell>
          <cell r="L12">
            <v>32.9</v>
          </cell>
          <cell r="N12">
            <v>110.3</v>
          </cell>
          <cell r="O12">
            <v>89.09</v>
          </cell>
          <cell r="P12">
            <v>112</v>
          </cell>
        </row>
        <row r="13">
          <cell r="A13" t="str">
            <v>Orionbank</v>
          </cell>
          <cell r="B13">
            <v>3266536</v>
          </cell>
          <cell r="C13">
            <v>3183338</v>
          </cell>
          <cell r="D13">
            <v>3328771</v>
          </cell>
          <cell r="E13">
            <v>3123506</v>
          </cell>
          <cell r="F13">
            <v>5613190</v>
          </cell>
          <cell r="G13">
            <v>5656803</v>
          </cell>
          <cell r="I13">
            <v>31.2</v>
          </cell>
          <cell r="J13">
            <v>22.2</v>
          </cell>
          <cell r="K13">
            <v>34</v>
          </cell>
          <cell r="L13">
            <v>34.299999999999997</v>
          </cell>
          <cell r="N13">
            <v>84.3</v>
          </cell>
          <cell r="O13">
            <v>87.4</v>
          </cell>
          <cell r="P13">
            <v>58</v>
          </cell>
        </row>
        <row r="14">
          <cell r="A14" t="str">
            <v>Agroinvestbank</v>
          </cell>
          <cell r="B14">
            <v>2381815</v>
          </cell>
          <cell r="C14">
            <v>2461049</v>
          </cell>
          <cell r="D14">
            <v>3681261</v>
          </cell>
          <cell r="E14">
            <v>7780000</v>
          </cell>
          <cell r="F14">
            <v>4104979</v>
          </cell>
          <cell r="G14">
            <v>-121437926</v>
          </cell>
          <cell r="I14">
            <v>13.64</v>
          </cell>
          <cell r="J14">
            <v>23.5</v>
          </cell>
          <cell r="K14">
            <v>25</v>
          </cell>
          <cell r="L14">
            <v>-6.5</v>
          </cell>
          <cell r="N14">
            <v>88.21</v>
          </cell>
          <cell r="O14">
            <v>97.3</v>
          </cell>
          <cell r="P14">
            <v>85</v>
          </cell>
        </row>
        <row r="15">
          <cell r="A15" t="str">
            <v>Fonon</v>
          </cell>
          <cell r="B15">
            <v>28849</v>
          </cell>
          <cell r="C15">
            <v>28570</v>
          </cell>
          <cell r="D15">
            <v>26610</v>
          </cell>
          <cell r="E15">
            <v>100492</v>
          </cell>
          <cell r="F15">
            <v>79158</v>
          </cell>
          <cell r="I15">
            <v>67.900000000000006</v>
          </cell>
          <cell r="J15">
            <v>88.4</v>
          </cell>
          <cell r="K15">
            <v>76</v>
          </cell>
          <cell r="N15">
            <v>65.3</v>
          </cell>
          <cell r="O15">
            <v>96</v>
          </cell>
          <cell r="P15">
            <v>42</v>
          </cell>
        </row>
        <row r="16">
          <cell r="A16" t="str">
            <v>Somonbank</v>
          </cell>
          <cell r="B16">
            <v>510046</v>
          </cell>
          <cell r="C16">
            <v>508071</v>
          </cell>
          <cell r="D16">
            <v>492184</v>
          </cell>
          <cell r="E16">
            <v>687856</v>
          </cell>
          <cell r="F16">
            <v>509559</v>
          </cell>
          <cell r="G16">
            <v>561713</v>
          </cell>
          <cell r="I16">
            <v>42.3</v>
          </cell>
          <cell r="J16">
            <v>16.8</v>
          </cell>
          <cell r="K16">
            <v>10</v>
          </cell>
          <cell r="L16">
            <v>10</v>
          </cell>
          <cell r="N16">
            <v>116.6</v>
          </cell>
          <cell r="O16">
            <v>764.2</v>
          </cell>
          <cell r="P16">
            <v>36</v>
          </cell>
        </row>
        <row r="17">
          <cell r="A17" t="str">
            <v>Central Asian Bank</v>
          </cell>
          <cell r="B17">
            <v>768844</v>
          </cell>
          <cell r="C17">
            <v>774775</v>
          </cell>
          <cell r="D17">
            <v>772399</v>
          </cell>
          <cell r="E17">
            <v>438450</v>
          </cell>
          <cell r="F17">
            <v>1980122</v>
          </cell>
          <cell r="G17">
            <v>1550754</v>
          </cell>
          <cell r="I17">
            <v>20.3</v>
          </cell>
          <cell r="J17">
            <v>3.97</v>
          </cell>
          <cell r="K17">
            <v>73</v>
          </cell>
          <cell r="L17">
            <v>49.1</v>
          </cell>
          <cell r="N17">
            <v>19.5</v>
          </cell>
          <cell r="O17">
            <v>127</v>
          </cell>
          <cell r="P17">
            <v>354</v>
          </cell>
        </row>
        <row r="18">
          <cell r="A18" t="str">
            <v>8. Textinvestbank</v>
          </cell>
          <cell r="B18">
            <v>53888</v>
          </cell>
        </row>
        <row r="19">
          <cell r="A19" t="str">
            <v>Tajprombank</v>
          </cell>
          <cell r="B19">
            <v>1144142</v>
          </cell>
          <cell r="C19">
            <v>1207706</v>
          </cell>
          <cell r="D19">
            <v>1440697</v>
          </cell>
          <cell r="E19">
            <v>1574351</v>
          </cell>
          <cell r="F19">
            <v>10510032</v>
          </cell>
          <cell r="G19">
            <v>12025102</v>
          </cell>
          <cell r="I19">
            <v>43</v>
          </cell>
          <cell r="J19">
            <v>49.6</v>
          </cell>
          <cell r="K19">
            <v>183</v>
          </cell>
          <cell r="L19">
            <v>58.3</v>
          </cell>
          <cell r="N19">
            <v>61.9</v>
          </cell>
          <cell r="O19">
            <v>302.5</v>
          </cell>
          <cell r="P19">
            <v>526</v>
          </cell>
        </row>
        <row r="20">
          <cell r="A20" t="str">
            <v>9. Dehkonbank</v>
          </cell>
          <cell r="B20">
            <v>566648</v>
          </cell>
          <cell r="C20">
            <v>568426</v>
          </cell>
          <cell r="D20">
            <v>581293</v>
          </cell>
          <cell r="I20">
            <v>33.299999999999997</v>
          </cell>
          <cell r="N20">
            <v>98.66</v>
          </cell>
        </row>
        <row r="21">
          <cell r="A21" t="str">
            <v>Ayom</v>
          </cell>
          <cell r="B21">
            <v>554494</v>
          </cell>
          <cell r="C21">
            <v>552233</v>
          </cell>
          <cell r="D21">
            <v>548218</v>
          </cell>
          <cell r="E21" t="str">
            <v>…</v>
          </cell>
          <cell r="F21" t="str">
            <v>…</v>
          </cell>
          <cell r="I21">
            <v>82.6</v>
          </cell>
          <cell r="J21">
            <v>65</v>
          </cell>
          <cell r="K21" t="str">
            <v>…</v>
          </cell>
          <cell r="N21">
            <v>13.5</v>
          </cell>
          <cell r="O21">
            <v>0.39</v>
          </cell>
          <cell r="P21" t="str">
            <v>…</v>
          </cell>
        </row>
        <row r="22">
          <cell r="A22" t="str">
            <v>Khojent</v>
          </cell>
          <cell r="B22">
            <v>518965</v>
          </cell>
          <cell r="C22">
            <v>541958</v>
          </cell>
          <cell r="D22">
            <v>514939</v>
          </cell>
          <cell r="E22">
            <v>1014211</v>
          </cell>
          <cell r="F22">
            <v>4328912</v>
          </cell>
          <cell r="G22">
            <v>4380942</v>
          </cell>
          <cell r="I22">
            <v>62.62</v>
          </cell>
          <cell r="J22">
            <v>64.27</v>
          </cell>
          <cell r="K22">
            <v>82</v>
          </cell>
          <cell r="L22">
            <v>83.4</v>
          </cell>
          <cell r="N22">
            <v>68.239999999999995</v>
          </cell>
          <cell r="O22">
            <v>60.1</v>
          </cell>
          <cell r="P22">
            <v>65</v>
          </cell>
        </row>
        <row r="23">
          <cell r="A23" t="str">
            <v>12. Gulsarabank</v>
          </cell>
          <cell r="B23">
            <v>43266</v>
          </cell>
          <cell r="C23">
            <v>40099</v>
          </cell>
          <cell r="D23">
            <v>33471</v>
          </cell>
          <cell r="I23">
            <v>25.9</v>
          </cell>
          <cell r="N23">
            <v>2.1</v>
          </cell>
        </row>
        <row r="24">
          <cell r="A24" t="str">
            <v>Ganjina</v>
          </cell>
          <cell r="B24">
            <v>440523</v>
          </cell>
          <cell r="C24">
            <v>455615</v>
          </cell>
          <cell r="D24">
            <v>454381</v>
          </cell>
          <cell r="E24">
            <v>1071397</v>
          </cell>
          <cell r="F24">
            <v>1004435</v>
          </cell>
          <cell r="G24">
            <v>865491</v>
          </cell>
          <cell r="I24">
            <v>169.3</v>
          </cell>
          <cell r="J24">
            <v>185.87</v>
          </cell>
          <cell r="K24">
            <v>120</v>
          </cell>
          <cell r="L24">
            <v>126.8</v>
          </cell>
          <cell r="N24">
            <v>754.6</v>
          </cell>
          <cell r="O24">
            <v>542.20000000000005</v>
          </cell>
          <cell r="P24">
            <v>690</v>
          </cell>
        </row>
        <row r="25">
          <cell r="A25" t="str">
            <v>Eskhata</v>
          </cell>
          <cell r="B25">
            <v>735033</v>
          </cell>
          <cell r="C25">
            <v>772592</v>
          </cell>
          <cell r="D25">
            <v>769352</v>
          </cell>
          <cell r="E25">
            <v>1624484</v>
          </cell>
          <cell r="F25">
            <v>2857326</v>
          </cell>
          <cell r="G25">
            <v>2855901</v>
          </cell>
          <cell r="I25">
            <v>149.55000000000001</v>
          </cell>
          <cell r="J25">
            <v>107.79</v>
          </cell>
          <cell r="K25">
            <v>114</v>
          </cell>
          <cell r="L25">
            <v>99.3</v>
          </cell>
          <cell r="N25">
            <v>354</v>
          </cell>
          <cell r="O25">
            <v>105.48</v>
          </cell>
          <cell r="P25">
            <v>231</v>
          </cell>
        </row>
        <row r="26">
          <cell r="A26" t="str">
            <v>Dushanbe</v>
          </cell>
          <cell r="B26">
            <v>-532038</v>
          </cell>
          <cell r="C26">
            <v>-5440560</v>
          </cell>
          <cell r="D26">
            <v>-494467</v>
          </cell>
          <cell r="E26">
            <v>-647713</v>
          </cell>
          <cell r="F26" t="str">
            <v>…</v>
          </cell>
          <cell r="I26">
            <v>-303.7</v>
          </cell>
          <cell r="J26">
            <v>-489.3</v>
          </cell>
          <cell r="K26" t="str">
            <v>…</v>
          </cell>
          <cell r="N26">
            <v>0.5</v>
          </cell>
          <cell r="O26">
            <v>1.9</v>
          </cell>
          <cell r="P26" t="str">
            <v>…</v>
          </cell>
        </row>
        <row r="27">
          <cell r="A27" t="str">
            <v>Kafolat</v>
          </cell>
          <cell r="B27">
            <v>463200</v>
          </cell>
          <cell r="C27">
            <v>457790</v>
          </cell>
          <cell r="D27">
            <v>466690</v>
          </cell>
          <cell r="E27">
            <v>906424</v>
          </cell>
          <cell r="F27">
            <v>1338986</v>
          </cell>
          <cell r="G27">
            <v>1207024</v>
          </cell>
          <cell r="I27">
            <v>48.7</v>
          </cell>
          <cell r="J27">
            <v>37.4</v>
          </cell>
          <cell r="K27">
            <v>24</v>
          </cell>
          <cell r="L27">
            <v>20.8</v>
          </cell>
          <cell r="N27">
            <v>146.9</v>
          </cell>
          <cell r="O27">
            <v>53.5</v>
          </cell>
          <cell r="P27">
            <v>91</v>
          </cell>
        </row>
        <row r="28">
          <cell r="A28" t="str">
            <v>East-Credit Bank</v>
          </cell>
          <cell r="B28">
            <v>3974686</v>
          </cell>
          <cell r="C28">
            <v>4528420</v>
          </cell>
          <cell r="D28">
            <v>5682762</v>
          </cell>
          <cell r="E28">
            <v>7477407</v>
          </cell>
          <cell r="F28">
            <v>4401056</v>
          </cell>
          <cell r="G28">
            <v>4166053</v>
          </cell>
          <cell r="I28">
            <v>131.6</v>
          </cell>
          <cell r="J28">
            <v>94.1</v>
          </cell>
          <cell r="K28">
            <v>174</v>
          </cell>
          <cell r="L28">
            <v>313.2</v>
          </cell>
          <cell r="N28">
            <v>1585.1</v>
          </cell>
          <cell r="O28">
            <v>987.1</v>
          </cell>
          <cell r="P28">
            <v>677</v>
          </cell>
        </row>
        <row r="29">
          <cell r="A29" t="str">
            <v>Sokhibkorbank</v>
          </cell>
          <cell r="D29" t="str">
            <v>…</v>
          </cell>
          <cell r="E29">
            <v>40693</v>
          </cell>
          <cell r="F29">
            <v>1809407</v>
          </cell>
          <cell r="G29">
            <v>1699638</v>
          </cell>
          <cell r="I29" t="str">
            <v>…</v>
          </cell>
          <cell r="J29">
            <v>334.95</v>
          </cell>
          <cell r="K29">
            <v>21</v>
          </cell>
          <cell r="L29">
            <v>10.7</v>
          </cell>
          <cell r="N29" t="str">
            <v>…</v>
          </cell>
          <cell r="O29">
            <v>183.4</v>
          </cell>
          <cell r="P29">
            <v>77</v>
          </cell>
        </row>
        <row r="30">
          <cell r="A30" t="str">
            <v>Tijorat Bank Branch</v>
          </cell>
          <cell r="B30">
            <v>445469</v>
          </cell>
          <cell r="C30">
            <v>455424</v>
          </cell>
          <cell r="D30">
            <v>492289</v>
          </cell>
          <cell r="E30">
            <v>367310</v>
          </cell>
          <cell r="F30">
            <v>374388</v>
          </cell>
          <cell r="G30">
            <v>435145</v>
          </cell>
          <cell r="I30">
            <v>123.33</v>
          </cell>
          <cell r="J30">
            <v>122.7</v>
          </cell>
          <cell r="K30">
            <v>111</v>
          </cell>
          <cell r="L30">
            <v>21.8</v>
          </cell>
          <cell r="N30">
            <v>133.46</v>
          </cell>
          <cell r="O30">
            <v>215.96</v>
          </cell>
          <cell r="P30">
            <v>145</v>
          </cell>
        </row>
        <row r="31">
          <cell r="A31" t="str">
            <v xml:space="preserve">*No data reported on this ratio as on July 1, 1999. </v>
          </cell>
        </row>
        <row r="32">
          <cell r="A32" t="str">
            <v>Bank Olimp</v>
          </cell>
          <cell r="D32">
            <v>33471</v>
          </cell>
          <cell r="E32" t="str">
            <v>...</v>
          </cell>
          <cell r="F32">
            <v>846972</v>
          </cell>
          <cell r="G32">
            <v>1615154</v>
          </cell>
          <cell r="I32">
            <v>26</v>
          </cell>
          <cell r="J32" t="str">
            <v>...</v>
          </cell>
          <cell r="K32">
            <v>141</v>
          </cell>
          <cell r="L32">
            <v>111.1</v>
          </cell>
          <cell r="N32">
            <v>2</v>
          </cell>
          <cell r="O32" t="str">
            <v>...</v>
          </cell>
          <cell r="P32">
            <v>738</v>
          </cell>
        </row>
        <row r="34">
          <cell r="A34" t="str">
            <v>Source: National Bank of Tajikistan.</v>
          </cell>
        </row>
        <row r="36">
          <cell r="A36" t="str">
            <v>1/ The ratio of total capital to risk weighted assets.</v>
          </cell>
        </row>
        <row r="37">
          <cell r="A37" t="str">
            <v>2/ The ratio of liquid assets to demand liabilities.</v>
          </cell>
        </row>
      </sheetData>
      <sheetData sheetId="47" refreshError="1"/>
      <sheetData sheetId="48" refreshError="1"/>
      <sheetData sheetId="49" refreshError="1"/>
      <sheetData sheetId="50" refreshError="1"/>
      <sheetData sheetId="51" refreshError="1"/>
      <sheetData sheetId="52" refreshError="1">
        <row r="1">
          <cell r="A1" t="str">
            <v>Table A-40. Tajikistan: Exports by Product, 1996–2002</v>
          </cell>
        </row>
        <row r="4">
          <cell r="B4">
            <v>1993</v>
          </cell>
          <cell r="C4">
            <v>1994</v>
          </cell>
          <cell r="D4">
            <v>1995</v>
          </cell>
          <cell r="E4">
            <v>1996</v>
          </cell>
          <cell r="F4">
            <v>1997</v>
          </cell>
          <cell r="G4">
            <v>1998</v>
          </cell>
          <cell r="H4">
            <v>1999</v>
          </cell>
          <cell r="I4">
            <v>2000</v>
          </cell>
          <cell r="J4">
            <v>2001</v>
          </cell>
        </row>
        <row r="7">
          <cell r="E7" t="str">
            <v>(In millions of U.S. dollars)</v>
          </cell>
        </row>
        <row r="9">
          <cell r="A9" t="str">
            <v>Total exports, f.o.b</v>
          </cell>
          <cell r="B9">
            <v>456</v>
          </cell>
          <cell r="C9">
            <v>559</v>
          </cell>
          <cell r="D9">
            <v>778.6</v>
          </cell>
          <cell r="E9">
            <v>770.1</v>
          </cell>
          <cell r="F9">
            <v>745.7</v>
          </cell>
          <cell r="G9">
            <v>586.14049999999997</v>
          </cell>
          <cell r="H9">
            <v>665.6</v>
          </cell>
          <cell r="I9">
            <v>787.6</v>
          </cell>
          <cell r="J9">
            <v>651.5</v>
          </cell>
        </row>
        <row r="10">
          <cell r="A10" t="str">
            <v xml:space="preserve">   Aluminum</v>
          </cell>
          <cell r="B10">
            <v>230</v>
          </cell>
          <cell r="C10">
            <v>313</v>
          </cell>
          <cell r="D10">
            <v>389.6</v>
          </cell>
          <cell r="E10">
            <v>263</v>
          </cell>
          <cell r="F10">
            <v>251.7</v>
          </cell>
          <cell r="G10">
            <v>233.6</v>
          </cell>
          <cell r="H10">
            <v>283.7</v>
          </cell>
          <cell r="I10">
            <v>423.9</v>
          </cell>
          <cell r="J10">
            <v>398.4</v>
          </cell>
        </row>
        <row r="11">
          <cell r="A11" t="str">
            <v xml:space="preserve">   Cotton fiber</v>
          </cell>
          <cell r="B11">
            <v>117</v>
          </cell>
          <cell r="C11">
            <v>155</v>
          </cell>
          <cell r="D11">
            <v>212.4</v>
          </cell>
          <cell r="E11">
            <v>156.80000000000001</v>
          </cell>
          <cell r="F11">
            <v>166.7</v>
          </cell>
          <cell r="G11">
            <v>112.00099999999999</v>
          </cell>
          <cell r="H11">
            <v>92.5</v>
          </cell>
          <cell r="I11">
            <v>91.8</v>
          </cell>
          <cell r="J11">
            <v>71.5</v>
          </cell>
        </row>
        <row r="12">
          <cell r="A12" t="str">
            <v xml:space="preserve">   Electricity</v>
          </cell>
          <cell r="B12">
            <v>29.8</v>
          </cell>
          <cell r="C12">
            <v>29</v>
          </cell>
          <cell r="D12">
            <v>123.2</v>
          </cell>
          <cell r="E12">
            <v>174.6</v>
          </cell>
          <cell r="F12">
            <v>155.19999999999999</v>
          </cell>
          <cell r="G12">
            <v>103.08800000000001</v>
          </cell>
          <cell r="H12">
            <v>174.7</v>
          </cell>
          <cell r="I12">
            <v>180.6</v>
          </cell>
          <cell r="J12">
            <v>78.5</v>
          </cell>
        </row>
        <row r="13">
          <cell r="A13" t="str">
            <v xml:space="preserve">   Other</v>
          </cell>
          <cell r="B13">
            <v>79.2</v>
          </cell>
          <cell r="C13">
            <v>62</v>
          </cell>
          <cell r="D13">
            <v>53.4</v>
          </cell>
          <cell r="E13">
            <v>175.7</v>
          </cell>
          <cell r="F13">
            <v>172.1</v>
          </cell>
          <cell r="G13">
            <v>137.45150000000001</v>
          </cell>
          <cell r="H13">
            <v>114.7</v>
          </cell>
          <cell r="I13">
            <v>91.3</v>
          </cell>
          <cell r="J13">
            <v>103.1</v>
          </cell>
        </row>
        <row r="15">
          <cell r="E15" t="str">
            <v>(Percent change)</v>
          </cell>
        </row>
        <row r="17">
          <cell r="A17" t="str">
            <v>Total exports, f.o.b</v>
          </cell>
          <cell r="B17" t="str">
            <v>…</v>
          </cell>
          <cell r="C17">
            <v>22.587719298245613</v>
          </cell>
          <cell r="D17">
            <v>39.284436493738831</v>
          </cell>
          <cell r="E17">
            <v>-1.0917030567685559</v>
          </cell>
          <cell r="F17">
            <v>-3.1684196857550972</v>
          </cell>
          <cell r="G17">
            <v>-21.397277725626939</v>
          </cell>
          <cell r="H17">
            <v>13.556391343031237</v>
          </cell>
          <cell r="I17">
            <v>18.329326923076916</v>
          </cell>
          <cell r="J17">
            <v>-17.28034535297105</v>
          </cell>
        </row>
        <row r="18">
          <cell r="A18" t="str">
            <v xml:space="preserve">   Aluminum</v>
          </cell>
          <cell r="B18" t="str">
            <v>…</v>
          </cell>
          <cell r="C18">
            <v>36.086956521739125</v>
          </cell>
          <cell r="D18">
            <v>24.472843450479242</v>
          </cell>
          <cell r="E18">
            <v>-32.494866529774136</v>
          </cell>
          <cell r="F18">
            <v>-4.2965779467680658</v>
          </cell>
          <cell r="G18">
            <v>-7.1911005164878805</v>
          </cell>
          <cell r="H18">
            <v>21.446917808219169</v>
          </cell>
          <cell r="I18">
            <v>49.418399718011983</v>
          </cell>
          <cell r="J18">
            <v>-6.0155697098372212</v>
          </cell>
        </row>
        <row r="19">
          <cell r="A19" t="str">
            <v xml:space="preserve">   Cotton fiber</v>
          </cell>
          <cell r="B19" t="str">
            <v>…</v>
          </cell>
          <cell r="C19">
            <v>32.478632478632477</v>
          </cell>
          <cell r="D19">
            <v>37.032258064516135</v>
          </cell>
          <cell r="E19">
            <v>-26.177024482109225</v>
          </cell>
          <cell r="F19">
            <v>6.3137755102040671</v>
          </cell>
          <cell r="G19">
            <v>-32.812837432513497</v>
          </cell>
          <cell r="H19">
            <v>-17.411451683467106</v>
          </cell>
          <cell r="I19">
            <v>-0.75675675675676013</v>
          </cell>
          <cell r="J19">
            <v>-22.113289760348586</v>
          </cell>
        </row>
        <row r="20">
          <cell r="A20" t="str">
            <v xml:space="preserve">   Electricity</v>
          </cell>
          <cell r="B20" t="str">
            <v>…</v>
          </cell>
          <cell r="C20">
            <v>-2.684563758389269</v>
          </cell>
          <cell r="D20">
            <v>324.82758620689663</v>
          </cell>
          <cell r="E20">
            <v>41.720779220779214</v>
          </cell>
          <cell r="F20">
            <v>-11.111111111111116</v>
          </cell>
          <cell r="G20">
            <v>-33.57731958762885</v>
          </cell>
          <cell r="H20">
            <v>69.466863262455348</v>
          </cell>
          <cell r="I20">
            <v>3.3772180881511238</v>
          </cell>
          <cell r="J20">
            <v>-56.533776301218161</v>
          </cell>
        </row>
        <row r="21">
          <cell r="A21" t="str">
            <v xml:space="preserve">   Other</v>
          </cell>
          <cell r="B21" t="str">
            <v>…</v>
          </cell>
          <cell r="C21">
            <v>-21.717171717171723</v>
          </cell>
          <cell r="D21">
            <v>-13.870967741935491</v>
          </cell>
          <cell r="E21">
            <v>229.02621722846442</v>
          </cell>
          <cell r="F21">
            <v>-2.0489470688673794</v>
          </cell>
          <cell r="G21">
            <v>-20.13277164439279</v>
          </cell>
          <cell r="H21">
            <v>-16.552383931786853</v>
          </cell>
          <cell r="I21">
            <v>-20.401046207497821</v>
          </cell>
          <cell r="J21">
            <v>12.924424972617743</v>
          </cell>
        </row>
        <row r="23">
          <cell r="E23" t="str">
            <v>(Volumes, in units indicated)</v>
          </cell>
        </row>
        <row r="25">
          <cell r="A25" t="str">
            <v>Aluminum (thousand tons)</v>
          </cell>
          <cell r="B25">
            <v>248.4</v>
          </cell>
          <cell r="C25">
            <v>241.3</v>
          </cell>
          <cell r="D25">
            <v>231.2</v>
          </cell>
          <cell r="E25">
            <v>191.4</v>
          </cell>
          <cell r="F25">
            <v>183</v>
          </cell>
          <cell r="G25">
            <v>186.601</v>
          </cell>
          <cell r="H25">
            <v>224</v>
          </cell>
          <cell r="I25">
            <v>274</v>
          </cell>
          <cell r="J25">
            <v>287</v>
          </cell>
        </row>
        <row r="26">
          <cell r="A26" t="str">
            <v>Cotton fiber (thousand tons)</v>
          </cell>
          <cell r="B26">
            <v>150</v>
          </cell>
          <cell r="C26">
            <v>126.1</v>
          </cell>
          <cell r="D26">
            <v>121.4</v>
          </cell>
          <cell r="E26">
            <v>104.1</v>
          </cell>
          <cell r="F26">
            <v>108</v>
          </cell>
          <cell r="G26">
            <v>88.384000000000015</v>
          </cell>
          <cell r="H26">
            <v>92</v>
          </cell>
          <cell r="I26">
            <v>79</v>
          </cell>
          <cell r="J26">
            <v>75.400000000000006</v>
          </cell>
        </row>
        <row r="27">
          <cell r="A27" t="str">
            <v>Electricity (billion kWh)</v>
          </cell>
          <cell r="B27">
            <v>4.827</v>
          </cell>
          <cell r="C27">
            <v>4.0620000000000003</v>
          </cell>
          <cell r="D27">
            <v>2.7040000000000002</v>
          </cell>
          <cell r="E27">
            <v>3.8109999999999999</v>
          </cell>
          <cell r="F27">
            <v>3.8889999999999998</v>
          </cell>
          <cell r="G27">
            <v>3.3460000000000001</v>
          </cell>
          <cell r="H27">
            <v>3.831</v>
          </cell>
          <cell r="I27">
            <v>3.9079999999999999</v>
          </cell>
          <cell r="J27">
            <v>4.0469999999999997</v>
          </cell>
        </row>
        <row r="29">
          <cell r="E29" t="str">
            <v>(Percent change)</v>
          </cell>
        </row>
        <row r="31">
          <cell r="A31" t="str">
            <v xml:space="preserve">Aluminum </v>
          </cell>
          <cell r="B31" t="str">
            <v>…</v>
          </cell>
          <cell r="C31">
            <v>-2.8582930756843816</v>
          </cell>
          <cell r="D31">
            <v>-4.1856610029009644</v>
          </cell>
          <cell r="E31">
            <v>-17.21453287197231</v>
          </cell>
          <cell r="F31">
            <v>-4.3887147335423204</v>
          </cell>
          <cell r="G31">
            <v>1.9677595628415201</v>
          </cell>
          <cell r="H31">
            <v>20.04222914132292</v>
          </cell>
          <cell r="I31">
            <v>22.32142857142858</v>
          </cell>
          <cell r="J31">
            <v>4.7445255474452663</v>
          </cell>
        </row>
        <row r="32">
          <cell r="A32" t="str">
            <v xml:space="preserve">Cotton fiber </v>
          </cell>
          <cell r="B32" t="str">
            <v>…</v>
          </cell>
          <cell r="C32">
            <v>-15.933333333333334</v>
          </cell>
          <cell r="D32">
            <v>-3.727200634417116</v>
          </cell>
          <cell r="E32">
            <v>-14.250411861614509</v>
          </cell>
          <cell r="F32">
            <v>3.7463976945244948</v>
          </cell>
          <cell r="G32">
            <v>-18.162962962962947</v>
          </cell>
          <cell r="H32">
            <v>4.0912382331643515</v>
          </cell>
          <cell r="I32">
            <v>-14.130434782608692</v>
          </cell>
          <cell r="J32">
            <v>-4.5569620253164462</v>
          </cell>
        </row>
        <row r="33">
          <cell r="A33" t="str">
            <v xml:space="preserve">Electricity </v>
          </cell>
          <cell r="B33" t="str">
            <v>…</v>
          </cell>
          <cell r="C33">
            <v>-15.848353014294592</v>
          </cell>
          <cell r="D33">
            <v>-33.431806991629742</v>
          </cell>
          <cell r="E33">
            <v>40.939349112426029</v>
          </cell>
          <cell r="F33">
            <v>2.0467069010758232</v>
          </cell>
          <cell r="G33">
            <v>-13.962458215479556</v>
          </cell>
          <cell r="H33">
            <v>14.494919306634779</v>
          </cell>
          <cell r="I33">
            <v>2.0099190811798451</v>
          </cell>
          <cell r="J33">
            <v>3.5568065506653035</v>
          </cell>
        </row>
        <row r="35">
          <cell r="A35" t="str">
            <v xml:space="preserve">   Sources: Tajik authorities; and Fund staff estimates.</v>
          </cell>
        </row>
      </sheetData>
      <sheetData sheetId="53" refreshError="1"/>
      <sheetData sheetId="54" refreshError="1"/>
      <sheetData sheetId="55" refreshError="1"/>
      <sheetData sheetId="56" refreshError="1"/>
      <sheetData sheetId="57" refreshError="1">
        <row r="1">
          <cell r="A1" t="str">
            <v>Table A-45. Tajikistan: External Debt, 1996–2002</v>
          </cell>
        </row>
        <row r="4">
          <cell r="B4">
            <v>1995</v>
          </cell>
          <cell r="C4">
            <v>1996</v>
          </cell>
          <cell r="D4">
            <v>1997</v>
          </cell>
          <cell r="E4">
            <v>1998</v>
          </cell>
          <cell r="F4">
            <v>1999</v>
          </cell>
          <cell r="G4">
            <v>2000</v>
          </cell>
          <cell r="I4">
            <v>2001</v>
          </cell>
        </row>
        <row r="7">
          <cell r="C7" t="str">
            <v>(In millions of U.S. dollars)</v>
          </cell>
        </row>
        <row r="9">
          <cell r="A9" t="str">
            <v>Total debt</v>
          </cell>
          <cell r="B9">
            <v>816.5</v>
          </cell>
          <cell r="C9">
            <v>867.16932646508701</v>
          </cell>
          <cell r="D9">
            <v>1106.0261456285984</v>
          </cell>
          <cell r="E9">
            <v>1178.6093999999998</v>
          </cell>
          <cell r="F9">
            <v>1232.6671410010235</v>
          </cell>
          <cell r="G9">
            <v>1225.8176330000001</v>
          </cell>
          <cell r="I9">
            <v>1022.6</v>
          </cell>
        </row>
        <row r="10">
          <cell r="A10" t="str">
            <v>Bilateral</v>
          </cell>
          <cell r="B10">
            <v>586.5</v>
          </cell>
          <cell r="C10">
            <v>593.6</v>
          </cell>
          <cell r="D10">
            <v>581.29900000000009</v>
          </cell>
          <cell r="E10">
            <v>543.05799999999988</v>
          </cell>
          <cell r="F10">
            <v>551.26375680000001</v>
          </cell>
          <cell r="G10">
            <v>531.91763300000002</v>
          </cell>
          <cell r="I10">
            <v>522.1</v>
          </cell>
        </row>
        <row r="11">
          <cell r="A11" t="str">
            <v>Uzbekistan</v>
          </cell>
          <cell r="B11">
            <v>199.8</v>
          </cell>
          <cell r="C11">
            <v>199.8</v>
          </cell>
          <cell r="D11">
            <v>171.25800000000001</v>
          </cell>
          <cell r="E11">
            <v>152.614</v>
          </cell>
          <cell r="F11">
            <v>141.858</v>
          </cell>
          <cell r="G11">
            <v>130.25800000000001</v>
          </cell>
          <cell r="I11">
            <v>117.2</v>
          </cell>
          <cell r="J11" t="str">
            <v>1/</v>
          </cell>
        </row>
        <row r="12">
          <cell r="A12" t="str">
            <v>Russia</v>
          </cell>
          <cell r="B12">
            <v>292</v>
          </cell>
          <cell r="C12">
            <v>287.7</v>
          </cell>
          <cell r="D12">
            <v>291.33600000000001</v>
          </cell>
          <cell r="E12">
            <v>287.7</v>
          </cell>
          <cell r="F12">
            <v>304.03675680000003</v>
          </cell>
          <cell r="G12">
            <v>312.5</v>
          </cell>
          <cell r="I12">
            <v>323</v>
          </cell>
          <cell r="J12" t="str">
            <v>2/</v>
          </cell>
        </row>
        <row r="13">
          <cell r="A13" t="str">
            <v>United States</v>
          </cell>
          <cell r="B13">
            <v>24.7</v>
          </cell>
          <cell r="C13">
            <v>31.2</v>
          </cell>
          <cell r="D13">
            <v>31.872</v>
          </cell>
          <cell r="E13">
            <v>29.6</v>
          </cell>
          <cell r="F13">
            <v>29.6</v>
          </cell>
          <cell r="G13">
            <v>22.2</v>
          </cell>
          <cell r="I13">
            <v>21.2</v>
          </cell>
        </row>
        <row r="14">
          <cell r="A14" t="str">
            <v>Turkey</v>
          </cell>
          <cell r="B14">
            <v>23</v>
          </cell>
          <cell r="C14">
            <v>23.2</v>
          </cell>
          <cell r="D14">
            <v>25.7</v>
          </cell>
          <cell r="E14">
            <v>25.7</v>
          </cell>
          <cell r="F14">
            <v>25.681999999999999</v>
          </cell>
          <cell r="G14">
            <v>25.681999999999999</v>
          </cell>
          <cell r="I14">
            <v>23.1</v>
          </cell>
        </row>
        <row r="15">
          <cell r="A15" t="str">
            <v>Kazakhstan</v>
          </cell>
          <cell r="B15">
            <v>19</v>
          </cell>
          <cell r="C15">
            <v>19</v>
          </cell>
          <cell r="D15">
            <v>18.518000000000001</v>
          </cell>
          <cell r="E15">
            <v>18.286000000000001</v>
          </cell>
          <cell r="F15">
            <v>18.286000000000001</v>
          </cell>
          <cell r="G15">
            <v>18.798008000000003</v>
          </cell>
          <cell r="I15">
            <v>12.1</v>
          </cell>
          <cell r="J15" t="str">
            <v>1/</v>
          </cell>
        </row>
        <row r="16">
          <cell r="A16" t="str">
            <v>Pakistan</v>
          </cell>
          <cell r="B16">
            <v>6</v>
          </cell>
          <cell r="C16">
            <v>12</v>
          </cell>
          <cell r="D16">
            <v>14.167</v>
          </cell>
          <cell r="E16">
            <v>14.432</v>
          </cell>
          <cell r="F16">
            <v>13</v>
          </cell>
          <cell r="G16">
            <v>13</v>
          </cell>
          <cell r="I16">
            <v>12.9</v>
          </cell>
        </row>
        <row r="17">
          <cell r="A17" t="str">
            <v>China</v>
          </cell>
          <cell r="B17">
            <v>5.4</v>
          </cell>
          <cell r="C17">
            <v>5.3</v>
          </cell>
          <cell r="D17">
            <v>6.1479999999999997</v>
          </cell>
          <cell r="E17">
            <v>6.367</v>
          </cell>
          <cell r="F17">
            <v>10.5</v>
          </cell>
          <cell r="G17">
            <v>0</v>
          </cell>
          <cell r="H17" t="str">
            <v>3/</v>
          </cell>
          <cell r="I17">
            <v>0</v>
          </cell>
        </row>
        <row r="18">
          <cell r="A18" t="str">
            <v>India</v>
          </cell>
          <cell r="B18">
            <v>4</v>
          </cell>
          <cell r="C18">
            <v>4.4000000000000004</v>
          </cell>
          <cell r="D18">
            <v>5.8</v>
          </cell>
          <cell r="E18">
            <v>6.1079999999999997</v>
          </cell>
          <cell r="F18">
            <v>6.05</v>
          </cell>
          <cell r="G18">
            <v>6.71</v>
          </cell>
          <cell r="I18">
            <v>7.1</v>
          </cell>
        </row>
        <row r="19">
          <cell r="A19" t="str">
            <v>Kyrgyz Republic</v>
          </cell>
          <cell r="B19">
            <v>0</v>
          </cell>
          <cell r="C19">
            <v>0</v>
          </cell>
          <cell r="D19">
            <v>0</v>
          </cell>
          <cell r="E19">
            <v>2.2509999999999999</v>
          </cell>
          <cell r="F19">
            <v>2.2509999999999999</v>
          </cell>
          <cell r="G19">
            <v>1.969625</v>
          </cell>
          <cell r="I19">
            <v>1.7</v>
          </cell>
        </row>
        <row r="20">
          <cell r="A20" t="str">
            <v>Iran</v>
          </cell>
          <cell r="B20">
            <v>0</v>
          </cell>
          <cell r="C20">
            <v>0</v>
          </cell>
          <cell r="D20">
            <v>0</v>
          </cell>
          <cell r="E20">
            <v>0</v>
          </cell>
          <cell r="F20">
            <v>0</v>
          </cell>
          <cell r="G20">
            <v>0.8</v>
          </cell>
          <cell r="I20">
            <v>3.8</v>
          </cell>
        </row>
        <row r="21">
          <cell r="A21" t="str">
            <v>Switzerland</v>
          </cell>
          <cell r="B21">
            <v>1.6</v>
          </cell>
          <cell r="C21">
            <v>0</v>
          </cell>
          <cell r="D21">
            <v>0</v>
          </cell>
          <cell r="E21">
            <v>0</v>
          </cell>
          <cell r="F21">
            <v>0</v>
          </cell>
          <cell r="G21">
            <v>0</v>
          </cell>
          <cell r="I21">
            <v>0</v>
          </cell>
        </row>
        <row r="22">
          <cell r="A22" t="str">
            <v>Other bilaterals</v>
          </cell>
          <cell r="B22">
            <v>11</v>
          </cell>
          <cell r="C22">
            <v>11</v>
          </cell>
          <cell r="D22">
            <v>16.5</v>
          </cell>
          <cell r="E22">
            <v>0</v>
          </cell>
          <cell r="F22">
            <v>0</v>
          </cell>
          <cell r="G22">
            <v>0</v>
          </cell>
          <cell r="I22">
            <v>0</v>
          </cell>
        </row>
        <row r="23">
          <cell r="A23" t="str">
            <v>Multilaterals</v>
          </cell>
          <cell r="B23">
            <v>81</v>
          </cell>
          <cell r="C23">
            <v>132.56932646508699</v>
          </cell>
          <cell r="D23">
            <v>165.72714562859832</v>
          </cell>
          <cell r="E23">
            <v>278.5514</v>
          </cell>
          <cell r="F23">
            <v>315.90338420102364</v>
          </cell>
          <cell r="G23">
            <v>362.9</v>
          </cell>
          <cell r="I23">
            <v>383.2</v>
          </cell>
        </row>
        <row r="24">
          <cell r="A24" t="str">
            <v>IMF</v>
          </cell>
          <cell r="B24">
            <v>0</v>
          </cell>
          <cell r="C24">
            <v>21.569326465086991</v>
          </cell>
          <cell r="D24">
            <v>30.358145628598315</v>
          </cell>
          <cell r="E24">
            <v>95.88239999999999</v>
          </cell>
          <cell r="F24">
            <v>100.49445</v>
          </cell>
          <cell r="G24">
            <v>110.8</v>
          </cell>
          <cell r="I24">
            <v>110.2</v>
          </cell>
        </row>
        <row r="25">
          <cell r="A25" t="str">
            <v>European Union</v>
          </cell>
          <cell r="B25">
            <v>81</v>
          </cell>
          <cell r="C25">
            <v>81</v>
          </cell>
          <cell r="D25">
            <v>82.869</v>
          </cell>
          <cell r="E25">
            <v>89.369</v>
          </cell>
          <cell r="F25">
            <v>76.328934201023628</v>
          </cell>
          <cell r="G25">
            <v>73.3</v>
          </cell>
          <cell r="I25">
            <v>52.8</v>
          </cell>
        </row>
        <row r="26">
          <cell r="A26" t="str">
            <v>World Bank</v>
          </cell>
          <cell r="B26">
            <v>0</v>
          </cell>
          <cell r="C26">
            <v>30</v>
          </cell>
          <cell r="D26">
            <v>52.5</v>
          </cell>
          <cell r="E26">
            <v>90.3</v>
          </cell>
          <cell r="F26">
            <v>126.08</v>
          </cell>
          <cell r="G26">
            <v>148.9</v>
          </cell>
          <cell r="I26">
            <v>183.6</v>
          </cell>
        </row>
        <row r="27">
          <cell r="A27" t="str">
            <v>Islamic Development Bank</v>
          </cell>
          <cell r="B27">
            <v>0</v>
          </cell>
          <cell r="C27">
            <v>0</v>
          </cell>
          <cell r="D27">
            <v>0</v>
          </cell>
          <cell r="E27">
            <v>3</v>
          </cell>
          <cell r="F27">
            <v>3</v>
          </cell>
          <cell r="G27">
            <v>8.3000000000000007</v>
          </cell>
          <cell r="I27">
            <v>11.4</v>
          </cell>
        </row>
        <row r="28">
          <cell r="A28" t="str">
            <v>Asian Development Bank</v>
          </cell>
          <cell r="B28">
            <v>0</v>
          </cell>
          <cell r="C28">
            <v>0</v>
          </cell>
          <cell r="D28">
            <v>0</v>
          </cell>
          <cell r="E28">
            <v>0</v>
          </cell>
          <cell r="F28">
            <v>10</v>
          </cell>
          <cell r="G28">
            <v>21.6</v>
          </cell>
          <cell r="I28">
            <v>25.2</v>
          </cell>
        </row>
        <row r="31">
          <cell r="A31" t="str">
            <v>Commercial credits 4/</v>
          </cell>
          <cell r="B31">
            <v>149</v>
          </cell>
          <cell r="C31">
            <v>141</v>
          </cell>
          <cell r="D31">
            <v>359</v>
          </cell>
          <cell r="E31">
            <v>357</v>
          </cell>
          <cell r="F31">
            <v>365.5</v>
          </cell>
          <cell r="G31">
            <v>331</v>
          </cell>
          <cell r="I31">
            <v>117.3</v>
          </cell>
        </row>
        <row r="32">
          <cell r="A32" t="str">
            <v>Government guaranteed</v>
          </cell>
          <cell r="B32">
            <v>128</v>
          </cell>
          <cell r="C32">
            <v>75</v>
          </cell>
          <cell r="D32">
            <v>67</v>
          </cell>
          <cell r="E32">
            <v>65.3</v>
          </cell>
          <cell r="F32">
            <v>39.799999999999997</v>
          </cell>
          <cell r="G32">
            <v>22.3</v>
          </cell>
          <cell r="I32">
            <v>53</v>
          </cell>
        </row>
        <row r="33">
          <cell r="A33" t="str">
            <v>Non-guaranteed 4/</v>
          </cell>
          <cell r="B33">
            <v>21</v>
          </cell>
          <cell r="C33">
            <v>66</v>
          </cell>
          <cell r="D33">
            <v>292</v>
          </cell>
          <cell r="E33">
            <v>291.7</v>
          </cell>
          <cell r="F33">
            <v>325.7</v>
          </cell>
          <cell r="G33">
            <v>308.7</v>
          </cell>
          <cell r="I33">
            <v>64.3</v>
          </cell>
        </row>
        <row r="35">
          <cell r="C35" t="str">
            <v>(In percent of total debt)</v>
          </cell>
        </row>
        <row r="37">
          <cell r="A37" t="str">
            <v xml:space="preserve">Bilateral </v>
          </cell>
          <cell r="B37">
            <v>71.83098591549296</v>
          </cell>
          <cell r="C37">
            <v>68.45260572346811</v>
          </cell>
          <cell r="D37">
            <v>52.557437479891114</v>
          </cell>
          <cell r="E37">
            <v>46.076163994619421</v>
          </cell>
          <cell r="F37">
            <v>44.721217793826327</v>
          </cell>
          <cell r="G37">
            <v>43.392884771792154</v>
          </cell>
          <cell r="I37">
            <v>51.056131429689032</v>
          </cell>
        </row>
        <row r="38">
          <cell r="A38" t="str">
            <v>Multilateral</v>
          </cell>
          <cell r="B38">
            <v>9.9203919167176977</v>
          </cell>
          <cell r="C38">
            <v>15.287594062567933</v>
          </cell>
          <cell r="D38">
            <v>14.984016994861276</v>
          </cell>
          <cell r="E38">
            <v>23.63390280104673</v>
          </cell>
          <cell r="F38">
            <v>25.627630825340653</v>
          </cell>
          <cell r="G38">
            <v>29.604729955781274</v>
          </cell>
          <cell r="I38">
            <v>37.473107764521806</v>
          </cell>
        </row>
        <row r="39">
          <cell r="A39" t="str">
            <v>Commercial credits</v>
          </cell>
          <cell r="B39">
            <v>18.248622167789343</v>
          </cell>
          <cell r="C39">
            <v>16.259800213963953</v>
          </cell>
          <cell r="D39">
            <v>32.458545525247608</v>
          </cell>
          <cell r="E39">
            <v>30.289933204333856</v>
          </cell>
          <cell r="F39">
            <v>29.651151380833028</v>
          </cell>
          <cell r="G39">
            <v>27.002385272426572</v>
          </cell>
          <cell r="I39">
            <v>11.470760805789164</v>
          </cell>
        </row>
        <row r="41">
          <cell r="C41" t="str">
            <v>(In percent of GDP) 5/</v>
          </cell>
        </row>
        <row r="43">
          <cell r="A43" t="str">
            <v>Total debt</v>
          </cell>
          <cell r="B43">
            <v>133.56780631441191</v>
          </cell>
          <cell r="C43">
            <v>83.84928703007995</v>
          </cell>
          <cell r="D43">
            <v>108.497758056563</v>
          </cell>
          <cell r="E43">
            <v>90.162897796817603</v>
          </cell>
          <cell r="F43">
            <v>117.64336142403356</v>
          </cell>
          <cell r="G43">
            <v>128.31755814927251</v>
          </cell>
          <cell r="I43">
            <v>98.951637454317932</v>
          </cell>
        </row>
        <row r="44">
          <cell r="A44" t="str">
            <v xml:space="preserve">Bilateral </v>
          </cell>
          <cell r="B44">
            <v>95.943072141338135</v>
          </cell>
          <cell r="C44">
            <v>57.397021852639718</v>
          </cell>
          <cell r="D44">
            <v>57.023641357661383</v>
          </cell>
          <cell r="E44">
            <v>41.543604651162781</v>
          </cell>
          <cell r="F44">
            <v>52.611543882420307</v>
          </cell>
          <cell r="G44">
            <v>55.680690149691202</v>
          </cell>
          <cell r="I44">
            <v>50.520878070505958</v>
          </cell>
        </row>
        <row r="45">
          <cell r="A45" t="str">
            <v>Multilateral</v>
          </cell>
          <cell r="B45">
            <v>13.25044986095207</v>
          </cell>
          <cell r="C45">
            <v>12.818538625516048</v>
          </cell>
          <cell r="D45">
            <v>16.2573225062388</v>
          </cell>
          <cell r="E45">
            <v>21.309011627906976</v>
          </cell>
          <cell r="F45">
            <v>30.14920635627254</v>
          </cell>
          <cell r="G45">
            <v>37.988066575944728</v>
          </cell>
          <cell r="I45">
            <v>37.080253738015486</v>
          </cell>
        </row>
        <row r="46">
          <cell r="A46" t="str">
            <v>Commercial credits</v>
          </cell>
          <cell r="B46">
            <v>24.374284312121709</v>
          </cell>
          <cell r="C46">
            <v>13.633726551924191</v>
          </cell>
          <cell r="D46">
            <v>35.216794192662348</v>
          </cell>
          <cell r="E46">
            <v>27.31028151774786</v>
          </cell>
          <cell r="F46">
            <v>34.882611185340714</v>
          </cell>
          <cell r="G46">
            <v>34.648801423636556</v>
          </cell>
          <cell r="I46">
            <v>11.350505645796494</v>
          </cell>
        </row>
        <row r="48">
          <cell r="C48" t="str">
            <v>(In percent of exports) 6/</v>
          </cell>
        </row>
        <row r="50">
          <cell r="A50" t="str">
            <v>Total debt</v>
          </cell>
          <cell r="B50">
            <v>374.69121455329821</v>
          </cell>
          <cell r="C50">
            <v>154.61913726856156</v>
          </cell>
          <cell r="D50">
            <v>218.01044127223227</v>
          </cell>
          <cell r="E50">
            <v>282.00871587937002</v>
          </cell>
          <cell r="F50">
            <v>308.50609539259312</v>
          </cell>
          <cell r="G50">
            <v>271.31140894078544</v>
          </cell>
          <cell r="I50">
            <v>218.66710886656509</v>
          </cell>
        </row>
        <row r="51">
          <cell r="A51" t="str">
            <v xml:space="preserve">Bilateral </v>
          </cell>
          <cell r="B51">
            <v>269.14439355236914</v>
          </cell>
          <cell r="C51">
            <v>105.84082840747639</v>
          </cell>
          <cell r="D51">
            <v>114.58070137128821</v>
          </cell>
          <cell r="E51">
            <v>129.93879840769887</v>
          </cell>
          <cell r="F51">
            <v>137.96768282775119</v>
          </cell>
          <cell r="G51">
            <v>117.72984705440082</v>
          </cell>
          <cell r="I51">
            <v>111.64296649641466</v>
          </cell>
        </row>
        <row r="52">
          <cell r="A52" t="str">
            <v>Multilateral</v>
          </cell>
          <cell r="B52">
            <v>37.170836961196763</v>
          </cell>
          <cell r="C52">
            <v>23.637546048662379</v>
          </cell>
          <cell r="D52">
            <v>32.666721570803347</v>
          </cell>
          <cell r="E52">
            <v>66.649665801410336</v>
          </cell>
          <cell r="F52">
            <v>79.062803200887046</v>
          </cell>
          <cell r="G52">
            <v>80.321009956144934</v>
          </cell>
          <cell r="I52">
            <v>81.941361351132144</v>
          </cell>
        </row>
        <row r="53">
          <cell r="A53" t="str">
            <v>Commercial credits</v>
          </cell>
          <cell r="B53">
            <v>68.375984039732316</v>
          </cell>
          <cell r="C53">
            <v>25.140762812422796</v>
          </cell>
          <cell r="D53">
            <v>70.76301833014071</v>
          </cell>
          <cell r="E53">
            <v>85.420251670260825</v>
          </cell>
          <cell r="F53">
            <v>91.475609363954931</v>
          </cell>
          <cell r="G53">
            <v>73.260551930239671</v>
          </cell>
          <cell r="I53">
            <v>25.08278101901827</v>
          </cell>
        </row>
        <row r="55">
          <cell r="A55" t="str">
            <v>Sources: Tajik authorities; and Fund staff estimates.</v>
          </cell>
        </row>
        <row r="57">
          <cell r="A57" t="str">
            <v>1/ The stocks of debt to Kazakhstan and Uzbekistan were reduced during the debt restructuring negotiations.</v>
          </cell>
        </row>
        <row r="59">
          <cell r="A59" t="str">
            <v>2/ Includes capitalized interest payments.</v>
          </cell>
        </row>
        <row r="60">
          <cell r="A60" t="str">
            <v>3/ The debt to China was converted into a grant in the third quarter of 2000.</v>
          </cell>
        </row>
        <row r="61">
          <cell r="A61" t="str">
            <v>4/ Break in data series in 1997.</v>
          </cell>
        </row>
        <row r="62">
          <cell r="A62" t="str">
            <v>5/ Data for January to June 2002 are in percent of semi-annual GDP and exports.</v>
          </cell>
        </row>
      </sheetData>
      <sheetData sheetId="58" refreshError="1"/>
      <sheetData sheetId="59" refreshError="1">
        <row r="1">
          <cell r="A1" t="str">
            <v>Table A-47. Tajikistan: Exchange Rates and U.S. Dollar Wages, 1996–2002</v>
          </cell>
        </row>
        <row r="4">
          <cell r="B4" t="str">
            <v>Local</v>
          </cell>
          <cell r="E4" t="str">
            <v>Nominal exchange rate indices 2/</v>
          </cell>
          <cell r="I4" t="str">
            <v>Real exchange rate indices 2/ 3/</v>
          </cell>
          <cell r="M4" t="str">
            <v>Average monthly</v>
          </cell>
        </row>
        <row r="5">
          <cell r="B5" t="str">
            <v>currency</v>
          </cell>
          <cell r="E5" t="str">
            <v>Average</v>
          </cell>
          <cell r="F5" t="str">
            <v>U.S.</v>
          </cell>
          <cell r="G5" t="str">
            <v>Russian</v>
          </cell>
          <cell r="I5" t="str">
            <v>Average</v>
          </cell>
          <cell r="J5" t="str">
            <v>U.S.</v>
          </cell>
          <cell r="K5" t="str">
            <v>Russian</v>
          </cell>
          <cell r="M5" t="str">
            <v>wages (in US$)</v>
          </cell>
        </row>
        <row r="6">
          <cell r="B6" t="str">
            <v xml:space="preserve">  per U.S.$ 1/</v>
          </cell>
          <cell r="F6" t="str">
            <v>dollar</v>
          </cell>
          <cell r="G6" t="str">
            <v>ruble</v>
          </cell>
          <cell r="J6" t="str">
            <v>dollar</v>
          </cell>
          <cell r="K6" t="str">
            <v>ruble</v>
          </cell>
          <cell r="M6" t="str">
            <v>Tajikistan</v>
          </cell>
        </row>
        <row r="9">
          <cell r="A9">
            <v>1993</v>
          </cell>
          <cell r="B9" t="str">
            <v>...</v>
          </cell>
          <cell r="E9">
            <v>238</v>
          </cell>
          <cell r="F9">
            <v>587</v>
          </cell>
          <cell r="G9">
            <v>99</v>
          </cell>
          <cell r="I9">
            <v>52</v>
          </cell>
          <cell r="J9">
            <v>42</v>
          </cell>
          <cell r="K9">
            <v>68</v>
          </cell>
          <cell r="M9">
            <v>14</v>
          </cell>
        </row>
        <row r="11">
          <cell r="A11">
            <v>1994</v>
          </cell>
          <cell r="B11" t="str">
            <v>...</v>
          </cell>
          <cell r="E11">
            <v>155</v>
          </cell>
          <cell r="F11">
            <v>244</v>
          </cell>
          <cell r="G11">
            <v>99</v>
          </cell>
          <cell r="I11">
            <v>105</v>
          </cell>
          <cell r="J11">
            <v>98</v>
          </cell>
          <cell r="K11">
            <v>112</v>
          </cell>
          <cell r="M11">
            <v>18</v>
          </cell>
        </row>
        <row r="12">
          <cell r="A12" t="str">
            <v>January</v>
          </cell>
          <cell r="B12">
            <v>19.933330000000002</v>
          </cell>
          <cell r="E12">
            <v>273.41472326215921</v>
          </cell>
          <cell r="F12">
            <v>511.70577118825599</v>
          </cell>
          <cell r="G12">
            <v>146.09100601490107</v>
          </cell>
          <cell r="I12">
            <v>99.70176946363614</v>
          </cell>
          <cell r="J12">
            <v>90.17019486537221</v>
          </cell>
          <cell r="K12">
            <v>110.24089333533696</v>
          </cell>
          <cell r="M12">
            <v>17.781775548791895</v>
          </cell>
        </row>
        <row r="13">
          <cell r="A13" t="str">
            <v>February</v>
          </cell>
          <cell r="B13">
            <v>20.894439999999999</v>
          </cell>
          <cell r="E13">
            <v>273.08679784148319</v>
          </cell>
          <cell r="F13">
            <v>488.16814425272941</v>
          </cell>
          <cell r="G13">
            <v>152.7678527026257</v>
          </cell>
          <cell r="I13">
            <v>99.153727578607956</v>
          </cell>
          <cell r="J13">
            <v>90.087653810244063</v>
          </cell>
          <cell r="K13">
            <v>109.13217601871702</v>
          </cell>
          <cell r="M13">
            <v>17.183518677696078</v>
          </cell>
        </row>
        <row r="14">
          <cell r="A14" t="str">
            <v>March</v>
          </cell>
          <cell r="B14">
            <v>21.754439999999999</v>
          </cell>
          <cell r="E14">
            <v>273.29583516589577</v>
          </cell>
          <cell r="F14">
            <v>468.86980312984389</v>
          </cell>
          <cell r="G14">
            <v>159.29926180027516</v>
          </cell>
          <cell r="I14">
            <v>98.403804367644526</v>
          </cell>
          <cell r="J14">
            <v>88.547123899764003</v>
          </cell>
          <cell r="K14">
            <v>109.35768760809478</v>
          </cell>
          <cell r="M14">
            <v>18.490937941863823</v>
          </cell>
        </row>
        <row r="15">
          <cell r="A15" t="str">
            <v>April</v>
          </cell>
          <cell r="B15">
            <v>22.61</v>
          </cell>
          <cell r="E15">
            <v>268.60699906468227</v>
          </cell>
          <cell r="F15">
            <v>451.1278195488722</v>
          </cell>
          <cell r="G15">
            <v>159.93187921481754</v>
          </cell>
          <cell r="I15">
            <v>96.489920281942815</v>
          </cell>
          <cell r="J15">
            <v>88.525803866049401</v>
          </cell>
          <cell r="K15">
            <v>105.17051875748379</v>
          </cell>
          <cell r="M15">
            <v>15.644847412649272</v>
          </cell>
        </row>
        <row r="16">
          <cell r="A16" t="str">
            <v>May</v>
          </cell>
          <cell r="B16">
            <v>23.577780000000001</v>
          </cell>
          <cell r="E16">
            <v>263.73862505790652</v>
          </cell>
          <cell r="F16">
            <v>432.6107038067197</v>
          </cell>
          <cell r="G16">
            <v>160.78673443667708</v>
          </cell>
          <cell r="I16">
            <v>96.841910145981217</v>
          </cell>
          <cell r="J16">
            <v>89.821127676323997</v>
          </cell>
          <cell r="K16">
            <v>104.41146535721289</v>
          </cell>
          <cell r="M16">
            <v>15.152826093041837</v>
          </cell>
        </row>
        <row r="17">
          <cell r="A17" t="str">
            <v>June</v>
          </cell>
          <cell r="B17">
            <v>26.07667</v>
          </cell>
          <cell r="E17">
            <v>243.32465314406414</v>
          </cell>
          <cell r="F17">
            <v>391.15423863553127</v>
          </cell>
          <cell r="G17">
            <v>151.36455387575836</v>
          </cell>
          <cell r="I17">
            <v>89.776171563391884</v>
          </cell>
          <cell r="J17">
            <v>83.678528566173952</v>
          </cell>
          <cell r="K17">
            <v>96.318148976601819</v>
          </cell>
          <cell r="M17">
            <v>14.72005436276948</v>
          </cell>
        </row>
        <row r="18">
          <cell r="A18" t="str">
            <v>July</v>
          </cell>
          <cell r="B18">
            <v>33.816670000000002</v>
          </cell>
          <cell r="E18">
            <v>191.28386298217498</v>
          </cell>
          <cell r="F18">
            <v>301.62638722263307</v>
          </cell>
          <cell r="G18">
            <v>121.30741137835679</v>
          </cell>
          <cell r="I18">
            <v>73.042058762985434</v>
          </cell>
          <cell r="J18">
            <v>68.603172103758396</v>
          </cell>
          <cell r="K18">
            <v>77.768158304200838</v>
          </cell>
          <cell r="M18">
            <v>11.524493689059272</v>
          </cell>
        </row>
        <row r="19">
          <cell r="A19" t="str">
            <v>August</v>
          </cell>
          <cell r="B19">
            <v>35.015560000000001</v>
          </cell>
          <cell r="E19">
            <v>188.65659498864693</v>
          </cell>
          <cell r="F19">
            <v>291.29906818568656</v>
          </cell>
          <cell r="G19">
            <v>122.18134117072744</v>
          </cell>
          <cell r="I19">
            <v>71.506688726121283</v>
          </cell>
          <cell r="J19">
            <v>67.07813054065069</v>
          </cell>
          <cell r="K19">
            <v>76.227624284724158</v>
          </cell>
          <cell r="M19">
            <v>10.796628698784199</v>
          </cell>
        </row>
        <row r="20">
          <cell r="A20" t="str">
            <v>September</v>
          </cell>
          <cell r="B20">
            <v>37.644440000000003</v>
          </cell>
          <cell r="E20">
            <v>184.53954090167741</v>
          </cell>
          <cell r="F20">
            <v>270.95634840098563</v>
          </cell>
          <cell r="G20">
            <v>125.68386884888352</v>
          </cell>
          <cell r="I20">
            <v>70.412475115091951</v>
          </cell>
          <cell r="J20">
            <v>65.154825376107013</v>
          </cell>
          <cell r="K20">
            <v>76.094389375058711</v>
          </cell>
          <cell r="M20">
            <v>13.529753663489215</v>
          </cell>
        </row>
        <row r="21">
          <cell r="A21" t="str">
            <v>October</v>
          </cell>
          <cell r="B21">
            <v>42.377780000000001</v>
          </cell>
          <cell r="E21">
            <v>186.67726643045035</v>
          </cell>
          <cell r="F21">
            <v>240.69217405914137</v>
          </cell>
          <cell r="G21">
            <v>144.78410832494544</v>
          </cell>
          <cell r="I21">
            <v>75.182388155432989</v>
          </cell>
          <cell r="J21">
            <v>65.517789448744324</v>
          </cell>
          <cell r="K21">
            <v>86.27262208191793</v>
          </cell>
          <cell r="M21">
            <v>9.2241736117370934</v>
          </cell>
        </row>
        <row r="22">
          <cell r="A22" t="str">
            <v>November</v>
          </cell>
          <cell r="B22">
            <v>47.32667</v>
          </cell>
          <cell r="E22">
            <v>170.09392112495712</v>
          </cell>
          <cell r="F22">
            <v>215.52329796286108</v>
          </cell>
          <cell r="G22">
            <v>134.2404383986769</v>
          </cell>
          <cell r="I22">
            <v>70.963306497295449</v>
          </cell>
          <cell r="J22">
            <v>64.947814885374314</v>
          </cell>
          <cell r="K22">
            <v>77.535955257566513</v>
          </cell>
          <cell r="M22">
            <v>8.3796303437364177</v>
          </cell>
        </row>
        <row r="23">
          <cell r="A23" t="str">
            <v>December</v>
          </cell>
          <cell r="B23">
            <v>52.766669999999998</v>
          </cell>
          <cell r="E23">
            <v>158.181248688376</v>
          </cell>
          <cell r="F23">
            <v>193.30384123159564</v>
          </cell>
          <cell r="G23">
            <v>129.44030122317147</v>
          </cell>
          <cell r="I23">
            <v>72.033438772612371</v>
          </cell>
          <cell r="J23">
            <v>68.679085528829106</v>
          </cell>
          <cell r="K23">
            <v>75.551621886834951</v>
          </cell>
          <cell r="M23">
            <v>8.264686780499888</v>
          </cell>
        </row>
        <row r="25">
          <cell r="A25">
            <v>1995</v>
          </cell>
          <cell r="B25">
            <v>123</v>
          </cell>
        </row>
        <row r="26">
          <cell r="A26" t="str">
            <v>January</v>
          </cell>
          <cell r="B26">
            <v>55.833329999999997</v>
          </cell>
        </row>
        <row r="27">
          <cell r="A27" t="str">
            <v>February</v>
          </cell>
          <cell r="B27">
            <v>52</v>
          </cell>
        </row>
        <row r="28">
          <cell r="A28" t="str">
            <v>March</v>
          </cell>
          <cell r="B28">
            <v>55</v>
          </cell>
        </row>
        <row r="29">
          <cell r="A29" t="str">
            <v>April</v>
          </cell>
          <cell r="B29">
            <v>66</v>
          </cell>
        </row>
        <row r="30">
          <cell r="A30" t="str">
            <v>May</v>
          </cell>
          <cell r="B30">
            <v>102</v>
          </cell>
          <cell r="E30">
            <v>100</v>
          </cell>
          <cell r="F30">
            <v>100</v>
          </cell>
          <cell r="G30">
            <v>100</v>
          </cell>
          <cell r="I30">
            <v>100</v>
          </cell>
          <cell r="J30">
            <v>100</v>
          </cell>
          <cell r="K30">
            <v>100</v>
          </cell>
        </row>
        <row r="31">
          <cell r="A31" t="str">
            <v>June</v>
          </cell>
          <cell r="B31">
            <v>168</v>
          </cell>
          <cell r="E31">
            <v>92.984961342745422</v>
          </cell>
          <cell r="F31">
            <v>60.714285714285715</v>
          </cell>
          <cell r="G31">
            <v>89.718756942646749</v>
          </cell>
          <cell r="I31">
            <v>97.304402328215303</v>
          </cell>
          <cell r="J31">
            <v>104.0672119382447</v>
          </cell>
          <cell r="K31">
            <v>90.981118033579492</v>
          </cell>
        </row>
        <row r="32">
          <cell r="A32" t="str">
            <v>July</v>
          </cell>
          <cell r="B32">
            <v>244</v>
          </cell>
          <cell r="E32">
            <v>83.444949199757176</v>
          </cell>
          <cell r="F32">
            <v>41.803278688524593</v>
          </cell>
          <cell r="G32">
            <v>78.905240898977141</v>
          </cell>
          <cell r="I32">
            <v>90.713845857941294</v>
          </cell>
          <cell r="J32">
            <v>101.68877895828776</v>
          </cell>
          <cell r="K32">
            <v>81.002724374856896</v>
          </cell>
          <cell r="M32">
            <v>3.1598360655737703</v>
          </cell>
        </row>
        <row r="33">
          <cell r="A33" t="str">
            <v>August</v>
          </cell>
          <cell r="B33">
            <v>293</v>
          </cell>
          <cell r="E33">
            <v>81.448258734274745</v>
          </cell>
          <cell r="F33">
            <v>34.8122866894198</v>
          </cell>
          <cell r="G33">
            <v>75.272977821385538</v>
          </cell>
          <cell r="I33">
            <v>154.03520171293368</v>
          </cell>
          <cell r="J33">
            <v>176.43087386378616</v>
          </cell>
          <cell r="K33">
            <v>131.57177069050752</v>
          </cell>
          <cell r="M33">
            <v>2.6587030716723548</v>
          </cell>
        </row>
        <row r="34">
          <cell r="A34" t="str">
            <v>September</v>
          </cell>
          <cell r="B34">
            <v>296</v>
          </cell>
          <cell r="E34">
            <v>39.373927723267911</v>
          </cell>
          <cell r="F34">
            <v>34.45945945945946</v>
          </cell>
          <cell r="G34">
            <v>36.433577392881503</v>
          </cell>
          <cell r="I34">
            <v>118.43887299140907</v>
          </cell>
          <cell r="J34">
            <v>137.23355875055844</v>
          </cell>
          <cell r="K34">
            <v>99.334120615467995</v>
          </cell>
          <cell r="M34">
            <v>3.2533783783783785</v>
          </cell>
        </row>
        <row r="35">
          <cell r="A35" t="str">
            <v>October</v>
          </cell>
          <cell r="B35">
            <v>299</v>
          </cell>
          <cell r="E35">
            <v>24.784652847274387</v>
          </cell>
          <cell r="F35">
            <v>34.113712374581937</v>
          </cell>
          <cell r="G35">
            <v>23.141157490560353</v>
          </cell>
          <cell r="I35">
            <v>114.15876650886062</v>
          </cell>
          <cell r="J35">
            <v>135.57324544521609</v>
          </cell>
          <cell r="K35">
            <v>94.549039385986589</v>
          </cell>
          <cell r="M35">
            <v>3.8193979933110369</v>
          </cell>
        </row>
        <row r="36">
          <cell r="A36" t="str">
            <v>November</v>
          </cell>
          <cell r="B36">
            <v>298</v>
          </cell>
          <cell r="E36">
            <v>18.352946979503059</v>
          </cell>
          <cell r="F36">
            <v>34.228187919463089</v>
          </cell>
          <cell r="G36">
            <v>17.203398852237619</v>
          </cell>
          <cell r="I36">
            <v>101.61879301120841</v>
          </cell>
          <cell r="J36">
            <v>122.76986718689922</v>
          </cell>
          <cell r="K36">
            <v>82.799577753118768</v>
          </cell>
          <cell r="M36">
            <v>3.4630872483221475</v>
          </cell>
        </row>
        <row r="37">
          <cell r="A37" t="str">
            <v>December</v>
          </cell>
          <cell r="B37">
            <v>285</v>
          </cell>
          <cell r="E37">
            <v>16.862893550906499</v>
          </cell>
          <cell r="F37">
            <v>35.789473684210527</v>
          </cell>
          <cell r="G37">
            <v>15.853976611370751</v>
          </cell>
          <cell r="I37">
            <v>153.56986480902714</v>
          </cell>
          <cell r="J37">
            <v>185.99875667629735</v>
          </cell>
          <cell r="K37">
            <v>123.84736287300245</v>
          </cell>
          <cell r="M37">
            <v>5.4877192982456142</v>
          </cell>
        </row>
        <row r="38">
          <cell r="A38">
            <v>1996</v>
          </cell>
          <cell r="B38">
            <v>293.29166666666669</v>
          </cell>
          <cell r="E38">
            <v>17.491393647079587</v>
          </cell>
          <cell r="F38">
            <v>34.777667282284412</v>
          </cell>
          <cell r="G38">
            <v>17.112202343340321</v>
          </cell>
          <cell r="I38">
            <v>198.88869835626568</v>
          </cell>
          <cell r="J38">
            <v>241.33750946449905</v>
          </cell>
          <cell r="K38">
            <v>158.37032070100616</v>
          </cell>
          <cell r="M38">
            <v>9.2452819463529341</v>
          </cell>
        </row>
        <row r="39">
          <cell r="A39" t="str">
            <v>January</v>
          </cell>
          <cell r="B39">
            <v>299</v>
          </cell>
          <cell r="E39">
            <v>16.41395473963728</v>
          </cell>
          <cell r="F39">
            <v>34.113712374581944</v>
          </cell>
          <cell r="G39">
            <v>15.484582289813224</v>
          </cell>
          <cell r="I39">
            <v>161.79798571220277</v>
          </cell>
          <cell r="J39">
            <v>197.48078566700826</v>
          </cell>
          <cell r="K39">
            <v>128.74703226029021</v>
          </cell>
          <cell r="M39">
            <v>4.8628762541806019</v>
          </cell>
        </row>
        <row r="40">
          <cell r="A40" t="str">
            <v>February</v>
          </cell>
          <cell r="B40">
            <v>298</v>
          </cell>
          <cell r="E40">
            <v>16.665962508422194</v>
          </cell>
          <cell r="F40">
            <v>34.228187919463089</v>
          </cell>
          <cell r="G40">
            <v>15.829783572205185</v>
          </cell>
          <cell r="I40">
            <v>193.30003878878426</v>
          </cell>
          <cell r="J40">
            <v>237.07454585446897</v>
          </cell>
          <cell r="K40">
            <v>153.12672680988112</v>
          </cell>
          <cell r="M40">
            <v>4.9093959731543633</v>
          </cell>
        </row>
        <row r="41">
          <cell r="A41" t="str">
            <v>March</v>
          </cell>
          <cell r="B41">
            <v>285</v>
          </cell>
          <cell r="E41">
            <v>17.581556897799203</v>
          </cell>
          <cell r="F41">
            <v>35.789473684210527</v>
          </cell>
          <cell r="G41">
            <v>16.786341455454846</v>
          </cell>
          <cell r="I41">
            <v>232.65649972342717</v>
          </cell>
          <cell r="J41">
            <v>286.18796407936105</v>
          </cell>
          <cell r="K41">
            <v>183.23068992002445</v>
          </cell>
          <cell r="M41">
            <v>7.1368421052631579</v>
          </cell>
        </row>
        <row r="42">
          <cell r="A42" t="str">
            <v>April</v>
          </cell>
          <cell r="B42">
            <v>282</v>
          </cell>
          <cell r="E42">
            <v>18.004629436281505</v>
          </cell>
          <cell r="F42">
            <v>36.170212765957444</v>
          </cell>
          <cell r="G42">
            <v>17.212801944021276</v>
          </cell>
          <cell r="I42">
            <v>241.62725122024739</v>
          </cell>
          <cell r="J42">
            <v>296.56994413058004</v>
          </cell>
          <cell r="K42">
            <v>188.98816008156592</v>
          </cell>
          <cell r="M42">
            <v>7.173758865248228</v>
          </cell>
        </row>
        <row r="43">
          <cell r="A43" t="str">
            <v>May</v>
          </cell>
          <cell r="B43">
            <v>277</v>
          </cell>
          <cell r="E43">
            <v>18.566614174277294</v>
          </cell>
          <cell r="F43">
            <v>36.823104693140792</v>
          </cell>
          <cell r="G43">
            <v>17.880876564036665</v>
          </cell>
          <cell r="I43">
            <v>247.93337676185411</v>
          </cell>
          <cell r="J43">
            <v>302.32846964950284</v>
          </cell>
          <cell r="K43">
            <v>194.19727369525251</v>
          </cell>
          <cell r="M43">
            <v>8.628158844765343</v>
          </cell>
        </row>
        <row r="44">
          <cell r="A44" t="str">
            <v>June</v>
          </cell>
          <cell r="B44">
            <v>286</v>
          </cell>
          <cell r="E44">
            <v>18.06024879694877</v>
          </cell>
          <cell r="F44">
            <v>35.664335664335667</v>
          </cell>
          <cell r="G44">
            <v>17.485990595374897</v>
          </cell>
          <cell r="I44">
            <v>201.50800917589416</v>
          </cell>
          <cell r="J44">
            <v>246.50137648034527</v>
          </cell>
          <cell r="K44">
            <v>158.00739431093163</v>
          </cell>
          <cell r="M44">
            <v>9.5279720279720284</v>
          </cell>
        </row>
        <row r="45">
          <cell r="A45" t="str">
            <v>July</v>
          </cell>
          <cell r="B45">
            <v>296</v>
          </cell>
          <cell r="E45">
            <v>17.531934567621146</v>
          </cell>
          <cell r="F45">
            <v>34.45945945945946</v>
          </cell>
          <cell r="G45">
            <v>17.198632623878908</v>
          </cell>
          <cell r="I45">
            <v>183.3423072921496</v>
          </cell>
          <cell r="J45">
            <v>223.68330671770349</v>
          </cell>
          <cell r="K45">
            <v>145.37898785018143</v>
          </cell>
          <cell r="M45">
            <v>9.1824324324324333</v>
          </cell>
        </row>
        <row r="46">
          <cell r="A46" t="str">
            <v>August</v>
          </cell>
          <cell r="B46">
            <v>300</v>
          </cell>
          <cell r="E46">
            <v>17.437241745559451</v>
          </cell>
          <cell r="F46">
            <v>34</v>
          </cell>
          <cell r="G46">
            <v>17.384054089920262</v>
          </cell>
          <cell r="I46">
            <v>185.47419285428887</v>
          </cell>
          <cell r="J46">
            <v>223.98880052889353</v>
          </cell>
          <cell r="K46">
            <v>149.8912187687306</v>
          </cell>
          <cell r="M46">
            <v>9.2366666666666664</v>
          </cell>
        </row>
        <row r="47">
          <cell r="A47" t="str">
            <v>September</v>
          </cell>
          <cell r="B47">
            <v>302</v>
          </cell>
          <cell r="E47">
            <v>17.548754017959208</v>
          </cell>
          <cell r="F47">
            <v>33.774834437086092</v>
          </cell>
          <cell r="G47">
            <v>17.575430635946418</v>
          </cell>
          <cell r="I47">
            <v>180.49427391723961</v>
          </cell>
          <cell r="J47">
            <v>215.61194591163351</v>
          </cell>
          <cell r="K47">
            <v>146.70689588062947</v>
          </cell>
          <cell r="M47">
            <v>12.162251655629138</v>
          </cell>
        </row>
        <row r="48">
          <cell r="A48" t="str">
            <v>October</v>
          </cell>
          <cell r="B48">
            <v>297</v>
          </cell>
          <cell r="E48">
            <v>17.50007243263094</v>
          </cell>
          <cell r="F48">
            <v>34.343434343434346</v>
          </cell>
          <cell r="G48">
            <v>17.560288006756469</v>
          </cell>
          <cell r="I48">
            <v>181.78142323669826</v>
          </cell>
          <cell r="J48">
            <v>216.33520465332026</v>
          </cell>
          <cell r="K48">
            <v>147.4496163935473</v>
          </cell>
          <cell r="M48">
            <v>13.057239057239057</v>
          </cell>
        </row>
        <row r="49">
          <cell r="A49" t="str">
            <v>November</v>
          </cell>
          <cell r="B49">
            <v>304</v>
          </cell>
          <cell r="E49">
            <v>17.617282390129553</v>
          </cell>
          <cell r="F49">
            <v>33.55263157894737</v>
          </cell>
          <cell r="G49">
            <v>17.820151164507017</v>
          </cell>
          <cell r="I49">
            <v>185.26320162378383</v>
          </cell>
          <cell r="J49">
            <v>222.03950357353273</v>
          </cell>
          <cell r="K49">
            <v>150.36502801566152</v>
          </cell>
          <cell r="M49">
            <v>11.565789473684211</v>
          </cell>
        </row>
        <row r="50">
          <cell r="A50" t="str">
            <v>December</v>
          </cell>
          <cell r="B50">
            <v>320</v>
          </cell>
          <cell r="E50">
            <v>16.968472057688523</v>
          </cell>
          <cell r="F50">
            <v>31.875000000000004</v>
          </cell>
          <cell r="G50">
            <v>17.127495178168736</v>
          </cell>
          <cell r="I50">
            <v>191.4858199686179</v>
          </cell>
          <cell r="J50">
            <v>228.2482663276397</v>
          </cell>
          <cell r="K50">
            <v>154.35482442537736</v>
          </cell>
          <cell r="M50">
            <v>13.500000000000002</v>
          </cell>
        </row>
        <row r="51">
          <cell r="A51">
            <v>1997</v>
          </cell>
          <cell r="B51">
            <v>563.625</v>
          </cell>
          <cell r="E51">
            <v>11.342070678305852</v>
          </cell>
          <cell r="F51">
            <v>18.097139055222886</v>
          </cell>
          <cell r="G51">
            <v>11.222262469064535</v>
          </cell>
          <cell r="I51">
            <v>199.27299154400393</v>
          </cell>
          <cell r="J51">
            <v>231.95706702256732</v>
          </cell>
          <cell r="K51">
            <v>153.79137146665983</v>
          </cell>
          <cell r="M51">
            <v>9.0322966152040873</v>
          </cell>
        </row>
        <row r="52">
          <cell r="A52" t="str">
            <v>January</v>
          </cell>
          <cell r="B52">
            <v>332</v>
          </cell>
          <cell r="E52">
            <v>16.591720114604584</v>
          </cell>
          <cell r="F52">
            <v>30.722891566265066</v>
          </cell>
          <cell r="G52">
            <v>16.658673868620305</v>
          </cell>
          <cell r="I52">
            <v>194.52700489997127</v>
          </cell>
          <cell r="J52">
            <v>230.93090897922332</v>
          </cell>
          <cell r="K52">
            <v>154.67950102323755</v>
          </cell>
          <cell r="M52">
            <v>11.650602409638553</v>
          </cell>
        </row>
        <row r="53">
          <cell r="A53" t="str">
            <v>February</v>
          </cell>
          <cell r="B53">
            <v>357</v>
          </cell>
          <cell r="E53">
            <v>15.775066397348988</v>
          </cell>
          <cell r="F53">
            <v>28.571428571428573</v>
          </cell>
          <cell r="G53">
            <v>15.652609159839191</v>
          </cell>
          <cell r="I53">
            <v>185.83708873730362</v>
          </cell>
          <cell r="J53">
            <v>217.32260207686272</v>
          </cell>
          <cell r="K53">
            <v>145.19494511817311</v>
          </cell>
          <cell r="M53">
            <v>10.456582633053221</v>
          </cell>
        </row>
        <row r="54">
          <cell r="A54" t="str">
            <v>March</v>
          </cell>
          <cell r="B54">
            <v>389</v>
          </cell>
          <cell r="E54">
            <v>14.64356480516885</v>
          </cell>
          <cell r="F54">
            <v>26.22107969151671</v>
          </cell>
          <cell r="G54">
            <v>14.493903957972751</v>
          </cell>
          <cell r="I54">
            <v>179.1233859928096</v>
          </cell>
          <cell r="J54">
            <v>208.62462071464631</v>
          </cell>
          <cell r="K54">
            <v>138.82229419240238</v>
          </cell>
          <cell r="M54">
            <v>10.298200514138818</v>
          </cell>
        </row>
        <row r="55">
          <cell r="A55" t="str">
            <v>April</v>
          </cell>
          <cell r="B55">
            <v>403</v>
          </cell>
          <cell r="E55">
            <v>14.225444707921548</v>
          </cell>
          <cell r="F55">
            <v>25.310173697270475</v>
          </cell>
          <cell r="G55">
            <v>14.091777141566403</v>
          </cell>
          <cell r="I55">
            <v>211.48550329208663</v>
          </cell>
          <cell r="J55">
            <v>246.26690655779348</v>
          </cell>
          <cell r="K55">
            <v>163.56816132966679</v>
          </cell>
          <cell r="M55">
            <v>9.1637717121588089</v>
          </cell>
        </row>
        <row r="56">
          <cell r="A56" t="str">
            <v>May</v>
          </cell>
          <cell r="B56">
            <v>417</v>
          </cell>
          <cell r="E56">
            <v>13.779529898439272</v>
          </cell>
          <cell r="F56">
            <v>24.460431654676263</v>
          </cell>
          <cell r="G56">
            <v>13.691780764382681</v>
          </cell>
          <cell r="I56">
            <v>207.52029832222317</v>
          </cell>
          <cell r="J56">
            <v>243.17640191244931</v>
          </cell>
          <cell r="K56">
            <v>160.65765705515068</v>
          </cell>
          <cell r="M56">
            <v>8.8705035971223012</v>
          </cell>
        </row>
        <row r="57">
          <cell r="A57" t="str">
            <v>June</v>
          </cell>
          <cell r="B57">
            <v>517</v>
          </cell>
          <cell r="E57">
            <v>11.13455824427971</v>
          </cell>
          <cell r="F57">
            <v>19.729206963249521</v>
          </cell>
          <cell r="G57">
            <v>11.029553129172287</v>
          </cell>
          <cell r="I57">
            <v>181.89453057506131</v>
          </cell>
          <cell r="J57">
            <v>213.30965469822888</v>
          </cell>
          <cell r="K57">
            <v>139.91618774658573</v>
          </cell>
          <cell r="M57">
            <v>8.3752417794970988</v>
          </cell>
        </row>
        <row r="58">
          <cell r="A58" t="str">
            <v>July</v>
          </cell>
          <cell r="B58">
            <v>576</v>
          </cell>
          <cell r="E58">
            <v>10.163499224814371</v>
          </cell>
          <cell r="F58">
            <v>17.708333333333339</v>
          </cell>
          <cell r="G58">
            <v>9.9557862502478454</v>
          </cell>
          <cell r="I58">
            <v>196.98530292316121</v>
          </cell>
          <cell r="J58">
            <v>229.44808946419511</v>
          </cell>
          <cell r="K58">
            <v>149.57570023326244</v>
          </cell>
          <cell r="M58">
            <v>7.328125</v>
          </cell>
        </row>
        <row r="59">
          <cell r="A59" t="str">
            <v>August</v>
          </cell>
          <cell r="B59">
            <v>723</v>
          </cell>
          <cell r="E59">
            <v>8.1792676516103757</v>
          </cell>
          <cell r="F59">
            <v>14.107883817427389</v>
          </cell>
          <cell r="G59">
            <v>7.9273518944265025</v>
          </cell>
          <cell r="I59">
            <v>195.3433795117586</v>
          </cell>
          <cell r="J59">
            <v>224.30608087791765</v>
          </cell>
          <cell r="K59">
            <v>147.23708900294523</v>
          </cell>
          <cell r="M59">
            <v>6.0705394190871376</v>
          </cell>
        </row>
        <row r="60">
          <cell r="A60" t="str">
            <v>September</v>
          </cell>
          <cell r="B60">
            <v>752</v>
          </cell>
          <cell r="E60">
            <v>7.8500744701924727</v>
          </cell>
          <cell r="F60">
            <v>13.563829787234045</v>
          </cell>
          <cell r="G60">
            <v>7.688781088006813</v>
          </cell>
          <cell r="I60">
            <v>201.88113914058582</v>
          </cell>
          <cell r="J60">
            <v>232.64340132956323</v>
          </cell>
          <cell r="K60">
            <v>154.40849947968053</v>
          </cell>
          <cell r="M60">
            <v>8.8271276595744688</v>
          </cell>
        </row>
        <row r="61">
          <cell r="A61" t="str">
            <v>October</v>
          </cell>
          <cell r="B61">
            <v>749</v>
          </cell>
          <cell r="E61">
            <v>7.887731146179668</v>
          </cell>
          <cell r="F61">
            <v>13.618157543391192</v>
          </cell>
          <cell r="G61">
            <v>7.7850140356239406</v>
          </cell>
          <cell r="I61">
            <v>204.31557868332595</v>
          </cell>
          <cell r="J61">
            <v>236.50478527945492</v>
          </cell>
          <cell r="K61">
            <v>157.7456555066239</v>
          </cell>
          <cell r="M61">
            <v>8.8544726301735643</v>
          </cell>
        </row>
        <row r="62">
          <cell r="A62" t="str">
            <v>November</v>
          </cell>
          <cell r="B62">
            <v>748</v>
          </cell>
          <cell r="E62">
            <v>7.8812118827989499</v>
          </cell>
          <cell r="F62">
            <v>13.63636363636364</v>
          </cell>
          <cell r="G62">
            <v>7.8207853565223839</v>
          </cell>
          <cell r="I62">
            <v>212.9470337952643</v>
          </cell>
          <cell r="J62">
            <v>247.78572081526031</v>
          </cell>
          <cell r="K62">
            <v>165.24347400992502</v>
          </cell>
          <cell r="M62">
            <v>8.1831550802139041</v>
          </cell>
        </row>
        <row r="63">
          <cell r="A63" t="str">
            <v>December</v>
          </cell>
          <cell r="B63">
            <v>747</v>
          </cell>
          <cell r="E63">
            <v>7.9931795963114389</v>
          </cell>
          <cell r="F63">
            <v>13.654618473895585</v>
          </cell>
          <cell r="G63">
            <v>7.8711329823933553</v>
          </cell>
          <cell r="I63">
            <v>219.41565265449509</v>
          </cell>
          <cell r="J63">
            <v>253.16563156521386</v>
          </cell>
          <cell r="K63">
            <v>168.44729290226437</v>
          </cell>
          <cell r="M63">
            <v>10.309236947791165</v>
          </cell>
        </row>
        <row r="64">
          <cell r="A64">
            <v>1998</v>
          </cell>
          <cell r="B64">
            <v>776.64833333333343</v>
          </cell>
          <cell r="E64">
            <v>9.3067201321056725</v>
          </cell>
          <cell r="F64">
            <v>13.133357225170549</v>
          </cell>
          <cell r="G64">
            <v>12.090381861708304</v>
          </cell>
          <cell r="I64">
            <v>224.02978468237538</v>
          </cell>
          <cell r="J64">
            <v>238.03395962448803</v>
          </cell>
          <cell r="K64">
            <v>194.72007977756564</v>
          </cell>
          <cell r="M64">
            <v>11.106383368131157</v>
          </cell>
        </row>
        <row r="65">
          <cell r="A65" t="str">
            <v>January</v>
          </cell>
          <cell r="B65">
            <v>750</v>
          </cell>
          <cell r="E65">
            <v>8.0397962273034853</v>
          </cell>
          <cell r="F65">
            <v>13.600000000000001</v>
          </cell>
          <cell r="G65">
            <v>7.8881078197052306</v>
          </cell>
          <cell r="I65">
            <v>219.61675518129783</v>
          </cell>
          <cell r="J65">
            <v>252.433486095191</v>
          </cell>
          <cell r="K65">
            <v>167.14824579907562</v>
          </cell>
          <cell r="M65">
            <v>9.6013333333333328</v>
          </cell>
        </row>
        <row r="66">
          <cell r="A66" t="str">
            <v>February</v>
          </cell>
          <cell r="B66">
            <v>753</v>
          </cell>
          <cell r="E66">
            <v>8.0632722515459214</v>
          </cell>
          <cell r="F66">
            <v>13.545816733067731</v>
          </cell>
          <cell r="G66">
            <v>7.937602690938145</v>
          </cell>
          <cell r="I66">
            <v>224.95464009841893</v>
          </cell>
          <cell r="J66">
            <v>258.81720037786704</v>
          </cell>
          <cell r="K66">
            <v>171.36375960262529</v>
          </cell>
          <cell r="M66">
            <v>9.3771580345285521</v>
          </cell>
        </row>
        <row r="67">
          <cell r="A67" t="str">
            <v>March</v>
          </cell>
          <cell r="B67">
            <v>754</v>
          </cell>
          <cell r="E67">
            <v>8.0982189666542492</v>
          </cell>
          <cell r="F67">
            <v>13.527851458885944</v>
          </cell>
          <cell r="G67">
            <v>7.9867765833326931</v>
          </cell>
          <cell r="I67">
            <v>226.31956615041068</v>
          </cell>
          <cell r="J67">
            <v>259.91240766456406</v>
          </cell>
          <cell r="K67">
            <v>172.42551118546535</v>
          </cell>
          <cell r="M67">
            <v>10.137931034482758</v>
          </cell>
        </row>
        <row r="68">
          <cell r="A68" t="str">
            <v>April</v>
          </cell>
          <cell r="B68">
            <v>754</v>
          </cell>
          <cell r="E68">
            <v>8.1140663589256175</v>
          </cell>
          <cell r="F68">
            <v>13.527851458885944</v>
          </cell>
          <cell r="G68">
            <v>8.0314104692757944</v>
          </cell>
          <cell r="I68">
            <v>229.70465239999859</v>
          </cell>
          <cell r="J68">
            <v>264.05912201088398</v>
          </cell>
          <cell r="K68">
            <v>175.63479681494039</v>
          </cell>
          <cell r="M68">
            <v>10.088859416445624</v>
          </cell>
        </row>
        <row r="69">
          <cell r="A69" t="str">
            <v>May</v>
          </cell>
          <cell r="B69">
            <v>754</v>
          </cell>
          <cell r="E69">
            <v>8.094640245980532</v>
          </cell>
          <cell r="F69">
            <v>13.527851458885944</v>
          </cell>
          <cell r="G69">
            <v>8.0645042270520246</v>
          </cell>
          <cell r="I69">
            <v>219.58932868602287</v>
          </cell>
          <cell r="J69">
            <v>253.61586956025926</v>
          </cell>
          <cell r="K69">
            <v>168.81228032911534</v>
          </cell>
          <cell r="M69">
            <v>10.122015915119364</v>
          </cell>
        </row>
        <row r="70">
          <cell r="A70" t="str">
            <v>June</v>
          </cell>
          <cell r="B70">
            <v>754</v>
          </cell>
          <cell r="E70">
            <v>8.1297457394134724</v>
          </cell>
          <cell r="F70">
            <v>13.527851458885944</v>
          </cell>
          <cell r="G70">
            <v>8.082512369696186</v>
          </cell>
          <cell r="I70">
            <v>209.53218569713474</v>
          </cell>
          <cell r="J70">
            <v>240.28570760248704</v>
          </cell>
          <cell r="K70">
            <v>160.90716052740592</v>
          </cell>
          <cell r="M70">
            <v>11.50663129973475</v>
          </cell>
        </row>
        <row r="71">
          <cell r="A71" t="str">
            <v>July</v>
          </cell>
          <cell r="B71">
            <v>754</v>
          </cell>
          <cell r="E71">
            <v>8.1893979560327335</v>
          </cell>
          <cell r="F71">
            <v>13.527851458885944</v>
          </cell>
          <cell r="G71">
            <v>8.1537643783028155</v>
          </cell>
          <cell r="I71">
            <v>199.80327273214942</v>
          </cell>
          <cell r="J71">
            <v>228.32669947760232</v>
          </cell>
          <cell r="K71">
            <v>153.73913492435332</v>
          </cell>
          <cell r="M71">
            <v>11.673740053050398</v>
          </cell>
        </row>
        <row r="72">
          <cell r="A72" t="str">
            <v>August</v>
          </cell>
          <cell r="B72">
            <v>754</v>
          </cell>
          <cell r="E72">
            <v>8.5333713455287707</v>
          </cell>
          <cell r="F72">
            <v>13.527851458885944</v>
          </cell>
          <cell r="G72">
            <v>8.8870179620514875</v>
          </cell>
          <cell r="I72">
            <v>199.78388096246582</v>
          </cell>
          <cell r="J72">
            <v>222.67705200228252</v>
          </cell>
          <cell r="K72">
            <v>157.86941083133061</v>
          </cell>
          <cell r="M72">
            <v>11.847480106100795</v>
          </cell>
        </row>
        <row r="73">
          <cell r="A73" t="str">
            <v>September</v>
          </cell>
          <cell r="B73">
            <v>754</v>
          </cell>
          <cell r="E73">
            <v>11.900105805851057</v>
          </cell>
          <cell r="F73">
            <v>13.527851458885944</v>
          </cell>
          <cell r="G73">
            <v>18.89355638462709</v>
          </cell>
          <cell r="I73">
            <v>243.35826723638925</v>
          </cell>
          <cell r="J73">
            <v>226.42901737973483</v>
          </cell>
          <cell r="K73">
            <v>246.62745178227988</v>
          </cell>
          <cell r="M73">
            <v>13.944297082228116</v>
          </cell>
        </row>
        <row r="74">
          <cell r="A74" t="str">
            <v>October</v>
          </cell>
          <cell r="B74">
            <v>798.78</v>
          </cell>
          <cell r="E74">
            <v>11.944890758086361</v>
          </cell>
          <cell r="F74">
            <v>12.769473447006689</v>
          </cell>
          <cell r="G74">
            <v>20.281251150802522</v>
          </cell>
          <cell r="I74">
            <v>240.80982856813486</v>
          </cell>
          <cell r="J74">
            <v>221.34872518179461</v>
          </cell>
          <cell r="K74">
            <v>255.36806780157013</v>
          </cell>
          <cell r="M74">
            <v>11.782969027767347</v>
          </cell>
        </row>
        <row r="75">
          <cell r="A75" t="str">
            <v>November</v>
          </cell>
          <cell r="B75">
            <v>875</v>
          </cell>
          <cell r="E75">
            <v>11.343864644922155</v>
          </cell>
          <cell r="F75">
            <v>11.65714285714286</v>
          </cell>
          <cell r="G75">
            <v>19.440954970823121</v>
          </cell>
          <cell r="I75">
            <v>241.45229327031393</v>
          </cell>
          <cell r="J75">
            <v>222.24585618068929</v>
          </cell>
          <cell r="K75">
            <v>251.27243193498344</v>
          </cell>
          <cell r="M75">
            <v>11.173714285714285</v>
          </cell>
        </row>
        <row r="76">
          <cell r="A76" t="str">
            <v>December</v>
          </cell>
          <cell r="B76">
            <v>977</v>
          </cell>
          <cell r="E76">
            <v>11.229271285023705</v>
          </cell>
          <cell r="F76">
            <v>10.440122824974415</v>
          </cell>
          <cell r="G76">
            <v>21.437123333892508</v>
          </cell>
          <cell r="I76">
            <v>233.43274520576688</v>
          </cell>
          <cell r="J76">
            <v>206.25637196050243</v>
          </cell>
          <cell r="K76">
            <v>255.47270579764282</v>
          </cell>
          <cell r="M76">
            <v>12.020470829068579</v>
          </cell>
        </row>
        <row r="77">
          <cell r="A77">
            <v>1999</v>
          </cell>
          <cell r="B77">
            <v>1237.7083333333333</v>
          </cell>
          <cell r="E77">
            <v>9.7452735570012248</v>
          </cell>
          <cell r="F77">
            <v>8.2410368624810637</v>
          </cell>
          <cell r="G77">
            <v>19.964368749331513</v>
          </cell>
          <cell r="I77">
            <v>218.42603443676518</v>
          </cell>
          <cell r="J77">
            <v>186.96356448435006</v>
          </cell>
          <cell r="K77">
            <v>231.64109852830614</v>
          </cell>
          <cell r="M77">
            <v>10.076182784710291</v>
          </cell>
        </row>
        <row r="78">
          <cell r="A78" t="str">
            <v>January</v>
          </cell>
          <cell r="B78">
            <v>987.5</v>
          </cell>
          <cell r="E78">
            <v>11.079689317911875</v>
          </cell>
          <cell r="F78">
            <v>10.329113924050636</v>
          </cell>
          <cell r="G78">
            <v>22.283405001497339</v>
          </cell>
          <cell r="I78">
            <v>228.83654977849309</v>
          </cell>
          <cell r="J78">
            <v>199.41766597390824</v>
          </cell>
          <cell r="K78">
            <v>253.33905759710481</v>
          </cell>
          <cell r="M78">
            <v>10.824303797468353</v>
          </cell>
        </row>
        <row r="79">
          <cell r="A79" t="str">
            <v>February</v>
          </cell>
          <cell r="B79">
            <v>998</v>
          </cell>
          <cell r="E79">
            <v>11.271771027949825</v>
          </cell>
          <cell r="F79">
            <v>10.22044088176353</v>
          </cell>
          <cell r="G79">
            <v>22.683891952845485</v>
          </cell>
          <cell r="I79">
            <v>229.81379215541881</v>
          </cell>
          <cell r="J79">
            <v>198.53211834317631</v>
          </cell>
          <cell r="K79">
            <v>249.46915888210512</v>
          </cell>
          <cell r="M79">
            <v>11.122244488977955</v>
          </cell>
        </row>
        <row r="80">
          <cell r="A80" t="str">
            <v>March</v>
          </cell>
          <cell r="B80">
            <v>1018</v>
          </cell>
          <cell r="E80">
            <v>11.322228440945393</v>
          </cell>
          <cell r="F80">
            <v>10.0196463654224</v>
          </cell>
          <cell r="G80">
            <v>22.878597482444494</v>
          </cell>
          <cell r="I80">
            <v>233.39559542476104</v>
          </cell>
          <cell r="J80">
            <v>199.31996204307424</v>
          </cell>
          <cell r="K80">
            <v>251.12106162927245</v>
          </cell>
          <cell r="M80">
            <v>11.346758349705304</v>
          </cell>
        </row>
        <row r="81">
          <cell r="A81" t="str">
            <v>April</v>
          </cell>
          <cell r="B81">
            <v>1083</v>
          </cell>
          <cell r="E81">
            <v>10.956596617744092</v>
          </cell>
          <cell r="F81">
            <v>9.4182825484764567</v>
          </cell>
          <cell r="G81">
            <v>22.575841013919241</v>
          </cell>
          <cell r="I81">
            <v>238.4386024347624</v>
          </cell>
          <cell r="J81">
            <v>199.80303551100982</v>
          </cell>
          <cell r="K81">
            <v>258.14274652064933</v>
          </cell>
          <cell r="M81">
            <v>10.253000923361034</v>
          </cell>
        </row>
        <row r="82">
          <cell r="A82" t="str">
            <v>May</v>
          </cell>
          <cell r="B82">
            <v>1133</v>
          </cell>
          <cell r="E82">
            <v>10.444695091920948</v>
          </cell>
          <cell r="F82">
            <v>9.0026478375992962</v>
          </cell>
          <cell r="G82">
            <v>21.333205854345049</v>
          </cell>
          <cell r="I82">
            <v>224.54081234729392</v>
          </cell>
          <cell r="J82">
            <v>190.9209344619118</v>
          </cell>
          <cell r="K82">
            <v>238.44416801775546</v>
          </cell>
          <cell r="M82">
            <v>9.5639894086496042</v>
          </cell>
        </row>
        <row r="83">
          <cell r="A83" t="str">
            <v>June</v>
          </cell>
          <cell r="B83">
            <v>1212.5</v>
          </cell>
          <cell r="E83">
            <v>9.8083651588725136</v>
          </cell>
          <cell r="F83">
            <v>8.4123711340206206</v>
          </cell>
          <cell r="G83">
            <v>19.806124931718486</v>
          </cell>
          <cell r="I83">
            <v>205.36948688924369</v>
          </cell>
          <cell r="J83">
            <v>175.40732915547355</v>
          </cell>
          <cell r="K83">
            <v>213.77209239424235</v>
          </cell>
          <cell r="M83">
            <v>9.3385567010309281</v>
          </cell>
        </row>
        <row r="84">
          <cell r="A84" t="str">
            <v>July</v>
          </cell>
          <cell r="B84">
            <v>1301</v>
          </cell>
          <cell r="E84">
            <v>9.1575340701084471</v>
          </cell>
          <cell r="F84">
            <v>7.8401229823212937</v>
          </cell>
          <cell r="G84">
            <v>18.474544537924348</v>
          </cell>
          <cell r="I84">
            <v>206.87939981877085</v>
          </cell>
          <cell r="J84">
            <v>178.41881030664533</v>
          </cell>
          <cell r="K84">
            <v>212.39595468973937</v>
          </cell>
          <cell r="M84">
            <v>9.0714834742505754</v>
          </cell>
        </row>
        <row r="85">
          <cell r="A85" t="str">
            <v>August</v>
          </cell>
          <cell r="B85">
            <v>1375.5</v>
          </cell>
          <cell r="E85">
            <v>8.6561248127254586</v>
          </cell>
          <cell r="F85">
            <v>7.415485278080701</v>
          </cell>
          <cell r="G85">
            <v>17.745242070661323</v>
          </cell>
          <cell r="I85">
            <v>225.14967365157753</v>
          </cell>
          <cell r="J85">
            <v>195.23986362366708</v>
          </cell>
          <cell r="K85">
            <v>233.84705495703633</v>
          </cell>
          <cell r="M85">
            <v>9.0178117048346067</v>
          </cell>
        </row>
        <row r="86">
          <cell r="A86" t="str">
            <v>September</v>
          </cell>
          <cell r="B86">
            <v>1436</v>
          </cell>
          <cell r="E86">
            <v>8.4351862755373759</v>
          </cell>
          <cell r="F86">
            <v>7.1030640668523706</v>
          </cell>
          <cell r="G86">
            <v>17.526359949365034</v>
          </cell>
          <cell r="I86">
            <v>214.30755578200575</v>
          </cell>
          <cell r="J86">
            <v>183.74221244256117</v>
          </cell>
          <cell r="K86">
            <v>224.36369095548645</v>
          </cell>
          <cell r="M86">
            <v>9.9115598885793883</v>
          </cell>
        </row>
        <row r="87">
          <cell r="A87" t="str">
            <v>October</v>
          </cell>
          <cell r="B87">
            <v>1436</v>
          </cell>
          <cell r="E87">
            <v>8.4264530589834585</v>
          </cell>
          <cell r="F87">
            <v>7.1030640668523706</v>
          </cell>
          <cell r="G87">
            <v>17.703006983539595</v>
          </cell>
          <cell r="I87">
            <v>207.97287039857633</v>
          </cell>
          <cell r="J87">
            <v>179.68222588380033</v>
          </cell>
          <cell r="K87">
            <v>219.02617084206531</v>
          </cell>
          <cell r="M87">
            <v>9.7137883008356543</v>
          </cell>
        </row>
        <row r="88">
          <cell r="A88" t="str">
            <v>November</v>
          </cell>
          <cell r="B88">
            <v>1436</v>
          </cell>
          <cell r="E88">
            <v>8.6248274229948088</v>
          </cell>
          <cell r="F88">
            <v>7.1030640668523706</v>
          </cell>
          <cell r="G88">
            <v>18.110067929834859</v>
          </cell>
          <cell r="I88">
            <v>204.07589758183161</v>
          </cell>
          <cell r="J88">
            <v>173.10986755332121</v>
          </cell>
          <cell r="K88">
            <v>213.87777827104406</v>
          </cell>
          <cell r="M88">
            <v>9.665041782729805</v>
          </cell>
        </row>
        <row r="89">
          <cell r="A89" t="str">
            <v>December</v>
          </cell>
          <cell r="B89">
            <v>1436</v>
          </cell>
          <cell r="E89">
            <v>8.7598113883204949</v>
          </cell>
          <cell r="F89">
            <v>7.1030640668523706</v>
          </cell>
          <cell r="G89">
            <v>18.452137283882863</v>
          </cell>
          <cell r="I89">
            <v>202.33217697844631</v>
          </cell>
          <cell r="J89">
            <v>169.9687485136534</v>
          </cell>
          <cell r="K89">
            <v>211.89424758317352</v>
          </cell>
          <cell r="M89">
            <v>11.085654596100278</v>
          </cell>
        </row>
        <row r="90">
          <cell r="A90">
            <v>2000</v>
          </cell>
          <cell r="B90">
            <v>1.8231666666666668</v>
          </cell>
          <cell r="E90">
            <v>7.3957214493464418</v>
          </cell>
          <cell r="F90">
            <v>5.5946613035926482</v>
          </cell>
          <cell r="G90">
            <v>15.483263562211583</v>
          </cell>
          <cell r="I90">
            <v>195.15865092918563</v>
          </cell>
          <cell r="J90">
            <v>160.924105381841</v>
          </cell>
          <cell r="K90">
            <v>194.88342644198056</v>
          </cell>
          <cell r="M90">
            <v>8.899572168386781</v>
          </cell>
        </row>
        <row r="91">
          <cell r="A91" t="str">
            <v>January</v>
          </cell>
          <cell r="B91">
            <v>1493</v>
          </cell>
          <cell r="E91">
            <v>8.6210581094127718</v>
          </cell>
          <cell r="F91">
            <v>6.8318821165438743</v>
          </cell>
          <cell r="G91">
            <v>18.667680966741294</v>
          </cell>
          <cell r="I91">
            <v>197.84524113641689</v>
          </cell>
          <cell r="J91">
            <v>164.38945375687481</v>
          </cell>
          <cell r="K91">
            <v>210.95728160504373</v>
          </cell>
          <cell r="M91">
            <v>9.3951701856456591</v>
          </cell>
        </row>
        <row r="92">
          <cell r="A92" t="str">
            <v>February</v>
          </cell>
          <cell r="B92">
            <v>1571</v>
          </cell>
          <cell r="E92">
            <v>8.3626474707601162</v>
          </cell>
          <cell r="F92">
            <v>6.4926798217695767</v>
          </cell>
          <cell r="G92">
            <v>18.084946454735988</v>
          </cell>
          <cell r="I92">
            <v>192.08950876062144</v>
          </cell>
          <cell r="J92">
            <v>156.6823333244248</v>
          </cell>
          <cell r="K92">
            <v>203.96729481882667</v>
          </cell>
          <cell r="M92">
            <v>8.9492927131874644</v>
          </cell>
        </row>
        <row r="93">
          <cell r="A93" t="str">
            <v>March</v>
          </cell>
          <cell r="B93">
            <v>1611.5</v>
          </cell>
          <cell r="E93">
            <v>8.1236402051360521</v>
          </cell>
          <cell r="F93">
            <v>6.3295066708036014</v>
          </cell>
          <cell r="G93">
            <v>17.375178915159147</v>
          </cell>
          <cell r="I93">
            <v>190.09446880041395</v>
          </cell>
          <cell r="J93">
            <v>154.65163610997433</v>
          </cell>
          <cell r="K93">
            <v>199.46861396008455</v>
          </cell>
          <cell r="M93">
            <v>9.897397202934</v>
          </cell>
        </row>
        <row r="94">
          <cell r="A94" t="str">
            <v>April</v>
          </cell>
          <cell r="B94">
            <v>1634</v>
          </cell>
          <cell r="E94">
            <v>8.1369305673380214</v>
          </cell>
          <cell r="F94">
            <v>6.2423500611995131</v>
          </cell>
          <cell r="G94">
            <v>17.332992595362853</v>
          </cell>
          <cell r="I94">
            <v>195.7693801181924</v>
          </cell>
          <cell r="J94">
            <v>158.68799162467255</v>
          </cell>
          <cell r="K94">
            <v>203.71733745437288</v>
          </cell>
          <cell r="M94">
            <v>8.827705620010315</v>
          </cell>
        </row>
        <row r="95">
          <cell r="A95" t="str">
            <v>May</v>
          </cell>
          <cell r="B95">
            <v>1649</v>
          </cell>
          <cell r="E95">
            <v>8.1098288034622374</v>
          </cell>
          <cell r="F95">
            <v>6.1855670103092804</v>
          </cell>
          <cell r="G95">
            <v>16.880706587229145</v>
          </cell>
          <cell r="I95">
            <v>204.66906025972153</v>
          </cell>
          <cell r="J95">
            <v>165.31798712909446</v>
          </cell>
          <cell r="K95">
            <v>206.39218236539747</v>
          </cell>
          <cell r="M95">
            <v>8.8576146811856873</v>
          </cell>
        </row>
        <row r="96">
          <cell r="A96" t="str">
            <v>June</v>
          </cell>
          <cell r="B96">
            <v>1671</v>
          </cell>
          <cell r="E96">
            <v>7.7902463981100851</v>
          </cell>
          <cell r="F96">
            <v>6.1041292639138263</v>
          </cell>
          <cell r="G96">
            <v>16.429359578492349</v>
          </cell>
          <cell r="I96">
            <v>197.05908037165844</v>
          </cell>
          <cell r="J96">
            <v>163.04401984638525</v>
          </cell>
          <cell r="K96">
            <v>199.11173147223656</v>
          </cell>
          <cell r="M96">
            <v>8.9510603589050692</v>
          </cell>
        </row>
        <row r="97">
          <cell r="A97" t="str">
            <v>July</v>
          </cell>
          <cell r="B97">
            <v>1790.5</v>
          </cell>
          <cell r="E97">
            <v>7.0554015485693657</v>
          </cell>
          <cell r="F97">
            <v>5.6967327562133505</v>
          </cell>
          <cell r="G97">
            <v>14.723038225382865</v>
          </cell>
          <cell r="I97">
            <v>177.02915360417245</v>
          </cell>
          <cell r="J97">
            <v>148.09943471675365</v>
          </cell>
          <cell r="K97">
            <v>175.62793594357757</v>
          </cell>
          <cell r="M97">
            <v>8.1296139079704641</v>
          </cell>
        </row>
        <row r="98">
          <cell r="A98" t="str">
            <v>August</v>
          </cell>
          <cell r="B98">
            <v>1929</v>
          </cell>
          <cell r="E98">
            <v>6.8716466643403775</v>
          </cell>
          <cell r="F98">
            <v>5.2877138413685865</v>
          </cell>
          <cell r="G98">
            <v>14.131675985246577</v>
          </cell>
          <cell r="I98">
            <v>181.46050532762882</v>
          </cell>
          <cell r="J98">
            <v>150.79930910967025</v>
          </cell>
          <cell r="K98">
            <v>176.75203199493708</v>
          </cell>
          <cell r="M98">
            <v>7.8481959398803092</v>
          </cell>
        </row>
        <row r="99">
          <cell r="A99" t="str">
            <v>September</v>
          </cell>
          <cell r="B99">
            <v>2004</v>
          </cell>
          <cell r="E99">
            <v>6.7913648905515602</v>
          </cell>
          <cell r="F99">
            <v>5.0898203592814388</v>
          </cell>
          <cell r="G99">
            <v>13.804250380293773</v>
          </cell>
          <cell r="I99">
            <v>191.22845315551157</v>
          </cell>
          <cell r="J99">
            <v>157.42645903417889</v>
          </cell>
          <cell r="K99">
            <v>183.22409733720968</v>
          </cell>
          <cell r="M99">
            <v>9.6955732887302286</v>
          </cell>
        </row>
        <row r="100">
          <cell r="A100" t="str">
            <v>October</v>
          </cell>
          <cell r="B100">
            <v>2125</v>
          </cell>
          <cell r="E100">
            <v>6.5797182590246166</v>
          </cell>
          <cell r="F100">
            <v>4.8000000000000016</v>
          </cell>
          <cell r="G100">
            <v>13.30283817450132</v>
          </cell>
          <cell r="I100">
            <v>205.95792566014441</v>
          </cell>
          <cell r="J100">
            <v>169.69847429623746</v>
          </cell>
          <cell r="K100">
            <v>194.38137061994016</v>
          </cell>
          <cell r="M100">
            <v>8.5586632291788565</v>
          </cell>
        </row>
        <row r="101">
          <cell r="A101" t="str">
            <v>November</v>
          </cell>
          <cell r="B101">
            <v>2.2000000000000002</v>
          </cell>
          <cell r="E101">
            <v>6.1933909837439334</v>
          </cell>
          <cell r="F101">
            <v>4.6363636363636376</v>
          </cell>
          <cell r="G101">
            <v>12.497945684238628</v>
          </cell>
          <cell r="I101">
            <v>206.87720071679468</v>
          </cell>
          <cell r="J101">
            <v>171.63307277426969</v>
          </cell>
          <cell r="K101">
            <v>193.77539284106814</v>
          </cell>
          <cell r="M101">
            <v>7.4709425293769476</v>
          </cell>
        </row>
        <row r="102">
          <cell r="A102" t="str">
            <v>December</v>
          </cell>
          <cell r="B102">
            <v>2.2000000000000002</v>
          </cell>
          <cell r="E102">
            <v>6.1127834917081563</v>
          </cell>
          <cell r="F102">
            <v>4.6363636363636376</v>
          </cell>
          <cell r="G102">
            <v>12.568549199155017</v>
          </cell>
          <cell r="I102">
            <v>201.82383323894842</v>
          </cell>
          <cell r="J102">
            <v>170.65909285955786</v>
          </cell>
          <cell r="K102">
            <v>191.22584689107234</v>
          </cell>
          <cell r="M102">
            <v>10.213636363636363</v>
          </cell>
        </row>
        <row r="103">
          <cell r="A103">
            <v>2001</v>
          </cell>
          <cell r="B103">
            <v>2.3769719841269836</v>
          </cell>
          <cell r="E103">
            <v>5.8520512455691502</v>
          </cell>
          <cell r="F103">
            <v>4.2911738413889058</v>
          </cell>
          <cell r="G103">
            <v>12.126374341927001</v>
          </cell>
          <cell r="I103">
            <v>194.59142694189549</v>
          </cell>
          <cell r="J103">
            <v>167.42569057768478</v>
          </cell>
          <cell r="K103">
            <v>177.51525574668784</v>
          </cell>
          <cell r="M103">
            <v>10.233832973881647</v>
          </cell>
        </row>
        <row r="104">
          <cell r="A104" t="str">
            <v>January</v>
          </cell>
          <cell r="B104">
            <v>2.2749999999999999</v>
          </cell>
          <cell r="E104">
            <v>5.8677923570695567</v>
          </cell>
          <cell r="F104">
            <v>4.4835164835164854</v>
          </cell>
          <cell r="G104">
            <v>12.318879628410846</v>
          </cell>
          <cell r="I104">
            <v>195.51584603058629</v>
          </cell>
          <cell r="J104">
            <v>168.34774225562899</v>
          </cell>
          <cell r="K104">
            <v>186.74310863077815</v>
          </cell>
          <cell r="M104">
            <v>8.5626373626373624</v>
          </cell>
        </row>
        <row r="105">
          <cell r="A105" t="str">
            <v>February</v>
          </cell>
          <cell r="B105">
            <v>2.35</v>
          </cell>
          <cell r="E105">
            <v>5.751034161535765</v>
          </cell>
          <cell r="F105">
            <v>4.340425531914895</v>
          </cell>
          <cell r="G105">
            <v>12.03081522772378</v>
          </cell>
          <cell r="I105">
            <v>191.58586708178797</v>
          </cell>
          <cell r="J105">
            <v>164.44230783457201</v>
          </cell>
          <cell r="K105">
            <v>180.41526908283905</v>
          </cell>
          <cell r="M105">
            <v>8.7234042553191493</v>
          </cell>
        </row>
        <row r="106">
          <cell r="A106" t="str">
            <v>March</v>
          </cell>
          <cell r="B106">
            <v>2.35</v>
          </cell>
          <cell r="E106">
            <v>5.8176764199785875</v>
          </cell>
          <cell r="F106">
            <v>4.340425531914895</v>
          </cell>
          <cell r="G106">
            <v>12.064573916236988</v>
          </cell>
          <cell r="I106">
            <v>194.21364250058298</v>
          </cell>
          <cell r="J106">
            <v>166.5429820977844</v>
          </cell>
          <cell r="K106">
            <v>179.85622901975404</v>
          </cell>
          <cell r="M106">
            <v>8.9659574468085097</v>
          </cell>
        </row>
        <row r="107">
          <cell r="A107" t="str">
            <v>April</v>
          </cell>
          <cell r="B107">
            <v>2.35</v>
          </cell>
          <cell r="E107">
            <v>5.9025460166035026</v>
          </cell>
          <cell r="F107">
            <v>4.340425531914895</v>
          </cell>
          <cell r="G107">
            <v>12.137150087833845</v>
          </cell>
          <cell r="I107">
            <v>198.76405937265824</v>
          </cell>
          <cell r="J107">
            <v>169.54102803745806</v>
          </cell>
          <cell r="K107">
            <v>181.47139655444474</v>
          </cell>
          <cell r="M107">
            <v>8.3659574468085101</v>
          </cell>
        </row>
        <row r="108">
          <cell r="A108" t="str">
            <v>May</v>
          </cell>
          <cell r="B108">
            <v>2.35</v>
          </cell>
          <cell r="E108">
            <v>5.9371812819125172</v>
          </cell>
          <cell r="F108">
            <v>4.340425531914895</v>
          </cell>
          <cell r="G108">
            <v>12.202617082146324</v>
          </cell>
          <cell r="I108">
            <v>201.61378145763956</v>
          </cell>
          <cell r="J108">
            <v>172.43184649867447</v>
          </cell>
          <cell r="K108">
            <v>182.80868981823917</v>
          </cell>
          <cell r="M108">
            <v>9.085106382978724</v>
          </cell>
        </row>
        <row r="109">
          <cell r="A109" t="str">
            <v>June</v>
          </cell>
          <cell r="B109">
            <v>2.35</v>
          </cell>
          <cell r="E109">
            <v>6.0037858365529528</v>
          </cell>
          <cell r="F109">
            <v>4.340425531914895</v>
          </cell>
          <cell r="G109">
            <v>12.266222435597175</v>
          </cell>
          <cell r="I109">
            <v>200.41638611519767</v>
          </cell>
          <cell r="J109">
            <v>170.66970728661977</v>
          </cell>
          <cell r="K109">
            <v>179.42074385925196</v>
          </cell>
          <cell r="M109">
            <v>10.076595744680851</v>
          </cell>
        </row>
        <row r="110">
          <cell r="A110" t="str">
            <v>July</v>
          </cell>
          <cell r="B110">
            <v>2.35</v>
          </cell>
          <cell r="E110">
            <v>6.0223915374458059</v>
          </cell>
          <cell r="F110">
            <v>4.340425531914895</v>
          </cell>
          <cell r="G110">
            <v>12.302088583069686</v>
          </cell>
          <cell r="I110">
            <v>200.13109499302789</v>
          </cell>
          <cell r="J110">
            <v>170.76822656781749</v>
          </cell>
          <cell r="K110">
            <v>178.69201510993597</v>
          </cell>
          <cell r="M110">
            <v>9.8042553191489361</v>
          </cell>
        </row>
        <row r="111">
          <cell r="A111" t="str">
            <v>August</v>
          </cell>
          <cell r="B111">
            <v>2.375</v>
          </cell>
          <cell r="E111">
            <v>5.8352375545599831</v>
          </cell>
          <cell r="F111">
            <v>4.294736842105265</v>
          </cell>
          <cell r="G111">
            <v>12.08892895715714</v>
          </cell>
          <cell r="I111">
            <v>191.74638112506864</v>
          </cell>
          <cell r="J111">
            <v>165.21088660295905</v>
          </cell>
          <cell r="K111">
            <v>174.01543695096814</v>
          </cell>
          <cell r="M111">
            <v>9.92</v>
          </cell>
        </row>
        <row r="112">
          <cell r="A112" t="str">
            <v>September</v>
          </cell>
          <cell r="B112">
            <v>2.4</v>
          </cell>
          <cell r="E112">
            <v>5.8226483929560899</v>
          </cell>
          <cell r="F112">
            <v>4.2500000000000018</v>
          </cell>
          <cell r="G112">
            <v>12.126440528954911</v>
          </cell>
          <cell r="I112">
            <v>189.95081896808483</v>
          </cell>
          <cell r="J112">
            <v>164.25609376989078</v>
          </cell>
          <cell r="K112">
            <v>172.99377261728014</v>
          </cell>
          <cell r="M112">
            <v>13.891666666666669</v>
          </cell>
        </row>
        <row r="113">
          <cell r="A113" t="str">
            <v>October</v>
          </cell>
          <cell r="B113">
            <v>2.4</v>
          </cell>
          <cell r="E113">
            <v>5.853521585571138</v>
          </cell>
          <cell r="F113">
            <v>4.2500000000000018</v>
          </cell>
          <cell r="G113">
            <v>12.167156080144393</v>
          </cell>
          <cell r="I113">
            <v>191.40735096632733</v>
          </cell>
          <cell r="J113">
            <v>166.33671042321021</v>
          </cell>
          <cell r="K113">
            <v>172.89866047990529</v>
          </cell>
          <cell r="M113">
            <v>11.487500000000001</v>
          </cell>
        </row>
        <row r="114">
          <cell r="A114" t="str">
            <v>November</v>
          </cell>
          <cell r="B114">
            <v>2.4595238095238088</v>
          </cell>
          <cell r="E114">
            <v>5.7606755986044398</v>
          </cell>
          <cell r="F114">
            <v>4.1471442400774468</v>
          </cell>
          <cell r="G114">
            <v>11.977721233046653</v>
          </cell>
          <cell r="I114">
            <v>190.37447755214293</v>
          </cell>
          <cell r="J114">
            <v>165.16831242319194</v>
          </cell>
          <cell r="K114">
            <v>170.87819502705224</v>
          </cell>
          <cell r="M114">
            <v>11.087512100677641</v>
          </cell>
        </row>
        <row r="115">
          <cell r="A115" t="str">
            <v>December</v>
          </cell>
          <cell r="B115">
            <v>2.5141399999999989</v>
          </cell>
          <cell r="E115">
            <v>5.6501242040394475</v>
          </cell>
          <cell r="F115">
            <v>4.0570533064984478</v>
          </cell>
          <cell r="G115">
            <v>11.833898342802218</v>
          </cell>
          <cell r="I115">
            <v>189.37741713963817</v>
          </cell>
          <cell r="J115">
            <v>165.39244313441213</v>
          </cell>
          <cell r="K115">
            <v>169.98955180980496</v>
          </cell>
          <cell r="M115">
            <v>12.83540296085342</v>
          </cell>
        </row>
        <row r="116">
          <cell r="A116">
            <v>2002</v>
          </cell>
        </row>
        <row r="117">
          <cell r="A117" t="str">
            <v>January</v>
          </cell>
          <cell r="B117">
            <v>2.5499999999999998</v>
          </cell>
          <cell r="E117">
            <v>5.6193856274920266</v>
          </cell>
          <cell r="F117">
            <v>4.0000000000000018</v>
          </cell>
          <cell r="G117">
            <v>11.814320562672988</v>
          </cell>
          <cell r="I117">
            <v>188.02510686031829</v>
          </cell>
          <cell r="J117">
            <v>165.71715894107157</v>
          </cell>
          <cell r="K117">
            <v>167.23924692275131</v>
          </cell>
          <cell r="M117">
            <v>10.4</v>
          </cell>
        </row>
        <row r="118">
          <cell r="A118" t="str">
            <v>February</v>
          </cell>
          <cell r="B118">
            <v>2.5921052631578951</v>
          </cell>
          <cell r="E118">
            <v>5.5834732795604687</v>
          </cell>
          <cell r="F118">
            <v>3.9350253807106608</v>
          </cell>
          <cell r="G118">
            <v>11.748855321989968</v>
          </cell>
          <cell r="I118">
            <v>187.3248384439386</v>
          </cell>
          <cell r="J118">
            <v>164.00223087135893</v>
          </cell>
          <cell r="K118">
            <v>165.81937068472041</v>
          </cell>
          <cell r="M118">
            <v>11.388426395939085</v>
          </cell>
        </row>
        <row r="119">
          <cell r="A119" t="str">
            <v>March</v>
          </cell>
          <cell r="B119">
            <v>2.6633333333333331</v>
          </cell>
          <cell r="E119">
            <v>5.4390008552019111</v>
          </cell>
          <cell r="F119">
            <v>3.8297872340425547</v>
          </cell>
          <cell r="G119">
            <v>11.530516060256753</v>
          </cell>
          <cell r="I119">
            <v>182.03540779168617</v>
          </cell>
          <cell r="J119">
            <v>159.68215660724491</v>
          </cell>
          <cell r="K119">
            <v>161.61103402692561</v>
          </cell>
          <cell r="M119">
            <v>11.879849812265332</v>
          </cell>
        </row>
        <row r="120">
          <cell r="A120" t="str">
            <v>April</v>
          </cell>
          <cell r="B120">
            <v>2.6804590909090908</v>
          </cell>
          <cell r="E120">
            <v>5.3836369494009766</v>
          </cell>
          <cell r="F120">
            <v>3.8053182884207435</v>
          </cell>
          <cell r="G120">
            <v>11.497408121377591</v>
          </cell>
          <cell r="I120">
            <v>184.45279017219076</v>
          </cell>
          <cell r="J120">
            <v>162.82443094015255</v>
          </cell>
          <cell r="K120">
            <v>164.18223819577645</v>
          </cell>
          <cell r="M120">
            <v>10.707121066438754</v>
          </cell>
        </row>
        <row r="121">
          <cell r="A121" t="str">
            <v>May</v>
          </cell>
          <cell r="B121">
            <v>2.6917142857142853</v>
          </cell>
          <cell r="E121">
            <v>5.3053993847050513</v>
          </cell>
          <cell r="F121">
            <v>3.7894066447298611</v>
          </cell>
          <cell r="G121">
            <v>11.482390174834617</v>
          </cell>
          <cell r="I121">
            <v>180.94357386272588</v>
          </cell>
          <cell r="J121">
            <v>163.01157859562247</v>
          </cell>
          <cell r="K121">
            <v>161.81393566072214</v>
          </cell>
          <cell r="M121">
            <v>11.033860524360472</v>
          </cell>
        </row>
        <row r="122">
          <cell r="A122" t="str">
            <v>June</v>
          </cell>
          <cell r="B122">
            <v>2.7035736842105251</v>
          </cell>
          <cell r="E122">
            <v>5.2342638240871597</v>
          </cell>
          <cell r="F122">
            <v>3.7727841706591114</v>
          </cell>
          <cell r="G122">
            <v>11.483241246806402</v>
          </cell>
          <cell r="I122">
            <v>176.76690039615991</v>
          </cell>
          <cell r="J122">
            <v>160.97652270092581</v>
          </cell>
          <cell r="K122">
            <v>159.89367936860893</v>
          </cell>
          <cell r="M122">
            <v>11.617955960823789</v>
          </cell>
        </row>
        <row r="123">
          <cell r="A123" t="str">
            <v>July</v>
          </cell>
          <cell r="B123">
            <v>2.7064478260869578</v>
          </cell>
          <cell r="E123">
            <v>5.1717097186883541</v>
          </cell>
          <cell r="F123">
            <v>3.7687776212362425</v>
          </cell>
          <cell r="G123">
            <v>11.51122538806586</v>
          </cell>
          <cell r="I123">
            <v>175.31809748786443</v>
          </cell>
          <cell r="J123">
            <v>161.85037825382989</v>
          </cell>
          <cell r="K123">
            <v>160.44246923134642</v>
          </cell>
          <cell r="M123">
            <v>11.354366303979381</v>
          </cell>
        </row>
        <row r="124">
          <cell r="A124" t="str">
            <v>August</v>
          </cell>
        </row>
        <row r="126">
          <cell r="A126" t="str">
            <v>Sources: Tajik authorities; and Fund staff estimates.</v>
          </cell>
        </row>
        <row r="128">
          <cell r="A128" t="str">
            <v>1/ On May 10, 1995 the Tajik ruble was introduced at a rate of 1 Tajik ruble per 100 Russian rubles. On November 1, 2000, the somoni was introduced at the rate of 1 somoni per 1,000 Tajik rubles. Data are period averages.</v>
          </cell>
        </row>
        <row r="130">
          <cell r="A130" t="str">
            <v>2/ May 1995=100. Using period average exchange rates. The real exchange rate indices and average nominal exchange rate index are based on INS data. An increase denotes appreciation.</v>
          </cell>
        </row>
        <row r="132">
          <cell r="A132" t="str">
            <v>3/ Nominal indices adjusted for changes in consumer prices.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змуну"/>
      <sheetName val="Table of contents"/>
      <sheetName val="Содержание"/>
      <sheetName val="I.1"/>
      <sheetName val="II.1"/>
      <sheetName val="II.2"/>
      <sheetName val="II.3"/>
      <sheetName val="II.4"/>
      <sheetName val="II.5"/>
      <sheetName val="II.6"/>
      <sheetName val="II.7"/>
      <sheetName val="III.1"/>
      <sheetName val="III.2"/>
      <sheetName val="III.3"/>
      <sheetName val="III.4"/>
      <sheetName val="III.5"/>
      <sheetName val="III.6"/>
      <sheetName val="III.7"/>
      <sheetName val="III.8"/>
      <sheetName val="III.9"/>
      <sheetName val="III.10"/>
      <sheetName val="III.11"/>
      <sheetName val="III.12"/>
      <sheetName val="III.13"/>
      <sheetName val="III.14"/>
      <sheetName val="III.15"/>
      <sheetName val="III.16"/>
      <sheetName val="III.17"/>
      <sheetName val="III.18"/>
      <sheetName val="III.19"/>
      <sheetName val="III.20"/>
      <sheetName val="IV.1.1"/>
      <sheetName val="IV.2.1"/>
      <sheetName val="IV.2.2"/>
      <sheetName val="IV.2.3"/>
      <sheetName val="IV.2.4"/>
      <sheetName val="IV.2.5"/>
      <sheetName val="IV.2.6"/>
      <sheetName val="IV.2.7"/>
      <sheetName val="IV.2.8"/>
      <sheetName val="IV.2.9"/>
      <sheetName val="IV.2.10"/>
      <sheetName val="IV.2.11"/>
      <sheetName val="IV.2.12"/>
      <sheetName val="IV.2.13"/>
      <sheetName val="IV.2.14"/>
      <sheetName val="IV.2.15"/>
      <sheetName val="IV.2.16"/>
      <sheetName val="IV.2.17"/>
      <sheetName val="IV.2.18"/>
      <sheetName val="IV.2.19"/>
      <sheetName val="IV.2.20"/>
      <sheetName val="IV.2.21"/>
      <sheetName val="IV.2.22"/>
      <sheetName val="IV.2.23"/>
      <sheetName val="IV.2.24"/>
      <sheetName val="IV.2.25"/>
      <sheetName val="IV.2.26"/>
      <sheetName val="IV.2.27"/>
      <sheetName val="IV.2.28"/>
      <sheetName val="IV.3.1"/>
      <sheetName val="IV.3.2"/>
      <sheetName val="IV.3.3"/>
      <sheetName val="IV.3.4"/>
      <sheetName val="IV.3.5"/>
      <sheetName val="IV.3.6"/>
      <sheetName val="IV.3.7"/>
      <sheetName val="IV.3.8"/>
      <sheetName val="IV.3.9"/>
      <sheetName val="IV.3.10"/>
      <sheetName val="IV.3.11"/>
      <sheetName val="IV.4.1"/>
      <sheetName val="IV.4.2"/>
      <sheetName val="IV.4.3"/>
      <sheetName val="IV.4.4"/>
      <sheetName val="IV.4.5"/>
      <sheetName val="IV.4.6"/>
      <sheetName val="IV.4.7"/>
      <sheetName val="IV.4.8"/>
      <sheetName val="IV.4.9"/>
      <sheetName val="V.1"/>
      <sheetName val="V.2"/>
      <sheetName val="V.3"/>
      <sheetName val="V.4"/>
      <sheetName val="V.5"/>
      <sheetName val="V.6"/>
      <sheetName val="V.7"/>
      <sheetName val="V.8"/>
      <sheetName val="V.9"/>
      <sheetName val="V.10"/>
      <sheetName val="V.10.1"/>
      <sheetName val="1.1. Монетарный сектор"/>
      <sheetName val="1.1. Монетардык сектор"/>
      <sheetName val="1.1. Monetary sector"/>
      <sheetName val="1.2. Реальный сектор"/>
      <sheetName val="1.2. Реалдуу сектор"/>
      <sheetName val="1.2. Real sector"/>
      <sheetName val="1.3. Финансовый сектор"/>
      <sheetName val="1.3. Финансы сектору"/>
      <sheetName val="1.3. Financial sector"/>
      <sheetName val="1.4. Внешнеэкономический сектор"/>
      <sheetName val="1.4.External sector"/>
      <sheetName val="1.4. Тышкы экономикалык сектор"/>
      <sheetName val="Метаданные"/>
      <sheetName val="Metadata"/>
      <sheetName val="Метамаалыматтар"/>
      <sheetName val="Список сокращений"/>
      <sheetName val="List of abbreviations"/>
      <sheetName val="Кыскартылган создордун тизмес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WEO"/>
      <sheetName val="volumes&amp;prices"/>
      <sheetName val="BOP"/>
      <sheetName val="WEO1"/>
      <sheetName val="Fiscal and Real Input"/>
      <sheetName val="tab6"/>
      <sheetName val="BOPOUT"/>
      <sheetName val="Table 8 Debt service capacity"/>
      <sheetName val="Trade"/>
      <sheetName val="Pub_disb"/>
      <sheetName val="Calculation amort and inter"/>
      <sheetName val="Exceptional Financing"/>
      <sheetName val="GEEandGAS"/>
      <sheetName val="Historic export"/>
      <sheetName val="Historic import"/>
      <sheetName val="Historic services"/>
      <sheetName val="NPV Debt"/>
      <sheetName val="Debt Service"/>
      <sheetName val="Debt Sust of Public Sector"/>
      <sheetName val="Stock of Debt"/>
      <sheetName val="Arrears "/>
      <sheetName val="HIPC indicators"/>
      <sheetName val="NFA Banking System"/>
      <sheetName val="IMF Credit"/>
      <sheetName val="Table 9 Cap Repay Fund"/>
      <sheetName val="OtherX"/>
      <sheetName val="Mprodct"/>
      <sheetName val="Xprodct"/>
      <sheetName val="RED Table 29"/>
      <sheetName val="RED Table 30"/>
      <sheetName val="Names"/>
    </sheetNames>
    <sheetDataSet>
      <sheetData sheetId="0" refreshError="1"/>
      <sheetData sheetId="1" refreshError="1"/>
      <sheetData sheetId="2" refreshError="1"/>
      <sheetData sheetId="3" refreshError="1"/>
      <sheetData sheetId="4" refreshError="1"/>
      <sheetData sheetId="5" refreshError="1"/>
      <sheetData sheetId="6" refreshError="1">
        <row r="18">
          <cell r="D18">
            <v>677.98066595059083</v>
          </cell>
          <cell r="E18">
            <v>829.23977497339206</v>
          </cell>
          <cell r="F18">
            <v>611.33086985401496</v>
          </cell>
          <cell r="G18">
            <v>1034.2095557418272</v>
          </cell>
          <cell r="H18">
            <v>1019.3804498962513</v>
          </cell>
          <cell r="I18">
            <v>207.38685952168646</v>
          </cell>
          <cell r="J18">
            <v>288.32108203409416</v>
          </cell>
          <cell r="K18">
            <v>388.27188328912501</v>
          </cell>
          <cell r="L18">
            <v>423.268932133134</v>
          </cell>
          <cell r="M18">
            <v>1307.2487569780396</v>
          </cell>
          <cell r="N18">
            <v>166.41397495056032</v>
          </cell>
          <cell r="O18">
            <v>221.55924570785251</v>
          </cell>
          <cell r="P18">
            <v>297.11225220921898</v>
          </cell>
          <cell r="Q18">
            <v>362.735376044568</v>
          </cell>
          <cell r="R18">
            <v>1047.8208489121998</v>
          </cell>
          <cell r="S18">
            <v>155.9</v>
          </cell>
          <cell r="T18">
            <v>185.4</v>
          </cell>
          <cell r="U18">
            <v>291.3</v>
          </cell>
          <cell r="V18">
            <v>322.7</v>
          </cell>
          <cell r="W18">
            <v>955.3</v>
          </cell>
          <cell r="X18">
            <v>172.14592274678111</v>
          </cell>
          <cell r="Y18">
            <v>208.51063829787233</v>
          </cell>
          <cell r="Z18">
            <v>322.625</v>
          </cell>
          <cell r="AA18">
            <v>354.45833333333337</v>
          </cell>
          <cell r="AB18">
            <v>1057.7398943779867</v>
          </cell>
          <cell r="AC18">
            <v>195.58333333333334</v>
          </cell>
          <cell r="AD18">
            <v>233.45833333333331</v>
          </cell>
          <cell r="AE18">
            <v>369.66666666666669</v>
          </cell>
          <cell r="AF18">
            <v>404.66666666666669</v>
          </cell>
          <cell r="AG18">
            <v>1203.375</v>
          </cell>
          <cell r="AH18">
            <v>1335.6704884145936</v>
          </cell>
          <cell r="AI18">
            <v>1486.0518471326079</v>
          </cell>
          <cell r="AJ18">
            <v>1644.7672141215639</v>
          </cell>
          <cell r="AK18">
            <v>1876.8045699715417</v>
          </cell>
          <cell r="AL18">
            <v>2058.9339367453872</v>
          </cell>
          <cell r="AM18">
            <v>2262.8260449666686</v>
          </cell>
          <cell r="AN18">
            <v>2495.0911789015008</v>
          </cell>
          <cell r="AO18">
            <v>2702.8719183257654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row r="51">
          <cell r="D51">
            <v>123.42925282085642</v>
          </cell>
          <cell r="E51">
            <v>117.25659347047991</v>
          </cell>
          <cell r="F51">
            <v>126.4993384772656</v>
          </cell>
          <cell r="G51">
            <v>149.81087750079584</v>
          </cell>
          <cell r="H51">
            <v>141.67864065544279</v>
          </cell>
          <cell r="I51">
            <v>104.12258961621453</v>
          </cell>
          <cell r="J51">
            <v>97.669208751005272</v>
          </cell>
          <cell r="K51">
            <v>95.610623266182685</v>
          </cell>
          <cell r="L51">
            <v>87.150601779713341</v>
          </cell>
          <cell r="M51">
            <v>96.138255853278949</v>
          </cell>
          <cell r="N51">
            <v>85.582802281348521</v>
          </cell>
          <cell r="O51">
            <v>117.92256944444443</v>
          </cell>
          <cell r="P51">
            <v>150.43163807189541</v>
          </cell>
          <cell r="Q51">
            <v>174.99321895424836</v>
          </cell>
          <cell r="R51">
            <v>132.23255718798418</v>
          </cell>
          <cell r="S51">
            <v>195.32130310457515</v>
          </cell>
          <cell r="T51">
            <v>197.07879627476817</v>
          </cell>
          <cell r="U51">
            <v>219.11764705882351</v>
          </cell>
          <cell r="V51">
            <v>218.23529411764704</v>
          </cell>
          <cell r="W51">
            <v>207.43826013895347</v>
          </cell>
          <cell r="X51">
            <v>196.91176470588235</v>
          </cell>
          <cell r="Y51">
            <v>196.47058823529409</v>
          </cell>
          <cell r="Z51">
            <v>199.11764705882351</v>
          </cell>
          <cell r="AA51">
            <v>192.9411764705882</v>
          </cell>
          <cell r="AB51">
            <v>196.36029411764704</v>
          </cell>
          <cell r="AC51">
            <v>188.08823529411762</v>
          </cell>
          <cell r="AD51">
            <v>182.05882352941177</v>
          </cell>
          <cell r="AE51">
            <v>177.20588235294119</v>
          </cell>
          <cell r="AF51">
            <v>173.23529411764704</v>
          </cell>
          <cell r="AG51">
            <v>180.14705882352939</v>
          </cell>
          <cell r="AH51">
            <v>161.76470588235293</v>
          </cell>
          <cell r="AI51">
            <v>158.08823529411762</v>
          </cell>
          <cell r="AJ51">
            <v>154.41176470588235</v>
          </cell>
          <cell r="AK51">
            <v>154.41176470588235</v>
          </cell>
          <cell r="AL51">
            <v>152.04498818554904</v>
          </cell>
          <cell r="AM51">
            <v>150.08951176949105</v>
          </cell>
          <cell r="AN51">
            <v>148.67922742117543</v>
          </cell>
          <cell r="AO51">
            <v>146.81651687482915</v>
          </cell>
        </row>
        <row r="53">
          <cell r="D53">
            <v>93.540000279744461</v>
          </cell>
          <cell r="E53">
            <v>83.249998092651367</v>
          </cell>
          <cell r="F53">
            <v>97.059996922810868</v>
          </cell>
          <cell r="G53">
            <v>98.999998092651367</v>
          </cell>
          <cell r="H53">
            <v>96.133331934611007</v>
          </cell>
          <cell r="I53">
            <v>89.639999389648438</v>
          </cell>
          <cell r="J53">
            <v>85.319999694824219</v>
          </cell>
          <cell r="K53">
            <v>79.55999755859375</v>
          </cell>
          <cell r="L53">
            <v>68.760002136230469</v>
          </cell>
          <cell r="M53">
            <v>80.819999694824219</v>
          </cell>
          <cell r="N53">
            <v>64.400000508626306</v>
          </cell>
          <cell r="O53">
            <v>60.1</v>
          </cell>
          <cell r="P53">
            <v>62.3</v>
          </cell>
          <cell r="Q53">
            <v>73.400000000000006</v>
          </cell>
          <cell r="R53">
            <v>65.099999999999994</v>
          </cell>
          <cell r="S53">
            <v>110</v>
          </cell>
          <cell r="T53">
            <v>116.2</v>
          </cell>
          <cell r="U53">
            <v>129.19999999999999</v>
          </cell>
          <cell r="V53">
            <v>141.5</v>
          </cell>
          <cell r="W53">
            <v>124.22499999999999</v>
          </cell>
          <cell r="X53">
            <v>151.9</v>
          </cell>
          <cell r="Y53">
            <v>151.6</v>
          </cell>
          <cell r="Z53">
            <v>143.30000000000001</v>
          </cell>
          <cell r="AA53">
            <v>130</v>
          </cell>
          <cell r="AB53">
            <v>144.19999999999999</v>
          </cell>
          <cell r="AC53">
            <v>129</v>
          </cell>
          <cell r="AD53">
            <v>118</v>
          </cell>
          <cell r="AE53">
            <v>117</v>
          </cell>
          <cell r="AF53">
            <v>114</v>
          </cell>
          <cell r="AG53">
            <v>119.5</v>
          </cell>
          <cell r="AH53">
            <v>115</v>
          </cell>
          <cell r="AI53">
            <v>110</v>
          </cell>
          <cell r="AJ53">
            <v>100</v>
          </cell>
          <cell r="AK53">
            <v>100</v>
          </cell>
          <cell r="AL53">
            <v>97.760210803689063</v>
          </cell>
          <cell r="AM53">
            <v>96.665399483753149</v>
          </cell>
          <cell r="AN53">
            <v>96.124124190201172</v>
          </cell>
          <cell r="AO53">
            <v>95.855001971618591</v>
          </cell>
        </row>
        <row r="55">
          <cell r="D55">
            <v>58.019415537516274</v>
          </cell>
          <cell r="E55">
            <v>79.715693155924484</v>
          </cell>
          <cell r="F55">
            <v>98.300797780354813</v>
          </cell>
          <cell r="G55">
            <v>80.539667129516602</v>
          </cell>
          <cell r="H55">
            <v>79.22866566975911</v>
          </cell>
          <cell r="I55">
            <v>69.800000508626297</v>
          </cell>
          <cell r="J55">
            <v>66.332667032877609</v>
          </cell>
          <cell r="K55">
            <v>68.142166137695313</v>
          </cell>
          <cell r="L55">
            <v>57.846666971842446</v>
          </cell>
          <cell r="M55">
            <v>65.530375162760421</v>
          </cell>
          <cell r="N55">
            <v>56.2</v>
          </cell>
          <cell r="O55">
            <v>58.7</v>
          </cell>
          <cell r="P55">
            <v>51.6</v>
          </cell>
          <cell r="Q55">
            <v>45.9</v>
          </cell>
          <cell r="R55">
            <v>53.1</v>
          </cell>
          <cell r="S55">
            <v>52.724111111111114</v>
          </cell>
          <cell r="T55">
            <v>59.581663059163056</v>
          </cell>
          <cell r="U55">
            <v>60.31</v>
          </cell>
          <cell r="V55">
            <v>63.58</v>
          </cell>
          <cell r="W55">
            <v>59.048943542568537</v>
          </cell>
          <cell r="X55">
            <v>59.7</v>
          </cell>
          <cell r="Y55">
            <v>49.5</v>
          </cell>
          <cell r="Z55">
            <v>49</v>
          </cell>
          <cell r="AA55">
            <v>49</v>
          </cell>
          <cell r="AB55">
            <v>51.8</v>
          </cell>
          <cell r="AC55">
            <v>50</v>
          </cell>
          <cell r="AD55">
            <v>52</v>
          </cell>
          <cell r="AE55">
            <v>52</v>
          </cell>
          <cell r="AF55">
            <v>54</v>
          </cell>
          <cell r="AG55">
            <v>52</v>
          </cell>
          <cell r="AH55">
            <v>56</v>
          </cell>
          <cell r="AI55">
            <v>60</v>
          </cell>
          <cell r="AJ55">
            <v>62</v>
          </cell>
          <cell r="AK55">
            <v>64</v>
          </cell>
          <cell r="AL55">
            <v>66.064516129032256</v>
          </cell>
          <cell r="AM55">
            <v>68.19562955254942</v>
          </cell>
          <cell r="AN55">
            <v>70.395488570373587</v>
          </cell>
          <cell r="AO55">
            <v>72.666310782321119</v>
          </cell>
        </row>
        <row r="57">
          <cell r="D57">
            <v>1139.9307759602864</v>
          </cell>
          <cell r="E57">
            <v>1475.6296895345051</v>
          </cell>
          <cell r="F57">
            <v>1805.020487467448</v>
          </cell>
          <cell r="G57">
            <v>1506.7939147949219</v>
          </cell>
          <cell r="H57">
            <v>1599.2944437662759</v>
          </cell>
          <cell r="I57">
            <v>1462.9894205729167</v>
          </cell>
          <cell r="J57">
            <v>1362.4632161458333</v>
          </cell>
          <cell r="K57">
            <v>1321.7010091145833</v>
          </cell>
          <cell r="L57">
            <v>1283.1331380208333</v>
          </cell>
          <cell r="M57">
            <v>1357.5716959635415</v>
          </cell>
          <cell r="N57">
            <v>1195.246220259233</v>
          </cell>
          <cell r="O57">
            <v>1305.5014354066986</v>
          </cell>
          <cell r="P57">
            <v>1439.0407647907648</v>
          </cell>
          <cell r="Q57">
            <v>1500.166815210933</v>
          </cell>
          <cell r="R57">
            <v>1359.9888089169074</v>
          </cell>
          <cell r="S57">
            <v>1646.3050000000001</v>
          </cell>
          <cell r="T57">
            <v>1478.7276482213438</v>
          </cell>
          <cell r="U57">
            <v>1565.6734989648032</v>
          </cell>
          <cell r="V57">
            <v>1515.2850000000001</v>
          </cell>
          <cell r="W57">
            <v>1551.4977867965367</v>
          </cell>
          <cell r="X57">
            <v>1580</v>
          </cell>
          <cell r="Y57">
            <v>1504</v>
          </cell>
          <cell r="Z57">
            <v>1424</v>
          </cell>
          <cell r="AA57">
            <v>1412</v>
          </cell>
          <cell r="AB57">
            <v>1480</v>
          </cell>
          <cell r="AC57">
            <v>1490</v>
          </cell>
          <cell r="AD57">
            <v>1570</v>
          </cell>
          <cell r="AE57">
            <v>1640</v>
          </cell>
          <cell r="AF57">
            <v>1700</v>
          </cell>
          <cell r="AG57">
            <v>1600</v>
          </cell>
          <cell r="AH57">
            <v>1650</v>
          </cell>
          <cell r="AI57">
            <v>1700</v>
          </cell>
          <cell r="AJ57">
            <v>1750</v>
          </cell>
          <cell r="AK57">
            <v>1800</v>
          </cell>
          <cell r="AL57">
            <v>1852.9717341482046</v>
          </cell>
          <cell r="AM57">
            <v>1906.9623487487145</v>
          </cell>
          <cell r="AN57">
            <v>1962.3516473881564</v>
          </cell>
          <cell r="AO57">
            <v>2019.6600862531445</v>
          </cell>
        </row>
        <row r="59">
          <cell r="D59">
            <v>140.21189053853354</v>
          </cell>
          <cell r="E59">
            <v>149.78333536783853</v>
          </cell>
          <cell r="F59">
            <v>176.96033732096353</v>
          </cell>
          <cell r="G59">
            <v>207.14175669352213</v>
          </cell>
          <cell r="H59">
            <v>159.66489283243814</v>
          </cell>
          <cell r="I59">
            <v>138.69016011555991</v>
          </cell>
          <cell r="J59">
            <v>126.56764729817708</v>
          </cell>
          <cell r="K59">
            <v>111.47112528483073</v>
          </cell>
          <cell r="L59">
            <v>127.65493265787761</v>
          </cell>
          <cell r="M59">
            <v>126.09596633911134</v>
          </cell>
          <cell r="N59">
            <v>119.88533695122614</v>
          </cell>
          <cell r="O59">
            <v>112.75900724171539</v>
          </cell>
          <cell r="P59">
            <v>109.20397342526456</v>
          </cell>
          <cell r="Q59">
            <v>106.35051187618888</v>
          </cell>
          <cell r="R59">
            <v>112.04970737359875</v>
          </cell>
          <cell r="S59">
            <v>106.64640418122561</v>
          </cell>
          <cell r="T59">
            <v>109.79877844736842</v>
          </cell>
          <cell r="U59">
            <v>111.58457443291077</v>
          </cell>
          <cell r="V59">
            <v>127.98567582098765</v>
          </cell>
          <cell r="W59">
            <v>114.0038582206231</v>
          </cell>
          <cell r="X59">
            <v>130</v>
          </cell>
          <cell r="Y59">
            <v>131</v>
          </cell>
          <cell r="Z59">
            <v>127</v>
          </cell>
          <cell r="AA59">
            <v>132</v>
          </cell>
          <cell r="AB59">
            <v>130</v>
          </cell>
          <cell r="AC59">
            <v>135</v>
          </cell>
          <cell r="AD59">
            <v>136</v>
          </cell>
          <cell r="AE59">
            <v>138</v>
          </cell>
          <cell r="AF59">
            <v>142</v>
          </cell>
          <cell r="AG59">
            <v>137.75</v>
          </cell>
          <cell r="AH59">
            <v>145</v>
          </cell>
          <cell r="AI59">
            <v>152</v>
          </cell>
          <cell r="AJ59">
            <v>160</v>
          </cell>
          <cell r="AK59">
            <v>165</v>
          </cell>
          <cell r="AL59">
            <v>170.61865925589839</v>
          </cell>
          <cell r="AM59">
            <v>176.47281631828818</v>
          </cell>
          <cell r="AN59">
            <v>179.68543531697622</v>
          </cell>
          <cell r="AO59">
            <v>183.25329594874663</v>
          </cell>
        </row>
        <row r="61">
          <cell r="D61">
            <v>2.4005450364775971</v>
          </cell>
          <cell r="E61">
            <v>2.0818647371517729</v>
          </cell>
          <cell r="F61">
            <v>2.1812851842366809</v>
          </cell>
          <cell r="G61">
            <v>1.9366570946466322</v>
          </cell>
          <cell r="H61">
            <v>1.9470891665410051</v>
          </cell>
          <cell r="I61" t="str">
            <v>...</v>
          </cell>
          <cell r="J61" t="str">
            <v>...</v>
          </cell>
          <cell r="K61" t="str">
            <v>...</v>
          </cell>
          <cell r="L61" t="str">
            <v>...</v>
          </cell>
          <cell r="M61">
            <v>1.2516498715836155</v>
          </cell>
          <cell r="N61">
            <v>1.51428356595944</v>
          </cell>
          <cell r="O61">
            <v>1.5722987365410557</v>
          </cell>
          <cell r="P61">
            <v>1.4226964669515896</v>
          </cell>
          <cell r="Q61">
            <v>1.4786593727158071</v>
          </cell>
          <cell r="R61">
            <v>1.4979453298072709</v>
          </cell>
          <cell r="S61">
            <v>1.7378235143674869</v>
          </cell>
          <cell r="T61">
            <v>2.009608788755668</v>
          </cell>
          <cell r="U61">
            <v>2.3694263827557016</v>
          </cell>
          <cell r="V61">
            <v>2.6207184013163465</v>
          </cell>
          <cell r="W61">
            <v>2.1875720317339642</v>
          </cell>
          <cell r="X61">
            <v>2.3727717339128152</v>
          </cell>
          <cell r="Y61">
            <v>2.3399999999993426</v>
          </cell>
          <cell r="Z61">
            <v>2.3399999999996757</v>
          </cell>
          <cell r="AA61">
            <v>2.3400000000003196</v>
          </cell>
          <cell r="AB61">
            <v>2.3464164811992427</v>
          </cell>
          <cell r="AC61">
            <v>3.239131400362627</v>
          </cell>
          <cell r="AD61">
            <v>2.6438631095678122</v>
          </cell>
          <cell r="AE61">
            <v>2.0520270864905044</v>
          </cell>
          <cell r="AF61">
            <v>1.4636035409606674</v>
          </cell>
          <cell r="AG61">
            <v>2.3399999999998533</v>
          </cell>
          <cell r="AH61">
            <v>2.3323847089120386</v>
          </cell>
          <cell r="AI61">
            <v>2.3099985340592211</v>
          </cell>
          <cell r="AJ61">
            <v>2.3024510880631732</v>
          </cell>
          <cell r="AK61">
            <v>2.3149447770114775</v>
          </cell>
          <cell r="AL61">
            <v>2.3091314663779574</v>
          </cell>
          <cell r="AM61">
            <v>2.3088424438175359</v>
          </cell>
          <cell r="AN61">
            <v>2.3109728957356572</v>
          </cell>
          <cell r="AO61">
            <v>2.3096489353103835</v>
          </cell>
        </row>
        <row r="71">
          <cell r="D71">
            <v>-2.0295454712382366E-2</v>
          </cell>
          <cell r="E71">
            <v>4.7163271601375456</v>
          </cell>
          <cell r="F71">
            <v>10.566028040164621</v>
          </cell>
          <cell r="G71">
            <v>-0.7347944410629248</v>
          </cell>
          <cell r="H71">
            <v>-5.2030309507554833</v>
          </cell>
          <cell r="I71" t="str">
            <v>...</v>
          </cell>
          <cell r="J71" t="str">
            <v>...</v>
          </cell>
          <cell r="K71" t="str">
            <v>...</v>
          </cell>
          <cell r="L71" t="str">
            <v>...</v>
          </cell>
          <cell r="M71">
            <v>-10.089887390579012</v>
          </cell>
          <cell r="N71" t="str">
            <v>...</v>
          </cell>
          <cell r="O71" t="str">
            <v>...</v>
          </cell>
          <cell r="P71" t="str">
            <v>...</v>
          </cell>
          <cell r="Q71" t="str">
            <v>...</v>
          </cell>
          <cell r="R71">
            <v>-5.8646625575283444</v>
          </cell>
          <cell r="S71">
            <v>6.4932278771365981</v>
          </cell>
          <cell r="T71">
            <v>2.275204384581575</v>
          </cell>
          <cell r="U71">
            <v>-0.80852059538961685</v>
          </cell>
          <cell r="V71">
            <v>-1.4203687968309731</v>
          </cell>
          <cell r="W71">
            <v>1.6348857173743792</v>
          </cell>
          <cell r="X71">
            <v>1.225602897586997</v>
          </cell>
          <cell r="Y71">
            <v>5.4003388332351188</v>
          </cell>
          <cell r="Z71">
            <v>8.6770886075949285</v>
          </cell>
          <cell r="AA71">
            <v>9.3516080837877205</v>
          </cell>
          <cell r="AB71">
            <v>6.0643805548203478</v>
          </cell>
          <cell r="AC71">
            <v>0.80000000000000071</v>
          </cell>
          <cell r="AD71">
            <v>0.80000000000000071</v>
          </cell>
          <cell r="AE71">
            <v>0.80000000000000071</v>
          </cell>
          <cell r="AF71">
            <v>0.80000000000000071</v>
          </cell>
          <cell r="AG71">
            <v>0.80000000000000071</v>
          </cell>
          <cell r="AH71">
            <v>1.0000000000000009</v>
          </cell>
          <cell r="AI71">
            <v>2.2999999999999998</v>
          </cell>
          <cell r="AJ71">
            <v>2</v>
          </cell>
          <cell r="AK71">
            <v>2</v>
          </cell>
          <cell r="AL71">
            <v>2</v>
          </cell>
          <cell r="AM71">
            <v>2</v>
          </cell>
          <cell r="AN71">
            <v>2</v>
          </cell>
          <cell r="AO71">
            <v>2</v>
          </cell>
        </row>
      </sheetData>
      <sheetData sheetId="15" refreshError="1">
        <row r="11">
          <cell r="D11">
            <v>230</v>
          </cell>
          <cell r="E11">
            <v>313</v>
          </cell>
          <cell r="F11">
            <v>389.6</v>
          </cell>
          <cell r="G11">
            <v>263</v>
          </cell>
          <cell r="H11">
            <v>251.7</v>
          </cell>
          <cell r="I11">
            <v>50.1</v>
          </cell>
          <cell r="J11">
            <v>57</v>
          </cell>
          <cell r="K11">
            <v>60.8</v>
          </cell>
          <cell r="L11">
            <v>65.7</v>
          </cell>
          <cell r="M11">
            <v>233.6</v>
          </cell>
          <cell r="N11">
            <v>66.13397590361447</v>
          </cell>
          <cell r="O11">
            <v>51.899940535183347</v>
          </cell>
          <cell r="P11">
            <v>92.257900990099003</v>
          </cell>
          <cell r="Q11">
            <v>73.389714285714277</v>
          </cell>
          <cell r="R11">
            <v>283.68153171461108</v>
          </cell>
          <cell r="S11">
            <v>108.833</v>
          </cell>
        </row>
        <row r="15">
          <cell r="D15">
            <v>117</v>
          </cell>
          <cell r="E15">
            <v>155</v>
          </cell>
          <cell r="F15">
            <v>212.4</v>
          </cell>
          <cell r="G15">
            <v>156.80000000000001</v>
          </cell>
          <cell r="H15">
            <v>166.7</v>
          </cell>
          <cell r="I15">
            <v>32.9</v>
          </cell>
          <cell r="J15">
            <v>19.2</v>
          </cell>
          <cell r="K15">
            <v>11.3</v>
          </cell>
          <cell r="L15">
            <v>48.600999999999999</v>
          </cell>
          <cell r="M15">
            <v>112.00099999999999</v>
          </cell>
          <cell r="N15">
            <v>31.1</v>
          </cell>
          <cell r="O15">
            <v>31.2</v>
          </cell>
          <cell r="P15">
            <v>11.3</v>
          </cell>
          <cell r="Q15">
            <v>55.5</v>
          </cell>
          <cell r="R15">
            <v>129.1</v>
          </cell>
          <cell r="S15">
            <v>15.047000000000001</v>
          </cell>
        </row>
        <row r="19">
          <cell r="D19">
            <v>29.8</v>
          </cell>
          <cell r="E19">
            <v>29</v>
          </cell>
          <cell r="F19">
            <v>123.2</v>
          </cell>
          <cell r="G19">
            <v>174.6</v>
          </cell>
          <cell r="H19">
            <v>155.19999999999999</v>
          </cell>
          <cell r="I19">
            <v>29.463999999999999</v>
          </cell>
          <cell r="J19">
            <v>28.117000000000001</v>
          </cell>
          <cell r="K19">
            <v>29.771000000000001</v>
          </cell>
          <cell r="L19">
            <v>15.736000000000001</v>
          </cell>
          <cell r="M19">
            <v>103.08800000000001</v>
          </cell>
          <cell r="N19">
            <v>28.57</v>
          </cell>
          <cell r="O19">
            <v>48.57</v>
          </cell>
          <cell r="P19">
            <v>63.72</v>
          </cell>
          <cell r="Q19">
            <v>33.814999999999998</v>
          </cell>
          <cell r="R19">
            <v>174.68</v>
          </cell>
          <cell r="S19">
            <v>17.8</v>
          </cell>
        </row>
        <row r="23">
          <cell r="D23">
            <v>79.2</v>
          </cell>
          <cell r="E23">
            <v>62</v>
          </cell>
          <cell r="F23">
            <v>53.4</v>
          </cell>
          <cell r="G23">
            <v>175.7</v>
          </cell>
          <cell r="H23">
            <v>172.1</v>
          </cell>
          <cell r="I23">
            <v>31.372299999999996</v>
          </cell>
          <cell r="J23">
            <v>35.355800000000002</v>
          </cell>
          <cell r="K23">
            <v>34.880899999999997</v>
          </cell>
          <cell r="L23">
            <v>35.842500000000001</v>
          </cell>
          <cell r="M23">
            <v>137.45150000000001</v>
          </cell>
          <cell r="N23">
            <v>22.23</v>
          </cell>
          <cell r="O23">
            <v>32.619999999999997</v>
          </cell>
          <cell r="P23">
            <v>29.49</v>
          </cell>
          <cell r="Q23">
            <v>30.38</v>
          </cell>
          <cell r="R23">
            <v>114.72</v>
          </cell>
          <cell r="S23">
            <v>24.645</v>
          </cell>
        </row>
        <row r="61">
          <cell r="D61">
            <v>248.39999999999998</v>
          </cell>
          <cell r="E61">
            <v>241.3</v>
          </cell>
          <cell r="F61">
            <v>231.2</v>
          </cell>
          <cell r="G61">
            <v>191.4</v>
          </cell>
          <cell r="H61">
            <v>183</v>
          </cell>
          <cell r="I61">
            <v>39.694000000000003</v>
          </cell>
          <cell r="J61">
            <v>45.353000000000002</v>
          </cell>
          <cell r="K61">
            <v>48.351999999999997</v>
          </cell>
          <cell r="L61">
            <v>53.201999999999998</v>
          </cell>
          <cell r="M61">
            <v>186.601</v>
          </cell>
          <cell r="N61">
            <v>59.65</v>
          </cell>
          <cell r="O61">
            <v>42.85</v>
          </cell>
          <cell r="P61">
            <v>69.06</v>
          </cell>
          <cell r="Q61">
            <v>52.73</v>
          </cell>
          <cell r="R61">
            <v>224.29</v>
          </cell>
          <cell r="S61">
            <v>64.5</v>
          </cell>
          <cell r="T61">
            <v>67.394000000000005</v>
          </cell>
          <cell r="U61">
            <v>68.92</v>
          </cell>
          <cell r="V61">
            <v>72.680999999999997</v>
          </cell>
          <cell r="W61">
            <v>273.495</v>
          </cell>
        </row>
        <row r="65">
          <cell r="D65">
            <v>150</v>
          </cell>
          <cell r="E65">
            <v>126.1</v>
          </cell>
          <cell r="F65">
            <v>121.4</v>
          </cell>
          <cell r="G65">
            <v>104.1</v>
          </cell>
          <cell r="H65">
            <v>108</v>
          </cell>
          <cell r="I65">
            <v>23.373000000000001</v>
          </cell>
          <cell r="J65">
            <v>15.211</v>
          </cell>
          <cell r="K65">
            <v>8.1999999999999993</v>
          </cell>
          <cell r="L65">
            <v>41.6</v>
          </cell>
          <cell r="M65">
            <v>88.384000000000015</v>
          </cell>
          <cell r="N65">
            <v>20.97</v>
          </cell>
          <cell r="O65">
            <v>16.638000000000002</v>
          </cell>
          <cell r="P65">
            <v>10.59</v>
          </cell>
          <cell r="Q65">
            <v>44.04</v>
          </cell>
          <cell r="R65">
            <v>92.238</v>
          </cell>
          <cell r="S65">
            <v>14.62</v>
          </cell>
          <cell r="T65">
            <v>16.45</v>
          </cell>
          <cell r="U65">
            <v>8.9734999999999996</v>
          </cell>
          <cell r="V65">
            <v>38.751800000000003</v>
          </cell>
          <cell r="W65">
            <v>78.795299999999997</v>
          </cell>
        </row>
        <row r="69">
          <cell r="D69">
            <v>4827</v>
          </cell>
          <cell r="E69">
            <v>4062</v>
          </cell>
          <cell r="F69">
            <v>2704</v>
          </cell>
          <cell r="G69">
            <v>3811</v>
          </cell>
          <cell r="H69">
            <v>3448.8888888888887</v>
          </cell>
          <cell r="I69">
            <v>589</v>
          </cell>
          <cell r="J69">
            <v>919</v>
          </cell>
          <cell r="K69">
            <v>1207</v>
          </cell>
          <cell r="L69">
            <v>631</v>
          </cell>
          <cell r="M69">
            <v>3346</v>
          </cell>
          <cell r="N69">
            <v>571.5</v>
          </cell>
          <cell r="O69">
            <v>1081.7</v>
          </cell>
          <cell r="P69">
            <v>1501</v>
          </cell>
          <cell r="Q69">
            <v>676.6</v>
          </cell>
          <cell r="R69">
            <v>3830.8</v>
          </cell>
          <cell r="S69">
            <v>713</v>
          </cell>
          <cell r="T69">
            <v>1146.3</v>
          </cell>
          <cell r="U69">
            <v>1294.5</v>
          </cell>
          <cell r="V69">
            <v>754.5</v>
          </cell>
          <cell r="W69">
            <v>3908.3</v>
          </cell>
        </row>
      </sheetData>
      <sheetData sheetId="16" refreshError="1"/>
      <sheetData sheetId="17" refreshError="1">
        <row r="40">
          <cell r="D40">
            <v>14.209999999999997</v>
          </cell>
          <cell r="E40">
            <v>20.299999999999997</v>
          </cell>
          <cell r="F40">
            <v>29</v>
          </cell>
          <cell r="G40">
            <v>29.4</v>
          </cell>
          <cell r="H40">
            <v>58.5</v>
          </cell>
          <cell r="I40">
            <v>13.97</v>
          </cell>
          <cell r="J40">
            <v>13.193</v>
          </cell>
          <cell r="K40">
            <v>16.370999999999999</v>
          </cell>
          <cell r="L40">
            <v>16.096</v>
          </cell>
          <cell r="M40">
            <v>59.6</v>
          </cell>
          <cell r="N40">
            <v>13.097125</v>
          </cell>
          <cell r="O40">
            <v>13.047125000000001</v>
          </cell>
          <cell r="P40">
            <v>13.697125</v>
          </cell>
          <cell r="Q40">
            <v>12.497125</v>
          </cell>
          <cell r="R40">
            <v>52.348500000000001</v>
          </cell>
          <cell r="S40">
            <v>13.193999999999999</v>
          </cell>
          <cell r="T40">
            <v>19.258099999999999</v>
          </cell>
          <cell r="U40">
            <v>12.203099999999999</v>
          </cell>
          <cell r="V40">
            <v>9.2000000000000011</v>
          </cell>
          <cell r="W40">
            <v>53.855200000000004</v>
          </cell>
        </row>
        <row r="41">
          <cell r="D41">
            <v>12.47</v>
          </cell>
          <cell r="E41">
            <v>17.814285714285717</v>
          </cell>
          <cell r="F41">
            <v>25.448979591836739</v>
          </cell>
          <cell r="G41">
            <v>25.8</v>
          </cell>
          <cell r="H41">
            <v>55.4</v>
          </cell>
          <cell r="I41">
            <v>13.023999999999999</v>
          </cell>
          <cell r="J41">
            <v>12.137</v>
          </cell>
          <cell r="K41">
            <v>14.574999999999999</v>
          </cell>
          <cell r="L41">
            <v>14.772</v>
          </cell>
          <cell r="M41">
            <v>54.5</v>
          </cell>
          <cell r="N41">
            <v>12.327500000000001</v>
          </cell>
          <cell r="O41">
            <v>11.8775</v>
          </cell>
          <cell r="P41">
            <v>12.2775</v>
          </cell>
          <cell r="Q41">
            <v>11.227500000000001</v>
          </cell>
          <cell r="R41">
            <v>47.71</v>
          </cell>
          <cell r="S41">
            <v>11.968</v>
          </cell>
          <cell r="T41">
            <v>18.3811</v>
          </cell>
          <cell r="U41">
            <v>10.596</v>
          </cell>
          <cell r="V41">
            <v>8</v>
          </cell>
          <cell r="W41">
            <v>48.945099999999996</v>
          </cell>
        </row>
        <row r="42">
          <cell r="D42">
            <v>0.48333333333333328</v>
          </cell>
          <cell r="E42">
            <v>0.69047619047619047</v>
          </cell>
          <cell r="F42">
            <v>0.98639455782312935</v>
          </cell>
          <cell r="G42">
            <v>1</v>
          </cell>
          <cell r="H42">
            <v>1.1000000000000001</v>
          </cell>
          <cell r="I42">
            <v>0.44900000000000001</v>
          </cell>
          <cell r="J42">
            <v>0.32</v>
          </cell>
          <cell r="K42">
            <v>0.62</v>
          </cell>
          <cell r="L42">
            <v>0.314</v>
          </cell>
          <cell r="M42">
            <v>1.7</v>
          </cell>
          <cell r="N42">
            <v>0.22699999999999998</v>
          </cell>
          <cell r="O42">
            <v>0.27700000000000002</v>
          </cell>
          <cell r="P42">
            <v>0.47699999999999998</v>
          </cell>
          <cell r="Q42">
            <v>0.47699999999999998</v>
          </cell>
          <cell r="R42">
            <v>1.46</v>
          </cell>
          <cell r="S42">
            <v>0.2</v>
          </cell>
          <cell r="T42">
            <v>0.2</v>
          </cell>
          <cell r="U42">
            <v>0.3095</v>
          </cell>
          <cell r="V42">
            <v>0.3</v>
          </cell>
          <cell r="W42">
            <v>1.0095000000000001</v>
          </cell>
        </row>
        <row r="43">
          <cell r="D43">
            <v>0.72499999999999987</v>
          </cell>
          <cell r="E43">
            <v>1.0357142857142856</v>
          </cell>
          <cell r="F43">
            <v>1.4795918367346939</v>
          </cell>
          <cell r="G43">
            <v>1.5</v>
          </cell>
          <cell r="H43">
            <v>1.5</v>
          </cell>
          <cell r="I43">
            <v>0.41699999999999998</v>
          </cell>
          <cell r="J43">
            <v>0.46500000000000002</v>
          </cell>
          <cell r="K43">
            <v>0.7</v>
          </cell>
          <cell r="L43">
            <v>0.40400000000000003</v>
          </cell>
          <cell r="M43">
            <v>2</v>
          </cell>
          <cell r="N43">
            <v>0.26250000000000001</v>
          </cell>
          <cell r="O43">
            <v>0.36250000000000004</v>
          </cell>
          <cell r="P43">
            <v>0.46250000000000002</v>
          </cell>
          <cell r="Q43">
            <v>0.51250000000000007</v>
          </cell>
          <cell r="R43">
            <v>1.61</v>
          </cell>
          <cell r="S43">
            <v>0.82599999999999996</v>
          </cell>
          <cell r="T43">
            <v>0.57699999999999996</v>
          </cell>
          <cell r="U43">
            <v>1.1976</v>
          </cell>
          <cell r="V43">
            <v>0.8</v>
          </cell>
          <cell r="W43">
            <v>3.4005999999999998</v>
          </cell>
        </row>
        <row r="44">
          <cell r="D44">
            <v>0.53166666666666451</v>
          </cell>
          <cell r="E44">
            <v>0.75952380952380594</v>
          </cell>
          <cell r="F44">
            <v>1.0850340136054371</v>
          </cell>
          <cell r="G44">
            <v>1.0999999999999979</v>
          </cell>
          <cell r="H44">
            <v>0.5</v>
          </cell>
          <cell r="I44">
            <v>8.0000000000001847E-2</v>
          </cell>
          <cell r="J44">
            <v>0.27099999999999902</v>
          </cell>
          <cell r="K44">
            <v>0.47600000000000087</v>
          </cell>
          <cell r="L44">
            <v>0.60599999999999987</v>
          </cell>
          <cell r="M44">
            <v>1.3999999999999986</v>
          </cell>
          <cell r="N44">
            <v>0.28012499999999996</v>
          </cell>
          <cell r="O44">
            <v>0.53012500000000173</v>
          </cell>
          <cell r="P44">
            <v>0.48012499999999925</v>
          </cell>
          <cell r="Q44">
            <v>0.28012499999999996</v>
          </cell>
          <cell r="R44">
            <v>1.5685000000000002</v>
          </cell>
          <cell r="S44">
            <v>0.19999999999999929</v>
          </cell>
          <cell r="T44">
            <v>0.10000000000000142</v>
          </cell>
          <cell r="U44">
            <v>9.9999999999999645E-2</v>
          </cell>
          <cell r="V44">
            <v>9.9999999999999645E-2</v>
          </cell>
          <cell r="W44">
            <v>0.50000000000000711</v>
          </cell>
        </row>
        <row r="51">
          <cell r="D51">
            <v>46.692500000000067</v>
          </cell>
          <cell r="E51">
            <v>49.35750000000003</v>
          </cell>
          <cell r="F51">
            <v>47.864499999999907</v>
          </cell>
          <cell r="G51">
            <v>49.79849999999999</v>
          </cell>
          <cell r="H51">
            <v>59.175800000000116</v>
          </cell>
          <cell r="I51">
            <v>8.7952849999999891</v>
          </cell>
          <cell r="J51">
            <v>9.0330300000000143</v>
          </cell>
          <cell r="K51">
            <v>10.413949999999994</v>
          </cell>
          <cell r="L51">
            <v>12.60052499999999</v>
          </cell>
          <cell r="M51">
            <v>40.894289999999998</v>
          </cell>
          <cell r="N51">
            <v>10.379899999999994</v>
          </cell>
          <cell r="O51">
            <v>10.380784999999973</v>
          </cell>
          <cell r="P51">
            <v>9.778899999999993</v>
          </cell>
          <cell r="Q51">
            <v>10.398650000000005</v>
          </cell>
          <cell r="R51">
            <v>40.928200000000054</v>
          </cell>
          <cell r="S51">
            <v>13.794779999999985</v>
          </cell>
          <cell r="T51">
            <v>14.458892000000031</v>
          </cell>
          <cell r="U51">
            <v>10.910730500000017</v>
          </cell>
          <cell r="V51">
            <v>14.773550999999992</v>
          </cell>
          <cell r="W51">
            <v>52.937953500000141</v>
          </cell>
        </row>
        <row r="52">
          <cell r="D52">
            <v>40.595045454545513</v>
          </cell>
          <cell r="E52">
            <v>42.794590909090935</v>
          </cell>
          <cell r="F52">
            <v>41.81359090909082</v>
          </cell>
          <cell r="G52">
            <v>43.398499999999991</v>
          </cell>
          <cell r="H52">
            <v>48.47580000000012</v>
          </cell>
          <cell r="I52">
            <v>7.0622849999999904</v>
          </cell>
          <cell r="J52">
            <v>7.2590300000000134</v>
          </cell>
          <cell r="K52">
            <v>7.949949999999995</v>
          </cell>
          <cell r="L52">
            <v>8.5195249999999891</v>
          </cell>
          <cell r="M52">
            <v>30.794289999999993</v>
          </cell>
          <cell r="N52">
            <v>6.608149999999994</v>
          </cell>
          <cell r="O52">
            <v>7.009034999999975</v>
          </cell>
          <cell r="P52">
            <v>6.6571499999999935</v>
          </cell>
          <cell r="Q52">
            <v>7.1269000000000053</v>
          </cell>
          <cell r="R52">
            <v>27.401200000000056</v>
          </cell>
          <cell r="S52">
            <v>11.694779999999986</v>
          </cell>
          <cell r="T52">
            <v>11.758892000000031</v>
          </cell>
          <cell r="U52">
            <v>9.4107305000000174</v>
          </cell>
          <cell r="V52">
            <v>12.873550999999992</v>
          </cell>
          <cell r="W52">
            <v>45.737953500000145</v>
          </cell>
        </row>
        <row r="53">
          <cell r="D53">
            <v>20.102545454545453</v>
          </cell>
          <cell r="E53">
            <v>21.637090909090908</v>
          </cell>
          <cell r="F53">
            <v>19.949090909090909</v>
          </cell>
          <cell r="G53">
            <v>21.1</v>
          </cell>
          <cell r="H53">
            <v>27.2</v>
          </cell>
          <cell r="I53">
            <v>2.08</v>
          </cell>
          <cell r="J53">
            <v>2.7699999999999996</v>
          </cell>
          <cell r="K53">
            <v>2.3999999999999995</v>
          </cell>
          <cell r="L53">
            <v>2.9399999999999995</v>
          </cell>
          <cell r="M53">
            <v>10.190000000000001</v>
          </cell>
          <cell r="N53">
            <v>2.6622499999999993</v>
          </cell>
          <cell r="O53">
            <v>3.1222500000000002</v>
          </cell>
          <cell r="P53">
            <v>2.8722500000000002</v>
          </cell>
          <cell r="Q53">
            <v>1.9122499999999993</v>
          </cell>
          <cell r="R53">
            <v>10.568999999999999</v>
          </cell>
          <cell r="S53">
            <v>4.5999999999999996</v>
          </cell>
          <cell r="T53">
            <v>5</v>
          </cell>
          <cell r="U53">
            <v>3.3000000000000007</v>
          </cell>
          <cell r="V53">
            <v>5</v>
          </cell>
          <cell r="W53">
            <v>17.900000000000006</v>
          </cell>
        </row>
        <row r="54">
          <cell r="D54">
            <v>20.492500000000064</v>
          </cell>
          <cell r="E54">
            <v>21.157500000000027</v>
          </cell>
          <cell r="F54">
            <v>21.864499999999907</v>
          </cell>
          <cell r="G54">
            <v>22.29849999999999</v>
          </cell>
          <cell r="H54">
            <v>21.275800000000118</v>
          </cell>
          <cell r="I54">
            <v>4.9822849999999903</v>
          </cell>
          <cell r="J54">
            <v>4.4890300000000138</v>
          </cell>
          <cell r="K54">
            <v>5.5499499999999955</v>
          </cell>
          <cell r="L54">
            <v>5.5795249999999896</v>
          </cell>
          <cell r="M54">
            <v>20.604289999999992</v>
          </cell>
          <cell r="N54">
            <v>3.9458999999999946</v>
          </cell>
          <cell r="O54">
            <v>3.8867849999999748</v>
          </cell>
          <cell r="P54">
            <v>3.7848999999999933</v>
          </cell>
          <cell r="Q54">
            <v>5.214650000000006</v>
          </cell>
          <cell r="R54">
            <v>16.832200000000057</v>
          </cell>
          <cell r="S54">
            <v>7.0947799999999859</v>
          </cell>
          <cell r="T54">
            <v>6.7588920000000314</v>
          </cell>
          <cell r="U54">
            <v>6.1107305000000167</v>
          </cell>
          <cell r="V54">
            <v>7.873550999999992</v>
          </cell>
          <cell r="W54">
            <v>27.83795350000014</v>
          </cell>
        </row>
        <row r="55">
          <cell r="D55">
            <v>1.0479999999999998</v>
          </cell>
          <cell r="E55">
            <v>1.1279999999999999</v>
          </cell>
          <cell r="F55">
            <v>1.04</v>
          </cell>
          <cell r="G55">
            <v>1.1000000000000001</v>
          </cell>
          <cell r="H55">
            <v>1.6</v>
          </cell>
          <cell r="I55">
            <v>0.69299999999999995</v>
          </cell>
          <cell r="J55">
            <v>0.4</v>
          </cell>
          <cell r="K55">
            <v>0.23</v>
          </cell>
          <cell r="L55">
            <v>0.23</v>
          </cell>
          <cell r="M55">
            <v>1.5</v>
          </cell>
          <cell r="N55">
            <v>0.53550000000000009</v>
          </cell>
          <cell r="O55">
            <v>0.48550000000000004</v>
          </cell>
          <cell r="P55">
            <v>0.28550000000000003</v>
          </cell>
          <cell r="Q55">
            <v>0.28550000000000003</v>
          </cell>
          <cell r="R55">
            <v>1.59</v>
          </cell>
          <cell r="S55">
            <v>0.25700000000000001</v>
          </cell>
          <cell r="T55">
            <v>0.21240000000000001</v>
          </cell>
          <cell r="U55">
            <v>0.3</v>
          </cell>
          <cell r="V55">
            <v>0.3</v>
          </cell>
          <cell r="W55">
            <v>1.0694000000000001</v>
          </cell>
        </row>
        <row r="56">
          <cell r="D56">
            <v>0.38109090909090904</v>
          </cell>
          <cell r="E56">
            <v>0.41018181818181815</v>
          </cell>
          <cell r="F56">
            <v>0.37818181818181817</v>
          </cell>
          <cell r="G56">
            <v>0.4</v>
          </cell>
          <cell r="H56">
            <v>7.2</v>
          </cell>
          <cell r="I56">
            <v>0.42899999999999999</v>
          </cell>
          <cell r="J56">
            <v>0.32300000000000001</v>
          </cell>
          <cell r="K56">
            <v>0.42199999999999999</v>
          </cell>
          <cell r="L56">
            <v>0.27</v>
          </cell>
          <cell r="M56">
            <v>1.4</v>
          </cell>
          <cell r="N56">
            <v>0.5625</v>
          </cell>
          <cell r="O56">
            <v>0.46249999999999997</v>
          </cell>
          <cell r="P56">
            <v>0.36249999999999999</v>
          </cell>
          <cell r="Q56">
            <v>0.3125</v>
          </cell>
          <cell r="R56">
            <v>1.69</v>
          </cell>
          <cell r="S56">
            <v>0.16</v>
          </cell>
          <cell r="T56">
            <v>0.191</v>
          </cell>
          <cell r="U56">
            <v>5.6599999999999998E-2</v>
          </cell>
          <cell r="V56">
            <v>0.2</v>
          </cell>
          <cell r="W56">
            <v>0.60759999999999992</v>
          </cell>
        </row>
        <row r="57">
          <cell r="D57">
            <v>4.6683636363636447</v>
          </cell>
          <cell r="E57">
            <v>5.0247272727272767</v>
          </cell>
          <cell r="F57">
            <v>4.6327272727272693</v>
          </cell>
          <cell r="G57">
            <v>4.8999999999999986</v>
          </cell>
          <cell r="H57">
            <v>1.8999999999999959</v>
          </cell>
          <cell r="I57">
            <v>0.61099999999999866</v>
          </cell>
          <cell r="J57">
            <v>1.051000000000001</v>
          </cell>
          <cell r="K57">
            <v>1.8119999999999996</v>
          </cell>
          <cell r="L57">
            <v>3.5810000000000013</v>
          </cell>
          <cell r="M57">
            <v>7.2000000000000046</v>
          </cell>
          <cell r="N57">
            <v>2.6737500000000001</v>
          </cell>
          <cell r="O57">
            <v>2.4237499999999979</v>
          </cell>
          <cell r="P57">
            <v>2.4737499999999999</v>
          </cell>
          <cell r="Q57">
            <v>2.6737500000000001</v>
          </cell>
          <cell r="R57">
            <v>10.246999999999998</v>
          </cell>
          <cell r="S57">
            <v>1.6829999999999996</v>
          </cell>
          <cell r="T57">
            <v>2.2965999999999993</v>
          </cell>
          <cell r="U57">
            <v>1.1434</v>
          </cell>
          <cell r="V57">
            <v>1.4000000000000004</v>
          </cell>
          <cell r="W57">
            <v>5.5229999999999961</v>
          </cell>
        </row>
      </sheetData>
      <sheetData sheetId="18" refreshError="1"/>
      <sheetData sheetId="19" refreshError="1">
        <row r="10">
          <cell r="D10">
            <v>3.7</v>
          </cell>
          <cell r="E10">
            <v>19.2</v>
          </cell>
          <cell r="F10">
            <v>28.2</v>
          </cell>
          <cell r="G10">
            <v>48.599999999999994</v>
          </cell>
          <cell r="H10">
            <v>12.4</v>
          </cell>
          <cell r="I10">
            <v>2.4000000000000004</v>
          </cell>
          <cell r="J10">
            <v>1.5</v>
          </cell>
          <cell r="K10">
            <v>3</v>
          </cell>
          <cell r="L10">
            <v>4.1000000000000005</v>
          </cell>
          <cell r="M10">
            <v>11</v>
          </cell>
          <cell r="N10">
            <v>0.82800000000000007</v>
          </cell>
          <cell r="O10">
            <v>0.76700000000000002</v>
          </cell>
          <cell r="P10">
            <v>0.628</v>
          </cell>
          <cell r="Q10">
            <v>2.8780000000000001</v>
          </cell>
          <cell r="R10">
            <v>5.1009999999999991</v>
          </cell>
          <cell r="S10">
            <v>3.0842860019328007</v>
          </cell>
          <cell r="T10">
            <v>3.1382860019328005</v>
          </cell>
          <cell r="U10">
            <v>3.2382860019328001</v>
          </cell>
          <cell r="V10">
            <v>4.5382860019328009</v>
          </cell>
          <cell r="W10">
            <v>14.025488231731202</v>
          </cell>
          <cell r="X10">
            <v>4.7067616847686189</v>
          </cell>
          <cell r="Y10">
            <v>4.7067616847686189</v>
          </cell>
          <cell r="Z10">
            <v>4.7067616847686189</v>
          </cell>
          <cell r="AA10">
            <v>4.7067616847686189</v>
          </cell>
          <cell r="AB10">
            <v>18.904546739074473</v>
          </cell>
          <cell r="AC10">
            <v>4.4180906163319174</v>
          </cell>
          <cell r="AD10">
            <v>4.4180906163319174</v>
          </cell>
          <cell r="AE10">
            <v>4.4180906163319174</v>
          </cell>
          <cell r="AF10">
            <v>4.4180906163319174</v>
          </cell>
          <cell r="AG10">
            <v>17.797362465327669</v>
          </cell>
          <cell r="AH10">
            <v>15.621223718237863</v>
          </cell>
          <cell r="AI10">
            <v>14.628066180948991</v>
          </cell>
          <cell r="AJ10">
            <v>13.567538313410708</v>
          </cell>
          <cell r="AK10">
            <v>12.686822945872429</v>
          </cell>
          <cell r="AL10">
            <v>11.664958890318459</v>
          </cell>
          <cell r="AM10">
            <v>11.194817100557957</v>
          </cell>
          <cell r="AN10">
            <v>10.776137421908565</v>
          </cell>
          <cell r="AO10">
            <v>10.297060854370283</v>
          </cell>
          <cell r="AP10">
            <v>10.581143513492856</v>
          </cell>
          <cell r="AQ10">
            <v>10.265309283726539</v>
          </cell>
          <cell r="AR10">
            <v>9.7067748317380005</v>
          </cell>
          <cell r="AS10">
            <v>9.0974600908605723</v>
          </cell>
          <cell r="AT10">
            <v>8.3968814610942548</v>
          </cell>
          <cell r="AU10">
            <v>7.6671917202168265</v>
          </cell>
          <cell r="AV10">
            <v>6.964835312672732</v>
          </cell>
          <cell r="AW10">
            <v>6.2853677940175245</v>
          </cell>
          <cell r="AX10">
            <v>5.5938371642512088</v>
          </cell>
          <cell r="AY10">
            <v>5.0050677536231891</v>
          </cell>
        </row>
        <row r="11">
          <cell r="D11">
            <v>3.6929149999999997</v>
          </cell>
          <cell r="E11">
            <v>10.238745</v>
          </cell>
          <cell r="F11">
            <v>14.597489999999999</v>
          </cell>
          <cell r="G11">
            <v>16.930979999999998</v>
          </cell>
          <cell r="H11">
            <v>23.304359999999999</v>
          </cell>
          <cell r="I11">
            <v>7.5166599999999999</v>
          </cell>
          <cell r="J11">
            <v>7.5166599999999999</v>
          </cell>
          <cell r="K11">
            <v>7.5166599999999999</v>
          </cell>
          <cell r="L11">
            <v>7.5166599999999999</v>
          </cell>
          <cell r="M11">
            <v>30.06664</v>
          </cell>
          <cell r="N11">
            <v>7.7905999999999995</v>
          </cell>
          <cell r="O11">
            <v>7.7905999999999995</v>
          </cell>
          <cell r="P11">
            <v>7.7905999999999995</v>
          </cell>
          <cell r="Q11">
            <v>7.7905999999999995</v>
          </cell>
          <cell r="R11">
            <v>31.162399999999998</v>
          </cell>
          <cell r="S11">
            <v>6.9655999999999993</v>
          </cell>
          <cell r="T11">
            <v>6.9655999999999993</v>
          </cell>
          <cell r="U11">
            <v>6.9655999999999993</v>
          </cell>
          <cell r="V11">
            <v>6.9655999999999993</v>
          </cell>
          <cell r="W11">
            <v>27.862399999999997</v>
          </cell>
          <cell r="X11">
            <v>8.7969749999999998</v>
          </cell>
          <cell r="Y11">
            <v>8.7969749999999998</v>
          </cell>
          <cell r="Z11">
            <v>8.7969749999999998</v>
          </cell>
          <cell r="AA11">
            <v>8.7969749999999998</v>
          </cell>
          <cell r="AB11">
            <v>35.187899999999999</v>
          </cell>
          <cell r="AC11">
            <v>6.1748000000000003</v>
          </cell>
          <cell r="AD11">
            <v>6.1748000000000003</v>
          </cell>
          <cell r="AE11">
            <v>6.1748000000000003</v>
          </cell>
          <cell r="AF11">
            <v>6.1748000000000003</v>
          </cell>
          <cell r="AG11">
            <v>24.699200000000001</v>
          </cell>
          <cell r="AH11">
            <v>24.699200000000001</v>
          </cell>
          <cell r="AI11">
            <v>24.699200000000001</v>
          </cell>
          <cell r="AJ11">
            <v>24.699200000000001</v>
          </cell>
          <cell r="AK11">
            <v>24.699200000000001</v>
          </cell>
          <cell r="AL11">
            <v>24.699200000000001</v>
          </cell>
          <cell r="AM11">
            <v>24.699200000000001</v>
          </cell>
          <cell r="AN11">
            <v>24.699200000000001</v>
          </cell>
          <cell r="AO11">
            <v>24.699200000000001</v>
          </cell>
          <cell r="AP11">
            <v>24.699200000000001</v>
          </cell>
          <cell r="AQ11">
            <v>24.699200000000001</v>
          </cell>
          <cell r="AR11">
            <v>24.699200000000001</v>
          </cell>
          <cell r="AS11">
            <v>24.699200000000001</v>
          </cell>
          <cell r="AT11">
            <v>24.699200000000001</v>
          </cell>
          <cell r="AU11">
            <v>24.699200000000001</v>
          </cell>
          <cell r="AV11">
            <v>24.699200000000001</v>
          </cell>
          <cell r="AW11">
            <v>24.699200000000001</v>
          </cell>
          <cell r="AX11">
            <v>24.699200000000001</v>
          </cell>
          <cell r="AY11">
            <v>24.699200000000001</v>
          </cell>
        </row>
        <row r="13">
          <cell r="X13">
            <v>-1.0737875560239075E-2</v>
          </cell>
          <cell r="Y13">
            <v>-1.0737875560239075E-2</v>
          </cell>
          <cell r="Z13">
            <v>-1.0737875560239075E-2</v>
          </cell>
          <cell r="AA13">
            <v>-1.0737875560239075E-2</v>
          </cell>
          <cell r="AB13">
            <v>-4.2951502240956299E-2</v>
          </cell>
          <cell r="AC13">
            <v>0</v>
          </cell>
          <cell r="AD13">
            <v>0</v>
          </cell>
          <cell r="AE13">
            <v>0</v>
          </cell>
          <cell r="AF13">
            <v>0</v>
          </cell>
          <cell r="AG13">
            <v>-4.1338335353413927E-2</v>
          </cell>
          <cell r="AH13">
            <v>2.6698589818601078E-2</v>
          </cell>
          <cell r="AI13">
            <v>0.35885090100778716</v>
          </cell>
          <cell r="AJ13">
            <v>0.71651083327564402</v>
          </cell>
          <cell r="AK13">
            <v>2.0374028778548667</v>
          </cell>
          <cell r="AL13">
            <v>3.7207238264132583</v>
          </cell>
          <cell r="AM13">
            <v>4.9762434361755723</v>
          </cell>
          <cell r="AN13">
            <v>6.3720967697195618</v>
          </cell>
          <cell r="AO13">
            <v>7.7584131963748009</v>
          </cell>
          <cell r="AP13">
            <v>0</v>
          </cell>
          <cell r="AQ13">
            <v>0</v>
          </cell>
          <cell r="AR13">
            <v>0</v>
          </cell>
          <cell r="AS13">
            <v>0</v>
          </cell>
          <cell r="AT13">
            <v>0</v>
          </cell>
          <cell r="AU13">
            <v>0</v>
          </cell>
          <cell r="AV13">
            <v>0</v>
          </cell>
          <cell r="AW13">
            <v>0</v>
          </cell>
          <cell r="AX13">
            <v>0</v>
          </cell>
          <cell r="AY13">
            <v>0</v>
          </cell>
        </row>
        <row r="62">
          <cell r="AC62">
            <v>0</v>
          </cell>
          <cell r="AD62">
            <v>0</v>
          </cell>
          <cell r="AE62">
            <v>0</v>
          </cell>
          <cell r="AF62">
            <v>0</v>
          </cell>
          <cell r="AG62">
            <v>0</v>
          </cell>
          <cell r="AH62">
            <v>0</v>
          </cell>
          <cell r="AI62">
            <v>0</v>
          </cell>
          <cell r="AJ62">
            <v>-0.15339822228912967</v>
          </cell>
          <cell r="AK62">
            <v>-0.14763691197647832</v>
          </cell>
          <cell r="AL62">
            <v>9.5352106495003836E-2</v>
          </cell>
          <cell r="AM62">
            <v>1.281610360742097</v>
          </cell>
          <cell r="AN62">
            <v>2.5589672616987285</v>
          </cell>
          <cell r="AO62">
            <v>7.2610990272527536</v>
          </cell>
        </row>
      </sheetData>
      <sheetData sheetId="20" refreshError="1"/>
      <sheetData sheetId="21" refreshError="1">
        <row r="58">
          <cell r="D58">
            <v>522.022875</v>
          </cell>
          <cell r="E58">
            <v>776.04575</v>
          </cell>
          <cell r="F58">
            <v>868.79150000000004</v>
          </cell>
          <cell r="G58">
            <v>948.15232646508707</v>
          </cell>
          <cell r="H58">
            <v>1107.6521456285984</v>
          </cell>
          <cell r="M58">
            <v>1212.6493999999998</v>
          </cell>
          <cell r="R58">
            <v>1229.9871410010237</v>
          </cell>
          <cell r="W58">
            <v>1229.275285570573</v>
          </cell>
          <cell r="AB58">
            <v>1233.3942459487691</v>
          </cell>
          <cell r="AG58">
            <v>1234.8773837134984</v>
          </cell>
          <cell r="AH58">
            <v>1276.3181911159838</v>
          </cell>
          <cell r="AI58">
            <v>1310.3309584795143</v>
          </cell>
          <cell r="AJ58">
            <v>1344.0209427113077</v>
          </cell>
          <cell r="AK58">
            <v>1374.0279319264841</v>
          </cell>
          <cell r="AL58">
            <v>1397.2675099756102</v>
          </cell>
          <cell r="AM58">
            <v>1414.0961991652957</v>
          </cell>
          <cell r="AN58">
            <v>1432.6060230846781</v>
          </cell>
          <cell r="AO58">
            <v>1454.1560597211969</v>
          </cell>
        </row>
      </sheetData>
      <sheetData sheetId="22" refreshError="1"/>
      <sheetData sheetId="23" refreshError="1"/>
      <sheetData sheetId="24" refreshError="1">
        <row r="11">
          <cell r="D11">
            <v>2</v>
          </cell>
          <cell r="E11">
            <v>1</v>
          </cell>
          <cell r="F11">
            <v>4.0999999999999996</v>
          </cell>
          <cell r="G11">
            <v>14</v>
          </cell>
          <cell r="H11">
            <v>29.695</v>
          </cell>
          <cell r="I11">
            <v>32.258000000000003</v>
          </cell>
          <cell r="J11">
            <v>43.268999999999998</v>
          </cell>
          <cell r="K11">
            <v>49.454999999999998</v>
          </cell>
          <cell r="L11">
            <v>65.314999999999998</v>
          </cell>
          <cell r="M11">
            <v>65.314999999999998</v>
          </cell>
          <cell r="N11">
            <v>51.677999999999997</v>
          </cell>
          <cell r="O11">
            <v>33.625999999999998</v>
          </cell>
          <cell r="P11">
            <v>40.734999999999999</v>
          </cell>
          <cell r="Q11">
            <v>58.146999999999998</v>
          </cell>
          <cell r="R11">
            <v>58.146999999999998</v>
          </cell>
          <cell r="S11">
            <v>61.603996321275304</v>
          </cell>
          <cell r="T11">
            <v>56.8</v>
          </cell>
          <cell r="U11">
            <v>59.1</v>
          </cell>
          <cell r="V11">
            <v>87.2</v>
          </cell>
          <cell r="W11">
            <v>87.2</v>
          </cell>
          <cell r="X11">
            <v>79.099999999999994</v>
          </cell>
          <cell r="Y11">
            <v>81.400000000000006</v>
          </cell>
          <cell r="Z11">
            <v>111.3</v>
          </cell>
          <cell r="AA11">
            <v>122.5</v>
          </cell>
          <cell r="AB11">
            <v>122.5</v>
          </cell>
          <cell r="AC11">
            <v>146.19999999999999</v>
          </cell>
          <cell r="AD11">
            <v>155.19999999999999</v>
          </cell>
          <cell r="AE11">
            <v>165.39999999999998</v>
          </cell>
          <cell r="AF11">
            <v>173.59999999999997</v>
          </cell>
          <cell r="AG11">
            <v>152</v>
          </cell>
          <cell r="AH11">
            <v>178</v>
          </cell>
          <cell r="AI11">
            <v>206</v>
          </cell>
          <cell r="AJ11">
            <v>216</v>
          </cell>
          <cell r="AK11">
            <v>226</v>
          </cell>
          <cell r="AL11">
            <v>236</v>
          </cell>
          <cell r="AM11">
            <v>251</v>
          </cell>
          <cell r="AN11">
            <v>266</v>
          </cell>
          <cell r="AO11">
            <v>276</v>
          </cell>
        </row>
        <row r="22">
          <cell r="D22">
            <v>2</v>
          </cell>
          <cell r="E22">
            <v>-1</v>
          </cell>
          <cell r="F22">
            <v>3.0999999999999996</v>
          </cell>
          <cell r="G22">
            <v>9.9</v>
          </cell>
          <cell r="H22">
            <v>15.695</v>
          </cell>
          <cell r="I22">
            <v>2.5630000000000024</v>
          </cell>
          <cell r="J22">
            <v>11.010999999999996</v>
          </cell>
          <cell r="K22">
            <v>6.1859999999999999</v>
          </cell>
          <cell r="L22">
            <v>15.86</v>
          </cell>
          <cell r="M22">
            <v>35.619999999999997</v>
          </cell>
          <cell r="N22">
            <v>-13.637</v>
          </cell>
          <cell r="O22">
            <v>-18.052</v>
          </cell>
          <cell r="P22">
            <v>7.1090000000000018</v>
          </cell>
          <cell r="Q22">
            <v>17.411999999999999</v>
          </cell>
          <cell r="R22">
            <v>-7.1679999999999993</v>
          </cell>
          <cell r="S22">
            <v>3.4569963212753052</v>
          </cell>
          <cell r="T22">
            <v>-4.8039963212753065</v>
          </cell>
          <cell r="U22">
            <v>2.3000000000000043</v>
          </cell>
          <cell r="V22">
            <v>28.1</v>
          </cell>
          <cell r="W22">
            <v>29.053000000000004</v>
          </cell>
          <cell r="X22">
            <v>-8.1000000000000085</v>
          </cell>
          <cell r="Y22">
            <v>2.3000000000000114</v>
          </cell>
          <cell r="Z22">
            <v>29.899999999999991</v>
          </cell>
          <cell r="AA22">
            <v>11.200000000000003</v>
          </cell>
          <cell r="AB22">
            <v>35.299999999999997</v>
          </cell>
          <cell r="AG22">
            <v>29.5</v>
          </cell>
          <cell r="AH22">
            <v>27</v>
          </cell>
          <cell r="AI22">
            <v>31</v>
          </cell>
          <cell r="AJ22">
            <v>10</v>
          </cell>
          <cell r="AK22">
            <v>0</v>
          </cell>
          <cell r="AL22">
            <v>15</v>
          </cell>
          <cell r="AM22">
            <v>15</v>
          </cell>
          <cell r="AN22">
            <v>15</v>
          </cell>
          <cell r="AO22">
            <v>15</v>
          </cell>
        </row>
        <row r="25">
          <cell r="E25">
            <v>0</v>
          </cell>
          <cell r="F25">
            <v>0</v>
          </cell>
          <cell r="G25">
            <v>-0.43067353491300864</v>
          </cell>
          <cell r="H25">
            <v>-14.534180836488677</v>
          </cell>
          <cell r="I25">
            <v>14.664604371401683</v>
          </cell>
          <cell r="J25">
            <v>-0.55175000000000196</v>
          </cell>
          <cell r="K25">
            <v>1.9104000000000099</v>
          </cell>
          <cell r="L25">
            <v>0.81399999999997874</v>
          </cell>
          <cell r="M25">
            <v>16.83725437140167</v>
          </cell>
          <cell r="N25">
            <v>-1.7370599999999996</v>
          </cell>
          <cell r="O25">
            <v>-1.4855699999999814</v>
          </cell>
          <cell r="P25">
            <v>4.0275614999999902</v>
          </cell>
          <cell r="Q25">
            <v>-1.1548815000000019</v>
          </cell>
          <cell r="R25">
            <v>-0.34994999999999266</v>
          </cell>
          <cell r="S25">
            <v>-1.8866351842105189</v>
          </cell>
          <cell r="T25">
            <v>-0.78390571052632652</v>
          </cell>
          <cell r="U25">
            <v>-3.1323306052631494</v>
          </cell>
          <cell r="V25">
            <v>2.967088166666656</v>
          </cell>
          <cell r="W25">
            <v>-2.8357833333333389</v>
          </cell>
          <cell r="X25">
            <v>0</v>
          </cell>
          <cell r="Y25">
            <v>0</v>
          </cell>
          <cell r="Z25">
            <v>0</v>
          </cell>
          <cell r="AA25">
            <v>0</v>
          </cell>
          <cell r="AB25">
            <v>0</v>
          </cell>
          <cell r="AG25">
            <v>0</v>
          </cell>
          <cell r="AH25">
            <v>0</v>
          </cell>
          <cell r="AI25">
            <v>0</v>
          </cell>
          <cell r="AJ25">
            <v>0</v>
          </cell>
          <cell r="AK25">
            <v>0</v>
          </cell>
          <cell r="AL25">
            <v>0</v>
          </cell>
          <cell r="AM25">
            <v>0</v>
          </cell>
          <cell r="AN25">
            <v>0</v>
          </cell>
          <cell r="AO25">
            <v>0</v>
          </cell>
        </row>
        <row r="26">
          <cell r="D26" t="str">
            <v>...</v>
          </cell>
          <cell r="E26">
            <v>1.9999999999999982</v>
          </cell>
          <cell r="F26">
            <v>7.3000000000000043</v>
          </cell>
          <cell r="G26">
            <v>-7.1000000000000032</v>
          </cell>
          <cell r="H26">
            <v>-6.9719999999999995</v>
          </cell>
          <cell r="I26">
            <v>-17.422000000000001</v>
          </cell>
          <cell r="J26">
            <v>-36.298000000000002</v>
          </cell>
          <cell r="K26">
            <v>-20.310000000000002</v>
          </cell>
          <cell r="L26">
            <v>-9.5549999999999926</v>
          </cell>
          <cell r="M26">
            <v>-83.584999999999994</v>
          </cell>
          <cell r="N26">
            <v>5.6899999999999977</v>
          </cell>
          <cell r="O26">
            <v>14.948999999999991</v>
          </cell>
          <cell r="P26">
            <v>3.2569999999999979</v>
          </cell>
          <cell r="Q26">
            <v>11.095000000000013</v>
          </cell>
          <cell r="R26">
            <v>34.991</v>
          </cell>
          <cell r="S26">
            <v>4.2291578947368293</v>
          </cell>
          <cell r="T26">
            <v>8.4373684210526356</v>
          </cell>
          <cell r="U26">
            <v>-7.5678947368421099</v>
          </cell>
          <cell r="V26">
            <v>-25.968048245614028</v>
          </cell>
          <cell r="W26">
            <v>-20.869416666666673</v>
          </cell>
          <cell r="X26">
            <v>-16.907916666666672</v>
          </cell>
          <cell r="Y26">
            <v>-5.2795833333333348</v>
          </cell>
          <cell r="Z26">
            <v>1.0000000000000142</v>
          </cell>
          <cell r="AA26">
            <v>5.9999999999999858</v>
          </cell>
          <cell r="AB26">
            <v>-15.187500000000007</v>
          </cell>
          <cell r="AG26">
            <v>0</v>
          </cell>
          <cell r="AH26">
            <v>0</v>
          </cell>
          <cell r="AI26">
            <v>0</v>
          </cell>
          <cell r="AJ26">
            <v>0</v>
          </cell>
          <cell r="AK26">
            <v>0</v>
          </cell>
          <cell r="AL26">
            <v>0</v>
          </cell>
          <cell r="AM26">
            <v>0</v>
          </cell>
          <cell r="AN26">
            <v>0</v>
          </cell>
          <cell r="AO26">
            <v>0</v>
          </cell>
        </row>
      </sheetData>
      <sheetData sheetId="25" refreshError="1">
        <row r="57">
          <cell r="D57">
            <v>0</v>
          </cell>
          <cell r="E57">
            <v>0</v>
          </cell>
          <cell r="F57">
            <v>0</v>
          </cell>
          <cell r="G57">
            <v>21.776406846973853</v>
          </cell>
          <cell r="H57">
            <v>10.3201542054902</v>
          </cell>
          <cell r="I57">
            <v>0</v>
          </cell>
          <cell r="J57">
            <v>34.173150969602105</v>
          </cell>
          <cell r="K57">
            <v>0</v>
          </cell>
          <cell r="L57">
            <v>31.221963699823387</v>
          </cell>
          <cell r="M57">
            <v>65.395114669425496</v>
          </cell>
          <cell r="N57">
            <v>0</v>
          </cell>
          <cell r="O57">
            <v>0</v>
          </cell>
          <cell r="P57">
            <v>9.0695246597490602</v>
          </cell>
          <cell r="Q57">
            <v>0</v>
          </cell>
          <cell r="R57">
            <v>9.0695246597490602</v>
          </cell>
          <cell r="S57">
            <v>18.018505718535359</v>
          </cell>
          <cell r="T57">
            <v>0</v>
          </cell>
          <cell r="U57">
            <v>0</v>
          </cell>
          <cell r="V57">
            <v>7.9053573695081614</v>
          </cell>
          <cell r="W57">
            <v>25.923863088043518</v>
          </cell>
          <cell r="X57">
            <v>0</v>
          </cell>
          <cell r="Y57">
            <v>7.5839999999999996</v>
          </cell>
          <cell r="Z57">
            <v>7.5839999999999996</v>
          </cell>
          <cell r="AA57">
            <v>0</v>
          </cell>
          <cell r="AB57">
            <v>15.167999999999999</v>
          </cell>
          <cell r="AC57">
            <v>35.081040000000002</v>
          </cell>
          <cell r="AD57">
            <v>7.5120000000000005</v>
          </cell>
          <cell r="AE57">
            <v>7.5120000000000005</v>
          </cell>
          <cell r="AF57">
            <v>7.5120000000000005</v>
          </cell>
          <cell r="AG57">
            <v>57.617039999999996</v>
          </cell>
          <cell r="AH57">
            <v>30.263999999999996</v>
          </cell>
          <cell r="AI57">
            <v>30.263999999999996</v>
          </cell>
          <cell r="AJ57">
            <v>0</v>
          </cell>
          <cell r="AK57">
            <v>0</v>
          </cell>
          <cell r="AL57">
            <v>0</v>
          </cell>
          <cell r="AM57">
            <v>0</v>
          </cell>
          <cell r="AN57">
            <v>0</v>
          </cell>
          <cell r="AO57">
            <v>0</v>
          </cell>
        </row>
        <row r="58">
          <cell r="D58">
            <v>0</v>
          </cell>
          <cell r="E58">
            <v>0</v>
          </cell>
          <cell r="F58">
            <v>0</v>
          </cell>
          <cell r="G58">
            <v>0</v>
          </cell>
          <cell r="H58">
            <v>0</v>
          </cell>
          <cell r="I58">
            <v>0</v>
          </cell>
          <cell r="J58">
            <v>0</v>
          </cell>
          <cell r="K58">
            <v>0</v>
          </cell>
          <cell r="L58">
            <v>0</v>
          </cell>
          <cell r="M58">
            <v>0</v>
          </cell>
          <cell r="N58">
            <v>0</v>
          </cell>
          <cell r="O58">
            <v>0</v>
          </cell>
          <cell r="P58">
            <v>2.5495290460314073</v>
          </cell>
          <cell r="Q58">
            <v>2.5865281211408906</v>
          </cell>
          <cell r="R58">
            <v>5.1360571671722983</v>
          </cell>
          <cell r="S58">
            <v>2.5363887554244591</v>
          </cell>
          <cell r="T58">
            <v>2.4788676034566199</v>
          </cell>
          <cell r="U58">
            <v>2.4788676034566199</v>
          </cell>
          <cell r="V58">
            <v>2.4704241779713003</v>
          </cell>
          <cell r="W58">
            <v>9.9645481403089988</v>
          </cell>
          <cell r="X58">
            <v>3.5550000000000002</v>
          </cell>
          <cell r="Y58">
            <v>3.5550000000000002</v>
          </cell>
          <cell r="Z58">
            <v>2.37</v>
          </cell>
          <cell r="AA58">
            <v>2.37</v>
          </cell>
          <cell r="AB58">
            <v>11.850000000000001</v>
          </cell>
          <cell r="AC58">
            <v>3.5212500000000002</v>
          </cell>
          <cell r="AD58">
            <v>3.5212500000000002</v>
          </cell>
          <cell r="AE58">
            <v>2.3475000000000001</v>
          </cell>
          <cell r="AF58">
            <v>2.3475000000000001</v>
          </cell>
          <cell r="AG58">
            <v>11.737500000000001</v>
          </cell>
          <cell r="AH58">
            <v>4.634174999999999</v>
          </cell>
          <cell r="AI58">
            <v>10.16366</v>
          </cell>
          <cell r="AJ58">
            <v>8.4360900000000001</v>
          </cell>
          <cell r="AK58">
            <v>23.61853</v>
          </cell>
          <cell r="AL58">
            <v>25.300704</v>
          </cell>
          <cell r="AM58">
            <v>34.637147999999989</v>
          </cell>
          <cell r="AN58">
            <v>32.791043999999992</v>
          </cell>
          <cell r="AO58">
            <v>35.489583999999994</v>
          </cell>
        </row>
      </sheetData>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cro data"/>
      <sheetName val="Loan terms and stocks"/>
      <sheetName val="Projected Principal"/>
      <sheetName val="Projected Interest"/>
      <sheetName val="31013A"/>
      <sheetName val="33002A"/>
      <sheetName val="61002A"/>
      <sheetName val="60001B"/>
      <sheetName val="60002A"/>
      <sheetName val="22006"/>
      <sheetName val="34002"/>
      <sheetName val="21002"/>
      <sheetName val="21003"/>
      <sheetName val="ADB-11001"/>
      <sheetName val="ADB-11002"/>
      <sheetName val="ADB-11003"/>
      <sheetName val="ADB-11004"/>
      <sheetName val="ADB-11005"/>
      <sheetName val="ADB-11006"/>
      <sheetName val="ADB-11007"/>
      <sheetName val="ADB-11008"/>
      <sheetName val="ADB-11009"/>
      <sheetName val="ADB-11010"/>
      <sheetName val="ADB-11011"/>
      <sheetName val="ADB-11012"/>
      <sheetName val="IDA-10001"/>
      <sheetName val="IDA-10002"/>
      <sheetName val="IDA-10003"/>
      <sheetName val="IDA-10004"/>
      <sheetName val="IDA-10005"/>
      <sheetName val="IDA-10006"/>
      <sheetName val="IDA-10007"/>
      <sheetName val="IDA-10008"/>
      <sheetName val="IDA-10009"/>
      <sheetName val="IDA-10010"/>
      <sheetName val="IDA-10011"/>
      <sheetName val="IDA-10012"/>
      <sheetName val="IDA-10013"/>
      <sheetName val="IDA-10014"/>
      <sheetName val="IDA-10015"/>
      <sheetName val="IDA-10016"/>
      <sheetName val="IDA-10017"/>
      <sheetName val="IDA-10018"/>
      <sheetName val="IDA-10019"/>
      <sheetName val="IDA-10020"/>
      <sheetName val="IDA-10021"/>
      <sheetName val="IDA-10022"/>
      <sheetName val="IDA-10023"/>
      <sheetName val="IDA-10024"/>
      <sheetName val="IDA-10025"/>
      <sheetName val="IDA-10026"/>
      <sheetName val="IDA-10027"/>
      <sheetName val="IDA-10028"/>
      <sheetName val="IDA-10029"/>
      <sheetName val="NDF19002"/>
      <sheetName val="EBRD12002"/>
      <sheetName val="EBRD12004 (B)"/>
      <sheetName val="Лист3"/>
      <sheetName val="Лист2"/>
      <sheetName val="3.2.5"/>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AL"/>
      <sheetName val="BOP"/>
      <sheetName val="FIS"/>
      <sheetName val="MACROF"/>
      <sheetName val="debt_sust"/>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sheetName val="IN"/>
      <sheetName val="NBK"/>
      <sheetName val="IMF"/>
      <sheetName val="DBF"/>
      <sheetName val="DBS"/>
      <sheetName val="TOT"/>
      <sheetName val="OIL"/>
      <sheetName val="FDI"/>
      <sheetName val="EXP"/>
      <sheetName val="IMP"/>
      <sheetName val="SRV"/>
      <sheetName val="INC"/>
      <sheetName val="BOP"/>
      <sheetName val="TB1"/>
      <sheetName val="TB6"/>
      <sheetName val="TB7"/>
      <sheetName val="TB8"/>
      <sheetName val="WEO"/>
      <sheetName val="SC N"/>
    </sheetNames>
    <sheetDataSet>
      <sheetData sheetId="0" refreshError="1"/>
      <sheetData sheetId="1" refreshError="1">
        <row r="36">
          <cell r="AF36">
            <v>2</v>
          </cell>
        </row>
      </sheetData>
      <sheetData sheetId="2" refreshError="1"/>
      <sheetData sheetId="3" refreshError="1"/>
      <sheetData sheetId="4" refreshError="1">
        <row r="42">
          <cell r="AJ42">
            <v>35.56</v>
          </cell>
          <cell r="AK42">
            <v>100</v>
          </cell>
          <cell r="AL42">
            <v>70</v>
          </cell>
          <cell r="AM42">
            <v>30</v>
          </cell>
          <cell r="AN42">
            <v>400</v>
          </cell>
          <cell r="AO42">
            <v>400</v>
          </cell>
        </row>
        <row r="72">
          <cell r="AK72">
            <v>166.9</v>
          </cell>
          <cell r="AL72">
            <v>152.4</v>
          </cell>
          <cell r="AM72">
            <v>153.9</v>
          </cell>
          <cell r="AN72">
            <v>50</v>
          </cell>
          <cell r="AO72">
            <v>30</v>
          </cell>
        </row>
        <row r="113">
          <cell r="AK113">
            <v>47.7</v>
          </cell>
          <cell r="AL113">
            <v>46.4</v>
          </cell>
          <cell r="AM113">
            <v>48.3</v>
          </cell>
          <cell r="AN113">
            <v>47.3</v>
          </cell>
          <cell r="AO113">
            <v>48.6</v>
          </cell>
        </row>
      </sheetData>
      <sheetData sheetId="5" refreshError="1"/>
      <sheetData sheetId="6" refreshError="1"/>
      <sheetData sheetId="7" refreshError="1"/>
      <sheetData sheetId="8" refreshError="1"/>
      <sheetData sheetId="9" refreshError="1">
        <row r="7">
          <cell r="A7">
            <v>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Names"/>
      <sheetName val="BOP tables"/>
      <sheetName val="BOP"/>
      <sheetName val="tab6"/>
      <sheetName val="tabMT"/>
      <sheetName val="Input tables"/>
      <sheetName val="In &amp; out"/>
      <sheetName val="Fiscal and Real Input"/>
      <sheetName val="NFA Banking System"/>
      <sheetName val="WEO"/>
      <sheetName val="WEO1"/>
      <sheetName val="IMF Credit"/>
      <sheetName val="Fund position"/>
      <sheetName val="GEEandGAS"/>
      <sheetName val="Debt tables"/>
      <sheetName val="Debt Service"/>
      <sheetName val="Calculation amort and inter"/>
      <sheetName val="Pub_disb"/>
      <sheetName val="Stock of Debt"/>
      <sheetName val="Exceptional Financing"/>
      <sheetName val="NPV Debt"/>
      <sheetName val="Debt Sust of Public Sector"/>
      <sheetName val="Arrears "/>
      <sheetName val="HIPC indicators"/>
      <sheetName val="Ratio tables"/>
      <sheetName val="volumes&amp;prices"/>
      <sheetName val="Trade"/>
      <sheetName val="Table 8 Debt service capacity"/>
      <sheetName val="Table 9 Cap Repay Fund"/>
      <sheetName val="Output Tables"/>
      <sheetName val="FSUOUT"/>
      <sheetName val="SRtab11"/>
      <sheetName val="SRtab14"/>
      <sheetName val="REDtab39"/>
      <sheetName val="REDtab40"/>
      <sheetName val="REDtab41"/>
      <sheetName val="REDtab42"/>
      <sheetName val="REDtab43"/>
      <sheetName val="REDtab44"/>
      <sheetName val="REDtab45"/>
      <sheetName val="REDtab46"/>
      <sheetName val="SRtab13"/>
      <sheetName val="SRtab12"/>
      <sheetName val="tab6Rus"/>
      <sheetName val="BOPOUTrus"/>
      <sheetName val="Old worksheets"/>
      <sheetName val="RED Table 30"/>
      <sheetName val="RED Table 29"/>
      <sheetName val="Historic export"/>
      <sheetName val="Historic import"/>
      <sheetName val="Historic services"/>
      <sheetName val="Mprodct"/>
      <sheetName val="Xprodct"/>
      <sheetName val="WEO Q5"/>
      <sheetName val="WEO Q6"/>
      <sheetName val="WEO Q7"/>
      <sheetName val="TJK_Q"/>
      <sheetName val="TJK_A"/>
      <sheetName val="EDSSBATCH"/>
      <sheetName val="Other workshe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
      <sheetName val="Micro"/>
      <sheetName val="ControlSheet"/>
      <sheetName val="REAL-weo"/>
      <sheetName val="MON-weo"/>
      <sheetName val="FISCAL-weo"/>
      <sheetName val="BoP-weo"/>
      <sheetName val="QC"/>
    </sheetNames>
    <sheetDataSet>
      <sheetData sheetId="0" refreshError="1"/>
      <sheetData sheetId="1" refreshError="1"/>
      <sheetData sheetId="2" refreshError="1"/>
      <sheetData sheetId="3" refreshError="1">
        <row r="32">
          <cell r="H32">
            <v>1.00000004749745E-3</v>
          </cell>
          <cell r="I32">
            <v>1.00000004749745E-3</v>
          </cell>
          <cell r="J32">
            <v>1.00000004749745E-3</v>
          </cell>
          <cell r="K32">
            <v>1.00000004749745E-3</v>
          </cell>
          <cell r="L32">
            <v>1.00000004749745E-3</v>
          </cell>
          <cell r="M32">
            <v>1.00000004749745E-3</v>
          </cell>
          <cell r="N32">
            <v>1.00000004749745E-3</v>
          </cell>
          <cell r="O32">
            <v>1.00000004749745E-3</v>
          </cell>
        </row>
      </sheetData>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s>
    <sheetDataSet>
      <sheetData sheetId="0"/>
      <sheetData sheetId="1"/>
      <sheetData sheetId="2"/>
      <sheetData sheetId="3"/>
      <sheetData sheetId="4"/>
      <sheetData sheetId="5" refreshError="1">
        <row r="60">
          <cell r="D60" t="str">
            <v>S2005START</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WEO"/>
      <sheetName val="volumes&amp;prices"/>
      <sheetName val="BOP"/>
      <sheetName val="WEO1"/>
      <sheetName val="Fiscal and Real Input"/>
      <sheetName val="tab6"/>
      <sheetName val="BOPOUT"/>
      <sheetName val="Table 8 Debt service capacity"/>
      <sheetName val="Trade"/>
      <sheetName val="Pub_disb"/>
      <sheetName val="Calculation amort and inter"/>
      <sheetName val="Exceptional Financing"/>
      <sheetName val="GEEandGAS"/>
      <sheetName val="Historic export"/>
      <sheetName val="Historic import"/>
      <sheetName val="Historic services"/>
      <sheetName val="NPV Debt"/>
      <sheetName val="Debt Service"/>
      <sheetName val="Debt Sust of Public Sector"/>
      <sheetName val="Stock of Debt"/>
      <sheetName val="Arrears "/>
      <sheetName val="HIPC indicators"/>
      <sheetName val="NFA Banking System"/>
      <sheetName val="IMF Credit"/>
      <sheetName val="Table 9 Cap Repay Fund"/>
      <sheetName val="OtherX"/>
      <sheetName val="Mprodct"/>
      <sheetName val="Xprodct"/>
      <sheetName val="RED Table 29"/>
      <sheetName val="RED Table 30"/>
      <sheetName val="Names"/>
      <sheetName val="Complete Data Set (Quarter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2">
          <cell r="R12">
            <v>0</v>
          </cell>
          <cell r="V12">
            <v>1.2869565217391306</v>
          </cell>
          <cell r="W12">
            <v>1.2869565217391306</v>
          </cell>
          <cell r="AB12">
            <v>0.9652173913043478</v>
          </cell>
          <cell r="AG12">
            <v>0.9652173913043478</v>
          </cell>
          <cell r="AH12">
            <v>0.9652173913043478</v>
          </cell>
          <cell r="AI12">
            <v>0.9652173913043478</v>
          </cell>
          <cell r="AJ12">
            <v>0.9652173913043478</v>
          </cell>
          <cell r="AK12">
            <v>0.9652173913043478</v>
          </cell>
          <cell r="AL12">
            <v>0.9652173913043478</v>
          </cell>
          <cell r="AM12">
            <v>0.9652173913043478</v>
          </cell>
          <cell r="AN12">
            <v>0.9652173913043478</v>
          </cell>
          <cell r="AO12">
            <v>0.9652173913043478</v>
          </cell>
          <cell r="AP12">
            <v>0.9652173913043478</v>
          </cell>
          <cell r="AQ12">
            <v>0.9652173913043478</v>
          </cell>
          <cell r="AR12">
            <v>0.9652173913043478</v>
          </cell>
          <cell r="AS12">
            <v>0.9652173913043478</v>
          </cell>
          <cell r="AT12">
            <v>0.9652173913043478</v>
          </cell>
          <cell r="AU12">
            <v>0.9652173913043478</v>
          </cell>
          <cell r="AV12">
            <v>0.9652173913043478</v>
          </cell>
          <cell r="AW12">
            <v>0.9652173913043478</v>
          </cell>
          <cell r="AX12">
            <v>0.9652173913043478</v>
          </cell>
          <cell r="AY12">
            <v>0.9652173913043478</v>
          </cell>
          <cell r="AZ12">
            <v>0.9652173913043478</v>
          </cell>
          <cell r="BA12">
            <v>0.9652173913043478</v>
          </cell>
          <cell r="BB12">
            <v>0.9652173913043478</v>
          </cell>
        </row>
        <row r="13">
          <cell r="R13">
            <v>0.59200000000000008</v>
          </cell>
          <cell r="V13">
            <v>0.55700000000000005</v>
          </cell>
          <cell r="W13">
            <v>0.55700000000000005</v>
          </cell>
          <cell r="AB13">
            <v>0.66599999999999993</v>
          </cell>
          <cell r="AG13">
            <v>0.6370434782608696</v>
          </cell>
          <cell r="AH13">
            <v>0.60808695652173916</v>
          </cell>
          <cell r="AI13">
            <v>0.57913043478260884</v>
          </cell>
          <cell r="AJ13">
            <v>0.5501739130434784</v>
          </cell>
          <cell r="AK13">
            <v>0.52121739130434808</v>
          </cell>
          <cell r="AL13">
            <v>0.49226086956521764</v>
          </cell>
          <cell r="AM13">
            <v>0.4633043478260872</v>
          </cell>
          <cell r="AN13">
            <v>0.43434782608695677</v>
          </cell>
          <cell r="AO13">
            <v>0.40539130434782633</v>
          </cell>
          <cell r="AP13">
            <v>0.37643478260869589</v>
          </cell>
          <cell r="AQ13">
            <v>0.34747826086956546</v>
          </cell>
          <cell r="AR13">
            <v>0.31852173913043502</v>
          </cell>
          <cell r="AS13">
            <v>0.28956521739130453</v>
          </cell>
          <cell r="AT13">
            <v>0.26060869565217409</v>
          </cell>
          <cell r="AU13">
            <v>0.23165217391304369</v>
          </cell>
          <cell r="AV13">
            <v>0.20269565217391325</v>
          </cell>
          <cell r="AW13">
            <v>0.17373913043478278</v>
          </cell>
          <cell r="AX13">
            <v>0.14478260869565235</v>
          </cell>
          <cell r="AY13">
            <v>0.11582608695652191</v>
          </cell>
          <cell r="AZ13">
            <v>8.6869565217391476E-2</v>
          </cell>
          <cell r="BA13">
            <v>5.7913043478261046E-2</v>
          </cell>
          <cell r="BB13">
            <v>2.8956521739130613E-2</v>
          </cell>
        </row>
        <row r="17">
          <cell r="R17">
            <v>0</v>
          </cell>
          <cell r="U17">
            <v>4.5</v>
          </cell>
          <cell r="W17">
            <v>4.5</v>
          </cell>
          <cell r="AB17">
            <v>0</v>
          </cell>
          <cell r="AG17">
            <v>0</v>
          </cell>
          <cell r="AH17">
            <v>0</v>
          </cell>
          <cell r="AI17">
            <v>0</v>
          </cell>
          <cell r="AJ17">
            <v>0</v>
          </cell>
          <cell r="AK17">
            <v>0</v>
          </cell>
          <cell r="AL17">
            <v>0</v>
          </cell>
          <cell r="AM17">
            <v>0</v>
          </cell>
          <cell r="AN17">
            <v>0</v>
          </cell>
          <cell r="AO17">
            <v>0</v>
          </cell>
          <cell r="AP17">
            <v>0</v>
          </cell>
          <cell r="AQ17">
            <v>0</v>
          </cell>
          <cell r="AR17">
            <v>0</v>
          </cell>
        </row>
        <row r="18">
          <cell r="W18">
            <v>0.25600000000000001</v>
          </cell>
          <cell r="AB18">
            <v>0</v>
          </cell>
          <cell r="AG18">
            <v>0</v>
          </cell>
          <cell r="AH18">
            <v>0</v>
          </cell>
          <cell r="AI18">
            <v>0</v>
          </cell>
          <cell r="AJ18">
            <v>0</v>
          </cell>
          <cell r="AK18">
            <v>0</v>
          </cell>
          <cell r="AL18">
            <v>0</v>
          </cell>
          <cell r="AM18">
            <v>0</v>
          </cell>
          <cell r="AN18">
            <v>0</v>
          </cell>
          <cell r="AO18">
            <v>0</v>
          </cell>
          <cell r="AP18">
            <v>0</v>
          </cell>
          <cell r="AQ18">
            <v>0</v>
          </cell>
          <cell r="AR18">
            <v>0</v>
          </cell>
        </row>
        <row r="22">
          <cell r="D22">
            <v>0</v>
          </cell>
          <cell r="E22">
            <v>0</v>
          </cell>
          <cell r="F22">
            <v>0.83333333333333337</v>
          </cell>
          <cell r="G22">
            <v>0.83333333333333337</v>
          </cell>
          <cell r="H22">
            <v>0.83333333333333337</v>
          </cell>
          <cell r="M22">
            <v>0.83333333333333337</v>
          </cell>
          <cell r="R22">
            <v>0.83333333333333337</v>
          </cell>
          <cell r="S22">
            <v>0</v>
          </cell>
          <cell r="T22">
            <v>0</v>
          </cell>
          <cell r="U22">
            <v>0</v>
          </cell>
          <cell r="V22">
            <v>0</v>
          </cell>
          <cell r="W22">
            <v>0.83333333333333337</v>
          </cell>
          <cell r="X22">
            <v>0.27958333333333329</v>
          </cell>
          <cell r="Y22">
            <v>0.27958333333333329</v>
          </cell>
          <cell r="Z22">
            <v>0.27958333333333329</v>
          </cell>
          <cell r="AA22">
            <v>0.27958333333333329</v>
          </cell>
          <cell r="AB22">
            <v>1.1183333333333332</v>
          </cell>
          <cell r="AC22">
            <v>0.27958333333333329</v>
          </cell>
          <cell r="AD22">
            <v>0.27958333333333329</v>
          </cell>
          <cell r="AE22">
            <v>0.27958333333333329</v>
          </cell>
          <cell r="AF22">
            <v>0.27958333333333329</v>
          </cell>
          <cell r="AG22">
            <v>1.1183333333333332</v>
          </cell>
          <cell r="AH22">
            <v>1.1183333333333332</v>
          </cell>
          <cell r="AI22">
            <v>1.1183333333333332</v>
          </cell>
          <cell r="AJ22">
            <v>1.1183333333333332</v>
          </cell>
          <cell r="AK22">
            <v>1.1183333333333332</v>
          </cell>
        </row>
        <row r="23">
          <cell r="D23">
            <v>0.35000000000000003</v>
          </cell>
          <cell r="E23">
            <v>0.35000000000000003</v>
          </cell>
          <cell r="F23">
            <v>0.35000000000000003</v>
          </cell>
          <cell r="G23">
            <v>0.35000000000000003</v>
          </cell>
          <cell r="H23">
            <v>0.35000000000000003</v>
          </cell>
          <cell r="M23">
            <v>0.35000000000000003</v>
          </cell>
          <cell r="R23">
            <v>0.35000000000000003</v>
          </cell>
          <cell r="W23">
            <v>0.35000000000000003</v>
          </cell>
          <cell r="X23">
            <v>8.7500000000000008E-2</v>
          </cell>
          <cell r="Y23">
            <v>8.7500000000000008E-2</v>
          </cell>
          <cell r="Z23">
            <v>8.7500000000000008E-2</v>
          </cell>
          <cell r="AA23">
            <v>8.7500000000000008E-2</v>
          </cell>
          <cell r="AB23">
            <v>0.35000000000000003</v>
          </cell>
          <cell r="AC23">
            <v>8.7500000000000008E-2</v>
          </cell>
          <cell r="AD23">
            <v>8.7500000000000008E-2</v>
          </cell>
          <cell r="AE23">
            <v>8.7500000000000008E-2</v>
          </cell>
          <cell r="AF23">
            <v>8.7500000000000008E-2</v>
          </cell>
          <cell r="AG23">
            <v>0.35000000000000003</v>
          </cell>
          <cell r="AH23">
            <v>0.35000000000000003</v>
          </cell>
          <cell r="AI23">
            <v>0.35000000000000003</v>
          </cell>
          <cell r="AJ23">
            <v>0.35000000000000003</v>
          </cell>
          <cell r="AK23">
            <v>0.35000000000000003</v>
          </cell>
        </row>
        <row r="27">
          <cell r="N27">
            <v>0</v>
          </cell>
          <cell r="R27">
            <v>0</v>
          </cell>
          <cell r="S27">
            <v>0</v>
          </cell>
          <cell r="T27">
            <v>0</v>
          </cell>
          <cell r="U27">
            <v>0</v>
          </cell>
          <cell r="V27">
            <v>0</v>
          </cell>
          <cell r="W27">
            <v>0</v>
          </cell>
          <cell r="AB27">
            <v>0</v>
          </cell>
          <cell r="AG27">
            <v>0</v>
          </cell>
          <cell r="AH27">
            <v>0</v>
          </cell>
          <cell r="AI27">
            <v>1.0310832231931735</v>
          </cell>
          <cell r="AJ27">
            <v>1.0310832231931735</v>
          </cell>
          <cell r="AK27">
            <v>1.0310832231931735</v>
          </cell>
          <cell r="AL27">
            <v>1.0310832231931735</v>
          </cell>
          <cell r="AM27">
            <v>1.0310832231931735</v>
          </cell>
          <cell r="AN27">
            <v>1.0310832231931735</v>
          </cell>
          <cell r="AO27">
            <v>1.0310832231931735</v>
          </cell>
          <cell r="AP27">
            <v>1.0310832231931735</v>
          </cell>
          <cell r="AQ27">
            <v>1.0310832231931735</v>
          </cell>
          <cell r="AR27">
            <v>1.0310832231931735</v>
          </cell>
          <cell r="AS27">
            <v>1.0310832231931735</v>
          </cell>
          <cell r="AT27">
            <v>1.0310832231931735</v>
          </cell>
          <cell r="AU27">
            <v>1.0310832231931735</v>
          </cell>
          <cell r="AV27">
            <v>1.0310832231931735</v>
          </cell>
          <cell r="AW27">
            <v>1.0310832231931735</v>
          </cell>
        </row>
        <row r="28">
          <cell r="R28">
            <v>0.4032</v>
          </cell>
          <cell r="S28">
            <v>0.1036224</v>
          </cell>
          <cell r="T28">
            <v>0.10434775680000001</v>
          </cell>
          <cell r="U28">
            <v>0.1050781910976</v>
          </cell>
          <cell r="V28">
            <v>0.10826373843528321</v>
          </cell>
          <cell r="W28">
            <v>0.4032</v>
          </cell>
          <cell r="X28">
            <v>9.0999999999999998E-2</v>
          </cell>
          <cell r="Y28">
            <v>9.0999999999999998E-2</v>
          </cell>
          <cell r="Z28">
            <v>9.0999999999999998E-2</v>
          </cell>
          <cell r="AA28">
            <v>9.0999999999999998E-2</v>
          </cell>
          <cell r="AB28">
            <v>0.36399999999999999</v>
          </cell>
          <cell r="AC28">
            <v>9.0999999999999998E-2</v>
          </cell>
          <cell r="AD28">
            <v>9.0999999999999998E-2</v>
          </cell>
          <cell r="AE28">
            <v>9.0999999999999998E-2</v>
          </cell>
          <cell r="AF28">
            <v>9.0999999999999998E-2</v>
          </cell>
          <cell r="AG28">
            <v>0.36399999999999999</v>
          </cell>
          <cell r="AH28">
            <v>0.43050695374113285</v>
          </cell>
          <cell r="AI28">
            <v>0.43050695374113285</v>
          </cell>
          <cell r="AJ28">
            <v>0.40163662349172402</v>
          </cell>
          <cell r="AK28">
            <v>0.37276629324231514</v>
          </cell>
          <cell r="AL28">
            <v>0.34389596299290631</v>
          </cell>
          <cell r="AM28">
            <v>0.31502563274349749</v>
          </cell>
          <cell r="AN28">
            <v>0.2861553024940886</v>
          </cell>
          <cell r="AO28">
            <v>0.25728497224467978</v>
          </cell>
          <cell r="AP28">
            <v>0.22841464199527092</v>
          </cell>
          <cell r="AQ28">
            <v>0.1995443117458621</v>
          </cell>
          <cell r="AR28">
            <v>0.17067398149645324</v>
          </cell>
          <cell r="AS28">
            <v>0.14180365124704439</v>
          </cell>
          <cell r="AT28">
            <v>0.11293332099763555</v>
          </cell>
          <cell r="AU28">
            <v>8.4062990748226693E-2</v>
          </cell>
          <cell r="AV28">
            <v>5.5192660498817832E-2</v>
          </cell>
          <cell r="AW28">
            <v>2.6322330249408978E-2</v>
          </cell>
        </row>
        <row r="32">
          <cell r="M32">
            <v>0</v>
          </cell>
          <cell r="R32">
            <v>0</v>
          </cell>
          <cell r="W32">
            <v>0</v>
          </cell>
          <cell r="X32">
            <v>0.64196428571428565</v>
          </cell>
          <cell r="Y32">
            <v>0.64196428571428565</v>
          </cell>
          <cell r="Z32">
            <v>0.64196428571428565</v>
          </cell>
          <cell r="AA32">
            <v>0.64196428571428565</v>
          </cell>
          <cell r="AB32">
            <v>2.5678571428571426</v>
          </cell>
          <cell r="AC32">
            <v>0.64200000000000002</v>
          </cell>
          <cell r="AD32">
            <v>0.64200000000000002</v>
          </cell>
          <cell r="AE32">
            <v>0.64200000000000002</v>
          </cell>
          <cell r="AF32">
            <v>0.64200000000000002</v>
          </cell>
          <cell r="AG32">
            <v>2.5680000000000001</v>
          </cell>
          <cell r="AH32">
            <v>2.5680000000000001</v>
          </cell>
          <cell r="AI32">
            <v>3.6688571428571426</v>
          </cell>
          <cell r="AJ32">
            <v>3.6688571428571426</v>
          </cell>
          <cell r="AK32">
            <v>3.6688571428571426</v>
          </cell>
          <cell r="AL32">
            <v>3.6688571428571426</v>
          </cell>
          <cell r="AM32">
            <v>3.3027142857142908</v>
          </cell>
        </row>
        <row r="33">
          <cell r="W33">
            <v>0.71909599999999996</v>
          </cell>
          <cell r="X33">
            <v>0.18</v>
          </cell>
          <cell r="Y33">
            <v>0.17699999999999999</v>
          </cell>
          <cell r="Z33">
            <v>0.17499999999999999</v>
          </cell>
          <cell r="AA33">
            <v>0.17</v>
          </cell>
          <cell r="AB33">
            <v>0.70200000000000007</v>
          </cell>
          <cell r="AC33">
            <v>0.17549999999999999</v>
          </cell>
          <cell r="AD33">
            <v>0.17549999999999999</v>
          </cell>
          <cell r="AE33">
            <v>0.17549999999999999</v>
          </cell>
          <cell r="AF33">
            <v>0.17549999999999999</v>
          </cell>
          <cell r="AG33">
            <v>0.70199999999999996</v>
          </cell>
          <cell r="AH33">
            <v>0.50338800000000006</v>
          </cell>
          <cell r="AI33">
            <v>0.40066000000000013</v>
          </cell>
          <cell r="AJ33">
            <v>0.29793200000000014</v>
          </cell>
          <cell r="AK33">
            <v>0.19520400000000013</v>
          </cell>
          <cell r="AL33">
            <v>9.2476000000000141E-2</v>
          </cell>
        </row>
        <row r="37">
          <cell r="H37">
            <v>0</v>
          </cell>
          <cell r="M37">
            <v>0</v>
          </cell>
          <cell r="R37">
            <v>0</v>
          </cell>
          <cell r="W37">
            <v>0</v>
          </cell>
          <cell r="AB37">
            <v>0</v>
          </cell>
          <cell r="AC37">
            <v>8.9250327777258676</v>
          </cell>
          <cell r="AD37">
            <v>8.9250327777258676</v>
          </cell>
          <cell r="AE37">
            <v>8.9250327777258676</v>
          </cell>
          <cell r="AF37">
            <v>8.9250327777258676</v>
          </cell>
          <cell r="AG37">
            <v>35.70013111090347</v>
          </cell>
          <cell r="AH37">
            <v>35.70013111090347</v>
          </cell>
          <cell r="AI37">
            <v>35.70013111090347</v>
          </cell>
          <cell r="AJ37">
            <v>35.70013111090347</v>
          </cell>
          <cell r="AK37">
            <v>35.70013111090347</v>
          </cell>
          <cell r="AL37">
            <v>35.70013111090347</v>
          </cell>
          <cell r="AM37">
            <v>35.70013111090347</v>
          </cell>
          <cell r="AN37">
            <v>35.70013111090347</v>
          </cell>
          <cell r="AO37">
            <v>35.70013111090347</v>
          </cell>
        </row>
        <row r="38">
          <cell r="H38">
            <v>8.0556000000000001</v>
          </cell>
          <cell r="M38">
            <v>8.2811567999999998</v>
          </cell>
          <cell r="R38">
            <v>8.5130291904000011</v>
          </cell>
          <cell r="W38">
            <v>8.7513940077312018</v>
          </cell>
          <cell r="X38">
            <v>2.2491082599869188</v>
          </cell>
          <cell r="Y38">
            <v>2.2491082599869188</v>
          </cell>
          <cell r="Z38">
            <v>2.2491082599869188</v>
          </cell>
          <cell r="AA38">
            <v>2.2491082599869188</v>
          </cell>
          <cell r="AB38">
            <v>8.9964330399476751</v>
          </cell>
          <cell r="AC38">
            <v>2.1241578010987565</v>
          </cell>
          <cell r="AD38">
            <v>2.1241578010987565</v>
          </cell>
          <cell r="AE38">
            <v>2.1241578010987565</v>
          </cell>
          <cell r="AF38">
            <v>2.1241578010987565</v>
          </cell>
          <cell r="AG38">
            <v>8.4966312043950261</v>
          </cell>
          <cell r="AH38">
            <v>6.9972256977370799</v>
          </cell>
          <cell r="AI38">
            <v>5.9976220266317828</v>
          </cell>
          <cell r="AJ38">
            <v>4.9980183555264857</v>
          </cell>
          <cell r="AK38">
            <v>3.998414684421189</v>
          </cell>
          <cell r="AL38">
            <v>2.9988110133158914</v>
          </cell>
          <cell r="AM38">
            <v>1.9992073422105945</v>
          </cell>
          <cell r="AN38">
            <v>0.99960367110529724</v>
          </cell>
          <cell r="AO38">
            <v>0</v>
          </cell>
        </row>
        <row r="42">
          <cell r="R42">
            <v>9.4</v>
          </cell>
          <cell r="W42">
            <v>11.6</v>
          </cell>
          <cell r="AB42">
            <v>11.799999999999999</v>
          </cell>
          <cell r="AG42">
            <v>12.898</v>
          </cell>
          <cell r="AH42">
            <v>12.898</v>
          </cell>
          <cell r="AI42">
            <v>12.898</v>
          </cell>
          <cell r="AJ42">
            <v>12.898</v>
          </cell>
          <cell r="AK42">
            <v>12.898</v>
          </cell>
          <cell r="AL42">
            <v>12.898</v>
          </cell>
          <cell r="AM42">
            <v>12.898</v>
          </cell>
          <cell r="AN42">
            <v>12.898</v>
          </cell>
          <cell r="AO42">
            <v>12.898</v>
          </cell>
          <cell r="AP42">
            <v>12.898</v>
          </cell>
        </row>
        <row r="43">
          <cell r="R43">
            <v>1.2</v>
          </cell>
          <cell r="W43">
            <v>1.1160000000000001</v>
          </cell>
          <cell r="AB43">
            <v>3.4462399999999995</v>
          </cell>
          <cell r="AG43">
            <v>3.1004679999999998</v>
          </cell>
          <cell r="AH43">
            <v>2.7393239999999999</v>
          </cell>
          <cell r="AI43">
            <v>2.37818</v>
          </cell>
          <cell r="AJ43">
            <v>2.0170360000000001</v>
          </cell>
          <cell r="AK43">
            <v>1.6558920000000004</v>
          </cell>
          <cell r="AL43">
            <v>1.2947480000000005</v>
          </cell>
          <cell r="AM43">
            <v>0.93360400000000054</v>
          </cell>
          <cell r="AN43">
            <v>0.57246000000000041</v>
          </cell>
          <cell r="AO43">
            <v>0.21131600000000048</v>
          </cell>
          <cell r="AP43">
            <v>-0.14982799999999952</v>
          </cell>
        </row>
        <row r="47">
          <cell r="R47">
            <v>0</v>
          </cell>
          <cell r="W47">
            <v>0</v>
          </cell>
          <cell r="AB47">
            <v>0</v>
          </cell>
          <cell r="AG47">
            <v>0</v>
          </cell>
          <cell r="AH47">
            <v>1.2137</v>
          </cell>
          <cell r="AI47">
            <v>1.2137</v>
          </cell>
          <cell r="AJ47">
            <v>1.2137</v>
          </cell>
          <cell r="AK47">
            <v>1.2137</v>
          </cell>
          <cell r="AL47">
            <v>1.2137</v>
          </cell>
          <cell r="AM47">
            <v>1.2137</v>
          </cell>
          <cell r="AN47">
            <v>1.2137</v>
          </cell>
          <cell r="AO47">
            <v>1.2137</v>
          </cell>
          <cell r="AP47">
            <v>1.2137</v>
          </cell>
          <cell r="AQ47">
            <v>1.2137</v>
          </cell>
        </row>
        <row r="48">
          <cell r="R48">
            <v>0.51200800000000002</v>
          </cell>
          <cell r="W48">
            <v>0.52634422400000014</v>
          </cell>
          <cell r="X48">
            <v>8.4959000000000007E-2</v>
          </cell>
          <cell r="Y48">
            <v>8.4959000000000007E-2</v>
          </cell>
          <cell r="Z48">
            <v>8.4959000000000007E-2</v>
          </cell>
          <cell r="AA48">
            <v>8.4959000000000007E-2</v>
          </cell>
          <cell r="AB48">
            <v>0.33983600000000003</v>
          </cell>
          <cell r="AC48">
            <v>8.4959000000000007E-2</v>
          </cell>
          <cell r="AD48">
            <v>8.4959000000000007E-2</v>
          </cell>
          <cell r="AE48">
            <v>8.4959000000000007E-2</v>
          </cell>
          <cell r="AF48">
            <v>8.4959000000000007E-2</v>
          </cell>
          <cell r="AG48">
            <v>0.33983600000000003</v>
          </cell>
          <cell r="AH48">
            <v>0.33983600000000003</v>
          </cell>
          <cell r="AI48">
            <v>0.30585240000000002</v>
          </cell>
          <cell r="AJ48">
            <v>0.27186880000000008</v>
          </cell>
          <cell r="AK48">
            <v>0.23788520000000007</v>
          </cell>
          <cell r="AL48">
            <v>0.20390160000000007</v>
          </cell>
          <cell r="AM48">
            <v>0.16991800000000007</v>
          </cell>
          <cell r="AN48">
            <v>0.13593440000000007</v>
          </cell>
          <cell r="AO48">
            <v>0.10195080000000005</v>
          </cell>
          <cell r="AP48">
            <v>6.7967200000000033E-2</v>
          </cell>
          <cell r="AQ48">
            <v>3.3983600000000037E-2</v>
          </cell>
        </row>
        <row r="52">
          <cell r="R52">
            <v>0</v>
          </cell>
          <cell r="W52">
            <v>0.28137499999999999</v>
          </cell>
          <cell r="X52">
            <v>7.0343749999999997E-2</v>
          </cell>
          <cell r="Y52">
            <v>7.0343749999999997E-2</v>
          </cell>
          <cell r="Z52">
            <v>7.0343749999999997E-2</v>
          </cell>
          <cell r="AA52">
            <v>7.0343749999999997E-2</v>
          </cell>
          <cell r="AB52">
            <v>0.28137499999999999</v>
          </cell>
          <cell r="AC52">
            <v>7.0343749999999997E-2</v>
          </cell>
          <cell r="AD52">
            <v>7.0343749999999997E-2</v>
          </cell>
          <cell r="AE52">
            <v>7.0343749999999997E-2</v>
          </cell>
          <cell r="AF52">
            <v>7.0343749999999997E-2</v>
          </cell>
          <cell r="AG52">
            <v>0.28137499999999999</v>
          </cell>
          <cell r="AH52">
            <v>0.28137499999999999</v>
          </cell>
          <cell r="AI52">
            <v>0.28137499999999999</v>
          </cell>
          <cell r="AJ52">
            <v>0.28137499999999999</v>
          </cell>
          <cell r="AK52">
            <v>0.28137499999999999</v>
          </cell>
          <cell r="AL52">
            <v>0.28137499999999999</v>
          </cell>
        </row>
        <row r="53">
          <cell r="W53">
            <v>6.3028000000000001E-2</v>
          </cell>
          <cell r="X53">
            <v>1.3787374999999999E-2</v>
          </cell>
          <cell r="Y53">
            <v>1.3787374999999999E-2</v>
          </cell>
          <cell r="Z53">
            <v>1.3787374999999999E-2</v>
          </cell>
          <cell r="AA53">
            <v>1.3787374999999999E-2</v>
          </cell>
          <cell r="AB53">
            <v>5.5149499999999997E-2</v>
          </cell>
          <cell r="AC53">
            <v>1.181775E-2</v>
          </cell>
          <cell r="AD53">
            <v>1.181775E-2</v>
          </cell>
          <cell r="AE53">
            <v>1.181775E-2</v>
          </cell>
          <cell r="AF53">
            <v>1.181775E-2</v>
          </cell>
          <cell r="AG53">
            <v>4.7271000000000001E-2</v>
          </cell>
          <cell r="AH53">
            <v>3.9392500000000004E-2</v>
          </cell>
          <cell r="AI53">
            <v>3.1514000000000007E-2</v>
          </cell>
          <cell r="AJ53">
            <v>2.3635500000000007E-2</v>
          </cell>
          <cell r="AK53">
            <v>1.5757000000000011E-2</v>
          </cell>
          <cell r="AL53">
            <v>7.8785000000000088E-3</v>
          </cell>
          <cell r="AM53">
            <v>0</v>
          </cell>
          <cell r="AN53">
            <v>0</v>
          </cell>
          <cell r="AO53">
            <v>0</v>
          </cell>
        </row>
        <row r="64">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AB64">
            <v>0</v>
          </cell>
          <cell r="AG64">
            <v>0</v>
          </cell>
          <cell r="AH64">
            <v>0</v>
          </cell>
          <cell r="AI64">
            <v>0</v>
          </cell>
          <cell r="AJ64">
            <v>0</v>
          </cell>
          <cell r="AK64">
            <v>0</v>
          </cell>
          <cell r="AL64">
            <v>0</v>
          </cell>
          <cell r="AM64">
            <v>0</v>
          </cell>
          <cell r="AN64">
            <v>0.35000000000000003</v>
          </cell>
          <cell r="AO64">
            <v>1.85</v>
          </cell>
          <cell r="AP64">
            <v>3.35</v>
          </cell>
          <cell r="AQ64">
            <v>4.8499999999999996</v>
          </cell>
          <cell r="AR64">
            <v>6.35</v>
          </cell>
          <cell r="AS64">
            <v>7.85</v>
          </cell>
          <cell r="AT64">
            <v>9.35</v>
          </cell>
          <cell r="AU64">
            <v>9.35</v>
          </cell>
          <cell r="AV64">
            <v>9.35</v>
          </cell>
          <cell r="AW64">
            <v>9.35</v>
          </cell>
          <cell r="AX64">
            <v>9</v>
          </cell>
          <cell r="AY64">
            <v>7.5</v>
          </cell>
          <cell r="AZ64">
            <v>6</v>
          </cell>
          <cell r="BA64">
            <v>4.5</v>
          </cell>
          <cell r="BB64">
            <v>3</v>
          </cell>
          <cell r="BC64">
            <v>1.5</v>
          </cell>
        </row>
        <row r="65">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AB65">
            <v>0</v>
          </cell>
          <cell r="AG65">
            <v>0</v>
          </cell>
          <cell r="AH65">
            <v>0</v>
          </cell>
          <cell r="AI65">
            <v>0</v>
          </cell>
          <cell r="AJ65">
            <v>9.8000000000000004E-2</v>
          </cell>
          <cell r="AK65">
            <v>0.51800000000000002</v>
          </cell>
          <cell r="AL65">
            <v>0.93800000000000006</v>
          </cell>
          <cell r="AM65">
            <v>1.3580000000000001</v>
          </cell>
          <cell r="AN65">
            <v>1.778</v>
          </cell>
          <cell r="AO65">
            <v>2.1882000000000001</v>
          </cell>
          <cell r="AP65">
            <v>2.5564000000000004</v>
          </cell>
          <cell r="AQ65">
            <v>2.4626000000000006</v>
          </cell>
          <cell r="AR65">
            <v>2.3268000000000009</v>
          </cell>
          <cell r="AS65">
            <v>2.1490000000000009</v>
          </cell>
          <cell r="AT65">
            <v>1.9292000000000009</v>
          </cell>
          <cell r="AU65">
            <v>1.6674000000000009</v>
          </cell>
          <cell r="AV65">
            <v>1.4056000000000008</v>
          </cell>
          <cell r="AW65">
            <v>1.1438000000000008</v>
          </cell>
          <cell r="AX65">
            <v>0.88200000000000078</v>
          </cell>
          <cell r="AY65">
            <v>0.63000000000000078</v>
          </cell>
          <cell r="AZ65">
            <v>0.42000000000000082</v>
          </cell>
          <cell r="BA65">
            <v>0.25200000000000078</v>
          </cell>
          <cell r="BB65">
            <v>0.12600000000000081</v>
          </cell>
          <cell r="BC65">
            <v>4.2000000000000794E-2</v>
          </cell>
        </row>
        <row r="116">
          <cell r="M116">
            <v>0</v>
          </cell>
          <cell r="N116">
            <v>0</v>
          </cell>
          <cell r="O116">
            <v>0</v>
          </cell>
          <cell r="P116">
            <v>0</v>
          </cell>
          <cell r="Q116">
            <v>0</v>
          </cell>
          <cell r="R116">
            <v>0</v>
          </cell>
          <cell r="S116">
            <v>0</v>
          </cell>
          <cell r="T116">
            <v>0</v>
          </cell>
          <cell r="U116">
            <v>0</v>
          </cell>
          <cell r="V116">
            <v>0</v>
          </cell>
          <cell r="W116">
            <v>0</v>
          </cell>
          <cell r="X116">
            <v>17.384214270000005</v>
          </cell>
          <cell r="Y116">
            <v>0</v>
          </cell>
          <cell r="Z116">
            <v>0</v>
          </cell>
          <cell r="AA116">
            <v>10.74624</v>
          </cell>
          <cell r="AB116">
            <v>27.613014375000002</v>
          </cell>
          <cell r="AC116">
            <v>10.8</v>
          </cell>
          <cell r="AD116">
            <v>0</v>
          </cell>
          <cell r="AE116">
            <v>0</v>
          </cell>
          <cell r="AF116">
            <v>0</v>
          </cell>
          <cell r="AG116">
            <v>10.8</v>
          </cell>
          <cell r="AH116">
            <v>10.92</v>
          </cell>
          <cell r="AI116">
            <v>11.040000000000001</v>
          </cell>
          <cell r="AJ116">
            <v>10.948</v>
          </cell>
        </row>
        <row r="118">
          <cell r="M118">
            <v>0</v>
          </cell>
          <cell r="N118">
            <v>0</v>
          </cell>
          <cell r="O118">
            <v>0</v>
          </cell>
          <cell r="P118">
            <v>0</v>
          </cell>
          <cell r="Q118">
            <v>0</v>
          </cell>
          <cell r="R118">
            <v>0</v>
          </cell>
          <cell r="S118">
            <v>0</v>
          </cell>
          <cell r="T118">
            <v>0</v>
          </cell>
          <cell r="U118">
            <v>0</v>
          </cell>
          <cell r="V118">
            <v>0</v>
          </cell>
          <cell r="W118">
            <v>0</v>
          </cell>
          <cell r="X118">
            <v>1.1829112016551659</v>
          </cell>
          <cell r="Y118">
            <v>0</v>
          </cell>
          <cell r="Z118">
            <v>1.1413695775148012</v>
          </cell>
          <cell r="AA118">
            <v>0</v>
          </cell>
          <cell r="AB118">
            <v>2.2952323948620688</v>
          </cell>
          <cell r="AC118">
            <v>0.89666813838149995</v>
          </cell>
          <cell r="AD118">
            <v>0</v>
          </cell>
          <cell r="AE118">
            <v>0.89666813838149995</v>
          </cell>
          <cell r="AF118">
            <v>0</v>
          </cell>
          <cell r="AG118">
            <v>1.7933362767629999</v>
          </cell>
          <cell r="AH118">
            <v>1.2944530353936998</v>
          </cell>
          <cell r="AI118">
            <v>0.78416739402439994</v>
          </cell>
          <cell r="AJ118">
            <v>0.26184245402439993</v>
          </cell>
        </row>
        <row r="123">
          <cell r="D123">
            <v>0</v>
          </cell>
          <cell r="E123">
            <v>0</v>
          </cell>
          <cell r="F123">
            <v>0</v>
          </cell>
          <cell r="G123">
            <v>0</v>
          </cell>
          <cell r="H123">
            <v>0</v>
          </cell>
          <cell r="M123">
            <v>0</v>
          </cell>
          <cell r="R123">
            <v>0</v>
          </cell>
          <cell r="W123">
            <v>0</v>
          </cell>
          <cell r="AB123">
            <v>0</v>
          </cell>
          <cell r="AG123">
            <v>0</v>
          </cell>
          <cell r="AH123">
            <v>0</v>
          </cell>
          <cell r="AI123">
            <v>0</v>
          </cell>
          <cell r="AJ123">
            <v>0</v>
          </cell>
          <cell r="AK123">
            <v>1</v>
          </cell>
          <cell r="AL123">
            <v>1.75</v>
          </cell>
          <cell r="AM123">
            <v>3.0171333333333332</v>
          </cell>
          <cell r="AN123">
            <v>4.0348666666666659</v>
          </cell>
          <cell r="AO123">
            <v>4.0348666666666659</v>
          </cell>
          <cell r="AP123">
            <v>4.0348666666666659</v>
          </cell>
          <cell r="AQ123">
            <v>4.0348666666666659</v>
          </cell>
          <cell r="AR123">
            <v>4.0348666666666659</v>
          </cell>
          <cell r="AS123">
            <v>4.0348666666666659</v>
          </cell>
          <cell r="AT123">
            <v>4.0348666666666659</v>
          </cell>
          <cell r="AU123">
            <v>4.0348666666666659</v>
          </cell>
          <cell r="AV123">
            <v>4.0348666666666659</v>
          </cell>
          <cell r="AW123">
            <v>4.0348666666666659</v>
          </cell>
          <cell r="AX123">
            <v>4.0348666666666659</v>
          </cell>
          <cell r="AY123">
            <v>4.0348666666666659</v>
          </cell>
          <cell r="AZ123">
            <v>4.0348666666666659</v>
          </cell>
          <cell r="BA123">
            <v>4.0348666666666659</v>
          </cell>
          <cell r="BB123">
            <v>4.0348666666666659</v>
          </cell>
          <cell r="BC123">
            <v>4.0348666666666659</v>
          </cell>
          <cell r="BD123">
            <v>4.0348666666666659</v>
          </cell>
          <cell r="BE123">
            <v>4.0348666666666659</v>
          </cell>
          <cell r="BF123">
            <v>4.0348666666666659</v>
          </cell>
          <cell r="BG123">
            <v>4.0348666666666659</v>
          </cell>
          <cell r="BH123">
            <v>4.0348666666666659</v>
          </cell>
          <cell r="BI123">
            <v>4.0348666666666659</v>
          </cell>
          <cell r="BJ123">
            <v>4.0348666666666659</v>
          </cell>
          <cell r="BK123">
            <v>4.0348666666666659</v>
          </cell>
          <cell r="BL123">
            <v>4.0348666666666659</v>
          </cell>
          <cell r="BM123">
            <v>4.0348666666666659</v>
          </cell>
          <cell r="BN123">
            <v>4.0348666666666659</v>
          </cell>
          <cell r="BO123">
            <v>3.0348666666666664</v>
          </cell>
          <cell r="BP123">
            <v>2.2848666666666664</v>
          </cell>
          <cell r="BQ123">
            <v>1.0177333333333332</v>
          </cell>
          <cell r="BR123">
            <v>0</v>
          </cell>
          <cell r="BS123">
            <v>0</v>
          </cell>
          <cell r="BT123">
            <v>0</v>
          </cell>
          <cell r="BU123">
            <v>0</v>
          </cell>
          <cell r="BV123">
            <v>0</v>
          </cell>
          <cell r="BW123">
            <v>0</v>
          </cell>
          <cell r="BX123">
            <v>0</v>
          </cell>
          <cell r="BY123">
            <v>0</v>
          </cell>
        </row>
        <row r="124">
          <cell r="D124">
            <v>0</v>
          </cell>
          <cell r="E124">
            <v>0</v>
          </cell>
          <cell r="F124">
            <v>0</v>
          </cell>
          <cell r="G124">
            <v>0</v>
          </cell>
          <cell r="H124">
            <v>0.4</v>
          </cell>
          <cell r="M124">
            <v>0.5</v>
          </cell>
          <cell r="R124">
            <v>0.6</v>
          </cell>
          <cell r="S124">
            <v>0.22706249999999997</v>
          </cell>
          <cell r="T124">
            <v>0.22706249999999997</v>
          </cell>
          <cell r="U124">
            <v>0.22706249999999997</v>
          </cell>
          <cell r="V124">
            <v>0.22706249999999997</v>
          </cell>
          <cell r="W124">
            <v>0.90824999999999989</v>
          </cell>
          <cell r="X124">
            <v>0.22706249999999997</v>
          </cell>
          <cell r="Y124">
            <v>0.22706249999999997</v>
          </cell>
          <cell r="Z124">
            <v>0.22706249999999997</v>
          </cell>
          <cell r="AA124">
            <v>0.22706249999999997</v>
          </cell>
          <cell r="AB124">
            <v>1.1164499999999999</v>
          </cell>
          <cell r="AC124">
            <v>0.34429447499999999</v>
          </cell>
          <cell r="AD124">
            <v>0.34429447499999999</v>
          </cell>
          <cell r="AE124">
            <v>0.34429447499999999</v>
          </cell>
          <cell r="AF124">
            <v>0.34429447499999999</v>
          </cell>
          <cell r="AG124">
            <v>1.3771779</v>
          </cell>
          <cell r="AH124">
            <v>1.6836279000000001</v>
          </cell>
          <cell r="AI124">
            <v>1.8036279</v>
          </cell>
          <cell r="AJ124">
            <v>1.9236279000000001</v>
          </cell>
          <cell r="AK124">
            <v>2.0436279000000002</v>
          </cell>
          <cell r="AL124">
            <v>2.1561279</v>
          </cell>
          <cell r="AM124">
            <v>2.2630029</v>
          </cell>
          <cell r="AN124">
            <v>2.2403743999999999</v>
          </cell>
          <cell r="AO124">
            <v>2.2101128999999999</v>
          </cell>
          <cell r="AP124">
            <v>2.1798513999999996</v>
          </cell>
          <cell r="AQ124">
            <v>2.1495898999999996</v>
          </cell>
          <cell r="AR124">
            <v>2.1193283999999992</v>
          </cell>
          <cell r="AS124">
            <v>2.0890668999999993</v>
          </cell>
          <cell r="AT124">
            <v>2.0588053999999989</v>
          </cell>
          <cell r="AU124">
            <v>2.028543899999999</v>
          </cell>
          <cell r="AV124">
            <v>1.9982823999999988</v>
          </cell>
          <cell r="AW124">
            <v>1.9680208999999986</v>
          </cell>
          <cell r="AX124">
            <v>1.9377593999999985</v>
          </cell>
          <cell r="AY124">
            <v>1.9074978999999985</v>
          </cell>
          <cell r="AZ124">
            <v>1.8772363999999986</v>
          </cell>
          <cell r="BA124">
            <v>1.8469748999999986</v>
          </cell>
          <cell r="BB124">
            <v>1.8167133999999987</v>
          </cell>
          <cell r="BC124">
            <v>1.7864518999999988</v>
          </cell>
          <cell r="BD124">
            <v>1.7561903999999988</v>
          </cell>
          <cell r="BE124">
            <v>1.7259288999999989</v>
          </cell>
          <cell r="BF124">
            <v>1.6956673999999989</v>
          </cell>
          <cell r="BG124">
            <v>1.665405899999999</v>
          </cell>
          <cell r="BH124">
            <v>1.6351443999999991</v>
          </cell>
          <cell r="BI124">
            <v>1.6048828999999991</v>
          </cell>
          <cell r="BJ124">
            <v>1.5746213999999992</v>
          </cell>
          <cell r="BK124">
            <v>1.5443598999999992</v>
          </cell>
          <cell r="BL124">
            <v>1.5140983999999993</v>
          </cell>
          <cell r="BM124">
            <v>1.4838368999999993</v>
          </cell>
          <cell r="BN124">
            <v>1.4535753999999994</v>
          </cell>
          <cell r="BO124">
            <v>1.4233138999999995</v>
          </cell>
          <cell r="BP124">
            <v>1.4005523999999996</v>
          </cell>
          <cell r="BQ124">
            <v>1.3834158999999995</v>
          </cell>
          <cell r="BR124">
            <v>1.3757828999999997</v>
          </cell>
          <cell r="BS124">
            <v>1.3757828999999997</v>
          </cell>
          <cell r="BT124">
            <v>1.3757828999999997</v>
          </cell>
          <cell r="BU124">
            <v>1.3757828999999997</v>
          </cell>
          <cell r="BV124">
            <v>1.3757828999999997</v>
          </cell>
          <cell r="BW124">
            <v>1.3757828999999997</v>
          </cell>
          <cell r="BX124">
            <v>1.3757828999999997</v>
          </cell>
          <cell r="BY124">
            <v>1.3757828999999997</v>
          </cell>
        </row>
        <row r="144">
          <cell r="AJ144">
            <v>0.1875</v>
          </cell>
          <cell r="AK144">
            <v>0.1875</v>
          </cell>
          <cell r="AL144">
            <v>0.1875</v>
          </cell>
          <cell r="AM144">
            <v>0.1875</v>
          </cell>
          <cell r="AN144">
            <v>0.1875</v>
          </cell>
          <cell r="AO144">
            <v>0.1875</v>
          </cell>
          <cell r="AP144">
            <v>0.1875</v>
          </cell>
          <cell r="AQ144">
            <v>0.1875</v>
          </cell>
          <cell r="AR144">
            <v>0.1875</v>
          </cell>
          <cell r="AS144">
            <v>0.1875</v>
          </cell>
          <cell r="AT144">
            <v>0.1875</v>
          </cell>
          <cell r="AU144">
            <v>0.1875</v>
          </cell>
          <cell r="AV144">
            <v>0.1875</v>
          </cell>
          <cell r="AW144">
            <v>0.1875</v>
          </cell>
          <cell r="AX144">
            <v>0.1875</v>
          </cell>
          <cell r="AY144">
            <v>0.1875</v>
          </cell>
          <cell r="AZ144">
            <v>0</v>
          </cell>
          <cell r="BA144">
            <v>0</v>
          </cell>
          <cell r="BB144">
            <v>0</v>
          </cell>
          <cell r="BC144">
            <v>0</v>
          </cell>
          <cell r="BD144">
            <v>0</v>
          </cell>
        </row>
        <row r="145">
          <cell r="W145">
            <v>7.5000000000000011E-2</v>
          </cell>
          <cell r="AB145">
            <v>0.18225000000000002</v>
          </cell>
          <cell r="AG145">
            <v>0.44488750000000005</v>
          </cell>
          <cell r="AH145">
            <v>0.44488750000000005</v>
          </cell>
          <cell r="AI145">
            <v>0.44488750000000005</v>
          </cell>
          <cell r="AJ145">
            <v>0.44488750000000005</v>
          </cell>
          <cell r="AK145">
            <v>0.44020000000000004</v>
          </cell>
          <cell r="AL145">
            <v>0.43551250000000002</v>
          </cell>
          <cell r="AM145">
            <v>0.43082500000000001</v>
          </cell>
          <cell r="AN145">
            <v>0.42613750000000006</v>
          </cell>
          <cell r="AO145">
            <v>0.42145000000000005</v>
          </cell>
          <cell r="AP145">
            <v>0.41676250000000004</v>
          </cell>
          <cell r="AQ145">
            <v>0.41207500000000002</v>
          </cell>
          <cell r="AR145">
            <v>0.40738750000000001</v>
          </cell>
          <cell r="AS145">
            <v>0.40270000000000006</v>
          </cell>
          <cell r="AT145">
            <v>0.39801250000000005</v>
          </cell>
          <cell r="AU145">
            <v>0.39332500000000004</v>
          </cell>
          <cell r="AV145">
            <v>0.38863750000000002</v>
          </cell>
          <cell r="AW145">
            <v>0.38395000000000001</v>
          </cell>
          <cell r="AX145">
            <v>0.37926250000000006</v>
          </cell>
          <cell r="AY145">
            <v>0.37457500000000005</v>
          </cell>
          <cell r="AZ145">
            <v>0.36988750000000004</v>
          </cell>
          <cell r="BA145">
            <v>0.36988750000000004</v>
          </cell>
          <cell r="BB145">
            <v>0.36988750000000004</v>
          </cell>
          <cell r="BC145">
            <v>0.36988750000000004</v>
          </cell>
          <cell r="BD145">
            <v>0.36988750000000004</v>
          </cell>
        </row>
        <row r="154">
          <cell r="AM154">
            <v>0.5</v>
          </cell>
          <cell r="AN154">
            <v>1.05</v>
          </cell>
          <cell r="AO154">
            <v>1.05</v>
          </cell>
          <cell r="AP154">
            <v>1.05</v>
          </cell>
          <cell r="AQ154">
            <v>1.05</v>
          </cell>
          <cell r="AR154">
            <v>1.05</v>
          </cell>
          <cell r="AS154">
            <v>1.05</v>
          </cell>
          <cell r="AT154">
            <v>1.05</v>
          </cell>
          <cell r="AU154">
            <v>1.05</v>
          </cell>
          <cell r="AV154">
            <v>1.05</v>
          </cell>
          <cell r="AW154">
            <v>1.05</v>
          </cell>
          <cell r="AX154">
            <v>1.05</v>
          </cell>
          <cell r="AY154">
            <v>1.05</v>
          </cell>
          <cell r="AZ154">
            <v>1.05</v>
          </cell>
          <cell r="BA154">
            <v>1.05</v>
          </cell>
          <cell r="BB154">
            <v>1.05</v>
          </cell>
          <cell r="BC154">
            <v>1.05</v>
          </cell>
          <cell r="BD154">
            <v>1.05</v>
          </cell>
          <cell r="BE154">
            <v>1.05</v>
          </cell>
          <cell r="BF154">
            <v>1.05</v>
          </cell>
          <cell r="BG154">
            <v>0.55000000000000004</v>
          </cell>
        </row>
        <row r="155">
          <cell r="W155">
            <v>0.05</v>
          </cell>
          <cell r="AB155">
            <v>1.0607800000000001</v>
          </cell>
          <cell r="AG155">
            <v>0.86077999999999999</v>
          </cell>
          <cell r="AH155">
            <v>0.86077999999999999</v>
          </cell>
          <cell r="AI155">
            <v>0.86077999999999999</v>
          </cell>
          <cell r="AJ155">
            <v>0.16078000000000001</v>
          </cell>
          <cell r="AK155">
            <v>0.16078000000000001</v>
          </cell>
          <cell r="AL155">
            <v>0.16078000000000001</v>
          </cell>
          <cell r="AM155">
            <v>0.16078000000000001</v>
          </cell>
          <cell r="AN155">
            <v>0.15828</v>
          </cell>
          <cell r="AO155">
            <v>0.15303</v>
          </cell>
          <cell r="AP155">
            <v>0.14777999999999999</v>
          </cell>
          <cell r="AQ155">
            <v>0.14252999999999999</v>
          </cell>
          <cell r="AR155">
            <v>0.13727999999999999</v>
          </cell>
          <cell r="AS155">
            <v>0.13202999999999998</v>
          </cell>
          <cell r="AT155">
            <v>0.12677999999999998</v>
          </cell>
          <cell r="AU155">
            <v>0.12152999999999997</v>
          </cell>
          <cell r="AV155">
            <v>0.11627999999999997</v>
          </cell>
          <cell r="AW155">
            <v>0.11102999999999996</v>
          </cell>
          <cell r="AX155">
            <v>0.10577999999999996</v>
          </cell>
          <cell r="AY155">
            <v>0.10052999999999995</v>
          </cell>
          <cell r="AZ155">
            <v>9.5279999999999948E-2</v>
          </cell>
          <cell r="BA155">
            <v>9.0029999999999943E-2</v>
          </cell>
          <cell r="BB155">
            <v>8.4779999999999953E-2</v>
          </cell>
          <cell r="BC155">
            <v>7.9529999999999948E-2</v>
          </cell>
          <cell r="BD155">
            <v>7.4279999999999943E-2</v>
          </cell>
          <cell r="BE155">
            <v>6.9029999999999939E-2</v>
          </cell>
          <cell r="BF155">
            <v>6.3779999999999934E-2</v>
          </cell>
          <cell r="BG155">
            <v>5.8529999999999929E-2</v>
          </cell>
        </row>
        <row r="187">
          <cell r="AG187">
            <v>0</v>
          </cell>
          <cell r="AH187">
            <v>0</v>
          </cell>
          <cell r="AI187">
            <v>0</v>
          </cell>
          <cell r="AJ187">
            <v>0</v>
          </cell>
          <cell r="AK187">
            <v>0</v>
          </cell>
          <cell r="AL187">
            <v>0</v>
          </cell>
          <cell r="AM187">
            <v>0</v>
          </cell>
          <cell r="AN187">
            <v>0</v>
          </cell>
          <cell r="AO187">
            <v>0</v>
          </cell>
          <cell r="AP187">
            <v>0</v>
          </cell>
          <cell r="AQ187">
            <v>1.3619999999999999</v>
          </cell>
          <cell r="AR187">
            <v>1.8953333333333333</v>
          </cell>
          <cell r="AS187">
            <v>2.4286666666666665</v>
          </cell>
          <cell r="AT187">
            <v>2.9619999999999997</v>
          </cell>
          <cell r="AU187">
            <v>3.495333333333333</v>
          </cell>
          <cell r="AV187">
            <v>4.0286666666666662</v>
          </cell>
          <cell r="AW187">
            <v>4.5619999999999994</v>
          </cell>
          <cell r="AX187">
            <v>5.0953333333333326</v>
          </cell>
          <cell r="AY187">
            <v>5.6286666666666658</v>
          </cell>
          <cell r="AZ187">
            <v>5.6286666666666658</v>
          </cell>
          <cell r="BA187">
            <v>5.6286666666666658</v>
          </cell>
          <cell r="BB187">
            <v>5.6286666666666658</v>
          </cell>
          <cell r="BC187">
            <v>5.6286666666666658</v>
          </cell>
          <cell r="BD187">
            <v>5.6286666666666658</v>
          </cell>
          <cell r="BE187">
            <v>5.6286666666666658</v>
          </cell>
          <cell r="BF187">
            <v>5.6286666666666658</v>
          </cell>
          <cell r="BG187">
            <v>5.6286666666666658</v>
          </cell>
          <cell r="BH187">
            <v>5.6286666666666658</v>
          </cell>
          <cell r="BI187">
            <v>5.6286666666666658</v>
          </cell>
          <cell r="BJ187">
            <v>5.6286666666666658</v>
          </cell>
          <cell r="BK187">
            <v>5.6286666666666658</v>
          </cell>
          <cell r="BL187">
            <v>5.6286666666666658</v>
          </cell>
          <cell r="BM187">
            <v>5.6286666666666658</v>
          </cell>
          <cell r="BN187">
            <v>5.6286666666666658</v>
          </cell>
          <cell r="BO187">
            <v>5.6286666666666658</v>
          </cell>
          <cell r="BP187">
            <v>5.6286666666666658</v>
          </cell>
          <cell r="BQ187">
            <v>5.6286666666666658</v>
          </cell>
          <cell r="BR187">
            <v>5.6286666666666658</v>
          </cell>
          <cell r="BS187">
            <v>5.6286666666666658</v>
          </cell>
          <cell r="BT187">
            <v>5.6286666666666658</v>
          </cell>
          <cell r="BU187">
            <v>4.2666666666666666</v>
          </cell>
          <cell r="BV187">
            <v>3.7333333333333329</v>
          </cell>
          <cell r="BW187">
            <v>3.1999999999999997</v>
          </cell>
          <cell r="BX187">
            <v>2.6666666666666665</v>
          </cell>
          <cell r="BY187">
            <v>2.1333333333333333</v>
          </cell>
          <cell r="BZ187">
            <v>1.6</v>
          </cell>
          <cell r="CA187">
            <v>1.0666666666666667</v>
          </cell>
          <cell r="CB187">
            <v>0.53333333333333333</v>
          </cell>
          <cell r="CC187">
            <v>0</v>
          </cell>
        </row>
        <row r="188">
          <cell r="AG188">
            <v>0</v>
          </cell>
          <cell r="AH188">
            <v>0.30645</v>
          </cell>
          <cell r="AI188">
            <v>0.42645</v>
          </cell>
          <cell r="AJ188">
            <v>0.54644999999999999</v>
          </cell>
          <cell r="AK188">
            <v>0.66644999999999999</v>
          </cell>
          <cell r="AL188">
            <v>0.78644999999999998</v>
          </cell>
          <cell r="AM188">
            <v>0.90644999999999998</v>
          </cell>
          <cell r="AN188">
            <v>1.0264500000000001</v>
          </cell>
          <cell r="AO188">
            <v>1.14645</v>
          </cell>
          <cell r="AP188">
            <v>1.2664500000000001</v>
          </cell>
          <cell r="AQ188">
            <v>1.2664500000000001</v>
          </cell>
          <cell r="AR188">
            <v>1.256235</v>
          </cell>
          <cell r="AS188">
            <v>1.2420200000000001</v>
          </cell>
          <cell r="AT188">
            <v>1.2238050000000003</v>
          </cell>
          <cell r="AU188">
            <v>1.2015900000000004</v>
          </cell>
          <cell r="AV188">
            <v>1.1753750000000005</v>
          </cell>
          <cell r="AW188">
            <v>1.1451600000000004</v>
          </cell>
          <cell r="AX188">
            <v>1.1109450000000003</v>
          </cell>
          <cell r="AY188">
            <v>1.0727300000000002</v>
          </cell>
          <cell r="AZ188">
            <v>1.0305150000000001</v>
          </cell>
          <cell r="BA188">
            <v>0.98830000000000007</v>
          </cell>
          <cell r="BB188">
            <v>0.94608500000000006</v>
          </cell>
          <cell r="BC188">
            <v>0.90387000000000006</v>
          </cell>
          <cell r="BD188">
            <v>0.86165500000000017</v>
          </cell>
          <cell r="BE188">
            <v>0.81944000000000017</v>
          </cell>
          <cell r="BF188">
            <v>0.77722500000000028</v>
          </cell>
          <cell r="BG188">
            <v>0.73501000000000027</v>
          </cell>
          <cell r="BH188">
            <v>0.69279500000000038</v>
          </cell>
          <cell r="BI188">
            <v>0.65058000000000038</v>
          </cell>
          <cell r="BJ188">
            <v>0.60836500000000049</v>
          </cell>
          <cell r="BK188">
            <v>0.56615000000000049</v>
          </cell>
          <cell r="BL188">
            <v>0.52393500000000059</v>
          </cell>
          <cell r="BM188">
            <v>0.48172000000000059</v>
          </cell>
          <cell r="BN188">
            <v>0.43950500000000059</v>
          </cell>
          <cell r="BO188">
            <v>0.39729000000000059</v>
          </cell>
          <cell r="BP188">
            <v>0.35507500000000058</v>
          </cell>
          <cell r="BQ188">
            <v>0.31286000000000058</v>
          </cell>
          <cell r="BR188">
            <v>0.27064500000000058</v>
          </cell>
          <cell r="BS188">
            <v>0.22843000000000055</v>
          </cell>
          <cell r="BT188">
            <v>0.18621500000000055</v>
          </cell>
          <cell r="BU188">
            <v>0.14400000000000054</v>
          </cell>
          <cell r="BV188">
            <v>0.11200000000000056</v>
          </cell>
          <cell r="BW188">
            <v>8.400000000000056E-2</v>
          </cell>
          <cell r="BX188">
            <v>6.0000000000000574E-2</v>
          </cell>
          <cell r="BY188">
            <v>4.0000000000000577E-2</v>
          </cell>
          <cell r="BZ188">
            <v>2.4000000000000576E-2</v>
          </cell>
          <cell r="CA188">
            <v>1.2000000000000576E-2</v>
          </cell>
          <cell r="CB188">
            <v>4.0000000000005769E-3</v>
          </cell>
          <cell r="CC188">
            <v>5.7703841704892509E-16</v>
          </cell>
        </row>
        <row r="240">
          <cell r="AG240">
            <v>0</v>
          </cell>
          <cell r="AH240">
            <v>0</v>
          </cell>
          <cell r="AI240">
            <v>0</v>
          </cell>
          <cell r="AJ240">
            <v>0</v>
          </cell>
          <cell r="AK240">
            <v>0</v>
          </cell>
          <cell r="AL240">
            <v>0</v>
          </cell>
          <cell r="AM240">
            <v>0</v>
          </cell>
          <cell r="AN240">
            <v>0</v>
          </cell>
          <cell r="AO240">
            <v>0</v>
          </cell>
          <cell r="AP240">
            <v>0</v>
          </cell>
          <cell r="AQ240">
            <v>0.36666666666666664</v>
          </cell>
          <cell r="AR240">
            <v>0.76666666666666661</v>
          </cell>
          <cell r="AS240">
            <v>1.1666666666666665</v>
          </cell>
          <cell r="AT240">
            <v>1.5666666666666664</v>
          </cell>
          <cell r="AU240">
            <v>1.9666666666666663</v>
          </cell>
          <cell r="AV240">
            <v>2.3666666666666663</v>
          </cell>
          <cell r="AW240">
            <v>2.7666666666666662</v>
          </cell>
          <cell r="AX240">
            <v>3.1666666666666661</v>
          </cell>
          <cell r="AY240">
            <v>3.566666666666666</v>
          </cell>
          <cell r="AZ240">
            <v>3.566666666666666</v>
          </cell>
          <cell r="BA240">
            <v>3.566666666666666</v>
          </cell>
          <cell r="BB240">
            <v>3.566666666666666</v>
          </cell>
          <cell r="BC240">
            <v>3.566666666666666</v>
          </cell>
          <cell r="BD240">
            <v>3.566666666666666</v>
          </cell>
          <cell r="BE240">
            <v>3.566666666666666</v>
          </cell>
          <cell r="BF240">
            <v>3.566666666666666</v>
          </cell>
          <cell r="BG240">
            <v>3.566666666666666</v>
          </cell>
          <cell r="BH240">
            <v>3.566666666666666</v>
          </cell>
          <cell r="BI240">
            <v>3.566666666666666</v>
          </cell>
          <cell r="BJ240">
            <v>3.566666666666666</v>
          </cell>
          <cell r="BK240">
            <v>3.566666666666666</v>
          </cell>
          <cell r="BL240">
            <v>3.566666666666666</v>
          </cell>
          <cell r="BM240">
            <v>3.566666666666666</v>
          </cell>
          <cell r="BN240">
            <v>3.566666666666666</v>
          </cell>
          <cell r="BO240">
            <v>3.566666666666666</v>
          </cell>
          <cell r="BP240">
            <v>3.566666666666666</v>
          </cell>
          <cell r="BQ240">
            <v>3.566666666666666</v>
          </cell>
          <cell r="BR240">
            <v>3.566666666666666</v>
          </cell>
          <cell r="BS240">
            <v>3.566666666666666</v>
          </cell>
          <cell r="BT240">
            <v>3.566666666666666</v>
          </cell>
          <cell r="BU240">
            <v>3.1999999999999997</v>
          </cell>
          <cell r="BV240">
            <v>2.8</v>
          </cell>
          <cell r="BW240">
            <v>2.4</v>
          </cell>
          <cell r="BX240">
            <v>2</v>
          </cell>
          <cell r="BY240">
            <v>1.6</v>
          </cell>
          <cell r="BZ240">
            <v>1.2000000000000002</v>
          </cell>
          <cell r="CA240">
            <v>0.8</v>
          </cell>
          <cell r="CB240">
            <v>0.4</v>
          </cell>
          <cell r="CC240">
            <v>0</v>
          </cell>
        </row>
        <row r="241">
          <cell r="AC241">
            <v>0</v>
          </cell>
          <cell r="AD241">
            <v>0</v>
          </cell>
          <cell r="AE241">
            <v>0</v>
          </cell>
          <cell r="AF241">
            <v>0</v>
          </cell>
          <cell r="AG241">
            <v>0</v>
          </cell>
          <cell r="AH241">
            <v>5.5E-2</v>
          </cell>
          <cell r="AI241">
            <v>0.115</v>
          </cell>
          <cell r="AJ241">
            <v>0.17500000000000002</v>
          </cell>
          <cell r="AK241">
            <v>0.23500000000000001</v>
          </cell>
          <cell r="AL241">
            <v>0.29499999999999998</v>
          </cell>
          <cell r="AM241">
            <v>0.35499999999999998</v>
          </cell>
          <cell r="AN241">
            <v>0.41500000000000004</v>
          </cell>
          <cell r="AO241">
            <v>0.47500000000000003</v>
          </cell>
          <cell r="AP241">
            <v>0.53500000000000003</v>
          </cell>
          <cell r="AQ241">
            <v>0.53500000000000003</v>
          </cell>
          <cell r="AR241">
            <v>0.53316666666666668</v>
          </cell>
          <cell r="AS241">
            <v>0.52933333333333343</v>
          </cell>
          <cell r="AT241">
            <v>0.52350000000000008</v>
          </cell>
          <cell r="AU241">
            <v>0.51566666666666672</v>
          </cell>
          <cell r="AV241">
            <v>0.50583333333333336</v>
          </cell>
          <cell r="AW241">
            <v>0.49400000000000005</v>
          </cell>
          <cell r="AX241">
            <v>0.48016666666666674</v>
          </cell>
          <cell r="AY241">
            <v>0.46433333333333338</v>
          </cell>
          <cell r="AZ241">
            <v>0.44650000000000006</v>
          </cell>
          <cell r="BA241">
            <v>0.42866666666666675</v>
          </cell>
          <cell r="BB241">
            <v>0.41083333333333344</v>
          </cell>
          <cell r="BC241">
            <v>0.39300000000000013</v>
          </cell>
          <cell r="BD241">
            <v>0.37516666666666681</v>
          </cell>
          <cell r="BE241">
            <v>0.3573333333333335</v>
          </cell>
          <cell r="BF241">
            <v>0.33950000000000019</v>
          </cell>
          <cell r="BG241">
            <v>0.32166666666666688</v>
          </cell>
          <cell r="BH241">
            <v>0.30383333333333357</v>
          </cell>
          <cell r="BI241">
            <v>0.28600000000000025</v>
          </cell>
          <cell r="BJ241">
            <v>0.26816666666666694</v>
          </cell>
          <cell r="BK241">
            <v>0.25033333333333363</v>
          </cell>
          <cell r="BL241">
            <v>0.23250000000000029</v>
          </cell>
          <cell r="BM241">
            <v>0.21466666666666698</v>
          </cell>
          <cell r="BN241">
            <v>0.19683333333333367</v>
          </cell>
          <cell r="BO241">
            <v>0.17900000000000035</v>
          </cell>
          <cell r="BP241">
            <v>0.16116666666666704</v>
          </cell>
          <cell r="BQ241">
            <v>0.1433333333333337</v>
          </cell>
          <cell r="BR241">
            <v>0.12550000000000036</v>
          </cell>
          <cell r="BS241">
            <v>0.10766666666666704</v>
          </cell>
          <cell r="BT241">
            <v>8.9833333333333695E-2</v>
          </cell>
          <cell r="BU241">
            <v>7.2000000000000369E-2</v>
          </cell>
          <cell r="BV241">
            <v>5.6000000000000369E-2</v>
          </cell>
          <cell r="BW241">
            <v>4.2000000000000363E-2</v>
          </cell>
          <cell r="BX241">
            <v>3.0000000000000363E-2</v>
          </cell>
          <cell r="BY241">
            <v>2.0000000000000365E-2</v>
          </cell>
          <cell r="BZ241">
            <v>1.2000000000000365E-2</v>
          </cell>
          <cell r="CA241">
            <v>6.0000000000003627E-3</v>
          </cell>
          <cell r="CB241">
            <v>2.0000000000003626E-3</v>
          </cell>
          <cell r="CC241">
            <v>3.6248781754011362E-16</v>
          </cell>
        </row>
        <row r="296">
          <cell r="AI296">
            <v>0.1</v>
          </cell>
          <cell r="AJ296">
            <v>0.1</v>
          </cell>
          <cell r="AK296">
            <v>0.5444444444444444</v>
          </cell>
          <cell r="AL296">
            <v>1.211111111111111</v>
          </cell>
          <cell r="AM296">
            <v>1.6555555555555554</v>
          </cell>
          <cell r="AN296">
            <v>2.0999999999999996</v>
          </cell>
          <cell r="AO296">
            <v>2.5444444444444443</v>
          </cell>
          <cell r="AP296">
            <v>2.9888888888888889</v>
          </cell>
          <cell r="AQ296">
            <v>3.4333333333333336</v>
          </cell>
          <cell r="AR296">
            <v>3.7777777777777786</v>
          </cell>
          <cell r="AS296">
            <v>4.2222222222222232</v>
          </cell>
          <cell r="AT296">
            <v>3.7777777777777786</v>
          </cell>
          <cell r="AU296">
            <v>3.1111111111111116</v>
          </cell>
          <cell r="AV296">
            <v>2.666666666666667</v>
          </cell>
          <cell r="AW296">
            <v>2.2222222222222223</v>
          </cell>
          <cell r="AX296">
            <v>1.7777777777777777</v>
          </cell>
          <cell r="AY296">
            <v>1.3333333333333333</v>
          </cell>
          <cell r="AZ296">
            <v>0.88888888888888884</v>
          </cell>
          <cell r="BA296">
            <v>0.44444444444444442</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row>
        <row r="297">
          <cell r="AB297">
            <v>5.8500000000000003E-2</v>
          </cell>
          <cell r="AG297">
            <v>5.8500000000000003E-2</v>
          </cell>
          <cell r="AH297">
            <v>0.31850000000000006</v>
          </cell>
          <cell r="AI297">
            <v>0.70850000000000002</v>
          </cell>
          <cell r="AJ297">
            <v>0.96200000000000008</v>
          </cell>
          <cell r="AK297">
            <v>1.2155</v>
          </cell>
          <cell r="AL297">
            <v>1.4401111111111111</v>
          </cell>
          <cell r="AM297">
            <v>1.6213888888888888</v>
          </cell>
          <cell r="AN297">
            <v>1.7737777777777777</v>
          </cell>
          <cell r="AO297">
            <v>1.8972777777777778</v>
          </cell>
          <cell r="AP297">
            <v>1.991888888888889</v>
          </cell>
          <cell r="AQ297">
            <v>1.7976111111111113</v>
          </cell>
          <cell r="AR297">
            <v>1.5744444444444448</v>
          </cell>
          <cell r="AS297">
            <v>1.328888888888889</v>
          </cell>
          <cell r="AT297">
            <v>1.0544444444444445</v>
          </cell>
          <cell r="AU297">
            <v>0.80888888888888877</v>
          </cell>
          <cell r="AV297">
            <v>0.60666666666666658</v>
          </cell>
          <cell r="AW297">
            <v>0.43333333333333324</v>
          </cell>
          <cell r="AX297">
            <v>0.28888888888888881</v>
          </cell>
          <cell r="AY297">
            <v>0.17333333333333326</v>
          </cell>
          <cell r="AZ297">
            <v>8.6666666666666572E-2</v>
          </cell>
          <cell r="BA297">
            <v>2.8888888888888801E-2</v>
          </cell>
          <cell r="BB297">
            <v>-8.6597395920762213E-17</v>
          </cell>
          <cell r="BC297">
            <v>-8.6597395920762213E-17</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row>
        <row r="348">
          <cell r="AG348">
            <v>0</v>
          </cell>
          <cell r="AH348">
            <v>0</v>
          </cell>
          <cell r="AI348">
            <v>0</v>
          </cell>
          <cell r="AJ348">
            <v>0</v>
          </cell>
          <cell r="AK348">
            <v>0</v>
          </cell>
          <cell r="AL348">
            <v>0</v>
          </cell>
          <cell r="AM348">
            <v>0.47058823529411764</v>
          </cell>
          <cell r="AN348">
            <v>1.0588235294117647</v>
          </cell>
          <cell r="AO348">
            <v>1.6470588235294117</v>
          </cell>
          <cell r="AP348">
            <v>2.2352941176470589</v>
          </cell>
          <cell r="AQ348">
            <v>2.8235294117647061</v>
          </cell>
          <cell r="AR348">
            <v>3.4117647058823533</v>
          </cell>
          <cell r="AS348">
            <v>4</v>
          </cell>
          <cell r="AT348">
            <v>4.5882352941176467</v>
          </cell>
          <cell r="AU348">
            <v>5.1764705882352935</v>
          </cell>
          <cell r="AV348">
            <v>5.1764705882352935</v>
          </cell>
          <cell r="AW348">
            <v>5.1764705882352935</v>
          </cell>
          <cell r="AX348">
            <v>5.1764705882352935</v>
          </cell>
          <cell r="AY348">
            <v>5.1764705882352935</v>
          </cell>
          <cell r="AZ348">
            <v>5.1764705882352935</v>
          </cell>
          <cell r="BA348">
            <v>5.1764705882352935</v>
          </cell>
          <cell r="BB348">
            <v>5.1764705882352935</v>
          </cell>
          <cell r="BC348">
            <v>5.1764705882352935</v>
          </cell>
          <cell r="BD348">
            <v>4.7058823529411766</v>
          </cell>
          <cell r="BE348">
            <v>4.1176470588235299</v>
          </cell>
          <cell r="BF348">
            <v>3.5294117647058827</v>
          </cell>
          <cell r="BG348">
            <v>2.9411764705882355</v>
          </cell>
          <cell r="BH348">
            <v>2.3529411764705883</v>
          </cell>
          <cell r="BI348">
            <v>1.7647058823529411</v>
          </cell>
          <cell r="BJ348">
            <v>1.1764705882352942</v>
          </cell>
          <cell r="BK348">
            <v>0.58823529411764708</v>
          </cell>
        </row>
        <row r="349">
          <cell r="AG349">
            <v>0</v>
          </cell>
          <cell r="AH349">
            <v>0.13600000000000001</v>
          </cell>
          <cell r="AI349">
            <v>0.30600000000000005</v>
          </cell>
          <cell r="AJ349">
            <v>0.47600000000000003</v>
          </cell>
          <cell r="AK349">
            <v>0.64600000000000002</v>
          </cell>
          <cell r="AL349">
            <v>0.81600000000000006</v>
          </cell>
          <cell r="AM349">
            <v>0.9860000000000001</v>
          </cell>
          <cell r="AN349">
            <v>1.1480000000000001</v>
          </cell>
          <cell r="AO349">
            <v>1.3</v>
          </cell>
          <cell r="AP349">
            <v>1.4420000000000002</v>
          </cell>
          <cell r="AQ349">
            <v>1.4040000000000001</v>
          </cell>
          <cell r="AR349">
            <v>1.3560000000000001</v>
          </cell>
          <cell r="AS349">
            <v>1.2980000000000003</v>
          </cell>
          <cell r="AT349">
            <v>1.2300000000000002</v>
          </cell>
          <cell r="AU349">
            <v>1.1520000000000001</v>
          </cell>
          <cell r="AV349">
            <v>1.0640000000000001</v>
          </cell>
          <cell r="AW349">
            <v>0.9760000000000002</v>
          </cell>
          <cell r="AX349">
            <v>0.88800000000000034</v>
          </cell>
          <cell r="AY349">
            <v>0.80000000000000038</v>
          </cell>
          <cell r="AZ349">
            <v>0.71200000000000041</v>
          </cell>
          <cell r="BA349">
            <v>0.62400000000000044</v>
          </cell>
          <cell r="BB349">
            <v>0.53600000000000048</v>
          </cell>
          <cell r="BC349">
            <v>0.44800000000000051</v>
          </cell>
          <cell r="BD349">
            <v>0.36000000000000049</v>
          </cell>
          <cell r="BE349">
            <v>0.28000000000000047</v>
          </cell>
          <cell r="BF349">
            <v>0.21000000000000046</v>
          </cell>
          <cell r="BG349">
            <v>0.15000000000000047</v>
          </cell>
          <cell r="BH349">
            <v>0.10000000000000046</v>
          </cell>
          <cell r="BI349">
            <v>6.0000000000000463E-2</v>
          </cell>
          <cell r="BJ349">
            <v>3.000000000000046E-2</v>
          </cell>
          <cell r="BK349">
            <v>1.000000000000046E-2</v>
          </cell>
        </row>
        <row r="415">
          <cell r="AB415">
            <v>4.1890478092454942E-5</v>
          </cell>
          <cell r="AG415">
            <v>3.6403667756690711E-2</v>
          </cell>
          <cell r="AH415">
            <v>0.82137337994755044</v>
          </cell>
          <cell r="AI415">
            <v>1.4219601011256311</v>
          </cell>
          <cell r="AJ415">
            <v>2.5292716048157575</v>
          </cell>
          <cell r="AK415">
            <v>4.0183241882571279</v>
          </cell>
          <cell r="AL415">
            <v>5.8604060820040829</v>
          </cell>
          <cell r="AM415">
            <v>7.7172577644723201</v>
          </cell>
          <cell r="AN415">
            <v>9.5163823548461579</v>
          </cell>
          <cell r="AO415">
            <v>11.319110340495691</v>
          </cell>
          <cell r="AP415">
            <v>13.343252067458678</v>
          </cell>
          <cell r="AQ415">
            <v>12.756847003675922</v>
          </cell>
          <cell r="AR415">
            <v>11.976543037846866</v>
          </cell>
        </row>
        <row r="418">
          <cell r="AJ418">
            <v>1.4960885033019622E-4</v>
          </cell>
          <cell r="AK418">
            <v>0.13001309913103826</v>
          </cell>
          <cell r="AL418">
            <v>2.9334763569555378</v>
          </cell>
          <cell r="AM418">
            <v>5.0784289325915406</v>
          </cell>
          <cell r="AN418">
            <v>9.0331128743419917</v>
          </cell>
          <cell r="AO418">
            <v>14.351172776089062</v>
          </cell>
          <cell r="AP418">
            <v>20.94303799224129</v>
          </cell>
          <cell r="AQ418">
            <v>27.867998779609117</v>
          </cell>
          <cell r="AR418">
            <v>34.801286638489117</v>
          </cell>
          <cell r="AS418">
            <v>42.14291216038594</v>
          </cell>
          <cell r="AT418">
            <v>50.806957425440899</v>
          </cell>
          <cell r="AU418">
            <v>50.677093935160194</v>
          </cell>
          <cell r="AV418">
            <v>47.87363067733569</v>
          </cell>
          <cell r="AW418">
            <v>45.728678101699693</v>
          </cell>
          <cell r="AX418">
            <v>41.77399415994924</v>
          </cell>
          <cell r="AY418">
            <v>36.45593425820217</v>
          </cell>
          <cell r="AZ418">
            <v>29.864069042049941</v>
          </cell>
          <cell r="BA418">
            <v>22.939108254682111</v>
          </cell>
          <cell r="BB418">
            <v>16.005820395802118</v>
          </cell>
          <cell r="BC418">
            <v>8.6641948739052932</v>
          </cell>
        </row>
        <row r="468">
          <cell r="D468">
            <v>3.6929149999999997</v>
          </cell>
          <cell r="E468">
            <v>10.238745</v>
          </cell>
          <cell r="F468">
            <v>14.597489999999999</v>
          </cell>
          <cell r="G468">
            <v>16.930979999999998</v>
          </cell>
          <cell r="H468">
            <v>23.304359999999999</v>
          </cell>
          <cell r="I468">
            <v>7.5166599999999999</v>
          </cell>
          <cell r="J468">
            <v>7.5166599999999999</v>
          </cell>
          <cell r="K468">
            <v>7.5166599999999999</v>
          </cell>
          <cell r="L468">
            <v>7.5166599999999999</v>
          </cell>
          <cell r="M468">
            <v>30.06664</v>
          </cell>
          <cell r="N468">
            <v>7.7905999999999995</v>
          </cell>
          <cell r="O468">
            <v>7.7905999999999995</v>
          </cell>
          <cell r="P468">
            <v>7.7905999999999995</v>
          </cell>
          <cell r="Q468">
            <v>7.7905999999999995</v>
          </cell>
          <cell r="R468">
            <v>31.162399999999998</v>
          </cell>
          <cell r="S468">
            <v>6.9655999999999993</v>
          </cell>
          <cell r="T468">
            <v>6.9655999999999993</v>
          </cell>
          <cell r="U468">
            <v>6.9655999999999993</v>
          </cell>
          <cell r="V468">
            <v>6.9655999999999993</v>
          </cell>
          <cell r="W468">
            <v>27.862399999999997</v>
          </cell>
          <cell r="X468">
            <v>8.7969749999999998</v>
          </cell>
          <cell r="Y468">
            <v>8.7969749999999998</v>
          </cell>
          <cell r="Z468">
            <v>8.7969749999999998</v>
          </cell>
          <cell r="AA468">
            <v>8.7969749999999998</v>
          </cell>
          <cell r="AB468">
            <v>35.187899999999999</v>
          </cell>
          <cell r="AG468">
            <v>24.699200000000001</v>
          </cell>
          <cell r="AH468">
            <v>24.699200000000001</v>
          </cell>
          <cell r="AI468">
            <v>24.699200000000001</v>
          </cell>
          <cell r="AJ468">
            <v>24.699200000000001</v>
          </cell>
          <cell r="AK468">
            <v>24.699200000000001</v>
          </cell>
          <cell r="AL468">
            <v>24.699200000000001</v>
          </cell>
          <cell r="AM468">
            <v>24.699200000000001</v>
          </cell>
          <cell r="AN468">
            <v>24.699200000000001</v>
          </cell>
          <cell r="AO468">
            <v>24.699200000000001</v>
          </cell>
          <cell r="AP468">
            <v>24.699200000000001</v>
          </cell>
          <cell r="AQ468">
            <v>24.699200000000001</v>
          </cell>
          <cell r="AR468">
            <v>24.699200000000001</v>
          </cell>
          <cell r="AS468">
            <v>24.699200000000001</v>
          </cell>
          <cell r="AT468">
            <v>24.699200000000001</v>
          </cell>
          <cell r="AU468">
            <v>24.699200000000001</v>
          </cell>
          <cell r="AV468">
            <v>24.699200000000001</v>
          </cell>
          <cell r="AW468">
            <v>24.699200000000001</v>
          </cell>
          <cell r="AX468">
            <v>24.699200000000001</v>
          </cell>
          <cell r="AY468">
            <v>24.699200000000001</v>
          </cell>
          <cell r="AZ468">
            <v>24.699200000000001</v>
          </cell>
          <cell r="BA468">
            <v>24.699200000000001</v>
          </cell>
          <cell r="BB468">
            <v>24.699200000000001</v>
          </cell>
          <cell r="BC468">
            <v>24.699200000000001</v>
          </cell>
          <cell r="BD468">
            <v>24.699200000000001</v>
          </cell>
          <cell r="BE468">
            <v>24.699200000000001</v>
          </cell>
          <cell r="BF468">
            <v>24.699200000000001</v>
          </cell>
          <cell r="BG468">
            <v>24.699200000000001</v>
          </cell>
          <cell r="BH468">
            <v>24.699200000000001</v>
          </cell>
          <cell r="BI468">
            <v>24.699200000000001</v>
          </cell>
          <cell r="BJ468">
            <v>24.699200000000001</v>
          </cell>
          <cell r="BK468">
            <v>24.699200000000001</v>
          </cell>
          <cell r="BL468">
            <v>24.699200000000001</v>
          </cell>
          <cell r="BM468">
            <v>24.699200000000001</v>
          </cell>
          <cell r="BN468">
            <v>24.699200000000001</v>
          </cell>
          <cell r="BO468">
            <v>24.699200000000001</v>
          </cell>
          <cell r="BP468">
            <v>24.699200000000001</v>
          </cell>
          <cell r="BQ468">
            <v>24.699200000000001</v>
          </cell>
          <cell r="BR468">
            <v>24.699200000000001</v>
          </cell>
          <cell r="BS468">
            <v>24.699200000000001</v>
          </cell>
          <cell r="BT468">
            <v>24.699200000000001</v>
          </cell>
          <cell r="BU468">
            <v>24.699200000000001</v>
          </cell>
          <cell r="BV468">
            <v>24.699200000000001</v>
          </cell>
          <cell r="BW468">
            <v>24.699200000000001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8">
          <cell r="D58">
            <v>0</v>
          </cell>
          <cell r="E58">
            <v>0</v>
          </cell>
          <cell r="F58">
            <v>0</v>
          </cell>
          <cell r="G58">
            <v>0</v>
          </cell>
          <cell r="H58">
            <v>0</v>
          </cell>
          <cell r="I58">
            <v>0</v>
          </cell>
          <cell r="J58">
            <v>0</v>
          </cell>
          <cell r="K58">
            <v>0</v>
          </cell>
          <cell r="L58">
            <v>0</v>
          </cell>
          <cell r="M58">
            <v>0</v>
          </cell>
          <cell r="N58">
            <v>0</v>
          </cell>
          <cell r="O58">
            <v>0</v>
          </cell>
          <cell r="P58">
            <v>2.5495290460314073</v>
          </cell>
          <cell r="Q58">
            <v>2.5865281211408906</v>
          </cell>
          <cell r="R58">
            <v>5.1360571671722983</v>
          </cell>
          <cell r="S58">
            <v>2.5363887554244591</v>
          </cell>
          <cell r="T58">
            <v>2.4877602197189828</v>
          </cell>
          <cell r="U58">
            <v>2.4536104059253057</v>
          </cell>
          <cell r="V58">
            <v>2.4147745566473913</v>
          </cell>
          <cell r="W58">
            <v>9.8925339377161379</v>
          </cell>
          <cell r="X58">
            <v>3.6331576499767477</v>
          </cell>
          <cell r="Y58">
            <v>3.5437981956554609</v>
          </cell>
          <cell r="Z58">
            <v>2.3824045132271094</v>
          </cell>
          <cell r="AA58">
            <v>2.3811338006705274</v>
          </cell>
          <cell r="AB58">
            <v>11.940494159529846</v>
          </cell>
          <cell r="AC58">
            <v>3.5493750042166576</v>
          </cell>
          <cell r="AD58">
            <v>11.537835013706948</v>
          </cell>
          <cell r="AE58">
            <v>10.354710012301396</v>
          </cell>
          <cell r="AF58">
            <v>10.354710012301396</v>
          </cell>
          <cell r="AG58">
            <v>35.796630042526402</v>
          </cell>
          <cell r="AH58">
            <v>12.616305000000001</v>
          </cell>
          <cell r="AI58">
            <v>10.260380005725292</v>
          </cell>
          <cell r="AJ58">
            <v>8.5163700047521349</v>
          </cell>
          <cell r="AK58">
            <v>23.843290013304554</v>
          </cell>
          <cell r="AL58">
            <v>25.54147201425214</v>
          </cell>
          <cell r="AM58">
            <v>29.360472016383142</v>
          </cell>
          <cell r="AN58">
            <v>27.496800015343215</v>
          </cell>
          <cell r="AO58">
            <v>30.221020016863324</v>
          </cell>
        </row>
        <row r="61">
          <cell r="D61">
            <v>0</v>
          </cell>
          <cell r="E61">
            <v>0</v>
          </cell>
          <cell r="F61">
            <v>0</v>
          </cell>
          <cell r="G61">
            <v>0.43552813693947706</v>
          </cell>
          <cell r="H61">
            <v>0.99348684484852323</v>
          </cell>
          <cell r="I61">
            <v>0.27917488059496626</v>
          </cell>
          <cell r="J61">
            <v>0.37255435174703472</v>
          </cell>
          <cell r="K61">
            <v>0.47996961817909972</v>
          </cell>
          <cell r="L61">
            <v>0.53903390244089699</v>
          </cell>
          <cell r="M61">
            <v>1.6707327529619977</v>
          </cell>
          <cell r="N61">
            <v>0.44239691754021238</v>
          </cell>
          <cell r="O61">
            <v>0.5061391664969126</v>
          </cell>
          <cell r="P61">
            <v>0.3917409168552301</v>
          </cell>
          <cell r="Q61">
            <v>0.56040752883887002</v>
          </cell>
          <cell r="R61">
            <v>1.9006845297312251</v>
          </cell>
          <cell r="S61">
            <v>0.34360559925285361</v>
          </cell>
          <cell r="T61">
            <v>0.52344332550518125</v>
          </cell>
          <cell r="U61">
            <v>0.39589102044021052</v>
          </cell>
          <cell r="V61">
            <v>0.54172215281981273</v>
          </cell>
          <cell r="W61">
            <v>1.8046620980180581</v>
          </cell>
          <cell r="X61">
            <v>0.33917092957164263</v>
          </cell>
          <cell r="Y61">
            <v>0.50814853082001921</v>
          </cell>
          <cell r="Z61">
            <v>0.23980839114634953</v>
          </cell>
          <cell r="AA61">
            <v>0.48627958955602973</v>
          </cell>
          <cell r="AB61">
            <v>1.5734074410940411</v>
          </cell>
          <cell r="AC61">
            <v>0.33134945839364316</v>
          </cell>
          <cell r="AD61">
            <v>0.50894819460463048</v>
          </cell>
          <cell r="AE61">
            <v>0.23818230828296061</v>
          </cell>
          <cell r="AF61">
            <v>0.48323999257408917</v>
          </cell>
          <cell r="AG61">
            <v>1.5617199538553233</v>
          </cell>
          <cell r="AH61">
            <v>0.9077346329999999</v>
          </cell>
          <cell r="AI61">
            <v>0.99560311655554645</v>
          </cell>
          <cell r="AJ61">
            <v>1.0110255115641522</v>
          </cell>
          <cell r="AK61">
            <v>0.92946949351864383</v>
          </cell>
          <cell r="AL61">
            <v>0.81796233145642294</v>
          </cell>
          <cell r="AM61">
            <v>0.67519283537675745</v>
          </cell>
          <cell r="AN61">
            <v>0.52623528629363925</v>
          </cell>
          <cell r="AO61">
            <v>0.38310425821377214</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_DSA"/>
      <sheetName val="Sheet1"/>
      <sheetName val="Instructions"/>
      <sheetName val="Input_external"/>
      <sheetName val="Input_external_2"/>
      <sheetName val="Inp_Outp_debt"/>
      <sheetName val="SR_Table_Baseline"/>
      <sheetName val="SR_Table_Stress"/>
      <sheetName val="Baseline"/>
      <sheetName val="A1_historical"/>
      <sheetName val="A2_financing"/>
      <sheetName val="B1_GDP"/>
      <sheetName val="B2_exports"/>
      <sheetName val="B3_deflator"/>
      <sheetName val="B4_non-debt flows"/>
      <sheetName val="B5_Combo"/>
      <sheetName val="B6_30%depr"/>
      <sheetName val="NPV_base"/>
      <sheetName val="NPV Stress"/>
      <sheetName val="NPV Stress_A2"/>
      <sheetName val="Data chart"/>
      <sheetName val="Figure"/>
      <sheetName val="ControlSheet"/>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7"/>
      <sheetName val="tab8"/>
      <sheetName val="tab9"/>
      <sheetName val="tab10"/>
      <sheetName val="tab11"/>
      <sheetName val="tab1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WEO"/>
      <sheetName val="volumes&amp;prices"/>
      <sheetName val="BOP"/>
      <sheetName val="WEO1"/>
      <sheetName val="Fiscal and Real Input"/>
      <sheetName val="tab6"/>
      <sheetName val="Table 8 Debt service capacity"/>
      <sheetName val="Trade"/>
      <sheetName val="Pub_disb"/>
      <sheetName val="Calculation amort and inter"/>
      <sheetName val="Exceptional Financing"/>
      <sheetName val="GEEandGAS"/>
      <sheetName val="Historic export"/>
      <sheetName val="Historic import"/>
      <sheetName val="Historic services"/>
      <sheetName val="NPV Debt"/>
      <sheetName val="Debt Service"/>
      <sheetName val="Debt Sust of Public Sector"/>
      <sheetName val="Stock of Debt"/>
      <sheetName val="Arrears "/>
      <sheetName val="HIPC indicators"/>
      <sheetName val="NFA Banking System"/>
      <sheetName val="IMF Credit"/>
      <sheetName val="Table 9 Cap Repay Fund"/>
      <sheetName val="Mprodct"/>
      <sheetName val="Xprodct"/>
      <sheetName val="RED Table 29"/>
      <sheetName val="RED Table 30"/>
      <sheetName val="Names"/>
      <sheetName val="tab10"/>
    </sheetNames>
    <sheetDataSet>
      <sheetData sheetId="0" refreshError="1"/>
      <sheetData sheetId="1" refreshError="1"/>
      <sheetData sheetId="2" refreshError="1"/>
      <sheetData sheetId="3" refreshError="1"/>
      <sheetData sheetId="4" refreshError="1">
        <row r="292">
          <cell r="D292">
            <v>67.648862509231975</v>
          </cell>
          <cell r="E292">
            <v>557.45674328433188</v>
          </cell>
          <cell r="F292">
            <v>478.32270053962861</v>
          </cell>
          <cell r="G292">
            <v>596.94217114656431</v>
          </cell>
          <cell r="H292">
            <v>568.70714413778489</v>
          </cell>
          <cell r="M292">
            <v>537.99167851231687</v>
          </cell>
          <cell r="N292">
            <v>496.07263555652577</v>
          </cell>
          <cell r="O292">
            <v>482.5020227930076</v>
          </cell>
          <cell r="P292">
            <v>435.33855068261744</v>
          </cell>
          <cell r="Q292">
            <v>413.7910429940257</v>
          </cell>
          <cell r="R292">
            <v>415.12318944759829</v>
          </cell>
          <cell r="S292">
            <v>441.25442012562559</v>
          </cell>
          <cell r="T292">
            <v>467.46602412099037</v>
          </cell>
          <cell r="U292">
            <v>484.94720740828814</v>
          </cell>
          <cell r="V292">
            <v>493.52228683779197</v>
          </cell>
          <cell r="W292">
            <v>493.56543423852554</v>
          </cell>
          <cell r="X292">
            <v>464.83749130325918</v>
          </cell>
          <cell r="Y292">
            <v>439.97487738372968</v>
          </cell>
          <cell r="Z292">
            <v>404.98406467380141</v>
          </cell>
          <cell r="AA292">
            <v>364.25279413475823</v>
          </cell>
          <cell r="AB292">
            <v>571.54435200689045</v>
          </cell>
          <cell r="AC292">
            <v>414.30268075948584</v>
          </cell>
          <cell r="AD292">
            <v>481.44134044498878</v>
          </cell>
          <cell r="AE292">
            <v>533.97804287576116</v>
          </cell>
          <cell r="AF292">
            <v>595.15427926194661</v>
          </cell>
          <cell r="AG292">
            <v>595.15427926194661</v>
          </cell>
          <cell r="AH292">
            <v>628.76132908148907</v>
          </cell>
          <cell r="AI292">
            <v>638.22119972043379</v>
          </cell>
          <cell r="AJ292">
            <v>640.23716760359935</v>
          </cell>
          <cell r="AK292">
            <v>634.95634260558063</v>
          </cell>
          <cell r="AL292">
            <v>634.95634260558074</v>
          </cell>
          <cell r="AM292">
            <v>679.10071133347697</v>
          </cell>
          <cell r="AN292">
            <v>709.66196480578458</v>
          </cell>
          <cell r="AO292">
            <v>735.17519881447504</v>
          </cell>
          <cell r="AP292">
            <v>768.79181217837186</v>
          </cell>
          <cell r="AQ292">
            <v>803.49980189493715</v>
          </cell>
          <cell r="AR292">
            <v>839.10217479111543</v>
          </cell>
          <cell r="AS292">
            <v>876.67308646631841</v>
          </cell>
        </row>
        <row r="311">
          <cell r="D311">
            <v>-147.84113749076809</v>
          </cell>
          <cell r="E311">
            <v>401.55674328433179</v>
          </cell>
          <cell r="F311">
            <v>400.02270053962877</v>
          </cell>
          <cell r="G311">
            <v>560.84217114656417</v>
          </cell>
          <cell r="H311">
            <v>507.32714413778479</v>
          </cell>
          <cell r="M311">
            <v>417.93367851231704</v>
          </cell>
          <cell r="R311">
            <v>399.5600603717013</v>
          </cell>
          <cell r="W311">
            <v>451.81204792885751</v>
          </cell>
          <cell r="AB311">
            <v>473.67216641701037</v>
          </cell>
          <cell r="AG311">
            <v>527.95228358403642</v>
          </cell>
          <cell r="AL311">
            <v>579.02514451714308</v>
          </cell>
          <cell r="AM311">
            <v>628.04680357366624</v>
          </cell>
          <cell r="AN311">
            <v>667.58018728901573</v>
          </cell>
          <cell r="AO311">
            <v>699.95327770265556</v>
          </cell>
          <cell r="AP311">
            <v>739.0629697347822</v>
          </cell>
          <cell r="AQ311">
            <v>776.5933279910447</v>
          </cell>
          <cell r="AR311">
            <v>816.01661917104752</v>
          </cell>
          <cell r="AS311">
            <v>856.77882676303511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0">
          <cell r="D10">
            <v>2</v>
          </cell>
          <cell r="E10">
            <v>1</v>
          </cell>
          <cell r="F10">
            <v>4.0999999999999996</v>
          </cell>
          <cell r="G10">
            <v>-8</v>
          </cell>
          <cell r="H10">
            <v>-15.628</v>
          </cell>
          <cell r="I10">
            <v>1.9</v>
          </cell>
          <cell r="J10">
            <v>-21.495000000000001</v>
          </cell>
          <cell r="K10">
            <v>-15.308999999999999</v>
          </cell>
          <cell r="L10">
            <v>-31.795000000000002</v>
          </cell>
          <cell r="M10">
            <v>-31.795000000000002</v>
          </cell>
          <cell r="N10">
            <v>-43.64</v>
          </cell>
          <cell r="O10">
            <v>-61.637999999999998</v>
          </cell>
          <cell r="P10">
            <v>-60.796999999999997</v>
          </cell>
          <cell r="Q10">
            <v>-40.825000000000003</v>
          </cell>
          <cell r="R10">
            <v>-40.825000000000003</v>
          </cell>
          <cell r="S10">
            <v>-52.795477362935216</v>
          </cell>
          <cell r="T10">
            <v>-55.063157894736847</v>
          </cell>
          <cell r="U10">
            <v>-50.199999999999996</v>
          </cell>
          <cell r="V10">
            <v>-23.831874090908997</v>
          </cell>
          <cell r="W10">
            <v>-23.831874090908997</v>
          </cell>
          <cell r="X10">
            <v>-25.154282127660011</v>
          </cell>
          <cell r="Y10">
            <v>-25.239379999999997</v>
          </cell>
          <cell r="Z10">
            <v>-11.321539583333006</v>
          </cell>
          <cell r="AA10">
            <v>-14.516342745098271</v>
          </cell>
          <cell r="AB10">
            <v>-14.516342745098271</v>
          </cell>
          <cell r="AC10">
            <v>-12.199999999999989</v>
          </cell>
          <cell r="AD10">
            <v>-27.200000000000003</v>
          </cell>
          <cell r="AE10">
            <v>0.29999999999999716</v>
          </cell>
          <cell r="AF10">
            <v>-8.2000000000000028</v>
          </cell>
          <cell r="AG10">
            <v>-8.1999999999999886</v>
          </cell>
          <cell r="AH10">
            <v>-10.400000000000006</v>
          </cell>
          <cell r="AI10">
            <v>-13.099999999999994</v>
          </cell>
          <cell r="AJ10">
            <v>-3.5</v>
          </cell>
          <cell r="AK10">
            <v>-9.7999999999999972</v>
          </cell>
          <cell r="AL10">
            <v>-9.7999999999999972</v>
          </cell>
          <cell r="AM10">
            <v>-18.738000028848788</v>
          </cell>
          <cell r="AN10">
            <v>-10.028708029852965</v>
          </cell>
          <cell r="AO10">
            <v>17.402139983708253</v>
          </cell>
          <cell r="AP10">
            <v>51.384652002366636</v>
          </cell>
          <cell r="AQ10">
            <v>85.367164021025033</v>
          </cell>
          <cell r="AR10">
            <v>117.06766403790802</v>
          </cell>
          <cell r="AS10">
            <v>152.11508405747273</v>
          </cell>
        </row>
      </sheetData>
      <sheetData sheetId="24" refreshError="1">
        <row r="9">
          <cell r="D9">
            <v>0</v>
          </cell>
          <cell r="E9">
            <v>0</v>
          </cell>
          <cell r="F9">
            <v>0</v>
          </cell>
          <cell r="G9">
            <v>15</v>
          </cell>
          <cell r="H9">
            <v>22.5</v>
          </cell>
          <cell r="I9">
            <v>22.5</v>
          </cell>
          <cell r="J9">
            <v>48</v>
          </cell>
          <cell r="K9">
            <v>48</v>
          </cell>
          <cell r="L9">
            <v>70.3</v>
          </cell>
          <cell r="M9">
            <v>70.3</v>
          </cell>
          <cell r="N9">
            <v>70.3</v>
          </cell>
          <cell r="O9">
            <v>70.3</v>
          </cell>
          <cell r="P9">
            <v>75.094999999999999</v>
          </cell>
          <cell r="Q9">
            <v>73.22</v>
          </cell>
          <cell r="R9">
            <v>73.22</v>
          </cell>
          <cell r="S9">
            <v>84.664999999999992</v>
          </cell>
          <cell r="T9">
            <v>82.789999999999992</v>
          </cell>
          <cell r="U9">
            <v>80.914999999999992</v>
          </cell>
          <cell r="V9">
            <v>85.039999999999992</v>
          </cell>
          <cell r="W9">
            <v>85.039999999999992</v>
          </cell>
          <cell r="X9">
            <v>82.227499999999992</v>
          </cell>
          <cell r="Y9">
            <v>85.414999999999992</v>
          </cell>
          <cell r="Z9">
            <v>89.539999999999992</v>
          </cell>
          <cell r="AA9">
            <v>87.664999999999992</v>
          </cell>
          <cell r="AB9">
            <v>87.664999999999992</v>
          </cell>
          <cell r="AC9">
            <v>85.789999999999992</v>
          </cell>
          <cell r="AD9">
            <v>77.584999999999994</v>
          </cell>
          <cell r="AE9">
            <v>78.38</v>
          </cell>
          <cell r="AF9">
            <v>70.174999999999997</v>
          </cell>
          <cell r="AG9">
            <v>70.174999999999983</v>
          </cell>
          <cell r="AH9">
            <v>62.907499999999985</v>
          </cell>
          <cell r="AI9">
            <v>70.969999999999985</v>
          </cell>
          <cell r="AJ9">
            <v>70.969999999999985</v>
          </cell>
          <cell r="AK9">
            <v>80.919999999999987</v>
          </cell>
          <cell r="AL9">
            <v>80.919999999999987</v>
          </cell>
          <cell r="AM9">
            <v>96.359999999999985</v>
          </cell>
          <cell r="AN9">
            <v>97.385999999999981</v>
          </cell>
          <cell r="AO9">
            <v>83.529999999999973</v>
          </cell>
          <cell r="AP9">
            <v>64.46599999999998</v>
          </cell>
          <cell r="AQ9">
            <v>45.40199999999998</v>
          </cell>
          <cell r="AR9">
            <v>28.15199999999998</v>
          </cell>
          <cell r="AS9">
            <v>8.1619999999999777</v>
          </cell>
        </row>
        <row r="17">
          <cell r="D17">
            <v>0</v>
          </cell>
          <cell r="E17">
            <v>0</v>
          </cell>
          <cell r="F17">
            <v>0</v>
          </cell>
          <cell r="G17">
            <v>0.3</v>
          </cell>
          <cell r="H17">
            <v>0.72199999999999998</v>
          </cell>
          <cell r="I17">
            <v>0.20499999999999999</v>
          </cell>
          <cell r="J17">
            <v>0.27800000000000002</v>
          </cell>
          <cell r="K17">
            <v>0.35799999999999998</v>
          </cell>
          <cell r="L17">
            <v>0.38500000000000001</v>
          </cell>
          <cell r="M17">
            <v>1.226</v>
          </cell>
          <cell r="N17">
            <v>0.32</v>
          </cell>
          <cell r="O17">
            <v>0.37551699999999999</v>
          </cell>
          <cell r="P17">
            <v>2.1630980000000002</v>
          </cell>
          <cell r="Q17">
            <v>2.2812449999999997</v>
          </cell>
          <cell r="R17">
            <v>5.1398600000000005</v>
          </cell>
          <cell r="S17">
            <v>2.1290070000000001</v>
          </cell>
          <cell r="T17">
            <v>2.269514</v>
          </cell>
          <cell r="U17">
            <v>2.1775320000000002</v>
          </cell>
          <cell r="V17">
            <v>2.2956310000000002</v>
          </cell>
          <cell r="W17">
            <v>8.8716840000000019</v>
          </cell>
          <cell r="X17">
            <v>3.075059</v>
          </cell>
          <cell r="Y17">
            <v>3.2157869999999997</v>
          </cell>
          <cell r="Z17">
            <v>2.0637340000000002</v>
          </cell>
          <cell r="AA17">
            <v>2.2579159999999998</v>
          </cell>
          <cell r="AB17">
            <v>10.612496</v>
          </cell>
          <cell r="AC17">
            <v>1.942639</v>
          </cell>
          <cell r="AD17">
            <v>8.4512669999999996</v>
          </cell>
          <cell r="AE17">
            <v>8.2459749999999996</v>
          </cell>
          <cell r="AF17">
            <v>8.4302379999999992</v>
          </cell>
          <cell r="AG17">
            <v>27.461518000000002</v>
          </cell>
          <cell r="AH17">
            <v>7.2823150000000005</v>
          </cell>
          <cell r="AI17">
            <v>1.1360570000000001</v>
          </cell>
          <cell r="AJ17">
            <v>0</v>
          </cell>
          <cell r="AK17">
            <v>1.997234</v>
          </cell>
          <cell r="AL17">
            <v>10.415606</v>
          </cell>
          <cell r="AM17">
            <v>8.4319930000000003</v>
          </cell>
          <cell r="AN17">
            <v>11.048103000000001</v>
          </cell>
          <cell r="AO17">
            <v>14.117399000000002</v>
          </cell>
          <cell r="AP17">
            <v>19.612797</v>
          </cell>
          <cell r="AQ17">
            <v>19.508144999999999</v>
          </cell>
          <cell r="AR17">
            <v>17.593757</v>
          </cell>
          <cell r="AS17">
            <v>20.239821000000003</v>
          </cell>
        </row>
        <row r="31">
          <cell r="D31">
            <v>0</v>
          </cell>
          <cell r="E31">
            <v>0</v>
          </cell>
          <cell r="F31">
            <v>0</v>
          </cell>
          <cell r="G31">
            <v>21.569326465086991</v>
          </cell>
          <cell r="H31">
            <v>30.358145628598315</v>
          </cell>
          <cell r="I31">
            <v>30.057750000000002</v>
          </cell>
          <cell r="J31">
            <v>63.911999999999992</v>
          </cell>
          <cell r="K31">
            <v>65.822400000000002</v>
          </cell>
          <cell r="L31">
            <v>98.982399999999984</v>
          </cell>
          <cell r="M31">
            <v>98.982399999999984</v>
          </cell>
          <cell r="N31">
            <v>95.453339999999983</v>
          </cell>
          <cell r="O31">
            <v>93.91377</v>
          </cell>
          <cell r="P31">
            <v>104.20933149999999</v>
          </cell>
          <cell r="Q31">
            <v>100.49445</v>
          </cell>
          <cell r="R31">
            <v>100.49445</v>
          </cell>
          <cell r="S31">
            <v>114.03274854999999</v>
          </cell>
          <cell r="T31">
            <v>110.7134112</v>
          </cell>
          <cell r="U31">
            <v>105.01876934999999</v>
          </cell>
          <cell r="V31">
            <v>110.79946639999999</v>
          </cell>
          <cell r="W31">
            <v>110.79946639999999</v>
          </cell>
          <cell r="X31">
            <v>103.66009787499999</v>
          </cell>
          <cell r="Y31">
            <v>106.39719474999998</v>
          </cell>
          <cell r="Z31">
            <v>115.41795539999998</v>
          </cell>
          <cell r="AA31">
            <v>110.17123544999998</v>
          </cell>
          <cell r="AB31">
            <v>110.17123544999998</v>
          </cell>
          <cell r="AC31">
            <v>108.26698012862117</v>
          </cell>
          <cell r="AD31">
            <v>97.912270116319775</v>
          </cell>
          <cell r="AE31">
            <v>98.915560117511689</v>
          </cell>
          <cell r="AF31">
            <v>88.560850105210292</v>
          </cell>
          <cell r="AG31">
            <v>88.560850105210278</v>
          </cell>
          <cell r="AH31">
            <v>79.515080050889637</v>
          </cell>
          <cell r="AI31">
            <v>89.706080057411867</v>
          </cell>
          <cell r="AJ31">
            <v>89.706080057411867</v>
          </cell>
          <cell r="AK31">
            <v>102.28288006546103</v>
          </cell>
          <cell r="AL31">
            <v>102.28288006546103</v>
          </cell>
          <cell r="AM31">
            <v>121.22088009430982</v>
          </cell>
          <cell r="AN31">
            <v>122.511588095314</v>
          </cell>
          <cell r="AO31">
            <v>105.08074008175278</v>
          </cell>
          <cell r="AP31">
            <v>81.098228063094396</v>
          </cell>
          <cell r="AQ31">
            <v>57.115716044435999</v>
          </cell>
          <cell r="AR31">
            <v>35.415216027553015</v>
          </cell>
          <cell r="AS31">
            <v>10.267796007988316</v>
          </cell>
          <cell r="AT31">
            <v>0</v>
          </cell>
          <cell r="AU31">
            <v>0</v>
          </cell>
          <cell r="AV31">
            <v>0</v>
          </cell>
          <cell r="AW31">
            <v>0</v>
          </cell>
          <cell r="AX31">
            <v>0</v>
          </cell>
          <cell r="AY31">
            <v>0</v>
          </cell>
          <cell r="AZ31">
            <v>0</v>
          </cell>
          <cell r="BA31">
            <v>0</v>
          </cell>
          <cell r="BB31">
            <v>0</v>
          </cell>
          <cell r="BC31">
            <v>0</v>
          </cell>
        </row>
        <row r="39">
          <cell r="D39">
            <v>0</v>
          </cell>
          <cell r="E39">
            <v>0</v>
          </cell>
          <cell r="F39">
            <v>0</v>
          </cell>
          <cell r="G39">
            <v>0.43552813693947706</v>
          </cell>
          <cell r="H39">
            <v>0.99348684484852323</v>
          </cell>
          <cell r="I39">
            <v>0.27917488059496626</v>
          </cell>
          <cell r="J39">
            <v>0.37255435174703472</v>
          </cell>
          <cell r="K39">
            <v>0.47996961817909972</v>
          </cell>
          <cell r="L39">
            <v>0.53903390244089699</v>
          </cell>
          <cell r="M39">
            <v>1.6707327529619977</v>
          </cell>
          <cell r="N39">
            <v>0.44239691754021238</v>
          </cell>
          <cell r="O39">
            <v>0.5061391664969126</v>
          </cell>
          <cell r="P39">
            <v>2.9412699628866377</v>
          </cell>
          <cell r="Q39">
            <v>3.1469356499797603</v>
          </cell>
          <cell r="R39">
            <v>7.0367416969035226</v>
          </cell>
          <cell r="S39">
            <v>2.8799943546773128</v>
          </cell>
          <cell r="T39">
            <v>3.0112035452241641</v>
          </cell>
          <cell r="U39">
            <v>2.8495014263655167</v>
          </cell>
          <cell r="V39">
            <v>2.9564967094672046</v>
          </cell>
          <cell r="W39">
            <v>11.697196035734198</v>
          </cell>
          <cell r="X39">
            <v>3.9723285795483902</v>
          </cell>
          <cell r="Y39">
            <v>4.0519467264754798</v>
          </cell>
          <cell r="Z39">
            <v>2.6222129043734594</v>
          </cell>
          <cell r="AA39">
            <v>2.8674133902265568</v>
          </cell>
          <cell r="AB39">
            <v>13.513901600623885</v>
          </cell>
          <cell r="AC39">
            <v>2.4263576638689051</v>
          </cell>
          <cell r="AD39">
            <v>10.555639238609112</v>
          </cell>
          <cell r="AE39">
            <v>10.299229366506795</v>
          </cell>
          <cell r="AF39">
            <v>10.529374000799359</v>
          </cell>
          <cell r="AG39">
            <v>34.29945793365308</v>
          </cell>
          <cell r="AH39">
            <v>9.1101761970975552</v>
          </cell>
          <cell r="AI39">
            <v>1.4212073276075063</v>
          </cell>
          <cell r="AJ39">
            <v>0</v>
          </cell>
          <cell r="AK39">
            <v>2.4985397702288266</v>
          </cell>
          <cell r="AL39">
            <v>13.029923294933887</v>
          </cell>
          <cell r="AM39">
            <v>10.607447202252594</v>
          </cell>
          <cell r="AN39">
            <v>13.898513584813045</v>
          </cell>
          <cell r="AO39">
            <v>17.759687955817039</v>
          </cell>
          <cell r="AP39">
            <v>24.672898645195517</v>
          </cell>
          <cell r="AQ39">
            <v>24.541246429093089</v>
          </cell>
          <cell r="AR39">
            <v>22.132946323219432</v>
          </cell>
          <cell r="AS39">
            <v>25.461694837809201</v>
          </cell>
        </row>
      </sheetData>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Pov.Ind."/>
      <sheetName val="Income"/>
      <sheetName val="Health&amp;Educ."/>
      <sheetName val="GDP_ORIGIN"/>
      <sheetName val="TRANSPORT"/>
      <sheetName val="UNEMPL"/>
      <sheetName val="WAGES"/>
      <sheetName val="POPEMP"/>
      <sheetName val="PENSION"/>
      <sheetName val="PCPI"/>
      <sheetName val="GGOVT"/>
      <sheetName val="EXTRABUDGT"/>
      <sheetName val="EXTRABUDGT2"/>
      <sheetName val="INCOMETX"/>
      <sheetName val="REVSHARE"/>
      <sheetName val="TAXPAYRS"/>
      <sheetName val="EXCISE"/>
      <sheetName val="TAXARREARS"/>
      <sheetName val="PUBLEXP"/>
      <sheetName val="STATE"/>
      <sheetName val="MS"/>
      <sheetName val="NBG"/>
      <sheetName val="BANKS"/>
      <sheetName val="DEPO"/>
      <sheetName val="CREDIT"/>
      <sheetName val="PRUDENT"/>
      <sheetName val="INTERST"/>
      <sheetName val="BOP"/>
      <sheetName val="TRADE"/>
      <sheetName val="EXTDEBT"/>
      <sheetName val="DEBTSVC"/>
      <sheetName val="EXRATE"/>
      <sheetName val="ESAF3"/>
      <sheetName val="INDU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X-DAILY"/>
      <sheetName val="FOREX_DAILY"/>
      <sheetName val="Figure 4"/>
    </sheetNames>
    <sheetDataSet>
      <sheetData sheetId="0" refreshError="1"/>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scription"/>
      <sheetName val="Real Sector Input"/>
      <sheetName val="dmb detailed account 95"/>
      <sheetName val="dmb detailed account 96-I"/>
      <sheetName val="dmb detailed account 96-II"/>
      <sheetName val="dmb detailed account 97"/>
      <sheetName val="dmb detailed account 98-99"/>
      <sheetName val="DMB analytical"/>
      <sheetName val="asset breakdown"/>
      <sheetName val="Liabilities breakdown"/>
      <sheetName val="foreign position"/>
      <sheetName val="SOE debt"/>
      <sheetName val="dmb nfa"/>
      <sheetName val="dmb assets"/>
      <sheetName val="dmb deposits"/>
      <sheetName val="dmb other liabilities"/>
      <sheetName val="dmb other assets"/>
      <sheetName val="dmb capital"/>
      <sheetName val="prudential ratio"/>
      <sheetName val="foreign borrowing"/>
      <sheetName val="loan to deposit ratio"/>
      <sheetName val="earnings"/>
      <sheetName val="CBA balance sheet 95"/>
      <sheetName val="CBA balance sheet 96 I"/>
      <sheetName val="CBA balance sheet 96 II"/>
      <sheetName val="CBA balance sheet 97"/>
      <sheetName val="CBA bal.sheet 98-99"/>
      <sheetName val="CBA analytical"/>
      <sheetName val="reserves"/>
      <sheetName val="ControlSheet"/>
      <sheetName val="SPA"/>
      <sheetName val="CBA_Accounts"/>
      <sheetName val="Corridor"/>
      <sheetName val="Excess Reserve"/>
      <sheetName val="STDEV Excess Res"/>
      <sheetName val="Corridor deviation"/>
      <sheetName val="nfa cba and dmb"/>
      <sheetName val="NIR adjustment"/>
      <sheetName val="detail reserves"/>
      <sheetName val="Forex"/>
      <sheetName val="CBA interv"/>
      <sheetName val="CBA daily interv"/>
      <sheetName val="CBA interv monthly"/>
      <sheetName val="bilateral real exch rate"/>
      <sheetName val="reer"/>
      <sheetName val="Monetary survey detailed"/>
      <sheetName val="monetary_survey"/>
      <sheetName val="M2X"/>
      <sheetName val="NDA"/>
      <sheetName val="multiplier"/>
      <sheetName val="velocity"/>
      <sheetName val="volume lending"/>
      <sheetName val="volume deposit"/>
      <sheetName val="rates lending"/>
      <sheetName val="rates deposits"/>
      <sheetName val="volume lending &amp; deposit"/>
      <sheetName val="lending_rate"/>
      <sheetName val="deposit_rate"/>
      <sheetName val="term maturity deposit lending"/>
      <sheetName val="interbank volume"/>
      <sheetName val="interbank rate"/>
      <sheetName val="cba operations"/>
      <sheetName val="Ref_Rate"/>
      <sheetName val="rates_summary"/>
      <sheetName val="risk premium"/>
      <sheetName val="forward forex"/>
      <sheetName val="tbill_actual"/>
      <sheetName val="tbill holders"/>
      <sheetName val="internal debt actual"/>
      <sheetName val="domestic financing"/>
      <sheetName val="impulse"/>
      <sheetName val="season adjusted cpi"/>
      <sheetName val="money demand"/>
      <sheetName val="Prog Brief feb 2000"/>
      <sheetName val="Mon Prog Feb 2000"/>
      <sheetName val="Dom Int brief feb 2000"/>
      <sheetName val="tbill table brief feb 2000"/>
      <sheetName val="TBill Mission feb 2000"/>
      <sheetName val="Dom Int. Mission feb 2000"/>
      <sheetName val="Prog 2000 Brief August"/>
      <sheetName val="OIN 2000"/>
      <sheetName val="Prog Brief August 2000"/>
      <sheetName val="Monitor "/>
      <sheetName val="EDSSBAT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_data (2)"/>
      <sheetName val="T1-Valuadd"/>
      <sheetName val="T2-IndProd"/>
      <sheetName val="T3-SelindGds"/>
      <sheetName val="T4-SelAgGds"/>
      <sheetName val="T5-Livestock"/>
      <sheetName val="T6-CPI"/>
      <sheetName val="T7-Admpri"/>
      <sheetName val="T8-WPI"/>
      <sheetName val="T9-energy"/>
      <sheetName val="T10-Empl"/>
      <sheetName val="T11-Labor"/>
      <sheetName val="T12-Wages"/>
      <sheetName val="T13-WagSect"/>
      <sheetName val="T14-Invest"/>
      <sheetName val="T15-Finance"/>
      <sheetName val="T16-Invsect"/>
      <sheetName val="T17 SI"/>
      <sheetName val="T18-Privat"/>
      <sheetName val="T19-EntSec"/>
      <sheetName val="NBK-T20"/>
      <sheetName val="MonSurv-T21"/>
      <sheetName val="IntRat_t22"/>
      <sheetName val="Exch_t23"/>
      <sheetName val="branch_t24"/>
      <sheetName val="GvtOp%gdp-t25"/>
      <sheetName val="GvtOp-t26"/>
      <sheetName val="GvtOp%t_t27"/>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A3" t="str">
            <v>Table 20. Kazakhstan: Summary Accounts of National Bank of Kazakhstan, 1999-2001</v>
          </cell>
        </row>
        <row r="6">
          <cell r="A6" t="str">
            <v xml:space="preserve"> </v>
          </cell>
          <cell r="B6">
            <v>1998</v>
          </cell>
          <cell r="C6">
            <v>1999</v>
          </cell>
          <cell r="G6">
            <v>2000</v>
          </cell>
        </row>
        <row r="7">
          <cell r="A7" t="str">
            <v xml:space="preserve"> </v>
          </cell>
          <cell r="B7" t="str">
            <v>December</v>
          </cell>
          <cell r="C7" t="str">
            <v>March</v>
          </cell>
          <cell r="D7" t="str">
            <v>June</v>
          </cell>
          <cell r="E7" t="str">
            <v>September</v>
          </cell>
          <cell r="F7" t="str">
            <v>December</v>
          </cell>
          <cell r="G7" t="str">
            <v>March</v>
          </cell>
        </row>
        <row r="10">
          <cell r="B10" t="str">
            <v>(In millions of tenge at current exchange rate; end period stocks)</v>
          </cell>
        </row>
        <row r="11">
          <cell r="A11" t="str">
            <v>Net Foreign Asset</v>
          </cell>
        </row>
        <row r="12">
          <cell r="A12" t="str">
            <v xml:space="preserve">  Net international reserves</v>
          </cell>
          <cell r="B12">
            <v>109961</v>
          </cell>
          <cell r="C12">
            <v>87953.314542999986</v>
          </cell>
          <cell r="D12">
            <v>122423.35896135998</v>
          </cell>
          <cell r="E12">
            <v>158658.85914800002</v>
          </cell>
          <cell r="F12">
            <v>212850.27218152001</v>
          </cell>
          <cell r="G12">
            <v>207787.18985528999</v>
          </cell>
        </row>
        <row r="13">
          <cell r="A13" t="str">
            <v xml:space="preserve">    Foreign exchange</v>
          </cell>
          <cell r="B13">
            <v>67759</v>
          </cell>
          <cell r="C13">
            <v>46193.846542999992</v>
          </cell>
          <cell r="D13">
            <v>60493.266235709976</v>
          </cell>
          <cell r="E13">
            <v>87843.566232420024</v>
          </cell>
          <cell r="F13">
            <v>140602.55829451</v>
          </cell>
          <cell r="G13">
            <v>137302.22684522998</v>
          </cell>
        </row>
        <row r="14">
          <cell r="A14" t="str">
            <v xml:space="preserve">      Assets </v>
          </cell>
          <cell r="B14">
            <v>122359</v>
          </cell>
          <cell r="C14">
            <v>98056.115542999993</v>
          </cell>
          <cell r="D14">
            <v>133878.20129501997</v>
          </cell>
          <cell r="E14">
            <v>158933.07115024002</v>
          </cell>
          <cell r="F14">
            <v>204521.65109450999</v>
          </cell>
          <cell r="G14">
            <v>195059.80161503999</v>
          </cell>
        </row>
        <row r="15">
          <cell r="A15" t="str">
            <v xml:space="preserve">      Liabilities, short-term</v>
          </cell>
          <cell r="B15">
            <v>54601</v>
          </cell>
          <cell r="C15">
            <v>51862.269</v>
          </cell>
          <cell r="D15">
            <v>73384.935059309995</v>
          </cell>
          <cell r="E15">
            <v>71089.504917819999</v>
          </cell>
          <cell r="F15">
            <v>63919.092799999991</v>
          </cell>
          <cell r="G15">
            <v>57757.574769810002</v>
          </cell>
        </row>
        <row r="16">
          <cell r="A16" t="str">
            <v xml:space="preserve">    Gold</v>
          </cell>
          <cell r="B16">
            <v>42202</v>
          </cell>
          <cell r="C16">
            <v>41759.468000000001</v>
          </cell>
          <cell r="D16">
            <v>61930.09272565</v>
          </cell>
          <cell r="E16">
            <v>70815.292915580008</v>
          </cell>
          <cell r="F16">
            <v>72247.713887010003</v>
          </cell>
          <cell r="G16">
            <v>70484.963010060004</v>
          </cell>
        </row>
        <row r="17">
          <cell r="A17" t="str">
            <v xml:space="preserve">  National Fund</v>
          </cell>
        </row>
        <row r="19">
          <cell r="A19" t="str">
            <v>Net domestic assets</v>
          </cell>
          <cell r="B19">
            <v>-28486</v>
          </cell>
          <cell r="C19">
            <v>-22626</v>
          </cell>
          <cell r="D19">
            <v>-47530</v>
          </cell>
          <cell r="E19">
            <v>-71759</v>
          </cell>
          <cell r="F19">
            <v>-89604</v>
          </cell>
          <cell r="G19">
            <v>-105620</v>
          </cell>
        </row>
        <row r="20">
          <cell r="A20" t="str">
            <v xml:space="preserve">  Domestic credit</v>
          </cell>
          <cell r="B20">
            <v>23849</v>
          </cell>
          <cell r="C20">
            <v>38702</v>
          </cell>
          <cell r="D20">
            <v>55055</v>
          </cell>
          <cell r="E20">
            <v>49379</v>
          </cell>
          <cell r="F20">
            <v>20381</v>
          </cell>
          <cell r="G20">
            <v>4016</v>
          </cell>
        </row>
        <row r="21">
          <cell r="A21" t="str">
            <v xml:space="preserve">       Net Credit to Government</v>
          </cell>
          <cell r="B21">
            <v>26963</v>
          </cell>
          <cell r="C21">
            <v>27970</v>
          </cell>
          <cell r="D21">
            <v>31661</v>
          </cell>
          <cell r="E21">
            <v>34839</v>
          </cell>
          <cell r="F21">
            <v>13253</v>
          </cell>
          <cell r="G21">
            <v>-5335</v>
          </cell>
        </row>
        <row r="22">
          <cell r="A22" t="str">
            <v xml:space="preserve">             Less amount used for sterilization</v>
          </cell>
          <cell r="B22">
            <v>0</v>
          </cell>
          <cell r="C22">
            <v>3146</v>
          </cell>
          <cell r="D22">
            <v>343</v>
          </cell>
          <cell r="E22">
            <v>702</v>
          </cell>
          <cell r="F22">
            <v>9390</v>
          </cell>
          <cell r="G22">
            <v>0</v>
          </cell>
        </row>
        <row r="23">
          <cell r="A23" t="str">
            <v xml:space="preserve">         Net other claims on government</v>
          </cell>
        </row>
        <row r="24">
          <cell r="A24" t="str">
            <v xml:space="preserve">            Other claims against government</v>
          </cell>
        </row>
        <row r="25">
          <cell r="A25" t="str">
            <v xml:space="preserve">            Deposits</v>
          </cell>
        </row>
        <row r="26">
          <cell r="A26" t="str">
            <v xml:space="preserve">      Deposits National Fund</v>
          </cell>
        </row>
        <row r="27">
          <cell r="A27" t="str">
            <v xml:space="preserve">      Credit to banks, net</v>
          </cell>
          <cell r="B27">
            <v>-9962</v>
          </cell>
          <cell r="C27">
            <v>3413</v>
          </cell>
          <cell r="D27">
            <v>12198</v>
          </cell>
          <cell r="E27">
            <v>2660</v>
          </cell>
          <cell r="F27">
            <v>-4572</v>
          </cell>
          <cell r="G27">
            <v>-2626</v>
          </cell>
        </row>
        <row r="28">
          <cell r="A28" t="str">
            <v xml:space="preserve">         Credit</v>
          </cell>
          <cell r="B28">
            <v>2084</v>
          </cell>
          <cell r="C28">
            <v>7014</v>
          </cell>
          <cell r="D28">
            <v>12291</v>
          </cell>
          <cell r="E28">
            <v>8395</v>
          </cell>
          <cell r="F28">
            <v>4634</v>
          </cell>
          <cell r="G28">
            <v>2454</v>
          </cell>
        </row>
        <row r="29">
          <cell r="A29" t="str">
            <v xml:space="preserve">         Special deposits (NBK notes and repos)</v>
          </cell>
          <cell r="B29">
            <v>12046</v>
          </cell>
          <cell r="C29">
            <v>3601</v>
          </cell>
          <cell r="D29">
            <v>93</v>
          </cell>
          <cell r="E29">
            <v>5735</v>
          </cell>
          <cell r="F29">
            <v>9206</v>
          </cell>
          <cell r="G29">
            <v>5080</v>
          </cell>
        </row>
        <row r="30">
          <cell r="A30" t="str">
            <v xml:space="preserve">      Credit to nonbank financial institutions </v>
          </cell>
          <cell r="B30">
            <v>6625</v>
          </cell>
          <cell r="C30">
            <v>7099</v>
          </cell>
          <cell r="D30">
            <v>11006</v>
          </cell>
          <cell r="E30">
            <v>11699</v>
          </cell>
          <cell r="F30">
            <v>11513</v>
          </cell>
          <cell r="G30">
            <v>11774</v>
          </cell>
        </row>
        <row r="31">
          <cell r="A31" t="str">
            <v xml:space="preserve">      Credit to the economy</v>
          </cell>
          <cell r="B31">
            <v>223</v>
          </cell>
          <cell r="C31">
            <v>220</v>
          </cell>
          <cell r="D31">
            <v>190</v>
          </cell>
          <cell r="E31">
            <v>181</v>
          </cell>
          <cell r="F31">
            <v>187</v>
          </cell>
          <cell r="G31">
            <v>203</v>
          </cell>
        </row>
        <row r="32">
          <cell r="A32" t="str">
            <v xml:space="preserve">  Other items (net)</v>
          </cell>
          <cell r="B32">
            <v>-52335</v>
          </cell>
          <cell r="C32">
            <v>-61328</v>
          </cell>
          <cell r="D32">
            <v>-102585</v>
          </cell>
          <cell r="E32">
            <v>-121138</v>
          </cell>
          <cell r="F32">
            <v>-109985</v>
          </cell>
          <cell r="G32">
            <v>-109636</v>
          </cell>
        </row>
        <row r="34">
          <cell r="A34" t="str">
            <v>Reserve money</v>
          </cell>
          <cell r="B34">
            <v>78101</v>
          </cell>
          <cell r="C34">
            <v>62278</v>
          </cell>
          <cell r="D34">
            <v>72716</v>
          </cell>
          <cell r="E34">
            <v>85755</v>
          </cell>
          <cell r="F34">
            <v>124730</v>
          </cell>
          <cell r="G34">
            <v>99947.1</v>
          </cell>
        </row>
        <row r="35">
          <cell r="A35" t="str">
            <v xml:space="preserve">  Currency outside NBK</v>
          </cell>
          <cell r="B35">
            <v>72982</v>
          </cell>
          <cell r="C35">
            <v>58612</v>
          </cell>
          <cell r="D35">
            <v>64886</v>
          </cell>
          <cell r="E35">
            <v>75857</v>
          </cell>
          <cell r="F35">
            <v>110413</v>
          </cell>
          <cell r="G35">
            <v>92410</v>
          </cell>
        </row>
        <row r="36">
          <cell r="A36" t="str">
            <v xml:space="preserve">  Commercial bank deposits</v>
          </cell>
          <cell r="B36">
            <v>4575</v>
          </cell>
          <cell r="C36">
            <v>3115</v>
          </cell>
          <cell r="D36">
            <v>7054</v>
          </cell>
          <cell r="E36">
            <v>7071</v>
          </cell>
          <cell r="F36">
            <v>11821</v>
          </cell>
          <cell r="G36">
            <v>5948.1</v>
          </cell>
        </row>
        <row r="37">
          <cell r="A37" t="str">
            <v xml:space="preserve">       Reserves</v>
          </cell>
          <cell r="B37">
            <v>23</v>
          </cell>
          <cell r="C37">
            <v>26</v>
          </cell>
          <cell r="D37">
            <v>125</v>
          </cell>
          <cell r="E37">
            <v>251</v>
          </cell>
          <cell r="F37">
            <v>168</v>
          </cell>
          <cell r="G37">
            <v>140.5</v>
          </cell>
        </row>
        <row r="38">
          <cell r="A38" t="str">
            <v xml:space="preserve">       Correspondent accounts</v>
          </cell>
          <cell r="B38">
            <v>4552</v>
          </cell>
          <cell r="C38">
            <v>3089</v>
          </cell>
          <cell r="D38">
            <v>6929</v>
          </cell>
          <cell r="E38">
            <v>6820</v>
          </cell>
          <cell r="F38">
            <v>11653</v>
          </cell>
          <cell r="G38">
            <v>5807.6</v>
          </cell>
        </row>
        <row r="39">
          <cell r="A39" t="str">
            <v xml:space="preserve">  Other deposits</v>
          </cell>
          <cell r="B39">
            <v>3374</v>
          </cell>
          <cell r="C39">
            <v>3049</v>
          </cell>
          <cell r="D39">
            <v>2179</v>
          </cell>
          <cell r="E39">
            <v>1144</v>
          </cell>
          <cell r="F39">
            <v>1517</v>
          </cell>
          <cell r="G39">
            <v>2220</v>
          </cell>
        </row>
        <row r="40">
          <cell r="A40" t="str">
            <v xml:space="preserve">  Demand, time and enterprise deposits</v>
          </cell>
          <cell r="B40">
            <v>544</v>
          </cell>
          <cell r="C40">
            <v>551</v>
          </cell>
          <cell r="D40">
            <v>776</v>
          </cell>
          <cell r="E40">
            <v>2827</v>
          </cell>
          <cell r="F40">
            <v>2496</v>
          </cell>
          <cell r="G40">
            <v>1589</v>
          </cell>
        </row>
        <row r="42">
          <cell r="B42" t="str">
            <v>(In millions of U.S. dollars)</v>
          </cell>
        </row>
        <row r="44">
          <cell r="A44" t="str">
            <v xml:space="preserve"> NBK gross reserves</v>
          </cell>
          <cell r="B44">
            <v>1964</v>
          </cell>
          <cell r="C44">
            <v>1597.8923833485715</v>
          </cell>
          <cell r="D44">
            <v>1494.7198016845036</v>
          </cell>
          <cell r="E44">
            <v>1641.0597433272858</v>
          </cell>
          <cell r="F44">
            <v>2002.6726843814763</v>
          </cell>
          <cell r="G44">
            <v>1873</v>
          </cell>
        </row>
        <row r="45">
          <cell r="A45" t="str">
            <v xml:space="preserve"> NBK net international reserves, stock</v>
          </cell>
          <cell r="B45">
            <v>1312</v>
          </cell>
          <cell r="C45">
            <v>1005.1807376342856</v>
          </cell>
          <cell r="D45">
            <v>934.52945772030512</v>
          </cell>
          <cell r="E45">
            <v>1133.2775653428573</v>
          </cell>
          <cell r="F45">
            <v>1540.1611590558612</v>
          </cell>
          <cell r="G45">
            <v>1465</v>
          </cell>
        </row>
        <row r="46">
          <cell r="A46" t="str">
            <v xml:space="preserve">       Foreign exchange, excluding CIS currencies</v>
          </cell>
          <cell r="B46">
            <v>1460</v>
          </cell>
          <cell r="C46">
            <v>1120.6413204914286</v>
          </cell>
          <cell r="D46">
            <v>1021.9710022520609</v>
          </cell>
          <cell r="E46">
            <v>1135.2362225017143</v>
          </cell>
          <cell r="F46">
            <v>1479.8961728980464</v>
          </cell>
          <cell r="G46">
            <v>1376</v>
          </cell>
        </row>
        <row r="47">
          <cell r="A47" t="str">
            <v xml:space="preserve">       Gold</v>
          </cell>
          <cell r="B47">
            <v>504</v>
          </cell>
          <cell r="C47">
            <v>477.25106285714287</v>
          </cell>
          <cell r="D47">
            <v>472.74879943244275</v>
          </cell>
          <cell r="E47">
            <v>505.82352082557151</v>
          </cell>
          <cell r="F47">
            <v>522.77651148342989</v>
          </cell>
          <cell r="G47">
            <v>497</v>
          </cell>
        </row>
        <row r="49">
          <cell r="A49" t="str">
            <v>Memorandum items: 1/</v>
          </cell>
        </row>
        <row r="50">
          <cell r="A50" t="str">
            <v xml:space="preserve">     Change from end of previous quarter</v>
          </cell>
        </row>
        <row r="51">
          <cell r="A51" t="str">
            <v xml:space="preserve">          Net international reserves</v>
          </cell>
          <cell r="B51">
            <v>18637</v>
          </cell>
          <cell r="C51">
            <v>-22007.685457000014</v>
          </cell>
          <cell r="D51">
            <v>34470.04441835999</v>
          </cell>
          <cell r="E51">
            <v>36235.500186640042</v>
          </cell>
          <cell r="F51">
            <v>54191.413033519988</v>
          </cell>
          <cell r="G51">
            <v>-5063.0823262300109</v>
          </cell>
        </row>
        <row r="52">
          <cell r="A52" t="str">
            <v xml:space="preserve">          Credit to government (net)</v>
          </cell>
          <cell r="B52">
            <v>-3277</v>
          </cell>
          <cell r="C52">
            <v>1007</v>
          </cell>
          <cell r="D52">
            <v>3691</v>
          </cell>
          <cell r="E52">
            <v>3178</v>
          </cell>
          <cell r="F52">
            <v>-21586</v>
          </cell>
          <cell r="G52">
            <v>-18588</v>
          </cell>
        </row>
        <row r="53">
          <cell r="A53" t="str">
            <v xml:space="preserve">          Credit to banks</v>
          </cell>
          <cell r="B53">
            <v>-15945</v>
          </cell>
          <cell r="C53">
            <v>13375</v>
          </cell>
          <cell r="D53">
            <v>8785</v>
          </cell>
          <cell r="E53">
            <v>-9538</v>
          </cell>
          <cell r="F53">
            <v>-7232</v>
          </cell>
          <cell r="G53">
            <v>1946</v>
          </cell>
        </row>
        <row r="54">
          <cell r="A54" t="str">
            <v xml:space="preserve">     Change from end of previous year </v>
          </cell>
        </row>
        <row r="55">
          <cell r="A55" t="str">
            <v xml:space="preserve">          Net international reserves</v>
          </cell>
          <cell r="C55">
            <v>-22007.685457000014</v>
          </cell>
          <cell r="D55">
            <v>12462.358961359976</v>
          </cell>
          <cell r="E55">
            <v>48697.859148000018</v>
          </cell>
          <cell r="F55">
            <v>102889.27218152001</v>
          </cell>
          <cell r="G55">
            <v>-5063.0823262300109</v>
          </cell>
        </row>
        <row r="56">
          <cell r="A56" t="str">
            <v xml:space="preserve">     Reserve money</v>
          </cell>
        </row>
        <row r="57">
          <cell r="A57" t="str">
            <v xml:space="preserve">          Percentage change from end of previous quarter </v>
          </cell>
          <cell r="B57">
            <v>-4.8569827502192737</v>
          </cell>
          <cell r="C57">
            <v>-20.259663768709746</v>
          </cell>
          <cell r="D57">
            <v>16.760332701756631</v>
          </cell>
          <cell r="E57">
            <v>17.931404367676997</v>
          </cell>
          <cell r="F57">
            <v>45.449244941985903</v>
          </cell>
          <cell r="G57">
            <v>-19.869237553114726</v>
          </cell>
        </row>
        <row r="58">
          <cell r="A58" t="str">
            <v xml:space="preserve">          Percentage change from end of previous year</v>
          </cell>
          <cell r="B58">
            <v>-26.942181229712915</v>
          </cell>
          <cell r="C58">
            <v>-20.259663768709746</v>
          </cell>
          <cell r="D58">
            <v>-6.8949181188461051</v>
          </cell>
          <cell r="E58">
            <v>9.8001306001203492</v>
          </cell>
          <cell r="F58">
            <v>59.703460903189452</v>
          </cell>
          <cell r="G58">
            <v>-6.4749814282070606</v>
          </cell>
        </row>
        <row r="61">
          <cell r="A61" t="str">
            <v xml:space="preserve">   Sources:  Kazakhstani authorities.</v>
          </cell>
        </row>
        <row r="63">
          <cell r="A63" t="str">
            <v xml:space="preserve">   1/ In addition to integrating the accounts of the Budget Bank with those of the NBK, a reclassification of Loro accounts of domestic banks has been made.</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1-Valuadd"/>
      <sheetName val="T2-IndProd"/>
      <sheetName val="T3-SelindGds"/>
      <sheetName val="T4-SelAgGds"/>
      <sheetName val="T5-Livestock"/>
      <sheetName val="T6-CPI"/>
      <sheetName val="T7-Admpri"/>
      <sheetName val="T8-WPI"/>
      <sheetName val="T9-energy"/>
      <sheetName val="T10-Empl"/>
      <sheetName val="T11-Labor"/>
      <sheetName val="T12-Wages"/>
      <sheetName val="T13-WagSect"/>
      <sheetName val="T14-Invest"/>
      <sheetName val="T15-Finance"/>
      <sheetName val="T16-Invsect"/>
      <sheetName val="T17-SIG"/>
      <sheetName val="T18-Privat"/>
      <sheetName val="T19-EntSec"/>
      <sheetName val="NBK-T20"/>
      <sheetName val="MonSurv-T21"/>
      <sheetName val="IntRat_t22"/>
      <sheetName val="Exch_t23"/>
      <sheetName val="branch_t24"/>
      <sheetName val="GvtOpT-t25"/>
      <sheetName val="GvtOp%gdp-t26"/>
      <sheetName val="GvtOp%t_redtab27"/>
      <sheetName val="oilt41(keep)"/>
      <sheetName val="T6-CPI (2)"/>
      <sheetName val="T8-WPI (2)"/>
      <sheetName val="Utility"/>
      <sheetName val="BLS_original.Tabs1-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nd Links"/>
      <sheetName val="CPI"/>
      <sheetName val="CPIComp"/>
      <sheetName val="FoodNonFcpi "/>
      <sheetName val="CPIPartnerCnty"/>
      <sheetName val="PPI"/>
      <sheetName val="PPICom"/>
      <sheetName val="X Rates"/>
      <sheetName val="laborQCPIER"/>
      <sheetName val="GDPchart"/>
      <sheetName val="industry"/>
      <sheetName val="monGDP"/>
      <sheetName val="real GDP"/>
      <sheetName val="GDP Proj."/>
      <sheetName val="deflator"/>
      <sheetName val="real-ann"/>
      <sheetName val="Q-GDP"/>
      <sheetName val="Sheet1"/>
      <sheetName val=" GDP prog"/>
      <sheetName val="consumption"/>
      <sheetName val="realvar"/>
      <sheetName val="pp"/>
      <sheetName val="x-11"/>
      <sheetName val="pop"/>
      <sheetName val="gdpexp"/>
      <sheetName val="OutToTeam"/>
      <sheetName val="BOPinput"/>
      <sheetName val="Fiscalinput"/>
      <sheetName val="mon-ind"/>
      <sheetName val="PC "/>
      <sheetName val="Basic Ind"/>
      <sheetName val="Monetary Prog"/>
      <sheetName val="table 4"/>
      <sheetName val="table 4 continued"/>
      <sheetName val="print rep medium term"/>
      <sheetName val="SFSI.year"/>
      <sheetName val="SR Table 7"/>
      <sheetName val="MacroFramework"/>
      <sheetName val="SR Table 10"/>
      <sheetName val="weo-real"/>
      <sheetName val="EDSSBATCH"/>
      <sheetName val="ControlSheet"/>
      <sheetName val="2000proj"/>
      <sheetName val="fiscal-input"/>
      <sheetName val="CN Mon-Ind"/>
      <sheetName val="CN Basic Ind"/>
      <sheetName val="PC"/>
      <sheetName val="FoodNonFcpi"/>
      <sheetName val="Real_Annual"/>
      <sheetName val="GDP_Prog"/>
      <sheetName val="Population"/>
      <sheetName val="GDP_EXP"/>
      <sheetName val="SR Table 4"/>
      <sheetName val="SR Table 4 cont."/>
      <sheetName val="SR Table 5"/>
      <sheetName val="SR Table 6"/>
      <sheetName val="Monetary Prog (2)"/>
      <sheetName val="PC  (2)"/>
      <sheetName val="Wages and Labour"/>
      <sheetName val="Real (Annual)"/>
      <sheetName val="SR Table 7 "/>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sheetName val="IN"/>
      <sheetName val="NBK"/>
      <sheetName val="IMF"/>
      <sheetName val="DBF"/>
      <sheetName val="PRT"/>
      <sheetName val="OIN"/>
      <sheetName val="CPF"/>
      <sheetName val="DBS"/>
      <sheetName val="TTR"/>
      <sheetName val="OIL"/>
      <sheetName val="FDI"/>
      <sheetName val="EXP"/>
      <sheetName val="IMP"/>
      <sheetName val="SRV"/>
      <sheetName val="INC"/>
      <sheetName val="BOP"/>
      <sheetName val="TB1"/>
      <sheetName val="TB6"/>
      <sheetName val="TB7"/>
      <sheetName val="TB8"/>
      <sheetName val="CTY"/>
      <sheetName val="CNS"/>
      <sheetName val="SC N"/>
      <sheetName val="WEO"/>
      <sheetName val="VUL (SIP)"/>
      <sheetName val="VUL (SR)"/>
      <sheetName val="FOREX-BUDGET"/>
      <sheetName val="TRE-FTP"/>
      <sheetName val="FutureVul"/>
      <sheetName val="Art.IV(Nov. 2001)"/>
      <sheetName val="ControlSheet"/>
      <sheetName val="TTRrawdata"/>
      <sheetName val="Art.IV"/>
      <sheetName val="VUL"/>
      <sheetName val="TOT"/>
    </sheetNames>
    <sheetDataSet>
      <sheetData sheetId="0" refreshError="1"/>
      <sheetData sheetId="1" refreshError="1">
        <row r="16">
          <cell r="AF1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Name val="LoanData"/>
      <sheetName val="Strategy"/>
      <sheetName val="Debt_data"/>
      <sheetName val="New_borrowing"/>
      <sheetName val="Gap_fill"/>
      <sheetName val="Macro_indicators"/>
      <sheetName val="Interest_rates"/>
      <sheetName val="Exchange_rates"/>
      <sheetName val="Profiles"/>
      <sheetName val="Profiles_pc"/>
      <sheetName val="RepayYearly"/>
      <sheetName val="RepaySemester"/>
      <sheetName val="wrkModel"/>
      <sheetName val="wrkFil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8">
          <cell r="E8" t="str">
            <v>Pipeline + debt relief + gap fill</v>
          </cell>
        </row>
        <row r="9">
          <cell r="B9" t="str">
            <v>Strategy</v>
          </cell>
        </row>
        <row r="10">
          <cell r="B10" t="str">
            <v>Debt_data</v>
          </cell>
        </row>
        <row r="11">
          <cell r="E11" t="b">
            <v>1</v>
          </cell>
        </row>
        <row r="12">
          <cell r="B12" t="str">
            <v>Interest_rates</v>
          </cell>
          <cell r="E12">
            <v>1999</v>
          </cell>
        </row>
        <row r="13">
          <cell r="B13" t="str">
            <v>Exchange_rates</v>
          </cell>
          <cell r="E13">
            <v>2040</v>
          </cell>
        </row>
        <row r="14">
          <cell r="E14">
            <v>2000</v>
          </cell>
        </row>
        <row r="15">
          <cell r="B15" t="str">
            <v>Macro_indicators</v>
          </cell>
          <cell r="E15" t="str">
            <v>Kyrgyz Republic</v>
          </cell>
        </row>
        <row r="16">
          <cell r="B16" t="str">
            <v>Gap_fill</v>
          </cell>
        </row>
        <row r="17">
          <cell r="B17" t="str">
            <v>New_borrowing</v>
          </cell>
        </row>
        <row r="23">
          <cell r="E23">
            <v>0.1</v>
          </cell>
        </row>
        <row r="29">
          <cell r="E29" t="b">
            <v>1</v>
          </cell>
        </row>
        <row r="30">
          <cell r="E30">
            <v>1999</v>
          </cell>
        </row>
        <row r="31">
          <cell r="E31">
            <v>2015</v>
          </cell>
        </row>
      </sheetData>
      <sheetData sheetId="14" refreshError="1">
        <row r="4">
          <cell r="G4" t="str">
            <v>02</v>
          </cell>
        </row>
        <row r="5">
          <cell r="G5" t="str">
            <v>03</v>
          </cell>
        </row>
        <row r="6">
          <cell r="A6" t="str">
            <v>N-200</v>
          </cell>
          <cell r="C6" t="str">
            <v>MU____COIDA_____USD</v>
          </cell>
          <cell r="E6">
            <v>1999</v>
          </cell>
          <cell r="G6" t="str">
            <v>07</v>
          </cell>
          <cell r="I6" t="str">
            <v>RURAL</v>
          </cell>
          <cell r="K6" t="str">
            <v>USD</v>
          </cell>
          <cell r="M6" t="str">
            <v>I3</v>
          </cell>
        </row>
        <row r="7">
          <cell r="A7" t="str">
            <v>N-201</v>
          </cell>
          <cell r="C7" t="str">
            <v>MU____COADB_____USD</v>
          </cell>
          <cell r="E7">
            <v>2000</v>
          </cell>
          <cell r="G7" t="str">
            <v>11</v>
          </cell>
          <cell r="I7" t="str">
            <v>TRANSP</v>
          </cell>
          <cell r="M7" t="str">
            <v>16</v>
          </cell>
        </row>
        <row r="8">
          <cell r="A8" t="str">
            <v>N-202</v>
          </cell>
          <cell r="C8" t="str">
            <v>BIPC____DEU_____USD</v>
          </cell>
          <cell r="E8">
            <v>2001</v>
          </cell>
          <cell r="G8" t="str">
            <v>18</v>
          </cell>
          <cell r="I8" t="str">
            <v>WATER</v>
          </cell>
          <cell r="M8" t="str">
            <v>98</v>
          </cell>
        </row>
        <row r="9">
          <cell r="A9" t="str">
            <v>N-203</v>
          </cell>
          <cell r="C9" t="str">
            <v>BIPC____JPN_____USD</v>
          </cell>
          <cell r="E9">
            <v>2002</v>
          </cell>
          <cell r="G9" t="str">
            <v>04</v>
          </cell>
          <cell r="I9" t="str">
            <v>AGRICUL</v>
          </cell>
        </row>
        <row r="10">
          <cell r="A10" t="str">
            <v>N-204</v>
          </cell>
          <cell r="C10" t="str">
            <v>BIPC____FIN_____USD</v>
          </cell>
          <cell r="E10">
            <v>2003</v>
          </cell>
          <cell r="G10" t="str">
            <v>80</v>
          </cell>
          <cell r="I10" t="str">
            <v>HEALTH</v>
          </cell>
        </row>
        <row r="11">
          <cell r="A11" t="str">
            <v>N-205</v>
          </cell>
          <cell r="C11" t="str">
            <v>BINP____UZB_____USD</v>
          </cell>
          <cell r="E11">
            <v>2004</v>
          </cell>
          <cell r="G11" t="str">
            <v>16</v>
          </cell>
          <cell r="I11" t="str">
            <v>BUDGET</v>
          </cell>
        </row>
        <row r="12">
          <cell r="A12" t="str">
            <v>N-206</v>
          </cell>
          <cell r="C12" t="str">
            <v>BIPC____RUS_____USD</v>
          </cell>
          <cell r="E12">
            <v>2005</v>
          </cell>
          <cell r="I12" t="str">
            <v>KG</v>
          </cell>
        </row>
        <row r="13">
          <cell r="A13" t="str">
            <v>N-207</v>
          </cell>
          <cell r="C13" t="str">
            <v>BINP____PAK_____USD</v>
          </cell>
          <cell r="E13">
            <v>2006</v>
          </cell>
          <cell r="I13" t="str">
            <v>KT</v>
          </cell>
        </row>
        <row r="14">
          <cell r="A14" t="str">
            <v>N-208</v>
          </cell>
          <cell r="C14" t="str">
            <v>BINP____IND_____USD</v>
          </cell>
          <cell r="E14">
            <v>2007</v>
          </cell>
          <cell r="I14" t="str">
            <v>SOCIAL</v>
          </cell>
        </row>
        <row r="15">
          <cell r="A15" t="str">
            <v>N-209</v>
          </cell>
          <cell r="C15" t="str">
            <v>BINP____CHN_____USD</v>
          </cell>
          <cell r="E15">
            <v>2008</v>
          </cell>
          <cell r="I15" t="str">
            <v>PRIVATE</v>
          </cell>
        </row>
        <row r="16">
          <cell r="A16" t="str">
            <v>N-210</v>
          </cell>
          <cell r="C16" t="str">
            <v>BINP____KWT_____USD</v>
          </cell>
          <cell r="E16">
            <v>2009</v>
          </cell>
          <cell r="I16" t="str">
            <v>BANK</v>
          </cell>
        </row>
        <row r="17">
          <cell r="A17" t="str">
            <v>N-211</v>
          </cell>
          <cell r="C17" t="str">
            <v>BINP____KOR_____USD</v>
          </cell>
          <cell r="E17">
            <v>2010</v>
          </cell>
          <cell r="I17" t="str">
            <v>KE</v>
          </cell>
        </row>
        <row r="18">
          <cell r="A18" t="str">
            <v>N-212</v>
          </cell>
          <cell r="C18" t="str">
            <v>BINP____TUR_____USD</v>
          </cell>
          <cell r="E18">
            <v>2011</v>
          </cell>
          <cell r="I18" t="str">
            <v>EDUC</v>
          </cell>
        </row>
        <row r="19">
          <cell r="A19" t="str">
            <v>N-213</v>
          </cell>
          <cell r="C19" t="str">
            <v>BIPC____NOR_____USD</v>
          </cell>
          <cell r="E19">
            <v>2012</v>
          </cell>
          <cell r="I19" t="str">
            <v>PSD</v>
          </cell>
        </row>
        <row r="20">
          <cell r="A20" t="str">
            <v>N-214</v>
          </cell>
          <cell r="C20" t="str">
            <v>BIPC____DNK_____USD</v>
          </cell>
          <cell r="E20">
            <v>2013</v>
          </cell>
          <cell r="I20" t="str">
            <v>GV</v>
          </cell>
        </row>
        <row r="21">
          <cell r="A21" t="str">
            <v>N-215</v>
          </cell>
          <cell r="C21" t="str">
            <v>BIPC____FRA_____USD</v>
          </cell>
          <cell r="E21">
            <v>2014</v>
          </cell>
          <cell r="I21" t="str">
            <v>KUMTOR</v>
          </cell>
        </row>
        <row r="22">
          <cell r="A22" t="str">
            <v>N-216</v>
          </cell>
          <cell r="C22" t="str">
            <v>MU____COISDB____USD</v>
          </cell>
          <cell r="E22">
            <v>2015</v>
          </cell>
          <cell r="I22" t="str">
            <v>BOP</v>
          </cell>
        </row>
        <row r="23">
          <cell r="A23" t="str">
            <v>N-217</v>
          </cell>
          <cell r="C23" t="str">
            <v>MU____NCEBRD____USD</v>
          </cell>
          <cell r="E23">
            <v>2016</v>
          </cell>
        </row>
        <row r="24">
          <cell r="A24" t="str">
            <v>N-218</v>
          </cell>
          <cell r="C24" t="str">
            <v>MU____COEBRD____USD</v>
          </cell>
          <cell r="E24">
            <v>2017</v>
          </cell>
        </row>
        <row r="25">
          <cell r="A25" t="str">
            <v>N-219</v>
          </cell>
          <cell r="C25" t="str">
            <v>MU____COOPEC____USD</v>
          </cell>
          <cell r="E25">
            <v>2018</v>
          </cell>
        </row>
        <row r="26">
          <cell r="A26" t="str">
            <v>N-221</v>
          </cell>
          <cell r="C26" t="str">
            <v>MU____NCISDB____USD</v>
          </cell>
          <cell r="E26">
            <v>2019</v>
          </cell>
        </row>
        <row r="27">
          <cell r="A27" t="str">
            <v>N-222</v>
          </cell>
          <cell r="C27" t="str">
            <v>MU____COIFAD____USD</v>
          </cell>
          <cell r="E27">
            <v>2020</v>
          </cell>
        </row>
        <row r="28">
          <cell r="A28" t="str">
            <v>N-223</v>
          </cell>
          <cell r="C28" t="str">
            <v>MU____COIMF_____USD</v>
          </cell>
          <cell r="E28">
            <v>2021</v>
          </cell>
        </row>
        <row r="29">
          <cell r="A29" t="str">
            <v>N-224</v>
          </cell>
          <cell r="C29" t="str">
            <v>MU____NCIMF_____USD</v>
          </cell>
          <cell r="E29">
            <v>2022</v>
          </cell>
        </row>
        <row r="30">
          <cell r="A30" t="str">
            <v>N-225</v>
          </cell>
          <cell r="C30" t="str">
            <v>CMNP____IFC</v>
          </cell>
          <cell r="E30">
            <v>2023</v>
          </cell>
        </row>
        <row r="31">
          <cell r="A31" t="str">
            <v>N-226</v>
          </cell>
          <cell r="C31" t="str">
            <v>CMNP____BAK</v>
          </cell>
          <cell r="E31">
            <v>2024</v>
          </cell>
        </row>
        <row r="32">
          <cell r="A32" t="str">
            <v>N-227</v>
          </cell>
          <cell r="C32" t="str">
            <v>CMNP____CDB</v>
          </cell>
          <cell r="E32">
            <v>2025</v>
          </cell>
        </row>
        <row r="33">
          <cell r="A33" t="str">
            <v>N-228</v>
          </cell>
          <cell r="C33" t="str">
            <v>CMNP____EDC</v>
          </cell>
          <cell r="E33">
            <v>2026</v>
          </cell>
        </row>
        <row r="34">
          <cell r="A34" t="str">
            <v>N-229</v>
          </cell>
          <cell r="C34" t="str">
            <v>CMNP____COP</v>
          </cell>
          <cell r="E34">
            <v>2027</v>
          </cell>
        </row>
        <row r="35">
          <cell r="A35" t="str">
            <v>N-233</v>
          </cell>
          <cell r="C35" t="str">
            <v>CMNP____BER</v>
          </cell>
          <cell r="E35">
            <v>2028</v>
          </cell>
        </row>
        <row r="36">
          <cell r="A36" t="str">
            <v>O-001</v>
          </cell>
          <cell r="C36" t="str">
            <v>CMNP____AIL</v>
          </cell>
          <cell r="E36">
            <v>2029</v>
          </cell>
        </row>
        <row r="37">
          <cell r="A37" t="str">
            <v>O-002</v>
          </cell>
          <cell r="C37" t="str">
            <v>CMNP____GUZ</v>
          </cell>
          <cell r="E37">
            <v>2030</v>
          </cell>
        </row>
        <row r="38">
          <cell r="A38" t="str">
            <v>O-003</v>
          </cell>
          <cell r="C38" t="str">
            <v>CMNP____MED</v>
          </cell>
          <cell r="E38">
            <v>2031</v>
          </cell>
        </row>
        <row r="39">
          <cell r="A39" t="str">
            <v>O-004</v>
          </cell>
          <cell r="C39" t="str">
            <v>CMNP____ADF</v>
          </cell>
          <cell r="E39">
            <v>2032</v>
          </cell>
        </row>
        <row r="40">
          <cell r="A40" t="str">
            <v>O-005</v>
          </cell>
          <cell r="E40">
            <v>2033</v>
          </cell>
        </row>
        <row r="41">
          <cell r="A41" t="str">
            <v>O-006</v>
          </cell>
          <cell r="E41">
            <v>2034</v>
          </cell>
        </row>
        <row r="42">
          <cell r="A42" t="str">
            <v>O-007</v>
          </cell>
          <cell r="E42">
            <v>2035</v>
          </cell>
        </row>
        <row r="43">
          <cell r="A43" t="str">
            <v>O-008</v>
          </cell>
          <cell r="E43">
            <v>2036</v>
          </cell>
        </row>
        <row r="44">
          <cell r="A44" t="str">
            <v>O-009</v>
          </cell>
          <cell r="E44">
            <v>2037</v>
          </cell>
        </row>
        <row r="45">
          <cell r="A45" t="str">
            <v>O-010</v>
          </cell>
          <cell r="E45">
            <v>2038</v>
          </cell>
        </row>
        <row r="46">
          <cell r="A46" t="str">
            <v>O-011</v>
          </cell>
          <cell r="E46">
            <v>2039</v>
          </cell>
        </row>
        <row r="47">
          <cell r="A47" t="str">
            <v>O-012</v>
          </cell>
          <cell r="E47">
            <v>2040</v>
          </cell>
        </row>
        <row r="48">
          <cell r="A48" t="str">
            <v>O-013</v>
          </cell>
        </row>
        <row r="49">
          <cell r="A49" t="str">
            <v>O-014</v>
          </cell>
        </row>
        <row r="50">
          <cell r="A50" t="str">
            <v>O-015</v>
          </cell>
        </row>
        <row r="51">
          <cell r="A51" t="str">
            <v>O-016</v>
          </cell>
        </row>
        <row r="52">
          <cell r="A52" t="str">
            <v>O-017</v>
          </cell>
        </row>
        <row r="53">
          <cell r="A53" t="str">
            <v>O-018</v>
          </cell>
        </row>
        <row r="54">
          <cell r="A54" t="str">
            <v>O-019</v>
          </cell>
        </row>
        <row r="55">
          <cell r="A55" t="str">
            <v>O-020</v>
          </cell>
        </row>
        <row r="56">
          <cell r="A56" t="str">
            <v>O-021</v>
          </cell>
        </row>
        <row r="57">
          <cell r="A57" t="str">
            <v>O-022</v>
          </cell>
        </row>
        <row r="58">
          <cell r="A58" t="str">
            <v>O-023</v>
          </cell>
        </row>
        <row r="59">
          <cell r="A59" t="str">
            <v>O-024</v>
          </cell>
        </row>
        <row r="60">
          <cell r="A60" t="str">
            <v>O-025</v>
          </cell>
        </row>
        <row r="61">
          <cell r="A61" t="str">
            <v>O-026</v>
          </cell>
        </row>
        <row r="62">
          <cell r="A62" t="str">
            <v>O-027</v>
          </cell>
        </row>
        <row r="63">
          <cell r="A63" t="str">
            <v>O-028</v>
          </cell>
        </row>
        <row r="64">
          <cell r="A64" t="str">
            <v>O-029</v>
          </cell>
        </row>
        <row r="65">
          <cell r="A65" t="str">
            <v>O-030</v>
          </cell>
        </row>
        <row r="66">
          <cell r="A66" t="str">
            <v>O-031</v>
          </cell>
        </row>
        <row r="67">
          <cell r="A67" t="str">
            <v>O-032</v>
          </cell>
        </row>
        <row r="68">
          <cell r="A68" t="str">
            <v>O-033</v>
          </cell>
        </row>
        <row r="69">
          <cell r="A69" t="str">
            <v>O-034</v>
          </cell>
        </row>
        <row r="70">
          <cell r="A70" t="str">
            <v>O-035</v>
          </cell>
        </row>
        <row r="71">
          <cell r="A71" t="str">
            <v>O-036</v>
          </cell>
        </row>
        <row r="72">
          <cell r="A72" t="str">
            <v>O-037</v>
          </cell>
        </row>
        <row r="73">
          <cell r="A73" t="str">
            <v>O-038</v>
          </cell>
        </row>
        <row r="74">
          <cell r="A74" t="str">
            <v>O-039</v>
          </cell>
        </row>
        <row r="75">
          <cell r="A75" t="str">
            <v>O-040</v>
          </cell>
        </row>
        <row r="76">
          <cell r="A76" t="str">
            <v>O-041</v>
          </cell>
        </row>
        <row r="77">
          <cell r="A77" t="str">
            <v>O-042</v>
          </cell>
        </row>
        <row r="78">
          <cell r="A78" t="str">
            <v>O-043</v>
          </cell>
        </row>
        <row r="79">
          <cell r="A79" t="str">
            <v>O-044</v>
          </cell>
        </row>
        <row r="80">
          <cell r="A80" t="str">
            <v>O-045</v>
          </cell>
        </row>
        <row r="81">
          <cell r="A81" t="str">
            <v>O-046</v>
          </cell>
        </row>
        <row r="82">
          <cell r="A82" t="str">
            <v>O-047</v>
          </cell>
        </row>
        <row r="83">
          <cell r="A83" t="str">
            <v>O-048</v>
          </cell>
        </row>
        <row r="84">
          <cell r="A84" t="str">
            <v>O-050</v>
          </cell>
        </row>
        <row r="85">
          <cell r="A85" t="str">
            <v>O-051</v>
          </cell>
        </row>
        <row r="86">
          <cell r="A86" t="str">
            <v>O-052</v>
          </cell>
        </row>
        <row r="87">
          <cell r="A87" t="str">
            <v>O-053</v>
          </cell>
        </row>
        <row r="88">
          <cell r="A88" t="str">
            <v>O-054</v>
          </cell>
        </row>
        <row r="89">
          <cell r="A89" t="str">
            <v>O-055</v>
          </cell>
        </row>
        <row r="90">
          <cell r="A90" t="str">
            <v>O-056</v>
          </cell>
        </row>
        <row r="91">
          <cell r="A91" t="str">
            <v>O-057</v>
          </cell>
        </row>
        <row r="92">
          <cell r="A92" t="str">
            <v>O-058</v>
          </cell>
        </row>
        <row r="93">
          <cell r="A93" t="str">
            <v>O-059</v>
          </cell>
        </row>
        <row r="94">
          <cell r="A94" t="str">
            <v>O-060</v>
          </cell>
        </row>
        <row r="95">
          <cell r="A95" t="str">
            <v>O-061</v>
          </cell>
        </row>
        <row r="96">
          <cell r="A96" t="str">
            <v>O-062</v>
          </cell>
        </row>
        <row r="97">
          <cell r="A97" t="str">
            <v>O-063</v>
          </cell>
        </row>
        <row r="98">
          <cell r="A98" t="str">
            <v>O-064</v>
          </cell>
        </row>
        <row r="99">
          <cell r="A99" t="str">
            <v>O-068</v>
          </cell>
        </row>
        <row r="100">
          <cell r="A100" t="str">
            <v>O-069</v>
          </cell>
        </row>
        <row r="101">
          <cell r="A101" t="str">
            <v>O-070</v>
          </cell>
        </row>
        <row r="102">
          <cell r="A102" t="str">
            <v>O-071</v>
          </cell>
        </row>
        <row r="103">
          <cell r="A103" t="str">
            <v>O-072</v>
          </cell>
        </row>
        <row r="104">
          <cell r="A104" t="str">
            <v>O-073</v>
          </cell>
        </row>
        <row r="105">
          <cell r="A105" t="str">
            <v>O-074</v>
          </cell>
        </row>
        <row r="106">
          <cell r="A106" t="str">
            <v>O-075</v>
          </cell>
        </row>
        <row r="107">
          <cell r="A107" t="str">
            <v>O-076</v>
          </cell>
        </row>
        <row r="108">
          <cell r="A108" t="str">
            <v>O-077</v>
          </cell>
        </row>
        <row r="109">
          <cell r="A109" t="str">
            <v>O-083</v>
          </cell>
        </row>
        <row r="110">
          <cell r="A110" t="str">
            <v>O-087</v>
          </cell>
        </row>
        <row r="111">
          <cell r="A111" t="str">
            <v>O-088</v>
          </cell>
        </row>
        <row r="112">
          <cell r="A112" t="str">
            <v>O-089</v>
          </cell>
        </row>
        <row r="113">
          <cell r="A113" t="str">
            <v>O-090</v>
          </cell>
        </row>
        <row r="114">
          <cell r="A114" t="str">
            <v>O-091</v>
          </cell>
        </row>
        <row r="115">
          <cell r="A115" t="str">
            <v>O-092</v>
          </cell>
        </row>
        <row r="116">
          <cell r="A116" t="str">
            <v>O-093</v>
          </cell>
        </row>
        <row r="117">
          <cell r="A117" t="str">
            <v>O-094</v>
          </cell>
        </row>
        <row r="118">
          <cell r="A118" t="str">
            <v>O-095</v>
          </cell>
        </row>
        <row r="119">
          <cell r="A119" t="str">
            <v>O-096</v>
          </cell>
        </row>
        <row r="120">
          <cell r="A120" t="str">
            <v>O-097</v>
          </cell>
        </row>
        <row r="121">
          <cell r="A121" t="str">
            <v>O-098</v>
          </cell>
        </row>
        <row r="122">
          <cell r="A122" t="str">
            <v>O-099</v>
          </cell>
        </row>
        <row r="123">
          <cell r="A123" t="str">
            <v>O-100</v>
          </cell>
        </row>
        <row r="124">
          <cell r="A124" t="str">
            <v>O-101</v>
          </cell>
        </row>
        <row r="125">
          <cell r="A125" t="str">
            <v>O-102</v>
          </cell>
        </row>
        <row r="126">
          <cell r="A126" t="str">
            <v>O-103</v>
          </cell>
        </row>
        <row r="127">
          <cell r="A127" t="str">
            <v>O-104</v>
          </cell>
        </row>
        <row r="128">
          <cell r="A128" t="str">
            <v>O-105</v>
          </cell>
        </row>
        <row r="129">
          <cell r="A129" t="str">
            <v>O-106</v>
          </cell>
        </row>
        <row r="130">
          <cell r="A130" t="str">
            <v>O-107</v>
          </cell>
        </row>
        <row r="131">
          <cell r="A131" t="str">
            <v>O-109</v>
          </cell>
        </row>
        <row r="132">
          <cell r="A132" t="str">
            <v>O-110</v>
          </cell>
        </row>
        <row r="133">
          <cell r="A133" t="str">
            <v>O-111</v>
          </cell>
        </row>
        <row r="134">
          <cell r="A134" t="str">
            <v>O-112</v>
          </cell>
        </row>
        <row r="135">
          <cell r="A135" t="str">
            <v>O-113</v>
          </cell>
        </row>
        <row r="136">
          <cell r="A136" t="str">
            <v>O-114</v>
          </cell>
        </row>
        <row r="137">
          <cell r="A137" t="str">
            <v>O-115</v>
          </cell>
        </row>
        <row r="138">
          <cell r="A138" t="str">
            <v>O-116</v>
          </cell>
        </row>
        <row r="139">
          <cell r="A139" t="str">
            <v>O-117</v>
          </cell>
        </row>
        <row r="140">
          <cell r="A140" t="str">
            <v>O-118</v>
          </cell>
        </row>
        <row r="141">
          <cell r="A141" t="str">
            <v>O-119</v>
          </cell>
        </row>
        <row r="142">
          <cell r="A142" t="str">
            <v>O-120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 IND TEMP"/>
      <sheetName val="SEL IND"/>
      <sheetName val="SEI--Aug 2000 (a)"/>
      <sheetName val="SEI--Aug 2000 (b)"/>
      <sheetName val="SEI--Sep 2000"/>
      <sheetName val="#ССЫЛКА"/>
      <sheetName val="wrkModel"/>
      <sheetName val="wrkFilters"/>
    </sheetNames>
    <sheetDataSet>
      <sheetData sheetId="0" refreshError="1"/>
      <sheetData sheetId="1" refreshError="1">
        <row r="1">
          <cell r="A1" t="str">
            <v>Table 2. Tajikistan: Selected Economic Indicators, 1998-2000</v>
          </cell>
        </row>
        <row r="3">
          <cell r="B3">
            <v>1995</v>
          </cell>
          <cell r="D3">
            <v>1996</v>
          </cell>
          <cell r="H3">
            <v>1996</v>
          </cell>
          <cell r="J3">
            <v>1997</v>
          </cell>
          <cell r="N3">
            <v>1997</v>
          </cell>
          <cell r="P3">
            <v>1998</v>
          </cell>
          <cell r="V3">
            <v>1998</v>
          </cell>
          <cell r="Z3">
            <v>1999</v>
          </cell>
          <cell r="AJ3" t="str">
            <v>2000</v>
          </cell>
          <cell r="AO3" t="str">
            <v>2001</v>
          </cell>
        </row>
        <row r="4">
          <cell r="A4">
            <v>36728.332677430553</v>
          </cell>
          <cell r="B4" t="str">
            <v>Year</v>
          </cell>
          <cell r="D4" t="str">
            <v>Q1</v>
          </cell>
          <cell r="E4" t="str">
            <v>Q2</v>
          </cell>
          <cell r="F4" t="str">
            <v>Q3</v>
          </cell>
          <cell r="G4" t="str">
            <v>Q4</v>
          </cell>
          <cell r="H4" t="str">
            <v>Year</v>
          </cell>
          <cell r="J4" t="str">
            <v>Q1</v>
          </cell>
          <cell r="K4" t="str">
            <v>Q2</v>
          </cell>
          <cell r="L4" t="str">
            <v>Q3</v>
          </cell>
          <cell r="M4" t="str">
            <v>Q4</v>
          </cell>
          <cell r="N4" t="str">
            <v>Year</v>
          </cell>
          <cell r="P4" t="str">
            <v>Q1</v>
          </cell>
          <cell r="Q4" t="str">
            <v>Q2</v>
          </cell>
          <cell r="R4" t="str">
            <v>Q3</v>
          </cell>
          <cell r="S4" t="str">
            <v>Q4</v>
          </cell>
          <cell r="T4" t="str">
            <v xml:space="preserve">Q4 </v>
          </cell>
          <cell r="U4" t="str">
            <v>Year</v>
          </cell>
          <cell r="V4" t="str">
            <v>Year</v>
          </cell>
          <cell r="X4" t="str">
            <v>Q1</v>
          </cell>
          <cell r="Y4" t="str">
            <v>Q1</v>
          </cell>
          <cell r="Z4" t="str">
            <v>Q1</v>
          </cell>
          <cell r="AA4" t="str">
            <v>Q2</v>
          </cell>
          <cell r="AB4" t="str">
            <v>Q2</v>
          </cell>
          <cell r="AC4" t="str">
            <v>Q3</v>
          </cell>
          <cell r="AD4" t="str">
            <v>Q3</v>
          </cell>
          <cell r="AE4" t="str">
            <v>Q4</v>
          </cell>
          <cell r="AF4" t="str">
            <v>Q4</v>
          </cell>
          <cell r="AG4" t="str">
            <v>Year</v>
          </cell>
          <cell r="AH4" t="str">
            <v>Year</v>
          </cell>
          <cell r="AJ4" t="str">
            <v>Q1</v>
          </cell>
          <cell r="AK4" t="str">
            <v>Q1</v>
          </cell>
          <cell r="AL4" t="str">
            <v>Year</v>
          </cell>
          <cell r="AM4" t="str">
            <v>Year</v>
          </cell>
          <cell r="AO4" t="str">
            <v>Year</v>
          </cell>
        </row>
        <row r="5">
          <cell r="X5" t="str">
            <v>Orig.</v>
          </cell>
          <cell r="AO5" t="str">
            <v>Prog.</v>
          </cell>
        </row>
        <row r="6">
          <cell r="B6" t="str">
            <v>Actual</v>
          </cell>
          <cell r="D6" t="str">
            <v>Actual</v>
          </cell>
          <cell r="E6" t="str">
            <v>Actual</v>
          </cell>
          <cell r="F6" t="str">
            <v>Actual</v>
          </cell>
          <cell r="G6" t="str">
            <v>Actual</v>
          </cell>
          <cell r="H6" t="str">
            <v>Actual</v>
          </cell>
          <cell r="J6" t="str">
            <v>Actual</v>
          </cell>
          <cell r="K6" t="str">
            <v>Actual</v>
          </cell>
          <cell r="L6" t="str">
            <v>Actual</v>
          </cell>
          <cell r="M6" t="str">
            <v>Actual</v>
          </cell>
          <cell r="N6" t="str">
            <v>Actual</v>
          </cell>
          <cell r="P6" t="str">
            <v>Actual</v>
          </cell>
          <cell r="Q6" t="str">
            <v>Actual</v>
          </cell>
          <cell r="R6" t="str">
            <v>Actual</v>
          </cell>
          <cell r="S6" t="str">
            <v>Prog.</v>
          </cell>
          <cell r="T6" t="str">
            <v>Actual</v>
          </cell>
          <cell r="U6" t="str">
            <v>Prog.</v>
          </cell>
          <cell r="V6" t="str">
            <v>Actual</v>
          </cell>
          <cell r="X6" t="str">
            <v>Prog.</v>
          </cell>
          <cell r="Y6" t="str">
            <v>Proj.</v>
          </cell>
          <cell r="Z6" t="str">
            <v>Actual</v>
          </cell>
          <cell r="AA6" t="str">
            <v>Prog.</v>
          </cell>
          <cell r="AB6" t="str">
            <v>Actual</v>
          </cell>
          <cell r="AC6" t="str">
            <v>Prog.</v>
          </cell>
          <cell r="AD6" t="str">
            <v>Actual</v>
          </cell>
          <cell r="AE6" t="str">
            <v>Prog.</v>
          </cell>
          <cell r="AF6" t="str">
            <v>Revised</v>
          </cell>
          <cell r="AG6" t="str">
            <v>Prog.</v>
          </cell>
          <cell r="AH6" t="str">
            <v>Revised</v>
          </cell>
          <cell r="AJ6" t="str">
            <v>Prog.</v>
          </cell>
          <cell r="AK6" t="str">
            <v>Revised</v>
          </cell>
          <cell r="AL6" t="str">
            <v>Prog.</v>
          </cell>
          <cell r="AM6" t="str">
            <v>Revise</v>
          </cell>
          <cell r="AO6" t="str">
            <v>Proj.</v>
          </cell>
        </row>
        <row r="8">
          <cell r="V8" t="str">
            <v>(Percentage change over preceding period, unless otherwise indicated)</v>
          </cell>
        </row>
        <row r="9">
          <cell r="A9" t="str">
            <v>Production</v>
          </cell>
        </row>
        <row r="10">
          <cell r="A10" t="str">
            <v>Nominal GDP (in billions of TR)</v>
          </cell>
          <cell r="B10">
            <v>64.832999999999998</v>
          </cell>
          <cell r="D10">
            <v>55.1</v>
          </cell>
          <cell r="E10">
            <v>79.997</v>
          </cell>
          <cell r="F10">
            <v>87.956000000000003</v>
          </cell>
          <cell r="G10">
            <v>85.4</v>
          </cell>
          <cell r="H10">
            <v>308.45299999999997</v>
          </cell>
          <cell r="J10">
            <v>76.122432153549198</v>
          </cell>
          <cell r="K10">
            <v>112.78949851454</v>
          </cell>
          <cell r="L10">
            <v>223.511333678493</v>
          </cell>
          <cell r="M10">
            <v>263.56086889858301</v>
          </cell>
          <cell r="N10">
            <v>676</v>
          </cell>
          <cell r="P10">
            <v>169.63522566076239</v>
          </cell>
          <cell r="Q10">
            <v>213.39409585370697</v>
          </cell>
          <cell r="R10">
            <v>281.971</v>
          </cell>
          <cell r="S10">
            <v>295</v>
          </cell>
          <cell r="T10">
            <v>360.19967848553074</v>
          </cell>
          <cell r="U10">
            <v>1025.2</v>
          </cell>
          <cell r="V10">
            <v>1025.2</v>
          </cell>
          <cell r="X10">
            <v>195</v>
          </cell>
          <cell r="Y10">
            <v>189</v>
          </cell>
          <cell r="Z10">
            <v>168.3</v>
          </cell>
          <cell r="AA10">
            <v>258.20617200413403</v>
          </cell>
          <cell r="AB10">
            <v>262.39999999999998</v>
          </cell>
          <cell r="AC10">
            <v>364.40401129568897</v>
          </cell>
          <cell r="AD10">
            <v>404.9</v>
          </cell>
          <cell r="AE10">
            <v>407.87762543534598</v>
          </cell>
          <cell r="AF10">
            <v>509.40000000000009</v>
          </cell>
          <cell r="AG10">
            <v>1198.7878087351694</v>
          </cell>
          <cell r="AH10">
            <v>1345</v>
          </cell>
          <cell r="AJ10">
            <v>225</v>
          </cell>
          <cell r="AK10">
            <v>242.9</v>
          </cell>
          <cell r="AL10">
            <v>1364.5010628308291</v>
          </cell>
          <cell r="AM10">
            <v>1689</v>
          </cell>
          <cell r="AO10">
            <v>1558.7749371717584</v>
          </cell>
        </row>
        <row r="11">
          <cell r="A11" t="str">
            <v>Nominal GDP (in millions of U.S. dollars)</v>
          </cell>
          <cell r="B11">
            <v>611.33086985401496</v>
          </cell>
          <cell r="D11">
            <v>187.48538914648717</v>
          </cell>
          <cell r="E11">
            <v>284.1197386534746</v>
          </cell>
          <cell r="F11">
            <v>293.9500570134025</v>
          </cell>
          <cell r="G11">
            <v>268.65437092846287</v>
          </cell>
          <cell r="H11">
            <v>1034.2095557418272</v>
          </cell>
          <cell r="J11">
            <v>201.55983800586725</v>
          </cell>
          <cell r="K11">
            <v>246.62426788893589</v>
          </cell>
          <cell r="L11">
            <v>301.092950622128</v>
          </cell>
          <cell r="M11">
            <v>352.8257950449572</v>
          </cell>
          <cell r="N11">
            <v>1102.1028515618882</v>
          </cell>
          <cell r="P11">
            <v>225.17950308950756</v>
          </cell>
          <cell r="Q11">
            <v>283.01604224629574</v>
          </cell>
          <cell r="R11">
            <v>373.96684350132625</v>
          </cell>
          <cell r="S11">
            <v>357</v>
          </cell>
          <cell r="T11">
            <v>407.65323242841441</v>
          </cell>
          <cell r="U11">
            <v>1240.9840535193061</v>
          </cell>
          <cell r="V11">
            <v>1288.748756978039</v>
          </cell>
          <cell r="X11">
            <v>248</v>
          </cell>
          <cell r="Y11">
            <v>186</v>
          </cell>
          <cell r="Z11">
            <v>166.41397495056032</v>
          </cell>
          <cell r="AA11">
            <v>219.43867309133205</v>
          </cell>
          <cell r="AB11">
            <v>221.55924570785251</v>
          </cell>
          <cell r="AC11">
            <v>303.67000941307413</v>
          </cell>
          <cell r="AD11">
            <v>290.11225220921898</v>
          </cell>
          <cell r="AE11">
            <v>340</v>
          </cell>
          <cell r="AF11">
            <v>354.73537604456828</v>
          </cell>
          <cell r="AG11">
            <v>1029.4206786510881</v>
          </cell>
          <cell r="AH11">
            <v>1032.8208489122001</v>
          </cell>
          <cell r="AJ11">
            <v>187</v>
          </cell>
          <cell r="AK11">
            <v>152.67127592708988</v>
          </cell>
          <cell r="AL11">
            <v>1137.0842190256908</v>
          </cell>
          <cell r="AM11">
            <v>1015.8380112269447</v>
          </cell>
          <cell r="AO11">
            <v>1298.9791143097987</v>
          </cell>
        </row>
        <row r="12">
          <cell r="A12" t="str">
            <v>Real GDP</v>
          </cell>
          <cell r="B12">
            <v>-12.481722430801657</v>
          </cell>
          <cell r="D12">
            <v>-35.299999999999997</v>
          </cell>
          <cell r="E12">
            <v>-11.2</v>
          </cell>
          <cell r="F12">
            <v>34.700000000000003</v>
          </cell>
          <cell r="G12">
            <v>5.6</v>
          </cell>
          <cell r="H12">
            <v>-4.3671349157011541</v>
          </cell>
          <cell r="J12" t="str">
            <v>...</v>
          </cell>
          <cell r="K12" t="str">
            <v>...</v>
          </cell>
          <cell r="L12" t="str">
            <v>...</v>
          </cell>
          <cell r="M12" t="str">
            <v>...</v>
          </cell>
          <cell r="N12">
            <v>1.7</v>
          </cell>
          <cell r="P12" t="str">
            <v>...</v>
          </cell>
          <cell r="Q12" t="str">
            <v>...</v>
          </cell>
          <cell r="R12" t="str">
            <v>...</v>
          </cell>
          <cell r="S12" t="str">
            <v>...</v>
          </cell>
          <cell r="T12" t="str">
            <v>...</v>
          </cell>
          <cell r="U12">
            <v>4</v>
          </cell>
          <cell r="V12">
            <v>5.3</v>
          </cell>
          <cell r="X12" t="str">
            <v>...</v>
          </cell>
          <cell r="Y12" t="str">
            <v>...</v>
          </cell>
          <cell r="Z12" t="str">
            <v>...</v>
          </cell>
          <cell r="AA12" t="str">
            <v>...</v>
          </cell>
          <cell r="AB12" t="str">
            <v>...</v>
          </cell>
          <cell r="AC12" t="str">
            <v>...</v>
          </cell>
          <cell r="AD12" t="str">
            <v>...</v>
          </cell>
          <cell r="AE12" t="str">
            <v>...</v>
          </cell>
          <cell r="AF12" t="str">
            <v>...</v>
          </cell>
          <cell r="AG12">
            <v>5.5</v>
          </cell>
          <cell r="AH12">
            <v>3.6999999999999997</v>
          </cell>
          <cell r="AJ12" t="str">
            <v>...</v>
          </cell>
          <cell r="AK12" t="str">
            <v>...</v>
          </cell>
          <cell r="AL12">
            <v>6.044326496582153</v>
          </cell>
          <cell r="AM12">
            <v>5</v>
          </cell>
          <cell r="AO12">
            <v>6.4608400550113965</v>
          </cell>
        </row>
        <row r="15">
          <cell r="A15" t="str">
            <v>Key prices</v>
          </cell>
        </row>
        <row r="16">
          <cell r="A16" t="str">
            <v>CPI (12 months, end-of-period)</v>
          </cell>
          <cell r="B16">
            <v>2133.2535885167463</v>
          </cell>
          <cell r="D16">
            <v>2217.4232908666786</v>
          </cell>
          <cell r="E16">
            <v>1242.4731182795699</v>
          </cell>
          <cell r="F16">
            <v>302.94627383015597</v>
          </cell>
          <cell r="G16">
            <v>40.546331012319236</v>
          </cell>
          <cell r="H16">
            <v>40.546331012319236</v>
          </cell>
          <cell r="J16">
            <v>2.3074314971428533</v>
          </cell>
          <cell r="K16">
            <v>60.462031950589747</v>
          </cell>
          <cell r="L16">
            <v>174.17098750341617</v>
          </cell>
          <cell r="M16">
            <v>163.56206422896747</v>
          </cell>
          <cell r="N16">
            <v>163.56206422896747</v>
          </cell>
          <cell r="P16">
            <v>144.80191447185894</v>
          </cell>
          <cell r="Q16">
            <v>67.088296648947221</v>
          </cell>
          <cell r="R16">
            <v>-0.9683221786766838</v>
          </cell>
          <cell r="S16">
            <v>7</v>
          </cell>
          <cell r="T16">
            <v>2.7253204252268626</v>
          </cell>
          <cell r="U16">
            <v>7</v>
          </cell>
          <cell r="V16">
            <v>2.7253204252268626</v>
          </cell>
          <cell r="X16">
            <v>9.4320340677801937</v>
          </cell>
          <cell r="Y16">
            <v>4.3</v>
          </cell>
          <cell r="Z16">
            <v>5.4</v>
          </cell>
          <cell r="AA16">
            <v>18.399999999999999</v>
          </cell>
          <cell r="AB16">
            <v>19.3</v>
          </cell>
          <cell r="AC16">
            <v>23.689452281103087</v>
          </cell>
          <cell r="AD16">
            <v>58.515416317180488</v>
          </cell>
          <cell r="AE16">
            <v>13.237726847713605</v>
          </cell>
          <cell r="AF16">
            <v>31.342504449774154</v>
          </cell>
          <cell r="AG16">
            <v>13.237726847713605</v>
          </cell>
          <cell r="AH16">
            <v>31.342504449774154</v>
          </cell>
          <cell r="AJ16">
            <v>9.9739203391542972</v>
          </cell>
          <cell r="AK16">
            <v>29.182284736656648</v>
          </cell>
          <cell r="AL16">
            <v>7</v>
          </cell>
          <cell r="AM16">
            <v>13</v>
          </cell>
          <cell r="AO16">
            <v>7</v>
          </cell>
        </row>
        <row r="17">
          <cell r="A17" t="str">
            <v>CPI (quarterly, annualized)</v>
          </cell>
          <cell r="V17" t="str">
            <v>...</v>
          </cell>
          <cell r="Z17">
            <v>47.2</v>
          </cell>
          <cell r="AA17">
            <v>36.700000000000003</v>
          </cell>
          <cell r="AB17">
            <v>37.200000000000003</v>
          </cell>
          <cell r="AC17">
            <v>-12</v>
          </cell>
          <cell r="AD17">
            <v>91.9</v>
          </cell>
          <cell r="AE17">
            <v>9.6999999999999993</v>
          </cell>
          <cell r="AF17">
            <v>69.599999999999994</v>
          </cell>
          <cell r="AG17" t="str">
            <v>...</v>
          </cell>
          <cell r="AH17" t="str">
            <v>...</v>
          </cell>
          <cell r="AJ17">
            <v>14.1</v>
          </cell>
          <cell r="AK17">
            <v>12.4</v>
          </cell>
          <cell r="AL17" t="str">
            <v>...</v>
          </cell>
          <cell r="AM17" t="str">
            <v>...</v>
          </cell>
          <cell r="AO17" t="str">
            <v>...</v>
          </cell>
        </row>
        <row r="18">
          <cell r="A18" t="str">
            <v>Terms of trade</v>
          </cell>
          <cell r="H18">
            <v>-11</v>
          </cell>
          <cell r="N18">
            <v>5.7</v>
          </cell>
          <cell r="V18">
            <v>-4</v>
          </cell>
          <cell r="Z18" t="str">
            <v>...</v>
          </cell>
          <cell r="AA18" t="str">
            <v>...</v>
          </cell>
          <cell r="AB18" t="str">
            <v>...</v>
          </cell>
          <cell r="AC18" t="str">
            <v>...</v>
          </cell>
          <cell r="AD18" t="str">
            <v>...</v>
          </cell>
          <cell r="AE18" t="str">
            <v>...</v>
          </cell>
          <cell r="AF18" t="str">
            <v>...</v>
          </cell>
          <cell r="AG18">
            <v>-6.3</v>
          </cell>
          <cell r="AH18">
            <v>-5.5</v>
          </cell>
          <cell r="AJ18" t="str">
            <v>...</v>
          </cell>
          <cell r="AK18" t="str">
            <v>...</v>
          </cell>
          <cell r="AL18">
            <v>1.1000000000000001</v>
          </cell>
          <cell r="AM18">
            <v>1.3</v>
          </cell>
          <cell r="AO18">
            <v>2.8</v>
          </cell>
        </row>
        <row r="21">
          <cell r="A21" t="str">
            <v>Monetary Indicators</v>
          </cell>
        </row>
        <row r="22">
          <cell r="A22" t="str">
            <v xml:space="preserve">Reserve money (end of period) </v>
          </cell>
          <cell r="D22">
            <v>-13.591620393740534</v>
          </cell>
          <cell r="E22">
            <v>37.344822550021917</v>
          </cell>
          <cell r="F22">
            <v>25.116971501488727</v>
          </cell>
          <cell r="G22">
            <v>61.354750977392492</v>
          </cell>
          <cell r="H22">
            <v>139.58859162039374</v>
          </cell>
          <cell r="J22">
            <v>32.765621982266694</v>
          </cell>
          <cell r="K22">
            <v>54.715931647867031</v>
          </cell>
          <cell r="L22">
            <v>18.190281613067416</v>
          </cell>
          <cell r="M22">
            <v>20.912759226084109</v>
          </cell>
          <cell r="N22">
            <v>193.54492104842862</v>
          </cell>
          <cell r="P22">
            <v>-9.6774459866107776</v>
          </cell>
          <cell r="Q22">
            <v>7.9074751470253002</v>
          </cell>
          <cell r="R22">
            <v>14.291195918407595</v>
          </cell>
          <cell r="S22">
            <v>-10.618291680199853</v>
          </cell>
          <cell r="T22">
            <v>-5.8317725917086509</v>
          </cell>
          <cell r="U22">
            <v>-0.43443366705001596</v>
          </cell>
          <cell r="V22">
            <v>4.8974456712142178</v>
          </cell>
          <cell r="X22">
            <v>2.4301964020797762</v>
          </cell>
          <cell r="Y22">
            <v>0.3</v>
          </cell>
          <cell r="Z22">
            <v>0.3</v>
          </cell>
          <cell r="AA22">
            <v>1.3</v>
          </cell>
          <cell r="AB22">
            <v>6.3</v>
          </cell>
          <cell r="AC22">
            <v>13.8</v>
          </cell>
          <cell r="AD22">
            <v>8.8000000000000007</v>
          </cell>
          <cell r="AE22">
            <v>1.7</v>
          </cell>
          <cell r="AF22">
            <v>1.9839929319439786</v>
          </cell>
          <cell r="AG22">
            <v>17.5</v>
          </cell>
          <cell r="AH22">
            <v>19.384979339158004</v>
          </cell>
          <cell r="AJ22">
            <v>0</v>
          </cell>
          <cell r="AK22">
            <v>1.6485546481851854</v>
          </cell>
          <cell r="AL22">
            <v>17.600000000000001</v>
          </cell>
          <cell r="AM22">
            <v>17.080503993986728</v>
          </cell>
          <cell r="AO22">
            <v>19.999872743314782</v>
          </cell>
        </row>
        <row r="23">
          <cell r="A23" t="str">
            <v>Broad money (end of period)</v>
          </cell>
          <cell r="D23">
            <v>11.16376975879303</v>
          </cell>
          <cell r="E23">
            <v>23.99323638823132</v>
          </cell>
          <cell r="F23">
            <v>10.471078527634115</v>
          </cell>
          <cell r="G23">
            <v>26.877674632958069</v>
          </cell>
          <cell r="H23">
            <v>93.194636971533498</v>
          </cell>
          <cell r="J23">
            <v>20.89258981550428</v>
          </cell>
          <cell r="K23">
            <v>43.22499099162129</v>
          </cell>
          <cell r="L23">
            <v>17.797652900594095</v>
          </cell>
          <cell r="M23">
            <v>3.286523807849373</v>
          </cell>
          <cell r="N23">
            <v>110.66810240580929</v>
          </cell>
          <cell r="P23">
            <v>-10.582824509676914</v>
          </cell>
          <cell r="Q23">
            <v>6.7249253375886608</v>
          </cell>
          <cell r="R23">
            <v>12.748122160935505</v>
          </cell>
          <cell r="S23">
            <v>-2.336656790110192</v>
          </cell>
          <cell r="T23">
            <v>1.7910740307705231</v>
          </cell>
          <cell r="U23">
            <v>5.0818502801168508</v>
          </cell>
          <cell r="V23">
            <v>9.5231235138646841</v>
          </cell>
          <cell r="X23">
            <v>3.8008807540355516</v>
          </cell>
          <cell r="Y23">
            <v>0.2</v>
          </cell>
          <cell r="Z23">
            <v>-1.7</v>
          </cell>
          <cell r="AA23">
            <v>2.7</v>
          </cell>
          <cell r="AB23">
            <v>12</v>
          </cell>
          <cell r="AC23">
            <v>14.7</v>
          </cell>
          <cell r="AD23">
            <v>1.9</v>
          </cell>
          <cell r="AE23">
            <v>1.5</v>
          </cell>
          <cell r="AF23" t="str">
            <v>...</v>
          </cell>
          <cell r="AG23">
            <v>17.5</v>
          </cell>
          <cell r="AH23" t="str">
            <v>...</v>
          </cell>
          <cell r="AJ23">
            <v>0.9</v>
          </cell>
          <cell r="AK23" t="str">
            <v>...</v>
          </cell>
          <cell r="AL23">
            <v>20.9</v>
          </cell>
          <cell r="AM23" t="str">
            <v>...</v>
          </cell>
          <cell r="AO23">
            <v>21.2</v>
          </cell>
        </row>
        <row r="24">
          <cell r="A24" t="str">
            <v>Ruble broad money (end of period)</v>
          </cell>
          <cell r="D24">
            <v>22.63619990995047</v>
          </cell>
          <cell r="E24">
            <v>31.739329967875165</v>
          </cell>
          <cell r="F24">
            <v>14.289695534034696</v>
          </cell>
          <cell r="G24">
            <v>31.413069982930985</v>
          </cell>
          <cell r="H24">
            <v>142.64970733903647</v>
          </cell>
          <cell r="J24">
            <v>15.489168251611996</v>
          </cell>
          <cell r="K24">
            <v>29.719633676092538</v>
          </cell>
          <cell r="L24">
            <v>27.759842080817478</v>
          </cell>
          <cell r="M24">
            <v>13.45797499328707</v>
          </cell>
          <cell r="N24">
            <v>117.15826413693927</v>
          </cell>
          <cell r="P24">
            <v>-9.9083440990838323</v>
          </cell>
          <cell r="Q24">
            <v>9.6167552507463672</v>
          </cell>
          <cell r="R24">
            <v>13.064010368104251</v>
          </cell>
          <cell r="S24">
            <v>-2.336656790110192</v>
          </cell>
          <cell r="T24">
            <v>2.809830669043123</v>
          </cell>
          <cell r="U24">
            <v>9.0479447077091315</v>
          </cell>
          <cell r="V24">
            <v>14.794357450088391</v>
          </cell>
          <cell r="X24">
            <v>4.2620932028611724</v>
          </cell>
          <cell r="Y24">
            <v>0.1</v>
          </cell>
          <cell r="Z24">
            <v>-3.9</v>
          </cell>
          <cell r="AA24">
            <v>3.5</v>
          </cell>
          <cell r="AB24">
            <v>8.3000000000000007</v>
          </cell>
          <cell r="AC24">
            <v>15.6</v>
          </cell>
          <cell r="AD24">
            <v>5.7127068006769699</v>
          </cell>
          <cell r="AE24">
            <v>2.6</v>
          </cell>
          <cell r="AF24">
            <v>6.1848596726238991</v>
          </cell>
          <cell r="AG24">
            <v>18</v>
          </cell>
          <cell r="AH24">
            <v>16.906474820143892</v>
          </cell>
          <cell r="AJ24">
            <v>1.8</v>
          </cell>
          <cell r="AK24">
            <v>8.3076923076923048</v>
          </cell>
          <cell r="AL24">
            <v>24</v>
          </cell>
          <cell r="AM24">
            <v>34.307692307692307</v>
          </cell>
          <cell r="AO24">
            <v>25</v>
          </cell>
        </row>
        <row r="25">
          <cell r="A25" t="str">
            <v xml:space="preserve">  NDA of the NBT (in billions of TR) 1/</v>
          </cell>
          <cell r="V25">
            <v>96.028000000000006</v>
          </cell>
          <cell r="Z25">
            <v>108.508</v>
          </cell>
          <cell r="AA25">
            <v>89.257000000000005</v>
          </cell>
          <cell r="AB25">
            <v>131.18</v>
          </cell>
          <cell r="AC25">
            <v>89.257000000000005</v>
          </cell>
          <cell r="AD25">
            <v>136</v>
          </cell>
          <cell r="AE25">
            <v>103.065</v>
          </cell>
          <cell r="AF25" t="str">
            <v>...</v>
          </cell>
          <cell r="AG25">
            <v>106.34099999999999</v>
          </cell>
          <cell r="AH25" t="str">
            <v>...</v>
          </cell>
          <cell r="AJ25">
            <v>94.424999999999997</v>
          </cell>
          <cell r="AK25" t="str">
            <v>...</v>
          </cell>
          <cell r="AL25">
            <v>85.134</v>
          </cell>
          <cell r="AM25" t="str">
            <v>...</v>
          </cell>
        </row>
        <row r="26">
          <cell r="A26" t="str">
            <v xml:space="preserve">  Credit to the private sector 2/3/</v>
          </cell>
          <cell r="D26">
            <v>20.576316974335885</v>
          </cell>
          <cell r="E26">
            <v>86.605078782316042</v>
          </cell>
          <cell r="F26">
            <v>-17.670800529506018</v>
          </cell>
          <cell r="G26">
            <v>26.057221815817279</v>
          </cell>
          <cell r="H26">
            <v>97.8</v>
          </cell>
          <cell r="J26">
            <v>22.681943993443738</v>
          </cell>
          <cell r="K26">
            <v>64.454129177377894</v>
          </cell>
          <cell r="L26">
            <v>39.369543335294416</v>
          </cell>
          <cell r="M26">
            <v>7.5745519283415117</v>
          </cell>
          <cell r="N26">
            <v>210.7</v>
          </cell>
          <cell r="P26">
            <v>-6.9539805686080669</v>
          </cell>
          <cell r="Q26">
            <v>37.615217220347702</v>
          </cell>
          <cell r="R26">
            <v>24.212159073783816</v>
          </cell>
          <cell r="S26">
            <v>-13.680175199941834</v>
          </cell>
          <cell r="T26">
            <v>19.387833040547772</v>
          </cell>
          <cell r="U26">
            <v>35.570171140976683</v>
          </cell>
          <cell r="V26">
            <v>94.943840981304945</v>
          </cell>
          <cell r="X26">
            <v>-0.51756620018830901</v>
          </cell>
          <cell r="Y26">
            <v>27.9</v>
          </cell>
          <cell r="Z26">
            <v>3.1268103143765367</v>
          </cell>
          <cell r="AA26">
            <v>-7.6918654785858065</v>
          </cell>
          <cell r="AB26">
            <v>19.248347226214431</v>
          </cell>
          <cell r="AC26">
            <v>-31.655662488809305</v>
          </cell>
          <cell r="AD26">
            <v>23.55</v>
          </cell>
          <cell r="AE26">
            <v>-19.3744739506459</v>
          </cell>
          <cell r="AF26" t="str">
            <v>...</v>
          </cell>
          <cell r="AG26">
            <v>-58.851289297068178</v>
          </cell>
          <cell r="AH26" t="str">
            <v>...</v>
          </cell>
          <cell r="AJ26">
            <v>-18.03207733185851</v>
          </cell>
          <cell r="AK26" t="str">
            <v>...</v>
          </cell>
          <cell r="AL26">
            <v>-2.4</v>
          </cell>
          <cell r="AM26" t="str">
            <v>...</v>
          </cell>
          <cell r="AO26">
            <v>1.5</v>
          </cell>
        </row>
        <row r="27">
          <cell r="A27" t="str">
            <v xml:space="preserve">    Credit to the economy 1/ 2/ </v>
          </cell>
          <cell r="H27" t="str">
            <v>...</v>
          </cell>
          <cell r="N27" t="str">
            <v>...</v>
          </cell>
          <cell r="V27">
            <v>16.7</v>
          </cell>
          <cell r="Z27">
            <v>13.2</v>
          </cell>
          <cell r="AA27">
            <v>-1.3</v>
          </cell>
          <cell r="AB27">
            <v>42.2</v>
          </cell>
          <cell r="AC27">
            <v>0.2</v>
          </cell>
          <cell r="AD27">
            <v>-40.6</v>
          </cell>
          <cell r="AE27">
            <v>-2.1</v>
          </cell>
          <cell r="AF27" t="str">
            <v>...</v>
          </cell>
          <cell r="AG27">
            <v>7.7</v>
          </cell>
          <cell r="AH27" t="str">
            <v>...</v>
          </cell>
          <cell r="AJ27">
            <v>-3.1</v>
          </cell>
          <cell r="AK27" t="str">
            <v>...</v>
          </cell>
          <cell r="AL27">
            <v>6.3</v>
          </cell>
          <cell r="AM27" t="str">
            <v>...</v>
          </cell>
          <cell r="AO27">
            <v>10.8</v>
          </cell>
        </row>
        <row r="28">
          <cell r="A28" t="str">
            <v>Velocity 1/</v>
          </cell>
          <cell r="D28" t="str">
            <v>...</v>
          </cell>
          <cell r="E28" t="str">
            <v>...</v>
          </cell>
          <cell r="F28" t="str">
            <v>...</v>
          </cell>
          <cell r="G28">
            <v>20.265825695607898</v>
          </cell>
          <cell r="H28">
            <v>20.265825695607898</v>
          </cell>
          <cell r="J28">
            <v>18.409991338604677</v>
          </cell>
          <cell r="K28">
            <v>15.531469730749443</v>
          </cell>
          <cell r="L28">
            <v>17.265526014730739</v>
          </cell>
          <cell r="M28">
            <v>19.774810831336705</v>
          </cell>
          <cell r="N28">
            <v>19.774810831336705</v>
          </cell>
          <cell r="P28">
            <v>22.946027499181351</v>
          </cell>
          <cell r="Q28">
            <v>22.161026049648111</v>
          </cell>
          <cell r="R28">
            <v>19.856129291826853</v>
          </cell>
          <cell r="S28">
            <v>19.610834389621612</v>
          </cell>
          <cell r="T28">
            <v>20.390990991779439</v>
          </cell>
          <cell r="U28">
            <v>19.610834389621612</v>
          </cell>
          <cell r="V28">
            <v>21.1</v>
          </cell>
          <cell r="X28">
            <v>20.65859113781309</v>
          </cell>
          <cell r="Y28">
            <v>21.8</v>
          </cell>
          <cell r="Z28">
            <v>20.8</v>
          </cell>
          <cell r="AA28">
            <v>21.6</v>
          </cell>
          <cell r="AB28">
            <v>20.399999999999999</v>
          </cell>
          <cell r="AC28">
            <v>20.3</v>
          </cell>
          <cell r="AD28">
            <v>21.4</v>
          </cell>
          <cell r="AE28">
            <v>19.8</v>
          </cell>
          <cell r="AF28">
            <v>23</v>
          </cell>
          <cell r="AG28">
            <v>19.8</v>
          </cell>
          <cell r="AH28">
            <v>23</v>
          </cell>
          <cell r="AJ28">
            <v>20.9</v>
          </cell>
          <cell r="AK28">
            <v>22.8</v>
          </cell>
          <cell r="AL28">
            <v>18.600000000000001</v>
          </cell>
          <cell r="AM28">
            <v>22.4</v>
          </cell>
          <cell r="AO28">
            <v>17.03175795498915</v>
          </cell>
        </row>
        <row r="30">
          <cell r="V30" t="str">
            <v>(In percent of GDP, unless otherwise indicated)</v>
          </cell>
        </row>
        <row r="31">
          <cell r="A31" t="str">
            <v>General Government</v>
          </cell>
        </row>
        <row r="32">
          <cell r="A32" t="str">
            <v>Revenue (cash basis) 2/</v>
          </cell>
          <cell r="B32">
            <v>15.2</v>
          </cell>
          <cell r="H32">
            <v>12.103951007122642</v>
          </cell>
          <cell r="J32">
            <v>0</v>
          </cell>
          <cell r="K32">
            <v>0</v>
          </cell>
          <cell r="L32">
            <v>0</v>
          </cell>
          <cell r="M32">
            <v>0</v>
          </cell>
          <cell r="N32">
            <v>13.7</v>
          </cell>
          <cell r="P32">
            <v>15.8</v>
          </cell>
          <cell r="Q32">
            <v>12.2</v>
          </cell>
          <cell r="R32">
            <v>11.6</v>
          </cell>
          <cell r="S32">
            <v>16.5</v>
          </cell>
          <cell r="T32">
            <v>10.6</v>
          </cell>
          <cell r="U32">
            <v>14</v>
          </cell>
          <cell r="V32">
            <v>12</v>
          </cell>
          <cell r="X32">
            <v>17.100000000000001</v>
          </cell>
          <cell r="Y32">
            <v>15.1</v>
          </cell>
          <cell r="Z32">
            <v>16.100000000000001</v>
          </cell>
          <cell r="AA32">
            <v>14</v>
          </cell>
          <cell r="AB32">
            <v>18.652057926829269</v>
          </cell>
          <cell r="AC32">
            <v>10.5</v>
          </cell>
          <cell r="AD32">
            <v>8.587305507532724</v>
          </cell>
          <cell r="AE32">
            <v>12.7</v>
          </cell>
          <cell r="AF32">
            <v>11.584216725559479</v>
          </cell>
          <cell r="AG32">
            <v>12.8</v>
          </cell>
          <cell r="AH32">
            <v>12.664758364312267</v>
          </cell>
          <cell r="AJ32">
            <v>18.600000000000001</v>
          </cell>
          <cell r="AK32">
            <v>18.351585014409221</v>
          </cell>
          <cell r="AL32">
            <v>13.5</v>
          </cell>
          <cell r="AM32">
            <v>13.379869745411485</v>
          </cell>
          <cell r="AO32">
            <v>13.6</v>
          </cell>
        </row>
        <row r="33">
          <cell r="A33" t="str">
            <v>Expenditure (cash basis)</v>
          </cell>
          <cell r="B33">
            <v>26.5</v>
          </cell>
          <cell r="H33">
            <v>17.887003854720167</v>
          </cell>
          <cell r="J33">
            <v>0</v>
          </cell>
          <cell r="K33">
            <v>0</v>
          </cell>
          <cell r="L33">
            <v>0</v>
          </cell>
          <cell r="M33">
            <v>0</v>
          </cell>
          <cell r="N33">
            <v>17</v>
          </cell>
          <cell r="P33">
            <v>17.3</v>
          </cell>
          <cell r="Q33">
            <v>17</v>
          </cell>
          <cell r="R33">
            <v>15.8</v>
          </cell>
          <cell r="S33">
            <v>18.7</v>
          </cell>
          <cell r="T33">
            <v>14.4</v>
          </cell>
          <cell r="U33">
            <v>17.2</v>
          </cell>
          <cell r="V33">
            <v>15.8</v>
          </cell>
          <cell r="X33">
            <v>22.5</v>
          </cell>
          <cell r="Y33">
            <v>20.399999999999999</v>
          </cell>
          <cell r="Z33">
            <v>24.4</v>
          </cell>
          <cell r="AA33">
            <v>17.899999999999999</v>
          </cell>
          <cell r="AB33">
            <v>22.120807926829269</v>
          </cell>
          <cell r="AC33">
            <v>13.5</v>
          </cell>
          <cell r="AD33">
            <v>13.25685354408496</v>
          </cell>
          <cell r="AE33">
            <v>12.9</v>
          </cell>
          <cell r="AF33">
            <v>11.536317235963876</v>
          </cell>
          <cell r="AG33">
            <v>15.8</v>
          </cell>
          <cell r="AH33">
            <v>15.720520446096653</v>
          </cell>
          <cell r="AJ33">
            <v>23</v>
          </cell>
          <cell r="AK33">
            <v>23.403458213256485</v>
          </cell>
          <cell r="AL33">
            <v>15.9</v>
          </cell>
          <cell r="AM33">
            <v>15.67708703374778</v>
          </cell>
          <cell r="AO33">
            <v>15.7</v>
          </cell>
        </row>
        <row r="34">
          <cell r="A34" t="str">
            <v>Cash balance (excluding PIP, deficit - )</v>
          </cell>
          <cell r="H34">
            <v>-5.7830528475975242</v>
          </cell>
          <cell r="N34">
            <v>-3.3</v>
          </cell>
          <cell r="V34">
            <v>-3.8</v>
          </cell>
          <cell r="Z34">
            <v>-8.4</v>
          </cell>
          <cell r="AA34">
            <v>-3.9</v>
          </cell>
          <cell r="AB34">
            <v>-3.4687500000000004</v>
          </cell>
          <cell r="AC34">
            <v>-3</v>
          </cell>
          <cell r="AD34">
            <v>-4.6695480365522357</v>
          </cell>
          <cell r="AE34">
            <v>-0.2</v>
          </cell>
          <cell r="AF34">
            <v>4.7506870828425592E-2</v>
          </cell>
          <cell r="AG34">
            <v>-3</v>
          </cell>
          <cell r="AH34">
            <v>-3.0557620817843865</v>
          </cell>
          <cell r="AJ34">
            <v>-3.7</v>
          </cell>
          <cell r="AK34">
            <v>-5.0518731988472618</v>
          </cell>
          <cell r="AL34">
            <v>-1.9</v>
          </cell>
          <cell r="AM34">
            <v>-2.2972172883362938</v>
          </cell>
          <cell r="AO34">
            <v>2.2000000000000002</v>
          </cell>
        </row>
        <row r="35">
          <cell r="A35" t="str">
            <v xml:space="preserve">  Cash balance (excluding PIP, deficit - )</v>
          </cell>
          <cell r="B35">
            <v>-11.2</v>
          </cell>
          <cell r="H35">
            <v>-5.7830528475975242</v>
          </cell>
          <cell r="J35">
            <v>0</v>
          </cell>
          <cell r="K35">
            <v>0</v>
          </cell>
          <cell r="L35">
            <v>0</v>
          </cell>
          <cell r="M35">
            <v>0</v>
          </cell>
          <cell r="N35">
            <v>-3.3</v>
          </cell>
          <cell r="P35">
            <v>-1.6</v>
          </cell>
          <cell r="Q35">
            <v>-4.8</v>
          </cell>
          <cell r="R35">
            <v>-4.2</v>
          </cell>
          <cell r="S35">
            <v>-2.1</v>
          </cell>
          <cell r="T35">
            <v>-3.8</v>
          </cell>
          <cell r="U35">
            <v>-3.2</v>
          </cell>
          <cell r="V35">
            <v>-3.8</v>
          </cell>
          <cell r="X35">
            <v>-5.4</v>
          </cell>
          <cell r="Y35">
            <v>-5.3</v>
          </cell>
          <cell r="Z35">
            <v>-8.2999999999999972</v>
          </cell>
          <cell r="AA35">
            <v>-3.9</v>
          </cell>
          <cell r="AB35">
            <v>-3.5</v>
          </cell>
          <cell r="AC35">
            <v>-3</v>
          </cell>
          <cell r="AD35">
            <v>-3.8</v>
          </cell>
          <cell r="AE35">
            <v>-0.2</v>
          </cell>
          <cell r="AF35" t="str">
            <v>...</v>
          </cell>
          <cell r="AG35">
            <v>-3</v>
          </cell>
          <cell r="AH35" t="str">
            <v>...</v>
          </cell>
          <cell r="AJ35">
            <v>-3.7</v>
          </cell>
          <cell r="AK35" t="str">
            <v>...</v>
          </cell>
          <cell r="AL35">
            <v>-1.9</v>
          </cell>
          <cell r="AO35">
            <v>-1.2</v>
          </cell>
        </row>
        <row r="37">
          <cell r="A37" t="str">
            <v xml:space="preserve">Exchange Rate (TR per US$, end of period) </v>
          </cell>
        </row>
        <row r="38">
          <cell r="A38" t="str">
            <v>Official</v>
          </cell>
          <cell r="B38">
            <v>294</v>
          </cell>
          <cell r="D38">
            <v>280</v>
          </cell>
          <cell r="E38">
            <v>285</v>
          </cell>
          <cell r="F38">
            <v>292</v>
          </cell>
          <cell r="G38">
            <v>328</v>
          </cell>
          <cell r="H38">
            <v>328</v>
          </cell>
          <cell r="J38">
            <v>398</v>
          </cell>
          <cell r="K38">
            <v>541</v>
          </cell>
          <cell r="L38">
            <v>747</v>
          </cell>
          <cell r="M38">
            <v>748</v>
          </cell>
          <cell r="N38">
            <v>748</v>
          </cell>
          <cell r="P38">
            <v>754</v>
          </cell>
          <cell r="Q38">
            <v>754</v>
          </cell>
          <cell r="R38">
            <v>754</v>
          </cell>
          <cell r="S38" t="str">
            <v>...</v>
          </cell>
          <cell r="T38">
            <v>977</v>
          </cell>
          <cell r="U38" t="str">
            <v>...</v>
          </cell>
          <cell r="V38">
            <v>977</v>
          </cell>
          <cell r="X38" t="str">
            <v>...</v>
          </cell>
          <cell r="Y38">
            <v>1038</v>
          </cell>
          <cell r="Z38">
            <v>1038</v>
          </cell>
          <cell r="AA38" t="str">
            <v>...</v>
          </cell>
          <cell r="AB38">
            <v>1287</v>
          </cell>
          <cell r="AC38" t="str">
            <v>...</v>
          </cell>
          <cell r="AD38">
            <v>1436</v>
          </cell>
          <cell r="AE38" t="str">
            <v>...</v>
          </cell>
          <cell r="AF38" t="str">
            <v>...</v>
          </cell>
          <cell r="AG38" t="str">
            <v>...</v>
          </cell>
          <cell r="AH38" t="str">
            <v>...</v>
          </cell>
          <cell r="AJ38" t="str">
            <v>...</v>
          </cell>
          <cell r="AK38" t="str">
            <v>...</v>
          </cell>
          <cell r="AL38" t="str">
            <v>...</v>
          </cell>
          <cell r="AO38" t="str">
            <v>...</v>
          </cell>
        </row>
        <row r="39">
          <cell r="A39" t="str">
            <v>Curb-market</v>
          </cell>
          <cell r="B39" t="str">
            <v>...</v>
          </cell>
          <cell r="D39">
            <v>280</v>
          </cell>
          <cell r="E39">
            <v>287</v>
          </cell>
          <cell r="F39">
            <v>305</v>
          </cell>
          <cell r="G39">
            <v>340</v>
          </cell>
          <cell r="H39">
            <v>340</v>
          </cell>
          <cell r="J39">
            <v>475</v>
          </cell>
          <cell r="K39">
            <v>610</v>
          </cell>
          <cell r="L39">
            <v>850</v>
          </cell>
          <cell r="M39">
            <v>815</v>
          </cell>
          <cell r="N39">
            <v>815</v>
          </cell>
          <cell r="P39">
            <v>815</v>
          </cell>
          <cell r="Q39">
            <v>840</v>
          </cell>
          <cell r="R39">
            <v>875</v>
          </cell>
          <cell r="S39" t="str">
            <v>...</v>
          </cell>
          <cell r="T39">
            <v>1190</v>
          </cell>
          <cell r="U39" t="str">
            <v>...</v>
          </cell>
          <cell r="V39">
            <v>1190</v>
          </cell>
          <cell r="X39" t="str">
            <v>...</v>
          </cell>
          <cell r="Y39">
            <v>1250</v>
          </cell>
          <cell r="Z39">
            <v>1250</v>
          </cell>
          <cell r="AA39" t="str">
            <v>...</v>
          </cell>
          <cell r="AB39">
            <v>1400</v>
          </cell>
          <cell r="AC39" t="str">
            <v>...</v>
          </cell>
          <cell r="AD39">
            <v>1632</v>
          </cell>
          <cell r="AE39" t="str">
            <v>...</v>
          </cell>
          <cell r="AF39" t="str">
            <v>...</v>
          </cell>
          <cell r="AG39" t="str">
            <v>...</v>
          </cell>
          <cell r="AH39" t="str">
            <v>...</v>
          </cell>
          <cell r="AJ39" t="str">
            <v>...</v>
          </cell>
          <cell r="AK39" t="str">
            <v>...</v>
          </cell>
          <cell r="AL39" t="str">
            <v>...</v>
          </cell>
          <cell r="AO39" t="str">
            <v>...</v>
          </cell>
        </row>
        <row r="41">
          <cell r="V41" t="str">
            <v>(In millions of U.S. dollars, unless otherwise indicated)</v>
          </cell>
        </row>
        <row r="42">
          <cell r="A42" t="str">
            <v>External sector</v>
          </cell>
        </row>
        <row r="43">
          <cell r="A43" t="str">
            <v>Exports of goods</v>
          </cell>
          <cell r="B43">
            <v>778.6</v>
          </cell>
          <cell r="D43">
            <v>186.6</v>
          </cell>
          <cell r="E43">
            <v>200.7</v>
          </cell>
          <cell r="F43">
            <v>191.4</v>
          </cell>
          <cell r="G43">
            <v>191.4</v>
          </cell>
          <cell r="H43">
            <v>770.1</v>
          </cell>
          <cell r="J43">
            <v>165.4</v>
          </cell>
          <cell r="K43">
            <v>183</v>
          </cell>
          <cell r="L43">
            <v>176.4</v>
          </cell>
          <cell r="M43">
            <v>220.9</v>
          </cell>
          <cell r="N43">
            <v>745.7</v>
          </cell>
          <cell r="P43">
            <v>144</v>
          </cell>
          <cell r="Q43">
            <v>158</v>
          </cell>
          <cell r="R43">
            <v>171</v>
          </cell>
          <cell r="S43">
            <v>241</v>
          </cell>
          <cell r="T43">
            <v>177.7</v>
          </cell>
          <cell r="U43">
            <v>714</v>
          </cell>
          <cell r="V43">
            <v>586</v>
          </cell>
          <cell r="X43">
            <v>160</v>
          </cell>
          <cell r="Y43">
            <v>141.4</v>
          </cell>
          <cell r="Z43">
            <v>145</v>
          </cell>
          <cell r="AA43">
            <v>152</v>
          </cell>
          <cell r="AB43">
            <v>166</v>
          </cell>
          <cell r="AC43">
            <v>182</v>
          </cell>
          <cell r="AD43">
            <v>176</v>
          </cell>
          <cell r="AE43">
            <v>196</v>
          </cell>
          <cell r="AF43">
            <v>155</v>
          </cell>
          <cell r="AG43">
            <v>681</v>
          </cell>
          <cell r="AH43">
            <v>641</v>
          </cell>
          <cell r="AJ43">
            <v>142</v>
          </cell>
          <cell r="AK43">
            <v>180</v>
          </cell>
          <cell r="AL43">
            <v>724</v>
          </cell>
          <cell r="AM43">
            <v>715</v>
          </cell>
          <cell r="AO43">
            <v>699</v>
          </cell>
        </row>
        <row r="44">
          <cell r="A44" t="str">
            <v>Imports of goods</v>
          </cell>
          <cell r="B44">
            <v>-811.19399999999996</v>
          </cell>
          <cell r="D44">
            <v>-199.1</v>
          </cell>
          <cell r="E44">
            <v>-205.2</v>
          </cell>
          <cell r="F44">
            <v>-201.9</v>
          </cell>
          <cell r="G44">
            <v>-201.9</v>
          </cell>
          <cell r="H44">
            <v>-760.82200000000012</v>
          </cell>
          <cell r="J44">
            <v>-183.69</v>
          </cell>
          <cell r="K44">
            <v>-217.11700000000002</v>
          </cell>
          <cell r="L44">
            <v>-204.94800000000001</v>
          </cell>
          <cell r="M44">
            <v>-178.98899999999998</v>
          </cell>
          <cell r="N44">
            <v>-784.74400000000014</v>
          </cell>
          <cell r="P44">
            <v>-208.53675000000004</v>
          </cell>
          <cell r="Q44">
            <v>-179.59125</v>
          </cell>
          <cell r="R44">
            <v>-218.98275000000001</v>
          </cell>
          <cell r="S44">
            <v>-184.80349999999996</v>
          </cell>
          <cell r="T44">
            <v>-172.4</v>
          </cell>
          <cell r="U44">
            <v>-782.99</v>
          </cell>
          <cell r="V44">
            <v>-731</v>
          </cell>
          <cell r="X44">
            <v>-164.292</v>
          </cell>
          <cell r="Y44">
            <v>-168.5</v>
          </cell>
          <cell r="Z44">
            <v>-178</v>
          </cell>
          <cell r="AA44">
            <v>-163</v>
          </cell>
          <cell r="AB44">
            <v>-199</v>
          </cell>
          <cell r="AC44">
            <v>-164</v>
          </cell>
          <cell r="AD44">
            <v>-179</v>
          </cell>
          <cell r="AE44">
            <v>-186</v>
          </cell>
          <cell r="AF44">
            <v>-138</v>
          </cell>
          <cell r="AG44">
            <v>-738</v>
          </cell>
          <cell r="AH44">
            <v>-694</v>
          </cell>
          <cell r="AJ44">
            <v>-207</v>
          </cell>
          <cell r="AK44">
            <v>-192</v>
          </cell>
          <cell r="AL44">
            <v>-790</v>
          </cell>
          <cell r="AM44">
            <v>-780</v>
          </cell>
          <cell r="AO44">
            <v>-815</v>
          </cell>
        </row>
        <row r="45">
          <cell r="A45" t="str">
            <v xml:space="preserve">Current account balance </v>
          </cell>
          <cell r="B45">
            <v>-89.499999999999943</v>
          </cell>
          <cell r="D45">
            <v>-5.7</v>
          </cell>
          <cell r="E45">
            <v>0.65539000000000058</v>
          </cell>
          <cell r="F45">
            <v>-8.2452100000000002</v>
          </cell>
          <cell r="G45">
            <v>-60.944360000000003</v>
          </cell>
          <cell r="H45">
            <v>-76.43140000000011</v>
          </cell>
          <cell r="J45">
            <v>-19.24287400000005</v>
          </cell>
          <cell r="K45">
            <v>-40.858840000000015</v>
          </cell>
          <cell r="L45">
            <v>-36.158840000000005</v>
          </cell>
          <cell r="M45">
            <v>36.541160000000076</v>
          </cell>
          <cell r="N45">
            <v>-59.674194600000114</v>
          </cell>
          <cell r="P45">
            <v>-62.901606500000042</v>
          </cell>
          <cell r="Q45">
            <v>-18.3001054</v>
          </cell>
          <cell r="R45">
            <v>-53.208049400000007</v>
          </cell>
          <cell r="S45">
            <v>48.78051950000004</v>
          </cell>
          <cell r="T45">
            <v>1.3</v>
          </cell>
          <cell r="U45">
            <v>-88.854241800000011</v>
          </cell>
          <cell r="V45">
            <v>-107</v>
          </cell>
          <cell r="X45">
            <v>-7.9317760000000028</v>
          </cell>
          <cell r="Y45">
            <v>-31.1</v>
          </cell>
          <cell r="Z45">
            <v>-23</v>
          </cell>
          <cell r="AA45">
            <v>-7</v>
          </cell>
          <cell r="AB45">
            <v>-36</v>
          </cell>
          <cell r="AC45">
            <v>20</v>
          </cell>
          <cell r="AD45">
            <v>5</v>
          </cell>
          <cell r="AE45">
            <v>16</v>
          </cell>
          <cell r="AF45">
            <v>25</v>
          </cell>
          <cell r="AG45">
            <v>-50</v>
          </cell>
          <cell r="AH45">
            <v>-29</v>
          </cell>
          <cell r="AJ45">
            <v>-61</v>
          </cell>
          <cell r="AK45">
            <v>-5</v>
          </cell>
          <cell r="AL45">
            <v>-81</v>
          </cell>
          <cell r="AM45">
            <v>-44</v>
          </cell>
          <cell r="AO45">
            <v>-78</v>
          </cell>
        </row>
        <row r="46">
          <cell r="A46" t="str">
            <v xml:space="preserve"> (In percent of GDP, excluding transfers)</v>
          </cell>
          <cell r="H46">
            <v>-10.3</v>
          </cell>
          <cell r="N46">
            <v>-9.1999999999999993</v>
          </cell>
          <cell r="V46">
            <v>-12.725521488343491</v>
          </cell>
          <cell r="X46" t="str">
            <v>...</v>
          </cell>
          <cell r="Y46">
            <v>-22.1</v>
          </cell>
          <cell r="Z46">
            <v>-22.233709645474349</v>
          </cell>
          <cell r="AA46">
            <v>-8.6999999999999993</v>
          </cell>
          <cell r="AB46">
            <v>-22.567327235772357</v>
          </cell>
          <cell r="AC46">
            <v>2.5</v>
          </cell>
          <cell r="AD46">
            <v>-3.1022474685107437</v>
          </cell>
          <cell r="AE46">
            <v>-0.4</v>
          </cell>
          <cell r="AF46">
            <v>3.1009030231645069</v>
          </cell>
          <cell r="AG46">
            <v>-10.199999999999999</v>
          </cell>
          <cell r="AH46">
            <v>-8.133065873764215</v>
          </cell>
          <cell r="AJ46">
            <v>-38.5</v>
          </cell>
          <cell r="AK46">
            <v>-12.445039110745162</v>
          </cell>
          <cell r="AL46">
            <v>-11</v>
          </cell>
          <cell r="AM46">
            <v>-8.1</v>
          </cell>
          <cell r="AO46">
            <v>-10.199999999999999</v>
          </cell>
        </row>
        <row r="47">
          <cell r="A47" t="str">
            <v>(In percent of GDP, including transfers)</v>
          </cell>
          <cell r="B47">
            <v>-14.640929167348265</v>
          </cell>
          <cell r="D47">
            <v>-7.0405486315984342</v>
          </cell>
          <cell r="E47">
            <v>-2.4090582486238308</v>
          </cell>
          <cell r="F47">
            <v>-5.3564235230891981</v>
          </cell>
          <cell r="G47">
            <v>-25.476734200697344</v>
          </cell>
          <cell r="H47">
            <v>-7.3903887062463838</v>
          </cell>
          <cell r="J47">
            <v>-10.458083695652201</v>
          </cell>
          <cell r="K47">
            <v>-17.203722105263164</v>
          </cell>
          <cell r="L47">
            <v>-11.839829731499675</v>
          </cell>
          <cell r="M47">
            <v>10.136244105409176</v>
          </cell>
          <cell r="N47">
            <v>-5.4877868861504604</v>
          </cell>
          <cell r="P47">
            <v>-27.931441607460055</v>
          </cell>
          <cell r="Q47">
            <v>-6.4664683392226143</v>
          </cell>
          <cell r="R47">
            <v>-14.226751176470589</v>
          </cell>
          <cell r="S47">
            <v>13.664011064425782</v>
          </cell>
          <cell r="T47">
            <v>0.33</v>
          </cell>
          <cell r="U47">
            <v>-7.1512468249496992</v>
          </cell>
          <cell r="V47">
            <v>-8.302626824711913</v>
          </cell>
          <cell r="X47">
            <v>-3.2047579797979808</v>
          </cell>
          <cell r="Y47">
            <v>-16.7</v>
          </cell>
          <cell r="Z47">
            <v>-13.820954644484058</v>
          </cell>
          <cell r="AA47">
            <v>-3</v>
          </cell>
          <cell r="AB47">
            <v>-16.248475609756095</v>
          </cell>
          <cell r="AC47">
            <v>6.6</v>
          </cell>
          <cell r="AD47">
            <v>1.7234708158393022</v>
          </cell>
          <cell r="AE47">
            <v>4.7</v>
          </cell>
          <cell r="AF47">
            <v>7.0475068708284256</v>
          </cell>
          <cell r="AG47">
            <v>-4.9000000000000004</v>
          </cell>
          <cell r="AH47">
            <v>-2.8078441707043122</v>
          </cell>
          <cell r="AJ47">
            <v>-32.5</v>
          </cell>
          <cell r="AK47">
            <v>-3.2750102923013586</v>
          </cell>
          <cell r="AL47">
            <v>-7</v>
          </cell>
          <cell r="AM47">
            <v>-4.3313992500493388</v>
          </cell>
          <cell r="AO47">
            <v>-6</v>
          </cell>
        </row>
        <row r="48">
          <cell r="A48" t="str">
            <v xml:space="preserve">Net international reserves </v>
          </cell>
          <cell r="B48">
            <v>4.0999999999999996</v>
          </cell>
          <cell r="D48">
            <v>3.016142857142857</v>
          </cell>
          <cell r="E48">
            <v>-10.924878048780489</v>
          </cell>
          <cell r="F48">
            <v>0.53040540540540537</v>
          </cell>
          <cell r="G48">
            <v>-8.0333333333333083</v>
          </cell>
          <cell r="H48">
            <v>-8.0333333333333083</v>
          </cell>
          <cell r="J48">
            <v>1.18</v>
          </cell>
          <cell r="K48">
            <v>-35.9</v>
          </cell>
          <cell r="L48">
            <v>-45.854270626365107</v>
          </cell>
          <cell r="M48">
            <v>-15.628230465722542</v>
          </cell>
          <cell r="N48">
            <v>-15.628230465722542</v>
          </cell>
          <cell r="P48">
            <v>1.9002424104292488</v>
          </cell>
          <cell r="Q48">
            <v>-21.495341624422046</v>
          </cell>
          <cell r="R48">
            <v>-15.309471597896851</v>
          </cell>
          <cell r="S48">
            <v>-4.0999999999999996</v>
          </cell>
          <cell r="T48">
            <v>-29.559702411167518</v>
          </cell>
          <cell r="U48">
            <v>-4.0999999999999996</v>
          </cell>
          <cell r="V48">
            <v>-31.8</v>
          </cell>
          <cell r="X48">
            <v>15.925000000000001</v>
          </cell>
          <cell r="Y48">
            <v>-43.2</v>
          </cell>
          <cell r="Z48">
            <v>-43.6</v>
          </cell>
          <cell r="AA48">
            <v>-24.3</v>
          </cell>
          <cell r="AB48">
            <v>-61.6</v>
          </cell>
          <cell r="AC48">
            <v>-29.1</v>
          </cell>
          <cell r="AD48">
            <v>-60.8</v>
          </cell>
          <cell r="AE48">
            <v>-31</v>
          </cell>
          <cell r="AF48">
            <v>-41</v>
          </cell>
          <cell r="AG48">
            <v>-31</v>
          </cell>
          <cell r="AH48">
            <v>-41</v>
          </cell>
          <cell r="AJ48">
            <v>-19.600000000000001</v>
          </cell>
          <cell r="AK48">
            <v>-31.5</v>
          </cell>
          <cell r="AL48">
            <v>1.9</v>
          </cell>
          <cell r="AM48">
            <v>-10</v>
          </cell>
          <cell r="AO48">
            <v>24.8</v>
          </cell>
        </row>
        <row r="49">
          <cell r="A49" t="str">
            <v xml:space="preserve">Gross international reserves  </v>
          </cell>
          <cell r="B49">
            <v>4.0999999999999996</v>
          </cell>
          <cell r="D49">
            <v>3.016142857142857</v>
          </cell>
          <cell r="E49">
            <v>11.075121951219511</v>
          </cell>
          <cell r="F49">
            <v>22.530405405405407</v>
          </cell>
          <cell r="G49">
            <v>13.966666666666692</v>
          </cell>
          <cell r="H49">
            <v>13.966666666666692</v>
          </cell>
          <cell r="J49">
            <v>23.2</v>
          </cell>
          <cell r="K49">
            <v>24.2</v>
          </cell>
          <cell r="L49">
            <v>18.3</v>
          </cell>
          <cell r="M49">
            <v>29.7</v>
          </cell>
          <cell r="N49">
            <v>29.7</v>
          </cell>
          <cell r="P49">
            <v>32.258367410429251</v>
          </cell>
          <cell r="Q49">
            <v>43.268658375577964</v>
          </cell>
          <cell r="R49">
            <v>49.454528402103158</v>
          </cell>
          <cell r="S49">
            <v>90.752275000000012</v>
          </cell>
          <cell r="T49">
            <v>65.292572588832485</v>
          </cell>
          <cell r="U49">
            <v>90.752275000000012</v>
          </cell>
          <cell r="V49">
            <v>65.292572588832485</v>
          </cell>
          <cell r="X49">
            <v>110.777275</v>
          </cell>
          <cell r="Y49">
            <v>51.7</v>
          </cell>
          <cell r="Z49">
            <v>51.7</v>
          </cell>
          <cell r="AA49">
            <v>71</v>
          </cell>
          <cell r="AB49">
            <v>33.6</v>
          </cell>
          <cell r="AC49">
            <v>82</v>
          </cell>
          <cell r="AD49">
            <v>40.700000000000003</v>
          </cell>
          <cell r="AE49">
            <v>86</v>
          </cell>
          <cell r="AF49">
            <v>58</v>
          </cell>
          <cell r="AG49">
            <v>86</v>
          </cell>
          <cell r="AH49">
            <v>58</v>
          </cell>
          <cell r="AJ49">
            <v>107</v>
          </cell>
          <cell r="AK49">
            <v>83</v>
          </cell>
          <cell r="AL49">
            <v>145</v>
          </cell>
          <cell r="AM49">
            <v>133</v>
          </cell>
          <cell r="AO49">
            <v>198</v>
          </cell>
        </row>
        <row r="50">
          <cell r="A50" t="str">
            <v>In months of imports  3/</v>
          </cell>
          <cell r="B50">
            <v>9.3358633776091091E-2</v>
          </cell>
          <cell r="D50">
            <v>6.1255742725880552E-2</v>
          </cell>
          <cell r="E50">
            <v>0.22664624808575801</v>
          </cell>
          <cell r="F50">
            <v>0.4594180704441041</v>
          </cell>
          <cell r="G50">
            <v>0.28586013272077587</v>
          </cell>
          <cell r="H50">
            <v>0.28586013272077587</v>
          </cell>
          <cell r="J50">
            <v>0.48174424640941343</v>
          </cell>
          <cell r="K50">
            <v>0.50250908461671573</v>
          </cell>
          <cell r="L50">
            <v>0.37999653919363213</v>
          </cell>
          <cell r="M50">
            <v>0.61671569475687837</v>
          </cell>
          <cell r="N50">
            <v>0.61671569475687837</v>
          </cell>
          <cell r="P50">
            <v>0.66330450913583872</v>
          </cell>
          <cell r="Q50">
            <v>0.88919768562172807</v>
          </cell>
          <cell r="R50">
            <v>1.0165192941865022</v>
          </cell>
          <cell r="S50">
            <v>1.8860103626943006</v>
          </cell>
          <cell r="T50">
            <v>1.3</v>
          </cell>
          <cell r="U50">
            <v>1.8860103626943006</v>
          </cell>
          <cell r="V50">
            <v>1.5</v>
          </cell>
          <cell r="X50">
            <v>2.2200000000000002</v>
          </cell>
          <cell r="Y50">
            <v>1.1000000000000001</v>
          </cell>
          <cell r="Z50">
            <v>1.3</v>
          </cell>
          <cell r="AA50">
            <v>1.7</v>
          </cell>
          <cell r="AB50">
            <v>0.8</v>
          </cell>
          <cell r="AC50">
            <v>1.9</v>
          </cell>
          <cell r="AD50">
            <v>1</v>
          </cell>
          <cell r="AE50">
            <v>2</v>
          </cell>
          <cell r="AF50">
            <v>1.4</v>
          </cell>
          <cell r="AG50">
            <v>2</v>
          </cell>
          <cell r="AH50">
            <v>1.4</v>
          </cell>
          <cell r="AJ50">
            <v>2.2999999999999998</v>
          </cell>
          <cell r="AK50">
            <v>1.8</v>
          </cell>
          <cell r="AL50">
            <v>3.2</v>
          </cell>
          <cell r="AM50">
            <v>2.9</v>
          </cell>
          <cell r="AO50">
            <v>3.7</v>
          </cell>
        </row>
        <row r="53">
          <cell r="A53" t="str">
            <v xml:space="preserve"> Sources: Tajik authorities, and Fund staff estimates.</v>
          </cell>
        </row>
        <row r="55">
          <cell r="A55" t="str">
            <v xml:space="preserve">  1/  Nominal GDP divided by average ruble broad money.</v>
          </cell>
        </row>
        <row r="56">
          <cell r="A56" t="str">
            <v xml:space="preserve">  2/  Includes grants.</v>
          </cell>
        </row>
        <row r="57">
          <cell r="A57" t="str">
            <v xml:space="preserve">  3/  Imports of goods and services excluding alumina and electricity.</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7"/>
      <sheetName val="Table8"/>
      <sheetName val="Table9"/>
      <sheetName val="Table10"/>
      <sheetName val="Table11"/>
    </sheetNames>
    <sheetDataSet>
      <sheetData sheetId="0"/>
      <sheetData sheetId="1" refreshError="1">
        <row r="1">
          <cell r="A1" t="str">
            <v>Table 8. Kyrgyz Republic:  State Government Finances, 2001-2006</v>
          </cell>
        </row>
      </sheetData>
      <sheetData sheetId="2" refreshError="1"/>
      <sheetData sheetId="3"/>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 печать"/>
      <sheetName val="Председатель"/>
      <sheetName val="Изменения за месяц"/>
      <sheetName val="Баланс 2001"/>
      <sheetName val="Bal_december"/>
      <sheetName val="Данные баланса на 31-12-2002"/>
      <sheetName val="Gov_Security"/>
      <sheetName val="Summary"/>
      <sheetName val="Лист1"/>
      <sheetName val="Fixed assets"/>
      <sheetName val="Others assets$"/>
      <sheetName val="Loans"/>
      <sheetName val="ck_15_311202"/>
      <sheetName val="security"/>
      <sheetName val="Bal_Gold"/>
      <sheetName val="bal_silver"/>
      <sheetName val="Gold"/>
      <sheetName val="IMF"/>
      <sheetName val="Due from banks"/>
      <sheetName val="Nostro_311202"/>
      <sheetName val="Nostro_311201"/>
      <sheetName val="Deposit_311202"/>
      <sheetName val="Deposit_311201"/>
      <sheetName val="o1483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3"/>
      <sheetName val="Q4"/>
      <sheetName val="Q5"/>
      <sheetName val="Q6"/>
      <sheetName val="Q7"/>
      <sheetName val="QC"/>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1">
          <cell r="A1" t="str">
            <v>Questionnaire 5</v>
          </cell>
          <cell r="DZ1" t="str">
            <v/>
          </cell>
          <cell r="EA1" t="str">
            <v/>
          </cell>
        </row>
        <row r="2">
          <cell r="A2" t="str">
            <v>International Trade</v>
          </cell>
        </row>
        <row r="4">
          <cell r="A4" t="str">
            <v xml:space="preserve">(Billions of U.S. dollars, except as indicated by the </v>
          </cell>
        </row>
        <row r="5">
          <cell r="A5" t="str">
            <v>magnitude factor )</v>
          </cell>
        </row>
        <row r="6">
          <cell r="A6" t="str">
            <v>Update only bolded variables</v>
          </cell>
          <cell r="E6">
            <v>1979</v>
          </cell>
          <cell r="F6">
            <v>1980</v>
          </cell>
          <cell r="G6">
            <v>1981</v>
          </cell>
          <cell r="H6">
            <v>1982</v>
          </cell>
          <cell r="I6">
            <v>1983</v>
          </cell>
          <cell r="J6">
            <v>1984</v>
          </cell>
          <cell r="K6">
            <v>1985</v>
          </cell>
          <cell r="L6">
            <v>1986</v>
          </cell>
          <cell r="M6">
            <v>1987</v>
          </cell>
          <cell r="N6">
            <v>1988</v>
          </cell>
          <cell r="O6">
            <v>1989</v>
          </cell>
          <cell r="P6">
            <v>1990</v>
          </cell>
          <cell r="Q6">
            <v>1991</v>
          </cell>
          <cell r="R6">
            <v>1992</v>
          </cell>
          <cell r="S6">
            <v>1993</v>
          </cell>
          <cell r="T6">
            <v>1994</v>
          </cell>
          <cell r="U6">
            <v>1995</v>
          </cell>
          <cell r="V6">
            <v>1996</v>
          </cell>
          <cell r="W6">
            <v>1997</v>
          </cell>
          <cell r="X6">
            <v>1998</v>
          </cell>
          <cell r="Y6">
            <v>1999</v>
          </cell>
          <cell r="Z6">
            <v>2000</v>
          </cell>
          <cell r="AA6">
            <v>2001</v>
          </cell>
          <cell r="AB6">
            <v>2002</v>
          </cell>
          <cell r="AC6">
            <v>2003</v>
          </cell>
          <cell r="AD6">
            <v>2004</v>
          </cell>
          <cell r="AE6">
            <v>2005</v>
          </cell>
          <cell r="AF6">
            <v>2006</v>
          </cell>
          <cell r="AG6">
            <v>2007</v>
          </cell>
          <cell r="AH6">
            <v>2008</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9.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7.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8.bin"/></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9.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1.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4.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5.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M22"/>
  <sheetViews>
    <sheetView tabSelected="1" zoomScale="80" zoomScaleNormal="80" workbookViewId="0">
      <selection activeCell="B2" sqref="B2"/>
    </sheetView>
  </sheetViews>
  <sheetFormatPr defaultColWidth="9.140625" defaultRowHeight="15"/>
  <cols>
    <col min="1" max="16384" width="9.140625" style="24"/>
  </cols>
  <sheetData>
    <row r="4" spans="2:13" ht="39">
      <c r="B4" s="1353" t="s">
        <v>531</v>
      </c>
      <c r="C4" s="1353"/>
      <c r="D4" s="1353"/>
      <c r="E4" s="1353"/>
      <c r="F4" s="1353"/>
      <c r="G4" s="1353"/>
      <c r="H4" s="1353"/>
      <c r="I4" s="1353"/>
      <c r="J4" s="1353"/>
      <c r="K4" s="1353"/>
      <c r="L4" s="1353"/>
      <c r="M4" s="1353"/>
    </row>
    <row r="5" spans="2:13" ht="39">
      <c r="B5" s="1353" t="s">
        <v>532</v>
      </c>
      <c r="C5" s="1353"/>
      <c r="D5" s="1353"/>
      <c r="E5" s="1353"/>
      <c r="F5" s="1353"/>
      <c r="G5" s="1353"/>
      <c r="H5" s="1353"/>
      <c r="I5" s="1353"/>
      <c r="J5" s="1353"/>
      <c r="K5" s="1353"/>
      <c r="L5" s="1353"/>
      <c r="M5" s="1353"/>
    </row>
    <row r="8" spans="2:13" ht="47.25" thickBot="1">
      <c r="B8" s="1354" t="s">
        <v>533</v>
      </c>
      <c r="C8" s="1354"/>
      <c r="D8" s="1354"/>
      <c r="E8" s="1354"/>
      <c r="F8" s="1354"/>
      <c r="G8" s="1354"/>
      <c r="H8" s="1354"/>
      <c r="I8" s="1354"/>
      <c r="J8" s="1354"/>
      <c r="K8" s="1354"/>
      <c r="L8" s="1354"/>
      <c r="M8" s="1354"/>
    </row>
    <row r="9" spans="2:13" ht="46.5">
      <c r="B9" s="1355" t="s">
        <v>534</v>
      </c>
      <c r="C9" s="1355"/>
      <c r="D9" s="1355"/>
      <c r="E9" s="1355"/>
      <c r="F9" s="1355"/>
      <c r="G9" s="1355"/>
      <c r="H9" s="1355"/>
      <c r="I9" s="1355"/>
      <c r="J9" s="1355"/>
      <c r="K9" s="1355"/>
      <c r="L9" s="1355"/>
      <c r="M9" s="1355"/>
    </row>
    <row r="12" spans="2:13" ht="39">
      <c r="B12" s="1353" t="s">
        <v>535</v>
      </c>
      <c r="C12" s="1353"/>
      <c r="D12" s="1353"/>
      <c r="E12" s="1353"/>
      <c r="F12" s="1353"/>
      <c r="G12" s="1353"/>
      <c r="H12" s="1353"/>
      <c r="I12" s="1353"/>
      <c r="J12" s="1353"/>
      <c r="K12" s="1353"/>
      <c r="L12" s="1353"/>
      <c r="M12" s="1353"/>
    </row>
    <row r="13" spans="2:13" ht="39.75" thickBot="1">
      <c r="B13" s="1356" t="s">
        <v>444</v>
      </c>
      <c r="C13" s="1356"/>
      <c r="D13" s="1356"/>
      <c r="E13" s="1356"/>
      <c r="F13" s="1356"/>
      <c r="G13" s="1356"/>
      <c r="H13" s="1356"/>
      <c r="I13" s="1356"/>
      <c r="J13" s="1356"/>
      <c r="K13" s="1356"/>
      <c r="L13" s="1356"/>
      <c r="M13" s="1356"/>
    </row>
    <row r="14" spans="2:13" ht="46.5">
      <c r="B14" s="1355" t="s">
        <v>2501</v>
      </c>
      <c r="C14" s="1355"/>
      <c r="D14" s="1355"/>
      <c r="E14" s="1355"/>
      <c r="F14" s="1355"/>
      <c r="G14" s="1355"/>
      <c r="H14" s="1355"/>
      <c r="I14" s="1355"/>
      <c r="J14" s="1355"/>
      <c r="K14" s="1355"/>
      <c r="L14" s="1355"/>
      <c r="M14" s="1355"/>
    </row>
    <row r="17" spans="2:13" ht="39">
      <c r="B17" s="1353" t="s">
        <v>2502</v>
      </c>
      <c r="C17" s="1353"/>
      <c r="D17" s="1353"/>
      <c r="E17" s="1353"/>
      <c r="F17" s="1353"/>
      <c r="G17" s="1353"/>
      <c r="H17" s="1353"/>
      <c r="I17" s="1353"/>
      <c r="J17" s="1353"/>
      <c r="K17" s="1353"/>
      <c r="L17" s="1353"/>
      <c r="M17" s="1353"/>
    </row>
    <row r="18" spans="2:13" ht="39">
      <c r="B18" s="1353" t="s">
        <v>2503</v>
      </c>
      <c r="C18" s="1353"/>
      <c r="D18" s="1353"/>
      <c r="E18" s="1353"/>
      <c r="F18" s="1353"/>
      <c r="G18" s="1353"/>
      <c r="H18" s="1353"/>
      <c r="I18" s="1353"/>
      <c r="J18" s="1353"/>
      <c r="K18" s="1353"/>
      <c r="L18" s="1353"/>
      <c r="M18" s="1353"/>
    </row>
    <row r="22" spans="2:13" ht="36">
      <c r="F22" s="1352" t="s">
        <v>5833</v>
      </c>
      <c r="G22" s="1352"/>
      <c r="H22" s="1352"/>
    </row>
  </sheetData>
  <mergeCells count="10">
    <mergeCell ref="F22:H22"/>
    <mergeCell ref="B18:M18"/>
    <mergeCell ref="B4:M4"/>
    <mergeCell ref="B5:M5"/>
    <mergeCell ref="B8:M8"/>
    <mergeCell ref="B17:M17"/>
    <mergeCell ref="B9:M9"/>
    <mergeCell ref="B12:M12"/>
    <mergeCell ref="B13:M13"/>
    <mergeCell ref="B14:M14"/>
  </mergeCell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2:H29"/>
  <sheetViews>
    <sheetView zoomScale="80" zoomScaleNormal="80" workbookViewId="0">
      <selection activeCell="N11" sqref="N11"/>
    </sheetView>
  </sheetViews>
  <sheetFormatPr defaultColWidth="9.140625" defaultRowHeight="26.25"/>
  <cols>
    <col min="1" max="16384" width="9.140625" style="395"/>
  </cols>
  <sheetData>
    <row r="2" spans="6:8" s="837" customFormat="1" ht="23.25">
      <c r="F2" s="836" t="s">
        <v>2500</v>
      </c>
    </row>
    <row r="3" spans="6:8" s="839" customFormat="1" ht="21">
      <c r="F3" s="838" t="s">
        <v>2495</v>
      </c>
      <c r="G3" s="839" t="s">
        <v>11</v>
      </c>
      <c r="H3" s="839" t="s">
        <v>2524</v>
      </c>
    </row>
    <row r="4" spans="6:8" s="839" customFormat="1" ht="21">
      <c r="F4" s="838" t="s">
        <v>2630</v>
      </c>
      <c r="G4" s="839" t="s">
        <v>11</v>
      </c>
      <c r="H4" s="839" t="s">
        <v>5513</v>
      </c>
    </row>
    <row r="5" spans="6:8" s="839" customFormat="1" ht="21">
      <c r="H5" s="839" t="s">
        <v>5123</v>
      </c>
    </row>
    <row r="6" spans="6:8" s="839" customFormat="1" ht="21">
      <c r="H6" s="839" t="s">
        <v>5512</v>
      </c>
    </row>
    <row r="7" spans="6:8" s="839" customFormat="1" ht="21">
      <c r="H7" s="839" t="s">
        <v>2525</v>
      </c>
    </row>
    <row r="8" spans="6:8" s="839" customFormat="1" ht="21">
      <c r="H8" s="839" t="s">
        <v>2526</v>
      </c>
    </row>
    <row r="9" spans="6:8" s="839" customFormat="1" ht="21">
      <c r="F9" s="838" t="s">
        <v>2496</v>
      </c>
      <c r="G9" s="839" t="s">
        <v>11</v>
      </c>
      <c r="H9" s="839" t="s">
        <v>2527</v>
      </c>
    </row>
    <row r="12" spans="6:8" s="837" customFormat="1" ht="23.25">
      <c r="F12" s="836" t="s">
        <v>536</v>
      </c>
    </row>
    <row r="13" spans="6:8" s="839" customFormat="1" ht="21">
      <c r="F13" s="838" t="s">
        <v>537</v>
      </c>
      <c r="G13" s="839" t="s">
        <v>11</v>
      </c>
      <c r="H13" s="839" t="s">
        <v>2524</v>
      </c>
    </row>
    <row r="14" spans="6:8" s="839" customFormat="1" ht="21">
      <c r="F14" s="838" t="s">
        <v>2629</v>
      </c>
      <c r="G14" s="839" t="s">
        <v>11</v>
      </c>
      <c r="H14" s="839" t="s">
        <v>5513</v>
      </c>
    </row>
    <row r="15" spans="6:8" s="839" customFormat="1" ht="21">
      <c r="H15" s="839" t="s">
        <v>5123</v>
      </c>
    </row>
    <row r="16" spans="6:8" s="839" customFormat="1" ht="21">
      <c r="H16" s="839" t="s">
        <v>5512</v>
      </c>
    </row>
    <row r="17" spans="6:8" s="839" customFormat="1" ht="21">
      <c r="H17" s="839" t="s">
        <v>2525</v>
      </c>
    </row>
    <row r="18" spans="6:8" s="839" customFormat="1" ht="21">
      <c r="H18" s="839" t="s">
        <v>2526</v>
      </c>
    </row>
    <row r="19" spans="6:8" s="839" customFormat="1" ht="21">
      <c r="F19" s="838" t="s">
        <v>538</v>
      </c>
      <c r="G19" s="839" t="s">
        <v>11</v>
      </c>
      <c r="H19" s="839" t="s">
        <v>2527</v>
      </c>
    </row>
    <row r="22" spans="6:8" s="837" customFormat="1" ht="23.25">
      <c r="F22" s="836" t="s">
        <v>2497</v>
      </c>
    </row>
    <row r="23" spans="6:8" s="839" customFormat="1" ht="21">
      <c r="F23" s="838" t="s">
        <v>2498</v>
      </c>
      <c r="G23" s="839" t="s">
        <v>11</v>
      </c>
      <c r="H23" s="839" t="s">
        <v>2528</v>
      </c>
    </row>
    <row r="24" spans="6:8" s="839" customFormat="1" ht="21">
      <c r="F24" s="838" t="s">
        <v>2639</v>
      </c>
      <c r="G24" s="839" t="s">
        <v>11</v>
      </c>
      <c r="H24" s="839" t="s">
        <v>5514</v>
      </c>
    </row>
    <row r="25" spans="6:8" s="839" customFormat="1" ht="21">
      <c r="H25" s="839" t="s">
        <v>5124</v>
      </c>
    </row>
    <row r="26" spans="6:8" s="839" customFormat="1" ht="21">
      <c r="H26" s="839" t="s">
        <v>5515</v>
      </c>
    </row>
    <row r="27" spans="6:8" s="839" customFormat="1" ht="21">
      <c r="H27" s="839" t="s">
        <v>2529</v>
      </c>
    </row>
    <row r="28" spans="6:8" s="839" customFormat="1" ht="21">
      <c r="H28" s="839" t="s">
        <v>2530</v>
      </c>
    </row>
    <row r="29" spans="6:8" s="839" customFormat="1" ht="21">
      <c r="F29" s="838" t="s">
        <v>2499</v>
      </c>
      <c r="G29" s="839" t="s">
        <v>11</v>
      </c>
      <c r="H29" s="839" t="s">
        <v>2531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
  <sheetViews>
    <sheetView zoomScale="80" zoomScaleNormal="80" workbookViewId="0">
      <selection activeCell="H9" sqref="H9"/>
    </sheetView>
  </sheetViews>
  <sheetFormatPr defaultColWidth="9.140625" defaultRowHeight="12.75"/>
  <cols>
    <col min="1" max="1" width="1.7109375" style="840" customWidth="1"/>
    <col min="2" max="2" width="67" style="840" customWidth="1"/>
    <col min="3" max="3" width="1.7109375" style="840" customWidth="1"/>
    <col min="4" max="4" width="67" style="840" customWidth="1"/>
    <col min="5" max="5" width="1.7109375" style="840" customWidth="1"/>
    <col min="6" max="6" width="67" style="840" customWidth="1"/>
    <col min="7" max="16384" width="9.140625" style="840"/>
  </cols>
  <sheetData>
    <row r="1" spans="2:6" ht="9.9499999999999993" customHeight="1"/>
    <row r="2" spans="2:6" ht="25.5">
      <c r="B2" s="853" t="s">
        <v>4757</v>
      </c>
      <c r="D2" s="853" t="s">
        <v>4756</v>
      </c>
      <c r="F2" s="853" t="s">
        <v>4758</v>
      </c>
    </row>
    <row r="3" spans="2:6">
      <c r="B3" s="842" t="s">
        <v>2532</v>
      </c>
      <c r="D3" s="842" t="s">
        <v>2532</v>
      </c>
      <c r="F3" s="842" t="s">
        <v>2533</v>
      </c>
    </row>
    <row r="4" spans="2:6">
      <c r="B4" s="842" t="s">
        <v>2534</v>
      </c>
      <c r="D4" s="842" t="s">
        <v>2534</v>
      </c>
      <c r="F4" s="842" t="s">
        <v>2535</v>
      </c>
    </row>
    <row r="5" spans="2:6">
      <c r="B5" s="842" t="s">
        <v>4754</v>
      </c>
      <c r="D5" s="842" t="s">
        <v>4754</v>
      </c>
      <c r="F5" s="842" t="s">
        <v>4754</v>
      </c>
    </row>
    <row r="6" spans="2:6">
      <c r="B6" s="842" t="s">
        <v>2542</v>
      </c>
      <c r="D6" s="842" t="s">
        <v>2830</v>
      </c>
      <c r="F6" s="842" t="s">
        <v>5597</v>
      </c>
    </row>
    <row r="7" spans="2:6">
      <c r="B7" s="842" t="s">
        <v>2536</v>
      </c>
      <c r="D7" s="842" t="s">
        <v>2537</v>
      </c>
      <c r="F7" s="842" t="s">
        <v>2538</v>
      </c>
    </row>
    <row r="8" spans="2:6" ht="9.9499999999999993" customHeight="1"/>
    <row r="9" spans="2:6" ht="51" customHeight="1">
      <c r="B9" s="840" t="s">
        <v>3670</v>
      </c>
      <c r="D9" s="840" t="s">
        <v>3669</v>
      </c>
      <c r="F9" s="840" t="s">
        <v>3671</v>
      </c>
    </row>
    <row r="10" spans="2:6" ht="9.9499999999999993" customHeight="1"/>
    <row r="11" spans="2:6" ht="89.25">
      <c r="B11" s="853" t="s">
        <v>2601</v>
      </c>
      <c r="D11" s="853" t="s">
        <v>2602</v>
      </c>
      <c r="F11" s="853" t="s">
        <v>2603</v>
      </c>
    </row>
    <row r="12" spans="2:6" ht="9.9499999999999993" customHeight="1"/>
    <row r="13" spans="2:6" ht="63.75">
      <c r="B13" s="840" t="s">
        <v>2539</v>
      </c>
      <c r="D13" s="840" t="s">
        <v>2599</v>
      </c>
      <c r="F13" s="840" t="s">
        <v>2605</v>
      </c>
    </row>
    <row r="14" spans="2:6" ht="9.9499999999999993" customHeight="1"/>
    <row r="15" spans="2:6" ht="25.5">
      <c r="B15" s="840" t="s">
        <v>2540</v>
      </c>
      <c r="D15" s="840" t="s">
        <v>2541</v>
      </c>
      <c r="F15" s="840" t="s">
        <v>2600</v>
      </c>
    </row>
    <row r="16" spans="2:6" ht="9.9499999999999993" customHeight="1"/>
    <row r="17" spans="2:6" ht="38.25">
      <c r="B17" s="840" t="s">
        <v>2624</v>
      </c>
      <c r="D17" s="840" t="s">
        <v>2625</v>
      </c>
      <c r="F17" s="840" t="s">
        <v>2626</v>
      </c>
    </row>
    <row r="18" spans="2:6" ht="9.9499999999999993" customHeight="1"/>
    <row r="19" spans="2:6" ht="63.75">
      <c r="B19" s="840" t="s">
        <v>3849</v>
      </c>
      <c r="D19" s="840" t="s">
        <v>3848</v>
      </c>
      <c r="F19" s="840" t="s">
        <v>3850</v>
      </c>
    </row>
    <row r="20" spans="2:6" ht="9.9499999999999993" customHeight="1"/>
    <row r="21" spans="2:6">
      <c r="B21" s="843" t="s">
        <v>2505</v>
      </c>
      <c r="D21" s="843" t="s">
        <v>2504</v>
      </c>
      <c r="F21" s="843" t="s">
        <v>2604</v>
      </c>
    </row>
    <row r="22" spans="2:6" ht="25.5">
      <c r="B22" s="844" t="s">
        <v>2637</v>
      </c>
      <c r="D22" s="844" t="s">
        <v>2636</v>
      </c>
      <c r="F22" s="844" t="s">
        <v>2633</v>
      </c>
    </row>
    <row r="23" spans="2:6">
      <c r="B23" s="840" t="s">
        <v>2638</v>
      </c>
      <c r="D23" s="840" t="s">
        <v>2635</v>
      </c>
      <c r="F23" s="840" t="s">
        <v>2632</v>
      </c>
    </row>
    <row r="24" spans="2:6">
      <c r="D24" s="840" t="s">
        <v>2634</v>
      </c>
      <c r="F24" s="840" t="s">
        <v>2631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9"/>
  <sheetViews>
    <sheetView zoomScale="80" zoomScaleNormal="80" workbookViewId="0">
      <selection activeCell="H7" sqref="H7"/>
    </sheetView>
  </sheetViews>
  <sheetFormatPr defaultColWidth="9.140625" defaultRowHeight="12.75"/>
  <cols>
    <col min="1" max="1" width="1.7109375" style="840" customWidth="1"/>
    <col min="2" max="2" width="67" style="840" customWidth="1"/>
    <col min="3" max="3" width="1.7109375" style="840" customWidth="1"/>
    <col min="4" max="4" width="67" style="840" customWidth="1"/>
    <col min="5" max="5" width="1.7109375" style="840" customWidth="1"/>
    <col min="6" max="6" width="67" style="840" customWidth="1"/>
    <col min="7" max="16384" width="9.140625" style="840"/>
  </cols>
  <sheetData>
    <row r="1" spans="2:6" ht="9.9499999999999993" customHeight="1"/>
    <row r="2" spans="2:6" ht="30.75" thickBot="1">
      <c r="B2" s="845" t="s">
        <v>2511</v>
      </c>
      <c r="D2" s="845" t="s">
        <v>2506</v>
      </c>
      <c r="F2" s="845" t="s">
        <v>2516</v>
      </c>
    </row>
    <row r="3" spans="2:6" ht="9.9499999999999993" customHeight="1"/>
    <row r="4" spans="2:6" ht="25.5" customHeight="1">
      <c r="B4" s="841" t="s">
        <v>2512</v>
      </c>
      <c r="D4" s="841" t="s">
        <v>2507</v>
      </c>
      <c r="F4" s="841" t="s">
        <v>2517</v>
      </c>
    </row>
    <row r="5" spans="2:6" ht="76.5">
      <c r="B5" s="1237" t="s">
        <v>2614</v>
      </c>
      <c r="D5" s="1237" t="s">
        <v>4755</v>
      </c>
      <c r="F5" s="1237" t="s">
        <v>2621</v>
      </c>
    </row>
    <row r="6" spans="2:6" ht="9.9499999999999993" customHeight="1"/>
    <row r="7" spans="2:6">
      <c r="B7" s="841" t="s">
        <v>2608</v>
      </c>
      <c r="D7" s="841" t="s">
        <v>2606</v>
      </c>
      <c r="F7" s="841" t="s">
        <v>2610</v>
      </c>
    </row>
    <row r="8" spans="2:6" ht="89.25">
      <c r="B8" s="840" t="s">
        <v>2609</v>
      </c>
      <c r="D8" s="840" t="s">
        <v>2607</v>
      </c>
      <c r="F8" s="840" t="s">
        <v>2611</v>
      </c>
    </row>
    <row r="9" spans="2:6" ht="9.9499999999999993" customHeight="1"/>
    <row r="10" spans="2:6">
      <c r="B10" s="841" t="s">
        <v>2513</v>
      </c>
      <c r="D10" s="841" t="s">
        <v>2508</v>
      </c>
      <c r="F10" s="841" t="s">
        <v>2518</v>
      </c>
    </row>
    <row r="11" spans="2:6" ht="76.5">
      <c r="B11" s="840" t="s">
        <v>2615</v>
      </c>
      <c r="D11" s="840" t="s">
        <v>2618</v>
      </c>
      <c r="F11" s="840" t="s">
        <v>2622</v>
      </c>
    </row>
    <row r="12" spans="2:6" ht="9.9499999999999993" customHeight="1"/>
    <row r="13" spans="2:6" ht="25.5">
      <c r="B13" s="841" t="s">
        <v>2514</v>
      </c>
      <c r="D13" s="841" t="s">
        <v>2509</v>
      </c>
      <c r="F13" s="841" t="s">
        <v>2612</v>
      </c>
    </row>
    <row r="14" spans="2:6" ht="104.25" customHeight="1">
      <c r="B14" s="840" t="s">
        <v>2616</v>
      </c>
      <c r="D14" s="840" t="s">
        <v>2619</v>
      </c>
      <c r="F14" s="840" t="s">
        <v>2613</v>
      </c>
    </row>
    <row r="15" spans="2:6" ht="9.9499999999999993" customHeight="1"/>
    <row r="16" spans="2:6" ht="25.5">
      <c r="B16" s="841" t="s">
        <v>2515</v>
      </c>
      <c r="D16" s="841" t="s">
        <v>2510</v>
      </c>
      <c r="F16" s="841" t="s">
        <v>2519</v>
      </c>
    </row>
    <row r="17" spans="2:6" ht="105" customHeight="1">
      <c r="B17" s="840" t="s">
        <v>2617</v>
      </c>
      <c r="D17" s="840" t="s">
        <v>2620</v>
      </c>
      <c r="F17" s="840" t="s">
        <v>2623</v>
      </c>
    </row>
    <row r="18" spans="2:6" ht="9.9499999999999993" customHeight="1"/>
    <row r="19" spans="2:6" ht="51" customHeight="1">
      <c r="B19" s="840" t="s">
        <v>4908</v>
      </c>
      <c r="D19" s="840" t="s">
        <v>2832</v>
      </c>
      <c r="F19" s="840" t="s">
        <v>2831</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3"/>
  <sheetViews>
    <sheetView zoomScale="80" zoomScaleNormal="80" workbookViewId="0"/>
  </sheetViews>
  <sheetFormatPr defaultColWidth="9.140625" defaultRowHeight="15"/>
  <cols>
    <col min="1" max="1" width="15.7109375" style="24" customWidth="1"/>
    <col min="2" max="2" width="70.7109375" style="523" customWidth="1"/>
    <col min="3" max="3" width="1.7109375" style="523" customWidth="1"/>
    <col min="4" max="4" width="70.7109375" style="523" customWidth="1"/>
    <col min="5" max="5" width="1.7109375" style="523" customWidth="1"/>
    <col min="6" max="6" width="70.7109375" style="523" customWidth="1"/>
    <col min="7" max="16384" width="9.140625" style="24"/>
  </cols>
  <sheetData>
    <row r="1" spans="1:6" s="658" customFormat="1" ht="15.75">
      <c r="A1" s="656"/>
      <c r="B1" s="657" t="s">
        <v>595</v>
      </c>
      <c r="C1" s="657"/>
      <c r="D1" s="657" t="s">
        <v>16</v>
      </c>
      <c r="E1" s="657"/>
      <c r="F1" s="657" t="s">
        <v>1046</v>
      </c>
    </row>
    <row r="2" spans="1:6" ht="9.9499999999999993" customHeight="1"/>
    <row r="3" spans="1:6">
      <c r="A3" s="35" t="s">
        <v>2549</v>
      </c>
      <c r="B3" s="524" t="s">
        <v>1392</v>
      </c>
      <c r="C3" s="524"/>
      <c r="D3" s="524" t="s">
        <v>17</v>
      </c>
      <c r="E3" s="524"/>
      <c r="F3" s="524" t="s">
        <v>1393</v>
      </c>
    </row>
    <row r="4" spans="1:6">
      <c r="A4" s="36" t="s">
        <v>3858</v>
      </c>
      <c r="B4" s="525" t="s">
        <v>2485</v>
      </c>
      <c r="C4" s="525"/>
      <c r="D4" s="525" t="s">
        <v>18</v>
      </c>
      <c r="E4" s="525"/>
      <c r="F4" s="525" t="s">
        <v>1394</v>
      </c>
    </row>
    <row r="5" spans="1:6">
      <c r="A5" s="35" t="s">
        <v>2550</v>
      </c>
      <c r="B5" s="524" t="s">
        <v>1390</v>
      </c>
      <c r="C5" s="524"/>
      <c r="D5" s="524" t="s">
        <v>19</v>
      </c>
      <c r="E5" s="524"/>
      <c r="F5" s="524" t="s">
        <v>1391</v>
      </c>
    </row>
    <row r="6" spans="1:6">
      <c r="A6" s="36" t="s">
        <v>3857</v>
      </c>
      <c r="B6" s="1270" t="s">
        <v>3854</v>
      </c>
      <c r="C6" s="525"/>
      <c r="D6" s="525" t="s">
        <v>3855</v>
      </c>
      <c r="E6" s="525"/>
      <c r="F6" s="525" t="s">
        <v>3856</v>
      </c>
    </row>
    <row r="7" spans="1:6" ht="26.25">
      <c r="A7" s="36" t="s">
        <v>3866</v>
      </c>
      <c r="B7" s="525" t="s">
        <v>3863</v>
      </c>
      <c r="C7" s="525"/>
      <c r="D7" s="525" t="s">
        <v>3864</v>
      </c>
      <c r="E7" s="525"/>
      <c r="F7" s="525" t="s">
        <v>3865</v>
      </c>
    </row>
    <row r="8" spans="1:6">
      <c r="A8" s="36" t="s">
        <v>3878</v>
      </c>
      <c r="B8" s="525" t="s">
        <v>3875</v>
      </c>
      <c r="C8" s="525"/>
      <c r="D8" s="525" t="s">
        <v>3876</v>
      </c>
      <c r="E8" s="525"/>
      <c r="F8" s="525" t="s">
        <v>3877</v>
      </c>
    </row>
    <row r="9" spans="1:6">
      <c r="A9" s="36" t="s">
        <v>3885</v>
      </c>
      <c r="B9" s="1270" t="s">
        <v>3882</v>
      </c>
      <c r="C9" s="525"/>
      <c r="D9" s="525" t="s">
        <v>3883</v>
      </c>
      <c r="E9" s="525"/>
      <c r="F9" s="525" t="s">
        <v>3884</v>
      </c>
    </row>
    <row r="10" spans="1:6">
      <c r="A10" s="36" t="s">
        <v>3893</v>
      </c>
      <c r="B10" s="525" t="s">
        <v>3890</v>
      </c>
      <c r="C10" s="525"/>
      <c r="D10" s="525" t="s">
        <v>3891</v>
      </c>
      <c r="E10" s="525"/>
      <c r="F10" s="525" t="s">
        <v>3892</v>
      </c>
    </row>
    <row r="11" spans="1:6">
      <c r="A11" s="36" t="s">
        <v>3931</v>
      </c>
      <c r="B11" s="525" t="s">
        <v>1047</v>
      </c>
      <c r="C11" s="525"/>
      <c r="D11" s="525" t="s">
        <v>20</v>
      </c>
      <c r="E11" s="525"/>
      <c r="F11" s="525" t="s">
        <v>1048</v>
      </c>
    </row>
    <row r="12" spans="1:6">
      <c r="A12" s="35" t="s">
        <v>2551</v>
      </c>
      <c r="B12" s="524" t="s">
        <v>1427</v>
      </c>
      <c r="C12" s="524"/>
      <c r="D12" s="524" t="s">
        <v>45</v>
      </c>
      <c r="E12" s="524"/>
      <c r="F12" s="524" t="s">
        <v>1428</v>
      </c>
    </row>
    <row r="13" spans="1:6">
      <c r="A13" s="36" t="s">
        <v>3899</v>
      </c>
      <c r="B13" s="525" t="s">
        <v>3900</v>
      </c>
      <c r="C13" s="525"/>
      <c r="D13" s="525" t="s">
        <v>3901</v>
      </c>
      <c r="E13" s="525"/>
      <c r="F13" s="525" t="s">
        <v>3902</v>
      </c>
    </row>
    <row r="14" spans="1:6">
      <c r="A14" s="36" t="s">
        <v>3909</v>
      </c>
      <c r="B14" s="525" t="s">
        <v>3906</v>
      </c>
      <c r="C14" s="525"/>
      <c r="D14" s="525" t="s">
        <v>3907</v>
      </c>
      <c r="E14" s="525"/>
      <c r="F14" s="525" t="s">
        <v>3908</v>
      </c>
    </row>
    <row r="15" spans="1:6">
      <c r="A15" s="36" t="s">
        <v>3919</v>
      </c>
      <c r="B15" s="525" t="s">
        <v>3910</v>
      </c>
      <c r="C15" s="525"/>
      <c r="D15" s="525" t="s">
        <v>3913</v>
      </c>
      <c r="E15" s="525"/>
      <c r="F15" s="525" t="s">
        <v>3916</v>
      </c>
    </row>
    <row r="16" spans="1:6">
      <c r="A16" s="36" t="s">
        <v>3920</v>
      </c>
      <c r="B16" s="525" t="s">
        <v>3911</v>
      </c>
      <c r="C16" s="525"/>
      <c r="D16" s="525" t="s">
        <v>3914</v>
      </c>
      <c r="E16" s="525"/>
      <c r="F16" s="525" t="s">
        <v>3917</v>
      </c>
    </row>
    <row r="17" spans="1:6">
      <c r="A17" s="36" t="s">
        <v>3921</v>
      </c>
      <c r="B17" s="525" t="s">
        <v>3912</v>
      </c>
      <c r="C17" s="525"/>
      <c r="D17" s="525" t="s">
        <v>3915</v>
      </c>
      <c r="E17" s="525"/>
      <c r="F17" s="525" t="s">
        <v>3918</v>
      </c>
    </row>
    <row r="18" spans="1:6">
      <c r="A18" s="36" t="s">
        <v>3932</v>
      </c>
      <c r="B18" s="525" t="s">
        <v>2487</v>
      </c>
      <c r="C18" s="525"/>
      <c r="D18" s="525" t="s">
        <v>47</v>
      </c>
      <c r="E18" s="525"/>
      <c r="F18" s="525" t="s">
        <v>1383</v>
      </c>
    </row>
    <row r="19" spans="1:6">
      <c r="A19" s="36" t="s">
        <v>3933</v>
      </c>
      <c r="B19" s="525" t="s">
        <v>1065</v>
      </c>
      <c r="C19" s="525"/>
      <c r="D19" s="525" t="s">
        <v>61</v>
      </c>
      <c r="E19" s="525"/>
      <c r="F19" s="525" t="s">
        <v>1066</v>
      </c>
    </row>
    <row r="20" spans="1:6">
      <c r="A20" s="36" t="s">
        <v>3934</v>
      </c>
      <c r="B20" s="525" t="s">
        <v>4667</v>
      </c>
      <c r="C20" s="1224"/>
      <c r="D20" s="525" t="s">
        <v>4645</v>
      </c>
      <c r="E20" s="525"/>
      <c r="F20" s="525" t="s">
        <v>4664</v>
      </c>
    </row>
    <row r="21" spans="1:6" ht="26.25">
      <c r="A21" s="36" t="s">
        <v>3935</v>
      </c>
      <c r="B21" s="525" t="s">
        <v>1384</v>
      </c>
      <c r="C21" s="525"/>
      <c r="D21" s="525" t="s">
        <v>112</v>
      </c>
      <c r="E21" s="525"/>
      <c r="F21" s="525" t="s">
        <v>1385</v>
      </c>
    </row>
    <row r="22" spans="1:6" ht="26.25">
      <c r="A22" s="36" t="s">
        <v>3936</v>
      </c>
      <c r="B22" s="525" t="s">
        <v>1386</v>
      </c>
      <c r="C22" s="525"/>
      <c r="D22" s="525" t="s">
        <v>114</v>
      </c>
      <c r="E22" s="525"/>
      <c r="F22" s="525" t="s">
        <v>1387</v>
      </c>
    </row>
    <row r="23" spans="1:6" ht="26.25">
      <c r="A23" s="36" t="s">
        <v>3937</v>
      </c>
      <c r="B23" s="525" t="s">
        <v>4669</v>
      </c>
      <c r="C23" s="525"/>
      <c r="D23" s="525" t="s">
        <v>4655</v>
      </c>
      <c r="E23" s="525"/>
      <c r="F23" s="525" t="s">
        <v>4661</v>
      </c>
    </row>
    <row r="24" spans="1:6" ht="26.25">
      <c r="A24" s="36" t="s">
        <v>3938</v>
      </c>
      <c r="B24" s="525" t="s">
        <v>4668</v>
      </c>
      <c r="C24" s="1224"/>
      <c r="D24" s="525" t="s">
        <v>4651</v>
      </c>
      <c r="E24" s="525"/>
      <c r="F24" s="525" t="s">
        <v>4665</v>
      </c>
    </row>
    <row r="25" spans="1:6" ht="26.25">
      <c r="A25" s="36" t="s">
        <v>3939</v>
      </c>
      <c r="B25" s="525" t="s">
        <v>2488</v>
      </c>
      <c r="C25" s="525"/>
      <c r="D25" s="525" t="s">
        <v>122</v>
      </c>
      <c r="E25" s="525"/>
      <c r="F25" s="525" t="s">
        <v>1049</v>
      </c>
    </row>
    <row r="26" spans="1:6" ht="26.25">
      <c r="A26" s="36" t="s">
        <v>3940</v>
      </c>
      <c r="B26" s="525" t="s">
        <v>2489</v>
      </c>
      <c r="C26" s="525"/>
      <c r="D26" s="525" t="s">
        <v>126</v>
      </c>
      <c r="E26" s="525"/>
      <c r="F26" s="525" t="s">
        <v>1050</v>
      </c>
    </row>
    <row r="27" spans="1:6" ht="26.25">
      <c r="A27" s="36" t="s">
        <v>3941</v>
      </c>
      <c r="B27" s="525" t="s">
        <v>4670</v>
      </c>
      <c r="C27" s="525"/>
      <c r="D27" s="525" t="s">
        <v>4663</v>
      </c>
      <c r="E27" s="525"/>
      <c r="F27" s="525" t="s">
        <v>4662</v>
      </c>
    </row>
    <row r="28" spans="1:6">
      <c r="A28" s="36" t="s">
        <v>3942</v>
      </c>
      <c r="B28" s="525" t="s">
        <v>2954</v>
      </c>
      <c r="C28" s="525"/>
      <c r="D28" s="525" t="s">
        <v>2955</v>
      </c>
      <c r="E28" s="525"/>
      <c r="F28" s="525" t="s">
        <v>2956</v>
      </c>
    </row>
    <row r="29" spans="1:6">
      <c r="A29" s="36" t="s">
        <v>3943</v>
      </c>
      <c r="B29" s="525" t="s">
        <v>1051</v>
      </c>
      <c r="C29" s="525"/>
      <c r="D29" s="525" t="s">
        <v>128</v>
      </c>
      <c r="E29" s="525"/>
      <c r="F29" s="525" t="s">
        <v>1052</v>
      </c>
    </row>
    <row r="30" spans="1:6">
      <c r="A30" s="36" t="s">
        <v>3944</v>
      </c>
      <c r="B30" s="525" t="s">
        <v>1053</v>
      </c>
      <c r="C30" s="525"/>
      <c r="D30" s="525" t="s">
        <v>539</v>
      </c>
      <c r="E30" s="525"/>
      <c r="F30" s="525" t="s">
        <v>1054</v>
      </c>
    </row>
    <row r="31" spans="1:6">
      <c r="A31" s="36" t="s">
        <v>3945</v>
      </c>
      <c r="B31" s="525" t="s">
        <v>4314</v>
      </c>
      <c r="C31" s="525"/>
      <c r="D31" s="525" t="s">
        <v>4312</v>
      </c>
      <c r="E31" s="525"/>
      <c r="F31" s="525" t="s">
        <v>4313</v>
      </c>
    </row>
    <row r="32" spans="1:6">
      <c r="A32" s="36" t="s">
        <v>3946</v>
      </c>
      <c r="B32" s="525" t="s">
        <v>1388</v>
      </c>
      <c r="C32" s="525"/>
      <c r="D32" s="525" t="s">
        <v>129</v>
      </c>
      <c r="E32" s="525"/>
      <c r="F32" s="525" t="s">
        <v>1389</v>
      </c>
    </row>
    <row r="33" spans="1:6">
      <c r="A33" s="36" t="s">
        <v>4647</v>
      </c>
      <c r="B33" s="525" t="s">
        <v>4315</v>
      </c>
      <c r="C33" s="525"/>
      <c r="D33" s="525" t="s">
        <v>4318</v>
      </c>
      <c r="E33" s="525"/>
      <c r="F33" s="525" t="s">
        <v>4319</v>
      </c>
    </row>
    <row r="34" spans="1:6">
      <c r="A34" s="36" t="s">
        <v>4646</v>
      </c>
      <c r="B34" s="525" t="s">
        <v>4316</v>
      </c>
      <c r="C34" s="525"/>
      <c r="D34" s="525" t="s">
        <v>4317</v>
      </c>
      <c r="E34" s="525"/>
      <c r="F34" s="525" t="s">
        <v>4320</v>
      </c>
    </row>
    <row r="35" spans="1:6">
      <c r="A35" s="35" t="s">
        <v>2552</v>
      </c>
      <c r="B35" s="524" t="s">
        <v>1296</v>
      </c>
      <c r="C35" s="524"/>
      <c r="D35" s="524" t="s">
        <v>151</v>
      </c>
      <c r="E35" s="524"/>
      <c r="F35" s="524" t="s">
        <v>1297</v>
      </c>
    </row>
    <row r="36" spans="1:6" s="22" customFormat="1" ht="15" customHeight="1">
      <c r="A36" s="362" t="s">
        <v>2553</v>
      </c>
      <c r="B36" s="526" t="s">
        <v>1298</v>
      </c>
      <c r="C36" s="526"/>
      <c r="D36" s="526" t="s">
        <v>152</v>
      </c>
      <c r="E36" s="526"/>
      <c r="F36" s="526" t="s">
        <v>1299</v>
      </c>
    </row>
    <row r="37" spans="1:6">
      <c r="A37" s="36" t="s">
        <v>3964</v>
      </c>
      <c r="B37" s="525" t="s">
        <v>1300</v>
      </c>
      <c r="C37" s="525"/>
      <c r="D37" s="525" t="s">
        <v>153</v>
      </c>
      <c r="E37" s="525"/>
      <c r="F37" s="525" t="s">
        <v>1301</v>
      </c>
    </row>
    <row r="38" spans="1:6" s="22" customFormat="1" ht="15" customHeight="1">
      <c r="A38" s="362" t="s">
        <v>2554</v>
      </c>
      <c r="B38" s="526" t="s">
        <v>2490</v>
      </c>
      <c r="C38" s="526"/>
      <c r="D38" s="526" t="s">
        <v>154</v>
      </c>
      <c r="E38" s="526"/>
      <c r="F38" s="526" t="s">
        <v>1395</v>
      </c>
    </row>
    <row r="39" spans="1:6">
      <c r="A39" s="36" t="s">
        <v>3965</v>
      </c>
      <c r="B39" s="525" t="s">
        <v>4516</v>
      </c>
      <c r="C39" s="525"/>
      <c r="D39" s="525" t="s">
        <v>4342</v>
      </c>
      <c r="E39" s="525"/>
      <c r="F39" s="525" t="s">
        <v>4515</v>
      </c>
    </row>
    <row r="40" spans="1:6">
      <c r="A40" s="36" t="s">
        <v>3966</v>
      </c>
      <c r="B40" s="525" t="s">
        <v>2491</v>
      </c>
      <c r="C40" s="525"/>
      <c r="D40" s="525" t="s">
        <v>160</v>
      </c>
      <c r="E40" s="525"/>
      <c r="F40" s="525" t="s">
        <v>1396</v>
      </c>
    </row>
    <row r="41" spans="1:6">
      <c r="A41" s="36" t="s">
        <v>3967</v>
      </c>
      <c r="B41" s="1270" t="s">
        <v>1398</v>
      </c>
      <c r="C41" s="525"/>
      <c r="D41" s="525" t="s">
        <v>164</v>
      </c>
      <c r="E41" s="525"/>
      <c r="F41" s="525" t="s">
        <v>1399</v>
      </c>
    </row>
    <row r="42" spans="1:6">
      <c r="A42" s="36" t="s">
        <v>3968</v>
      </c>
      <c r="B42" s="525" t="s">
        <v>1400</v>
      </c>
      <c r="C42" s="525"/>
      <c r="D42" s="525" t="s">
        <v>175</v>
      </c>
      <c r="E42" s="525"/>
      <c r="F42" s="525" t="s">
        <v>1401</v>
      </c>
    </row>
    <row r="43" spans="1:6">
      <c r="A43" s="36" t="s">
        <v>3969</v>
      </c>
      <c r="B43" s="525" t="s">
        <v>2864</v>
      </c>
      <c r="C43" s="525"/>
      <c r="D43" s="525" t="s">
        <v>2661</v>
      </c>
      <c r="E43" s="525"/>
      <c r="F43" s="525" t="s">
        <v>2865</v>
      </c>
    </row>
    <row r="44" spans="1:6" ht="26.25">
      <c r="A44" s="36" t="s">
        <v>3970</v>
      </c>
      <c r="B44" s="525" t="s">
        <v>2866</v>
      </c>
      <c r="C44" s="525"/>
      <c r="D44" s="525" t="s">
        <v>2669</v>
      </c>
      <c r="E44" s="525"/>
      <c r="F44" s="525" t="s">
        <v>3336</v>
      </c>
    </row>
    <row r="45" spans="1:6">
      <c r="A45" s="36" t="s">
        <v>3971</v>
      </c>
      <c r="B45" s="525" t="s">
        <v>2867</v>
      </c>
      <c r="C45" s="525"/>
      <c r="D45" s="525" t="s">
        <v>2670</v>
      </c>
      <c r="E45" s="525"/>
      <c r="F45" s="525" t="s">
        <v>2868</v>
      </c>
    </row>
    <row r="46" spans="1:6" ht="15" customHeight="1">
      <c r="A46" s="36" t="s">
        <v>3972</v>
      </c>
      <c r="B46" s="1270" t="s">
        <v>5136</v>
      </c>
      <c r="C46" s="525"/>
      <c r="D46" s="1270" t="s">
        <v>2671</v>
      </c>
      <c r="E46" s="525"/>
      <c r="F46" s="525" t="s">
        <v>2869</v>
      </c>
    </row>
    <row r="47" spans="1:6" ht="26.25">
      <c r="A47" s="36" t="s">
        <v>3973</v>
      </c>
      <c r="B47" s="1337" t="s">
        <v>5710</v>
      </c>
      <c r="C47" s="525"/>
      <c r="D47" s="1279" t="s">
        <v>5668</v>
      </c>
      <c r="E47" s="525"/>
      <c r="F47" s="1338" t="s">
        <v>5716</v>
      </c>
    </row>
    <row r="48" spans="1:6" ht="26.25">
      <c r="A48" s="36" t="s">
        <v>3974</v>
      </c>
      <c r="B48" s="525" t="s">
        <v>1403</v>
      </c>
      <c r="C48" s="525"/>
      <c r="D48" s="525" t="s">
        <v>413</v>
      </c>
      <c r="E48" s="525"/>
      <c r="F48" s="525" t="s">
        <v>1404</v>
      </c>
    </row>
    <row r="49" spans="1:6" ht="26.25" customHeight="1">
      <c r="A49" s="36" t="s">
        <v>3975</v>
      </c>
      <c r="B49" s="525" t="s">
        <v>4534</v>
      </c>
      <c r="C49" s="525"/>
      <c r="D49" s="525" t="s">
        <v>4467</v>
      </c>
      <c r="E49" s="525"/>
      <c r="F49" s="525" t="s">
        <v>4803</v>
      </c>
    </row>
    <row r="50" spans="1:6" ht="26.25">
      <c r="A50" s="36" t="s">
        <v>3976</v>
      </c>
      <c r="B50" s="525" t="s">
        <v>4353</v>
      </c>
      <c r="C50" s="525"/>
      <c r="D50" s="525" t="s">
        <v>4889</v>
      </c>
      <c r="E50" s="525"/>
      <c r="F50" s="525" t="s">
        <v>4888</v>
      </c>
    </row>
    <row r="51" spans="1:6" ht="26.25">
      <c r="A51" s="36" t="s">
        <v>4351</v>
      </c>
      <c r="B51" s="525" t="s">
        <v>4890</v>
      </c>
      <c r="C51" s="525"/>
      <c r="D51" s="525" t="s">
        <v>4891</v>
      </c>
      <c r="E51" s="525"/>
      <c r="F51" s="525" t="s">
        <v>4892</v>
      </c>
    </row>
    <row r="52" spans="1:6" ht="26.25">
      <c r="A52" s="36" t="s">
        <v>4352</v>
      </c>
      <c r="B52" s="525" t="s">
        <v>4893</v>
      </c>
      <c r="C52" s="525"/>
      <c r="D52" s="525" t="s">
        <v>4894</v>
      </c>
      <c r="E52" s="525"/>
      <c r="F52" s="525" t="s">
        <v>4895</v>
      </c>
    </row>
    <row r="53" spans="1:6" ht="26.25">
      <c r="A53" s="36" t="s">
        <v>3977</v>
      </c>
      <c r="B53" s="525" t="s">
        <v>4896</v>
      </c>
      <c r="C53" s="525"/>
      <c r="D53" s="525" t="s">
        <v>4897</v>
      </c>
      <c r="E53" s="525"/>
      <c r="F53" s="525" t="s">
        <v>4898</v>
      </c>
    </row>
    <row r="54" spans="1:6" ht="26.25">
      <c r="A54" s="36" t="s">
        <v>3978</v>
      </c>
      <c r="B54" s="525" t="s">
        <v>4899</v>
      </c>
      <c r="C54" s="525"/>
      <c r="D54" s="525" t="s">
        <v>4900</v>
      </c>
      <c r="E54" s="525"/>
      <c r="F54" s="525" t="s">
        <v>4901</v>
      </c>
    </row>
    <row r="55" spans="1:6" ht="26.25">
      <c r="A55" s="36" t="s">
        <v>3979</v>
      </c>
      <c r="B55" s="525" t="s">
        <v>4902</v>
      </c>
      <c r="C55" s="525"/>
      <c r="D55" s="525" t="s">
        <v>4903</v>
      </c>
      <c r="E55" s="525"/>
      <c r="F55" s="525" t="s">
        <v>4904</v>
      </c>
    </row>
    <row r="56" spans="1:6" ht="39">
      <c r="A56" s="36" t="s">
        <v>3980</v>
      </c>
      <c r="B56" s="525" t="s">
        <v>4354</v>
      </c>
      <c r="C56" s="525"/>
      <c r="D56" s="525" t="s">
        <v>4356</v>
      </c>
      <c r="E56" s="525"/>
      <c r="F56" s="525" t="s">
        <v>4355</v>
      </c>
    </row>
    <row r="57" spans="1:6" ht="26.25" customHeight="1">
      <c r="A57" s="36" t="s">
        <v>3981</v>
      </c>
      <c r="B57" s="525" t="s">
        <v>4359</v>
      </c>
      <c r="C57" s="525"/>
      <c r="D57" s="525" t="s">
        <v>4358</v>
      </c>
      <c r="E57" s="525"/>
      <c r="F57" s="525" t="s">
        <v>4357</v>
      </c>
    </row>
    <row r="58" spans="1:6" ht="39">
      <c r="A58" s="36" t="s">
        <v>4495</v>
      </c>
      <c r="B58" s="525" t="s">
        <v>4362</v>
      </c>
      <c r="C58" s="525"/>
      <c r="D58" s="525" t="s">
        <v>4361</v>
      </c>
      <c r="E58" s="525"/>
      <c r="F58" s="525" t="s">
        <v>4360</v>
      </c>
    </row>
    <row r="59" spans="1:6" ht="39">
      <c r="A59" s="36" t="s">
        <v>4496</v>
      </c>
      <c r="B59" s="525" t="s">
        <v>4602</v>
      </c>
      <c r="C59" s="525"/>
      <c r="D59" s="525" t="s">
        <v>4363</v>
      </c>
      <c r="E59" s="525"/>
      <c r="F59" s="525" t="s">
        <v>4517</v>
      </c>
    </row>
    <row r="60" spans="1:6" ht="39">
      <c r="A60" s="36" t="s">
        <v>4815</v>
      </c>
      <c r="B60" s="525" t="s">
        <v>4364</v>
      </c>
      <c r="C60" s="525"/>
      <c r="D60" s="525" t="s">
        <v>4365</v>
      </c>
      <c r="E60" s="525"/>
      <c r="F60" s="525" t="s">
        <v>4518</v>
      </c>
    </row>
    <row r="61" spans="1:6" ht="39">
      <c r="A61" s="36" t="s">
        <v>4810</v>
      </c>
      <c r="B61" s="525" t="s">
        <v>4367</v>
      </c>
      <c r="C61" s="525"/>
      <c r="D61" s="525" t="s">
        <v>4366</v>
      </c>
      <c r="E61" s="525"/>
      <c r="F61" s="525" t="s">
        <v>4519</v>
      </c>
    </row>
    <row r="62" spans="1:6" ht="39">
      <c r="A62" s="36" t="s">
        <v>4809</v>
      </c>
      <c r="B62" s="525" t="s">
        <v>4497</v>
      </c>
      <c r="C62" s="525"/>
      <c r="D62" s="525" t="s">
        <v>4499</v>
      </c>
      <c r="E62" s="525"/>
      <c r="F62" s="525" t="s">
        <v>4498</v>
      </c>
    </row>
    <row r="63" spans="1:6" ht="26.25">
      <c r="A63" s="36" t="s">
        <v>4808</v>
      </c>
      <c r="B63" s="525" t="s">
        <v>4513</v>
      </c>
      <c r="C63" s="525"/>
      <c r="D63" s="525" t="s">
        <v>4514</v>
      </c>
      <c r="E63" s="525"/>
      <c r="F63" s="525" t="s">
        <v>4520</v>
      </c>
    </row>
    <row r="64" spans="1:6" s="22" customFormat="1" ht="24.75" customHeight="1">
      <c r="A64" s="362" t="s">
        <v>2555</v>
      </c>
      <c r="B64" s="1339" t="s">
        <v>3318</v>
      </c>
      <c r="C64" s="526"/>
      <c r="D64" s="1339" t="s">
        <v>3317</v>
      </c>
      <c r="E64" s="526"/>
      <c r="F64" s="1339" t="s">
        <v>1405</v>
      </c>
    </row>
    <row r="65" spans="1:6" ht="26.25">
      <c r="A65" s="36" t="s">
        <v>4043</v>
      </c>
      <c r="B65" s="525" t="s">
        <v>3319</v>
      </c>
      <c r="C65" s="525"/>
      <c r="D65" s="525" t="s">
        <v>540</v>
      </c>
      <c r="E65" s="525"/>
      <c r="F65" s="525" t="s">
        <v>1406</v>
      </c>
    </row>
    <row r="66" spans="1:6" ht="26.25">
      <c r="A66" s="36" t="s">
        <v>4044</v>
      </c>
      <c r="B66" s="525" t="s">
        <v>3320</v>
      </c>
      <c r="C66" s="525"/>
      <c r="D66" s="525" t="s">
        <v>541</v>
      </c>
      <c r="E66" s="525"/>
      <c r="F66" s="525" t="s">
        <v>3452</v>
      </c>
    </row>
    <row r="67" spans="1:6">
      <c r="A67" s="36" t="s">
        <v>4045</v>
      </c>
      <c r="B67" s="525" t="s">
        <v>3321</v>
      </c>
      <c r="C67" s="525"/>
      <c r="D67" s="525" t="s">
        <v>239</v>
      </c>
      <c r="E67" s="525"/>
      <c r="F67" s="525" t="s">
        <v>1407</v>
      </c>
    </row>
    <row r="68" spans="1:6">
      <c r="A68" s="36" t="s">
        <v>4046</v>
      </c>
      <c r="B68" s="525" t="s">
        <v>3216</v>
      </c>
      <c r="C68" s="525"/>
      <c r="D68" s="525" t="s">
        <v>262</v>
      </c>
      <c r="E68" s="525"/>
      <c r="F68" s="525" t="s">
        <v>1408</v>
      </c>
    </row>
    <row r="69" spans="1:6" ht="26.25">
      <c r="A69" s="36" t="s">
        <v>4047</v>
      </c>
      <c r="B69" s="525" t="s">
        <v>3217</v>
      </c>
      <c r="C69" s="525"/>
      <c r="D69" s="525" t="s">
        <v>542</v>
      </c>
      <c r="E69" s="525"/>
      <c r="F69" s="525" t="s">
        <v>1409</v>
      </c>
    </row>
    <row r="70" spans="1:6" ht="26.25" customHeight="1">
      <c r="A70" s="36" t="s">
        <v>4048</v>
      </c>
      <c r="B70" s="525" t="s">
        <v>3305</v>
      </c>
      <c r="C70" s="525"/>
      <c r="D70" s="525" t="s">
        <v>3313</v>
      </c>
      <c r="E70" s="525"/>
      <c r="F70" s="525" t="s">
        <v>5262</v>
      </c>
    </row>
    <row r="71" spans="1:6" ht="26.25">
      <c r="A71" s="36" t="s">
        <v>4049</v>
      </c>
      <c r="B71" s="525" t="s">
        <v>3312</v>
      </c>
      <c r="C71" s="525"/>
      <c r="D71" s="525" t="s">
        <v>3314</v>
      </c>
      <c r="E71" s="525"/>
      <c r="F71" s="525" t="s">
        <v>5263</v>
      </c>
    </row>
    <row r="72" spans="1:6" ht="26.25">
      <c r="A72" s="36" t="s">
        <v>4050</v>
      </c>
      <c r="B72" s="525" t="s">
        <v>3322</v>
      </c>
      <c r="C72" s="525"/>
      <c r="D72" s="525" t="s">
        <v>3315</v>
      </c>
      <c r="E72" s="525"/>
      <c r="F72" s="525" t="s">
        <v>5264</v>
      </c>
    </row>
    <row r="73" spans="1:6" ht="26.25">
      <c r="A73" s="36" t="s">
        <v>4051</v>
      </c>
      <c r="B73" s="525" t="s">
        <v>3323</v>
      </c>
      <c r="C73" s="525"/>
      <c r="D73" s="525" t="s">
        <v>3335</v>
      </c>
      <c r="E73" s="525"/>
      <c r="F73" s="525" t="s">
        <v>5265</v>
      </c>
    </row>
    <row r="74" spans="1:6" ht="26.25">
      <c r="A74" s="36" t="s">
        <v>4052</v>
      </c>
      <c r="B74" s="525" t="s">
        <v>5255</v>
      </c>
      <c r="C74" s="525"/>
      <c r="D74" s="1279" t="s">
        <v>5256</v>
      </c>
      <c r="E74" s="525"/>
      <c r="F74" s="525" t="s">
        <v>5267</v>
      </c>
    </row>
    <row r="75" spans="1:6">
      <c r="A75" s="36" t="s">
        <v>4053</v>
      </c>
      <c r="B75" s="1278" t="s">
        <v>5252</v>
      </c>
      <c r="C75" s="525"/>
      <c r="D75" s="1279" t="s">
        <v>5253</v>
      </c>
      <c r="E75" s="525"/>
      <c r="F75" s="1280" t="s">
        <v>5254</v>
      </c>
    </row>
    <row r="76" spans="1:6" ht="26.25">
      <c r="A76" s="36" t="s">
        <v>4054</v>
      </c>
      <c r="B76" s="525" t="s">
        <v>3324</v>
      </c>
      <c r="C76" s="525"/>
      <c r="D76" s="525" t="s">
        <v>3326</v>
      </c>
      <c r="E76" s="525"/>
      <c r="F76" s="525" t="s">
        <v>3327</v>
      </c>
    </row>
    <row r="77" spans="1:6" ht="26.25">
      <c r="A77" s="36" t="s">
        <v>5188</v>
      </c>
      <c r="B77" s="525" t="s">
        <v>3325</v>
      </c>
      <c r="C77" s="525"/>
      <c r="D77" s="525" t="s">
        <v>3316</v>
      </c>
      <c r="E77" s="525"/>
      <c r="F77" s="525" t="s">
        <v>5266</v>
      </c>
    </row>
    <row r="78" spans="1:6" s="22" customFormat="1" ht="15" customHeight="1">
      <c r="A78" s="362" t="s">
        <v>2556</v>
      </c>
      <c r="B78" s="526" t="s">
        <v>1412</v>
      </c>
      <c r="C78" s="526"/>
      <c r="D78" s="526" t="s">
        <v>545</v>
      </c>
      <c r="E78" s="526"/>
      <c r="F78" s="526" t="s">
        <v>1413</v>
      </c>
    </row>
    <row r="79" spans="1:6" ht="26.25">
      <c r="A79" s="36" t="s">
        <v>4055</v>
      </c>
      <c r="B79" s="525" t="s">
        <v>1055</v>
      </c>
      <c r="C79" s="525"/>
      <c r="D79" s="525" t="s">
        <v>546</v>
      </c>
      <c r="E79" s="525"/>
      <c r="F79" s="525" t="s">
        <v>1056</v>
      </c>
    </row>
    <row r="80" spans="1:6">
      <c r="A80" s="36" t="s">
        <v>4056</v>
      </c>
      <c r="B80" s="525" t="s">
        <v>1058</v>
      </c>
      <c r="C80" s="525"/>
      <c r="D80" s="525" t="s">
        <v>547</v>
      </c>
      <c r="E80" s="525"/>
      <c r="F80" s="525" t="s">
        <v>1057</v>
      </c>
    </row>
    <row r="81" spans="1:6" ht="26.25">
      <c r="A81" s="36" t="s">
        <v>4057</v>
      </c>
      <c r="B81" s="525" t="s">
        <v>1059</v>
      </c>
      <c r="C81" s="525"/>
      <c r="D81" s="525" t="s">
        <v>548</v>
      </c>
      <c r="E81" s="525"/>
      <c r="F81" s="525" t="s">
        <v>1060</v>
      </c>
    </row>
    <row r="82" spans="1:6">
      <c r="A82" s="36" t="s">
        <v>4058</v>
      </c>
      <c r="B82" s="525" t="s">
        <v>1062</v>
      </c>
      <c r="C82" s="525"/>
      <c r="D82" s="525" t="s">
        <v>549</v>
      </c>
      <c r="E82" s="525"/>
      <c r="F82" s="525" t="s">
        <v>1061</v>
      </c>
    </row>
    <row r="83" spans="1:6">
      <c r="A83" s="36" t="s">
        <v>4059</v>
      </c>
      <c r="B83" s="525" t="s">
        <v>1063</v>
      </c>
      <c r="C83" s="525"/>
      <c r="D83" s="525" t="s">
        <v>550</v>
      </c>
      <c r="E83" s="525"/>
      <c r="F83" s="525" t="s">
        <v>1064</v>
      </c>
    </row>
    <row r="84" spans="1:6">
      <c r="A84" s="36" t="s">
        <v>4060</v>
      </c>
      <c r="B84" s="525" t="s">
        <v>2492</v>
      </c>
      <c r="C84" s="525"/>
      <c r="D84" s="525" t="s">
        <v>551</v>
      </c>
      <c r="E84" s="525"/>
      <c r="F84" s="525" t="s">
        <v>1173</v>
      </c>
    </row>
    <row r="85" spans="1:6">
      <c r="A85" s="36" t="s">
        <v>4036</v>
      </c>
      <c r="B85" s="525" t="s">
        <v>4041</v>
      </c>
      <c r="C85" s="525"/>
      <c r="D85" s="525" t="s">
        <v>4040</v>
      </c>
      <c r="E85" s="525"/>
      <c r="F85" s="525" t="s">
        <v>4042</v>
      </c>
    </row>
    <row r="86" spans="1:6">
      <c r="A86" s="36" t="s">
        <v>4037</v>
      </c>
      <c r="B86" s="525" t="s">
        <v>1255</v>
      </c>
      <c r="C86" s="525"/>
      <c r="D86" s="525" t="s">
        <v>552</v>
      </c>
      <c r="E86" s="525"/>
      <c r="F86" s="525" t="s">
        <v>1256</v>
      </c>
    </row>
    <row r="87" spans="1:6">
      <c r="A87" s="36" t="s">
        <v>4038</v>
      </c>
      <c r="B87" s="525" t="s">
        <v>1257</v>
      </c>
      <c r="C87" s="525"/>
      <c r="D87" s="525" t="s">
        <v>553</v>
      </c>
      <c r="E87" s="525"/>
      <c r="F87" s="525" t="s">
        <v>1258</v>
      </c>
    </row>
    <row r="88" spans="1:6" ht="26.25">
      <c r="A88" s="36" t="s">
        <v>4039</v>
      </c>
      <c r="B88" s="525" t="s">
        <v>3275</v>
      </c>
      <c r="C88" s="525"/>
      <c r="D88" s="525" t="s">
        <v>3276</v>
      </c>
      <c r="E88" s="525"/>
      <c r="F88" s="525" t="s">
        <v>3277</v>
      </c>
    </row>
    <row r="89" spans="1:6">
      <c r="A89" s="36" t="s">
        <v>5452</v>
      </c>
      <c r="B89" s="525" t="s">
        <v>5453</v>
      </c>
      <c r="C89" s="525"/>
      <c r="D89" s="525" t="s">
        <v>5454</v>
      </c>
      <c r="E89" s="525"/>
      <c r="F89" s="525" t="s">
        <v>5455</v>
      </c>
    </row>
    <row r="90" spans="1:6">
      <c r="A90" s="35" t="s">
        <v>2557</v>
      </c>
      <c r="B90" s="524" t="s">
        <v>1410</v>
      </c>
      <c r="C90" s="524"/>
      <c r="D90" s="524" t="s">
        <v>302</v>
      </c>
      <c r="E90" s="524"/>
      <c r="F90" s="524" t="s">
        <v>1411</v>
      </c>
    </row>
    <row r="91" spans="1:6">
      <c r="A91" s="36" t="s">
        <v>4061</v>
      </c>
      <c r="B91" s="525" t="s">
        <v>2493</v>
      </c>
      <c r="C91" s="525"/>
      <c r="D91" s="525" t="s">
        <v>301</v>
      </c>
      <c r="E91" s="525"/>
      <c r="F91" s="525" t="s">
        <v>1414</v>
      </c>
    </row>
    <row r="92" spans="1:6">
      <c r="A92" s="36" t="s">
        <v>4062</v>
      </c>
      <c r="B92" s="525" t="s">
        <v>1415</v>
      </c>
      <c r="C92" s="525"/>
      <c r="D92" s="525" t="s">
        <v>323</v>
      </c>
      <c r="E92" s="525"/>
      <c r="F92" s="525" t="s">
        <v>1416</v>
      </c>
    </row>
    <row r="93" spans="1:6">
      <c r="A93" s="36" t="s">
        <v>4063</v>
      </c>
      <c r="B93" s="525" t="s">
        <v>1417</v>
      </c>
      <c r="C93" s="525"/>
      <c r="D93" s="525" t="s">
        <v>322</v>
      </c>
      <c r="E93" s="525"/>
      <c r="F93" s="525" t="s">
        <v>1418</v>
      </c>
    </row>
    <row r="94" spans="1:6">
      <c r="A94" s="36" t="s">
        <v>4064</v>
      </c>
      <c r="B94" s="525" t="s">
        <v>1419</v>
      </c>
      <c r="C94" s="525"/>
      <c r="D94" s="525" t="s">
        <v>345</v>
      </c>
      <c r="E94" s="525"/>
      <c r="F94" s="525" t="s">
        <v>1420</v>
      </c>
    </row>
    <row r="95" spans="1:6">
      <c r="A95" s="36" t="s">
        <v>4065</v>
      </c>
      <c r="B95" s="525" t="s">
        <v>1421</v>
      </c>
      <c r="C95" s="525"/>
      <c r="D95" s="525" t="s">
        <v>349</v>
      </c>
      <c r="E95" s="525"/>
      <c r="F95" s="525" t="s">
        <v>1422</v>
      </c>
    </row>
    <row r="96" spans="1:6">
      <c r="A96" s="36" t="s">
        <v>4066</v>
      </c>
      <c r="B96" s="525" t="s">
        <v>1423</v>
      </c>
      <c r="C96" s="525"/>
      <c r="D96" s="525" t="s">
        <v>366</v>
      </c>
      <c r="E96" s="525"/>
      <c r="F96" s="525" t="s">
        <v>1424</v>
      </c>
    </row>
    <row r="97" spans="1:6">
      <c r="A97" s="36" t="s">
        <v>4067</v>
      </c>
      <c r="B97" s="525" t="s">
        <v>1425</v>
      </c>
      <c r="C97" s="525"/>
      <c r="D97" s="525" t="s">
        <v>371</v>
      </c>
      <c r="E97" s="525"/>
      <c r="F97" s="525" t="s">
        <v>1426</v>
      </c>
    </row>
    <row r="98" spans="1:6">
      <c r="A98" s="36" t="s">
        <v>4068</v>
      </c>
      <c r="B98" s="525" t="s">
        <v>1165</v>
      </c>
      <c r="C98" s="525"/>
      <c r="D98" s="525" t="s">
        <v>544</v>
      </c>
      <c r="E98" s="525"/>
      <c r="F98" s="525" t="s">
        <v>1166</v>
      </c>
    </row>
    <row r="99" spans="1:6" ht="26.25">
      <c r="A99" s="36" t="s">
        <v>4069</v>
      </c>
      <c r="B99" s="525" t="s">
        <v>2494</v>
      </c>
      <c r="C99" s="525"/>
      <c r="D99" s="525" t="s">
        <v>374</v>
      </c>
      <c r="E99" s="525"/>
      <c r="F99" s="525" t="s">
        <v>1118</v>
      </c>
    </row>
    <row r="100" spans="1:6" ht="26.25" customHeight="1">
      <c r="A100" s="36" t="s">
        <v>4070</v>
      </c>
      <c r="B100" s="525" t="s">
        <v>3096</v>
      </c>
      <c r="C100" s="525"/>
      <c r="D100" s="525" t="s">
        <v>5137</v>
      </c>
      <c r="E100" s="525"/>
      <c r="F100" s="525" t="s">
        <v>3097</v>
      </c>
    </row>
    <row r="101" spans="1:6" s="142" customFormat="1" ht="14.25" customHeight="1">
      <c r="A101" s="36" t="s">
        <v>1043</v>
      </c>
      <c r="B101" s="524" t="s">
        <v>2685</v>
      </c>
      <c r="C101" s="524"/>
      <c r="D101" s="524" t="s">
        <v>543</v>
      </c>
      <c r="E101" s="524"/>
      <c r="F101" s="524" t="s">
        <v>2686</v>
      </c>
    </row>
    <row r="102" spans="1:6" s="142" customFormat="1" ht="14.25" customHeight="1">
      <c r="A102" s="36" t="s">
        <v>1044</v>
      </c>
      <c r="B102" s="524" t="s">
        <v>1397</v>
      </c>
      <c r="C102" s="524"/>
      <c r="D102" s="524" t="s">
        <v>445</v>
      </c>
      <c r="E102" s="524"/>
      <c r="F102" s="524" t="s">
        <v>2687</v>
      </c>
    </row>
    <row r="103" spans="1:6" s="142" customFormat="1" ht="14.25" customHeight="1">
      <c r="A103" s="36" t="s">
        <v>1045</v>
      </c>
      <c r="B103" s="524" t="s">
        <v>2486</v>
      </c>
      <c r="C103" s="524"/>
      <c r="D103" s="524" t="s">
        <v>446</v>
      </c>
      <c r="E103" s="524"/>
      <c r="F103" s="524" t="s">
        <v>2688</v>
      </c>
    </row>
  </sheetData>
  <hyperlinks>
    <hyperlink ref="A4" location="I.1!A1" display="I.1."/>
    <hyperlink ref="A6" location="II.1!A1" display="II.1"/>
    <hyperlink ref="A7" location="II.2!A1" display="II.2"/>
    <hyperlink ref="A8" location="II.3!A1" display="II.3"/>
    <hyperlink ref="A11" location="II.6!A1" display="II.6."/>
    <hyperlink ref="A18" location="III.6!A1" display="III.6."/>
    <hyperlink ref="A19" location="III.7!A1" display="III.7."/>
    <hyperlink ref="A20" location="III.8!A1" display="III.8."/>
    <hyperlink ref="A21" location="III.9!A1" display="III.8."/>
    <hyperlink ref="A22" location="III.10!A1" display="III.10"/>
    <hyperlink ref="A24" location="III.12!A1" display="III.12"/>
    <hyperlink ref="A25" location="III.13!A1" display="III.13"/>
    <hyperlink ref="A26" location="III.14!A1" display="III.14"/>
    <hyperlink ref="A29" location="III.17!A1" display="III.17"/>
    <hyperlink ref="A30" location="III.18!A1" display="III.18"/>
    <hyperlink ref="A31" location="III.19!A1" display="III.19"/>
    <hyperlink ref="A32" location="III.20!A1" display="III.20"/>
    <hyperlink ref="A37" location="IV.1.1!A1" display="IV.1.1."/>
    <hyperlink ref="A39" location="IV.2.1!A1" display="IV.2.1."/>
    <hyperlink ref="A40" location="IV.2.2!A1" display="IV.2.2"/>
    <hyperlink ref="A41" location="IV.2.3!A1" display="IV.2.3"/>
    <hyperlink ref="A47" location="IV.2.9!A1" display="IV.2.9"/>
    <hyperlink ref="A42" location="IV.2.4!A1" display="IV.2.4"/>
    <hyperlink ref="A43" location="IV.2.5!A1" display="IV.2.5"/>
    <hyperlink ref="A44" location="IV.2.6!A1" display="IV.2.6"/>
    <hyperlink ref="A48:A49" location="IV.2.7!A1" display="IV.2.7."/>
    <hyperlink ref="A48" location="IV.2.10!A1" display="IV.2.10"/>
    <hyperlink ref="A49" location="IV.2.11!A1" display="IV.2.11"/>
    <hyperlink ref="A50" location="IV.2.12!A1" display="IV.2.12"/>
    <hyperlink ref="A56" location="IV.2.18!A1" display="IV.2.18"/>
    <hyperlink ref="A57" location="IV.2.19!A1" display="IV.2.19"/>
    <hyperlink ref="A58" location="IV.2.20!A1" display="IV.2.20"/>
    <hyperlink ref="A59" location="IV.2.21!A1" display="IV.2.21"/>
    <hyperlink ref="A60" location="IV.2.22!A1" display="IV.2.22"/>
    <hyperlink ref="A61" location="IV.2.23!A1" display="IV.2.19"/>
    <hyperlink ref="A91" location="V.1!A1" display="V.1."/>
    <hyperlink ref="A92:A93" location="V.1!A1" display="V.1."/>
    <hyperlink ref="A92" location="V.2!A1" display="V.2."/>
    <hyperlink ref="A93" location="V.3!A1" display="V.3."/>
    <hyperlink ref="A94" location="V.4!A1" display="V.4."/>
    <hyperlink ref="A95" location="V.5!A1" display="V.5."/>
    <hyperlink ref="A96" location="V.6!A1" display="V.6."/>
    <hyperlink ref="A97" location="V.7!A1" display="V.7."/>
    <hyperlink ref="A100" location="V.10!A1" display="V.10"/>
    <hyperlink ref="A99" location="V.9!A1" display="V.9."/>
    <hyperlink ref="A98" location="V.8!A1" display="V.8."/>
    <hyperlink ref="A65" location="IV.3.1!A1" display="IV.3.1."/>
    <hyperlink ref="A66:A68" location="IV.3.1!A1" display="IV.3.1."/>
    <hyperlink ref="A66" location="IV.3.2!A1" display="IV.3.2."/>
    <hyperlink ref="A67" location="IV.3.3!A1" display="IV.3.3."/>
    <hyperlink ref="A68" location="IV.3.4!A1" display="IV.3.3."/>
    <hyperlink ref="A10" location="II.5!A1" display="II.5"/>
    <hyperlink ref="A69" location="IV.3.5!A1" display="IV.3.5."/>
    <hyperlink ref="A70" location="IV.3.6!A1" display="IV.3.6."/>
    <hyperlink ref="A71" location="IV.3.7!A1" display="IV.3.7."/>
    <hyperlink ref="A72" location="IV.3.8!A1" display="IV.3.8."/>
    <hyperlink ref="A73" location="IV.3.9!A1" display="IV.3.9."/>
    <hyperlink ref="A74" location="IV.3.10!A1" display="IV.3.10."/>
    <hyperlink ref="A77" location="IV.3.13!A1" display="IV.3.13"/>
    <hyperlink ref="A79" location="IV.4.1!A1" display="IV.4.1."/>
    <hyperlink ref="A80:A82" location="IV.3.1!A1" display="IV.3.1."/>
    <hyperlink ref="A80" location="IV.4.2!A1" display="IV.4.2."/>
    <hyperlink ref="A81" location="IV.4.3!A1" display="IV.4.3."/>
    <hyperlink ref="A82" location="IV.4.4!A1" display="IV.4.4."/>
    <hyperlink ref="A83" location="IV.4.5!A1" display="IV.4.5"/>
    <hyperlink ref="A13" location="III.1!A1" display="III.1"/>
    <hyperlink ref="A34" location="III.22!A1" display="III.22"/>
    <hyperlink ref="A33" location="III.21!A1" display="III.21"/>
    <hyperlink ref="A28" location="III.16!A1" display="III.16"/>
    <hyperlink ref="A14" location="III.2!A1" display="III.2"/>
    <hyperlink ref="A84" location="IV.4.6!A1" display="IV.4.6"/>
    <hyperlink ref="A85:A87" location="IV.4.6!A1" display="IV.4.6."/>
    <hyperlink ref="A85" location="IV.4.7!A1" display="IV.4.7"/>
    <hyperlink ref="A86" location="IV.4.8!A1" display="IV.4.8"/>
    <hyperlink ref="A87" location="IV.4.9!A1" display="IV.4.9"/>
    <hyperlink ref="A15" location="III.3!A1" display="III.3"/>
    <hyperlink ref="A16" location="III.4!A1" display="III.4"/>
    <hyperlink ref="A17" location="III.5!A1" display="III.5"/>
    <hyperlink ref="A102" location="Метаданные!A1" display="Приложение 2"/>
    <hyperlink ref="A103" location="'Список сокращений'!A1" display="Приложение 3"/>
    <hyperlink ref="A101" location="Графики!A1" display="Приложение 1"/>
    <hyperlink ref="A45" location="IV.2.7!A1" display="IV.2.7"/>
    <hyperlink ref="A46" location="IV.2.8!A1" display="IV.2.8"/>
    <hyperlink ref="A9" location="II.4!A1" display="II.4"/>
    <hyperlink ref="A88" location="IV.4.10!A1" display="IV.4.10"/>
    <hyperlink ref="A76" location="IV.3.12!A1" display="IV.3.12"/>
    <hyperlink ref="A62" location="IV.2.24!A1" display="IV.2.20"/>
    <hyperlink ref="A63" location="IV.2.25!A1" display="IV.2.25"/>
    <hyperlink ref="A27" location="III.15!A1" display="III.15"/>
    <hyperlink ref="A23" location="III.11!A1" display="III.11"/>
    <hyperlink ref="A51" location="IV.2.13!A1" display="IV.2.13"/>
    <hyperlink ref="A52:A55" location="IV.2.13!A1" display="IV.2.13"/>
    <hyperlink ref="A52" location="IV.2.14!A1" display="IV.2.14"/>
    <hyperlink ref="A53" location="IV.2.15!A1" display="IV.2.15"/>
    <hyperlink ref="A54" location="IV.2.16!A1" display="IV.2.16"/>
    <hyperlink ref="A55" location="IV.2.17!A1" display="IV.2.17"/>
    <hyperlink ref="A75" location="IV.3.11!A1" display="IV.3.11"/>
    <hyperlink ref="A89" location="IV.4.11!A1" display="IV.4.11"/>
  </hyperlinks>
  <pageMargins left="0.7" right="0.7" top="0.75" bottom="0.75" header="0.3" footer="0.3"/>
  <pageSetup paperSize="9" scale="3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5"/>
  <sheetViews>
    <sheetView zoomScale="80" zoomScaleNormal="80" workbookViewId="0">
      <pane xSplit="3" ySplit="8" topLeftCell="D9"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29" width="10.28515625" style="24" customWidth="1"/>
    <col min="30" max="16384" width="9.140625" style="24"/>
  </cols>
  <sheetData>
    <row r="1" spans="1:29" ht="15" customHeight="1">
      <c r="A1" s="49" t="s">
        <v>595</v>
      </c>
      <c r="B1" s="49" t="s">
        <v>202</v>
      </c>
      <c r="C1" s="49" t="s">
        <v>596</v>
      </c>
    </row>
    <row r="2" spans="1:29" ht="5.0999999999999996" customHeight="1">
      <c r="A2" s="49"/>
      <c r="B2" s="49"/>
      <c r="C2" s="49"/>
    </row>
    <row r="3" spans="1:29" s="22" customFormat="1" ht="18.75" customHeight="1">
      <c r="A3" s="25" t="s">
        <v>3188</v>
      </c>
      <c r="B3" s="25" t="s">
        <v>3190</v>
      </c>
      <c r="C3" s="25" t="s">
        <v>3191</v>
      </c>
    </row>
    <row r="4" spans="1:29" s="28" customFormat="1" ht="18.75" customHeight="1">
      <c r="A4" s="26" t="s">
        <v>3189</v>
      </c>
      <c r="B4" s="26" t="s">
        <v>2640</v>
      </c>
      <c r="C4" s="26" t="s">
        <v>2641</v>
      </c>
      <c r="D4" s="27"/>
      <c r="E4" s="27"/>
      <c r="F4" s="27"/>
      <c r="G4" s="27"/>
      <c r="H4" s="27"/>
      <c r="I4" s="27"/>
      <c r="J4" s="27"/>
      <c r="K4" s="27"/>
      <c r="L4" s="27"/>
      <c r="M4" s="27"/>
      <c r="N4" s="27"/>
      <c r="O4" s="27"/>
      <c r="P4" s="27"/>
      <c r="Q4" s="27"/>
      <c r="R4" s="27"/>
      <c r="S4" s="27"/>
      <c r="T4" s="27"/>
      <c r="U4" s="27"/>
      <c r="V4" s="27"/>
      <c r="W4" s="27"/>
      <c r="X4" s="27"/>
      <c r="Y4" s="27"/>
      <c r="Z4" s="27"/>
      <c r="AA4" s="27"/>
      <c r="AB4" s="27"/>
      <c r="AC4" s="27"/>
    </row>
    <row r="5" spans="1:29" s="22" customFormat="1" ht="5.0999999999999996" customHeight="1" thickBot="1">
      <c r="A5" s="29"/>
      <c r="B5" s="29"/>
      <c r="C5" s="29"/>
      <c r="D5" s="30"/>
      <c r="E5" s="30"/>
      <c r="F5" s="30"/>
      <c r="G5" s="30"/>
      <c r="H5" s="30"/>
      <c r="I5" s="30"/>
      <c r="J5" s="30"/>
      <c r="K5" s="30"/>
      <c r="L5" s="30"/>
      <c r="M5" s="30"/>
      <c r="N5" s="30"/>
      <c r="O5" s="30"/>
      <c r="P5" s="30"/>
      <c r="Q5" s="30"/>
      <c r="R5" s="30"/>
      <c r="S5" s="30"/>
      <c r="T5" s="30"/>
      <c r="U5" s="30"/>
      <c r="V5" s="30"/>
      <c r="W5" s="30"/>
      <c r="X5" s="30"/>
      <c r="Y5" s="30"/>
      <c r="Z5" s="30"/>
      <c r="AA5" s="30"/>
      <c r="AB5" s="30"/>
      <c r="AC5" s="30"/>
    </row>
    <row r="6" spans="1:29" s="22" customFormat="1" ht="17.100000000000001" customHeight="1">
      <c r="A6" s="1362"/>
      <c r="B6" s="1362"/>
      <c r="C6" s="1362"/>
      <c r="D6" s="1357">
        <v>2018</v>
      </c>
      <c r="E6" s="1359">
        <v>2018</v>
      </c>
      <c r="F6" s="1360"/>
      <c r="G6" s="1360"/>
      <c r="H6" s="1360"/>
      <c r="I6" s="1360"/>
      <c r="J6" s="1360"/>
      <c r="K6" s="1360"/>
      <c r="L6" s="1360"/>
      <c r="M6" s="1360"/>
      <c r="N6" s="1360"/>
      <c r="O6" s="1360"/>
      <c r="P6" s="1361"/>
      <c r="Q6" s="1357">
        <v>2019</v>
      </c>
      <c r="R6" s="1359">
        <v>2019</v>
      </c>
      <c r="S6" s="1360"/>
      <c r="T6" s="1360"/>
      <c r="U6" s="1360"/>
      <c r="V6" s="1360"/>
      <c r="W6" s="1360"/>
      <c r="X6" s="1360"/>
      <c r="Y6" s="1360"/>
      <c r="Z6" s="1360"/>
      <c r="AA6" s="1360"/>
      <c r="AB6" s="1360"/>
      <c r="AC6" s="1361"/>
    </row>
    <row r="7" spans="1:29" s="20" customFormat="1" ht="17.100000000000001" customHeight="1" thickBot="1">
      <c r="A7" s="1363"/>
      <c r="B7" s="1363"/>
      <c r="C7" s="1363"/>
      <c r="D7" s="1358"/>
      <c r="E7" s="129" t="s">
        <v>777</v>
      </c>
      <c r="F7" s="129" t="s">
        <v>778</v>
      </c>
      <c r="G7" s="129" t="s">
        <v>779</v>
      </c>
      <c r="H7" s="129" t="s">
        <v>780</v>
      </c>
      <c r="I7" s="129" t="s">
        <v>781</v>
      </c>
      <c r="J7" s="129" t="s">
        <v>782</v>
      </c>
      <c r="K7" s="129" t="s">
        <v>783</v>
      </c>
      <c r="L7" s="129" t="s">
        <v>784</v>
      </c>
      <c r="M7" s="129" t="s">
        <v>785</v>
      </c>
      <c r="N7" s="129" t="s">
        <v>786</v>
      </c>
      <c r="O7" s="129" t="s">
        <v>787</v>
      </c>
      <c r="P7" s="129" t="s">
        <v>788</v>
      </c>
      <c r="Q7" s="1358"/>
      <c r="R7" s="129" t="s">
        <v>777</v>
      </c>
      <c r="S7" s="129" t="s">
        <v>778</v>
      </c>
      <c r="T7" s="129" t="s">
        <v>4759</v>
      </c>
      <c r="U7" s="129" t="s">
        <v>780</v>
      </c>
      <c r="V7" s="129" t="s">
        <v>781</v>
      </c>
      <c r="W7" s="129" t="s">
        <v>782</v>
      </c>
      <c r="X7" s="129" t="s">
        <v>783</v>
      </c>
      <c r="Y7" s="129" t="s">
        <v>784</v>
      </c>
      <c r="Z7" s="129" t="s">
        <v>785</v>
      </c>
      <c r="AA7" s="129" t="s">
        <v>786</v>
      </c>
      <c r="AB7" s="129" t="s">
        <v>787</v>
      </c>
      <c r="AC7" s="129" t="s">
        <v>788</v>
      </c>
    </row>
    <row r="8" spans="1:29" s="20" customFormat="1" ht="5.0999999999999996" customHeight="1">
      <c r="A8" s="748"/>
      <c r="B8" s="748"/>
      <c r="C8" s="748"/>
      <c r="D8" s="4"/>
      <c r="E8" s="3"/>
      <c r="F8" s="3"/>
      <c r="G8" s="3"/>
      <c r="H8" s="3"/>
      <c r="I8" s="3"/>
      <c r="J8" s="3"/>
      <c r="K8" s="3"/>
      <c r="L8" s="3"/>
      <c r="M8" s="3"/>
      <c r="N8" s="3"/>
      <c r="O8" s="3"/>
      <c r="P8" s="3"/>
      <c r="Q8" s="4"/>
      <c r="R8" s="3"/>
      <c r="S8" s="3"/>
      <c r="T8" s="3"/>
      <c r="U8" s="3"/>
      <c r="V8" s="3"/>
      <c r="W8" s="3"/>
      <c r="X8" s="3"/>
      <c r="Y8" s="3"/>
      <c r="Z8" s="3"/>
      <c r="AA8" s="3"/>
      <c r="AB8" s="3"/>
      <c r="AC8" s="3"/>
    </row>
    <row r="9" spans="1:29" s="20" customFormat="1" ht="12.75" customHeight="1">
      <c r="A9" s="749" t="s">
        <v>1877</v>
      </c>
      <c r="B9" s="749" t="s">
        <v>0</v>
      </c>
      <c r="C9" s="749" t="s">
        <v>1878</v>
      </c>
      <c r="D9" s="6"/>
      <c r="E9" s="6"/>
      <c r="F9" s="6"/>
      <c r="G9" s="6"/>
      <c r="H9" s="6"/>
      <c r="I9" s="6"/>
      <c r="J9" s="6"/>
      <c r="K9" s="6"/>
      <c r="L9" s="6"/>
      <c r="M9" s="6"/>
      <c r="N9" s="6"/>
      <c r="O9" s="6"/>
      <c r="P9" s="6"/>
      <c r="Q9" s="6"/>
      <c r="R9" s="6"/>
      <c r="S9" s="6"/>
      <c r="T9" s="6"/>
      <c r="U9" s="6"/>
      <c r="V9" s="6"/>
      <c r="W9" s="6"/>
      <c r="X9" s="6"/>
      <c r="Y9" s="6"/>
      <c r="Z9" s="6"/>
      <c r="AA9" s="6"/>
      <c r="AB9" s="6"/>
      <c r="AC9" s="6"/>
    </row>
    <row r="10" spans="1:29" s="20" customFormat="1" ht="5.0999999999999996" customHeight="1">
      <c r="A10" s="750"/>
      <c r="B10" s="750"/>
      <c r="C10" s="750"/>
      <c r="D10" s="6"/>
      <c r="E10" s="6"/>
      <c r="F10" s="6"/>
      <c r="G10" s="6"/>
      <c r="H10" s="6"/>
      <c r="I10" s="6"/>
      <c r="J10" s="6"/>
      <c r="K10" s="6"/>
      <c r="L10" s="6"/>
      <c r="M10" s="6"/>
      <c r="N10" s="6"/>
      <c r="O10" s="6"/>
      <c r="P10" s="6"/>
      <c r="Q10" s="6"/>
      <c r="R10" s="6"/>
      <c r="S10" s="6"/>
      <c r="T10" s="6"/>
      <c r="U10" s="6"/>
      <c r="V10" s="6"/>
      <c r="W10" s="6"/>
      <c r="X10" s="6"/>
      <c r="Y10" s="6"/>
      <c r="Z10" s="6"/>
      <c r="AA10" s="6"/>
      <c r="AB10" s="6"/>
      <c r="AC10" s="6"/>
    </row>
    <row r="11" spans="1:29" s="20" customFormat="1" ht="12.75" customHeight="1">
      <c r="A11" s="623" t="s">
        <v>4427</v>
      </c>
      <c r="B11" s="623" t="s">
        <v>4459</v>
      </c>
      <c r="C11" s="623" t="s">
        <v>4428</v>
      </c>
      <c r="D11" s="13">
        <f>P11</f>
        <v>557113.30000000005</v>
      </c>
      <c r="E11" s="13">
        <v>29481.8</v>
      </c>
      <c r="F11" s="13">
        <v>63617.4</v>
      </c>
      <c r="G11" s="13">
        <v>102353.2</v>
      </c>
      <c r="H11" s="13">
        <v>139788</v>
      </c>
      <c r="I11" s="13">
        <v>178522.5</v>
      </c>
      <c r="J11" s="13">
        <v>222633.7</v>
      </c>
      <c r="K11" s="13">
        <v>269272.2</v>
      </c>
      <c r="L11" s="13">
        <v>321193.09999999998</v>
      </c>
      <c r="M11" s="13">
        <v>380057.8</v>
      </c>
      <c r="N11" s="13">
        <v>434308.9</v>
      </c>
      <c r="O11" s="13">
        <v>489237</v>
      </c>
      <c r="P11" s="13">
        <v>557113.30000000005</v>
      </c>
      <c r="Q11" s="13"/>
      <c r="R11" s="13">
        <v>30243.4</v>
      </c>
      <c r="S11" s="13">
        <v>63009.3</v>
      </c>
      <c r="T11" s="13">
        <v>104527.3</v>
      </c>
      <c r="U11" s="13">
        <v>149622.6</v>
      </c>
      <c r="V11" s="13">
        <v>183750</v>
      </c>
      <c r="W11" s="13"/>
      <c r="X11" s="13"/>
      <c r="Y11" s="13"/>
      <c r="Z11" s="13"/>
      <c r="AA11" s="13"/>
      <c r="AB11" s="13"/>
      <c r="AC11" s="13"/>
    </row>
    <row r="12" spans="1:29" s="20" customFormat="1" ht="14.25">
      <c r="A12" s="623" t="s">
        <v>4429</v>
      </c>
      <c r="B12" s="623" t="s">
        <v>4395</v>
      </c>
      <c r="C12" s="623" t="s">
        <v>4441</v>
      </c>
      <c r="D12" s="8">
        <f t="shared" ref="D12:D14" si="0">P12</f>
        <v>3.4592724982501721</v>
      </c>
      <c r="E12" s="8">
        <v>2.38765882452536</v>
      </c>
      <c r="F12" s="8">
        <v>2.9917778425645452</v>
      </c>
      <c r="G12" s="8">
        <v>1.2184232569807989</v>
      </c>
      <c r="H12" s="8">
        <v>1.0807492843246678</v>
      </c>
      <c r="I12" s="8">
        <v>0.62387528279894866</v>
      </c>
      <c r="J12" s="8">
        <v>0.30242975301331398</v>
      </c>
      <c r="K12" s="8">
        <v>-8.6666995781840228E-2</v>
      </c>
      <c r="L12" s="8">
        <v>-2.9908425897289703E-2</v>
      </c>
      <c r="M12" s="8">
        <v>1.1681840847370637</v>
      </c>
      <c r="N12" s="8">
        <v>2.0701466180105683</v>
      </c>
      <c r="O12" s="8">
        <v>3.057968706942745</v>
      </c>
      <c r="P12" s="8">
        <v>3.4592724982501721</v>
      </c>
      <c r="Q12" s="8"/>
      <c r="R12" s="8">
        <v>6.4</v>
      </c>
      <c r="S12" s="8">
        <v>4.9000000000000004</v>
      </c>
      <c r="T12" s="8">
        <v>5.3223543572649996</v>
      </c>
      <c r="U12" s="8">
        <v>5.7037084728302858</v>
      </c>
      <c r="V12" s="8">
        <v>5.6402414261507658</v>
      </c>
      <c r="W12" s="8"/>
      <c r="X12" s="8"/>
      <c r="Y12" s="8"/>
      <c r="Z12" s="8"/>
      <c r="AA12" s="8"/>
      <c r="AB12" s="8"/>
      <c r="AC12" s="8"/>
    </row>
    <row r="13" spans="1:29" s="20" customFormat="1" ht="12.75" customHeight="1">
      <c r="A13" s="623" t="s">
        <v>1879</v>
      </c>
      <c r="B13" s="623" t="s">
        <v>1</v>
      </c>
      <c r="C13" s="623" t="s">
        <v>1880</v>
      </c>
      <c r="D13" s="8">
        <f t="shared" si="0"/>
        <v>101.50994950497088</v>
      </c>
      <c r="E13" s="8">
        <v>110.79926188444959</v>
      </c>
      <c r="F13" s="8">
        <v>110.48024924195852</v>
      </c>
      <c r="G13" s="8">
        <v>107.49286378921765</v>
      </c>
      <c r="H13" s="8">
        <v>107.31707317073172</v>
      </c>
      <c r="I13" s="8">
        <v>106.92159711749353</v>
      </c>
      <c r="J13" s="8">
        <v>105.99722049369326</v>
      </c>
      <c r="K13" s="8">
        <v>105.59337998796903</v>
      </c>
      <c r="L13" s="8">
        <v>105.13407009503184</v>
      </c>
      <c r="M13" s="8">
        <v>103.95368746974177</v>
      </c>
      <c r="N13" s="8">
        <v>103.15831852773793</v>
      </c>
      <c r="O13" s="8">
        <v>102.28065260657959</v>
      </c>
      <c r="P13" s="8">
        <v>101.50994950497088</v>
      </c>
      <c r="Q13" s="8"/>
      <c r="R13" s="8">
        <v>96.393306772908375</v>
      </c>
      <c r="S13" s="8">
        <v>94.401462259910701</v>
      </c>
      <c r="T13" s="8">
        <v>96.963380605709787</v>
      </c>
      <c r="U13" s="8">
        <v>101.25980383199638</v>
      </c>
      <c r="V13" s="8">
        <v>97.432759465426884</v>
      </c>
      <c r="W13" s="8"/>
      <c r="X13" s="8"/>
      <c r="Y13" s="8"/>
      <c r="Z13" s="8"/>
      <c r="AA13" s="8"/>
      <c r="AB13" s="8"/>
      <c r="AC13" s="8"/>
    </row>
    <row r="14" spans="1:29" s="20" customFormat="1" ht="27">
      <c r="A14" s="623" t="s">
        <v>4430</v>
      </c>
      <c r="B14" s="623" t="s">
        <v>4396</v>
      </c>
      <c r="C14" s="623" t="s">
        <v>4442</v>
      </c>
      <c r="D14" s="8">
        <f t="shared" si="0"/>
        <v>105.4</v>
      </c>
      <c r="E14" s="8">
        <v>104</v>
      </c>
      <c r="F14" s="8">
        <v>106.3</v>
      </c>
      <c r="G14" s="8">
        <v>100.2</v>
      </c>
      <c r="H14" s="8">
        <v>100.6</v>
      </c>
      <c r="I14" s="8">
        <v>96.7</v>
      </c>
      <c r="J14" s="8">
        <v>94</v>
      </c>
      <c r="K14" s="8">
        <v>91.4</v>
      </c>
      <c r="L14" s="8">
        <v>90.7</v>
      </c>
      <c r="M14" s="8">
        <v>95.3</v>
      </c>
      <c r="N14" s="8">
        <v>98.6</v>
      </c>
      <c r="O14" s="8">
        <v>104.9</v>
      </c>
      <c r="P14" s="8">
        <v>105.4</v>
      </c>
      <c r="Q14" s="8"/>
      <c r="R14" s="8">
        <v>115.7</v>
      </c>
      <c r="S14" s="8">
        <v>112.2</v>
      </c>
      <c r="T14" s="8">
        <v>114.2</v>
      </c>
      <c r="U14" s="8">
        <v>116</v>
      </c>
      <c r="V14" s="8">
        <v>117</v>
      </c>
      <c r="W14" s="8"/>
      <c r="X14" s="8"/>
      <c r="Y14" s="8"/>
      <c r="Z14" s="8"/>
      <c r="AA14" s="8"/>
      <c r="AB14" s="8"/>
      <c r="AC14" s="8"/>
    </row>
    <row r="15" spans="1:29" s="20" customFormat="1" ht="14.25">
      <c r="A15" s="623" t="s">
        <v>4431</v>
      </c>
      <c r="B15" s="623" t="s">
        <v>4397</v>
      </c>
      <c r="C15" s="623" t="s">
        <v>4443</v>
      </c>
      <c r="D15" s="12">
        <v>100.48634463686432</v>
      </c>
      <c r="E15" s="13">
        <v>100.55777062286384</v>
      </c>
      <c r="F15" s="13">
        <v>100.8532284744344</v>
      </c>
      <c r="G15" s="13">
        <v>99.721903907295825</v>
      </c>
      <c r="H15" s="13">
        <v>99.498362957211398</v>
      </c>
      <c r="I15" s="13">
        <v>99.509032482595217</v>
      </c>
      <c r="J15" s="13">
        <v>99.761517333594796</v>
      </c>
      <c r="K15" s="13">
        <v>99.322862311917177</v>
      </c>
      <c r="L15" s="13">
        <v>99.577733937555891</v>
      </c>
      <c r="M15" s="13">
        <v>100.07368764812415</v>
      </c>
      <c r="N15" s="13">
        <v>100.26276185903164</v>
      </c>
      <c r="O15" s="13">
        <v>100.68336612960742</v>
      </c>
      <c r="P15" s="13">
        <v>100.67944215500921</v>
      </c>
      <c r="Q15" s="12"/>
      <c r="R15" s="13">
        <v>100.4270304745182</v>
      </c>
      <c r="S15" s="13">
        <v>99.803339385899207</v>
      </c>
      <c r="T15" s="13">
        <v>99.748466723070891</v>
      </c>
      <c r="U15" s="13">
        <v>99.634257450401762</v>
      </c>
      <c r="V15" s="13">
        <v>100.12253783743373</v>
      </c>
      <c r="W15" s="13"/>
      <c r="X15" s="13"/>
      <c r="Y15" s="13"/>
      <c r="Z15" s="13"/>
      <c r="AA15" s="13"/>
      <c r="AB15" s="13"/>
      <c r="AC15" s="13"/>
    </row>
    <row r="16" spans="1:29" s="20" customFormat="1" ht="27">
      <c r="A16" s="623" t="s">
        <v>4433</v>
      </c>
      <c r="B16" s="623" t="s">
        <v>4398</v>
      </c>
      <c r="C16" s="623" t="s">
        <v>4444</v>
      </c>
      <c r="D16" s="1058">
        <v>98.4</v>
      </c>
      <c r="E16" s="133">
        <v>105.2</v>
      </c>
      <c r="F16" s="133">
        <v>100.9</v>
      </c>
      <c r="G16" s="133">
        <v>101.7</v>
      </c>
      <c r="H16" s="133">
        <v>98.9</v>
      </c>
      <c r="I16" s="133">
        <v>102.6</v>
      </c>
      <c r="J16" s="133">
        <v>98.6</v>
      </c>
      <c r="K16" s="133">
        <v>89.1</v>
      </c>
      <c r="L16" s="133">
        <v>97.8</v>
      </c>
      <c r="M16" s="133">
        <v>91.2</v>
      </c>
      <c r="N16" s="133">
        <v>103.2</v>
      </c>
      <c r="O16" s="133">
        <v>104.3</v>
      </c>
      <c r="P16" s="133">
        <v>103.7</v>
      </c>
      <c r="Q16" s="1058"/>
      <c r="R16" s="133">
        <v>101.1</v>
      </c>
      <c r="S16" s="133">
        <v>101.4</v>
      </c>
      <c r="T16" s="133">
        <v>97.8</v>
      </c>
      <c r="U16" s="133">
        <v>100.6</v>
      </c>
      <c r="V16" s="133">
        <v>102.1</v>
      </c>
      <c r="W16" s="133"/>
      <c r="X16" s="133"/>
      <c r="Y16" s="133"/>
      <c r="Z16" s="133"/>
      <c r="AA16" s="133"/>
      <c r="AB16" s="133"/>
      <c r="AC16" s="133"/>
    </row>
    <row r="17" spans="1:29" s="20" customFormat="1" ht="12.75" customHeight="1">
      <c r="A17" s="623" t="s">
        <v>4434</v>
      </c>
      <c r="B17" s="623" t="s">
        <v>4399</v>
      </c>
      <c r="C17" s="623" t="s">
        <v>4445</v>
      </c>
      <c r="D17" s="1058">
        <v>101.49</v>
      </c>
      <c r="E17" s="11">
        <v>100.89</v>
      </c>
      <c r="F17" s="11">
        <v>100.41</v>
      </c>
      <c r="G17" s="11">
        <v>100.36</v>
      </c>
      <c r="H17" s="11">
        <v>101.15</v>
      </c>
      <c r="I17" s="11">
        <v>99.1</v>
      </c>
      <c r="J17" s="11">
        <v>99.22</v>
      </c>
      <c r="K17" s="11">
        <v>98.69</v>
      </c>
      <c r="L17" s="11">
        <v>98.75</v>
      </c>
      <c r="M17" s="11">
        <v>99.57</v>
      </c>
      <c r="N17" s="11">
        <v>99.7</v>
      </c>
      <c r="O17" s="11">
        <v>101.52</v>
      </c>
      <c r="P17" s="11">
        <v>100.51</v>
      </c>
      <c r="Q17" s="1058"/>
      <c r="R17" s="11">
        <v>101.14</v>
      </c>
      <c r="S17" s="11">
        <v>101.67</v>
      </c>
      <c r="T17" s="11">
        <v>100.28</v>
      </c>
      <c r="U17" s="11">
        <v>98.12</v>
      </c>
      <c r="V17" s="11">
        <v>100.12</v>
      </c>
      <c r="W17" s="11"/>
      <c r="X17" s="11"/>
      <c r="Y17" s="11"/>
      <c r="Z17" s="11"/>
      <c r="AA17" s="11"/>
      <c r="AB17" s="11"/>
      <c r="AC17" s="11"/>
    </row>
    <row r="18" spans="1:29" s="22" customFormat="1" ht="12.75" customHeight="1">
      <c r="A18" s="623" t="s">
        <v>1882</v>
      </c>
      <c r="B18" s="623" t="s">
        <v>1881</v>
      </c>
      <c r="C18" s="623" t="s">
        <v>1883</v>
      </c>
      <c r="D18" s="12">
        <v>4792.54</v>
      </c>
      <c r="E18" s="950" t="s">
        <v>4161</v>
      </c>
      <c r="F18" s="950" t="s">
        <v>4161</v>
      </c>
      <c r="G18" s="950">
        <v>4884.49</v>
      </c>
      <c r="H18" s="950" t="s">
        <v>4161</v>
      </c>
      <c r="I18" s="950" t="s">
        <v>4161</v>
      </c>
      <c r="J18" s="950">
        <v>4899.54</v>
      </c>
      <c r="K18" s="950" t="s">
        <v>4161</v>
      </c>
      <c r="L18" s="950" t="s">
        <v>4161</v>
      </c>
      <c r="M18" s="950">
        <v>4654.7700000000004</v>
      </c>
      <c r="N18" s="950" t="s">
        <v>4161</v>
      </c>
      <c r="O18" s="950" t="s">
        <v>4161</v>
      </c>
      <c r="P18" s="950">
        <v>4731.01</v>
      </c>
      <c r="Q18" s="12"/>
      <c r="R18" s="950" t="s">
        <v>4161</v>
      </c>
      <c r="S18" s="950" t="s">
        <v>4161</v>
      </c>
      <c r="T18" s="950">
        <v>4681.3100000000004</v>
      </c>
      <c r="U18" s="950" t="s">
        <v>4161</v>
      </c>
      <c r="V18" s="950" t="s">
        <v>4161</v>
      </c>
      <c r="W18" s="950"/>
      <c r="X18" s="950"/>
      <c r="Y18" s="950"/>
      <c r="Z18" s="950"/>
      <c r="AA18" s="950"/>
      <c r="AB18" s="950"/>
      <c r="AC18" s="950"/>
    </row>
    <row r="19" spans="1:29" s="22" customFormat="1" ht="12.75" customHeight="1">
      <c r="A19" s="623" t="s">
        <v>1885</v>
      </c>
      <c r="B19" s="623" t="s">
        <v>1884</v>
      </c>
      <c r="C19" s="623" t="s">
        <v>1886</v>
      </c>
      <c r="D19" s="13">
        <f t="shared" ref="D19:D21" si="1">P19</f>
        <v>16218</v>
      </c>
      <c r="E19" s="950">
        <v>14629</v>
      </c>
      <c r="F19" s="950">
        <v>14561</v>
      </c>
      <c r="G19" s="950">
        <v>15120</v>
      </c>
      <c r="H19" s="950">
        <v>15230</v>
      </c>
      <c r="I19" s="950">
        <v>15397</v>
      </c>
      <c r="J19" s="950">
        <v>15665</v>
      </c>
      <c r="K19" s="950">
        <v>15765</v>
      </c>
      <c r="L19" s="950">
        <v>15793</v>
      </c>
      <c r="M19" s="950">
        <v>15752</v>
      </c>
      <c r="N19" s="950">
        <v>15778</v>
      </c>
      <c r="O19" s="950">
        <v>15747</v>
      </c>
      <c r="P19" s="950">
        <v>16218</v>
      </c>
      <c r="Q19" s="13"/>
      <c r="R19" s="950">
        <v>15327</v>
      </c>
      <c r="S19" s="950">
        <v>15226</v>
      </c>
      <c r="T19" s="950">
        <v>15716</v>
      </c>
      <c r="U19" s="950">
        <v>15875</v>
      </c>
      <c r="V19" s="950" t="s">
        <v>4161</v>
      </c>
      <c r="W19" s="950"/>
      <c r="X19" s="950"/>
      <c r="Y19" s="950"/>
      <c r="Z19" s="950"/>
      <c r="AA19" s="950"/>
      <c r="AB19" s="950"/>
      <c r="AC19" s="950"/>
    </row>
    <row r="20" spans="1:29" s="22" customFormat="1" ht="25.5">
      <c r="A20" s="623" t="s">
        <v>4828</v>
      </c>
      <c r="B20" s="623" t="s">
        <v>4827</v>
      </c>
      <c r="C20" s="623" t="s">
        <v>4829</v>
      </c>
      <c r="D20" s="13">
        <f t="shared" si="1"/>
        <v>6389.5</v>
      </c>
      <c r="E20" s="950">
        <v>6268.8</v>
      </c>
      <c r="F20" s="950">
        <v>6280</v>
      </c>
      <c r="G20" s="950">
        <v>6289.8</v>
      </c>
      <c r="H20" s="950">
        <v>6299</v>
      </c>
      <c r="I20" s="950">
        <v>6309.3</v>
      </c>
      <c r="J20" s="950">
        <v>6318.2</v>
      </c>
      <c r="K20" s="950">
        <v>6327.8</v>
      </c>
      <c r="L20" s="950">
        <v>6340.4</v>
      </c>
      <c r="M20" s="950">
        <v>6350.5</v>
      </c>
      <c r="N20" s="950">
        <v>6362.4</v>
      </c>
      <c r="O20" s="950">
        <v>6376.2</v>
      </c>
      <c r="P20" s="950">
        <v>6389.5</v>
      </c>
      <c r="Q20" s="13"/>
      <c r="R20" s="950">
        <v>6401.1</v>
      </c>
      <c r="S20" s="950">
        <v>6411.8</v>
      </c>
      <c r="T20" s="950">
        <v>6422</v>
      </c>
      <c r="U20" s="950">
        <v>6432.9</v>
      </c>
      <c r="V20" s="950" t="s">
        <v>4161</v>
      </c>
      <c r="W20" s="950"/>
      <c r="X20" s="950"/>
      <c r="Y20" s="950"/>
      <c r="Z20" s="950"/>
      <c r="AA20" s="950"/>
      <c r="AB20" s="950"/>
      <c r="AC20" s="950"/>
    </row>
    <row r="21" spans="1:29" s="22" customFormat="1" ht="12.75" customHeight="1">
      <c r="A21" s="623" t="s">
        <v>1888</v>
      </c>
      <c r="B21" s="623" t="s">
        <v>1887</v>
      </c>
      <c r="C21" s="623" t="s">
        <v>1889</v>
      </c>
      <c r="D21" s="12">
        <f t="shared" si="1"/>
        <v>2.8</v>
      </c>
      <c r="E21" s="133">
        <v>2.2999999999999998</v>
      </c>
      <c r="F21" s="133">
        <v>2.4</v>
      </c>
      <c r="G21" s="133">
        <v>2.4</v>
      </c>
      <c r="H21" s="133">
        <v>2.5</v>
      </c>
      <c r="I21" s="133">
        <v>2.5</v>
      </c>
      <c r="J21" s="133">
        <v>2.6</v>
      </c>
      <c r="K21" s="133">
        <v>2.6</v>
      </c>
      <c r="L21" s="133">
        <v>2.7</v>
      </c>
      <c r="M21" s="133">
        <v>2.7</v>
      </c>
      <c r="N21" s="133">
        <v>2.8</v>
      </c>
      <c r="O21" s="133">
        <v>2.8</v>
      </c>
      <c r="P21" s="133">
        <v>2.8</v>
      </c>
      <c r="Q21" s="12"/>
      <c r="R21" s="133">
        <v>2.9</v>
      </c>
      <c r="S21" s="133">
        <v>3.1</v>
      </c>
      <c r="T21" s="133">
        <v>3.1</v>
      </c>
      <c r="U21" s="133">
        <v>3.2</v>
      </c>
      <c r="V21" s="133">
        <v>3.2</v>
      </c>
      <c r="W21" s="133"/>
      <c r="X21" s="133"/>
      <c r="Y21" s="133"/>
      <c r="Z21" s="133"/>
      <c r="AA21" s="133"/>
      <c r="AB21" s="133"/>
      <c r="AC21" s="133"/>
    </row>
    <row r="22" spans="1:29" s="22" customFormat="1" ht="5.0999999999999996" customHeight="1">
      <c r="A22" s="750"/>
      <c r="B22" s="750"/>
      <c r="C22" s="750"/>
      <c r="D22" s="6"/>
      <c r="E22" s="6"/>
      <c r="F22" s="6"/>
      <c r="G22" s="6"/>
      <c r="H22" s="6"/>
      <c r="I22" s="6"/>
      <c r="J22" s="6"/>
      <c r="K22" s="6"/>
      <c r="L22" s="6"/>
      <c r="M22" s="6"/>
      <c r="N22" s="6"/>
      <c r="O22" s="6"/>
      <c r="P22" s="6"/>
      <c r="Q22" s="6"/>
      <c r="R22" s="6"/>
      <c r="S22" s="6"/>
      <c r="T22" s="6"/>
      <c r="U22" s="6"/>
      <c r="V22" s="6"/>
      <c r="W22" s="6"/>
      <c r="X22" s="6"/>
      <c r="Y22" s="6"/>
      <c r="Z22" s="6"/>
      <c r="AA22" s="6"/>
      <c r="AB22" s="6"/>
      <c r="AC22" s="6"/>
    </row>
    <row r="23" spans="1:29" s="22" customFormat="1" ht="12.75" customHeight="1">
      <c r="A23" s="749" t="s">
        <v>4435</v>
      </c>
      <c r="B23" s="749" t="s">
        <v>4432</v>
      </c>
      <c r="C23" s="749" t="s">
        <v>4446</v>
      </c>
      <c r="D23" s="6"/>
      <c r="E23" s="15"/>
      <c r="F23" s="15"/>
      <c r="G23" s="15"/>
      <c r="H23" s="15"/>
      <c r="I23" s="15"/>
      <c r="J23" s="15"/>
      <c r="K23" s="15"/>
      <c r="L23" s="15"/>
      <c r="M23" s="15"/>
      <c r="N23" s="15"/>
      <c r="O23" s="15"/>
      <c r="P23" s="15"/>
      <c r="Q23" s="6"/>
      <c r="R23" s="15"/>
      <c r="S23" s="15"/>
      <c r="T23" s="15"/>
      <c r="U23" s="15"/>
      <c r="V23" s="15"/>
      <c r="W23" s="15"/>
      <c r="X23" s="15"/>
      <c r="Y23" s="15"/>
      <c r="Z23" s="15"/>
      <c r="AA23" s="15"/>
      <c r="AB23" s="15"/>
      <c r="AC23" s="15"/>
    </row>
    <row r="24" spans="1:29" s="22" customFormat="1" ht="5.0999999999999996" customHeight="1">
      <c r="A24" s="750"/>
      <c r="B24" s="750"/>
      <c r="C24" s="750"/>
      <c r="D24" s="6"/>
      <c r="E24" s="6"/>
      <c r="F24" s="6"/>
      <c r="G24" s="6"/>
      <c r="H24" s="6"/>
      <c r="I24" s="6"/>
      <c r="J24" s="6"/>
      <c r="K24" s="6"/>
      <c r="L24" s="6"/>
      <c r="M24" s="6"/>
      <c r="N24" s="6"/>
      <c r="O24" s="6"/>
      <c r="P24" s="6"/>
      <c r="Q24" s="6"/>
      <c r="R24" s="6"/>
      <c r="S24" s="6"/>
      <c r="T24" s="6"/>
      <c r="U24" s="6"/>
      <c r="V24" s="6"/>
      <c r="W24" s="6"/>
      <c r="X24" s="6"/>
      <c r="Y24" s="6"/>
      <c r="Z24" s="6"/>
      <c r="AA24" s="6"/>
      <c r="AB24" s="6"/>
      <c r="AC24" s="6"/>
    </row>
    <row r="25" spans="1:29" s="22" customFormat="1" ht="12.75" customHeight="1">
      <c r="A25" s="753" t="s">
        <v>1890</v>
      </c>
      <c r="B25" s="753" t="s">
        <v>2</v>
      </c>
      <c r="C25" s="753" t="s">
        <v>1893</v>
      </c>
      <c r="D25" s="10">
        <v>0.44497277073610064</v>
      </c>
      <c r="E25" s="9">
        <v>-7.3647796558088459</v>
      </c>
      <c r="F25" s="9">
        <v>-1.3284723675137116</v>
      </c>
      <c r="G25" s="9">
        <v>1.4438466194602881</v>
      </c>
      <c r="H25" s="9">
        <v>1.4215884138192934</v>
      </c>
      <c r="I25" s="9">
        <v>-1.2288589761136848</v>
      </c>
      <c r="J25" s="9">
        <v>3.3329041865752203</v>
      </c>
      <c r="K25" s="9">
        <v>2.8622697288019481</v>
      </c>
      <c r="L25" s="9">
        <v>1.1885503947545857</v>
      </c>
      <c r="M25" s="9">
        <v>-1.1116845042513148</v>
      </c>
      <c r="N25" s="9">
        <v>0.95014229689765273</v>
      </c>
      <c r="O25" s="9">
        <v>-2.9964056913027122</v>
      </c>
      <c r="P25" s="9">
        <v>3.8264901437941887</v>
      </c>
      <c r="Q25" s="10"/>
      <c r="R25" s="9">
        <v>-5.9528739075386454</v>
      </c>
      <c r="S25" s="9">
        <v>0.35102949544041451</v>
      </c>
      <c r="T25" s="9">
        <v>2.944682677984332</v>
      </c>
      <c r="U25" s="9">
        <v>2.6871790386190355</v>
      </c>
      <c r="V25" s="9">
        <v>3.1265113848382668</v>
      </c>
      <c r="W25" s="9"/>
      <c r="X25" s="9"/>
      <c r="Y25" s="9"/>
      <c r="Z25" s="9"/>
      <c r="AA25" s="9"/>
      <c r="AB25" s="9"/>
      <c r="AC25" s="9"/>
    </row>
    <row r="26" spans="1:29" s="22" customFormat="1" ht="12.75" customHeight="1">
      <c r="A26" s="753" t="s">
        <v>1891</v>
      </c>
      <c r="B26" s="753" t="s">
        <v>3</v>
      </c>
      <c r="C26" s="753" t="s">
        <v>959</v>
      </c>
      <c r="D26" s="10">
        <v>9.23655223838864</v>
      </c>
      <c r="E26" s="9">
        <v>-2.2878181612206276</v>
      </c>
      <c r="F26" s="9">
        <v>1.2982087268229634</v>
      </c>
      <c r="G26" s="9">
        <v>5.8046389061735795</v>
      </c>
      <c r="H26" s="9">
        <v>1.0744590078597867</v>
      </c>
      <c r="I26" s="9">
        <v>0.8260438194401587</v>
      </c>
      <c r="J26" s="9">
        <v>3.1318663705053353</v>
      </c>
      <c r="K26" s="9">
        <v>-3.2512444622937693</v>
      </c>
      <c r="L26" s="9">
        <v>-0.91712995417009324</v>
      </c>
      <c r="M26" s="9">
        <v>-4.3548852031089069</v>
      </c>
      <c r="N26" s="9">
        <v>2.2600162062679914</v>
      </c>
      <c r="O26" s="9">
        <v>0.5349535567914927</v>
      </c>
      <c r="P26" s="9">
        <v>5.2873201564887609</v>
      </c>
      <c r="Q26" s="10"/>
      <c r="R26" s="9">
        <v>-5.9531345914115974</v>
      </c>
      <c r="S26" s="9">
        <v>1.446703812472208</v>
      </c>
      <c r="T26" s="9">
        <v>5.6259894316387857</v>
      </c>
      <c r="U26" s="9">
        <v>0.77053380329255106</v>
      </c>
      <c r="V26" s="9">
        <v>1.4954661829567897</v>
      </c>
      <c r="W26" s="9"/>
      <c r="X26" s="9"/>
      <c r="Y26" s="9"/>
      <c r="Z26" s="9"/>
      <c r="AA26" s="9"/>
      <c r="AB26" s="9"/>
      <c r="AC26" s="9"/>
    </row>
    <row r="27" spans="1:29" s="22" customFormat="1" ht="12.75" customHeight="1">
      <c r="A27" s="753" t="s">
        <v>1168</v>
      </c>
      <c r="B27" s="753" t="s">
        <v>4</v>
      </c>
      <c r="C27" s="753" t="s">
        <v>960</v>
      </c>
      <c r="D27" s="10">
        <v>33.296751391132517</v>
      </c>
      <c r="E27" s="9">
        <v>3.1628131107867006</v>
      </c>
      <c r="F27" s="9">
        <v>2.3427279169463588</v>
      </c>
      <c r="G27" s="9">
        <v>2.5032644618053297</v>
      </c>
      <c r="H27" s="9">
        <v>2.6522306386862908</v>
      </c>
      <c r="I27" s="9">
        <v>2.7048496087377174</v>
      </c>
      <c r="J27" s="9">
        <v>1.3417262545221575</v>
      </c>
      <c r="K27" s="9">
        <v>1.4434944584097025</v>
      </c>
      <c r="L27" s="9">
        <v>1.2499023599105783</v>
      </c>
      <c r="M27" s="9">
        <v>1.4857800892506816</v>
      </c>
      <c r="N27" s="9">
        <v>3.7177308870620465</v>
      </c>
      <c r="O27" s="9">
        <v>3.717974917371933</v>
      </c>
      <c r="P27" s="9">
        <v>2.8070789321993175</v>
      </c>
      <c r="Q27" s="10"/>
      <c r="R27" s="9">
        <v>3.294234314089195</v>
      </c>
      <c r="S27" s="9">
        <v>2.7046194395123422</v>
      </c>
      <c r="T27" s="9">
        <v>1.1471963705519101</v>
      </c>
      <c r="U27" s="9">
        <v>2.3730763593104172</v>
      </c>
      <c r="V27" s="9">
        <v>0.84354310321543835</v>
      </c>
      <c r="W27" s="9"/>
      <c r="X27" s="9"/>
      <c r="Y27" s="9"/>
      <c r="Z27" s="9"/>
      <c r="AA27" s="9"/>
      <c r="AB27" s="9"/>
      <c r="AC27" s="9"/>
    </row>
    <row r="28" spans="1:29" s="22" customFormat="1" ht="12.75" customHeight="1">
      <c r="A28" s="753" t="s">
        <v>5058</v>
      </c>
      <c r="B28" s="753" t="s">
        <v>5</v>
      </c>
      <c r="C28" s="753" t="s">
        <v>1894</v>
      </c>
      <c r="D28" s="10">
        <v>-2.0515749264331902</v>
      </c>
      <c r="E28" s="9">
        <v>6.248942802923807E-2</v>
      </c>
      <c r="F28" s="9">
        <v>0.18864272267882143</v>
      </c>
      <c r="G28" s="9">
        <v>3.5234678756655029</v>
      </c>
      <c r="H28" s="9">
        <v>-1.9178482192170208</v>
      </c>
      <c r="I28" s="9">
        <v>-2.1080266274654065</v>
      </c>
      <c r="J28" s="9">
        <v>-1.5120162941367425</v>
      </c>
      <c r="K28" s="9">
        <v>0.70165315525569838</v>
      </c>
      <c r="L28" s="9">
        <v>-1.0420833039070203</v>
      </c>
      <c r="M28" s="9">
        <v>2.2537305846082063</v>
      </c>
      <c r="N28" s="9">
        <v>0.12877342270547842</v>
      </c>
      <c r="O28" s="9">
        <v>-0.97050870954822699</v>
      </c>
      <c r="P28" s="9">
        <v>-1.2223284748666572</v>
      </c>
      <c r="Q28" s="10"/>
      <c r="R28" s="9">
        <v>-2.9790578035320436</v>
      </c>
      <c r="S28" s="9">
        <v>-1.036452146381535</v>
      </c>
      <c r="T28" s="9">
        <v>2.0647285130336286</v>
      </c>
      <c r="U28" s="9">
        <v>-0.89216055648215331</v>
      </c>
      <c r="V28" s="9">
        <v>-0.36372453633093471</v>
      </c>
      <c r="W28" s="9"/>
      <c r="X28" s="9"/>
      <c r="Y28" s="9"/>
      <c r="Z28" s="9"/>
      <c r="AA28" s="9"/>
      <c r="AB28" s="9"/>
      <c r="AC28" s="9"/>
    </row>
    <row r="29" spans="1:29" s="22" customFormat="1" ht="12.75" customHeight="1">
      <c r="A29" s="753" t="s">
        <v>3101</v>
      </c>
      <c r="B29" s="753" t="s">
        <v>3100</v>
      </c>
      <c r="C29" s="753" t="s">
        <v>3104</v>
      </c>
      <c r="D29" s="10">
        <v>6.3270614662184386</v>
      </c>
      <c r="E29" s="9">
        <v>-5.6016617161895823</v>
      </c>
      <c r="F29" s="9">
        <v>-1.0143220312678096</v>
      </c>
      <c r="G29" s="9">
        <v>1.4799333327622435</v>
      </c>
      <c r="H29" s="9">
        <v>2.9284118869678366</v>
      </c>
      <c r="I29" s="9">
        <v>-2.4220865445889359</v>
      </c>
      <c r="J29" s="9">
        <v>3.5448566420625269</v>
      </c>
      <c r="K29" s="9">
        <v>1.8144707686650747</v>
      </c>
      <c r="L29" s="9">
        <v>2.7781623654225882</v>
      </c>
      <c r="M29" s="9">
        <v>-2.2432027202645202</v>
      </c>
      <c r="N29" s="9">
        <v>1.226379958738292</v>
      </c>
      <c r="O29" s="9">
        <v>-2.4396355061981865</v>
      </c>
      <c r="P29" s="9">
        <v>6.7301587036535437</v>
      </c>
      <c r="Q29" s="10"/>
      <c r="R29" s="9">
        <v>-8.7398932732412788</v>
      </c>
      <c r="S29" s="9">
        <v>2.4990378668206858E-2</v>
      </c>
      <c r="T29" s="9">
        <v>3.5289783835806361</v>
      </c>
      <c r="U29" s="9">
        <v>3.5789909046397099</v>
      </c>
      <c r="V29" s="9">
        <v>1.3394583230733588</v>
      </c>
      <c r="W29" s="9"/>
      <c r="X29" s="9"/>
      <c r="Y29" s="9"/>
      <c r="Z29" s="9"/>
      <c r="AA29" s="9"/>
      <c r="AB29" s="9"/>
      <c r="AC29" s="9"/>
    </row>
    <row r="30" spans="1:29" s="22" customFormat="1" ht="12.75" customHeight="1">
      <c r="A30" s="753" t="s">
        <v>1892</v>
      </c>
      <c r="B30" s="753" t="s">
        <v>6</v>
      </c>
      <c r="C30" s="753" t="s">
        <v>1895</v>
      </c>
      <c r="D30" s="10">
        <v>5.5227493203472875</v>
      </c>
      <c r="E30" s="9">
        <v>-3.1941546206529523</v>
      </c>
      <c r="F30" s="9">
        <v>4.3170581322456769E-2</v>
      </c>
      <c r="G30" s="9">
        <v>2.9304164786005771</v>
      </c>
      <c r="H30" s="9">
        <v>0.62035581385696048</v>
      </c>
      <c r="I30" s="9">
        <v>-0.5273823452854316</v>
      </c>
      <c r="J30" s="9">
        <v>1.7401195603669635</v>
      </c>
      <c r="K30" s="9">
        <v>0.95502871293535918</v>
      </c>
      <c r="L30" s="9">
        <v>0.2542350692098978</v>
      </c>
      <c r="M30" s="9">
        <v>-0.47118821907064046</v>
      </c>
      <c r="N30" s="9">
        <v>1.3823680521080348</v>
      </c>
      <c r="O30" s="9">
        <v>-0.83796948850731212</v>
      </c>
      <c r="P30" s="9">
        <v>2.6465492793553977</v>
      </c>
      <c r="Q30" s="10"/>
      <c r="R30" s="9">
        <v>-3.7388471747006378</v>
      </c>
      <c r="S30" s="9">
        <v>0.61263554464412096</v>
      </c>
      <c r="T30" s="9">
        <v>2.8916276085033701</v>
      </c>
      <c r="U30" s="9">
        <v>1.4292861604443772</v>
      </c>
      <c r="V30" s="9">
        <v>1.6169966801860909</v>
      </c>
      <c r="W30" s="9"/>
      <c r="X30" s="9"/>
      <c r="Y30" s="9"/>
      <c r="Z30" s="9"/>
      <c r="AA30" s="9"/>
      <c r="AB30" s="9"/>
      <c r="AC30" s="9"/>
    </row>
    <row r="31" spans="1:29" s="22" customFormat="1" ht="5.0999999999999996" customHeight="1">
      <c r="A31" s="571"/>
      <c r="B31" s="571"/>
      <c r="C31" s="571"/>
      <c r="D31" s="10"/>
      <c r="E31" s="9"/>
      <c r="F31" s="9"/>
      <c r="G31" s="9"/>
      <c r="H31" s="9"/>
      <c r="I31" s="9"/>
      <c r="J31" s="9"/>
      <c r="K31" s="9"/>
      <c r="L31" s="9"/>
      <c r="M31" s="9"/>
      <c r="N31" s="9"/>
      <c r="O31" s="9"/>
      <c r="P31" s="9"/>
      <c r="Q31" s="10"/>
      <c r="R31" s="9"/>
      <c r="S31" s="9"/>
      <c r="T31" s="9"/>
      <c r="U31" s="9"/>
      <c r="V31" s="9"/>
      <c r="W31" s="9"/>
      <c r="X31" s="9"/>
      <c r="Y31" s="9"/>
      <c r="Z31" s="9"/>
      <c r="AA31" s="9"/>
      <c r="AB31" s="9"/>
      <c r="AC31" s="9"/>
    </row>
    <row r="32" spans="1:29" s="22" customFormat="1" ht="12.75" customHeight="1">
      <c r="A32" s="749" t="s">
        <v>3021</v>
      </c>
      <c r="B32" s="749" t="s">
        <v>7</v>
      </c>
      <c r="C32" s="749" t="s">
        <v>3022</v>
      </c>
      <c r="D32" s="10"/>
      <c r="E32" s="9"/>
      <c r="F32" s="9"/>
      <c r="G32" s="9"/>
      <c r="H32" s="9"/>
      <c r="I32" s="9"/>
      <c r="J32" s="9"/>
      <c r="K32" s="9"/>
      <c r="L32" s="9"/>
      <c r="M32" s="9"/>
      <c r="N32" s="9"/>
      <c r="O32" s="9"/>
      <c r="P32" s="9"/>
      <c r="Q32" s="10"/>
      <c r="R32" s="9"/>
      <c r="S32" s="9"/>
      <c r="T32" s="9"/>
      <c r="U32" s="9"/>
      <c r="V32" s="9"/>
      <c r="W32" s="9"/>
      <c r="X32" s="9"/>
      <c r="Y32" s="9"/>
      <c r="Z32" s="9"/>
      <c r="AA32" s="9"/>
      <c r="AB32" s="9"/>
      <c r="AC32" s="9"/>
    </row>
    <row r="33" spans="1:29" s="22" customFormat="1" ht="5.0999999999999996" customHeight="1">
      <c r="A33" s="749"/>
      <c r="B33" s="749"/>
      <c r="C33" s="749"/>
      <c r="D33" s="10"/>
      <c r="E33" s="9"/>
      <c r="F33" s="9"/>
      <c r="G33" s="9"/>
      <c r="H33" s="9"/>
      <c r="I33" s="9"/>
      <c r="J33" s="9"/>
      <c r="K33" s="9"/>
      <c r="L33" s="9"/>
      <c r="M33" s="9"/>
      <c r="N33" s="9"/>
      <c r="O33" s="9"/>
      <c r="P33" s="9"/>
      <c r="Q33" s="10"/>
      <c r="R33" s="9"/>
      <c r="S33" s="9"/>
      <c r="T33" s="9"/>
      <c r="U33" s="9"/>
      <c r="V33" s="9"/>
      <c r="W33" s="9"/>
      <c r="X33" s="9"/>
      <c r="Y33" s="9"/>
      <c r="Z33" s="9"/>
      <c r="AA33" s="9"/>
      <c r="AB33" s="9"/>
      <c r="AC33" s="9"/>
    </row>
    <row r="34" spans="1:29" s="22" customFormat="1" ht="14.25">
      <c r="A34" s="755" t="s">
        <v>4436</v>
      </c>
      <c r="B34" s="755" t="s">
        <v>4400</v>
      </c>
      <c r="C34" s="755" t="s">
        <v>4447</v>
      </c>
      <c r="D34" s="6"/>
      <c r="E34" s="6"/>
      <c r="F34" s="6"/>
      <c r="G34" s="6"/>
      <c r="H34" s="6"/>
      <c r="I34" s="6"/>
      <c r="J34" s="6"/>
      <c r="K34" s="6"/>
      <c r="L34" s="6"/>
      <c r="M34" s="6"/>
      <c r="N34" s="6"/>
      <c r="O34" s="6"/>
      <c r="P34" s="6"/>
      <c r="Q34" s="6"/>
      <c r="R34" s="6"/>
      <c r="S34" s="6"/>
      <c r="T34" s="6"/>
      <c r="U34" s="6"/>
      <c r="V34" s="6"/>
      <c r="W34" s="6"/>
      <c r="X34" s="6"/>
      <c r="Y34" s="6"/>
      <c r="Z34" s="6"/>
      <c r="AA34" s="6"/>
      <c r="AB34" s="6"/>
      <c r="AC34" s="6"/>
    </row>
    <row r="35" spans="1:29" s="22" customFormat="1" ht="12.75" customHeight="1">
      <c r="A35" s="753" t="s">
        <v>1896</v>
      </c>
      <c r="B35" s="753" t="s">
        <v>8</v>
      </c>
      <c r="C35" s="753" t="s">
        <v>1897</v>
      </c>
      <c r="D35" s="8">
        <f>P35</f>
        <v>27.200625312660815</v>
      </c>
      <c r="E35" s="8">
        <v>34.519232204275177</v>
      </c>
      <c r="F35" s="8">
        <v>33.684934939183307</v>
      </c>
      <c r="G35" s="8">
        <v>31.641570854648414</v>
      </c>
      <c r="H35" s="8">
        <v>32.999260236930212</v>
      </c>
      <c r="I35" s="8">
        <v>32.660767298239726</v>
      </c>
      <c r="J35" s="8">
        <v>31.721487941852473</v>
      </c>
      <c r="K35" s="8">
        <v>30.35696637083219</v>
      </c>
      <c r="L35" s="8">
        <v>29.5137917034955</v>
      </c>
      <c r="M35" s="8">
        <v>28.304032070911315</v>
      </c>
      <c r="N35" s="8">
        <v>27.61083516824085</v>
      </c>
      <c r="O35" s="8">
        <v>27.071474152609063</v>
      </c>
      <c r="P35" s="8">
        <v>27.200625312660815</v>
      </c>
      <c r="Q35" s="8"/>
      <c r="R35" s="8">
        <v>27.806006519868799</v>
      </c>
      <c r="S35" s="8">
        <v>30.298561921176709</v>
      </c>
      <c r="T35" s="8">
        <v>32.271612631523062</v>
      </c>
      <c r="U35" s="8">
        <v>32.232823756076961</v>
      </c>
      <c r="V35" s="8">
        <v>32.425962882334694</v>
      </c>
      <c r="W35" s="8"/>
      <c r="X35" s="8"/>
      <c r="Y35" s="8"/>
      <c r="Z35" s="8"/>
      <c r="AA35" s="8"/>
      <c r="AB35" s="8"/>
      <c r="AC35" s="8"/>
    </row>
    <row r="36" spans="1:29" s="22" customFormat="1" ht="12.75" customHeight="1">
      <c r="A36" s="753" t="s">
        <v>1898</v>
      </c>
      <c r="B36" s="753" t="s">
        <v>9</v>
      </c>
      <c r="C36" s="753" t="s">
        <v>1899</v>
      </c>
      <c r="D36" s="8">
        <f t="shared" ref="D36:D39" si="2">P36</f>
        <v>28.343846718432314</v>
      </c>
      <c r="E36" s="8">
        <v>23.118165783636009</v>
      </c>
      <c r="F36" s="8">
        <v>28.780840304696504</v>
      </c>
      <c r="G36" s="8">
        <v>30.615562288233296</v>
      </c>
      <c r="H36" s="8">
        <v>31.853690016310416</v>
      </c>
      <c r="I36" s="8">
        <v>31.795414191488469</v>
      </c>
      <c r="J36" s="8">
        <v>31.882059903779165</v>
      </c>
      <c r="K36" s="8">
        <v>31.089120859858539</v>
      </c>
      <c r="L36" s="8">
        <v>29.906044681532702</v>
      </c>
      <c r="M36" s="8">
        <v>28.324169192159726</v>
      </c>
      <c r="N36" s="8">
        <v>28.19763716562106</v>
      </c>
      <c r="O36" s="8">
        <v>28.025460012223114</v>
      </c>
      <c r="P36" s="8">
        <v>28.343846718432314</v>
      </c>
      <c r="Q36" s="8"/>
      <c r="R36" s="8">
        <v>20.758359874848725</v>
      </c>
      <c r="S36" s="8">
        <v>28.496234479799014</v>
      </c>
      <c r="T36" s="8">
        <v>29.73676311597066</v>
      </c>
      <c r="U36" s="8">
        <v>29.457032011460832</v>
      </c>
      <c r="V36" s="8">
        <v>31.437847573371425</v>
      </c>
      <c r="W36" s="8"/>
      <c r="X36" s="8"/>
      <c r="Y36" s="8"/>
      <c r="Z36" s="8"/>
      <c r="AA36" s="8"/>
      <c r="AB36" s="8"/>
      <c r="AC36" s="8"/>
    </row>
    <row r="37" spans="1:29" s="22" customFormat="1" ht="12.75" customHeight="1">
      <c r="A37" s="753" t="s">
        <v>1900</v>
      </c>
      <c r="B37" s="753" t="s">
        <v>10</v>
      </c>
      <c r="C37" s="753" t="s">
        <v>1901</v>
      </c>
      <c r="D37" s="8">
        <f t="shared" si="2"/>
        <v>-1.1432214057714987</v>
      </c>
      <c r="E37" s="8">
        <v>11.401066420639168</v>
      </c>
      <c r="F37" s="8">
        <v>4.9040946344868033</v>
      </c>
      <c r="G37" s="8">
        <v>1.0260085664151184</v>
      </c>
      <c r="H37" s="8">
        <v>1.1455702206197955</v>
      </c>
      <c r="I37" s="8">
        <v>0.86535310675125743</v>
      </c>
      <c r="J37" s="8">
        <v>-0.1605719619266921</v>
      </c>
      <c r="K37" s="8">
        <v>-0.73215448902634961</v>
      </c>
      <c r="L37" s="8">
        <v>-0.39225297803720238</v>
      </c>
      <c r="M37" s="8">
        <v>-2.0137121248410494E-2</v>
      </c>
      <c r="N37" s="8">
        <v>-0.58680199738020988</v>
      </c>
      <c r="O37" s="8">
        <v>-0.95398585961405047</v>
      </c>
      <c r="P37" s="8">
        <v>-1.1432214057714987</v>
      </c>
      <c r="Q37" s="8"/>
      <c r="R37" s="8">
        <v>7.0476466450200732</v>
      </c>
      <c r="S37" s="8">
        <v>1.8023274413776953</v>
      </c>
      <c r="T37" s="8">
        <v>2.534849515552402</v>
      </c>
      <c r="U37" s="8">
        <v>2.7757917446161287</v>
      </c>
      <c r="V37" s="8">
        <v>0.98811530896326971</v>
      </c>
      <c r="W37" s="8"/>
      <c r="X37" s="8"/>
      <c r="Y37" s="8"/>
      <c r="Z37" s="8"/>
      <c r="AA37" s="8"/>
      <c r="AB37" s="8"/>
      <c r="AC37" s="8"/>
    </row>
    <row r="38" spans="1:29" s="22" customFormat="1" ht="5.0999999999999996" customHeight="1">
      <c r="A38" s="750"/>
      <c r="B38" s="750"/>
      <c r="C38" s="750"/>
      <c r="D38" s="6"/>
      <c r="E38" s="6"/>
      <c r="F38" s="6"/>
      <c r="G38" s="6"/>
      <c r="H38" s="6"/>
      <c r="I38" s="6"/>
      <c r="J38" s="6"/>
      <c r="K38" s="6"/>
      <c r="L38" s="6"/>
      <c r="M38" s="6"/>
      <c r="N38" s="6"/>
      <c r="O38" s="6"/>
      <c r="P38" s="6"/>
      <c r="Q38" s="6"/>
      <c r="R38" s="6"/>
      <c r="S38" s="6"/>
      <c r="T38" s="6"/>
      <c r="U38" s="6"/>
      <c r="V38" s="6"/>
      <c r="W38" s="6"/>
      <c r="X38" s="6"/>
      <c r="Y38" s="6"/>
      <c r="Z38" s="6"/>
      <c r="AA38" s="6"/>
      <c r="AB38" s="6"/>
      <c r="AC38" s="6"/>
    </row>
    <row r="39" spans="1:29" s="22" customFormat="1" ht="52.5">
      <c r="A39" s="621" t="s">
        <v>5059</v>
      </c>
      <c r="B39" s="621" t="s">
        <v>4401</v>
      </c>
      <c r="C39" s="621" t="s">
        <v>4448</v>
      </c>
      <c r="D39" s="17">
        <f t="shared" si="2"/>
        <v>17.14</v>
      </c>
      <c r="E39" s="194">
        <v>17.98</v>
      </c>
      <c r="F39" s="194">
        <v>17.98</v>
      </c>
      <c r="G39" s="194">
        <v>17.98</v>
      </c>
      <c r="H39" s="194">
        <v>17.98</v>
      </c>
      <c r="I39" s="194">
        <v>17.98</v>
      </c>
      <c r="J39" s="194">
        <v>17.98</v>
      </c>
      <c r="K39" s="194">
        <v>17.14</v>
      </c>
      <c r="L39" s="194">
        <v>17.14</v>
      </c>
      <c r="M39" s="194">
        <v>17.14</v>
      </c>
      <c r="N39" s="194">
        <v>17.14</v>
      </c>
      <c r="O39" s="194">
        <v>17.14</v>
      </c>
      <c r="P39" s="194">
        <v>17.14</v>
      </c>
      <c r="Q39" s="17"/>
      <c r="R39" s="194">
        <v>16.850000000000001</v>
      </c>
      <c r="S39" s="194">
        <v>16.850000000000001</v>
      </c>
      <c r="T39" s="194">
        <v>16.850000000000001</v>
      </c>
      <c r="U39" s="194">
        <v>16.850000000000001</v>
      </c>
      <c r="V39" s="194">
        <v>16.850000000000001</v>
      </c>
      <c r="W39" s="194">
        <v>16.850000000000001</v>
      </c>
      <c r="X39" s="194">
        <v>16.61</v>
      </c>
      <c r="Y39" s="194">
        <v>16.61</v>
      </c>
      <c r="Z39" s="194">
        <v>16.61</v>
      </c>
      <c r="AA39" s="194">
        <v>16.61</v>
      </c>
      <c r="AB39" s="194">
        <v>16.61</v>
      </c>
      <c r="AC39" s="194">
        <v>16.61</v>
      </c>
    </row>
    <row r="40" spans="1:29" s="22" customFormat="1" ht="5.0999999999999996" customHeight="1">
      <c r="A40" s="750"/>
      <c r="B40" s="750"/>
      <c r="C40" s="750"/>
      <c r="D40" s="6"/>
      <c r="E40" s="6"/>
      <c r="F40" s="6"/>
      <c r="G40" s="6"/>
      <c r="H40" s="6"/>
      <c r="I40" s="6"/>
      <c r="J40" s="6"/>
      <c r="K40" s="6"/>
      <c r="L40" s="6"/>
      <c r="M40" s="6"/>
      <c r="N40" s="6"/>
      <c r="O40" s="6"/>
      <c r="P40" s="6"/>
      <c r="Q40" s="6"/>
      <c r="R40" s="6"/>
      <c r="S40" s="6"/>
      <c r="T40" s="6"/>
      <c r="U40" s="6"/>
      <c r="V40" s="6"/>
      <c r="W40" s="6"/>
      <c r="X40" s="6"/>
      <c r="Y40" s="6"/>
      <c r="Z40" s="6"/>
      <c r="AA40" s="6"/>
      <c r="AB40" s="6"/>
      <c r="AC40" s="6"/>
    </row>
    <row r="41" spans="1:29" s="22" customFormat="1" ht="25.5">
      <c r="A41" s="751" t="s">
        <v>1902</v>
      </c>
      <c r="B41" s="751" t="s">
        <v>12</v>
      </c>
      <c r="C41" s="751" t="s">
        <v>1903</v>
      </c>
      <c r="D41" s="6"/>
      <c r="E41" s="16"/>
      <c r="F41" s="16"/>
      <c r="G41" s="16"/>
      <c r="H41" s="16"/>
      <c r="I41" s="16"/>
      <c r="J41" s="16"/>
      <c r="K41" s="6"/>
      <c r="L41" s="6"/>
      <c r="M41" s="6"/>
      <c r="N41" s="6"/>
      <c r="O41" s="6"/>
      <c r="P41" s="6"/>
      <c r="Q41" s="6"/>
      <c r="R41" s="16"/>
      <c r="S41" s="16"/>
      <c r="T41" s="16"/>
      <c r="U41" s="16"/>
      <c r="V41" s="16"/>
      <c r="W41" s="16"/>
      <c r="X41" s="6"/>
      <c r="Y41" s="6"/>
      <c r="Z41" s="6"/>
      <c r="AA41" s="6"/>
      <c r="AB41" s="6"/>
      <c r="AC41" s="6"/>
    </row>
    <row r="42" spans="1:29" s="22" customFormat="1" ht="25.5" customHeight="1">
      <c r="A42" s="623" t="s">
        <v>1904</v>
      </c>
      <c r="B42" s="623" t="s">
        <v>3343</v>
      </c>
      <c r="C42" s="623" t="s">
        <v>1905</v>
      </c>
      <c r="D42" s="855">
        <f>AVERAGE(E42:P42)</f>
        <v>1.4883685646663567</v>
      </c>
      <c r="E42" s="17">
        <v>1.6876865180159499</v>
      </c>
      <c r="F42" s="17">
        <v>1.7715186651391599</v>
      </c>
      <c r="G42" s="17">
        <v>1.6002532763740398</v>
      </c>
      <c r="H42" s="17">
        <v>1.5997461590851898</v>
      </c>
      <c r="I42" s="17">
        <v>1.7958701563352499</v>
      </c>
      <c r="J42" s="17">
        <v>1.5531055680447698</v>
      </c>
      <c r="K42" s="17">
        <v>1.40087126081337</v>
      </c>
      <c r="L42" s="17">
        <v>1.5872993028848601</v>
      </c>
      <c r="M42" s="17">
        <v>1.3533213416349299</v>
      </c>
      <c r="N42" s="17">
        <v>1.3314400402901903</v>
      </c>
      <c r="O42" s="17">
        <v>1.2455429404379699</v>
      </c>
      <c r="P42" s="17">
        <v>0.93376754694060404</v>
      </c>
      <c r="Q42" s="855"/>
      <c r="R42" s="17">
        <v>0.93616096919380398</v>
      </c>
      <c r="S42" s="17">
        <v>1.08021237494238</v>
      </c>
      <c r="T42" s="17">
        <v>0.78348931458548488</v>
      </c>
      <c r="U42" s="17">
        <v>0.94415897452174702</v>
      </c>
      <c r="V42" s="17">
        <v>0.92033416929804401</v>
      </c>
      <c r="W42" s="17"/>
      <c r="X42" s="17"/>
      <c r="Y42" s="17"/>
      <c r="Z42" s="17"/>
      <c r="AA42" s="17"/>
      <c r="AB42" s="17"/>
      <c r="AC42" s="17"/>
    </row>
    <row r="43" spans="1:29" s="22" customFormat="1" ht="25.5">
      <c r="A43" s="623" t="s">
        <v>1906</v>
      </c>
      <c r="B43" s="623" t="s">
        <v>13</v>
      </c>
      <c r="C43" s="623" t="s">
        <v>1907</v>
      </c>
      <c r="D43" s="856">
        <f>P43</f>
        <v>4.1323386550099999</v>
      </c>
      <c r="E43" s="17">
        <v>4.2425928226167899</v>
      </c>
      <c r="F43" s="17">
        <v>4.3322727013157092</v>
      </c>
      <c r="G43" s="17">
        <v>4.2041796769981596</v>
      </c>
      <c r="H43" s="17">
        <v>4.3601193355036303</v>
      </c>
      <c r="I43" s="17">
        <v>4.3767681242932301</v>
      </c>
      <c r="J43" s="17">
        <v>4.3553598457383398</v>
      </c>
      <c r="K43" s="17">
        <v>4.2853454848624093</v>
      </c>
      <c r="L43" s="17">
        <v>4.4411988742625104</v>
      </c>
      <c r="M43" s="17">
        <v>4.3736544563531501</v>
      </c>
      <c r="N43" s="17">
        <v>4.1650174201921999</v>
      </c>
      <c r="O43" s="17">
        <v>4.2052832483985094</v>
      </c>
      <c r="P43" s="17">
        <v>4.1323386550099999</v>
      </c>
      <c r="Q43" s="856"/>
      <c r="R43" s="17">
        <v>4.2362775001087796</v>
      </c>
      <c r="S43" s="17">
        <v>4.2762993391706701</v>
      </c>
      <c r="T43" s="17">
        <v>4.2135481476886394</v>
      </c>
      <c r="U43" s="17">
        <v>4.2239731432627501</v>
      </c>
      <c r="V43" s="17">
        <v>4.1868572108313202</v>
      </c>
      <c r="W43" s="17"/>
      <c r="X43" s="17"/>
      <c r="Y43" s="17"/>
      <c r="Z43" s="17"/>
      <c r="AA43" s="17"/>
      <c r="AB43" s="17"/>
      <c r="AC43" s="17"/>
    </row>
    <row r="44" spans="1:29" s="22" customFormat="1" ht="25.5" customHeight="1">
      <c r="A44" s="623" t="s">
        <v>1908</v>
      </c>
      <c r="B44" s="623" t="s">
        <v>3344</v>
      </c>
      <c r="C44" s="623" t="s">
        <v>1909</v>
      </c>
      <c r="D44" s="855">
        <f>AVERAGE(E44:P44)</f>
        <v>16.304566689585553</v>
      </c>
      <c r="E44" s="17">
        <v>17.1143465796576</v>
      </c>
      <c r="F44" s="17">
        <v>15.996209000463898</v>
      </c>
      <c r="G44" s="17">
        <v>15.836881550898205</v>
      </c>
      <c r="H44" s="17">
        <v>15.213405471643764</v>
      </c>
      <c r="I44" s="17">
        <v>16.046924854312216</v>
      </c>
      <c r="J44" s="17">
        <v>15.380461719427233</v>
      </c>
      <c r="K44" s="17">
        <v>16.073330701092821</v>
      </c>
      <c r="L44" s="17">
        <v>16.66115426714649</v>
      </c>
      <c r="M44" s="17">
        <v>17.614693846265386</v>
      </c>
      <c r="N44" s="17">
        <v>17.291418827461147</v>
      </c>
      <c r="O44" s="17">
        <v>16.574457492098272</v>
      </c>
      <c r="P44" s="17">
        <v>15.851515964559599</v>
      </c>
      <c r="Q44" s="855"/>
      <c r="R44" s="17">
        <v>16.547581855658716</v>
      </c>
      <c r="S44" s="17">
        <v>16.397953156449688</v>
      </c>
      <c r="T44" s="17">
        <v>15.683485466304779</v>
      </c>
      <c r="U44" s="17">
        <v>15.959091403177302</v>
      </c>
      <c r="V44" s="17">
        <v>16.441302934146623</v>
      </c>
      <c r="W44" s="17"/>
      <c r="X44" s="17"/>
      <c r="Y44" s="17"/>
      <c r="Z44" s="17"/>
      <c r="AA44" s="17"/>
      <c r="AB44" s="17"/>
      <c r="AC44" s="17"/>
    </row>
    <row r="45" spans="1:29" s="22" customFormat="1" ht="25.5">
      <c r="A45" s="623" t="s">
        <v>1910</v>
      </c>
      <c r="B45" s="623" t="s">
        <v>14</v>
      </c>
      <c r="C45" s="623" t="s">
        <v>1911</v>
      </c>
      <c r="D45" s="856">
        <f>P45</f>
        <v>14.986518092745609</v>
      </c>
      <c r="E45" s="17">
        <v>15.834374715953876</v>
      </c>
      <c r="F45" s="17">
        <v>15.704033380555718</v>
      </c>
      <c r="G45" s="17">
        <v>15.529677661504802</v>
      </c>
      <c r="H45" s="17">
        <v>15.397230546776113</v>
      </c>
      <c r="I45" s="17">
        <v>15.385595710788067</v>
      </c>
      <c r="J45" s="17">
        <v>15.160135387544026</v>
      </c>
      <c r="K45" s="17">
        <v>15.12118383827252</v>
      </c>
      <c r="L45" s="17">
        <v>15.070210198797316</v>
      </c>
      <c r="M45" s="17">
        <v>15.122498384216362</v>
      </c>
      <c r="N45" s="17">
        <v>15.149759726049203</v>
      </c>
      <c r="O45" s="17">
        <v>15.07181545502303</v>
      </c>
      <c r="P45" s="17">
        <v>14.986518092745609</v>
      </c>
      <c r="Q45" s="856"/>
      <c r="R45" s="17">
        <v>14.928264981144249</v>
      </c>
      <c r="S45" s="17">
        <v>14.879020731525559</v>
      </c>
      <c r="T45" s="17">
        <v>14.797945466007512</v>
      </c>
      <c r="U45" s="17">
        <v>14.765755426123009</v>
      </c>
      <c r="V45" s="17">
        <v>14.766288469300449</v>
      </c>
      <c r="W45" s="17"/>
      <c r="X45" s="17"/>
      <c r="Y45" s="17"/>
      <c r="Z45" s="17"/>
      <c r="AA45" s="17"/>
      <c r="AB45" s="17"/>
      <c r="AC45" s="17"/>
    </row>
    <row r="46" spans="1:29" s="22" customFormat="1" ht="5.0999999999999996" customHeight="1">
      <c r="A46" s="749"/>
      <c r="B46" s="749"/>
      <c r="C46" s="749"/>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row>
    <row r="47" spans="1:29" s="22" customFormat="1" ht="25.5">
      <c r="A47" s="751" t="s">
        <v>3341</v>
      </c>
      <c r="B47" s="751" t="s">
        <v>2480</v>
      </c>
      <c r="C47" s="751" t="s">
        <v>2484</v>
      </c>
      <c r="D47" s="856">
        <f t="shared" ref="D47:D48" si="3">P47</f>
        <v>4.75</v>
      </c>
      <c r="E47" s="16">
        <v>5</v>
      </c>
      <c r="F47" s="16">
        <v>5</v>
      </c>
      <c r="G47" s="16">
        <v>5</v>
      </c>
      <c r="H47" s="16">
        <v>5</v>
      </c>
      <c r="I47" s="16">
        <v>4.75</v>
      </c>
      <c r="J47" s="16">
        <v>4.75</v>
      </c>
      <c r="K47" s="16">
        <v>4.75</v>
      </c>
      <c r="L47" s="16">
        <v>4.75</v>
      </c>
      <c r="M47" s="16">
        <v>4.75</v>
      </c>
      <c r="N47" s="16">
        <v>4.75</v>
      </c>
      <c r="O47" s="16">
        <v>4.75</v>
      </c>
      <c r="P47" s="16">
        <v>4.75</v>
      </c>
      <c r="Q47" s="856"/>
      <c r="R47" s="16">
        <v>4.75</v>
      </c>
      <c r="S47" s="16">
        <v>4.5</v>
      </c>
      <c r="T47" s="16">
        <v>4.5</v>
      </c>
      <c r="U47" s="16">
        <v>4.5</v>
      </c>
      <c r="V47" s="16">
        <v>4.25</v>
      </c>
      <c r="W47" s="16"/>
      <c r="X47" s="16"/>
      <c r="Y47" s="16"/>
      <c r="Z47" s="16"/>
      <c r="AA47" s="16"/>
      <c r="AB47" s="16"/>
      <c r="AC47" s="16"/>
    </row>
    <row r="48" spans="1:29" s="22" customFormat="1" ht="25.5">
      <c r="A48" s="751" t="s">
        <v>2481</v>
      </c>
      <c r="B48" s="751" t="s">
        <v>3342</v>
      </c>
      <c r="C48" s="751" t="s">
        <v>3339</v>
      </c>
      <c r="D48" s="856">
        <f t="shared" si="3"/>
        <v>6</v>
      </c>
      <c r="E48" s="194">
        <v>6.25</v>
      </c>
      <c r="F48" s="194">
        <v>6.25</v>
      </c>
      <c r="G48" s="194">
        <v>6.25</v>
      </c>
      <c r="H48" s="194">
        <v>6.25</v>
      </c>
      <c r="I48" s="194">
        <v>6</v>
      </c>
      <c r="J48" s="194">
        <v>6</v>
      </c>
      <c r="K48" s="194">
        <v>6</v>
      </c>
      <c r="L48" s="194">
        <v>6</v>
      </c>
      <c r="M48" s="194">
        <v>6</v>
      </c>
      <c r="N48" s="194">
        <v>6</v>
      </c>
      <c r="O48" s="194">
        <v>6</v>
      </c>
      <c r="P48" s="194">
        <v>6</v>
      </c>
      <c r="Q48" s="856"/>
      <c r="R48" s="194">
        <v>6</v>
      </c>
      <c r="S48" s="194">
        <v>6</v>
      </c>
      <c r="T48" s="194">
        <v>6</v>
      </c>
      <c r="U48" s="194">
        <v>6</v>
      </c>
      <c r="V48" s="194">
        <v>5.75</v>
      </c>
      <c r="W48" s="194"/>
      <c r="X48" s="194"/>
      <c r="Y48" s="194"/>
      <c r="Z48" s="194"/>
      <c r="AA48" s="194"/>
      <c r="AB48" s="194"/>
      <c r="AC48" s="194"/>
    </row>
    <row r="49" spans="1:29" s="22" customFormat="1" ht="25.5">
      <c r="A49" s="751" t="s">
        <v>2482</v>
      </c>
      <c r="B49" s="751" t="s">
        <v>2483</v>
      </c>
      <c r="C49" s="751" t="s">
        <v>3340</v>
      </c>
      <c r="D49" s="856">
        <f>P49</f>
        <v>1.5</v>
      </c>
      <c r="E49" s="16">
        <v>0.25</v>
      </c>
      <c r="F49" s="16">
        <v>0.25</v>
      </c>
      <c r="G49" s="16">
        <v>0.25</v>
      </c>
      <c r="H49" s="16">
        <v>0.25</v>
      </c>
      <c r="I49" s="16">
        <v>0.25</v>
      </c>
      <c r="J49" s="16">
        <v>0.25</v>
      </c>
      <c r="K49" s="16">
        <v>0.25</v>
      </c>
      <c r="L49" s="16">
        <v>0.25</v>
      </c>
      <c r="M49" s="16">
        <v>0.25</v>
      </c>
      <c r="N49" s="16">
        <v>0.25</v>
      </c>
      <c r="O49" s="16">
        <v>0.75</v>
      </c>
      <c r="P49" s="16">
        <v>1.5</v>
      </c>
      <c r="Q49" s="856"/>
      <c r="R49" s="16">
        <v>1.5</v>
      </c>
      <c r="S49" s="16">
        <v>1.5</v>
      </c>
      <c r="T49" s="16">
        <v>1.5</v>
      </c>
      <c r="U49" s="16">
        <v>1.5</v>
      </c>
      <c r="V49" s="16">
        <v>1.75</v>
      </c>
      <c r="W49" s="16"/>
      <c r="X49" s="16"/>
      <c r="Y49" s="16"/>
      <c r="Z49" s="16"/>
      <c r="AA49" s="16"/>
      <c r="AB49" s="16"/>
      <c r="AC49" s="16"/>
    </row>
    <row r="50" spans="1:29" s="22" customFormat="1" ht="5.0999999999999996" customHeight="1">
      <c r="A50" s="610"/>
      <c r="B50" s="610"/>
      <c r="C50" s="610"/>
      <c r="D50" s="18"/>
      <c r="E50" s="6"/>
      <c r="F50" s="6"/>
      <c r="G50" s="6"/>
      <c r="H50" s="6"/>
      <c r="I50" s="6"/>
      <c r="J50" s="6"/>
      <c r="K50" s="6"/>
      <c r="L50" s="6"/>
      <c r="M50" s="6"/>
      <c r="N50" s="6"/>
      <c r="O50" s="6"/>
      <c r="P50" s="6"/>
      <c r="Q50" s="18"/>
      <c r="R50" s="6"/>
      <c r="S50" s="6"/>
      <c r="T50" s="6"/>
      <c r="U50" s="6"/>
      <c r="V50" s="6"/>
      <c r="W50" s="6"/>
      <c r="X50" s="6"/>
      <c r="Y50" s="6"/>
      <c r="Z50" s="6"/>
      <c r="AA50" s="6"/>
      <c r="AB50" s="6"/>
      <c r="AC50" s="6"/>
    </row>
    <row r="51" spans="1:29" s="22" customFormat="1" ht="25.5">
      <c r="A51" s="751" t="s">
        <v>3200</v>
      </c>
      <c r="B51" s="751" t="s">
        <v>3197</v>
      </c>
      <c r="C51" s="751" t="s">
        <v>3201</v>
      </c>
      <c r="D51" s="855">
        <f>AVERAGE(E51:P51)</f>
        <v>2.9687591232031232</v>
      </c>
      <c r="E51" s="16">
        <v>3.0877394131084168</v>
      </c>
      <c r="F51" s="16">
        <v>2.5537387905658897</v>
      </c>
      <c r="G51" s="16">
        <v>2.67207516496127</v>
      </c>
      <c r="H51" s="16">
        <v>3.3504580190749826</v>
      </c>
      <c r="I51" s="16">
        <v>3.5386960057834806</v>
      </c>
      <c r="J51" s="16">
        <v>3.2953417015341704</v>
      </c>
      <c r="K51" s="16">
        <v>2.7203082191780821</v>
      </c>
      <c r="L51" s="16">
        <v>2.5197712332095832</v>
      </c>
      <c r="M51" s="16">
        <v>2.2315418169220353</v>
      </c>
      <c r="N51" s="16">
        <v>2.9347379060951471</v>
      </c>
      <c r="O51" s="16">
        <v>3.251841542552202</v>
      </c>
      <c r="P51" s="16">
        <v>3.4688596654522241</v>
      </c>
      <c r="Q51" s="855"/>
      <c r="R51" s="16">
        <v>3.6912047035139093</v>
      </c>
      <c r="S51" s="16">
        <v>3.7308837467776046</v>
      </c>
      <c r="T51" s="16">
        <v>3.8208261535728565</v>
      </c>
      <c r="U51" s="16">
        <v>3.8979315879225593</v>
      </c>
      <c r="V51" s="16">
        <v>3.9218347593120737</v>
      </c>
      <c r="W51" s="16"/>
      <c r="X51" s="16"/>
      <c r="Y51" s="16"/>
      <c r="Z51" s="16"/>
      <c r="AA51" s="16"/>
      <c r="AB51" s="16"/>
      <c r="AC51" s="16"/>
    </row>
    <row r="52" spans="1:29" s="22" customFormat="1" ht="25.5">
      <c r="A52" s="751" t="s">
        <v>3202</v>
      </c>
      <c r="B52" s="751" t="s">
        <v>3198</v>
      </c>
      <c r="C52" s="751" t="s">
        <v>3204</v>
      </c>
      <c r="D52" s="855">
        <f t="shared" ref="D52:D53" si="4">AVERAGE(E52:P52)</f>
        <v>5.6486083961050078</v>
      </c>
      <c r="E52" s="194">
        <v>6.2642857142857142</v>
      </c>
      <c r="F52" s="194">
        <v>6.0844385026737964</v>
      </c>
      <c r="G52" s="194">
        <v>6.4031126202603277</v>
      </c>
      <c r="H52" s="194">
        <v>6.57</v>
      </c>
      <c r="I52" s="194">
        <v>6.25</v>
      </c>
      <c r="J52" s="194">
        <v>5.96</v>
      </c>
      <c r="K52" s="194">
        <v>5.3849999999999998</v>
      </c>
      <c r="L52" s="194">
        <v>4.7874238227146808</v>
      </c>
      <c r="M52" s="194">
        <v>4.62</v>
      </c>
      <c r="N52" s="194">
        <v>4.9504316972205791</v>
      </c>
      <c r="O52" s="194">
        <v>4.8600000000000003</v>
      </c>
      <c r="P52" s="194" t="s">
        <v>11</v>
      </c>
      <c r="Q52" s="1327"/>
      <c r="R52" s="194">
        <v>4.8899999999999997</v>
      </c>
      <c r="S52" s="194" t="s">
        <v>11</v>
      </c>
      <c r="T52" s="16">
        <v>4.7549999999999999</v>
      </c>
      <c r="U52" s="16">
        <v>4.6399999999999997</v>
      </c>
      <c r="V52" s="16">
        <v>4.7178075010298546</v>
      </c>
      <c r="W52" s="16"/>
      <c r="X52" s="16"/>
      <c r="Y52" s="16"/>
      <c r="Z52" s="16"/>
      <c r="AA52" s="16"/>
      <c r="AB52" s="16"/>
      <c r="AC52" s="194"/>
    </row>
    <row r="53" spans="1:29" s="22" customFormat="1" ht="25.5">
      <c r="A53" s="751" t="s">
        <v>3203</v>
      </c>
      <c r="B53" s="751" t="s">
        <v>3199</v>
      </c>
      <c r="C53" s="751" t="s">
        <v>3205</v>
      </c>
      <c r="D53" s="855">
        <f t="shared" si="4"/>
        <v>11.844994619537886</v>
      </c>
      <c r="E53" s="194">
        <v>13.923076923076923</v>
      </c>
      <c r="F53" s="194">
        <v>13.514545454545454</v>
      </c>
      <c r="G53" s="194">
        <v>11.24274165202109</v>
      </c>
      <c r="H53" s="194">
        <v>13.627272727272727</v>
      </c>
      <c r="I53" s="194">
        <v>12.261616814874696</v>
      </c>
      <c r="J53" s="194">
        <v>9.9466666666666672</v>
      </c>
      <c r="K53" s="194">
        <v>12.452857142857143</v>
      </c>
      <c r="L53" s="194">
        <v>11.192307692307692</v>
      </c>
      <c r="M53" s="194">
        <v>9.3281818181818181</v>
      </c>
      <c r="N53" s="194">
        <v>13.05</v>
      </c>
      <c r="O53" s="194">
        <v>9.7556739231125515</v>
      </c>
      <c r="P53" s="194" t="s">
        <v>11</v>
      </c>
      <c r="Q53" s="855"/>
      <c r="R53" s="194">
        <v>9.6909616351147605</v>
      </c>
      <c r="S53" s="194">
        <v>9.9270588235294124</v>
      </c>
      <c r="T53" s="194">
        <v>10.276080274603114</v>
      </c>
      <c r="U53" s="194">
        <v>9.0375493307297265</v>
      </c>
      <c r="V53" s="194">
        <v>10.021171054911749</v>
      </c>
      <c r="W53" s="194"/>
      <c r="X53" s="194"/>
      <c r="Y53" s="194"/>
      <c r="Z53" s="194"/>
      <c r="AA53" s="194"/>
      <c r="AB53" s="194"/>
      <c r="AC53" s="194"/>
    </row>
    <row r="54" spans="1:29" s="22" customFormat="1" ht="5.0999999999999996" customHeight="1">
      <c r="A54" s="610"/>
      <c r="B54" s="610"/>
      <c r="C54" s="610"/>
      <c r="D54" s="18"/>
      <c r="E54" s="6"/>
      <c r="F54" s="6"/>
      <c r="G54" s="6"/>
      <c r="H54" s="6"/>
      <c r="I54" s="6"/>
      <c r="J54" s="6"/>
      <c r="K54" s="6"/>
      <c r="L54" s="6"/>
      <c r="M54" s="6"/>
      <c r="N54" s="6"/>
      <c r="O54" s="6"/>
      <c r="P54" s="6"/>
      <c r="Q54" s="18"/>
      <c r="R54" s="6"/>
      <c r="S54" s="6"/>
      <c r="T54" s="6"/>
      <c r="U54" s="6"/>
      <c r="V54" s="6"/>
      <c r="W54" s="6"/>
      <c r="X54" s="6"/>
      <c r="Y54" s="6"/>
      <c r="Z54" s="6"/>
      <c r="AA54" s="6"/>
      <c r="AB54" s="6"/>
      <c r="AC54" s="6"/>
    </row>
    <row r="55" spans="1:29" s="22" customFormat="1" ht="12.75" customHeight="1">
      <c r="A55" s="749" t="s">
        <v>3019</v>
      </c>
      <c r="B55" s="749" t="s">
        <v>15</v>
      </c>
      <c r="C55" s="749" t="s">
        <v>3020</v>
      </c>
      <c r="D55" s="5"/>
      <c r="E55" s="5"/>
      <c r="F55" s="5"/>
      <c r="G55" s="5"/>
      <c r="H55" s="5"/>
      <c r="I55" s="5"/>
      <c r="J55" s="5"/>
      <c r="K55" s="5"/>
      <c r="L55" s="5"/>
      <c r="M55" s="5"/>
      <c r="N55" s="5"/>
      <c r="O55" s="5"/>
      <c r="P55" s="5"/>
      <c r="Q55" s="5"/>
      <c r="R55" s="5"/>
      <c r="S55" s="5"/>
      <c r="T55" s="5"/>
      <c r="U55" s="5"/>
      <c r="V55" s="5"/>
      <c r="W55" s="5"/>
      <c r="X55" s="5"/>
      <c r="Y55" s="5"/>
      <c r="Z55" s="5"/>
      <c r="AA55" s="5"/>
      <c r="AB55" s="5"/>
      <c r="AC55" s="5"/>
    </row>
    <row r="56" spans="1:29" s="22" customFormat="1" ht="5.0999999999999996" customHeight="1">
      <c r="A56" s="749"/>
      <c r="B56" s="749"/>
      <c r="C56" s="749"/>
      <c r="D56" s="5"/>
      <c r="E56" s="5"/>
      <c r="F56" s="5"/>
      <c r="G56" s="5"/>
      <c r="H56" s="5"/>
      <c r="I56" s="5"/>
      <c r="J56" s="5"/>
      <c r="K56" s="5"/>
      <c r="L56" s="5"/>
      <c r="M56" s="5"/>
      <c r="N56" s="5"/>
      <c r="O56" s="5"/>
      <c r="P56" s="5"/>
      <c r="Q56" s="5"/>
      <c r="R56" s="5"/>
      <c r="S56" s="5"/>
      <c r="T56" s="5"/>
      <c r="U56" s="5"/>
      <c r="V56" s="5"/>
      <c r="W56" s="5"/>
      <c r="X56" s="5"/>
      <c r="Y56" s="5"/>
      <c r="Z56" s="5"/>
      <c r="AA56" s="5"/>
      <c r="AB56" s="5"/>
      <c r="AC56" s="5"/>
    </row>
    <row r="57" spans="1:29" s="22" customFormat="1" ht="14.25">
      <c r="A57" s="609" t="s">
        <v>4437</v>
      </c>
      <c r="B57" s="609" t="s">
        <v>4402</v>
      </c>
      <c r="C57" s="609" t="s">
        <v>4449</v>
      </c>
      <c r="D57" s="8">
        <v>32.308662442859365</v>
      </c>
      <c r="E57" s="8" t="s">
        <v>4161</v>
      </c>
      <c r="F57" s="8" t="s">
        <v>4161</v>
      </c>
      <c r="G57" s="8">
        <v>33.150387922237002</v>
      </c>
      <c r="H57" s="8" t="s">
        <v>4161</v>
      </c>
      <c r="I57" s="8" t="s">
        <v>4161</v>
      </c>
      <c r="J57" s="8">
        <v>33.969538601220975</v>
      </c>
      <c r="K57" s="8" t="s">
        <v>4161</v>
      </c>
      <c r="L57" s="8" t="s">
        <v>4161</v>
      </c>
      <c r="M57" s="8">
        <v>32.5952606170219</v>
      </c>
      <c r="N57" s="8" t="s">
        <v>4161</v>
      </c>
      <c r="O57" s="8" t="s">
        <v>4161</v>
      </c>
      <c r="P57" s="8">
        <v>32.308662442859365</v>
      </c>
      <c r="Q57" s="8"/>
      <c r="R57" s="8" t="s">
        <v>4161</v>
      </c>
      <c r="S57" s="8" t="s">
        <v>4161</v>
      </c>
      <c r="T57" s="8">
        <v>33.94683431464243</v>
      </c>
      <c r="U57" s="8" t="s">
        <v>4161</v>
      </c>
      <c r="V57" s="8" t="s">
        <v>4161</v>
      </c>
      <c r="W57" s="8"/>
      <c r="X57" s="8"/>
      <c r="Y57" s="8"/>
      <c r="Z57" s="8"/>
      <c r="AA57" s="8"/>
      <c r="AB57" s="8"/>
      <c r="AC57" s="8"/>
    </row>
    <row r="58" spans="1:29" s="22" customFormat="1" ht="14.25">
      <c r="A58" s="609" t="s">
        <v>4438</v>
      </c>
      <c r="B58" s="609" t="s">
        <v>4403</v>
      </c>
      <c r="C58" s="609" t="s">
        <v>4450</v>
      </c>
      <c r="D58" s="8">
        <v>68.836696445605909</v>
      </c>
      <c r="E58" s="8" t="s">
        <v>4161</v>
      </c>
      <c r="F58" s="8" t="s">
        <v>4161</v>
      </c>
      <c r="G58" s="8">
        <v>69.771200148330863</v>
      </c>
      <c r="H58" s="8" t="s">
        <v>4161</v>
      </c>
      <c r="I58" s="8" t="s">
        <v>4161</v>
      </c>
      <c r="J58" s="8">
        <v>71.442371526084941</v>
      </c>
      <c r="K58" s="8" t="s">
        <v>4161</v>
      </c>
      <c r="L58" s="8" t="s">
        <v>4161</v>
      </c>
      <c r="M58" s="8">
        <v>69.46846358600655</v>
      </c>
      <c r="N58" s="8" t="s">
        <v>4161</v>
      </c>
      <c r="O58" s="8" t="s">
        <v>4161</v>
      </c>
      <c r="P58" s="8">
        <v>68.836696445605909</v>
      </c>
      <c r="Q58" s="8"/>
      <c r="R58" s="8" t="s">
        <v>4161</v>
      </c>
      <c r="S58" s="8" t="s">
        <v>4161</v>
      </c>
      <c r="T58" s="8">
        <v>67.658963348564512</v>
      </c>
      <c r="U58" s="8" t="s">
        <v>4161</v>
      </c>
      <c r="V58" s="8" t="s">
        <v>4161</v>
      </c>
      <c r="W58" s="8"/>
      <c r="X58" s="8"/>
      <c r="Y58" s="8"/>
      <c r="Z58" s="8"/>
      <c r="AA58" s="8"/>
      <c r="AB58" s="8"/>
      <c r="AC58" s="8"/>
    </row>
    <row r="59" spans="1:29" s="22" customFormat="1" ht="27">
      <c r="A59" s="609" t="s">
        <v>4439</v>
      </c>
      <c r="B59" s="609" t="s">
        <v>4404</v>
      </c>
      <c r="C59" s="609" t="s">
        <v>4451</v>
      </c>
      <c r="D59" s="8">
        <v>-9.1531369661934736</v>
      </c>
      <c r="E59" s="8" t="s">
        <v>4161</v>
      </c>
      <c r="F59" s="8" t="s">
        <v>4161</v>
      </c>
      <c r="G59" s="8">
        <v>-10.823918368067895</v>
      </c>
      <c r="H59" s="8" t="s">
        <v>4161</v>
      </c>
      <c r="I59" s="8" t="s">
        <v>4161</v>
      </c>
      <c r="J59" s="8">
        <v>-11.216836921759521</v>
      </c>
      <c r="K59" s="8" t="s">
        <v>4161</v>
      </c>
      <c r="L59" s="8" t="s">
        <v>4161</v>
      </c>
      <c r="M59" s="8">
        <v>-11.51082389593779</v>
      </c>
      <c r="N59" s="8" t="s">
        <v>4161</v>
      </c>
      <c r="O59" s="8" t="s">
        <v>4161</v>
      </c>
      <c r="P59" s="8">
        <v>-9.1531369661934736</v>
      </c>
      <c r="Q59" s="8"/>
      <c r="R59" s="8" t="s">
        <v>4161</v>
      </c>
      <c r="S59" s="8" t="s">
        <v>4161</v>
      </c>
      <c r="T59" s="8">
        <v>-5.2726334349832689</v>
      </c>
      <c r="U59" s="8" t="s">
        <v>4161</v>
      </c>
      <c r="V59" s="8" t="s">
        <v>4161</v>
      </c>
      <c r="W59" s="8"/>
      <c r="X59" s="8"/>
      <c r="Y59" s="8"/>
      <c r="Z59" s="8"/>
      <c r="AA59" s="8"/>
      <c r="AB59" s="8"/>
      <c r="AC59" s="8"/>
    </row>
    <row r="60" spans="1:29" s="22" customFormat="1" ht="27">
      <c r="A60" s="609" t="s">
        <v>4440</v>
      </c>
      <c r="B60" s="609" t="s">
        <v>4405</v>
      </c>
      <c r="C60" s="609" t="s">
        <v>4452</v>
      </c>
      <c r="D60" s="8">
        <v>3.9354966878801165</v>
      </c>
      <c r="E60" s="8" t="s">
        <v>4161</v>
      </c>
      <c r="F60" s="8" t="s">
        <v>4161</v>
      </c>
      <c r="G60" s="8">
        <v>4.2694661442909521</v>
      </c>
      <c r="H60" s="8" t="s">
        <v>4161</v>
      </c>
      <c r="I60" s="8" t="s">
        <v>4161</v>
      </c>
      <c r="J60" s="8">
        <v>4.0750529742752875</v>
      </c>
      <c r="K60" s="8" t="s">
        <v>4161</v>
      </c>
      <c r="L60" s="8" t="s">
        <v>4161</v>
      </c>
      <c r="M60" s="8">
        <v>3.8845031056349937</v>
      </c>
      <c r="N60" s="8" t="s">
        <v>4161</v>
      </c>
      <c r="O60" s="8" t="s">
        <v>4161</v>
      </c>
      <c r="P60" s="8">
        <v>3.9354966878801165</v>
      </c>
      <c r="Q60" s="8"/>
      <c r="R60" s="8" t="s">
        <v>4161</v>
      </c>
      <c r="S60" s="8" t="s">
        <v>4161</v>
      </c>
      <c r="T60" s="8">
        <v>3.9</v>
      </c>
      <c r="U60" s="8" t="s">
        <v>4161</v>
      </c>
      <c r="V60" s="8" t="s">
        <v>4161</v>
      </c>
      <c r="W60" s="8"/>
      <c r="X60" s="8"/>
      <c r="Y60" s="8"/>
      <c r="Z60" s="8"/>
      <c r="AA60" s="8"/>
      <c r="AB60" s="8"/>
      <c r="AC60" s="8"/>
    </row>
    <row r="61" spans="1:29" s="22" customFormat="1" ht="5.0999999999999996" customHeight="1">
      <c r="A61" s="752"/>
      <c r="B61" s="752"/>
      <c r="C61" s="752"/>
      <c r="D61" s="6"/>
      <c r="E61" s="5"/>
      <c r="F61" s="5"/>
      <c r="G61" s="5"/>
      <c r="H61" s="5"/>
      <c r="I61" s="5"/>
      <c r="J61" s="5"/>
      <c r="K61" s="5"/>
      <c r="L61" s="5"/>
      <c r="M61" s="5"/>
      <c r="N61" s="5"/>
      <c r="O61" s="5"/>
      <c r="P61" s="5"/>
      <c r="Q61" s="6"/>
      <c r="R61" s="5"/>
      <c r="S61" s="5"/>
      <c r="T61" s="5"/>
      <c r="U61" s="5"/>
      <c r="V61" s="5"/>
      <c r="W61" s="5"/>
      <c r="X61" s="5"/>
      <c r="Y61" s="5"/>
      <c r="Z61" s="5"/>
      <c r="AA61" s="5"/>
      <c r="AB61" s="5"/>
      <c r="AC61" s="5"/>
    </row>
    <row r="62" spans="1:29" s="22" customFormat="1" ht="25.5">
      <c r="A62" s="751" t="s">
        <v>3338</v>
      </c>
      <c r="B62" s="751" t="s">
        <v>3337</v>
      </c>
      <c r="C62" s="751" t="s">
        <v>3016</v>
      </c>
      <c r="D62" s="5"/>
      <c r="E62" s="5"/>
      <c r="F62" s="5"/>
      <c r="G62" s="5"/>
      <c r="H62" s="5"/>
      <c r="I62" s="5"/>
      <c r="J62" s="5"/>
      <c r="K62" s="5"/>
      <c r="L62" s="5"/>
      <c r="M62" s="5"/>
      <c r="N62" s="5"/>
      <c r="O62" s="5"/>
      <c r="P62" s="5"/>
      <c r="Q62" s="5"/>
      <c r="R62" s="5"/>
      <c r="S62" s="5"/>
      <c r="T62" s="5"/>
      <c r="U62" s="5"/>
      <c r="V62" s="5"/>
      <c r="W62" s="5"/>
      <c r="X62" s="5"/>
      <c r="Y62" s="5"/>
      <c r="Z62" s="5"/>
      <c r="AA62" s="5"/>
      <c r="AB62" s="5"/>
      <c r="AC62" s="5"/>
    </row>
    <row r="63" spans="1:29" s="22" customFormat="1" ht="12.75" customHeight="1">
      <c r="A63" s="623" t="s">
        <v>1087</v>
      </c>
      <c r="B63" s="623" t="s">
        <v>379</v>
      </c>
      <c r="C63" s="623" t="s">
        <v>3017</v>
      </c>
      <c r="D63" s="334">
        <f>AVERAGE(E63:P63)</f>
        <v>68.840320327700979</v>
      </c>
      <c r="E63" s="334">
        <v>68.961251612903226</v>
      </c>
      <c r="F63" s="334">
        <v>68.340092857142864</v>
      </c>
      <c r="G63" s="334">
        <v>68.196290322580666</v>
      </c>
      <c r="H63" s="334">
        <v>68.634573333333336</v>
      </c>
      <c r="I63" s="334">
        <v>68.56089999999999</v>
      </c>
      <c r="J63" s="334">
        <v>68.316873333333334</v>
      </c>
      <c r="K63" s="334">
        <v>68.214332258064502</v>
      </c>
      <c r="L63" s="334">
        <v>68.68582903225807</v>
      </c>
      <c r="M63" s="334">
        <v>69.20514</v>
      </c>
      <c r="N63" s="334">
        <v>69.292045161290332</v>
      </c>
      <c r="O63" s="334">
        <v>69.832496666666628</v>
      </c>
      <c r="P63" s="334">
        <v>69.844019354838679</v>
      </c>
      <c r="Q63" s="334"/>
      <c r="R63" s="334">
        <v>69.834354838709686</v>
      </c>
      <c r="S63" s="334">
        <v>69.757292857142872</v>
      </c>
      <c r="T63" s="334">
        <v>69.778819354838703</v>
      </c>
      <c r="U63" s="334">
        <v>69.796313333333316</v>
      </c>
      <c r="V63" s="334">
        <v>69.849496774193511</v>
      </c>
      <c r="W63" s="334"/>
      <c r="X63" s="334"/>
      <c r="Y63" s="334"/>
      <c r="Z63" s="334"/>
      <c r="AA63" s="334"/>
      <c r="AB63" s="334"/>
      <c r="AC63" s="334"/>
    </row>
    <row r="64" spans="1:29" s="20" customFormat="1" ht="12.75" customHeight="1" thickBot="1">
      <c r="A64" s="963" t="s">
        <v>3018</v>
      </c>
      <c r="B64" s="963" t="s">
        <v>380</v>
      </c>
      <c r="C64" s="963" t="s">
        <v>1856</v>
      </c>
      <c r="D64" s="338">
        <f>P64</f>
        <v>69.849999999999994</v>
      </c>
      <c r="E64" s="338">
        <v>68.39</v>
      </c>
      <c r="F64" s="338">
        <v>68.085999999999999</v>
      </c>
      <c r="G64" s="338">
        <v>68.432500000000005</v>
      </c>
      <c r="H64" s="338">
        <v>68.784099999999995</v>
      </c>
      <c r="I64" s="338">
        <v>68.451599999999999</v>
      </c>
      <c r="J64" s="338">
        <v>68.180000000000007</v>
      </c>
      <c r="K64" s="338">
        <v>68.06</v>
      </c>
      <c r="L64" s="338">
        <v>69.023899999999998</v>
      </c>
      <c r="M64" s="338">
        <v>69.277299999999997</v>
      </c>
      <c r="N64" s="338">
        <v>69.683899999999994</v>
      </c>
      <c r="O64" s="338">
        <v>69.847499999999997</v>
      </c>
      <c r="P64" s="338">
        <v>69.849999999999994</v>
      </c>
      <c r="Q64" s="338"/>
      <c r="R64" s="338">
        <v>69.844399999999993</v>
      </c>
      <c r="S64" s="338">
        <v>69.664299999999997</v>
      </c>
      <c r="T64" s="338">
        <v>69.849599999999995</v>
      </c>
      <c r="U64" s="338">
        <v>69.849999999999994</v>
      </c>
      <c r="V64" s="338">
        <v>69.849999999999994</v>
      </c>
      <c r="W64" s="338"/>
      <c r="X64" s="338"/>
      <c r="Y64" s="338"/>
      <c r="Z64" s="338"/>
      <c r="AA64" s="338"/>
      <c r="AB64" s="338"/>
      <c r="AC64" s="338"/>
    </row>
    <row r="65" spans="1:29" s="20" customFormat="1" ht="5.0999999999999996" customHeight="1">
      <c r="A65" s="33"/>
      <c r="B65" s="33"/>
      <c r="C65" s="33"/>
      <c r="E65" s="34"/>
      <c r="F65" s="34"/>
      <c r="G65" s="34"/>
      <c r="H65" s="34"/>
      <c r="I65" s="34"/>
      <c r="J65" s="34"/>
      <c r="K65" s="34"/>
      <c r="L65" s="34"/>
      <c r="M65" s="34"/>
      <c r="N65" s="34"/>
      <c r="O65" s="34"/>
      <c r="P65" s="34"/>
      <c r="R65" s="34"/>
      <c r="S65" s="34"/>
      <c r="T65" s="34"/>
      <c r="U65" s="34"/>
      <c r="V65" s="34"/>
      <c r="W65" s="34"/>
      <c r="X65" s="34"/>
      <c r="Y65" s="34"/>
      <c r="Z65" s="34"/>
      <c r="AA65" s="34"/>
      <c r="AB65" s="34"/>
      <c r="AC65" s="34"/>
    </row>
    <row r="66" spans="1:29" s="22" customFormat="1" ht="12.75" customHeight="1">
      <c r="A66" s="20" t="s">
        <v>3673</v>
      </c>
      <c r="B66" s="20" t="s">
        <v>3672</v>
      </c>
      <c r="C66" s="20" t="s">
        <v>3674</v>
      </c>
    </row>
    <row r="67" spans="1:29" s="22" customFormat="1" ht="12.75" customHeight="1">
      <c r="A67" s="23" t="s">
        <v>4535</v>
      </c>
      <c r="B67" s="20" t="s">
        <v>4394</v>
      </c>
      <c r="C67" s="20" t="s">
        <v>4524</v>
      </c>
    </row>
    <row r="68" spans="1:29" s="22" customFormat="1" ht="14.25">
      <c r="A68" s="23" t="s">
        <v>4413</v>
      </c>
      <c r="B68" s="23" t="s">
        <v>4406</v>
      </c>
      <c r="C68" s="23" t="s">
        <v>4420</v>
      </c>
    </row>
    <row r="69" spans="1:29" s="22" customFormat="1" ht="14.25">
      <c r="A69" s="754" t="s">
        <v>4414</v>
      </c>
      <c r="B69" s="754" t="s">
        <v>4407</v>
      </c>
      <c r="C69" s="754" t="s">
        <v>4421</v>
      </c>
    </row>
    <row r="70" spans="1:29" s="22" customFormat="1" ht="14.25">
      <c r="A70" s="754" t="s">
        <v>4415</v>
      </c>
      <c r="B70" s="754" t="s">
        <v>4408</v>
      </c>
      <c r="C70" s="754" t="s">
        <v>4422</v>
      </c>
    </row>
    <row r="71" spans="1:29" s="22" customFormat="1" ht="14.25">
      <c r="A71" s="23" t="s">
        <v>4416</v>
      </c>
      <c r="B71" s="23" t="s">
        <v>4409</v>
      </c>
      <c r="C71" s="23" t="s">
        <v>4423</v>
      </c>
    </row>
    <row r="72" spans="1:29" s="22" customFormat="1" ht="14.25">
      <c r="A72" s="23" t="s">
        <v>4417</v>
      </c>
      <c r="B72" s="23" t="s">
        <v>4410</v>
      </c>
      <c r="C72" s="23" t="s">
        <v>4424</v>
      </c>
    </row>
    <row r="73" spans="1:29" s="22" customFormat="1" ht="14.25">
      <c r="A73" s="23" t="s">
        <v>4418</v>
      </c>
      <c r="B73" s="23" t="s">
        <v>4411</v>
      </c>
      <c r="C73" s="23" t="s">
        <v>4425</v>
      </c>
    </row>
    <row r="74" spans="1:29" s="22" customFormat="1" ht="14.25">
      <c r="A74" s="23" t="s">
        <v>4419</v>
      </c>
      <c r="B74" s="23" t="s">
        <v>4412</v>
      </c>
      <c r="C74" s="23" t="s">
        <v>4426</v>
      </c>
    </row>
    <row r="75" spans="1:29" s="22" customFormat="1" ht="12.75" customHeight="1">
      <c r="A75" s="20" t="s">
        <v>761</v>
      </c>
      <c r="B75" s="20" t="s">
        <v>720</v>
      </c>
      <c r="C75" s="20" t="s">
        <v>2277</v>
      </c>
    </row>
  </sheetData>
  <mergeCells count="7">
    <mergeCell ref="Q6:Q7"/>
    <mergeCell ref="R6:AC6"/>
    <mergeCell ref="A6:A7"/>
    <mergeCell ref="C6:C7"/>
    <mergeCell ref="B6:B7"/>
    <mergeCell ref="D6:D7"/>
    <mergeCell ref="E6:P6"/>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29" width="10.28515625" style="24" customWidth="1"/>
    <col min="30" max="16384" width="9.140625" style="24"/>
  </cols>
  <sheetData>
    <row r="1" spans="1:29" ht="15" customHeight="1">
      <c r="A1" s="49" t="s">
        <v>595</v>
      </c>
      <c r="B1" s="49" t="s">
        <v>202</v>
      </c>
      <c r="C1" s="49" t="s">
        <v>596</v>
      </c>
    </row>
    <row r="2" spans="1:29" ht="5.0999999999999996" customHeight="1">
      <c r="A2" s="49"/>
      <c r="B2" s="49"/>
      <c r="C2" s="49"/>
    </row>
    <row r="3" spans="1:29" s="22" customFormat="1" ht="18.75" customHeight="1">
      <c r="A3" s="52" t="s">
        <v>3851</v>
      </c>
      <c r="B3" s="52" t="s">
        <v>3852</v>
      </c>
      <c r="C3" s="52" t="s">
        <v>3853</v>
      </c>
      <c r="D3" s="50"/>
      <c r="E3" s="50"/>
      <c r="F3" s="50"/>
      <c r="G3" s="50"/>
      <c r="H3" s="50"/>
      <c r="J3" s="51"/>
      <c r="K3" s="51"/>
      <c r="L3" s="51"/>
      <c r="M3" s="51"/>
      <c r="N3" s="51"/>
      <c r="O3" s="51"/>
      <c r="Q3" s="50"/>
      <c r="R3" s="50"/>
      <c r="S3" s="50"/>
      <c r="T3" s="50"/>
      <c r="U3" s="50"/>
      <c r="W3" s="51"/>
      <c r="X3" s="51"/>
      <c r="Y3" s="51"/>
      <c r="Z3" s="51"/>
      <c r="AA3" s="51"/>
      <c r="AB3" s="51"/>
    </row>
    <row r="4" spans="1:29" s="22" customFormat="1" ht="5.0999999999999996" customHeight="1">
      <c r="A4" s="53"/>
      <c r="B4" s="53"/>
      <c r="C4" s="53"/>
      <c r="D4" s="50"/>
      <c r="E4" s="50"/>
      <c r="F4" s="50"/>
      <c r="G4" s="50"/>
      <c r="H4" s="50"/>
      <c r="J4" s="51"/>
      <c r="K4" s="51"/>
      <c r="L4" s="51"/>
      <c r="M4" s="51"/>
      <c r="N4" s="51"/>
      <c r="O4" s="51"/>
      <c r="Q4" s="50"/>
      <c r="R4" s="50"/>
      <c r="S4" s="50"/>
      <c r="T4" s="50"/>
      <c r="U4" s="50"/>
      <c r="W4" s="51"/>
      <c r="X4" s="51"/>
      <c r="Y4" s="51"/>
      <c r="Z4" s="51"/>
      <c r="AA4" s="51"/>
      <c r="AB4" s="51"/>
    </row>
    <row r="5" spans="1:29" s="22" customFormat="1" ht="12.75" customHeight="1" thickBot="1">
      <c r="A5" s="54" t="s">
        <v>707</v>
      </c>
      <c r="B5" s="54" t="s">
        <v>707</v>
      </c>
      <c r="C5" s="54" t="s">
        <v>765</v>
      </c>
      <c r="D5" s="55"/>
      <c r="E5" s="55"/>
      <c r="F5" s="55"/>
      <c r="G5" s="55"/>
      <c r="H5" s="55"/>
      <c r="I5" s="55"/>
      <c r="J5" s="55"/>
      <c r="K5" s="55"/>
      <c r="L5" s="55"/>
      <c r="M5" s="55"/>
      <c r="N5" s="55"/>
      <c r="O5" s="55"/>
      <c r="P5" s="30"/>
      <c r="Q5" s="55"/>
      <c r="R5" s="55"/>
      <c r="S5" s="55"/>
      <c r="T5" s="55"/>
      <c r="U5" s="55"/>
      <c r="V5" s="55"/>
      <c r="W5" s="55"/>
      <c r="X5" s="55"/>
      <c r="Y5" s="55"/>
      <c r="Z5" s="55"/>
      <c r="AA5" s="55"/>
      <c r="AB5" s="55"/>
      <c r="AC5" s="30"/>
    </row>
    <row r="6" spans="1:29" s="22" customFormat="1" ht="17.100000000000001" customHeight="1">
      <c r="A6" s="1362"/>
      <c r="B6" s="1362"/>
      <c r="C6" s="1362"/>
      <c r="D6" s="1357">
        <v>2018</v>
      </c>
      <c r="E6" s="1359">
        <v>2018</v>
      </c>
      <c r="F6" s="1360"/>
      <c r="G6" s="1360"/>
      <c r="H6" s="1360"/>
      <c r="I6" s="1360"/>
      <c r="J6" s="1360"/>
      <c r="K6" s="1360"/>
      <c r="L6" s="1360"/>
      <c r="M6" s="1360"/>
      <c r="N6" s="1360"/>
      <c r="O6" s="1360"/>
      <c r="P6" s="1361"/>
      <c r="Q6" s="1357">
        <v>2019</v>
      </c>
      <c r="R6" s="1359">
        <v>2019</v>
      </c>
      <c r="S6" s="1360"/>
      <c r="T6" s="1360"/>
      <c r="U6" s="1360"/>
      <c r="V6" s="1360"/>
      <c r="W6" s="1360"/>
      <c r="X6" s="1360"/>
      <c r="Y6" s="1360"/>
      <c r="Z6" s="1360"/>
      <c r="AA6" s="1360"/>
      <c r="AB6" s="1360"/>
      <c r="AC6" s="1361"/>
    </row>
    <row r="7" spans="1:29" s="22" customFormat="1" ht="17.100000000000001" customHeight="1" thickBot="1">
      <c r="A7" s="1363"/>
      <c r="B7" s="1363"/>
      <c r="C7" s="1363"/>
      <c r="D7" s="1358"/>
      <c r="E7" s="129" t="s">
        <v>777</v>
      </c>
      <c r="F7" s="129" t="s">
        <v>778</v>
      </c>
      <c r="G7" s="129" t="s">
        <v>779</v>
      </c>
      <c r="H7" s="129" t="s">
        <v>780</v>
      </c>
      <c r="I7" s="129" t="s">
        <v>781</v>
      </c>
      <c r="J7" s="129" t="s">
        <v>782</v>
      </c>
      <c r="K7" s="129" t="s">
        <v>783</v>
      </c>
      <c r="L7" s="129" t="s">
        <v>784</v>
      </c>
      <c r="M7" s="129" t="s">
        <v>785</v>
      </c>
      <c r="N7" s="129" t="s">
        <v>786</v>
      </c>
      <c r="O7" s="129" t="s">
        <v>787</v>
      </c>
      <c r="P7" s="129" t="s">
        <v>788</v>
      </c>
      <c r="Q7" s="1358"/>
      <c r="R7" s="129" t="s">
        <v>777</v>
      </c>
      <c r="S7" s="129" t="s">
        <v>778</v>
      </c>
      <c r="T7" s="129" t="s">
        <v>779</v>
      </c>
      <c r="U7" s="129" t="s">
        <v>780</v>
      </c>
      <c r="V7" s="129" t="s">
        <v>781</v>
      </c>
      <c r="W7" s="129" t="s">
        <v>782</v>
      </c>
      <c r="X7" s="129" t="s">
        <v>783</v>
      </c>
      <c r="Y7" s="129" t="s">
        <v>784</v>
      </c>
      <c r="Z7" s="129" t="s">
        <v>785</v>
      </c>
      <c r="AA7" s="129" t="s">
        <v>786</v>
      </c>
      <c r="AB7" s="129" t="s">
        <v>787</v>
      </c>
      <c r="AC7" s="129" t="s">
        <v>788</v>
      </c>
    </row>
    <row r="8" spans="1:29" s="22" customFormat="1" ht="5.0999999999999996" customHeight="1">
      <c r="A8" s="571"/>
      <c r="B8" s="571"/>
      <c r="C8" s="571"/>
      <c r="D8" s="38"/>
      <c r="E8" s="38"/>
      <c r="F8" s="38"/>
      <c r="G8" s="38"/>
      <c r="H8" s="38"/>
      <c r="I8" s="6"/>
      <c r="J8" s="39"/>
      <c r="K8" s="39"/>
      <c r="L8" s="39"/>
      <c r="M8" s="39"/>
      <c r="N8" s="39"/>
      <c r="O8" s="39"/>
      <c r="P8" s="6"/>
      <c r="Q8" s="38"/>
      <c r="R8" s="38"/>
      <c r="S8" s="38"/>
      <c r="T8" s="38"/>
      <c r="U8" s="38"/>
      <c r="V8" s="6"/>
      <c r="W8" s="39"/>
      <c r="X8" s="39"/>
      <c r="Y8" s="39"/>
      <c r="Z8" s="39"/>
      <c r="AA8" s="39"/>
      <c r="AB8" s="39"/>
      <c r="AC8" s="6"/>
    </row>
    <row r="9" spans="1:29" s="20" customFormat="1" ht="12.75" customHeight="1">
      <c r="A9" s="399" t="s">
        <v>1944</v>
      </c>
      <c r="B9" s="399" t="s">
        <v>1912</v>
      </c>
      <c r="C9" s="399" t="s">
        <v>1945</v>
      </c>
      <c r="D9" s="40"/>
      <c r="E9" s="40"/>
      <c r="F9" s="40"/>
      <c r="G9" s="40"/>
      <c r="H9" s="40"/>
      <c r="I9" s="5"/>
      <c r="J9" s="41"/>
      <c r="K9" s="41"/>
      <c r="L9" s="41"/>
      <c r="M9" s="41"/>
      <c r="N9" s="41"/>
      <c r="O9" s="41"/>
      <c r="P9" s="5"/>
      <c r="Q9" s="40"/>
      <c r="R9" s="40"/>
      <c r="S9" s="40"/>
      <c r="T9" s="40"/>
      <c r="U9" s="40"/>
      <c r="V9" s="5"/>
      <c r="W9" s="41"/>
      <c r="X9" s="41"/>
      <c r="Y9" s="41"/>
      <c r="Z9" s="41"/>
      <c r="AA9" s="41"/>
      <c r="AB9" s="41"/>
      <c r="AC9" s="5"/>
    </row>
    <row r="10" spans="1:29" s="20" customFormat="1" ht="12.75" customHeight="1">
      <c r="A10" s="573" t="s">
        <v>2037</v>
      </c>
      <c r="B10" s="573" t="s">
        <v>2025</v>
      </c>
      <c r="C10" s="573" t="s">
        <v>2038</v>
      </c>
      <c r="D10" s="42">
        <f>P10</f>
        <v>32151.881000000001</v>
      </c>
      <c r="E10" s="42">
        <v>21438.441999999999</v>
      </c>
      <c r="F10" s="42">
        <v>21838.281999999999</v>
      </c>
      <c r="G10" s="42">
        <v>23161.945</v>
      </c>
      <c r="H10" s="42">
        <v>24103.166000000001</v>
      </c>
      <c r="I10" s="42">
        <v>24445.649000000001</v>
      </c>
      <c r="J10" s="42">
        <v>24430.082999999999</v>
      </c>
      <c r="K10" s="42">
        <v>24625.151000000002</v>
      </c>
      <c r="L10" s="42">
        <v>25201.475999999999</v>
      </c>
      <c r="M10" s="42">
        <v>25486.856</v>
      </c>
      <c r="N10" s="42">
        <v>27550.82</v>
      </c>
      <c r="O10" s="42">
        <v>29823.682000000001</v>
      </c>
      <c r="P10" s="42">
        <v>32151.881000000001</v>
      </c>
      <c r="Q10" s="42"/>
      <c r="R10" s="42">
        <v>34147.536</v>
      </c>
      <c r="S10" s="42">
        <v>34929.281000000003</v>
      </c>
      <c r="T10" s="42">
        <v>35636.449000000001</v>
      </c>
      <c r="U10" s="42">
        <v>35985.720999999998</v>
      </c>
      <c r="V10" s="42">
        <v>36844.959999999999</v>
      </c>
      <c r="W10" s="42"/>
      <c r="X10" s="42"/>
      <c r="Y10" s="42"/>
      <c r="Z10" s="42"/>
      <c r="AA10" s="42"/>
      <c r="AB10" s="42"/>
      <c r="AC10" s="42"/>
    </row>
    <row r="11" spans="1:29" s="20" customFormat="1" ht="25.5">
      <c r="A11" s="573" t="s">
        <v>2039</v>
      </c>
      <c r="B11" s="573" t="s">
        <v>2026</v>
      </c>
      <c r="C11" s="573" t="s">
        <v>2040</v>
      </c>
      <c r="D11" s="42">
        <f t="shared" ref="D11:D19" si="0">P11</f>
        <v>84603.175000000003</v>
      </c>
      <c r="E11" s="42">
        <v>97378.487999999998</v>
      </c>
      <c r="F11" s="42">
        <v>89640.986000000004</v>
      </c>
      <c r="G11" s="42">
        <v>81475.142999999996</v>
      </c>
      <c r="H11" s="42">
        <v>88307.665999999997</v>
      </c>
      <c r="I11" s="42">
        <v>85655.409</v>
      </c>
      <c r="J11" s="42">
        <v>85131.911999999997</v>
      </c>
      <c r="K11" s="42">
        <v>98005.191999999995</v>
      </c>
      <c r="L11" s="42">
        <v>89519.748000000007</v>
      </c>
      <c r="M11" s="42">
        <v>71272.012000000002</v>
      </c>
      <c r="N11" s="42">
        <v>79415.186000000002</v>
      </c>
      <c r="O11" s="42">
        <v>83809.248000000007</v>
      </c>
      <c r="P11" s="42">
        <v>84603.175000000003</v>
      </c>
      <c r="Q11" s="42"/>
      <c r="R11" s="42">
        <v>79347.774999999994</v>
      </c>
      <c r="S11" s="42">
        <v>79007.456000000006</v>
      </c>
      <c r="T11" s="42">
        <v>84788.7</v>
      </c>
      <c r="U11" s="42">
        <v>80243.020999999993</v>
      </c>
      <c r="V11" s="42">
        <v>77344.974000000002</v>
      </c>
      <c r="W11" s="42"/>
      <c r="X11" s="42"/>
      <c r="Y11" s="42"/>
      <c r="Z11" s="42"/>
      <c r="AA11" s="42"/>
      <c r="AB11" s="42"/>
      <c r="AC11" s="42"/>
    </row>
    <row r="12" spans="1:29" s="20" customFormat="1" ht="12.75" customHeight="1">
      <c r="A12" s="573" t="s">
        <v>2041</v>
      </c>
      <c r="B12" s="573" t="s">
        <v>2027</v>
      </c>
      <c r="C12" s="573" t="s">
        <v>2042</v>
      </c>
      <c r="D12" s="42">
        <f t="shared" si="0"/>
        <v>9657.4339999999993</v>
      </c>
      <c r="E12" s="42">
        <v>7617.3879999999999</v>
      </c>
      <c r="F12" s="42">
        <v>7581.0150000000003</v>
      </c>
      <c r="G12" s="42">
        <v>7917.5690000000004</v>
      </c>
      <c r="H12" s="42">
        <v>8938.3089999999993</v>
      </c>
      <c r="I12" s="42">
        <v>9325.0660000000007</v>
      </c>
      <c r="J12" s="42">
        <v>10233.898999999999</v>
      </c>
      <c r="K12" s="42">
        <v>10454.529</v>
      </c>
      <c r="L12" s="42">
        <v>10576.147000000001</v>
      </c>
      <c r="M12" s="42">
        <v>10354.298000000001</v>
      </c>
      <c r="N12" s="42">
        <v>10031.269</v>
      </c>
      <c r="O12" s="42">
        <v>9863.8109999999997</v>
      </c>
      <c r="P12" s="42">
        <v>9657.4339999999993</v>
      </c>
      <c r="Q12" s="42"/>
      <c r="R12" s="42">
        <v>9237.7569999999996</v>
      </c>
      <c r="S12" s="42">
        <v>9145.2630000000008</v>
      </c>
      <c r="T12" s="42">
        <v>9008.5429999999997</v>
      </c>
      <c r="U12" s="42">
        <v>8671.7559999999994</v>
      </c>
      <c r="V12" s="42">
        <v>8837.5220000000008</v>
      </c>
      <c r="W12" s="42"/>
      <c r="X12" s="42"/>
      <c r="Y12" s="42"/>
      <c r="Z12" s="42"/>
      <c r="AA12" s="42"/>
      <c r="AB12" s="42"/>
      <c r="AC12" s="42"/>
    </row>
    <row r="13" spans="1:29" s="20" customFormat="1" ht="38.25">
      <c r="A13" s="1287" t="s">
        <v>5444</v>
      </c>
      <c r="B13" s="1289" t="s">
        <v>5445</v>
      </c>
      <c r="C13" s="1288" t="s">
        <v>5448</v>
      </c>
      <c r="D13" s="42">
        <f t="shared" si="0"/>
        <v>33631.993999999999</v>
      </c>
      <c r="E13" s="42">
        <v>32937.682999999997</v>
      </c>
      <c r="F13" s="42">
        <v>39192.527000000002</v>
      </c>
      <c r="G13" s="42">
        <v>46662.313000000002</v>
      </c>
      <c r="H13" s="42">
        <v>38428.858</v>
      </c>
      <c r="I13" s="42">
        <v>38913.832999999999</v>
      </c>
      <c r="J13" s="42">
        <v>37837.620000000003</v>
      </c>
      <c r="K13" s="42">
        <v>24315.457999999999</v>
      </c>
      <c r="L13" s="42">
        <v>31741.864000000001</v>
      </c>
      <c r="M13" s="42">
        <v>47950.182999999997</v>
      </c>
      <c r="N13" s="42">
        <v>39855.42</v>
      </c>
      <c r="O13" s="42">
        <v>33379.550000000003</v>
      </c>
      <c r="P13" s="42">
        <v>33631.993999999999</v>
      </c>
      <c r="Q13" s="42"/>
      <c r="R13" s="42">
        <v>38002.682999999997</v>
      </c>
      <c r="S13" s="42">
        <v>37940.254999999997</v>
      </c>
      <c r="T13" s="42">
        <v>32972.004000000001</v>
      </c>
      <c r="U13" s="42">
        <v>36037.589</v>
      </c>
      <c r="V13" s="42">
        <v>37411.696000000004</v>
      </c>
      <c r="W13" s="42"/>
      <c r="X13" s="42"/>
      <c r="Y13" s="42"/>
      <c r="Z13" s="42"/>
      <c r="AA13" s="42"/>
      <c r="AB13" s="42"/>
      <c r="AC13" s="42"/>
    </row>
    <row r="14" spans="1:29" s="20" customFormat="1" ht="25.5">
      <c r="A14" s="1287" t="s">
        <v>5446</v>
      </c>
      <c r="B14" s="1290" t="s">
        <v>5447</v>
      </c>
      <c r="C14" s="1288" t="s">
        <v>5449</v>
      </c>
      <c r="D14" s="42">
        <f t="shared" si="0"/>
        <v>186.42400000000001</v>
      </c>
      <c r="E14" s="42">
        <v>252.631</v>
      </c>
      <c r="F14" s="42">
        <v>253.827</v>
      </c>
      <c r="G14" s="42">
        <v>255.15799999999999</v>
      </c>
      <c r="H14" s="42">
        <v>256.45299999999997</v>
      </c>
      <c r="I14" s="42">
        <v>257.798</v>
      </c>
      <c r="J14" s="42">
        <v>248.62799999999999</v>
      </c>
      <c r="K14" s="42">
        <v>249.953</v>
      </c>
      <c r="L14" s="42">
        <v>251.34399999999999</v>
      </c>
      <c r="M14" s="42">
        <v>252.63900000000001</v>
      </c>
      <c r="N14" s="42">
        <v>253.98500000000001</v>
      </c>
      <c r="O14" s="42">
        <v>255.29300000000001</v>
      </c>
      <c r="P14" s="42">
        <v>186.42400000000001</v>
      </c>
      <c r="Q14" s="42"/>
      <c r="R14" s="42">
        <v>187.41800000000001</v>
      </c>
      <c r="S14" s="42">
        <v>188.32</v>
      </c>
      <c r="T14" s="42">
        <v>189.32300000000001</v>
      </c>
      <c r="U14" s="42">
        <v>190.24600000000001</v>
      </c>
      <c r="V14" s="42">
        <v>191.26</v>
      </c>
      <c r="W14" s="42"/>
      <c r="X14" s="42"/>
      <c r="Y14" s="42"/>
      <c r="Z14" s="42"/>
      <c r="AA14" s="42"/>
      <c r="AB14" s="42"/>
      <c r="AC14" s="42"/>
    </row>
    <row r="15" spans="1:29" s="20" customFormat="1" ht="25.5" customHeight="1">
      <c r="A15" s="573" t="s">
        <v>2043</v>
      </c>
      <c r="B15" s="573" t="s">
        <v>2036</v>
      </c>
      <c r="C15" s="573" t="s">
        <v>2044</v>
      </c>
      <c r="D15" s="42">
        <f t="shared" si="0"/>
        <v>485.07900000000001</v>
      </c>
      <c r="E15" s="42">
        <v>185.07900000000001</v>
      </c>
      <c r="F15" s="42">
        <v>185.07900000000001</v>
      </c>
      <c r="G15" s="42">
        <v>185.07900000000001</v>
      </c>
      <c r="H15" s="42">
        <v>185.07900000000001</v>
      </c>
      <c r="I15" s="42">
        <v>185.07900000000001</v>
      </c>
      <c r="J15" s="42">
        <v>185.07900000000001</v>
      </c>
      <c r="K15" s="42">
        <v>185.07900000000001</v>
      </c>
      <c r="L15" s="42">
        <v>185.07900000000001</v>
      </c>
      <c r="M15" s="42">
        <v>185.07900000000001</v>
      </c>
      <c r="N15" s="42">
        <v>185.07900000000001</v>
      </c>
      <c r="O15" s="42">
        <v>185.07900000000001</v>
      </c>
      <c r="P15" s="42">
        <v>485.07900000000001</v>
      </c>
      <c r="Q15" s="42"/>
      <c r="R15" s="42">
        <v>485.07900000000001</v>
      </c>
      <c r="S15" s="42">
        <v>1201.653</v>
      </c>
      <c r="T15" s="42">
        <v>979.65300000000002</v>
      </c>
      <c r="U15" s="42">
        <v>979.65300000000002</v>
      </c>
      <c r="V15" s="42">
        <v>979.65300000000002</v>
      </c>
      <c r="W15" s="42"/>
      <c r="X15" s="42"/>
      <c r="Y15" s="42"/>
      <c r="Z15" s="42"/>
      <c r="AA15" s="42"/>
      <c r="AB15" s="42"/>
      <c r="AC15" s="42"/>
    </row>
    <row r="16" spans="1:29" s="20" customFormat="1" ht="12.75" customHeight="1">
      <c r="A16" s="573" t="s">
        <v>2045</v>
      </c>
      <c r="B16" s="573" t="s">
        <v>230</v>
      </c>
      <c r="C16" s="573" t="s">
        <v>2046</v>
      </c>
      <c r="D16" s="42">
        <f t="shared" si="0"/>
        <v>1707.3240000000001</v>
      </c>
      <c r="E16" s="42">
        <v>1801.973</v>
      </c>
      <c r="F16" s="42">
        <v>1788.4169999999999</v>
      </c>
      <c r="G16" s="42">
        <v>1775.1990000000001</v>
      </c>
      <c r="H16" s="42">
        <v>1779.7840000000001</v>
      </c>
      <c r="I16" s="42">
        <v>1766.2080000000001</v>
      </c>
      <c r="J16" s="42">
        <v>1754.57</v>
      </c>
      <c r="K16" s="42">
        <v>1759.3969999999999</v>
      </c>
      <c r="L16" s="42">
        <v>1744.5340000000001</v>
      </c>
      <c r="M16" s="42">
        <v>1730.8040000000001</v>
      </c>
      <c r="N16" s="42">
        <v>1718.883</v>
      </c>
      <c r="O16" s="42">
        <v>1711.355</v>
      </c>
      <c r="P16" s="42">
        <v>1707.3240000000001</v>
      </c>
      <c r="Q16" s="42"/>
      <c r="R16" s="42">
        <v>1696.2470000000001</v>
      </c>
      <c r="S16" s="42">
        <v>1693.5219999999999</v>
      </c>
      <c r="T16" s="42">
        <v>1695.566</v>
      </c>
      <c r="U16" s="42">
        <v>1683.6980000000001</v>
      </c>
      <c r="V16" s="42">
        <v>1696.3019999999999</v>
      </c>
      <c r="W16" s="42"/>
      <c r="X16" s="42"/>
      <c r="Y16" s="42"/>
      <c r="Z16" s="42"/>
      <c r="AA16" s="42"/>
      <c r="AB16" s="42"/>
      <c r="AC16" s="42"/>
    </row>
    <row r="17" spans="1:29" s="27" customFormat="1" ht="12.75" customHeight="1">
      <c r="A17" s="573" t="s">
        <v>2047</v>
      </c>
      <c r="B17" s="573" t="s">
        <v>2028</v>
      </c>
      <c r="C17" s="573" t="s">
        <v>2048</v>
      </c>
      <c r="D17" s="42">
        <f t="shared" si="0"/>
        <v>130.97</v>
      </c>
      <c r="E17" s="42">
        <v>145.86000000000001</v>
      </c>
      <c r="F17" s="42">
        <v>142.88300000000001</v>
      </c>
      <c r="G17" s="42">
        <v>139.90700000000001</v>
      </c>
      <c r="H17" s="42">
        <v>136.93100000000001</v>
      </c>
      <c r="I17" s="42">
        <v>134.88300000000001</v>
      </c>
      <c r="J17" s="42">
        <v>138.22200000000001</v>
      </c>
      <c r="K17" s="42">
        <v>145.608</v>
      </c>
      <c r="L17" s="42">
        <v>143.25200000000001</v>
      </c>
      <c r="M17" s="42">
        <v>139.96700000000001</v>
      </c>
      <c r="N17" s="42">
        <v>136.68299999999999</v>
      </c>
      <c r="O17" s="42">
        <v>134.358</v>
      </c>
      <c r="P17" s="42">
        <v>130.97</v>
      </c>
      <c r="Q17" s="42"/>
      <c r="R17" s="42">
        <v>127.65600000000001</v>
      </c>
      <c r="S17" s="42">
        <v>124.342</v>
      </c>
      <c r="T17" s="42">
        <v>121.029</v>
      </c>
      <c r="U17" s="42">
        <v>117.715</v>
      </c>
      <c r="V17" s="42">
        <v>119.044</v>
      </c>
      <c r="W17" s="42"/>
      <c r="X17" s="42"/>
      <c r="Y17" s="42"/>
      <c r="Z17" s="42"/>
      <c r="AA17" s="42"/>
      <c r="AB17" s="42"/>
      <c r="AC17" s="42"/>
    </row>
    <row r="18" spans="1:29" s="20" customFormat="1" ht="12.75" customHeight="1">
      <c r="A18" s="573" t="s">
        <v>2049</v>
      </c>
      <c r="B18" s="573" t="s">
        <v>21</v>
      </c>
      <c r="C18" s="573" t="s">
        <v>1829</v>
      </c>
      <c r="D18" s="42">
        <f t="shared" si="0"/>
        <v>1861.617</v>
      </c>
      <c r="E18" s="42">
        <v>1549.1030000000001</v>
      </c>
      <c r="F18" s="42">
        <v>1551.9069999999999</v>
      </c>
      <c r="G18" s="42">
        <v>1566.8240000000001</v>
      </c>
      <c r="H18" s="42">
        <v>1496.64</v>
      </c>
      <c r="I18" s="42">
        <v>1554.6769999999999</v>
      </c>
      <c r="J18" s="42">
        <v>1690.1279999999999</v>
      </c>
      <c r="K18" s="42">
        <v>1907.663</v>
      </c>
      <c r="L18" s="42">
        <v>2047.577</v>
      </c>
      <c r="M18" s="42">
        <v>2401.4259999999999</v>
      </c>
      <c r="N18" s="42">
        <v>2821.8910000000001</v>
      </c>
      <c r="O18" s="42">
        <v>2699.7820000000002</v>
      </c>
      <c r="P18" s="42">
        <v>1861.617</v>
      </c>
      <c r="Q18" s="42"/>
      <c r="R18" s="42">
        <v>2206.373</v>
      </c>
      <c r="S18" s="42">
        <v>1639.5070000000001</v>
      </c>
      <c r="T18" s="42">
        <v>1815.2619999999999</v>
      </c>
      <c r="U18" s="42">
        <v>4469.2830000000004</v>
      </c>
      <c r="V18" s="42">
        <v>5097.3969999999999</v>
      </c>
      <c r="W18" s="42"/>
      <c r="X18" s="42"/>
      <c r="Y18" s="42"/>
      <c r="Z18" s="42"/>
      <c r="AA18" s="42"/>
      <c r="AB18" s="42"/>
      <c r="AC18" s="42"/>
    </row>
    <row r="19" spans="1:29" s="27" customFormat="1" ht="12.75" customHeight="1">
      <c r="A19" s="399" t="s">
        <v>2857</v>
      </c>
      <c r="B19" s="399" t="s">
        <v>2856</v>
      </c>
      <c r="C19" s="399" t="s">
        <v>2855</v>
      </c>
      <c r="D19" s="43">
        <f t="shared" si="0"/>
        <v>164415.89799999999</v>
      </c>
      <c r="E19" s="43">
        <v>163306.647</v>
      </c>
      <c r="F19" s="43">
        <v>162174.92300000001</v>
      </c>
      <c r="G19" s="43">
        <v>163139.13699999999</v>
      </c>
      <c r="H19" s="43">
        <v>163632.886</v>
      </c>
      <c r="I19" s="43">
        <v>162238.60200000001</v>
      </c>
      <c r="J19" s="43">
        <v>161650.141</v>
      </c>
      <c r="K19" s="43">
        <v>161648.03</v>
      </c>
      <c r="L19" s="43">
        <v>161411.02100000001</v>
      </c>
      <c r="M19" s="43">
        <v>159773.264</v>
      </c>
      <c r="N19" s="43">
        <v>161969.21599999999</v>
      </c>
      <c r="O19" s="43">
        <v>161862.158</v>
      </c>
      <c r="P19" s="43">
        <v>164415.89799999999</v>
      </c>
      <c r="Q19" s="43"/>
      <c r="R19" s="43">
        <v>165438.524</v>
      </c>
      <c r="S19" s="43">
        <v>165869.59899999999</v>
      </c>
      <c r="T19" s="43">
        <v>167206.52900000001</v>
      </c>
      <c r="U19" s="43">
        <v>168378.682</v>
      </c>
      <c r="V19" s="43">
        <v>168522.80799999999</v>
      </c>
      <c r="W19" s="43"/>
      <c r="X19" s="43"/>
      <c r="Y19" s="43"/>
      <c r="Z19" s="43"/>
      <c r="AA19" s="43"/>
      <c r="AB19" s="43"/>
      <c r="AC19" s="43"/>
    </row>
    <row r="20" spans="1:29" s="20" customFormat="1" ht="5.0999999999999996" customHeight="1">
      <c r="A20" s="399"/>
      <c r="B20" s="399"/>
      <c r="C20" s="399"/>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row>
    <row r="21" spans="1:29" s="20" customFormat="1" ht="12.75" customHeight="1">
      <c r="A21" s="399" t="s">
        <v>2062</v>
      </c>
      <c r="B21" s="399" t="s">
        <v>2029</v>
      </c>
      <c r="C21" s="399" t="s">
        <v>2063</v>
      </c>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row>
    <row r="22" spans="1:29" s="20" customFormat="1" ht="12.75" customHeight="1">
      <c r="A22" s="399" t="s">
        <v>1969</v>
      </c>
      <c r="B22" s="399" t="s">
        <v>1923</v>
      </c>
      <c r="C22" s="399" t="s">
        <v>3212</v>
      </c>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row>
    <row r="23" spans="1:29" s="20" customFormat="1" ht="12.75" customHeight="1">
      <c r="A23" s="573" t="s">
        <v>2050</v>
      </c>
      <c r="B23" s="573" t="s">
        <v>2030</v>
      </c>
      <c r="C23" s="573" t="s">
        <v>2051</v>
      </c>
      <c r="D23" s="42">
        <f>P23</f>
        <v>93566.134000000005</v>
      </c>
      <c r="E23" s="42">
        <v>85566.508000000002</v>
      </c>
      <c r="F23" s="42">
        <v>84405.53</v>
      </c>
      <c r="G23" s="42">
        <v>85021.061000000002</v>
      </c>
      <c r="H23" s="42">
        <v>86388.501999999993</v>
      </c>
      <c r="I23" s="42">
        <v>85329.567999999999</v>
      </c>
      <c r="J23" s="42">
        <v>88004.828999999998</v>
      </c>
      <c r="K23" s="42">
        <v>90751.483999999997</v>
      </c>
      <c r="L23" s="42">
        <v>92522.59</v>
      </c>
      <c r="M23" s="42">
        <v>91289.865000000005</v>
      </c>
      <c r="N23" s="42">
        <v>92444.493000000002</v>
      </c>
      <c r="O23" s="42">
        <v>90182.695999999996</v>
      </c>
      <c r="P23" s="42">
        <v>93566.134000000005</v>
      </c>
      <c r="Q23" s="42"/>
      <c r="R23" s="42">
        <v>87754.042000000001</v>
      </c>
      <c r="S23" s="42">
        <v>88087.569000000003</v>
      </c>
      <c r="T23" s="42">
        <v>90014.044999999998</v>
      </c>
      <c r="U23" s="42">
        <v>92672.078999999998</v>
      </c>
      <c r="V23" s="42">
        <v>95242.21</v>
      </c>
      <c r="W23" s="42"/>
      <c r="X23" s="42"/>
      <c r="Y23" s="42"/>
      <c r="Z23" s="42"/>
      <c r="AA23" s="42"/>
      <c r="AB23" s="42"/>
      <c r="AC23" s="42"/>
    </row>
    <row r="24" spans="1:29" s="20" customFormat="1" ht="25.5">
      <c r="A24" s="573" t="s">
        <v>2052</v>
      </c>
      <c r="B24" s="573" t="s">
        <v>2031</v>
      </c>
      <c r="C24" s="573" t="s">
        <v>2053</v>
      </c>
      <c r="D24" s="42">
        <f t="shared" ref="D24:D32" si="1">P24</f>
        <v>18701.776999999998</v>
      </c>
      <c r="E24" s="42">
        <v>19895.815999999999</v>
      </c>
      <c r="F24" s="42">
        <v>17888.460999999999</v>
      </c>
      <c r="G24" s="42">
        <v>19548.462</v>
      </c>
      <c r="H24" s="42">
        <v>17703.133000000002</v>
      </c>
      <c r="I24" s="42">
        <v>18814.725999999999</v>
      </c>
      <c r="J24" s="42">
        <v>19462.048999999999</v>
      </c>
      <c r="K24" s="42">
        <v>18447.735000000001</v>
      </c>
      <c r="L24" s="42">
        <v>16885.297999999999</v>
      </c>
      <c r="M24" s="42">
        <v>15531.281999999999</v>
      </c>
      <c r="N24" s="42">
        <v>17148.107</v>
      </c>
      <c r="O24" s="42">
        <v>18913.646000000001</v>
      </c>
      <c r="P24" s="42">
        <v>18701.776999999998</v>
      </c>
      <c r="Q24" s="42"/>
      <c r="R24" s="42">
        <v>18838.210999999999</v>
      </c>
      <c r="S24" s="42">
        <v>16613.144</v>
      </c>
      <c r="T24" s="42">
        <v>17956.494999999999</v>
      </c>
      <c r="U24" s="42">
        <v>19394.550999999999</v>
      </c>
      <c r="V24" s="42">
        <v>19465.893</v>
      </c>
      <c r="W24" s="42"/>
      <c r="X24" s="42"/>
      <c r="Y24" s="42"/>
      <c r="Z24" s="42"/>
      <c r="AA24" s="42"/>
      <c r="AB24" s="42"/>
      <c r="AC24" s="42"/>
    </row>
    <row r="25" spans="1:29" s="20" customFormat="1" ht="25.5">
      <c r="A25" s="573" t="s">
        <v>2054</v>
      </c>
      <c r="B25" s="573" t="s">
        <v>2032</v>
      </c>
      <c r="C25" s="573" t="s">
        <v>2055</v>
      </c>
      <c r="D25" s="42">
        <f t="shared" si="1"/>
        <v>12468.565000000001</v>
      </c>
      <c r="E25" s="42">
        <v>15012.848</v>
      </c>
      <c r="F25" s="42">
        <v>15994.643</v>
      </c>
      <c r="G25" s="42">
        <v>13944.695</v>
      </c>
      <c r="H25" s="42">
        <v>16432.895</v>
      </c>
      <c r="I25" s="42">
        <v>17024.706999999999</v>
      </c>
      <c r="J25" s="42">
        <v>16354.778</v>
      </c>
      <c r="K25" s="42">
        <v>14725.074000000001</v>
      </c>
      <c r="L25" s="42">
        <v>14413.334999999999</v>
      </c>
      <c r="M25" s="42">
        <v>14956.422</v>
      </c>
      <c r="N25" s="42">
        <v>14186.046</v>
      </c>
      <c r="O25" s="42">
        <v>14107.31</v>
      </c>
      <c r="P25" s="42">
        <v>12468.565000000001</v>
      </c>
      <c r="Q25" s="42"/>
      <c r="R25" s="42">
        <v>15575.829</v>
      </c>
      <c r="S25" s="42">
        <v>15001.05</v>
      </c>
      <c r="T25" s="42">
        <v>15510.957</v>
      </c>
      <c r="U25" s="42">
        <v>16054.843000000001</v>
      </c>
      <c r="V25" s="42">
        <v>14861.647000000001</v>
      </c>
      <c r="W25" s="42"/>
      <c r="X25" s="42"/>
      <c r="Y25" s="42"/>
      <c r="Z25" s="42"/>
      <c r="AA25" s="42"/>
      <c r="AB25" s="42"/>
      <c r="AC25" s="42"/>
    </row>
    <row r="26" spans="1:29" s="20" customFormat="1" ht="12.75" customHeight="1">
      <c r="A26" s="573" t="s">
        <v>2056</v>
      </c>
      <c r="B26" s="573" t="s">
        <v>2033</v>
      </c>
      <c r="C26" s="573" t="s">
        <v>2057</v>
      </c>
      <c r="D26" s="42">
        <f t="shared" si="1"/>
        <v>7992.2719999999999</v>
      </c>
      <c r="E26" s="42">
        <v>6549.8829999999998</v>
      </c>
      <c r="F26" s="42">
        <v>8577.0499999999993</v>
      </c>
      <c r="G26" s="42">
        <v>9291.09</v>
      </c>
      <c r="H26" s="42">
        <v>9831.5789999999997</v>
      </c>
      <c r="I26" s="42">
        <v>9519.5689999999995</v>
      </c>
      <c r="J26" s="42">
        <v>8741.5390000000007</v>
      </c>
      <c r="K26" s="42">
        <v>9046.7189999999991</v>
      </c>
      <c r="L26" s="42">
        <v>8872.4069999999992</v>
      </c>
      <c r="M26" s="42">
        <v>8620.7860000000001</v>
      </c>
      <c r="N26" s="42">
        <v>7796.375</v>
      </c>
      <c r="O26" s="42">
        <v>7599.7340000000004</v>
      </c>
      <c r="P26" s="42">
        <v>7992.2719999999999</v>
      </c>
      <c r="Q26" s="42"/>
      <c r="R26" s="42">
        <v>10033.117</v>
      </c>
      <c r="S26" s="42">
        <v>12529.133</v>
      </c>
      <c r="T26" s="42">
        <v>10729.816000000001</v>
      </c>
      <c r="U26" s="42">
        <v>9728.6450000000004</v>
      </c>
      <c r="V26" s="42">
        <v>8776.2009999999991</v>
      </c>
      <c r="W26" s="42"/>
      <c r="X26" s="42"/>
      <c r="Y26" s="42"/>
      <c r="Z26" s="42"/>
      <c r="AA26" s="42"/>
      <c r="AB26" s="42"/>
      <c r="AC26" s="42"/>
    </row>
    <row r="27" spans="1:29" s="22" customFormat="1" ht="12.75" customHeight="1">
      <c r="A27" s="573" t="s">
        <v>2058</v>
      </c>
      <c r="B27" s="573" t="s">
        <v>2034</v>
      </c>
      <c r="C27" s="573" t="s">
        <v>1991</v>
      </c>
      <c r="D27" s="42">
        <f t="shared" si="1"/>
        <v>171.922</v>
      </c>
      <c r="E27" s="45">
        <v>939.64800000000002</v>
      </c>
      <c r="F27" s="45">
        <v>930.26800000000003</v>
      </c>
      <c r="G27" s="45">
        <v>939.57100000000003</v>
      </c>
      <c r="H27" s="45">
        <v>938.26099999999997</v>
      </c>
      <c r="I27" s="45">
        <v>816.51199999999994</v>
      </c>
      <c r="J27" s="45">
        <v>488.86</v>
      </c>
      <c r="K27" s="45">
        <v>488.39600000000002</v>
      </c>
      <c r="L27" s="45">
        <v>489.17599999999999</v>
      </c>
      <c r="M27" s="45">
        <v>495.733</v>
      </c>
      <c r="N27" s="45">
        <v>492.15199999999999</v>
      </c>
      <c r="O27" s="45">
        <v>494.09</v>
      </c>
      <c r="P27" s="45">
        <v>171.922</v>
      </c>
      <c r="Q27" s="42"/>
      <c r="R27" s="45">
        <v>172.38200000000001</v>
      </c>
      <c r="S27" s="45">
        <v>172.23599999999999</v>
      </c>
      <c r="T27" s="45">
        <v>161.435</v>
      </c>
      <c r="U27" s="45">
        <v>160.56899999999999</v>
      </c>
      <c r="V27" s="45">
        <v>160.09399999999999</v>
      </c>
      <c r="W27" s="45"/>
      <c r="X27" s="45"/>
      <c r="Y27" s="45"/>
      <c r="Z27" s="45"/>
      <c r="AA27" s="45"/>
      <c r="AB27" s="45"/>
      <c r="AC27" s="45"/>
    </row>
    <row r="28" spans="1:29" s="22" customFormat="1" ht="25.5">
      <c r="A28" s="573" t="s">
        <v>2059</v>
      </c>
      <c r="B28" s="573" t="s">
        <v>2035</v>
      </c>
      <c r="C28" s="573" t="s">
        <v>2060</v>
      </c>
      <c r="D28" s="42">
        <f t="shared" si="1"/>
        <v>8222.1620000000003</v>
      </c>
      <c r="E28" s="45">
        <v>8446.0079999999998</v>
      </c>
      <c r="F28" s="45">
        <v>8350.7749999999996</v>
      </c>
      <c r="G28" s="45">
        <v>8440.759</v>
      </c>
      <c r="H28" s="45">
        <v>8434.2309999999998</v>
      </c>
      <c r="I28" s="45">
        <v>8211.0390000000007</v>
      </c>
      <c r="J28" s="45">
        <v>8123.0640000000003</v>
      </c>
      <c r="K28" s="45">
        <v>8128.5129999999999</v>
      </c>
      <c r="L28" s="45">
        <v>8126.8739999999998</v>
      </c>
      <c r="M28" s="45">
        <v>8243.7970000000005</v>
      </c>
      <c r="N28" s="45">
        <v>8188.8370000000004</v>
      </c>
      <c r="O28" s="45">
        <v>8208.2389999999996</v>
      </c>
      <c r="P28" s="45">
        <v>8222.1620000000003</v>
      </c>
      <c r="Q28" s="42"/>
      <c r="R28" s="45">
        <v>8253.4920000000002</v>
      </c>
      <c r="S28" s="45">
        <v>8231.9480000000003</v>
      </c>
      <c r="T28" s="45">
        <v>8231.0239999999994</v>
      </c>
      <c r="U28" s="45">
        <v>8194.4920000000002</v>
      </c>
      <c r="V28" s="45">
        <v>8155.5330000000004</v>
      </c>
      <c r="W28" s="45"/>
      <c r="X28" s="45"/>
      <c r="Y28" s="45"/>
      <c r="Z28" s="45"/>
      <c r="AA28" s="45"/>
      <c r="AB28" s="45"/>
      <c r="AC28" s="45"/>
    </row>
    <row r="29" spans="1:29" s="22" customFormat="1" ht="12.75" customHeight="1">
      <c r="A29" s="573" t="s">
        <v>2061</v>
      </c>
      <c r="B29" s="573" t="s">
        <v>22</v>
      </c>
      <c r="C29" s="573" t="s">
        <v>1840</v>
      </c>
      <c r="D29" s="42">
        <f t="shared" si="1"/>
        <v>79.8</v>
      </c>
      <c r="E29" s="45">
        <v>95.563999999999993</v>
      </c>
      <c r="F29" s="45">
        <v>909.85500000000002</v>
      </c>
      <c r="G29" s="45">
        <v>116.36499999999999</v>
      </c>
      <c r="H29" s="45">
        <v>113.63800000000001</v>
      </c>
      <c r="I29" s="45">
        <v>141.529</v>
      </c>
      <c r="J29" s="45">
        <v>304.42099999999999</v>
      </c>
      <c r="K29" s="45">
        <v>858.91899999999998</v>
      </c>
      <c r="L29" s="45">
        <v>186.99299999999999</v>
      </c>
      <c r="M29" s="45">
        <v>162.71100000000001</v>
      </c>
      <c r="N29" s="45">
        <v>186.90799999999999</v>
      </c>
      <c r="O29" s="45">
        <v>183.97499999999999</v>
      </c>
      <c r="P29" s="45">
        <v>79.8</v>
      </c>
      <c r="Q29" s="42"/>
      <c r="R29" s="45">
        <v>105.40300000000001</v>
      </c>
      <c r="S29" s="45">
        <v>356.02</v>
      </c>
      <c r="T29" s="45">
        <v>120.90600000000001</v>
      </c>
      <c r="U29" s="45">
        <v>135.67599999999999</v>
      </c>
      <c r="V29" s="45">
        <v>148.541</v>
      </c>
      <c r="W29" s="45"/>
      <c r="X29" s="45"/>
      <c r="Y29" s="45"/>
      <c r="Z29" s="45"/>
      <c r="AA29" s="45"/>
      <c r="AB29" s="45"/>
      <c r="AC29" s="45"/>
    </row>
    <row r="30" spans="1:29" s="27" customFormat="1" ht="12.75" customHeight="1">
      <c r="A30" s="399" t="s">
        <v>2858</v>
      </c>
      <c r="B30" s="399" t="s">
        <v>3206</v>
      </c>
      <c r="C30" s="399" t="s">
        <v>3210</v>
      </c>
      <c r="D30" s="43">
        <f t="shared" si="1"/>
        <v>141202.63200000001</v>
      </c>
      <c r="E30" s="43">
        <v>136506.27499999999</v>
      </c>
      <c r="F30" s="43">
        <v>137056.58199999999</v>
      </c>
      <c r="G30" s="43">
        <v>137302.003</v>
      </c>
      <c r="H30" s="43">
        <v>139842.239</v>
      </c>
      <c r="I30" s="43">
        <v>139857.65</v>
      </c>
      <c r="J30" s="43">
        <v>141479.54</v>
      </c>
      <c r="K30" s="43">
        <v>142446.84</v>
      </c>
      <c r="L30" s="43">
        <v>141496.67300000001</v>
      </c>
      <c r="M30" s="43">
        <v>139300.59599999999</v>
      </c>
      <c r="N30" s="43">
        <v>140442.91800000001</v>
      </c>
      <c r="O30" s="43">
        <v>139689.69</v>
      </c>
      <c r="P30" s="43">
        <v>141202.63200000001</v>
      </c>
      <c r="Q30" s="43"/>
      <c r="R30" s="43">
        <v>140732.476</v>
      </c>
      <c r="S30" s="43">
        <v>140991.1</v>
      </c>
      <c r="T30" s="43">
        <v>142724.67800000001</v>
      </c>
      <c r="U30" s="43">
        <v>146340.85500000001</v>
      </c>
      <c r="V30" s="43">
        <v>146810.11900000001</v>
      </c>
      <c r="W30" s="43"/>
      <c r="X30" s="43"/>
      <c r="Y30" s="43"/>
      <c r="Z30" s="43"/>
      <c r="AA30" s="43"/>
      <c r="AB30" s="43"/>
      <c r="AC30" s="43"/>
    </row>
    <row r="31" spans="1:29" s="27" customFormat="1" ht="12.75" customHeight="1">
      <c r="A31" s="399" t="s">
        <v>2859</v>
      </c>
      <c r="B31" s="399" t="s">
        <v>3207</v>
      </c>
      <c r="C31" s="399" t="s">
        <v>3209</v>
      </c>
      <c r="D31" s="43">
        <f t="shared" si="1"/>
        <v>23213.266</v>
      </c>
      <c r="E31" s="43">
        <v>26800.371999999999</v>
      </c>
      <c r="F31" s="43">
        <v>25118.341</v>
      </c>
      <c r="G31" s="43">
        <v>25837.133999999998</v>
      </c>
      <c r="H31" s="43">
        <v>23790.647000000001</v>
      </c>
      <c r="I31" s="43">
        <v>22380.952000000001</v>
      </c>
      <c r="J31" s="43">
        <v>20170.600999999999</v>
      </c>
      <c r="K31" s="43">
        <v>19201.189999999999</v>
      </c>
      <c r="L31" s="43">
        <v>19914.348000000002</v>
      </c>
      <c r="M31" s="43">
        <v>20472.668000000001</v>
      </c>
      <c r="N31" s="43">
        <v>21526.297999999999</v>
      </c>
      <c r="O31" s="43">
        <v>22172.468000000001</v>
      </c>
      <c r="P31" s="43">
        <v>23213.266</v>
      </c>
      <c r="Q31" s="43"/>
      <c r="R31" s="43">
        <v>24706.047999999999</v>
      </c>
      <c r="S31" s="43">
        <v>24878.499</v>
      </c>
      <c r="T31" s="43">
        <v>24481.850999999999</v>
      </c>
      <c r="U31" s="43">
        <v>22037.827000000001</v>
      </c>
      <c r="V31" s="43">
        <v>21712.688999999998</v>
      </c>
      <c r="W31" s="43"/>
      <c r="X31" s="43"/>
      <c r="Y31" s="43"/>
      <c r="Z31" s="43"/>
      <c r="AA31" s="43"/>
      <c r="AB31" s="43"/>
      <c r="AC31" s="43"/>
    </row>
    <row r="32" spans="1:29" s="27" customFormat="1" ht="26.25" thickBot="1">
      <c r="A32" s="1062" t="s">
        <v>2860</v>
      </c>
      <c r="B32" s="574" t="s">
        <v>3208</v>
      </c>
      <c r="C32" s="574" t="s">
        <v>3211</v>
      </c>
      <c r="D32" s="47">
        <f t="shared" si="1"/>
        <v>164415.89799999999</v>
      </c>
      <c r="E32" s="47">
        <v>163306.647</v>
      </c>
      <c r="F32" s="47">
        <v>162174.92300000001</v>
      </c>
      <c r="G32" s="47">
        <v>163139.13699999999</v>
      </c>
      <c r="H32" s="47">
        <v>163632.886</v>
      </c>
      <c r="I32" s="47">
        <v>162238.60200000001</v>
      </c>
      <c r="J32" s="47">
        <v>161650.141</v>
      </c>
      <c r="K32" s="47">
        <v>161648.03</v>
      </c>
      <c r="L32" s="47">
        <v>161411.02100000001</v>
      </c>
      <c r="M32" s="47">
        <v>159773.264</v>
      </c>
      <c r="N32" s="47">
        <v>161969.21599999999</v>
      </c>
      <c r="O32" s="47">
        <v>161862.158</v>
      </c>
      <c r="P32" s="47">
        <v>164415.89799999999</v>
      </c>
      <c r="Q32" s="47"/>
      <c r="R32" s="47">
        <v>165438.524</v>
      </c>
      <c r="S32" s="47">
        <v>165869.59899999999</v>
      </c>
      <c r="T32" s="47">
        <v>167206.52900000001</v>
      </c>
      <c r="U32" s="47">
        <v>168378.682</v>
      </c>
      <c r="V32" s="47">
        <v>168522.80799999999</v>
      </c>
      <c r="W32" s="47"/>
      <c r="X32" s="47"/>
      <c r="Y32" s="47"/>
      <c r="Z32" s="47"/>
      <c r="AA32" s="47"/>
      <c r="AB32" s="47"/>
      <c r="AC32" s="47"/>
    </row>
  </sheetData>
  <mergeCells count="7">
    <mergeCell ref="Q6:Q7"/>
    <mergeCell ref="R6:AC6"/>
    <mergeCell ref="A6:A7"/>
    <mergeCell ref="C6:C7"/>
    <mergeCell ref="B6:B7"/>
    <mergeCell ref="D6:D7"/>
    <mergeCell ref="E6:P6"/>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1"/>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886" customWidth="1"/>
    <col min="4" max="29" width="9.85546875" style="886" customWidth="1"/>
    <col min="30" max="16384" width="9.140625" style="886"/>
  </cols>
  <sheetData>
    <row r="1" spans="1:29" s="24" customFormat="1" ht="15" customHeight="1">
      <c r="A1" s="49" t="s">
        <v>595</v>
      </c>
      <c r="B1" s="49" t="s">
        <v>202</v>
      </c>
      <c r="C1" s="49" t="s">
        <v>596</v>
      </c>
    </row>
    <row r="2" spans="1:29" ht="5.0999999999999996" customHeight="1">
      <c r="A2" s="1177"/>
      <c r="B2" s="1177"/>
      <c r="C2" s="1177"/>
    </row>
    <row r="3" spans="1:29" s="22" customFormat="1" ht="18.75" customHeight="1">
      <c r="A3" s="35" t="s">
        <v>3859</v>
      </c>
      <c r="B3" s="35" t="s">
        <v>3860</v>
      </c>
      <c r="C3" s="35" t="s">
        <v>3861</v>
      </c>
    </row>
    <row r="4" spans="1:29" s="22" customFormat="1" ht="5.0999999999999996" customHeight="1">
      <c r="A4" s="28"/>
      <c r="B4" s="28"/>
      <c r="C4" s="28"/>
    </row>
    <row r="5" spans="1:29" s="22" customFormat="1" ht="12.75" customHeight="1" thickBot="1">
      <c r="A5" s="54" t="s">
        <v>707</v>
      </c>
      <c r="B5" s="54" t="s">
        <v>707</v>
      </c>
      <c r="C5" s="54" t="s">
        <v>765</v>
      </c>
      <c r="D5" s="30"/>
      <c r="E5" s="30"/>
      <c r="F5" s="30"/>
      <c r="G5" s="30"/>
      <c r="H5" s="30"/>
      <c r="I5" s="30"/>
      <c r="J5" s="30"/>
      <c r="K5" s="30"/>
      <c r="L5" s="30"/>
      <c r="M5" s="30"/>
      <c r="N5" s="30"/>
      <c r="O5" s="30"/>
      <c r="P5" s="30"/>
      <c r="Q5" s="30"/>
      <c r="R5" s="30"/>
      <c r="S5" s="30"/>
      <c r="T5" s="30"/>
      <c r="U5" s="30"/>
      <c r="V5" s="30"/>
      <c r="W5" s="30"/>
      <c r="X5" s="30"/>
      <c r="Y5" s="30"/>
      <c r="Z5" s="30"/>
      <c r="AA5" s="30"/>
      <c r="AB5" s="30"/>
      <c r="AC5" s="30"/>
    </row>
    <row r="6" spans="1:29" s="22" customFormat="1" ht="17.100000000000001" customHeight="1">
      <c r="A6" s="1368"/>
      <c r="B6" s="1362"/>
      <c r="C6" s="1370"/>
      <c r="D6" s="1364" t="s">
        <v>5456</v>
      </c>
      <c r="E6" s="1366" t="s">
        <v>3862</v>
      </c>
      <c r="F6" s="1366"/>
      <c r="G6" s="1366"/>
      <c r="H6" s="1366"/>
      <c r="I6" s="1366"/>
      <c r="J6" s="1366"/>
      <c r="K6" s="1366"/>
      <c r="L6" s="1366"/>
      <c r="M6" s="1366"/>
      <c r="N6" s="1366"/>
      <c r="O6" s="1366"/>
      <c r="P6" s="1367"/>
      <c r="Q6" s="1364">
        <v>2019</v>
      </c>
      <c r="R6" s="1366" t="s">
        <v>5516</v>
      </c>
      <c r="S6" s="1366"/>
      <c r="T6" s="1366"/>
      <c r="U6" s="1366"/>
      <c r="V6" s="1366"/>
      <c r="W6" s="1366"/>
      <c r="X6" s="1366"/>
      <c r="Y6" s="1366"/>
      <c r="Z6" s="1366"/>
      <c r="AA6" s="1366"/>
      <c r="AB6" s="1366"/>
      <c r="AC6" s="1367"/>
    </row>
    <row r="7" spans="1:29" s="22" customFormat="1" ht="17.100000000000001" customHeight="1" thickBot="1">
      <c r="A7" s="1369"/>
      <c r="B7" s="1363"/>
      <c r="C7" s="1363"/>
      <c r="D7" s="1365"/>
      <c r="E7" s="129" t="s">
        <v>777</v>
      </c>
      <c r="F7" s="129" t="s">
        <v>778</v>
      </c>
      <c r="G7" s="129" t="s">
        <v>779</v>
      </c>
      <c r="H7" s="129" t="s">
        <v>780</v>
      </c>
      <c r="I7" s="1271" t="s">
        <v>781</v>
      </c>
      <c r="J7" s="1271" t="s">
        <v>782</v>
      </c>
      <c r="K7" s="1271" t="s">
        <v>783</v>
      </c>
      <c r="L7" s="1271" t="s">
        <v>784</v>
      </c>
      <c r="M7" s="1271" t="s">
        <v>785</v>
      </c>
      <c r="N7" s="1271">
        <v>10</v>
      </c>
      <c r="O7" s="1271" t="s">
        <v>787</v>
      </c>
      <c r="P7" s="129" t="s">
        <v>5450</v>
      </c>
      <c r="Q7" s="1365"/>
      <c r="R7" s="129" t="s">
        <v>4368</v>
      </c>
      <c r="S7" s="129" t="s">
        <v>4674</v>
      </c>
      <c r="T7" s="129" t="s">
        <v>4759</v>
      </c>
      <c r="U7" s="129" t="s">
        <v>4912</v>
      </c>
      <c r="V7" s="1271" t="s">
        <v>5003</v>
      </c>
      <c r="W7" s="1271" t="s">
        <v>782</v>
      </c>
      <c r="X7" s="1271" t="s">
        <v>783</v>
      </c>
      <c r="Y7" s="1271" t="s">
        <v>784</v>
      </c>
      <c r="Z7" s="1271" t="s">
        <v>785</v>
      </c>
      <c r="AA7" s="129" t="s">
        <v>5324</v>
      </c>
      <c r="AB7" s="129" t="s">
        <v>5382</v>
      </c>
      <c r="AC7" s="129" t="s">
        <v>5450</v>
      </c>
    </row>
    <row r="8" spans="1:29" s="22" customFormat="1" ht="5.0999999999999996" customHeight="1">
      <c r="A8" s="1176"/>
      <c r="B8" s="1176"/>
      <c r="C8" s="1176"/>
      <c r="D8" s="214"/>
      <c r="E8" s="3"/>
      <c r="F8" s="3"/>
      <c r="G8" s="3"/>
      <c r="H8" s="3"/>
      <c r="I8" s="3"/>
      <c r="J8" s="3"/>
      <c r="K8" s="3"/>
      <c r="L8" s="3"/>
      <c r="M8" s="3"/>
      <c r="N8" s="3"/>
      <c r="O8" s="3"/>
      <c r="P8" s="3"/>
      <c r="Q8" s="214"/>
      <c r="R8" s="3"/>
      <c r="S8" s="3"/>
      <c r="T8" s="3"/>
      <c r="U8" s="3"/>
      <c r="V8" s="3"/>
      <c r="W8" s="3"/>
      <c r="X8" s="3"/>
      <c r="Y8" s="3"/>
      <c r="Z8" s="3"/>
      <c r="AA8" s="3"/>
      <c r="AB8" s="3"/>
      <c r="AC8" s="3"/>
    </row>
    <row r="9" spans="1:29" s="28" customFormat="1" ht="12.75" customHeight="1">
      <c r="A9" s="759" t="s">
        <v>1944</v>
      </c>
      <c r="B9" s="759" t="s">
        <v>1912</v>
      </c>
      <c r="C9" s="759" t="s">
        <v>1945</v>
      </c>
      <c r="D9" s="912"/>
      <c r="E9" s="912"/>
      <c r="F9" s="912"/>
      <c r="G9" s="912"/>
      <c r="H9" s="912"/>
      <c r="I9" s="912"/>
      <c r="J9" s="912"/>
      <c r="K9" s="912"/>
      <c r="L9" s="912"/>
      <c r="M9" s="912"/>
      <c r="N9" s="912"/>
      <c r="O9" s="912"/>
      <c r="P9" s="912"/>
      <c r="Q9" s="912"/>
      <c r="R9" s="912"/>
      <c r="S9" s="912"/>
      <c r="T9" s="912"/>
      <c r="U9" s="912"/>
      <c r="V9" s="912"/>
      <c r="W9" s="912"/>
      <c r="X9" s="912"/>
      <c r="Y9" s="912"/>
      <c r="Z9" s="912"/>
      <c r="AA9" s="912"/>
      <c r="AB9" s="912"/>
      <c r="AC9" s="912"/>
    </row>
    <row r="10" spans="1:29" s="22" customFormat="1" ht="12.75" customHeight="1">
      <c r="A10" s="756" t="s">
        <v>1946</v>
      </c>
      <c r="B10" s="756" t="s">
        <v>222</v>
      </c>
      <c r="C10" s="756" t="s">
        <v>1947</v>
      </c>
      <c r="D10" s="58">
        <f>P10</f>
        <v>15457.699315630003</v>
      </c>
      <c r="E10" s="58">
        <v>14119.71222008</v>
      </c>
      <c r="F10" s="58">
        <v>13772.714679589997</v>
      </c>
      <c r="G10" s="58">
        <v>15953.03046484</v>
      </c>
      <c r="H10" s="58">
        <v>14605.7100969</v>
      </c>
      <c r="I10" s="58">
        <v>13716.531197689999</v>
      </c>
      <c r="J10" s="58">
        <v>14476.914501560001</v>
      </c>
      <c r="K10" s="58">
        <v>14384.234714150003</v>
      </c>
      <c r="L10" s="58">
        <v>16183.999474850005</v>
      </c>
      <c r="M10" s="58">
        <v>16126.397694129997</v>
      </c>
      <c r="N10" s="58">
        <v>15166.760542709997</v>
      </c>
      <c r="O10" s="58">
        <v>16205.895573660002</v>
      </c>
      <c r="P10" s="58">
        <v>15457.699315630003</v>
      </c>
      <c r="Q10" s="58"/>
      <c r="R10" s="58">
        <v>15346.99349897</v>
      </c>
      <c r="S10" s="58">
        <v>15296.097422549996</v>
      </c>
      <c r="T10" s="58">
        <v>15177.111589529999</v>
      </c>
      <c r="U10" s="58">
        <v>14649.137659119999</v>
      </c>
      <c r="V10" s="58">
        <v>15017.821789040001</v>
      </c>
      <c r="W10" s="58"/>
      <c r="X10" s="58"/>
      <c r="Y10" s="58"/>
      <c r="Z10" s="58"/>
      <c r="AA10" s="58"/>
      <c r="AB10" s="58"/>
      <c r="AC10" s="58"/>
    </row>
    <row r="11" spans="1:29" s="22" customFormat="1" ht="12.75">
      <c r="A11" s="757" t="s">
        <v>1948</v>
      </c>
      <c r="B11" s="757" t="s">
        <v>1913</v>
      </c>
      <c r="C11" s="757" t="s">
        <v>1949</v>
      </c>
      <c r="D11" s="58">
        <f t="shared" ref="D11:D23" si="0">P11</f>
        <v>13895.476001009998</v>
      </c>
      <c r="E11" s="58">
        <v>10567.81754883</v>
      </c>
      <c r="F11" s="58">
        <v>10789.718099889998</v>
      </c>
      <c r="G11" s="58">
        <v>11016.514206919999</v>
      </c>
      <c r="H11" s="58">
        <v>12401.88984609</v>
      </c>
      <c r="I11" s="58">
        <v>11105.17483484</v>
      </c>
      <c r="J11" s="58">
        <v>11781.451616520002</v>
      </c>
      <c r="K11" s="58">
        <v>10850.417512329997</v>
      </c>
      <c r="L11" s="58">
        <v>11846.2374045</v>
      </c>
      <c r="M11" s="58">
        <v>10726.336159999999</v>
      </c>
      <c r="N11" s="58">
        <v>10860.981982379999</v>
      </c>
      <c r="O11" s="58">
        <v>10619.056273959999</v>
      </c>
      <c r="P11" s="58">
        <v>13895.476001009998</v>
      </c>
      <c r="Q11" s="58"/>
      <c r="R11" s="58">
        <v>10462.889336939999</v>
      </c>
      <c r="S11" s="58">
        <v>10050.464041199999</v>
      </c>
      <c r="T11" s="58">
        <v>11547.344225549996</v>
      </c>
      <c r="U11" s="58">
        <v>12649.995590029999</v>
      </c>
      <c r="V11" s="58">
        <v>11474.23701273</v>
      </c>
      <c r="W11" s="58"/>
      <c r="X11" s="58"/>
      <c r="Y11" s="58"/>
      <c r="Z11" s="58"/>
      <c r="AA11" s="58"/>
      <c r="AB11" s="58"/>
      <c r="AC11" s="58"/>
    </row>
    <row r="12" spans="1:29" s="22" customFormat="1" ht="25.5">
      <c r="A12" s="757" t="s">
        <v>1950</v>
      </c>
      <c r="B12" s="757" t="s">
        <v>1914</v>
      </c>
      <c r="C12" s="757" t="s">
        <v>1951</v>
      </c>
      <c r="D12" s="58">
        <f t="shared" si="0"/>
        <v>14026.436897469999</v>
      </c>
      <c r="E12" s="58">
        <v>14169.516411269999</v>
      </c>
      <c r="F12" s="58">
        <v>14804.253770979998</v>
      </c>
      <c r="G12" s="58">
        <v>12240.76598083</v>
      </c>
      <c r="H12" s="58">
        <v>11205.47048435</v>
      </c>
      <c r="I12" s="58">
        <v>11616.983032569999</v>
      </c>
      <c r="J12" s="58">
        <v>11100.343366620002</v>
      </c>
      <c r="K12" s="58">
        <v>11232.087451549998</v>
      </c>
      <c r="L12" s="58">
        <v>9449.2451165600014</v>
      </c>
      <c r="M12" s="58">
        <v>10624.616703560003</v>
      </c>
      <c r="N12" s="58">
        <v>9648.820690100003</v>
      </c>
      <c r="O12" s="58">
        <v>9270.32248291</v>
      </c>
      <c r="P12" s="58">
        <v>14026.436897469999</v>
      </c>
      <c r="Q12" s="58"/>
      <c r="R12" s="58">
        <v>8653.9517642400006</v>
      </c>
      <c r="S12" s="58">
        <v>8437.5706280100003</v>
      </c>
      <c r="T12" s="58">
        <v>8501.8991461700007</v>
      </c>
      <c r="U12" s="58">
        <v>8313.6558654899982</v>
      </c>
      <c r="V12" s="58">
        <v>8755.1046089200008</v>
      </c>
      <c r="W12" s="58"/>
      <c r="X12" s="58"/>
      <c r="Y12" s="58"/>
      <c r="Z12" s="58"/>
      <c r="AA12" s="58"/>
      <c r="AB12" s="58"/>
      <c r="AC12" s="58"/>
    </row>
    <row r="13" spans="1:29" s="22" customFormat="1" ht="12.75">
      <c r="A13" s="757" t="s">
        <v>1952</v>
      </c>
      <c r="B13" s="757" t="s">
        <v>1915</v>
      </c>
      <c r="C13" s="757" t="s">
        <v>1953</v>
      </c>
      <c r="D13" s="58">
        <f t="shared" si="0"/>
        <v>10500.31449447</v>
      </c>
      <c r="E13" s="58">
        <v>11676.867603960001</v>
      </c>
      <c r="F13" s="58">
        <v>12554.412197539999</v>
      </c>
      <c r="G13" s="58">
        <v>12394.94830561</v>
      </c>
      <c r="H13" s="58">
        <v>11956.460953100001</v>
      </c>
      <c r="I13" s="58">
        <v>11443.14713446</v>
      </c>
      <c r="J13" s="58">
        <v>11204.778212539999</v>
      </c>
      <c r="K13" s="58">
        <v>11825.693274310001</v>
      </c>
      <c r="L13" s="58">
        <v>12279.048484389998</v>
      </c>
      <c r="M13" s="58">
        <v>13277.602785360001</v>
      </c>
      <c r="N13" s="58">
        <v>15375.1315307</v>
      </c>
      <c r="O13" s="58">
        <v>14372.3803804</v>
      </c>
      <c r="P13" s="58">
        <v>10500.31449447</v>
      </c>
      <c r="Q13" s="58"/>
      <c r="R13" s="58">
        <v>13352.956524860001</v>
      </c>
      <c r="S13" s="58">
        <v>12774.984478490001</v>
      </c>
      <c r="T13" s="58">
        <v>12933.757758070002</v>
      </c>
      <c r="U13" s="58">
        <v>15808.450337890001</v>
      </c>
      <c r="V13" s="58">
        <v>15671.034003680001</v>
      </c>
      <c r="W13" s="58"/>
      <c r="X13" s="58"/>
      <c r="Y13" s="58"/>
      <c r="Z13" s="58"/>
      <c r="AA13" s="58"/>
      <c r="AB13" s="58"/>
      <c r="AC13" s="58"/>
    </row>
    <row r="14" spans="1:29" s="22" customFormat="1" ht="12.75">
      <c r="A14" s="757" t="s">
        <v>1954</v>
      </c>
      <c r="B14" s="757" t="s">
        <v>1916</v>
      </c>
      <c r="C14" s="757" t="s">
        <v>1955</v>
      </c>
      <c r="D14" s="58">
        <f t="shared" si="0"/>
        <v>21666.523219449999</v>
      </c>
      <c r="E14" s="58">
        <v>19727.824462830002</v>
      </c>
      <c r="F14" s="58">
        <v>21879.410569330001</v>
      </c>
      <c r="G14" s="58">
        <v>22709.04255857001</v>
      </c>
      <c r="H14" s="58">
        <v>23586.233409819997</v>
      </c>
      <c r="I14" s="58">
        <v>23266.799217959997</v>
      </c>
      <c r="J14" s="58">
        <v>21834.049238910004</v>
      </c>
      <c r="K14" s="58">
        <v>21960.094168860003</v>
      </c>
      <c r="L14" s="58">
        <v>21955.556946109995</v>
      </c>
      <c r="M14" s="58">
        <v>21225.903184130002</v>
      </c>
      <c r="N14" s="58">
        <v>20688.825884370002</v>
      </c>
      <c r="O14" s="58">
        <v>21306.186555159999</v>
      </c>
      <c r="P14" s="58">
        <v>21666.523219449999</v>
      </c>
      <c r="Q14" s="58"/>
      <c r="R14" s="58">
        <v>23313.768430020005</v>
      </c>
      <c r="S14" s="58">
        <v>26004.51637709</v>
      </c>
      <c r="T14" s="58">
        <v>23638.221562399998</v>
      </c>
      <c r="U14" s="58">
        <v>21807.680529939997</v>
      </c>
      <c r="V14" s="58">
        <v>20399.59533212</v>
      </c>
      <c r="W14" s="58"/>
      <c r="X14" s="58"/>
      <c r="Y14" s="58"/>
      <c r="Z14" s="58"/>
      <c r="AA14" s="58"/>
      <c r="AB14" s="58"/>
      <c r="AC14" s="58"/>
    </row>
    <row r="15" spans="1:29" s="22" customFormat="1" ht="25.5">
      <c r="A15" s="757" t="s">
        <v>1956</v>
      </c>
      <c r="B15" s="757" t="s">
        <v>1917</v>
      </c>
      <c r="C15" s="757" t="s">
        <v>1957</v>
      </c>
      <c r="D15" s="58">
        <f t="shared" si="0"/>
        <v>404.18244500000003</v>
      </c>
      <c r="E15" s="58">
        <v>505.14120000000003</v>
      </c>
      <c r="F15" s="58">
        <v>497.24180000000001</v>
      </c>
      <c r="G15" s="58">
        <v>812.76177259000008</v>
      </c>
      <c r="H15" s="58">
        <v>844.36189999999999</v>
      </c>
      <c r="I15" s="58">
        <v>526.65788930999997</v>
      </c>
      <c r="J15" s="58">
        <v>183.50494199999997</v>
      </c>
      <c r="K15" s="58">
        <v>171.5788</v>
      </c>
      <c r="L15" s="58">
        <v>580.76078969999992</v>
      </c>
      <c r="M15" s="58">
        <v>314.08168942000003</v>
      </c>
      <c r="N15" s="58">
        <v>169.34635136</v>
      </c>
      <c r="O15" s="58">
        <v>137.94514136000001</v>
      </c>
      <c r="P15" s="58">
        <v>404.18244500000003</v>
      </c>
      <c r="Q15" s="58"/>
      <c r="R15" s="58">
        <v>29.88303136</v>
      </c>
      <c r="S15" s="58">
        <v>118.56346855999999</v>
      </c>
      <c r="T15" s="58">
        <v>227.31283100000002</v>
      </c>
      <c r="U15" s="58">
        <v>441.42096773000003</v>
      </c>
      <c r="V15" s="58">
        <v>321.63147999999995</v>
      </c>
      <c r="W15" s="58"/>
      <c r="X15" s="58"/>
      <c r="Y15" s="58"/>
      <c r="Z15" s="58"/>
      <c r="AA15" s="58"/>
      <c r="AB15" s="58"/>
      <c r="AC15" s="58"/>
    </row>
    <row r="16" spans="1:29" s="22" customFormat="1" ht="12.75">
      <c r="A16" s="757" t="s">
        <v>1958</v>
      </c>
      <c r="B16" s="757" t="s">
        <v>1918</v>
      </c>
      <c r="C16" s="757" t="s">
        <v>1959</v>
      </c>
      <c r="D16" s="58">
        <f t="shared" si="0"/>
        <v>119633.67500617001</v>
      </c>
      <c r="E16" s="58">
        <v>99666.07372701999</v>
      </c>
      <c r="F16" s="58">
        <v>100200.08488603999</v>
      </c>
      <c r="G16" s="58">
        <v>102898.88614417001</v>
      </c>
      <c r="H16" s="58">
        <v>106919.59885323999</v>
      </c>
      <c r="I16" s="58">
        <v>108639.42408425998</v>
      </c>
      <c r="J16" s="58">
        <v>111660.61594297999</v>
      </c>
      <c r="K16" s="58">
        <v>113248.34120599998</v>
      </c>
      <c r="L16" s="58">
        <v>115473.19847928999</v>
      </c>
      <c r="M16" s="58">
        <v>115727.25154140001</v>
      </c>
      <c r="N16" s="58">
        <v>116761.43878885999</v>
      </c>
      <c r="O16" s="58">
        <v>117553.911933</v>
      </c>
      <c r="P16" s="58">
        <v>119633.67500617001</v>
      </c>
      <c r="Q16" s="58"/>
      <c r="R16" s="58">
        <v>118015.09365853996</v>
      </c>
      <c r="S16" s="58">
        <v>118554.09359008999</v>
      </c>
      <c r="T16" s="58">
        <v>121911.66268611002</v>
      </c>
      <c r="U16" s="58">
        <v>125241.42646917001</v>
      </c>
      <c r="V16" s="58">
        <v>127283.31548178999</v>
      </c>
      <c r="W16" s="58"/>
      <c r="X16" s="58"/>
      <c r="Y16" s="58"/>
      <c r="Z16" s="58"/>
      <c r="AA16" s="58"/>
      <c r="AB16" s="58"/>
      <c r="AC16" s="58"/>
    </row>
    <row r="17" spans="1:29" s="22" customFormat="1" ht="27">
      <c r="A17" s="758" t="s">
        <v>4222</v>
      </c>
      <c r="B17" s="758" t="s">
        <v>4208</v>
      </c>
      <c r="C17" s="758" t="s">
        <v>4223</v>
      </c>
      <c r="D17" s="58">
        <f t="shared" si="0"/>
        <v>1148.6081667800001</v>
      </c>
      <c r="E17" s="58">
        <v>876.99343222000005</v>
      </c>
      <c r="F17" s="58">
        <v>683.04512157999989</v>
      </c>
      <c r="G17" s="58">
        <v>655.81780557000002</v>
      </c>
      <c r="H17" s="58">
        <v>639.00031872999989</v>
      </c>
      <c r="I17" s="58">
        <v>690.81179824000003</v>
      </c>
      <c r="J17" s="58">
        <v>759.9032959299999</v>
      </c>
      <c r="K17" s="58">
        <v>807.29701116000001</v>
      </c>
      <c r="L17" s="58">
        <v>1145.3377172099999</v>
      </c>
      <c r="M17" s="58">
        <v>923.60705481000014</v>
      </c>
      <c r="N17" s="58">
        <v>911.03168247000008</v>
      </c>
      <c r="O17" s="58">
        <v>924.07380232000014</v>
      </c>
      <c r="P17" s="58">
        <v>1148.6081667800001</v>
      </c>
      <c r="Q17" s="58"/>
      <c r="R17" s="58">
        <v>1177.6092019299999</v>
      </c>
      <c r="S17" s="58">
        <v>1050.5617453400002</v>
      </c>
      <c r="T17" s="58">
        <v>1181.6356494700001</v>
      </c>
      <c r="U17" s="58">
        <v>1098.8020148399999</v>
      </c>
      <c r="V17" s="58">
        <v>1173.7190530599999</v>
      </c>
      <c r="W17" s="58"/>
      <c r="X17" s="58"/>
      <c r="Y17" s="58"/>
      <c r="Z17" s="58"/>
      <c r="AA17" s="58"/>
      <c r="AB17" s="58"/>
      <c r="AC17" s="58"/>
    </row>
    <row r="18" spans="1:29" s="22" customFormat="1" ht="27">
      <c r="A18" s="758" t="s">
        <v>2642</v>
      </c>
      <c r="B18" s="758" t="s">
        <v>2011</v>
      </c>
      <c r="C18" s="758" t="s">
        <v>2643</v>
      </c>
      <c r="D18" s="58">
        <f t="shared" si="0"/>
        <v>127882.06159641</v>
      </c>
      <c r="E18" s="58">
        <v>107053.25266092001</v>
      </c>
      <c r="F18" s="58">
        <v>107885.91921307</v>
      </c>
      <c r="G18" s="58">
        <v>110647.09981965003</v>
      </c>
      <c r="H18" s="58">
        <v>114720.49560452002</v>
      </c>
      <c r="I18" s="58">
        <v>116548.89036491</v>
      </c>
      <c r="J18" s="58">
        <v>119556.49054567002</v>
      </c>
      <c r="K18" s="58">
        <v>121165.07057503998</v>
      </c>
      <c r="L18" s="58">
        <v>123307.39119669002</v>
      </c>
      <c r="M18" s="58">
        <v>123875.02462847001</v>
      </c>
      <c r="N18" s="58">
        <v>125063.50582084002</v>
      </c>
      <c r="O18" s="58">
        <v>126038.70155479001</v>
      </c>
      <c r="P18" s="58">
        <v>127882.06159641</v>
      </c>
      <c r="Q18" s="58"/>
      <c r="R18" s="58">
        <v>126406.36901317998</v>
      </c>
      <c r="S18" s="58">
        <v>127245.40871710998</v>
      </c>
      <c r="T18" s="58">
        <v>130628.68177763</v>
      </c>
      <c r="U18" s="58">
        <v>134294.19616420995</v>
      </c>
      <c r="V18" s="58">
        <v>136403.87358124001</v>
      </c>
      <c r="W18" s="58"/>
      <c r="X18" s="58"/>
      <c r="Y18" s="58"/>
      <c r="Z18" s="58"/>
      <c r="AA18" s="58"/>
      <c r="AB18" s="58"/>
      <c r="AC18" s="58"/>
    </row>
    <row r="19" spans="1:29" s="22" customFormat="1" ht="25.5">
      <c r="A19" s="758" t="s">
        <v>1960</v>
      </c>
      <c r="B19" s="758" t="s">
        <v>1919</v>
      </c>
      <c r="C19" s="758" t="s">
        <v>1961</v>
      </c>
      <c r="D19" s="58">
        <f t="shared" si="0"/>
        <v>-9396.9947570199984</v>
      </c>
      <c r="E19" s="58">
        <v>-8264.1723661199994</v>
      </c>
      <c r="F19" s="58">
        <v>-8368.8794486099978</v>
      </c>
      <c r="G19" s="58">
        <v>-8404.0314810500022</v>
      </c>
      <c r="H19" s="58">
        <v>-8439.8970700100017</v>
      </c>
      <c r="I19" s="58">
        <v>-8600.2780788900018</v>
      </c>
      <c r="J19" s="58">
        <v>-8655.777898620001</v>
      </c>
      <c r="K19" s="58">
        <v>-8724.0263802000009</v>
      </c>
      <c r="L19" s="58">
        <v>-8979.5304346099983</v>
      </c>
      <c r="M19" s="58">
        <v>-9071.3801418799994</v>
      </c>
      <c r="N19" s="58">
        <v>-9213.0987144499995</v>
      </c>
      <c r="O19" s="58">
        <v>-9408.8634241100008</v>
      </c>
      <c r="P19" s="58">
        <v>-9396.9947570199984</v>
      </c>
      <c r="Q19" s="58"/>
      <c r="R19" s="58">
        <v>-9568.8845565700012</v>
      </c>
      <c r="S19" s="58">
        <v>-9741.8768723600006</v>
      </c>
      <c r="T19" s="58">
        <v>-9898.6547409900013</v>
      </c>
      <c r="U19" s="58">
        <v>-10151.571709880001</v>
      </c>
      <c r="V19" s="58">
        <v>-10294.277152510002</v>
      </c>
      <c r="W19" s="58"/>
      <c r="X19" s="58"/>
      <c r="Y19" s="58"/>
      <c r="Z19" s="58"/>
      <c r="AA19" s="58"/>
      <c r="AB19" s="58"/>
      <c r="AC19" s="58"/>
    </row>
    <row r="20" spans="1:29" s="22" customFormat="1" ht="12.75" customHeight="1">
      <c r="A20" s="756" t="s">
        <v>1962</v>
      </c>
      <c r="B20" s="756" t="s">
        <v>230</v>
      </c>
      <c r="C20" s="756" t="s">
        <v>1963</v>
      </c>
      <c r="D20" s="58">
        <f t="shared" si="0"/>
        <v>12001.898753240001</v>
      </c>
      <c r="E20" s="58">
        <v>10667.435462680001</v>
      </c>
      <c r="F20" s="58">
        <v>10755.52879233</v>
      </c>
      <c r="G20" s="58">
        <v>10676.857453240002</v>
      </c>
      <c r="H20" s="58">
        <v>10689.183790229999</v>
      </c>
      <c r="I20" s="58">
        <v>10819.907458840004</v>
      </c>
      <c r="J20" s="58">
        <v>11098.959941320003</v>
      </c>
      <c r="K20" s="58">
        <v>11233.294412590001</v>
      </c>
      <c r="L20" s="58">
        <v>11266.534169420001</v>
      </c>
      <c r="M20" s="58">
        <v>11396.11054523</v>
      </c>
      <c r="N20" s="58">
        <v>11507.451041099999</v>
      </c>
      <c r="O20" s="58">
        <v>11693.372524349999</v>
      </c>
      <c r="P20" s="58">
        <v>12001.898753240001</v>
      </c>
      <c r="Q20" s="58"/>
      <c r="R20" s="58">
        <v>12115.740658029999</v>
      </c>
      <c r="S20" s="58">
        <v>12068.876148030002</v>
      </c>
      <c r="T20" s="58">
        <v>12516.669106429996</v>
      </c>
      <c r="U20" s="58">
        <v>12701.190359120001</v>
      </c>
      <c r="V20" s="58">
        <v>12752.205611189998</v>
      </c>
      <c r="W20" s="58"/>
      <c r="X20" s="58"/>
      <c r="Y20" s="58"/>
      <c r="Z20" s="58"/>
      <c r="AA20" s="58"/>
      <c r="AB20" s="58"/>
      <c r="AC20" s="58"/>
    </row>
    <row r="21" spans="1:29" s="22" customFormat="1" ht="25.5" customHeight="1">
      <c r="A21" s="757" t="s">
        <v>1964</v>
      </c>
      <c r="B21" s="757" t="s">
        <v>1920</v>
      </c>
      <c r="C21" s="757" t="s">
        <v>1965</v>
      </c>
      <c r="D21" s="58">
        <f t="shared" si="0"/>
        <v>357.79750464999995</v>
      </c>
      <c r="E21" s="58">
        <v>343.10160779</v>
      </c>
      <c r="F21" s="58">
        <v>344.84447747000002</v>
      </c>
      <c r="G21" s="58">
        <v>346.20018669000001</v>
      </c>
      <c r="H21" s="58">
        <v>350.48973424000002</v>
      </c>
      <c r="I21" s="58">
        <v>352.84583555</v>
      </c>
      <c r="J21" s="58">
        <v>354.20763839000006</v>
      </c>
      <c r="K21" s="58">
        <v>344.51946294999993</v>
      </c>
      <c r="L21" s="58">
        <v>347.74564045999995</v>
      </c>
      <c r="M21" s="58">
        <v>352.12892343000004</v>
      </c>
      <c r="N21" s="58">
        <v>347.90942953000001</v>
      </c>
      <c r="O21" s="58">
        <v>351.42199588</v>
      </c>
      <c r="P21" s="58">
        <v>357.79750464999995</v>
      </c>
      <c r="Q21" s="58"/>
      <c r="R21" s="58">
        <v>359.52314401000001</v>
      </c>
      <c r="S21" s="58">
        <v>362.03391085999999</v>
      </c>
      <c r="T21" s="58">
        <v>365.05213608000003</v>
      </c>
      <c r="U21" s="58">
        <v>370.66615074000003</v>
      </c>
      <c r="V21" s="58">
        <v>375.91351744000002</v>
      </c>
      <c r="W21" s="58"/>
      <c r="X21" s="58"/>
      <c r="Y21" s="58"/>
      <c r="Z21" s="58"/>
      <c r="AA21" s="58"/>
      <c r="AB21" s="58"/>
      <c r="AC21" s="58"/>
    </row>
    <row r="22" spans="1:29" s="22" customFormat="1" ht="12.75" customHeight="1">
      <c r="A22" s="757" t="s">
        <v>1828</v>
      </c>
      <c r="B22" s="757" t="s">
        <v>1921</v>
      </c>
      <c r="C22" s="757" t="s">
        <v>1966</v>
      </c>
      <c r="D22" s="58">
        <f t="shared" si="0"/>
        <v>14010.017275600001</v>
      </c>
      <c r="E22" s="58">
        <v>16803.502906149999</v>
      </c>
      <c r="F22" s="58">
        <v>15897.96158254</v>
      </c>
      <c r="G22" s="58">
        <v>18261.316578270002</v>
      </c>
      <c r="H22" s="58">
        <v>15472.00426208</v>
      </c>
      <c r="I22" s="58">
        <v>18470.112282439997</v>
      </c>
      <c r="J22" s="58">
        <v>17720.02816546</v>
      </c>
      <c r="K22" s="58">
        <v>17665.87575829</v>
      </c>
      <c r="L22" s="58">
        <v>14700.67446613</v>
      </c>
      <c r="M22" s="58">
        <v>15100.606126800003</v>
      </c>
      <c r="N22" s="58">
        <v>15984.584770019999</v>
      </c>
      <c r="O22" s="58">
        <v>17222.822104910003</v>
      </c>
      <c r="P22" s="58">
        <v>14010.017275600001</v>
      </c>
      <c r="Q22" s="58"/>
      <c r="R22" s="58">
        <v>15296.838884430001</v>
      </c>
      <c r="S22" s="58">
        <v>13811.480273810001</v>
      </c>
      <c r="T22" s="58">
        <v>14355.034807299997</v>
      </c>
      <c r="U22" s="58">
        <v>14437.347471230001</v>
      </c>
      <c r="V22" s="58">
        <v>16409.606411039993</v>
      </c>
      <c r="W22" s="58"/>
      <c r="X22" s="58"/>
      <c r="Y22" s="58"/>
      <c r="Z22" s="58"/>
      <c r="AA22" s="58"/>
      <c r="AB22" s="58"/>
      <c r="AC22" s="58"/>
    </row>
    <row r="23" spans="1:29" s="28" customFormat="1" ht="12.75" customHeight="1">
      <c r="A23" s="759" t="s">
        <v>1967</v>
      </c>
      <c r="B23" s="759" t="s">
        <v>1922</v>
      </c>
      <c r="C23" s="759" t="s">
        <v>1968</v>
      </c>
      <c r="D23" s="60">
        <f t="shared" si="0"/>
        <v>221954.02091268997</v>
      </c>
      <c r="E23" s="60">
        <v>198246.99315061001</v>
      </c>
      <c r="F23" s="60">
        <v>201496.17085570993</v>
      </c>
      <c r="G23" s="60">
        <v>207310.32365173</v>
      </c>
      <c r="H23" s="60">
        <v>208031.40333004997</v>
      </c>
      <c r="I23" s="60">
        <v>209957.58296792</v>
      </c>
      <c r="J23" s="60">
        <v>211414.85356629998</v>
      </c>
      <c r="K23" s="60">
        <v>212916.13676103001</v>
      </c>
      <c r="L23" s="60">
        <v>214083.00097141005</v>
      </c>
      <c r="M23" s="60">
        <v>214871.03535346</v>
      </c>
      <c r="N23" s="60">
        <v>216511.25101113002</v>
      </c>
      <c r="O23" s="60">
        <v>218733.31496558996</v>
      </c>
      <c r="P23" s="60">
        <v>221954.02091268997</v>
      </c>
      <c r="Q23" s="60"/>
      <c r="R23" s="60">
        <v>216947.63893139994</v>
      </c>
      <c r="S23" s="60">
        <v>217478.68033868997</v>
      </c>
      <c r="T23" s="60">
        <v>221174.06584863999</v>
      </c>
      <c r="U23" s="60">
        <v>226420.97140045997</v>
      </c>
      <c r="V23" s="60">
        <v>228460.46524795005</v>
      </c>
      <c r="W23" s="60"/>
      <c r="X23" s="60"/>
      <c r="Y23" s="60"/>
      <c r="Z23" s="60"/>
      <c r="AA23" s="60"/>
      <c r="AB23" s="60"/>
      <c r="AC23" s="60"/>
    </row>
    <row r="24" spans="1:29" s="22" customFormat="1" ht="5.0999999999999996" customHeight="1">
      <c r="A24" s="666"/>
      <c r="B24" s="666"/>
      <c r="C24" s="666"/>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row>
    <row r="25" spans="1:29" s="28" customFormat="1" ht="12.75" customHeight="1">
      <c r="A25" s="759" t="s">
        <v>1969</v>
      </c>
      <c r="B25" s="759" t="s">
        <v>1923</v>
      </c>
      <c r="C25" s="759" t="s">
        <v>1970</v>
      </c>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row>
    <row r="26" spans="1:29" s="22" customFormat="1" ht="25.5" customHeight="1">
      <c r="A26" s="757" t="s">
        <v>1971</v>
      </c>
      <c r="B26" s="757" t="s">
        <v>1924</v>
      </c>
      <c r="C26" s="757" t="s">
        <v>4215</v>
      </c>
      <c r="D26" s="58">
        <f t="shared" ref="D26:D45" si="1">P26</f>
        <v>7764.2075849799985</v>
      </c>
      <c r="E26" s="58">
        <v>5636.8503266600001</v>
      </c>
      <c r="F26" s="58">
        <v>5603.5833212799998</v>
      </c>
      <c r="G26" s="58">
        <v>5838.5851374499998</v>
      </c>
      <c r="H26" s="58">
        <v>6854.846175480001</v>
      </c>
      <c r="I26" s="58">
        <v>7339.5420518499996</v>
      </c>
      <c r="J26" s="58">
        <v>8255.0467337200007</v>
      </c>
      <c r="K26" s="58">
        <v>8372.6259710199993</v>
      </c>
      <c r="L26" s="58">
        <v>8525.2516065700001</v>
      </c>
      <c r="M26" s="58">
        <v>8477.9579029199995</v>
      </c>
      <c r="N26" s="58">
        <v>8153.6504189199995</v>
      </c>
      <c r="O26" s="58">
        <v>7988.1940463900009</v>
      </c>
      <c r="P26" s="58">
        <v>7764.2075849799985</v>
      </c>
      <c r="Q26" s="58"/>
      <c r="R26" s="58">
        <v>7336.103169080001</v>
      </c>
      <c r="S26" s="58">
        <v>7248.0301273499999</v>
      </c>
      <c r="T26" s="58">
        <v>6889.0605905299999</v>
      </c>
      <c r="U26" s="58">
        <v>6531.7002810000004</v>
      </c>
      <c r="V26" s="58">
        <v>6646.8637440299999</v>
      </c>
      <c r="W26" s="58"/>
      <c r="X26" s="58"/>
      <c r="Y26" s="58"/>
      <c r="Z26" s="58"/>
      <c r="AA26" s="58"/>
      <c r="AB26" s="58"/>
      <c r="AC26" s="58"/>
    </row>
    <row r="27" spans="1:29" s="22" customFormat="1" ht="25.5">
      <c r="A27" s="757" t="s">
        <v>1972</v>
      </c>
      <c r="B27" s="757" t="s">
        <v>1925</v>
      </c>
      <c r="C27" s="757" t="s">
        <v>1973</v>
      </c>
      <c r="D27" s="58">
        <f t="shared" si="1"/>
        <v>1895.9927094700004</v>
      </c>
      <c r="E27" s="58">
        <v>1026.5606668999999</v>
      </c>
      <c r="F27" s="58">
        <v>909.35588959999973</v>
      </c>
      <c r="G27" s="58">
        <v>889.07406777000006</v>
      </c>
      <c r="H27" s="58">
        <v>853.58398049999994</v>
      </c>
      <c r="I27" s="58">
        <v>778.23648960000014</v>
      </c>
      <c r="J27" s="58">
        <v>727.34318936000011</v>
      </c>
      <c r="K27" s="58">
        <v>607.41544429999999</v>
      </c>
      <c r="L27" s="58">
        <v>964.45862676000002</v>
      </c>
      <c r="M27" s="58">
        <v>1312.1486653200002</v>
      </c>
      <c r="N27" s="58">
        <v>1200.1836655400002</v>
      </c>
      <c r="O27" s="58">
        <v>1785.3868891500001</v>
      </c>
      <c r="P27" s="58">
        <v>1895.9927094700004</v>
      </c>
      <c r="Q27" s="58"/>
      <c r="R27" s="58">
        <v>1869.5867356199997</v>
      </c>
      <c r="S27" s="58">
        <v>1837.4631143900001</v>
      </c>
      <c r="T27" s="58">
        <v>1775.5995171200002</v>
      </c>
      <c r="U27" s="58">
        <v>3740.2794597899997</v>
      </c>
      <c r="V27" s="58">
        <v>3718.8158535799998</v>
      </c>
      <c r="W27" s="58"/>
      <c r="X27" s="58"/>
      <c r="Y27" s="58"/>
      <c r="Z27" s="58"/>
      <c r="AA27" s="58"/>
      <c r="AB27" s="58"/>
      <c r="AC27" s="58"/>
    </row>
    <row r="28" spans="1:29" s="22" customFormat="1" ht="12.75" customHeight="1">
      <c r="A28" s="758" t="s">
        <v>1974</v>
      </c>
      <c r="B28" s="758" t="s">
        <v>1926</v>
      </c>
      <c r="C28" s="758" t="s">
        <v>1975</v>
      </c>
      <c r="D28" s="58">
        <f t="shared" si="1"/>
        <v>311.13836708000002</v>
      </c>
      <c r="E28" s="58">
        <v>64.998180450000007</v>
      </c>
      <c r="F28" s="58">
        <v>141.17896636999998</v>
      </c>
      <c r="G28" s="58">
        <v>71.519791680000012</v>
      </c>
      <c r="H28" s="58">
        <v>55.546879139999994</v>
      </c>
      <c r="I28" s="58">
        <v>56.871833209999998</v>
      </c>
      <c r="J28" s="58">
        <v>71.069309609999991</v>
      </c>
      <c r="K28" s="58">
        <v>80.099401710000009</v>
      </c>
      <c r="L28" s="58">
        <v>169.3035711</v>
      </c>
      <c r="M28" s="58">
        <v>203.71469887000001</v>
      </c>
      <c r="N28" s="58">
        <v>200.97237085999998</v>
      </c>
      <c r="O28" s="58">
        <v>275.3883586</v>
      </c>
      <c r="P28" s="58">
        <v>311.13836708000002</v>
      </c>
      <c r="Q28" s="58"/>
      <c r="R28" s="58">
        <v>309.07297033999998</v>
      </c>
      <c r="S28" s="58">
        <v>344.38183531000004</v>
      </c>
      <c r="T28" s="58">
        <v>253.43045246</v>
      </c>
      <c r="U28" s="58">
        <v>239.85906453999999</v>
      </c>
      <c r="V28" s="58">
        <v>174.92658950000001</v>
      </c>
      <c r="W28" s="58"/>
      <c r="X28" s="58"/>
      <c r="Y28" s="58"/>
      <c r="Z28" s="58"/>
      <c r="AA28" s="58"/>
      <c r="AB28" s="58"/>
      <c r="AC28" s="58"/>
    </row>
    <row r="29" spans="1:29" s="22" customFormat="1" ht="12.75" customHeight="1">
      <c r="A29" s="758" t="s">
        <v>1976</v>
      </c>
      <c r="B29" s="758" t="s">
        <v>1927</v>
      </c>
      <c r="C29" s="758" t="s">
        <v>1977</v>
      </c>
      <c r="D29" s="58">
        <f t="shared" si="1"/>
        <v>1584.8543423899998</v>
      </c>
      <c r="E29" s="58">
        <v>961.56248644999994</v>
      </c>
      <c r="F29" s="58">
        <v>768.17692322999972</v>
      </c>
      <c r="G29" s="58">
        <v>817.55427609000014</v>
      </c>
      <c r="H29" s="58">
        <v>798.03710135999995</v>
      </c>
      <c r="I29" s="58">
        <v>721.36465639000016</v>
      </c>
      <c r="J29" s="58">
        <v>656.27387974999999</v>
      </c>
      <c r="K29" s="58">
        <v>527.31604259000005</v>
      </c>
      <c r="L29" s="58">
        <v>795.1550556599999</v>
      </c>
      <c r="M29" s="58">
        <v>1108.4339664500001</v>
      </c>
      <c r="N29" s="58">
        <v>999.21129468000004</v>
      </c>
      <c r="O29" s="58">
        <v>1509.9985305499999</v>
      </c>
      <c r="P29" s="58">
        <v>1584.8543423899998</v>
      </c>
      <c r="Q29" s="58"/>
      <c r="R29" s="58">
        <v>1560.5137652799999</v>
      </c>
      <c r="S29" s="58">
        <v>1493.0812790800001</v>
      </c>
      <c r="T29" s="58">
        <v>1522.16906466</v>
      </c>
      <c r="U29" s="58">
        <v>3500.4203952500006</v>
      </c>
      <c r="V29" s="58">
        <v>3543.88926408</v>
      </c>
      <c r="W29" s="58"/>
      <c r="X29" s="58"/>
      <c r="Y29" s="58"/>
      <c r="Z29" s="58"/>
      <c r="AA29" s="58"/>
      <c r="AB29" s="58"/>
      <c r="AC29" s="58"/>
    </row>
    <row r="30" spans="1:29" s="22" customFormat="1" ht="12.75" customHeight="1">
      <c r="A30" s="756" t="s">
        <v>1978</v>
      </c>
      <c r="B30" s="756" t="s">
        <v>1928</v>
      </c>
      <c r="C30" s="756" t="s">
        <v>1979</v>
      </c>
      <c r="D30" s="58">
        <f t="shared" si="1"/>
        <v>40745.308094759996</v>
      </c>
      <c r="E30" s="58">
        <v>38969.032417280003</v>
      </c>
      <c r="F30" s="58">
        <v>38836.164353510001</v>
      </c>
      <c r="G30" s="58">
        <v>42540.630212310003</v>
      </c>
      <c r="H30" s="58">
        <v>42078.915310650002</v>
      </c>
      <c r="I30" s="58">
        <v>41918.455335229992</v>
      </c>
      <c r="J30" s="58">
        <v>41220.608783119991</v>
      </c>
      <c r="K30" s="58">
        <v>40744.397725340001</v>
      </c>
      <c r="L30" s="58">
        <v>39633.841208600003</v>
      </c>
      <c r="M30" s="58">
        <v>40006.273910739998</v>
      </c>
      <c r="N30" s="58">
        <v>40889.804961469999</v>
      </c>
      <c r="O30" s="58">
        <v>40262.246048470006</v>
      </c>
      <c r="P30" s="58">
        <v>40745.308094759996</v>
      </c>
      <c r="Q30" s="58"/>
      <c r="R30" s="58">
        <v>37690.477204260002</v>
      </c>
      <c r="S30" s="58">
        <v>36549.458104420002</v>
      </c>
      <c r="T30" s="58">
        <v>38640.531191059992</v>
      </c>
      <c r="U30" s="58">
        <v>37760.527576490007</v>
      </c>
      <c r="V30" s="58">
        <v>37709.143543270002</v>
      </c>
      <c r="W30" s="58"/>
      <c r="X30" s="58"/>
      <c r="Y30" s="58"/>
      <c r="Z30" s="58"/>
      <c r="AA30" s="58"/>
      <c r="AB30" s="58"/>
      <c r="AC30" s="58"/>
    </row>
    <row r="31" spans="1:29" s="22" customFormat="1" ht="25.5">
      <c r="A31" s="758" t="s">
        <v>4216</v>
      </c>
      <c r="B31" s="758" t="s">
        <v>4209</v>
      </c>
      <c r="C31" s="758" t="s">
        <v>4217</v>
      </c>
      <c r="D31" s="58">
        <f t="shared" si="1"/>
        <v>667.72179320000009</v>
      </c>
      <c r="E31" s="58">
        <v>632.75318479000009</v>
      </c>
      <c r="F31" s="58">
        <v>645.69818281000005</v>
      </c>
      <c r="G31" s="58">
        <v>727.52183748999994</v>
      </c>
      <c r="H31" s="58">
        <v>603.05993079000007</v>
      </c>
      <c r="I31" s="58">
        <v>460.51326798999997</v>
      </c>
      <c r="J31" s="58">
        <v>741.96579210999994</v>
      </c>
      <c r="K31" s="58">
        <v>571.26923177000003</v>
      </c>
      <c r="L31" s="58">
        <v>750.81545764999998</v>
      </c>
      <c r="M31" s="58">
        <v>570.63436486000001</v>
      </c>
      <c r="N31" s="58">
        <v>555.22300498000004</v>
      </c>
      <c r="O31" s="58">
        <v>654.69890313999997</v>
      </c>
      <c r="P31" s="58">
        <v>667.72179320000009</v>
      </c>
      <c r="Q31" s="58"/>
      <c r="R31" s="58">
        <v>660.95419082000001</v>
      </c>
      <c r="S31" s="58">
        <v>633.22167572000001</v>
      </c>
      <c r="T31" s="58">
        <v>581.85369528000001</v>
      </c>
      <c r="U31" s="58">
        <v>816.35692029000006</v>
      </c>
      <c r="V31" s="58">
        <v>712.46295185000008</v>
      </c>
      <c r="W31" s="58"/>
      <c r="X31" s="58"/>
      <c r="Y31" s="58"/>
      <c r="Z31" s="58"/>
      <c r="AA31" s="58"/>
      <c r="AB31" s="58"/>
      <c r="AC31" s="58"/>
    </row>
    <row r="32" spans="1:29" s="22" customFormat="1" ht="12.75" customHeight="1">
      <c r="A32" s="758" t="s">
        <v>2846</v>
      </c>
      <c r="B32" s="758" t="s">
        <v>2847</v>
      </c>
      <c r="C32" s="758" t="s">
        <v>2848</v>
      </c>
      <c r="D32" s="58">
        <f t="shared" si="1"/>
        <v>40077.586301559997</v>
      </c>
      <c r="E32" s="58">
        <v>38336.27923249</v>
      </c>
      <c r="F32" s="58">
        <v>38190.466170699998</v>
      </c>
      <c r="G32" s="58">
        <v>41813.108374820004</v>
      </c>
      <c r="H32" s="58">
        <v>41475.855379859997</v>
      </c>
      <c r="I32" s="58">
        <v>41457.942067239994</v>
      </c>
      <c r="J32" s="58">
        <v>40478.642991009998</v>
      </c>
      <c r="K32" s="58">
        <v>40173.128493569995</v>
      </c>
      <c r="L32" s="58">
        <v>38883.025750950008</v>
      </c>
      <c r="M32" s="58">
        <v>39435.639545879989</v>
      </c>
      <c r="N32" s="58">
        <v>40334.581956489994</v>
      </c>
      <c r="O32" s="58">
        <v>39607.547145330012</v>
      </c>
      <c r="P32" s="58">
        <v>40077.586301559997</v>
      </c>
      <c r="Q32" s="58"/>
      <c r="R32" s="58">
        <v>37029.52301343999</v>
      </c>
      <c r="S32" s="58">
        <v>35916.236428699995</v>
      </c>
      <c r="T32" s="58">
        <v>38058.677495779993</v>
      </c>
      <c r="U32" s="58">
        <v>36944.170656200004</v>
      </c>
      <c r="V32" s="58">
        <v>36996.680591420001</v>
      </c>
      <c r="W32" s="58"/>
      <c r="X32" s="58"/>
      <c r="Y32" s="58"/>
      <c r="Z32" s="58"/>
      <c r="AA32" s="58"/>
      <c r="AB32" s="58"/>
      <c r="AC32" s="58"/>
    </row>
    <row r="33" spans="1:29" s="22" customFormat="1" ht="12.75" customHeight="1">
      <c r="A33" s="756" t="s">
        <v>1980</v>
      </c>
      <c r="B33" s="756" t="s">
        <v>1929</v>
      </c>
      <c r="C33" s="756" t="s">
        <v>1981</v>
      </c>
      <c r="D33" s="58">
        <f t="shared" si="1"/>
        <v>32234.547495049999</v>
      </c>
      <c r="E33" s="58">
        <v>29583.270360220005</v>
      </c>
      <c r="F33" s="58">
        <v>30079.373598099995</v>
      </c>
      <c r="G33" s="58">
        <v>30552.914068120008</v>
      </c>
      <c r="H33" s="58">
        <v>30913.708330360001</v>
      </c>
      <c r="I33" s="58">
        <v>30299.230114340004</v>
      </c>
      <c r="J33" s="58">
        <v>31560.5384877</v>
      </c>
      <c r="K33" s="58">
        <v>31326.438280850001</v>
      </c>
      <c r="L33" s="58">
        <v>31550.225101100001</v>
      </c>
      <c r="M33" s="58">
        <v>30791.239633909994</v>
      </c>
      <c r="N33" s="58">
        <v>30554.722645329999</v>
      </c>
      <c r="O33" s="58">
        <v>31113.208308280002</v>
      </c>
      <c r="P33" s="58">
        <v>32234.547495049999</v>
      </c>
      <c r="Q33" s="58"/>
      <c r="R33" s="58">
        <v>31383.07013457</v>
      </c>
      <c r="S33" s="58">
        <v>32351.488743670001</v>
      </c>
      <c r="T33" s="58">
        <v>33125.393843389997</v>
      </c>
      <c r="U33" s="58">
        <v>33624.02907325</v>
      </c>
      <c r="V33" s="58">
        <v>34022.026464500013</v>
      </c>
      <c r="W33" s="58"/>
      <c r="X33" s="58"/>
      <c r="Y33" s="58"/>
      <c r="Z33" s="58"/>
      <c r="AA33" s="58"/>
      <c r="AB33" s="58"/>
      <c r="AC33" s="58"/>
    </row>
    <row r="34" spans="1:29" s="22" customFormat="1" ht="25.5">
      <c r="A34" s="758" t="s">
        <v>4218</v>
      </c>
      <c r="B34" s="758" t="s">
        <v>4210</v>
      </c>
      <c r="C34" s="758" t="s">
        <v>4219</v>
      </c>
      <c r="D34" s="58">
        <f t="shared" si="1"/>
        <v>178.93878617999999</v>
      </c>
      <c r="E34" s="58">
        <v>172.92030391999998</v>
      </c>
      <c r="F34" s="58">
        <v>151.68503267</v>
      </c>
      <c r="G34" s="58">
        <v>225.79566683999997</v>
      </c>
      <c r="H34" s="58">
        <v>139.10773954999999</v>
      </c>
      <c r="I34" s="58">
        <v>120.04024324</v>
      </c>
      <c r="J34" s="58">
        <v>110.09728505999999</v>
      </c>
      <c r="K34" s="58">
        <v>168.01760605000001</v>
      </c>
      <c r="L34" s="58">
        <v>103.27734363</v>
      </c>
      <c r="M34" s="58">
        <v>164.3648106</v>
      </c>
      <c r="N34" s="58">
        <v>297.22865081999998</v>
      </c>
      <c r="O34" s="58">
        <v>234.43625647999997</v>
      </c>
      <c r="P34" s="58">
        <v>178.93878617999999</v>
      </c>
      <c r="Q34" s="58"/>
      <c r="R34" s="58">
        <v>226.05368585000002</v>
      </c>
      <c r="S34" s="58">
        <v>215.79969865999999</v>
      </c>
      <c r="T34" s="58">
        <v>216.59167943</v>
      </c>
      <c r="U34" s="58">
        <v>294.27315441000002</v>
      </c>
      <c r="V34" s="58">
        <v>167.88381849999996</v>
      </c>
      <c r="W34" s="58"/>
      <c r="X34" s="58"/>
      <c r="Y34" s="58"/>
      <c r="Z34" s="58"/>
      <c r="AA34" s="58"/>
      <c r="AB34" s="58"/>
      <c r="AC34" s="58"/>
    </row>
    <row r="35" spans="1:29" s="22" customFormat="1" ht="27">
      <c r="A35" s="758" t="s">
        <v>2849</v>
      </c>
      <c r="B35" s="758" t="s">
        <v>2012</v>
      </c>
      <c r="C35" s="758" t="s">
        <v>2850</v>
      </c>
      <c r="D35" s="58">
        <f t="shared" si="1"/>
        <v>32055.608708870001</v>
      </c>
      <c r="E35" s="58">
        <v>29410.350056299998</v>
      </c>
      <c r="F35" s="58">
        <v>29927.688565429995</v>
      </c>
      <c r="G35" s="58">
        <v>30327.11840128</v>
      </c>
      <c r="H35" s="58">
        <v>30774.600590810005</v>
      </c>
      <c r="I35" s="58">
        <v>30179.189871100003</v>
      </c>
      <c r="J35" s="58">
        <v>31450.441202639995</v>
      </c>
      <c r="K35" s="58">
        <v>31158.4206748</v>
      </c>
      <c r="L35" s="58">
        <v>31446.947757469999</v>
      </c>
      <c r="M35" s="58">
        <v>30626.874823309987</v>
      </c>
      <c r="N35" s="58">
        <v>30257.493994510001</v>
      </c>
      <c r="O35" s="58">
        <v>30878.772051799999</v>
      </c>
      <c r="P35" s="58">
        <v>32055.608708870001</v>
      </c>
      <c r="Q35" s="58"/>
      <c r="R35" s="58">
        <v>31157.016448720002</v>
      </c>
      <c r="S35" s="58">
        <v>32135.68904501</v>
      </c>
      <c r="T35" s="58">
        <v>32908.802163959997</v>
      </c>
      <c r="U35" s="58">
        <v>33329.755918840005</v>
      </c>
      <c r="V35" s="58">
        <v>33854.142646000008</v>
      </c>
      <c r="W35" s="58"/>
      <c r="X35" s="58"/>
      <c r="Y35" s="58"/>
      <c r="Z35" s="58"/>
      <c r="AA35" s="58"/>
      <c r="AB35" s="58"/>
      <c r="AC35" s="58"/>
    </row>
    <row r="36" spans="1:29" s="22" customFormat="1" ht="12.75" customHeight="1">
      <c r="A36" s="756" t="s">
        <v>1982</v>
      </c>
      <c r="B36" s="756" t="s">
        <v>1930</v>
      </c>
      <c r="C36" s="756" t="s">
        <v>1983</v>
      </c>
      <c r="D36" s="58">
        <f t="shared" si="1"/>
        <v>45567.778693050008</v>
      </c>
      <c r="E36" s="58">
        <v>39759.497354969986</v>
      </c>
      <c r="F36" s="58">
        <v>40500.619409499996</v>
      </c>
      <c r="G36" s="58">
        <v>40666.6829535</v>
      </c>
      <c r="H36" s="58">
        <v>40820.113347419989</v>
      </c>
      <c r="I36" s="58">
        <v>41521.169327139993</v>
      </c>
      <c r="J36" s="58">
        <v>41699.028894150004</v>
      </c>
      <c r="K36" s="58">
        <v>41968.170937460003</v>
      </c>
      <c r="L36" s="58">
        <v>42365.105992440011</v>
      </c>
      <c r="M36" s="58">
        <v>42748.084773620001</v>
      </c>
      <c r="N36" s="58">
        <v>44028.88581734</v>
      </c>
      <c r="O36" s="58">
        <v>44936.59789918999</v>
      </c>
      <c r="P36" s="58">
        <v>45567.778693050008</v>
      </c>
      <c r="Q36" s="58"/>
      <c r="R36" s="58">
        <v>46857.941367290012</v>
      </c>
      <c r="S36" s="58">
        <v>47943.913553100007</v>
      </c>
      <c r="T36" s="58">
        <v>48399.741184870007</v>
      </c>
      <c r="U36" s="58">
        <v>49461.237989020003</v>
      </c>
      <c r="V36" s="58">
        <v>49775.392306660004</v>
      </c>
      <c r="W36" s="58"/>
      <c r="X36" s="58"/>
      <c r="Y36" s="58"/>
      <c r="Z36" s="58"/>
      <c r="AA36" s="58"/>
      <c r="AB36" s="58"/>
      <c r="AC36" s="58"/>
    </row>
    <row r="37" spans="1:29" s="22" customFormat="1" ht="25.5">
      <c r="A37" s="758" t="s">
        <v>4220</v>
      </c>
      <c r="B37" s="758" t="s">
        <v>4211</v>
      </c>
      <c r="C37" s="758" t="s">
        <v>4221</v>
      </c>
      <c r="D37" s="58">
        <f t="shared" si="1"/>
        <v>636.27628726</v>
      </c>
      <c r="E37" s="58">
        <v>534.37177204</v>
      </c>
      <c r="F37" s="58">
        <v>546.25143687999991</v>
      </c>
      <c r="G37" s="58">
        <v>550.44219482999995</v>
      </c>
      <c r="H37" s="58">
        <v>555.51974288999997</v>
      </c>
      <c r="I37" s="58">
        <v>548.99009914999999</v>
      </c>
      <c r="J37" s="58">
        <v>556.59307328</v>
      </c>
      <c r="K37" s="58">
        <v>563.27562227999999</v>
      </c>
      <c r="L37" s="58">
        <v>595.22819203999995</v>
      </c>
      <c r="M37" s="58">
        <v>598.88114776000009</v>
      </c>
      <c r="N37" s="58">
        <v>649.78900836000003</v>
      </c>
      <c r="O37" s="58">
        <v>656.64672817999997</v>
      </c>
      <c r="P37" s="58">
        <v>636.27628726</v>
      </c>
      <c r="Q37" s="58"/>
      <c r="R37" s="58">
        <v>621.07286503</v>
      </c>
      <c r="S37" s="58">
        <v>601.63424988999998</v>
      </c>
      <c r="T37" s="58">
        <v>622.99875870000005</v>
      </c>
      <c r="U37" s="58">
        <v>564.40906325999993</v>
      </c>
      <c r="V37" s="58">
        <v>563.1487632599999</v>
      </c>
      <c r="W37" s="58"/>
      <c r="X37" s="58"/>
      <c r="Y37" s="58"/>
      <c r="Z37" s="58"/>
      <c r="AA37" s="58"/>
      <c r="AB37" s="58"/>
      <c r="AC37" s="58"/>
    </row>
    <row r="38" spans="1:29" s="22" customFormat="1" ht="27" customHeight="1">
      <c r="A38" s="758" t="s">
        <v>2851</v>
      </c>
      <c r="B38" s="758" t="s">
        <v>2013</v>
      </c>
      <c r="C38" s="758" t="s">
        <v>2852</v>
      </c>
      <c r="D38" s="58">
        <f t="shared" si="1"/>
        <v>44931.502405790001</v>
      </c>
      <c r="E38" s="58">
        <v>39225.125582929992</v>
      </c>
      <c r="F38" s="58">
        <v>39954.367972620006</v>
      </c>
      <c r="G38" s="58">
        <v>40116.240758669992</v>
      </c>
      <c r="H38" s="58">
        <v>40264.593604529997</v>
      </c>
      <c r="I38" s="58">
        <v>40972.179227990004</v>
      </c>
      <c r="J38" s="58">
        <v>41142.435820870007</v>
      </c>
      <c r="K38" s="58">
        <v>41404.895315180001</v>
      </c>
      <c r="L38" s="58">
        <v>41769.877800399998</v>
      </c>
      <c r="M38" s="58">
        <v>42149.203625859998</v>
      </c>
      <c r="N38" s="58">
        <v>43379.096808980008</v>
      </c>
      <c r="O38" s="58">
        <v>44279.951171009991</v>
      </c>
      <c r="P38" s="58">
        <v>44931.502405790001</v>
      </c>
      <c r="Q38" s="58"/>
      <c r="R38" s="58">
        <v>46236.868502260004</v>
      </c>
      <c r="S38" s="58">
        <v>47342.279303209987</v>
      </c>
      <c r="T38" s="58">
        <v>47776.74242617</v>
      </c>
      <c r="U38" s="58">
        <v>48896.828925760004</v>
      </c>
      <c r="V38" s="58">
        <v>49212.243543400007</v>
      </c>
      <c r="W38" s="58"/>
      <c r="X38" s="58"/>
      <c r="Y38" s="58"/>
      <c r="Z38" s="58"/>
      <c r="AA38" s="58"/>
      <c r="AB38" s="58"/>
      <c r="AC38" s="58"/>
    </row>
    <row r="39" spans="1:29" s="22" customFormat="1" ht="12.75" customHeight="1">
      <c r="A39" s="756" t="s">
        <v>2853</v>
      </c>
      <c r="B39" s="756" t="s">
        <v>2014</v>
      </c>
      <c r="C39" s="756" t="s">
        <v>2854</v>
      </c>
      <c r="D39" s="58">
        <f t="shared" si="1"/>
        <v>9746.3483782200001</v>
      </c>
      <c r="E39" s="58">
        <v>7516.6997577199991</v>
      </c>
      <c r="F39" s="58">
        <v>8847.0745979900003</v>
      </c>
      <c r="G39" s="58">
        <v>9811.6533366400017</v>
      </c>
      <c r="H39" s="58">
        <v>8484.5754005500003</v>
      </c>
      <c r="I39" s="58">
        <v>8714.642167869999</v>
      </c>
      <c r="J39" s="58">
        <v>8808.53465822</v>
      </c>
      <c r="K39" s="58">
        <v>9122.8425807900003</v>
      </c>
      <c r="L39" s="58">
        <v>9069.6164939999999</v>
      </c>
      <c r="M39" s="58">
        <v>9043.4671036999989</v>
      </c>
      <c r="N39" s="58">
        <v>9148.4888146699977</v>
      </c>
      <c r="O39" s="58">
        <v>9289.9955907500007</v>
      </c>
      <c r="P39" s="58">
        <v>9746.3483782200001</v>
      </c>
      <c r="Q39" s="58"/>
      <c r="R39" s="58">
        <v>9815.3403548800015</v>
      </c>
      <c r="S39" s="58">
        <v>9726.4108546099997</v>
      </c>
      <c r="T39" s="58">
        <v>9932.0587273700003</v>
      </c>
      <c r="U39" s="58">
        <v>10066.694855389998</v>
      </c>
      <c r="V39" s="58">
        <v>10214.595763990003</v>
      </c>
      <c r="W39" s="58"/>
      <c r="X39" s="58"/>
      <c r="Y39" s="58"/>
      <c r="Z39" s="58"/>
      <c r="AA39" s="58"/>
      <c r="AB39" s="58"/>
      <c r="AC39" s="58"/>
    </row>
    <row r="40" spans="1:29" s="22" customFormat="1" ht="12.75" customHeight="1">
      <c r="A40" s="756" t="s">
        <v>1984</v>
      </c>
      <c r="B40" s="756" t="s">
        <v>1931</v>
      </c>
      <c r="C40" s="756" t="s">
        <v>1985</v>
      </c>
      <c r="D40" s="58">
        <f t="shared" si="1"/>
        <v>4824.0543372499997</v>
      </c>
      <c r="E40" s="58">
        <v>5889.013929400001</v>
      </c>
      <c r="F40" s="58">
        <v>5550.6955053299998</v>
      </c>
      <c r="G40" s="58">
        <v>5348.50927563</v>
      </c>
      <c r="H40" s="58">
        <v>4873.5545785200011</v>
      </c>
      <c r="I40" s="58">
        <v>5062.9449071099998</v>
      </c>
      <c r="J40" s="58">
        <v>4986.4818183400002</v>
      </c>
      <c r="K40" s="58">
        <v>4560.8534503600004</v>
      </c>
      <c r="L40" s="58">
        <v>4851.3818338399997</v>
      </c>
      <c r="M40" s="58">
        <v>4940.3040388899999</v>
      </c>
      <c r="N40" s="58">
        <v>3996.0179050600004</v>
      </c>
      <c r="O40" s="58">
        <v>3821.1094921399999</v>
      </c>
      <c r="P40" s="58">
        <v>4824.0543372499997</v>
      </c>
      <c r="Q40" s="58"/>
      <c r="R40" s="58">
        <v>3646.7338105699996</v>
      </c>
      <c r="S40" s="58">
        <v>3444.3635356700001</v>
      </c>
      <c r="T40" s="58">
        <v>3665.8925601300002</v>
      </c>
      <c r="U40" s="58">
        <v>3886.245729570001</v>
      </c>
      <c r="V40" s="58">
        <v>4110.28136834</v>
      </c>
      <c r="W40" s="58"/>
      <c r="X40" s="58"/>
      <c r="Y40" s="58"/>
      <c r="Z40" s="58"/>
      <c r="AA40" s="58"/>
      <c r="AB40" s="58"/>
      <c r="AC40" s="58"/>
    </row>
    <row r="41" spans="1:29" s="22" customFormat="1" ht="12.75" customHeight="1">
      <c r="A41" s="756" t="s">
        <v>1986</v>
      </c>
      <c r="B41" s="756" t="s">
        <v>1932</v>
      </c>
      <c r="C41" s="756" t="s">
        <v>1987</v>
      </c>
      <c r="D41" s="58">
        <f t="shared" si="1"/>
        <v>3857.9549964100001</v>
      </c>
      <c r="E41" s="58">
        <v>3493.0728744000003</v>
      </c>
      <c r="F41" s="58">
        <v>3528.7588401099997</v>
      </c>
      <c r="G41" s="58">
        <v>3587.4901691999989</v>
      </c>
      <c r="H41" s="58">
        <v>3690.8371732000001</v>
      </c>
      <c r="I41" s="58">
        <v>3680.3300347500003</v>
      </c>
      <c r="J41" s="58">
        <v>3624.3159354599998</v>
      </c>
      <c r="K41" s="58">
        <v>3675.8345842000003</v>
      </c>
      <c r="L41" s="58">
        <v>3705.0502438000008</v>
      </c>
      <c r="M41" s="58">
        <v>3698.4093379000001</v>
      </c>
      <c r="N41" s="58">
        <v>3697.9820434600001</v>
      </c>
      <c r="O41" s="58">
        <v>3763.2865890500011</v>
      </c>
      <c r="P41" s="58">
        <v>3857.9549964100001</v>
      </c>
      <c r="Q41" s="58"/>
      <c r="R41" s="58">
        <v>3866.79809092</v>
      </c>
      <c r="S41" s="58">
        <v>3916.6839177699999</v>
      </c>
      <c r="T41" s="58">
        <v>3943.3152501</v>
      </c>
      <c r="U41" s="58">
        <v>4087.1730944700003</v>
      </c>
      <c r="V41" s="58">
        <v>4140.9070944900004</v>
      </c>
      <c r="W41" s="58"/>
      <c r="X41" s="58"/>
      <c r="Y41" s="58"/>
      <c r="Z41" s="58"/>
      <c r="AA41" s="58"/>
      <c r="AB41" s="58"/>
      <c r="AC41" s="58"/>
    </row>
    <row r="42" spans="1:29" s="22" customFormat="1" ht="25.5">
      <c r="A42" s="757" t="s">
        <v>1988</v>
      </c>
      <c r="B42" s="757" t="s">
        <v>1933</v>
      </c>
      <c r="C42" s="756" t="s">
        <v>1989</v>
      </c>
      <c r="D42" s="58">
        <f t="shared" si="1"/>
        <v>404.18244500000003</v>
      </c>
      <c r="E42" s="58">
        <v>505.14120000000003</v>
      </c>
      <c r="F42" s="58">
        <v>497.24180000000001</v>
      </c>
      <c r="G42" s="58">
        <v>812.76177258999985</v>
      </c>
      <c r="H42" s="58">
        <v>844.36189999999999</v>
      </c>
      <c r="I42" s="58">
        <v>427.05908930999999</v>
      </c>
      <c r="J42" s="58">
        <v>183.50494199999997</v>
      </c>
      <c r="K42" s="58">
        <v>171.5788</v>
      </c>
      <c r="L42" s="58">
        <v>580.76078969999992</v>
      </c>
      <c r="M42" s="58">
        <v>314.08168942000003</v>
      </c>
      <c r="N42" s="58">
        <v>169.34710000000001</v>
      </c>
      <c r="O42" s="58">
        <v>137.94589000000002</v>
      </c>
      <c r="P42" s="58">
        <v>404.18244500000003</v>
      </c>
      <c r="Q42" s="58"/>
      <c r="R42" s="58">
        <v>29.883779999999998</v>
      </c>
      <c r="S42" s="58">
        <v>118.56906719999999</v>
      </c>
      <c r="T42" s="58">
        <v>227.31540100000001</v>
      </c>
      <c r="U42" s="58">
        <v>441.43022499999995</v>
      </c>
      <c r="V42" s="58">
        <v>321.64047499999998</v>
      </c>
      <c r="W42" s="58"/>
      <c r="X42" s="58"/>
      <c r="Y42" s="58"/>
      <c r="Z42" s="58"/>
      <c r="AA42" s="58"/>
      <c r="AB42" s="58"/>
      <c r="AC42" s="58"/>
    </row>
    <row r="43" spans="1:29" s="22" customFormat="1" ht="12.75" customHeight="1">
      <c r="A43" s="756" t="s">
        <v>1990</v>
      </c>
      <c r="B43" s="756" t="s">
        <v>237</v>
      </c>
      <c r="C43" s="756" t="s">
        <v>1991</v>
      </c>
      <c r="D43" s="58">
        <f t="shared" si="1"/>
        <v>22819.894041479998</v>
      </c>
      <c r="E43" s="58">
        <v>19581.246216330004</v>
      </c>
      <c r="F43" s="58">
        <v>18993.101648109998</v>
      </c>
      <c r="G43" s="58">
        <v>18790.880175410002</v>
      </c>
      <c r="H43" s="58">
        <v>19191.567294459997</v>
      </c>
      <c r="I43" s="58">
        <v>20347.524589740002</v>
      </c>
      <c r="J43" s="58">
        <v>20840.170474190003</v>
      </c>
      <c r="K43" s="58">
        <v>21716.458601499999</v>
      </c>
      <c r="L43" s="58">
        <v>22318.454608790002</v>
      </c>
      <c r="M43" s="58">
        <v>22205.892048070004</v>
      </c>
      <c r="N43" s="58">
        <v>22479.759525919995</v>
      </c>
      <c r="O43" s="58">
        <v>22583.549415279998</v>
      </c>
      <c r="P43" s="58">
        <v>22819.894041479998</v>
      </c>
      <c r="Q43" s="58"/>
      <c r="R43" s="58">
        <v>22754.298584010001</v>
      </c>
      <c r="S43" s="58">
        <v>22685.477060239999</v>
      </c>
      <c r="T43" s="58">
        <v>22469.288308710002</v>
      </c>
      <c r="U43" s="58">
        <v>22428.03060432</v>
      </c>
      <c r="V43" s="58">
        <v>22402.931861400004</v>
      </c>
      <c r="W43" s="58"/>
      <c r="X43" s="58"/>
      <c r="Y43" s="58"/>
      <c r="Z43" s="58"/>
      <c r="AA43" s="58"/>
      <c r="AB43" s="58"/>
      <c r="AC43" s="58"/>
    </row>
    <row r="44" spans="1:29" s="22" customFormat="1" ht="12.75" customHeight="1">
      <c r="A44" s="756" t="s">
        <v>1992</v>
      </c>
      <c r="B44" s="756" t="s">
        <v>1934</v>
      </c>
      <c r="C44" s="756" t="s">
        <v>1993</v>
      </c>
      <c r="D44" s="58">
        <f t="shared" si="1"/>
        <v>7016.9504425100013</v>
      </c>
      <c r="E44" s="58">
        <v>13774.097771459999</v>
      </c>
      <c r="F44" s="58">
        <v>15455.425796699999</v>
      </c>
      <c r="G44" s="58">
        <v>15661.215106850002</v>
      </c>
      <c r="H44" s="58">
        <v>16193.57890045</v>
      </c>
      <c r="I44" s="58">
        <v>16549.171615020001</v>
      </c>
      <c r="J44" s="58">
        <v>15626.965467160004</v>
      </c>
      <c r="K44" s="58">
        <v>17011.676763650001</v>
      </c>
      <c r="L44" s="58">
        <v>16491.471958549999</v>
      </c>
      <c r="M44" s="58">
        <v>17010.861799440001</v>
      </c>
      <c r="N44" s="58">
        <v>17453.227218169999</v>
      </c>
      <c r="O44" s="58">
        <v>17642.940890590002</v>
      </c>
      <c r="P44" s="58">
        <v>7016.9504425100013</v>
      </c>
      <c r="Q44" s="58"/>
      <c r="R44" s="58">
        <v>14914.27831627</v>
      </c>
      <c r="S44" s="58">
        <v>14783.368436009998</v>
      </c>
      <c r="T44" s="58">
        <v>6519.6236991100004</v>
      </c>
      <c r="U44" s="58">
        <v>15201.44393637</v>
      </c>
      <c r="V44" s="58">
        <v>15476.528752239994</v>
      </c>
      <c r="W44" s="58"/>
      <c r="X44" s="58"/>
      <c r="Y44" s="58"/>
      <c r="Z44" s="58"/>
      <c r="AA44" s="58"/>
      <c r="AB44" s="58"/>
      <c r="AC44" s="58"/>
    </row>
    <row r="45" spans="1:29" s="28" customFormat="1" ht="12.75" customHeight="1">
      <c r="A45" s="759" t="s">
        <v>1994</v>
      </c>
      <c r="B45" s="759" t="s">
        <v>1935</v>
      </c>
      <c r="C45" s="759" t="s">
        <v>1995</v>
      </c>
      <c r="D45" s="60">
        <f t="shared" si="1"/>
        <v>186593.76035534</v>
      </c>
      <c r="E45" s="60">
        <v>165734.48287534001</v>
      </c>
      <c r="F45" s="60">
        <v>168801.39476022997</v>
      </c>
      <c r="G45" s="60">
        <v>174500.39627546995</v>
      </c>
      <c r="H45" s="60">
        <v>174799.64239158999</v>
      </c>
      <c r="I45" s="60">
        <v>176638.30572195997</v>
      </c>
      <c r="J45" s="60">
        <v>177532.53938341999</v>
      </c>
      <c r="K45" s="60">
        <v>179278.29313946998</v>
      </c>
      <c r="L45" s="60">
        <v>180055.61846414997</v>
      </c>
      <c r="M45" s="60">
        <v>180548.72090392996</v>
      </c>
      <c r="N45" s="60">
        <v>181772.07011588002</v>
      </c>
      <c r="O45" s="60">
        <v>183324.46105928996</v>
      </c>
      <c r="P45" s="60">
        <v>186593.76035534</v>
      </c>
      <c r="Q45" s="60"/>
      <c r="R45" s="60">
        <v>180164.51154746997</v>
      </c>
      <c r="S45" s="60">
        <v>180605.22651443005</v>
      </c>
      <c r="T45" s="60">
        <v>184315.48194982996</v>
      </c>
      <c r="U45" s="60">
        <v>187228.79282466997</v>
      </c>
      <c r="V45" s="60">
        <v>188539.12722750005</v>
      </c>
      <c r="W45" s="60"/>
      <c r="X45" s="60"/>
      <c r="Y45" s="60"/>
      <c r="Z45" s="60"/>
      <c r="AA45" s="60"/>
      <c r="AB45" s="60"/>
      <c r="AC45" s="60"/>
    </row>
    <row r="46" spans="1:29" s="22" customFormat="1" ht="5.0999999999999996" customHeight="1">
      <c r="A46" s="474"/>
      <c r="B46" s="474"/>
      <c r="C46" s="474"/>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row>
    <row r="47" spans="1:29" s="28" customFormat="1" ht="12.75" customHeight="1">
      <c r="A47" s="759" t="s">
        <v>1936</v>
      </c>
      <c r="B47" s="759" t="s">
        <v>1936</v>
      </c>
      <c r="C47" s="759" t="s">
        <v>1996</v>
      </c>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row>
    <row r="48" spans="1:29" s="22" customFormat="1" ht="12.75" customHeight="1">
      <c r="A48" s="756" t="s">
        <v>1997</v>
      </c>
      <c r="B48" s="756" t="s">
        <v>1937</v>
      </c>
      <c r="C48" s="756" t="s">
        <v>1998</v>
      </c>
      <c r="D48" s="58">
        <f t="shared" ref="D48:D54" si="2">P48</f>
        <v>23748.0180005</v>
      </c>
      <c r="E48" s="58">
        <v>21925.59651263</v>
      </c>
      <c r="F48" s="58">
        <v>21921.276604630006</v>
      </c>
      <c r="G48" s="58">
        <v>22190.616876730004</v>
      </c>
      <c r="H48" s="58">
        <v>22266.479918730001</v>
      </c>
      <c r="I48" s="58">
        <v>22475.541295939998</v>
      </c>
      <c r="J48" s="58">
        <v>22846.727502939997</v>
      </c>
      <c r="K48" s="58">
        <v>22914.367332939997</v>
      </c>
      <c r="L48" s="58">
        <v>23225.91455994</v>
      </c>
      <c r="M48" s="58">
        <v>23236.784351440001</v>
      </c>
      <c r="N48" s="58">
        <v>23319.748571</v>
      </c>
      <c r="O48" s="58">
        <v>23747.832783000005</v>
      </c>
      <c r="P48" s="58">
        <v>23748.0180005</v>
      </c>
      <c r="Q48" s="58"/>
      <c r="R48" s="58">
        <v>24964.631858500001</v>
      </c>
      <c r="S48" s="58">
        <v>24960.587413999998</v>
      </c>
      <c r="T48" s="58">
        <v>25012.4483425</v>
      </c>
      <c r="U48" s="58">
        <v>27679.275895499999</v>
      </c>
      <c r="V48" s="58">
        <v>28123.148450500001</v>
      </c>
      <c r="W48" s="58"/>
      <c r="X48" s="58"/>
      <c r="Y48" s="58"/>
      <c r="Z48" s="58"/>
      <c r="AA48" s="58"/>
      <c r="AB48" s="58"/>
      <c r="AC48" s="58"/>
    </row>
    <row r="49" spans="1:29" s="22" customFormat="1" ht="25.5">
      <c r="A49" s="757" t="s">
        <v>1999</v>
      </c>
      <c r="B49" s="757" t="s">
        <v>1938</v>
      </c>
      <c r="C49" s="757" t="s">
        <v>2000</v>
      </c>
      <c r="D49" s="58">
        <f t="shared" si="2"/>
        <v>811.42355344000021</v>
      </c>
      <c r="E49" s="58">
        <v>627.88834330999998</v>
      </c>
      <c r="F49" s="58">
        <v>625.67314703</v>
      </c>
      <c r="G49" s="58">
        <v>661.37900207999996</v>
      </c>
      <c r="H49" s="58">
        <v>801.52472147000003</v>
      </c>
      <c r="I49" s="58">
        <v>798.43685053000002</v>
      </c>
      <c r="J49" s="58">
        <v>795.91454754000006</v>
      </c>
      <c r="K49" s="58">
        <v>794.80012795000005</v>
      </c>
      <c r="L49" s="58">
        <v>802.31874542000003</v>
      </c>
      <c r="M49" s="58">
        <v>806.10498597000003</v>
      </c>
      <c r="N49" s="58">
        <v>809.88101098999982</v>
      </c>
      <c r="O49" s="58">
        <v>811.4003363600001</v>
      </c>
      <c r="P49" s="58">
        <v>811.42355344000021</v>
      </c>
      <c r="Q49" s="58"/>
      <c r="R49" s="58">
        <v>811.37154719000011</v>
      </c>
      <c r="S49" s="58">
        <v>809.69898912999997</v>
      </c>
      <c r="T49" s="58">
        <v>811.41983871000002</v>
      </c>
      <c r="U49" s="58">
        <v>846.04176625000014</v>
      </c>
      <c r="V49" s="58">
        <v>846.04176625000014</v>
      </c>
      <c r="W49" s="58"/>
      <c r="X49" s="58"/>
      <c r="Y49" s="58"/>
      <c r="Z49" s="58"/>
      <c r="AA49" s="58"/>
      <c r="AB49" s="58"/>
      <c r="AC49" s="58"/>
    </row>
    <row r="50" spans="1:29" s="22" customFormat="1" ht="25.5">
      <c r="A50" s="757" t="s">
        <v>2001</v>
      </c>
      <c r="B50" s="757" t="s">
        <v>1939</v>
      </c>
      <c r="C50" s="757" t="s">
        <v>2002</v>
      </c>
      <c r="D50" s="58">
        <f t="shared" si="2"/>
        <v>6865.5875277000014</v>
      </c>
      <c r="E50" s="58">
        <v>9132.7159643300001</v>
      </c>
      <c r="F50" s="58">
        <v>9143.0637477399978</v>
      </c>
      <c r="G50" s="58">
        <v>8676.3156233900008</v>
      </c>
      <c r="H50" s="58">
        <v>8444.6343008799977</v>
      </c>
      <c r="I50" s="58">
        <v>8205.4279676000024</v>
      </c>
      <c r="J50" s="58">
        <v>8011.0657345</v>
      </c>
      <c r="K50" s="58">
        <v>7408.653429680001</v>
      </c>
      <c r="L50" s="58">
        <v>7176.2725949400019</v>
      </c>
      <c r="M50" s="58">
        <v>7190.7619702599995</v>
      </c>
      <c r="N50" s="58">
        <v>7205.2425280999996</v>
      </c>
      <c r="O50" s="58">
        <v>7211.6657642700002</v>
      </c>
      <c r="P50" s="58">
        <v>6865.5875277000014</v>
      </c>
      <c r="Q50" s="58"/>
      <c r="R50" s="58">
        <v>9906.3501615900022</v>
      </c>
      <c r="S50" s="58">
        <v>9906.6700923699991</v>
      </c>
      <c r="T50" s="58">
        <v>9761.9923570900028</v>
      </c>
      <c r="U50" s="58">
        <v>9300.6349348400017</v>
      </c>
      <c r="V50" s="58">
        <v>9310.09378044</v>
      </c>
      <c r="W50" s="58"/>
      <c r="X50" s="58"/>
      <c r="Y50" s="58"/>
      <c r="Z50" s="58"/>
      <c r="AA50" s="58"/>
      <c r="AB50" s="58"/>
      <c r="AC50" s="58"/>
    </row>
    <row r="51" spans="1:29" s="22" customFormat="1" ht="12.75">
      <c r="A51" s="757" t="s">
        <v>2003</v>
      </c>
      <c r="B51" s="757" t="s">
        <v>1940</v>
      </c>
      <c r="C51" s="757" t="s">
        <v>2004</v>
      </c>
      <c r="D51" s="58">
        <f t="shared" si="2"/>
        <v>3005.58726935</v>
      </c>
      <c r="E51" s="58">
        <v>202.60870425999994</v>
      </c>
      <c r="F51" s="58">
        <v>328.56662904999996</v>
      </c>
      <c r="G51" s="58">
        <v>558.3713348</v>
      </c>
      <c r="H51" s="58">
        <v>956.92391948000011</v>
      </c>
      <c r="I51" s="58">
        <v>1069.7924233200001</v>
      </c>
      <c r="J51" s="58">
        <v>1326.0879636599998</v>
      </c>
      <c r="K51" s="58">
        <v>1624.3207652199994</v>
      </c>
      <c r="L51" s="58">
        <v>1913.2810028700001</v>
      </c>
      <c r="M51" s="58">
        <v>2190.0099457899996</v>
      </c>
      <c r="N51" s="58">
        <v>2518.4057933400004</v>
      </c>
      <c r="O51" s="58">
        <v>2720.11123671</v>
      </c>
      <c r="P51" s="58">
        <v>3005.58726935</v>
      </c>
      <c r="Q51" s="58"/>
      <c r="R51" s="58">
        <v>177.66630911000004</v>
      </c>
      <c r="S51" s="58">
        <v>278.50387874999996</v>
      </c>
      <c r="T51" s="58">
        <v>403.0448042999999</v>
      </c>
      <c r="U51" s="58">
        <v>517.81747221000012</v>
      </c>
      <c r="V51" s="58">
        <v>805.85350308999955</v>
      </c>
      <c r="W51" s="58"/>
      <c r="X51" s="58"/>
      <c r="Y51" s="58"/>
      <c r="Z51" s="58"/>
      <c r="AA51" s="58"/>
      <c r="AB51" s="58"/>
      <c r="AC51" s="58"/>
    </row>
    <row r="52" spans="1:29" s="22" customFormat="1" ht="12.75" customHeight="1">
      <c r="A52" s="756" t="s">
        <v>2005</v>
      </c>
      <c r="B52" s="756" t="s">
        <v>1941</v>
      </c>
      <c r="C52" s="756" t="s">
        <v>2006</v>
      </c>
      <c r="D52" s="58">
        <f t="shared" si="2"/>
        <v>929.64420513000005</v>
      </c>
      <c r="E52" s="58">
        <v>623.70075184000007</v>
      </c>
      <c r="F52" s="58">
        <v>676.19596582999998</v>
      </c>
      <c r="G52" s="58">
        <v>723.24453890999996</v>
      </c>
      <c r="H52" s="58">
        <v>762.19807760000003</v>
      </c>
      <c r="I52" s="58">
        <v>770.07870804999993</v>
      </c>
      <c r="J52" s="58">
        <v>902.51843372999997</v>
      </c>
      <c r="K52" s="58">
        <v>895.70196609000004</v>
      </c>
      <c r="L52" s="58">
        <v>909.59560369000019</v>
      </c>
      <c r="M52" s="58">
        <v>898.65319502</v>
      </c>
      <c r="N52" s="58">
        <v>885.90299150999999</v>
      </c>
      <c r="O52" s="58">
        <v>917.84378275999995</v>
      </c>
      <c r="P52" s="58">
        <v>929.64420513000005</v>
      </c>
      <c r="Q52" s="58"/>
      <c r="R52" s="58">
        <v>923.10750703000008</v>
      </c>
      <c r="S52" s="58">
        <v>917.99344835999989</v>
      </c>
      <c r="T52" s="58">
        <v>869.67855714000007</v>
      </c>
      <c r="U52" s="58">
        <v>848.40845329000001</v>
      </c>
      <c r="V52" s="58">
        <v>836.20051770999987</v>
      </c>
      <c r="W52" s="58"/>
      <c r="X52" s="58"/>
      <c r="Y52" s="58"/>
      <c r="Z52" s="58"/>
      <c r="AA52" s="58"/>
      <c r="AB52" s="58"/>
      <c r="AC52" s="58"/>
    </row>
    <row r="53" spans="1:29" s="28" customFormat="1" ht="12.75" customHeight="1">
      <c r="A53" s="759" t="s">
        <v>2007</v>
      </c>
      <c r="B53" s="759" t="s">
        <v>1942</v>
      </c>
      <c r="C53" s="759" t="s">
        <v>2008</v>
      </c>
      <c r="D53" s="60">
        <f t="shared" si="2"/>
        <v>35360.260556120011</v>
      </c>
      <c r="E53" s="60">
        <v>32512.510276369994</v>
      </c>
      <c r="F53" s="60">
        <v>32694.776094279994</v>
      </c>
      <c r="G53" s="60">
        <v>32809.927375909996</v>
      </c>
      <c r="H53" s="60">
        <v>33231.760938159998</v>
      </c>
      <c r="I53" s="60">
        <v>33319.277245439996</v>
      </c>
      <c r="J53" s="60">
        <v>33882.314182369999</v>
      </c>
      <c r="K53" s="60">
        <v>33637.843621879998</v>
      </c>
      <c r="L53" s="60">
        <v>34027.382506860005</v>
      </c>
      <c r="M53" s="60">
        <v>34322.31444848</v>
      </c>
      <c r="N53" s="60">
        <v>34739.18089494</v>
      </c>
      <c r="O53" s="60">
        <v>35408.853903100004</v>
      </c>
      <c r="P53" s="60">
        <v>35360.260556120011</v>
      </c>
      <c r="Q53" s="60"/>
      <c r="R53" s="60">
        <v>36783.127383420004</v>
      </c>
      <c r="S53" s="60">
        <v>36873.453822610005</v>
      </c>
      <c r="T53" s="60">
        <v>36858.583899740006</v>
      </c>
      <c r="U53" s="60">
        <v>39192.178522090006</v>
      </c>
      <c r="V53" s="60">
        <v>39921.338017989998</v>
      </c>
      <c r="W53" s="60"/>
      <c r="X53" s="60"/>
      <c r="Y53" s="60"/>
      <c r="Z53" s="60"/>
      <c r="AA53" s="60"/>
      <c r="AB53" s="60"/>
      <c r="AC53" s="60"/>
    </row>
    <row r="54" spans="1:29" s="28" customFormat="1" ht="26.25" thickBot="1">
      <c r="A54" s="911" t="s">
        <v>2009</v>
      </c>
      <c r="B54" s="911" t="s">
        <v>1943</v>
      </c>
      <c r="C54" s="911" t="s">
        <v>2010</v>
      </c>
      <c r="D54" s="74">
        <f t="shared" si="2"/>
        <v>221954.0209114599</v>
      </c>
      <c r="E54" s="74">
        <v>198246.99315170993</v>
      </c>
      <c r="F54" s="74">
        <v>201496.17085451004</v>
      </c>
      <c r="G54" s="74">
        <v>207310.32365137999</v>
      </c>
      <c r="H54" s="74">
        <v>208031.40332975003</v>
      </c>
      <c r="I54" s="74">
        <v>209957.5829674</v>
      </c>
      <c r="J54" s="74">
        <v>211414.85356579002</v>
      </c>
      <c r="K54" s="74">
        <v>212916.13676135003</v>
      </c>
      <c r="L54" s="74">
        <v>214083.00097100998</v>
      </c>
      <c r="M54" s="74">
        <v>214871.03535241002</v>
      </c>
      <c r="N54" s="74">
        <v>216511.25101082004</v>
      </c>
      <c r="O54" s="74">
        <v>218733.31496239002</v>
      </c>
      <c r="P54" s="74">
        <v>221954.0209114599</v>
      </c>
      <c r="Q54" s="74"/>
      <c r="R54" s="74">
        <v>216947.63893089004</v>
      </c>
      <c r="S54" s="74">
        <v>217478.68033703996</v>
      </c>
      <c r="T54" s="74">
        <v>221174.06584956998</v>
      </c>
      <c r="U54" s="74">
        <v>226420.97134676002</v>
      </c>
      <c r="V54" s="74">
        <v>228460.46524549005</v>
      </c>
      <c r="W54" s="74"/>
      <c r="X54" s="74"/>
      <c r="Y54" s="74"/>
      <c r="Z54" s="74"/>
      <c r="AA54" s="74"/>
      <c r="AB54" s="74"/>
      <c r="AC54" s="74"/>
    </row>
    <row r="55" spans="1:29" s="22" customFormat="1" ht="5.0999999999999996" customHeight="1">
      <c r="A55" s="20"/>
      <c r="B55" s="20"/>
      <c r="C55" s="20"/>
      <c r="D55" s="20"/>
      <c r="E55" s="20"/>
      <c r="F55" s="20"/>
      <c r="G55" s="20"/>
      <c r="H55" s="20"/>
      <c r="I55" s="20"/>
      <c r="J55" s="20"/>
      <c r="K55" s="20"/>
      <c r="L55" s="20"/>
      <c r="M55" s="20"/>
      <c r="N55" s="20"/>
      <c r="O55" s="20"/>
      <c r="Q55" s="20"/>
      <c r="R55" s="20"/>
      <c r="S55" s="20"/>
      <c r="T55" s="20"/>
      <c r="U55" s="20"/>
      <c r="V55" s="20"/>
      <c r="W55" s="20"/>
      <c r="X55" s="20"/>
      <c r="Y55" s="20"/>
      <c r="Z55" s="20"/>
      <c r="AA55" s="20"/>
      <c r="AB55" s="20"/>
    </row>
    <row r="56" spans="1:29">
      <c r="A56" s="20" t="s">
        <v>2543</v>
      </c>
      <c r="B56" s="20" t="s">
        <v>2544</v>
      </c>
      <c r="C56" s="20" t="s">
        <v>2545</v>
      </c>
    </row>
    <row r="57" spans="1:29">
      <c r="A57" s="20" t="s">
        <v>4224</v>
      </c>
      <c r="B57" s="20" t="s">
        <v>4212</v>
      </c>
      <c r="C57" s="20" t="s">
        <v>4226</v>
      </c>
    </row>
    <row r="58" spans="1:29">
      <c r="A58" s="20" t="s">
        <v>3085</v>
      </c>
      <c r="B58" s="20" t="s">
        <v>3084</v>
      </c>
      <c r="C58" s="20" t="s">
        <v>3081</v>
      </c>
    </row>
    <row r="59" spans="1:29">
      <c r="A59" s="20" t="s">
        <v>3086</v>
      </c>
      <c r="B59" s="20" t="s">
        <v>3083</v>
      </c>
      <c r="C59" s="20" t="s">
        <v>3082</v>
      </c>
    </row>
    <row r="60" spans="1:29">
      <c r="A60" s="20" t="s">
        <v>4225</v>
      </c>
      <c r="B60" s="20" t="s">
        <v>4213</v>
      </c>
      <c r="C60" s="20" t="s">
        <v>4227</v>
      </c>
    </row>
    <row r="61" spans="1:29" s="22" customFormat="1" ht="12.75" customHeight="1">
      <c r="A61" s="20" t="s">
        <v>761</v>
      </c>
      <c r="B61" s="20" t="s">
        <v>720</v>
      </c>
      <c r="C61" s="20" t="s">
        <v>2277</v>
      </c>
    </row>
  </sheetData>
  <mergeCells count="7">
    <mergeCell ref="Q6:Q7"/>
    <mergeCell ref="R6:AC6"/>
    <mergeCell ref="B6:B7"/>
    <mergeCell ref="A6:A7"/>
    <mergeCell ref="C6:C7"/>
    <mergeCell ref="D6:D7"/>
    <mergeCell ref="E6:P6"/>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zoomScale="80" zoomScaleNormal="80" workbookViewId="0">
      <pane xSplit="3" ySplit="7" topLeftCell="D11" activePane="bottomRight" state="frozen"/>
      <selection activeCell="U37" sqref="U37"/>
      <selection pane="topRight" activeCell="U37" sqref="U37"/>
      <selection pane="bottomLeft" activeCell="U37" sqref="U37"/>
      <selection pane="bottomRight"/>
    </sheetView>
  </sheetViews>
  <sheetFormatPr defaultColWidth="9.140625" defaultRowHeight="15"/>
  <cols>
    <col min="1" max="3" width="40.7109375" style="24" customWidth="1"/>
    <col min="4" max="29" width="9.85546875" style="24" customWidth="1"/>
    <col min="30" max="16384" width="9.140625" style="24"/>
  </cols>
  <sheetData>
    <row r="1" spans="1:29">
      <c r="A1" s="49" t="s">
        <v>595</v>
      </c>
      <c r="B1" s="49" t="s">
        <v>202</v>
      </c>
      <c r="C1" s="49" t="s">
        <v>596</v>
      </c>
    </row>
    <row r="2" spans="1:29" ht="5.0999999999999996" customHeight="1">
      <c r="A2" s="49"/>
      <c r="B2" s="49"/>
      <c r="C2" s="49"/>
    </row>
    <row r="3" spans="1:29" s="20" customFormat="1" ht="18.75" customHeight="1">
      <c r="A3" s="70" t="s">
        <v>3869</v>
      </c>
      <c r="B3" s="70" t="s">
        <v>3868</v>
      </c>
      <c r="C3" s="70" t="s">
        <v>3867</v>
      </c>
      <c r="D3" s="70"/>
      <c r="E3" s="22"/>
      <c r="F3" s="22"/>
      <c r="G3" s="22"/>
      <c r="H3" s="22"/>
      <c r="I3" s="22"/>
      <c r="J3" s="22"/>
      <c r="K3" s="22"/>
      <c r="L3" s="22"/>
      <c r="M3" s="22"/>
      <c r="N3" s="22"/>
      <c r="O3" s="22"/>
      <c r="P3" s="22"/>
      <c r="Q3" s="70"/>
      <c r="R3" s="22"/>
      <c r="S3" s="22"/>
      <c r="T3" s="22"/>
      <c r="U3" s="22"/>
      <c r="V3" s="22"/>
      <c r="W3" s="22"/>
      <c r="X3" s="22"/>
      <c r="Y3" s="22"/>
      <c r="Z3" s="22"/>
      <c r="AA3" s="22"/>
      <c r="AB3" s="22"/>
      <c r="AC3" s="22"/>
    </row>
    <row r="4" spans="1:29" s="20" customFormat="1" ht="5.0999999999999996" customHeight="1">
      <c r="A4" s="70"/>
      <c r="B4" s="70"/>
      <c r="C4" s="70"/>
      <c r="D4" s="70"/>
      <c r="E4" s="22"/>
      <c r="F4" s="22"/>
      <c r="G4" s="22"/>
      <c r="H4" s="22"/>
      <c r="I4" s="22"/>
      <c r="J4" s="22"/>
      <c r="K4" s="22"/>
      <c r="L4" s="22"/>
      <c r="M4" s="22"/>
      <c r="N4" s="22"/>
      <c r="O4" s="22"/>
      <c r="P4" s="22"/>
      <c r="Q4" s="70"/>
      <c r="R4" s="22"/>
      <c r="S4" s="22"/>
      <c r="T4" s="22"/>
      <c r="U4" s="22"/>
      <c r="V4" s="22"/>
      <c r="W4" s="22"/>
      <c r="X4" s="22"/>
      <c r="Y4" s="22"/>
      <c r="Z4" s="22"/>
      <c r="AA4" s="22"/>
      <c r="AB4" s="22"/>
      <c r="AC4" s="22"/>
    </row>
    <row r="5" spans="1:29" s="63" customFormat="1" ht="12.75" customHeight="1" thickBot="1">
      <c r="A5" s="54" t="s">
        <v>707</v>
      </c>
      <c r="B5" s="54" t="s">
        <v>707</v>
      </c>
      <c r="C5" s="54" t="s">
        <v>765</v>
      </c>
      <c r="D5" s="62"/>
      <c r="E5" s="62"/>
      <c r="F5" s="62"/>
      <c r="G5" s="62"/>
      <c r="H5" s="62"/>
      <c r="I5" s="62"/>
      <c r="J5" s="62"/>
      <c r="K5" s="62"/>
      <c r="L5" s="62"/>
      <c r="M5" s="62"/>
      <c r="N5" s="62"/>
      <c r="O5" s="62"/>
      <c r="P5" s="62"/>
      <c r="Q5" s="62"/>
      <c r="R5" s="62"/>
      <c r="S5" s="62"/>
      <c r="T5" s="62"/>
      <c r="U5" s="62"/>
      <c r="V5" s="62"/>
      <c r="W5" s="62"/>
      <c r="X5" s="62"/>
      <c r="Y5" s="62"/>
      <c r="Z5" s="62"/>
      <c r="AA5" s="62"/>
      <c r="AB5" s="62"/>
      <c r="AC5" s="62"/>
    </row>
    <row r="6" spans="1:29" s="63" customFormat="1" ht="17.100000000000001" customHeight="1">
      <c r="A6" s="776"/>
      <c r="B6" s="775"/>
      <c r="C6" s="776"/>
      <c r="D6" s="1373">
        <v>2018</v>
      </c>
      <c r="E6" s="1371" t="s">
        <v>3862</v>
      </c>
      <c r="F6" s="1371"/>
      <c r="G6" s="1371"/>
      <c r="H6" s="1371"/>
      <c r="I6" s="1371"/>
      <c r="J6" s="1371"/>
      <c r="K6" s="1371"/>
      <c r="L6" s="1371"/>
      <c r="M6" s="1371"/>
      <c r="N6" s="1371"/>
      <c r="O6" s="1371"/>
      <c r="P6" s="1372"/>
      <c r="Q6" s="1373">
        <v>2019</v>
      </c>
      <c r="R6" s="1371" t="s">
        <v>5516</v>
      </c>
      <c r="S6" s="1371"/>
      <c r="T6" s="1371"/>
      <c r="U6" s="1371"/>
      <c r="V6" s="1371"/>
      <c r="W6" s="1371"/>
      <c r="X6" s="1371"/>
      <c r="Y6" s="1371"/>
      <c r="Z6" s="1371"/>
      <c r="AA6" s="1371"/>
      <c r="AB6" s="1371"/>
      <c r="AC6" s="1372"/>
    </row>
    <row r="7" spans="1:29" s="63" customFormat="1" ht="17.100000000000001" customHeight="1" thickBot="1">
      <c r="A7" s="777"/>
      <c r="B7" s="71"/>
      <c r="C7" s="777"/>
      <c r="D7" s="1374"/>
      <c r="E7" s="120" t="s">
        <v>777</v>
      </c>
      <c r="F7" s="129" t="s">
        <v>778</v>
      </c>
      <c r="G7" s="129" t="s">
        <v>779</v>
      </c>
      <c r="H7" s="129" t="s">
        <v>780</v>
      </c>
      <c r="I7" s="129" t="s">
        <v>781</v>
      </c>
      <c r="J7" s="129" t="s">
        <v>782</v>
      </c>
      <c r="K7" s="129" t="s">
        <v>783</v>
      </c>
      <c r="L7" s="129" t="s">
        <v>784</v>
      </c>
      <c r="M7" s="129" t="s">
        <v>785</v>
      </c>
      <c r="N7" s="129" t="s">
        <v>786</v>
      </c>
      <c r="O7" s="129" t="s">
        <v>787</v>
      </c>
      <c r="P7" s="129" t="s">
        <v>788</v>
      </c>
      <c r="Q7" s="1374"/>
      <c r="R7" s="120" t="s">
        <v>777</v>
      </c>
      <c r="S7" s="129" t="s">
        <v>778</v>
      </c>
      <c r="T7" s="129" t="s">
        <v>779</v>
      </c>
      <c r="U7" s="129" t="s">
        <v>780</v>
      </c>
      <c r="V7" s="129" t="s">
        <v>781</v>
      </c>
      <c r="W7" s="129" t="s">
        <v>782</v>
      </c>
      <c r="X7" s="129" t="s">
        <v>783</v>
      </c>
      <c r="Y7" s="129" t="s">
        <v>784</v>
      </c>
      <c r="Z7" s="129" t="s">
        <v>785</v>
      </c>
      <c r="AA7" s="129" t="s">
        <v>786</v>
      </c>
      <c r="AB7" s="129" t="s">
        <v>787</v>
      </c>
      <c r="AC7" s="129" t="s">
        <v>788</v>
      </c>
    </row>
    <row r="8" spans="1:29" s="63" customFormat="1" ht="5.0999999999999996" customHeight="1">
      <c r="A8" s="769"/>
      <c r="B8" s="769"/>
      <c r="C8" s="896"/>
      <c r="D8" s="1"/>
      <c r="E8" s="77"/>
      <c r="F8" s="77"/>
      <c r="G8" s="77"/>
      <c r="H8" s="77"/>
      <c r="I8" s="77"/>
      <c r="J8" s="77"/>
      <c r="K8" s="77"/>
      <c r="L8" s="77"/>
      <c r="M8" s="77"/>
      <c r="N8" s="77"/>
      <c r="O8" s="77"/>
      <c r="P8" s="77"/>
      <c r="Q8" s="1"/>
      <c r="R8" s="77"/>
      <c r="S8" s="77"/>
      <c r="T8" s="77"/>
      <c r="U8" s="77"/>
      <c r="V8" s="77"/>
      <c r="W8" s="77"/>
      <c r="X8" s="77"/>
      <c r="Y8" s="77"/>
      <c r="Z8" s="77"/>
      <c r="AA8" s="77"/>
      <c r="AB8" s="77"/>
      <c r="AC8" s="77"/>
    </row>
    <row r="9" spans="1:29" s="28" customFormat="1" ht="12.75" customHeight="1">
      <c r="A9" s="767" t="s">
        <v>838</v>
      </c>
      <c r="B9" s="767" t="s">
        <v>820</v>
      </c>
      <c r="C9" s="897" t="s">
        <v>839</v>
      </c>
      <c r="D9" s="61">
        <f>P9</f>
        <v>142089.20528673401</v>
      </c>
      <c r="E9" s="61">
        <v>142597.60988615101</v>
      </c>
      <c r="F9" s="61">
        <v>141639.29605065699</v>
      </c>
      <c r="G9" s="61">
        <v>141981.00944701899</v>
      </c>
      <c r="H9" s="61">
        <v>141320.42940490899</v>
      </c>
      <c r="I9" s="61">
        <v>140239.28067114699</v>
      </c>
      <c r="J9" s="61">
        <v>139011.20803226001</v>
      </c>
      <c r="K9" s="61">
        <v>138490.535368579</v>
      </c>
      <c r="L9" s="61">
        <v>138118.95221950297</v>
      </c>
      <c r="M9" s="61">
        <v>136237.539162014</v>
      </c>
      <c r="N9" s="61">
        <v>138422.84442963998</v>
      </c>
      <c r="O9" s="61">
        <v>138569.73767250101</v>
      </c>
      <c r="P9" s="61">
        <v>142089.20528673401</v>
      </c>
      <c r="Q9" s="61"/>
      <c r="R9" s="61">
        <v>143331.81904366802</v>
      </c>
      <c r="S9" s="61">
        <v>143756.79961240297</v>
      </c>
      <c r="T9" s="61">
        <v>145211.89668587199</v>
      </c>
      <c r="U9" s="61">
        <v>144072.03338350501</v>
      </c>
      <c r="V9" s="61">
        <v>143556.435493308</v>
      </c>
      <c r="W9" s="61"/>
      <c r="X9" s="61"/>
      <c r="Y9" s="61"/>
      <c r="Z9" s="61"/>
      <c r="AA9" s="61"/>
      <c r="AB9" s="61"/>
      <c r="AC9" s="61"/>
    </row>
    <row r="10" spans="1:29" s="22" customFormat="1" ht="12.75" customHeight="1">
      <c r="A10" s="770" t="s">
        <v>2110</v>
      </c>
      <c r="B10" s="770" t="s">
        <v>882</v>
      </c>
      <c r="C10" s="898" t="s">
        <v>2111</v>
      </c>
      <c r="D10" s="13">
        <f t="shared" ref="D10:D45" si="0">P10</f>
        <v>134078.33509216001</v>
      </c>
      <c r="E10" s="13">
        <v>136231.340619447</v>
      </c>
      <c r="F10" s="13">
        <v>135358.01064630601</v>
      </c>
      <c r="G10" s="13">
        <v>135775.78300031001</v>
      </c>
      <c r="H10" s="13">
        <v>135165.35076896701</v>
      </c>
      <c r="I10" s="13">
        <v>134088.51373969801</v>
      </c>
      <c r="J10" s="13">
        <v>130831.540449562</v>
      </c>
      <c r="K10" s="13">
        <v>130743.70471323599</v>
      </c>
      <c r="L10" s="13">
        <v>130347.07203317</v>
      </c>
      <c r="M10" s="13">
        <v>128373.23958871201</v>
      </c>
      <c r="N10" s="13">
        <v>130648.260765339</v>
      </c>
      <c r="O10" s="13">
        <v>130499.97035139102</v>
      </c>
      <c r="P10" s="13">
        <v>134078.33509216001</v>
      </c>
      <c r="Q10" s="13"/>
      <c r="R10" s="13">
        <v>135015.698821617</v>
      </c>
      <c r="S10" s="13">
        <v>135384.43845283298</v>
      </c>
      <c r="T10" s="13">
        <v>136887.02374880196</v>
      </c>
      <c r="U10" s="13">
        <v>135136.21529923202</v>
      </c>
      <c r="V10" s="13">
        <v>134825.95044433401</v>
      </c>
      <c r="W10" s="13"/>
      <c r="X10" s="13"/>
      <c r="Y10" s="13"/>
      <c r="Z10" s="13"/>
      <c r="AA10" s="13"/>
      <c r="AB10" s="13"/>
      <c r="AC10" s="13"/>
    </row>
    <row r="11" spans="1:29" s="65" customFormat="1" ht="12.75" customHeight="1">
      <c r="A11" s="771" t="s">
        <v>2112</v>
      </c>
      <c r="B11" s="771" t="s">
        <v>2090</v>
      </c>
      <c r="C11" s="899" t="s">
        <v>2113</v>
      </c>
      <c r="D11" s="13">
        <f t="shared" si="0"/>
        <v>32153.313767532603</v>
      </c>
      <c r="E11" s="13">
        <v>21438.6320498362</v>
      </c>
      <c r="F11" s="13">
        <v>21838.680837741002</v>
      </c>
      <c r="G11" s="13">
        <v>23162.618938597803</v>
      </c>
      <c r="H11" s="13">
        <v>23833.322796654495</v>
      </c>
      <c r="I11" s="13">
        <v>24446.405185654701</v>
      </c>
      <c r="J11" s="13">
        <v>24430.576085610199</v>
      </c>
      <c r="K11" s="13">
        <v>24625.845531249899</v>
      </c>
      <c r="L11" s="13">
        <v>25202.170815434707</v>
      </c>
      <c r="M11" s="13">
        <v>25487.692543560002</v>
      </c>
      <c r="N11" s="13">
        <v>27551.8496244989</v>
      </c>
      <c r="O11" s="13">
        <v>29824.924197272703</v>
      </c>
      <c r="P11" s="13">
        <v>32153.313767532603</v>
      </c>
      <c r="Q11" s="13"/>
      <c r="R11" s="13">
        <v>34148.923653674807</v>
      </c>
      <c r="S11" s="13">
        <v>34929.795863213301</v>
      </c>
      <c r="T11" s="13">
        <v>35637.455966195303</v>
      </c>
      <c r="U11" s="13">
        <v>35987.245453225893</v>
      </c>
      <c r="V11" s="13">
        <v>36847.045733679603</v>
      </c>
      <c r="W11" s="13"/>
      <c r="X11" s="13"/>
      <c r="Y11" s="13"/>
      <c r="Z11" s="13"/>
      <c r="AA11" s="13"/>
      <c r="AB11" s="13"/>
      <c r="AC11" s="13"/>
    </row>
    <row r="12" spans="1:29" s="65" customFormat="1" ht="12.75" customHeight="1">
      <c r="A12" s="771" t="s">
        <v>2114</v>
      </c>
      <c r="B12" s="771" t="s">
        <v>2091</v>
      </c>
      <c r="C12" s="899" t="s">
        <v>2115</v>
      </c>
      <c r="D12" s="13">
        <f t="shared" si="0"/>
        <v>102087.39009040399</v>
      </c>
      <c r="E12" s="13">
        <v>115722.68981747198</v>
      </c>
      <c r="F12" s="13">
        <v>114439.889931589</v>
      </c>
      <c r="G12" s="13">
        <v>113543.03498288601</v>
      </c>
      <c r="H12" s="13">
        <v>112260.49385706501</v>
      </c>
      <c r="I12" s="13">
        <v>110448.85609757001</v>
      </c>
      <c r="J12" s="13">
        <v>106880.05279162998</v>
      </c>
      <c r="K12" s="13">
        <v>106596.53537392199</v>
      </c>
      <c r="L12" s="13">
        <v>105624.22926742799</v>
      </c>
      <c r="M12" s="13">
        <v>103371.31429157301</v>
      </c>
      <c r="N12" s="13">
        <v>103578.511775601</v>
      </c>
      <c r="O12" s="13">
        <v>101159.146486905</v>
      </c>
      <c r="P12" s="13">
        <v>102087.39009040399</v>
      </c>
      <c r="Q12" s="13"/>
      <c r="R12" s="13">
        <v>101029.90502867301</v>
      </c>
      <c r="S12" s="13">
        <v>100617.30770857401</v>
      </c>
      <c r="T12" s="13">
        <v>101411.66772131699</v>
      </c>
      <c r="U12" s="13">
        <v>99310.235989518405</v>
      </c>
      <c r="V12" s="13">
        <v>98139.69178126211</v>
      </c>
      <c r="W12" s="13"/>
      <c r="X12" s="13"/>
      <c r="Y12" s="13"/>
      <c r="Z12" s="13"/>
      <c r="AA12" s="13"/>
      <c r="AB12" s="13"/>
      <c r="AC12" s="13"/>
    </row>
    <row r="13" spans="1:29" s="65" customFormat="1" ht="12.75" customHeight="1">
      <c r="A13" s="771" t="s">
        <v>2116</v>
      </c>
      <c r="B13" s="771" t="s">
        <v>2092</v>
      </c>
      <c r="C13" s="899" t="s">
        <v>2117</v>
      </c>
      <c r="D13" s="13">
        <f t="shared" si="0"/>
        <v>-162.368765776</v>
      </c>
      <c r="E13" s="13">
        <v>-929.98124786179994</v>
      </c>
      <c r="F13" s="13">
        <v>-920.56012302349995</v>
      </c>
      <c r="G13" s="13">
        <v>-929.87092117400016</v>
      </c>
      <c r="H13" s="13">
        <v>-928.4658847520999</v>
      </c>
      <c r="I13" s="13">
        <v>-806.7475435266</v>
      </c>
      <c r="J13" s="13">
        <v>-479.08842767779998</v>
      </c>
      <c r="K13" s="13">
        <v>-478.6761919361</v>
      </c>
      <c r="L13" s="13">
        <v>-479.3280496932</v>
      </c>
      <c r="M13" s="13">
        <v>-485.7672464218</v>
      </c>
      <c r="N13" s="13">
        <v>-482.1006347604</v>
      </c>
      <c r="O13" s="13">
        <v>-484.10033278680004</v>
      </c>
      <c r="P13" s="13">
        <v>-162.368765776</v>
      </c>
      <c r="Q13" s="13"/>
      <c r="R13" s="13">
        <v>-163.1298607304</v>
      </c>
      <c r="S13" s="13">
        <v>-162.66511895420001</v>
      </c>
      <c r="T13" s="13">
        <v>-162.09993870969998</v>
      </c>
      <c r="U13" s="13">
        <v>-161.26614351249998</v>
      </c>
      <c r="V13" s="13">
        <v>-160.78707060769997</v>
      </c>
      <c r="W13" s="13"/>
      <c r="X13" s="13"/>
      <c r="Y13" s="13"/>
      <c r="Z13" s="13"/>
      <c r="AA13" s="13"/>
      <c r="AB13" s="13"/>
      <c r="AC13" s="13"/>
    </row>
    <row r="14" spans="1:29" s="65" customFormat="1" ht="12.75" customHeight="1">
      <c r="A14" s="770" t="s">
        <v>2118</v>
      </c>
      <c r="B14" s="770" t="s">
        <v>883</v>
      </c>
      <c r="C14" s="898" t="s">
        <v>2119</v>
      </c>
      <c r="D14" s="13">
        <f t="shared" si="0"/>
        <v>16233.032482434399</v>
      </c>
      <c r="E14" s="13">
        <v>14812.2769308304</v>
      </c>
      <c r="F14" s="13">
        <v>14632.060163349001</v>
      </c>
      <c r="G14" s="13">
        <v>14645.985772443599</v>
      </c>
      <c r="H14" s="13">
        <v>14589.309800208501</v>
      </c>
      <c r="I14" s="13">
        <v>14361.805308472602</v>
      </c>
      <c r="J14" s="13">
        <v>16302.731820576999</v>
      </c>
      <c r="K14" s="13">
        <v>15875.3434359818</v>
      </c>
      <c r="L14" s="13">
        <v>15898.754438744601</v>
      </c>
      <c r="M14" s="13">
        <v>16108.096528165999</v>
      </c>
      <c r="N14" s="13">
        <v>15963.421114426001</v>
      </c>
      <c r="O14" s="13">
        <v>16278.006466356102</v>
      </c>
      <c r="P14" s="13">
        <v>16233.032482434399</v>
      </c>
      <c r="Q14" s="13"/>
      <c r="R14" s="13">
        <v>16569.612286864998</v>
      </c>
      <c r="S14" s="13">
        <v>16604.3095816518</v>
      </c>
      <c r="T14" s="13">
        <v>16555.896462663401</v>
      </c>
      <c r="U14" s="13">
        <v>17130.310541181501</v>
      </c>
      <c r="V14" s="13">
        <v>16886.018133373702</v>
      </c>
      <c r="W14" s="13"/>
      <c r="X14" s="13"/>
      <c r="Y14" s="13"/>
      <c r="Z14" s="13"/>
      <c r="AA14" s="13"/>
      <c r="AB14" s="13"/>
      <c r="AC14" s="13"/>
    </row>
    <row r="15" spans="1:29" s="65" customFormat="1" ht="25.5">
      <c r="A15" s="778" t="s">
        <v>2120</v>
      </c>
      <c r="B15" s="778" t="s">
        <v>886</v>
      </c>
      <c r="C15" s="898" t="s">
        <v>2121</v>
      </c>
      <c r="D15" s="13">
        <f t="shared" si="0"/>
        <v>-8222.1622878606013</v>
      </c>
      <c r="E15" s="13">
        <v>-8446.0076641262986</v>
      </c>
      <c r="F15" s="13">
        <v>-8350.7747589982009</v>
      </c>
      <c r="G15" s="13">
        <v>-8440.7593257345998</v>
      </c>
      <c r="H15" s="13">
        <v>-8434.231164266901</v>
      </c>
      <c r="I15" s="13">
        <v>-8211.0383770239005</v>
      </c>
      <c r="J15" s="13">
        <v>-8123.0642378794</v>
      </c>
      <c r="K15" s="13">
        <v>-8128.5127806391001</v>
      </c>
      <c r="L15" s="13">
        <v>-8126.8742524114996</v>
      </c>
      <c r="M15" s="13">
        <v>-8243.7969548634992</v>
      </c>
      <c r="N15" s="13">
        <v>-8188.8374501254002</v>
      </c>
      <c r="O15" s="13">
        <v>-8208.2391452463999</v>
      </c>
      <c r="P15" s="13">
        <v>-8222.1622878606013</v>
      </c>
      <c r="Q15" s="13"/>
      <c r="R15" s="13">
        <v>-8253.4920648142015</v>
      </c>
      <c r="S15" s="13">
        <v>-8231.9484220817012</v>
      </c>
      <c r="T15" s="13">
        <v>-8231.0235255936004</v>
      </c>
      <c r="U15" s="13">
        <v>-8194.4924569086998</v>
      </c>
      <c r="V15" s="13">
        <v>-8155.5330843998991</v>
      </c>
      <c r="W15" s="13"/>
      <c r="X15" s="13"/>
      <c r="Y15" s="13"/>
      <c r="Z15" s="13"/>
      <c r="AA15" s="13"/>
      <c r="AB15" s="13"/>
      <c r="AC15" s="13"/>
    </row>
    <row r="16" spans="1:29" s="65" customFormat="1" ht="25.5">
      <c r="A16" s="778" t="s">
        <v>2122</v>
      </c>
      <c r="B16" s="778" t="s">
        <v>2093</v>
      </c>
      <c r="C16" s="898" t="s">
        <v>2123</v>
      </c>
      <c r="D16" s="13">
        <f t="shared" si="0"/>
        <v>0</v>
      </c>
      <c r="E16" s="13">
        <v>0</v>
      </c>
      <c r="F16" s="13">
        <v>0</v>
      </c>
      <c r="G16" s="13">
        <v>0</v>
      </c>
      <c r="H16" s="13">
        <v>0</v>
      </c>
      <c r="I16" s="13">
        <v>0</v>
      </c>
      <c r="J16" s="13">
        <v>0</v>
      </c>
      <c r="K16" s="13">
        <v>0</v>
      </c>
      <c r="L16" s="13">
        <v>0</v>
      </c>
      <c r="M16" s="13">
        <v>0</v>
      </c>
      <c r="N16" s="13">
        <v>0</v>
      </c>
      <c r="O16" s="13">
        <v>0</v>
      </c>
      <c r="P16" s="13">
        <v>0</v>
      </c>
      <c r="Q16" s="13"/>
      <c r="R16" s="13">
        <v>0</v>
      </c>
      <c r="S16" s="13">
        <v>0</v>
      </c>
      <c r="T16" s="13">
        <v>0</v>
      </c>
      <c r="U16" s="13">
        <v>0</v>
      </c>
      <c r="V16" s="13">
        <v>0</v>
      </c>
      <c r="W16" s="13"/>
      <c r="X16" s="13"/>
      <c r="Y16" s="13"/>
      <c r="Z16" s="13"/>
      <c r="AA16" s="13"/>
      <c r="AB16" s="13"/>
      <c r="AC16" s="13"/>
    </row>
    <row r="17" spans="1:29" s="66" customFormat="1" ht="12.75" customHeight="1">
      <c r="A17" s="767" t="s">
        <v>2124</v>
      </c>
      <c r="B17" s="767" t="s">
        <v>823</v>
      </c>
      <c r="C17" s="897" t="s">
        <v>845</v>
      </c>
      <c r="D17" s="61">
        <f t="shared" si="0"/>
        <v>-35741.926561064502</v>
      </c>
      <c r="E17" s="61">
        <v>-48181.322496340203</v>
      </c>
      <c r="F17" s="61">
        <v>-48180.693864947199</v>
      </c>
      <c r="G17" s="61">
        <v>-47139.2822552281</v>
      </c>
      <c r="H17" s="61">
        <v>-43701.345800228606</v>
      </c>
      <c r="I17" s="61">
        <v>-44984.615755406601</v>
      </c>
      <c r="J17" s="61">
        <v>-40379.901800380001</v>
      </c>
      <c r="K17" s="61">
        <v>-38069.592916369402</v>
      </c>
      <c r="L17" s="61">
        <v>-34908.152937082203</v>
      </c>
      <c r="M17" s="61">
        <v>-35341.967336704103</v>
      </c>
      <c r="N17" s="61">
        <v>-36289.909532209</v>
      </c>
      <c r="O17" s="61">
        <v>-38928.474118350307</v>
      </c>
      <c r="P17" s="61">
        <v>-35741.926561064502</v>
      </c>
      <c r="Q17" s="61"/>
      <c r="R17" s="61">
        <v>-46279.178977618205</v>
      </c>
      <c r="S17" s="61">
        <v>-46679.905724093398</v>
      </c>
      <c r="T17" s="61">
        <v>-44709.180196791604</v>
      </c>
      <c r="U17" s="61">
        <v>-39972.333812364304</v>
      </c>
      <c r="V17" s="61">
        <v>-38062.363831968098</v>
      </c>
      <c r="W17" s="61"/>
      <c r="X17" s="61"/>
      <c r="Y17" s="61"/>
      <c r="Z17" s="61"/>
      <c r="AA17" s="61"/>
      <c r="AB17" s="61"/>
      <c r="AC17" s="61"/>
    </row>
    <row r="18" spans="1:29" s="65" customFormat="1" ht="12.75" customHeight="1">
      <c r="A18" s="770" t="s">
        <v>2125</v>
      </c>
      <c r="B18" s="770" t="s">
        <v>2094</v>
      </c>
      <c r="C18" s="898" t="s">
        <v>2126</v>
      </c>
      <c r="D18" s="13">
        <f t="shared" si="0"/>
        <v>-15819.396257925</v>
      </c>
      <c r="E18" s="13">
        <v>-24650.577722611401</v>
      </c>
      <c r="F18" s="13">
        <v>-25507.582705094501</v>
      </c>
      <c r="G18" s="13">
        <v>-24547.934518596499</v>
      </c>
      <c r="H18" s="13">
        <v>-23367.470345983398</v>
      </c>
      <c r="I18" s="13">
        <v>-25810.854934401799</v>
      </c>
      <c r="J18" s="13">
        <v>-23236.371526848001</v>
      </c>
      <c r="K18" s="13">
        <v>-21575.958431120096</v>
      </c>
      <c r="L18" s="13">
        <v>-18466.304375555803</v>
      </c>
      <c r="M18" s="13">
        <v>-18479.260955740298</v>
      </c>
      <c r="N18" s="13">
        <v>-18762.881911437002</v>
      </c>
      <c r="O18" s="13">
        <v>-20607.153969068804</v>
      </c>
      <c r="P18" s="13">
        <v>-15819.396257925</v>
      </c>
      <c r="Q18" s="13"/>
      <c r="R18" s="13">
        <v>-25169.731660283702</v>
      </c>
      <c r="S18" s="13">
        <v>-25291.386110242802</v>
      </c>
      <c r="T18" s="13">
        <v>-24136.0861498181</v>
      </c>
      <c r="U18" s="13">
        <v>-24625.244289819402</v>
      </c>
      <c r="V18" s="13">
        <v>-23669.592884702099</v>
      </c>
      <c r="W18" s="13"/>
      <c r="X18" s="13"/>
      <c r="Y18" s="13"/>
      <c r="Z18" s="13"/>
      <c r="AA18" s="13"/>
      <c r="AB18" s="13"/>
      <c r="AC18" s="13"/>
    </row>
    <row r="19" spans="1:29" s="65" customFormat="1" ht="25.5">
      <c r="A19" s="891" t="s">
        <v>2843</v>
      </c>
      <c r="B19" s="891" t="s">
        <v>2845</v>
      </c>
      <c r="C19" s="900" t="s">
        <v>847</v>
      </c>
      <c r="D19" s="13">
        <f t="shared" si="0"/>
        <v>-12289.734088484503</v>
      </c>
      <c r="E19" s="13">
        <v>-14770.649169708702</v>
      </c>
      <c r="F19" s="13">
        <v>-15751.201273610501</v>
      </c>
      <c r="G19" s="13">
        <v>-13699.975671169299</v>
      </c>
      <c r="H19" s="13">
        <v>-16192.6878988307</v>
      </c>
      <c r="I19" s="13">
        <v>-16777.350752473398</v>
      </c>
      <c r="J19" s="13">
        <v>-16112.536528190602</v>
      </c>
      <c r="K19" s="13">
        <v>-14481.4896031143</v>
      </c>
      <c r="L19" s="13">
        <v>-14168.541542846702</v>
      </c>
      <c r="M19" s="13">
        <v>-14710.3974729322</v>
      </c>
      <c r="N19" s="13">
        <v>-13938.736817192399</v>
      </c>
      <c r="O19" s="13">
        <v>-13858.7166161856</v>
      </c>
      <c r="P19" s="13">
        <v>-12289.734088484503</v>
      </c>
      <c r="Q19" s="13"/>
      <c r="R19" s="13">
        <v>-15396.0029055128</v>
      </c>
      <c r="S19" s="13">
        <v>-14820.2958118968</v>
      </c>
      <c r="T19" s="13">
        <v>-15318.5725891976</v>
      </c>
      <c r="U19" s="13">
        <v>-15861.4825829689</v>
      </c>
      <c r="V19" s="13">
        <v>-14667.272942531601</v>
      </c>
      <c r="W19" s="13"/>
      <c r="X19" s="13"/>
      <c r="Y19" s="13"/>
      <c r="Z19" s="13"/>
      <c r="AA19" s="13"/>
      <c r="AB19" s="13"/>
      <c r="AC19" s="13"/>
    </row>
    <row r="20" spans="1:29" s="65" customFormat="1" ht="12.75" customHeight="1">
      <c r="A20" s="772" t="s">
        <v>2069</v>
      </c>
      <c r="B20" s="772" t="s">
        <v>2017</v>
      </c>
      <c r="C20" s="901" t="s">
        <v>2070</v>
      </c>
      <c r="D20" s="13">
        <f t="shared" si="0"/>
        <v>-12289.733888484503</v>
      </c>
      <c r="E20" s="13">
        <v>-14770.649169708702</v>
      </c>
      <c r="F20" s="13">
        <v>-15751.200973610499</v>
      </c>
      <c r="G20" s="13">
        <v>-13699.975371169301</v>
      </c>
      <c r="H20" s="13">
        <v>-16192.6875988307</v>
      </c>
      <c r="I20" s="13">
        <v>-16777.350552473399</v>
      </c>
      <c r="J20" s="13">
        <v>-16112.536328190601</v>
      </c>
      <c r="K20" s="13">
        <v>-14481.489403114299</v>
      </c>
      <c r="L20" s="13">
        <v>-14168.5412427867</v>
      </c>
      <c r="M20" s="13">
        <v>-14710.3957728722</v>
      </c>
      <c r="N20" s="13">
        <v>-13938.7363171324</v>
      </c>
      <c r="O20" s="13">
        <v>-13858.7157161256</v>
      </c>
      <c r="P20" s="13">
        <v>-12289.733888484503</v>
      </c>
      <c r="Q20" s="13"/>
      <c r="R20" s="13">
        <v>-15396.0028055128</v>
      </c>
      <c r="S20" s="13">
        <v>-14820.295011896798</v>
      </c>
      <c r="T20" s="13">
        <v>-15318.5717891976</v>
      </c>
      <c r="U20" s="13">
        <v>-15861.4815829689</v>
      </c>
      <c r="V20" s="13">
        <v>-14667.272242531601</v>
      </c>
      <c r="W20" s="13"/>
      <c r="X20" s="13"/>
      <c r="Y20" s="13"/>
      <c r="Z20" s="13"/>
      <c r="AA20" s="13"/>
      <c r="AB20" s="13"/>
      <c r="AC20" s="13"/>
    </row>
    <row r="21" spans="1:29" s="65" customFormat="1" ht="12.75" customHeight="1">
      <c r="A21" s="773" t="s">
        <v>852</v>
      </c>
      <c r="B21" s="773" t="s">
        <v>826</v>
      </c>
      <c r="C21" s="902" t="s">
        <v>2127</v>
      </c>
      <c r="D21" s="13">
        <f t="shared" si="0"/>
        <v>189.48555413</v>
      </c>
      <c r="E21" s="13">
        <v>252.63064638999998</v>
      </c>
      <c r="F21" s="13">
        <v>253.82693674999999</v>
      </c>
      <c r="G21" s="13">
        <v>255.15800995999999</v>
      </c>
      <c r="H21" s="13">
        <v>256.45279099999999</v>
      </c>
      <c r="I21" s="13">
        <v>257.79763424000004</v>
      </c>
      <c r="J21" s="13">
        <v>252.64127806000002</v>
      </c>
      <c r="K21" s="13">
        <v>253.96613366</v>
      </c>
      <c r="L21" s="13">
        <v>255.29793681999999</v>
      </c>
      <c r="M21" s="13">
        <v>256.59342791</v>
      </c>
      <c r="N21" s="13">
        <v>257.93900865000001</v>
      </c>
      <c r="O21" s="13">
        <v>259.24790166999998</v>
      </c>
      <c r="P21" s="13">
        <v>189.48555413</v>
      </c>
      <c r="Q21" s="13"/>
      <c r="R21" s="13">
        <v>190.47921991999996</v>
      </c>
      <c r="S21" s="13">
        <v>191.38120255000001</v>
      </c>
      <c r="T21" s="13">
        <v>192.38480916</v>
      </c>
      <c r="U21" s="13">
        <v>193.36105209000002</v>
      </c>
      <c r="V21" s="13">
        <v>194.37504106</v>
      </c>
      <c r="W21" s="13"/>
      <c r="X21" s="13"/>
      <c r="Y21" s="13"/>
      <c r="Z21" s="13"/>
      <c r="AA21" s="13"/>
      <c r="AB21" s="13"/>
      <c r="AC21" s="13"/>
    </row>
    <row r="22" spans="1:29" s="65" customFormat="1" ht="25.5">
      <c r="A22" s="892" t="s">
        <v>2128</v>
      </c>
      <c r="B22" s="892" t="s">
        <v>884</v>
      </c>
      <c r="C22" s="903" t="s">
        <v>2129</v>
      </c>
      <c r="D22" s="13">
        <f t="shared" si="0"/>
        <v>0</v>
      </c>
      <c r="E22" s="13">
        <v>0</v>
      </c>
      <c r="F22" s="13">
        <v>0</v>
      </c>
      <c r="G22" s="13">
        <v>0</v>
      </c>
      <c r="H22" s="13">
        <v>0</v>
      </c>
      <c r="I22" s="13">
        <v>0</v>
      </c>
      <c r="J22" s="13">
        <v>0</v>
      </c>
      <c r="K22" s="13">
        <v>0</v>
      </c>
      <c r="L22" s="13">
        <v>0</v>
      </c>
      <c r="M22" s="13">
        <v>0</v>
      </c>
      <c r="N22" s="13">
        <v>0</v>
      </c>
      <c r="O22" s="13">
        <v>0</v>
      </c>
      <c r="P22" s="13">
        <v>0</v>
      </c>
      <c r="Q22" s="13"/>
      <c r="R22" s="13">
        <v>0</v>
      </c>
      <c r="S22" s="13">
        <v>0</v>
      </c>
      <c r="T22" s="13">
        <v>0</v>
      </c>
      <c r="U22" s="13">
        <v>0</v>
      </c>
      <c r="V22" s="13">
        <v>0</v>
      </c>
      <c r="W22" s="13"/>
      <c r="X22" s="13"/>
      <c r="Y22" s="13"/>
      <c r="Z22" s="13"/>
      <c r="AA22" s="13"/>
      <c r="AB22" s="13"/>
      <c r="AC22" s="13"/>
    </row>
    <row r="23" spans="1:29" s="65" customFormat="1" ht="12.75" customHeight="1">
      <c r="A23" s="773" t="s">
        <v>856</v>
      </c>
      <c r="B23" s="773" t="s">
        <v>2095</v>
      </c>
      <c r="C23" s="902" t="s">
        <v>2130</v>
      </c>
      <c r="D23" s="13">
        <f t="shared" si="0"/>
        <v>-12468.565298949499</v>
      </c>
      <c r="E23" s="13">
        <v>-15012.8483646277</v>
      </c>
      <c r="F23" s="13">
        <v>-15994.642827675101</v>
      </c>
      <c r="G23" s="13">
        <v>-13944.695447180002</v>
      </c>
      <c r="H23" s="13">
        <v>-16438.6488267202</v>
      </c>
      <c r="I23" s="13">
        <v>-17024.707339462198</v>
      </c>
      <c r="J23" s="13">
        <v>-16354.778185848601</v>
      </c>
      <c r="K23" s="13">
        <v>-14725.074419840301</v>
      </c>
      <c r="L23" s="13">
        <v>-14413.334575275296</v>
      </c>
      <c r="M23" s="13">
        <v>-14956.422410418201</v>
      </c>
      <c r="N23" s="13">
        <v>-14186.046517167701</v>
      </c>
      <c r="O23" s="13">
        <v>-14107.309855452801</v>
      </c>
      <c r="P23" s="13">
        <v>-12468.565298949499</v>
      </c>
      <c r="Q23" s="13"/>
      <c r="R23" s="13">
        <v>-15575.828735929599</v>
      </c>
      <c r="S23" s="13">
        <v>-15001.050395398501</v>
      </c>
      <c r="T23" s="13">
        <v>-15510.956598357599</v>
      </c>
      <c r="U23" s="13">
        <v>-16054.8426350589</v>
      </c>
      <c r="V23" s="13">
        <v>-14861.647283591603</v>
      </c>
      <c r="W23" s="13"/>
      <c r="X23" s="13"/>
      <c r="Y23" s="13"/>
      <c r="Z23" s="13"/>
      <c r="AA23" s="13"/>
      <c r="AB23" s="13"/>
      <c r="AC23" s="13"/>
    </row>
    <row r="24" spans="1:29" s="65" customFormat="1" ht="12.75" customHeight="1">
      <c r="A24" s="774" t="s">
        <v>2131</v>
      </c>
      <c r="B24" s="774" t="s">
        <v>2096</v>
      </c>
      <c r="C24" s="904" t="s">
        <v>2132</v>
      </c>
      <c r="D24" s="13">
        <f t="shared" si="0"/>
        <v>-9596.9428296700007</v>
      </c>
      <c r="E24" s="13">
        <v>-11665.968597700001</v>
      </c>
      <c r="F24" s="13">
        <v>-9410.4319395000002</v>
      </c>
      <c r="G24" s="13">
        <v>-7205.2235089899996</v>
      </c>
      <c r="H24" s="13">
        <v>-14083.555729669999</v>
      </c>
      <c r="I24" s="13">
        <v>-13986.803186870002</v>
      </c>
      <c r="J24" s="13">
        <v>-12734.294992219999</v>
      </c>
      <c r="K24" s="13">
        <v>-10713.87179917</v>
      </c>
      <c r="L24" s="13">
        <v>-11912.216865490002</v>
      </c>
      <c r="M24" s="13">
        <v>-12158.34250459</v>
      </c>
      <c r="N24" s="13">
        <v>-10824.544801879998</v>
      </c>
      <c r="O24" s="13">
        <v>-11260.720323879999</v>
      </c>
      <c r="P24" s="13">
        <v>-9596.9428296700007</v>
      </c>
      <c r="Q24" s="13"/>
      <c r="R24" s="13">
        <v>-12660.44522494</v>
      </c>
      <c r="S24" s="13">
        <v>-11402.9992293</v>
      </c>
      <c r="T24" s="13">
        <v>-9384.5733737400005</v>
      </c>
      <c r="U24" s="13">
        <v>-8795.4290991000016</v>
      </c>
      <c r="V24" s="13">
        <v>-6878.7388885800001</v>
      </c>
      <c r="W24" s="13"/>
      <c r="X24" s="13"/>
      <c r="Y24" s="13"/>
      <c r="Z24" s="13"/>
      <c r="AA24" s="13"/>
      <c r="AB24" s="13"/>
      <c r="AC24" s="13"/>
    </row>
    <row r="25" spans="1:29" s="65" customFormat="1" ht="12.75" customHeight="1">
      <c r="A25" s="774" t="s">
        <v>2133</v>
      </c>
      <c r="B25" s="774" t="s">
        <v>2097</v>
      </c>
      <c r="C25" s="904" t="s">
        <v>2134</v>
      </c>
      <c r="D25" s="13">
        <f t="shared" si="0"/>
        <v>0</v>
      </c>
      <c r="E25" s="13">
        <v>0</v>
      </c>
      <c r="F25" s="13">
        <v>0</v>
      </c>
      <c r="G25" s="13">
        <v>0</v>
      </c>
      <c r="H25" s="13">
        <v>0</v>
      </c>
      <c r="I25" s="13">
        <v>0</v>
      </c>
      <c r="J25" s="13">
        <v>0</v>
      </c>
      <c r="K25" s="13">
        <v>0</v>
      </c>
      <c r="L25" s="13">
        <v>0</v>
      </c>
      <c r="M25" s="13">
        <v>0</v>
      </c>
      <c r="N25" s="13">
        <v>0</v>
      </c>
      <c r="O25" s="13">
        <v>0</v>
      </c>
      <c r="P25" s="13">
        <v>0</v>
      </c>
      <c r="Q25" s="13"/>
      <c r="R25" s="13">
        <v>0</v>
      </c>
      <c r="S25" s="13">
        <v>0</v>
      </c>
      <c r="T25" s="13">
        <v>0</v>
      </c>
      <c r="U25" s="13">
        <v>0</v>
      </c>
      <c r="V25" s="13">
        <v>0</v>
      </c>
      <c r="W25" s="13"/>
      <c r="X25" s="13"/>
      <c r="Y25" s="13"/>
      <c r="Z25" s="13"/>
      <c r="AA25" s="13"/>
      <c r="AB25" s="13"/>
      <c r="AC25" s="13"/>
    </row>
    <row r="26" spans="1:29" s="65" customFormat="1" ht="12.75" customHeight="1">
      <c r="A26" s="774" t="s">
        <v>2135</v>
      </c>
      <c r="B26" s="774" t="s">
        <v>2098</v>
      </c>
      <c r="C26" s="904" t="s">
        <v>2136</v>
      </c>
      <c r="D26" s="13">
        <f t="shared" si="0"/>
        <v>-1699.2896336400001</v>
      </c>
      <c r="E26" s="13">
        <v>-1115.9057748499999</v>
      </c>
      <c r="F26" s="13">
        <v>-1246.91776519</v>
      </c>
      <c r="G26" s="13">
        <v>-1127.9527443499999</v>
      </c>
      <c r="H26" s="13">
        <v>-1149.9449485</v>
      </c>
      <c r="I26" s="13">
        <v>-1136.8828537699999</v>
      </c>
      <c r="J26" s="13">
        <v>-1358.74224067</v>
      </c>
      <c r="K26" s="13">
        <v>-1348.2327536900002</v>
      </c>
      <c r="L26" s="13">
        <v>-1405.6675370699998</v>
      </c>
      <c r="M26" s="13">
        <v>-1414.3488319300002</v>
      </c>
      <c r="N26" s="13">
        <v>-1413.0788846500002</v>
      </c>
      <c r="O26" s="13">
        <v>-1421.70957645</v>
      </c>
      <c r="P26" s="13">
        <v>-1699.2896336400001</v>
      </c>
      <c r="Q26" s="13"/>
      <c r="R26" s="13">
        <v>-1746.6379448599998</v>
      </c>
      <c r="S26" s="13">
        <v>-2175.9587944299997</v>
      </c>
      <c r="T26" s="13">
        <v>-1732.1064158500001</v>
      </c>
      <c r="U26" s="13">
        <v>-1755.24444539</v>
      </c>
      <c r="V26" s="13">
        <v>-1759.0252122299999</v>
      </c>
      <c r="W26" s="13"/>
      <c r="X26" s="13"/>
      <c r="Y26" s="13"/>
      <c r="Z26" s="13"/>
      <c r="AA26" s="13"/>
      <c r="AB26" s="13"/>
      <c r="AC26" s="13"/>
    </row>
    <row r="27" spans="1:29" s="65" customFormat="1" ht="25.5">
      <c r="A27" s="893" t="s">
        <v>2137</v>
      </c>
      <c r="B27" s="893" t="s">
        <v>2099</v>
      </c>
      <c r="C27" s="904" t="s">
        <v>881</v>
      </c>
      <c r="D27" s="13">
        <f t="shared" si="0"/>
        <v>-1172.3328356395</v>
      </c>
      <c r="E27" s="13">
        <v>-2230.9739920777001</v>
      </c>
      <c r="F27" s="13">
        <v>-5337.2931229850992</v>
      </c>
      <c r="G27" s="13">
        <v>-5611.5191938400003</v>
      </c>
      <c r="H27" s="13">
        <v>-1205.1481485501999</v>
      </c>
      <c r="I27" s="13">
        <v>-1901.0212988222002</v>
      </c>
      <c r="J27" s="13">
        <v>-2261.7409529586002</v>
      </c>
      <c r="K27" s="13">
        <v>-2662.9698669802997</v>
      </c>
      <c r="L27" s="13">
        <v>-1095.4501727152999</v>
      </c>
      <c r="M27" s="13">
        <v>-1383.7310738981998</v>
      </c>
      <c r="N27" s="13">
        <v>-1948.4228306377001</v>
      </c>
      <c r="O27" s="13">
        <v>-1424.8799551227999</v>
      </c>
      <c r="P27" s="13">
        <v>-1172.3328356395</v>
      </c>
      <c r="Q27" s="13"/>
      <c r="R27" s="13">
        <v>-1168.7455661296001</v>
      </c>
      <c r="S27" s="13">
        <v>-1422.0923716684999</v>
      </c>
      <c r="T27" s="13">
        <v>-4394.2768087676004</v>
      </c>
      <c r="U27" s="13">
        <v>-5504.1690905689002</v>
      </c>
      <c r="V27" s="13">
        <v>-6223.8831827816002</v>
      </c>
      <c r="W27" s="13"/>
      <c r="X27" s="13"/>
      <c r="Y27" s="13"/>
      <c r="Z27" s="13"/>
      <c r="AA27" s="13"/>
      <c r="AB27" s="13"/>
      <c r="AC27" s="13"/>
    </row>
    <row r="28" spans="1:29" s="65" customFormat="1" ht="12.75" customHeight="1">
      <c r="A28" s="773" t="s">
        <v>2138</v>
      </c>
      <c r="B28" s="773" t="s">
        <v>2100</v>
      </c>
      <c r="C28" s="902" t="s">
        <v>2139</v>
      </c>
      <c r="D28" s="13">
        <f t="shared" si="0"/>
        <v>-10.654143664999999</v>
      </c>
      <c r="E28" s="13">
        <v>-10.431451471000001</v>
      </c>
      <c r="F28" s="13">
        <v>-10.3850826854</v>
      </c>
      <c r="G28" s="13">
        <v>-10.437933949300001</v>
      </c>
      <c r="H28" s="13">
        <v>-10.491563110500001</v>
      </c>
      <c r="I28" s="13">
        <v>-10.440847251199999</v>
      </c>
      <c r="J28" s="13">
        <v>-10.399420402000002</v>
      </c>
      <c r="K28" s="13">
        <v>-10.381116934</v>
      </c>
      <c r="L28" s="13">
        <v>-10.504604331399999</v>
      </c>
      <c r="M28" s="13">
        <v>-10.566790364000001</v>
      </c>
      <c r="N28" s="13">
        <v>-10.6288086147</v>
      </c>
      <c r="O28" s="13">
        <v>-10.6537623428</v>
      </c>
      <c r="P28" s="13">
        <v>-10.654143664999999</v>
      </c>
      <c r="Q28" s="13"/>
      <c r="R28" s="13">
        <v>-10.6532895032</v>
      </c>
      <c r="S28" s="13">
        <v>-10.6258190483</v>
      </c>
      <c r="T28" s="13">
        <v>0</v>
      </c>
      <c r="U28" s="13">
        <v>0</v>
      </c>
      <c r="V28" s="13">
        <v>0</v>
      </c>
      <c r="W28" s="13"/>
      <c r="X28" s="13"/>
      <c r="Y28" s="13"/>
      <c r="Z28" s="13"/>
      <c r="AA28" s="13"/>
      <c r="AB28" s="13"/>
      <c r="AC28" s="13"/>
    </row>
    <row r="29" spans="1:29" s="65" customFormat="1" ht="12.75" customHeight="1">
      <c r="A29" s="772" t="s">
        <v>2140</v>
      </c>
      <c r="B29" s="772" t="s">
        <v>2844</v>
      </c>
      <c r="C29" s="901" t="s">
        <v>2141</v>
      </c>
      <c r="D29" s="13">
        <f t="shared" si="0"/>
        <v>-2.0000000000000001E-4</v>
      </c>
      <c r="E29" s="13">
        <v>0</v>
      </c>
      <c r="F29" s="13">
        <v>-2.9999999999999997E-4</v>
      </c>
      <c r="G29" s="13">
        <v>-2.9999999999999997E-4</v>
      </c>
      <c r="H29" s="13">
        <v>-2.9999999999999997E-4</v>
      </c>
      <c r="I29" s="13">
        <v>-2.0000000000000001E-4</v>
      </c>
      <c r="J29" s="13">
        <v>-2.0000000000000001E-4</v>
      </c>
      <c r="K29" s="13">
        <v>-2.0000000000000001E-4</v>
      </c>
      <c r="L29" s="13">
        <v>-3.0006E-4</v>
      </c>
      <c r="M29" s="13">
        <v>-1.70006E-3</v>
      </c>
      <c r="N29" s="13">
        <v>-5.0005999999999998E-4</v>
      </c>
      <c r="O29" s="13">
        <v>-9.0005999999999994E-4</v>
      </c>
      <c r="P29" s="13">
        <v>-2.0000000000000001E-4</v>
      </c>
      <c r="Q29" s="13"/>
      <c r="R29" s="13">
        <v>-1E-4</v>
      </c>
      <c r="S29" s="13">
        <v>-8.0000000000000004E-4</v>
      </c>
      <c r="T29" s="13">
        <v>-8.0000000000000004E-4</v>
      </c>
      <c r="U29" s="13">
        <v>-1E-3</v>
      </c>
      <c r="V29" s="13">
        <v>-6.9999999999999999E-4</v>
      </c>
      <c r="W29" s="13"/>
      <c r="X29" s="13"/>
      <c r="Y29" s="13"/>
      <c r="Z29" s="13"/>
      <c r="AA29" s="13"/>
      <c r="AB29" s="13"/>
      <c r="AC29" s="13"/>
    </row>
    <row r="30" spans="1:29" s="65" customFormat="1" ht="25.5">
      <c r="A30" s="891" t="s">
        <v>2142</v>
      </c>
      <c r="B30" s="891" t="s">
        <v>2101</v>
      </c>
      <c r="C30" s="891" t="s">
        <v>2143</v>
      </c>
      <c r="D30" s="13">
        <f t="shared" si="0"/>
        <v>-3277.4273597699998</v>
      </c>
      <c r="E30" s="13">
        <v>-9193.4273540499998</v>
      </c>
      <c r="F30" s="13">
        <v>-9090.284849489999</v>
      </c>
      <c r="G30" s="13">
        <v>-10474.805666920001</v>
      </c>
      <c r="H30" s="13">
        <v>-6743.4590038799997</v>
      </c>
      <c r="I30" s="13">
        <v>-8840.42956065</v>
      </c>
      <c r="J30" s="13">
        <v>-6757.73684048</v>
      </c>
      <c r="K30" s="13">
        <v>-6736.3520003999993</v>
      </c>
      <c r="L30" s="13">
        <v>-4025.8447348200002</v>
      </c>
      <c r="M30" s="13">
        <v>-3543.6216457999999</v>
      </c>
      <c r="N30" s="13">
        <v>-4303.7115238699998</v>
      </c>
      <c r="O30" s="13">
        <v>-6128.35369025</v>
      </c>
      <c r="P30" s="13">
        <v>-3277.4273597699998</v>
      </c>
      <c r="Q30" s="13"/>
      <c r="R30" s="13">
        <v>-8966.7937630500001</v>
      </c>
      <c r="S30" s="13">
        <v>-10233.203149450001</v>
      </c>
      <c r="T30" s="13">
        <v>-8574.1916711899994</v>
      </c>
      <c r="U30" s="13">
        <v>-8315.6297922699996</v>
      </c>
      <c r="V30" s="13">
        <v>-8555.69901708</v>
      </c>
      <c r="W30" s="13"/>
      <c r="X30" s="13"/>
      <c r="Y30" s="13"/>
      <c r="Z30" s="13"/>
      <c r="AA30" s="13"/>
      <c r="AB30" s="13"/>
      <c r="AC30" s="13"/>
    </row>
    <row r="31" spans="1:29" s="65" customFormat="1" ht="12.75" customHeight="1">
      <c r="A31" s="772" t="s">
        <v>850</v>
      </c>
      <c r="B31" s="772" t="s">
        <v>227</v>
      </c>
      <c r="C31" s="901" t="s">
        <v>2144</v>
      </c>
      <c r="D31" s="13">
        <f t="shared" si="0"/>
        <v>7794.1334538800002</v>
      </c>
      <c r="E31" s="13">
        <v>5660.2919559700003</v>
      </c>
      <c r="F31" s="13">
        <v>5624.5608292899997</v>
      </c>
      <c r="G31" s="13">
        <v>5860.3748865699999</v>
      </c>
      <c r="H31" s="13">
        <v>6881.1088929799998</v>
      </c>
      <c r="I31" s="13">
        <v>7267.64194572</v>
      </c>
      <c r="J31" s="13">
        <v>8287.4050419799987</v>
      </c>
      <c r="K31" s="13">
        <v>8407.6029622099995</v>
      </c>
      <c r="L31" s="13">
        <v>8560.775316199999</v>
      </c>
      <c r="M31" s="13">
        <v>8511.01935968</v>
      </c>
      <c r="N31" s="13">
        <v>8187.7331691700001</v>
      </c>
      <c r="O31" s="13">
        <v>8020.5158854499996</v>
      </c>
      <c r="P31" s="13">
        <v>7794.1334538800002</v>
      </c>
      <c r="Q31" s="13"/>
      <c r="R31" s="13">
        <v>7367.0788501700008</v>
      </c>
      <c r="S31" s="13">
        <v>7275.3246991899996</v>
      </c>
      <c r="T31" s="13">
        <v>6915.8649168100001</v>
      </c>
      <c r="U31" s="13">
        <v>6557.8752776399997</v>
      </c>
      <c r="V31" s="13">
        <v>6673.3557414499992</v>
      </c>
      <c r="W31" s="13"/>
      <c r="X31" s="13"/>
      <c r="Y31" s="13"/>
      <c r="Z31" s="13"/>
      <c r="AA31" s="13"/>
      <c r="AB31" s="13"/>
      <c r="AC31" s="13"/>
    </row>
    <row r="32" spans="1:29" s="65" customFormat="1" ht="25.5">
      <c r="A32" s="894" t="s">
        <v>5116</v>
      </c>
      <c r="B32" s="894" t="s">
        <v>5117</v>
      </c>
      <c r="C32" s="1266" t="s">
        <v>5118</v>
      </c>
      <c r="D32" s="13">
        <f t="shared" si="0"/>
        <v>0</v>
      </c>
      <c r="E32" s="13">
        <v>216.48781818</v>
      </c>
      <c r="F32" s="13">
        <v>215.57872727999998</v>
      </c>
      <c r="G32" s="13">
        <v>0</v>
      </c>
      <c r="H32" s="13">
        <v>211.03327272999999</v>
      </c>
      <c r="I32" s="13">
        <v>0</v>
      </c>
      <c r="J32" s="13">
        <v>0</v>
      </c>
      <c r="K32" s="13">
        <v>0</v>
      </c>
      <c r="L32" s="13">
        <v>0</v>
      </c>
      <c r="M32" s="13">
        <v>0</v>
      </c>
      <c r="N32" s="13">
        <v>0</v>
      </c>
      <c r="O32" s="13">
        <v>0</v>
      </c>
      <c r="P32" s="13">
        <v>0</v>
      </c>
      <c r="Q32" s="13"/>
      <c r="R32" s="13">
        <v>0</v>
      </c>
      <c r="S32" s="13">
        <v>0</v>
      </c>
      <c r="T32" s="13">
        <v>0</v>
      </c>
      <c r="U32" s="13">
        <v>0</v>
      </c>
      <c r="V32" s="13">
        <v>0</v>
      </c>
      <c r="W32" s="13"/>
      <c r="X32" s="13"/>
      <c r="Y32" s="13"/>
      <c r="Z32" s="13"/>
      <c r="AA32" s="13"/>
      <c r="AB32" s="13"/>
      <c r="AC32" s="13"/>
    </row>
    <row r="33" spans="1:29" s="65" customFormat="1" ht="25.5">
      <c r="A33" s="894" t="s">
        <v>5113</v>
      </c>
      <c r="B33" s="894" t="s">
        <v>5114</v>
      </c>
      <c r="C33" s="905" t="s">
        <v>2129</v>
      </c>
      <c r="D33" s="13">
        <f t="shared" si="0"/>
        <v>0</v>
      </c>
      <c r="E33" s="13">
        <v>0</v>
      </c>
      <c r="F33" s="13">
        <v>0</v>
      </c>
      <c r="G33" s="13">
        <v>0</v>
      </c>
      <c r="H33" s="13">
        <v>0</v>
      </c>
      <c r="I33" s="13">
        <v>0</v>
      </c>
      <c r="J33" s="13">
        <v>0</v>
      </c>
      <c r="K33" s="13">
        <v>0</v>
      </c>
      <c r="L33" s="13">
        <v>0</v>
      </c>
      <c r="M33" s="13">
        <v>0</v>
      </c>
      <c r="N33" s="13">
        <v>0</v>
      </c>
      <c r="O33" s="13">
        <v>0</v>
      </c>
      <c r="P33" s="13">
        <v>0</v>
      </c>
      <c r="Q33" s="13"/>
      <c r="R33" s="13">
        <v>0</v>
      </c>
      <c r="S33" s="13">
        <v>0</v>
      </c>
      <c r="T33" s="13">
        <v>0</v>
      </c>
      <c r="U33" s="13">
        <v>0</v>
      </c>
      <c r="V33" s="13">
        <v>0</v>
      </c>
      <c r="W33" s="13"/>
      <c r="X33" s="13"/>
      <c r="Y33" s="13"/>
      <c r="Z33" s="13"/>
      <c r="AA33" s="13"/>
      <c r="AB33" s="13"/>
      <c r="AC33" s="13"/>
    </row>
    <row r="34" spans="1:29" s="65" customFormat="1" ht="12.75" customHeight="1">
      <c r="A34" s="772" t="s">
        <v>852</v>
      </c>
      <c r="B34" s="772" t="s">
        <v>826</v>
      </c>
      <c r="C34" s="901" t="s">
        <v>853</v>
      </c>
      <c r="D34" s="13">
        <f t="shared" si="0"/>
        <v>-7992.2721810499997</v>
      </c>
      <c r="E34" s="13">
        <v>-6549.8826626499995</v>
      </c>
      <c r="F34" s="13">
        <v>-8577.0499789099995</v>
      </c>
      <c r="G34" s="13">
        <v>-9291.0901656200003</v>
      </c>
      <c r="H34" s="13">
        <v>-9831.5787099900008</v>
      </c>
      <c r="I34" s="13">
        <v>-9519.5693579999988</v>
      </c>
      <c r="J34" s="13">
        <v>-8741.5393913799999</v>
      </c>
      <c r="K34" s="13">
        <v>-9046.7185072700013</v>
      </c>
      <c r="L34" s="13">
        <v>-8872.4074624200002</v>
      </c>
      <c r="M34" s="13">
        <v>-8620.7857198799993</v>
      </c>
      <c r="N34" s="13">
        <v>-7796.3748564399993</v>
      </c>
      <c r="O34" s="13">
        <v>-7599.7342806000006</v>
      </c>
      <c r="P34" s="13">
        <v>-7992.2721810499997</v>
      </c>
      <c r="Q34" s="13"/>
      <c r="R34" s="13">
        <v>-10033.11698518</v>
      </c>
      <c r="S34" s="13">
        <v>-12529.133656600001</v>
      </c>
      <c r="T34" s="13">
        <v>-10729.815923459999</v>
      </c>
      <c r="U34" s="13">
        <v>-9728.6449278100008</v>
      </c>
      <c r="V34" s="13">
        <v>-8776.2014297099995</v>
      </c>
      <c r="W34" s="13"/>
      <c r="X34" s="13"/>
      <c r="Y34" s="13"/>
      <c r="Z34" s="13"/>
      <c r="AA34" s="13"/>
      <c r="AB34" s="13"/>
      <c r="AC34" s="13"/>
    </row>
    <row r="35" spans="1:29" s="65" customFormat="1" ht="25.5" customHeight="1">
      <c r="A35" s="894" t="s">
        <v>5120</v>
      </c>
      <c r="B35" s="894" t="s">
        <v>5119</v>
      </c>
      <c r="C35" s="905" t="s">
        <v>2145</v>
      </c>
      <c r="D35" s="13">
        <f t="shared" si="0"/>
        <v>-7992.2721810499997</v>
      </c>
      <c r="E35" s="13">
        <v>-6549.8826626499995</v>
      </c>
      <c r="F35" s="13">
        <v>-8577.0499789099995</v>
      </c>
      <c r="G35" s="13">
        <v>-9291.0901656200003</v>
      </c>
      <c r="H35" s="13">
        <v>-9831.5787099900008</v>
      </c>
      <c r="I35" s="13">
        <v>-9519.5693579999988</v>
      </c>
      <c r="J35" s="13">
        <v>-8741.5393913799999</v>
      </c>
      <c r="K35" s="13">
        <v>-9046.7185072700013</v>
      </c>
      <c r="L35" s="13">
        <v>-8872.4074624200002</v>
      </c>
      <c r="M35" s="13">
        <v>-8620.7857198799993</v>
      </c>
      <c r="N35" s="13">
        <v>-7796.3748564399993</v>
      </c>
      <c r="O35" s="13">
        <v>-7599.7342806000006</v>
      </c>
      <c r="P35" s="13">
        <v>-7992.2721810499997</v>
      </c>
      <c r="Q35" s="13"/>
      <c r="R35" s="13">
        <v>-10033.11698518</v>
      </c>
      <c r="S35" s="13">
        <v>-12529.133656600001</v>
      </c>
      <c r="T35" s="13">
        <v>-10729.815923459999</v>
      </c>
      <c r="U35" s="13">
        <v>-9728.6449278100008</v>
      </c>
      <c r="V35" s="13">
        <v>-8776.2014297099995</v>
      </c>
      <c r="W35" s="13"/>
      <c r="X35" s="13"/>
      <c r="Y35" s="13"/>
      <c r="Z35" s="13"/>
      <c r="AA35" s="13"/>
      <c r="AB35" s="13"/>
      <c r="AC35" s="13"/>
    </row>
    <row r="36" spans="1:29" s="65" customFormat="1" ht="25.5">
      <c r="A36" s="894" t="s">
        <v>5115</v>
      </c>
      <c r="B36" s="894" t="s">
        <v>5121</v>
      </c>
      <c r="C36" s="905" t="s">
        <v>5122</v>
      </c>
      <c r="D36" s="13">
        <f t="shared" si="0"/>
        <v>0</v>
      </c>
      <c r="E36" s="13">
        <v>0</v>
      </c>
      <c r="F36" s="13">
        <v>0</v>
      </c>
      <c r="G36" s="13">
        <v>0</v>
      </c>
      <c r="H36" s="13">
        <v>0</v>
      </c>
      <c r="I36" s="13">
        <v>0</v>
      </c>
      <c r="J36" s="13">
        <v>0</v>
      </c>
      <c r="K36" s="13">
        <v>0</v>
      </c>
      <c r="L36" s="13">
        <v>0</v>
      </c>
      <c r="M36" s="13">
        <v>0</v>
      </c>
      <c r="N36" s="13">
        <v>0</v>
      </c>
      <c r="O36" s="13">
        <v>0</v>
      </c>
      <c r="P36" s="13">
        <v>0</v>
      </c>
      <c r="Q36" s="13"/>
      <c r="R36" s="13">
        <v>0</v>
      </c>
      <c r="S36" s="13">
        <v>0</v>
      </c>
      <c r="T36" s="13">
        <v>0</v>
      </c>
      <c r="U36" s="13">
        <v>0</v>
      </c>
      <c r="V36" s="13">
        <v>0</v>
      </c>
      <c r="W36" s="13"/>
      <c r="X36" s="13"/>
      <c r="Y36" s="13"/>
      <c r="Z36" s="13"/>
      <c r="AA36" s="13"/>
      <c r="AB36" s="13"/>
      <c r="AC36" s="13"/>
    </row>
    <row r="37" spans="1:29" s="65" customFormat="1" ht="12.75" customHeight="1">
      <c r="A37" s="772" t="s">
        <v>856</v>
      </c>
      <c r="B37" s="772" t="s">
        <v>828</v>
      </c>
      <c r="C37" s="901" t="s">
        <v>2130</v>
      </c>
      <c r="D37" s="13">
        <f t="shared" si="0"/>
        <v>-3079.2886325999998</v>
      </c>
      <c r="E37" s="13">
        <v>-8303.8366473699989</v>
      </c>
      <c r="F37" s="13">
        <v>-6137.7956998699992</v>
      </c>
      <c r="G37" s="13">
        <v>-7044.0903878700001</v>
      </c>
      <c r="H37" s="13">
        <v>-3792.9891868699997</v>
      </c>
      <c r="I37" s="13">
        <v>-6588.5021483699993</v>
      </c>
      <c r="J37" s="13">
        <v>-6303.6024910799997</v>
      </c>
      <c r="K37" s="13">
        <v>-6097.2364553400002</v>
      </c>
      <c r="L37" s="13">
        <v>-3714.2125885999999</v>
      </c>
      <c r="M37" s="13">
        <v>-3433.8552856000001</v>
      </c>
      <c r="N37" s="13">
        <v>-4695.0698365999997</v>
      </c>
      <c r="O37" s="13">
        <v>-6549.1352951000008</v>
      </c>
      <c r="P37" s="13">
        <v>-3079.2886325999998</v>
      </c>
      <c r="Q37" s="13"/>
      <c r="R37" s="13">
        <v>-6300.7556280399995</v>
      </c>
      <c r="S37" s="13">
        <v>-4979.3941920400002</v>
      </c>
      <c r="T37" s="13">
        <v>-4760.2406645400006</v>
      </c>
      <c r="U37" s="13">
        <v>-5144.8601421000003</v>
      </c>
      <c r="V37" s="13">
        <v>-6452.8533288199997</v>
      </c>
      <c r="W37" s="13"/>
      <c r="X37" s="13"/>
      <c r="Y37" s="13"/>
      <c r="Z37" s="13"/>
      <c r="AA37" s="13"/>
      <c r="AB37" s="13"/>
      <c r="AC37" s="13"/>
    </row>
    <row r="38" spans="1:29" s="65" customFormat="1" ht="25.5">
      <c r="A38" s="894" t="s">
        <v>2146</v>
      </c>
      <c r="B38" s="894" t="s">
        <v>2102</v>
      </c>
      <c r="C38" s="894" t="s">
        <v>881</v>
      </c>
      <c r="D38" s="13">
        <f t="shared" si="0"/>
        <v>-2174.3078249999999</v>
      </c>
      <c r="E38" s="13">
        <v>-2812.8666000000003</v>
      </c>
      <c r="F38" s="13">
        <v>-2800.3201625000002</v>
      </c>
      <c r="G38" s="13">
        <v>-2783.0868999999998</v>
      </c>
      <c r="H38" s="13">
        <v>-2797.2171990000002</v>
      </c>
      <c r="I38" s="13">
        <v>-2571.0519389999999</v>
      </c>
      <c r="J38" s="13">
        <v>-2357.7061625000001</v>
      </c>
      <c r="K38" s="13">
        <v>-2353.5803125000002</v>
      </c>
      <c r="L38" s="13">
        <v>-2143.9691809999999</v>
      </c>
      <c r="M38" s="13">
        <v>-2156.6118780000002</v>
      </c>
      <c r="N38" s="13">
        <v>-2169.066429</v>
      </c>
      <c r="O38" s="13">
        <v>-2174.1544875</v>
      </c>
      <c r="P38" s="13">
        <v>-2174.3078249999999</v>
      </c>
      <c r="Q38" s="13"/>
      <c r="R38" s="13">
        <v>-2174.1099340000001</v>
      </c>
      <c r="S38" s="13">
        <v>-2084.8739879999998</v>
      </c>
      <c r="T38" s="13">
        <v>-2272.2406634999998</v>
      </c>
      <c r="U38" s="13">
        <v>-2111.8601250000002</v>
      </c>
      <c r="V38" s="13">
        <v>-1955.3961875</v>
      </c>
      <c r="W38" s="13"/>
      <c r="X38" s="13"/>
      <c r="Y38" s="13"/>
      <c r="Z38" s="13"/>
      <c r="AA38" s="13"/>
      <c r="AB38" s="13"/>
      <c r="AC38" s="13"/>
    </row>
    <row r="39" spans="1:29" s="65" customFormat="1" ht="12.75" customHeight="1">
      <c r="A39" s="772" t="s">
        <v>2147</v>
      </c>
      <c r="B39" s="772" t="s">
        <v>2103</v>
      </c>
      <c r="C39" s="901" t="s">
        <v>1821</v>
      </c>
      <c r="D39" s="13">
        <f t="shared" si="0"/>
        <v>0</v>
      </c>
      <c r="E39" s="13">
        <v>0</v>
      </c>
      <c r="F39" s="13">
        <v>0</v>
      </c>
      <c r="G39" s="13">
        <v>0</v>
      </c>
      <c r="H39" s="13">
        <v>0</v>
      </c>
      <c r="I39" s="13">
        <v>0</v>
      </c>
      <c r="J39" s="13">
        <v>0</v>
      </c>
      <c r="K39" s="13">
        <v>0</v>
      </c>
      <c r="L39" s="13">
        <v>0</v>
      </c>
      <c r="M39" s="13">
        <v>0</v>
      </c>
      <c r="N39" s="13">
        <v>0</v>
      </c>
      <c r="O39" s="13">
        <v>0</v>
      </c>
      <c r="P39" s="13">
        <v>0</v>
      </c>
      <c r="Q39" s="13"/>
      <c r="R39" s="13">
        <v>0</v>
      </c>
      <c r="S39" s="13">
        <v>0</v>
      </c>
      <c r="T39" s="13">
        <v>0</v>
      </c>
      <c r="U39" s="13">
        <v>0</v>
      </c>
      <c r="V39" s="13">
        <v>0</v>
      </c>
      <c r="W39" s="13"/>
      <c r="X39" s="13"/>
      <c r="Y39" s="13"/>
      <c r="Z39" s="13"/>
      <c r="AA39" s="13"/>
      <c r="AB39" s="13"/>
      <c r="AC39" s="13"/>
    </row>
    <row r="40" spans="1:29" s="65" customFormat="1" ht="25.5">
      <c r="A40" s="891" t="s">
        <v>2148</v>
      </c>
      <c r="B40" s="891" t="s">
        <v>2104</v>
      </c>
      <c r="C40" s="906" t="s">
        <v>2149</v>
      </c>
      <c r="D40" s="13">
        <f t="shared" si="0"/>
        <v>-252.23480967049997</v>
      </c>
      <c r="E40" s="13">
        <v>-686.50119885269999</v>
      </c>
      <c r="F40" s="13">
        <v>-666.09658199399996</v>
      </c>
      <c r="G40" s="13">
        <v>-373.15318050720003</v>
      </c>
      <c r="H40" s="13">
        <v>-431.32344327270005</v>
      </c>
      <c r="I40" s="13">
        <v>-193.0746212784</v>
      </c>
      <c r="J40" s="13">
        <v>-366.09815817740002</v>
      </c>
      <c r="K40" s="13">
        <v>-358.11682760579987</v>
      </c>
      <c r="L40" s="13">
        <v>-271.91809788910001</v>
      </c>
      <c r="M40" s="13">
        <v>-225.24183700809999</v>
      </c>
      <c r="N40" s="13">
        <v>-520.43357037459998</v>
      </c>
      <c r="O40" s="13">
        <v>-620.08366263320011</v>
      </c>
      <c r="P40" s="13">
        <v>-252.23480967049997</v>
      </c>
      <c r="Q40" s="13"/>
      <c r="R40" s="13">
        <v>-806.93499172090003</v>
      </c>
      <c r="S40" s="13">
        <v>-237.88714889599999</v>
      </c>
      <c r="T40" s="13">
        <v>-243.32188943050002</v>
      </c>
      <c r="U40" s="13">
        <v>-448.13091458049996</v>
      </c>
      <c r="V40" s="13">
        <v>-446.62022509050007</v>
      </c>
      <c r="W40" s="13"/>
      <c r="X40" s="13"/>
      <c r="Y40" s="13"/>
      <c r="Z40" s="13"/>
      <c r="AA40" s="13"/>
      <c r="AB40" s="13"/>
      <c r="AC40" s="13"/>
    </row>
    <row r="41" spans="1:29" s="65" customFormat="1" ht="12.75" customHeight="1">
      <c r="A41" s="770" t="s">
        <v>866</v>
      </c>
      <c r="B41" s="770" t="s">
        <v>833</v>
      </c>
      <c r="C41" s="898" t="s">
        <v>867</v>
      </c>
      <c r="D41" s="13">
        <f t="shared" si="0"/>
        <v>-23213.265520287798</v>
      </c>
      <c r="E41" s="13">
        <v>-26688.330580953905</v>
      </c>
      <c r="F41" s="13">
        <v>-24562.994618971003</v>
      </c>
      <c r="G41" s="13">
        <v>-25122.180206584799</v>
      </c>
      <c r="H41" s="13">
        <v>-22887.975820433203</v>
      </c>
      <c r="I41" s="13">
        <v>-21431.930791675597</v>
      </c>
      <c r="J41" s="13">
        <v>-19071.474260941199</v>
      </c>
      <c r="K41" s="13">
        <v>-18000.625597759703</v>
      </c>
      <c r="L41" s="13">
        <v>-18642.437296548596</v>
      </c>
      <c r="M41" s="13">
        <v>-19068.8064403545</v>
      </c>
      <c r="N41" s="13">
        <v>-20011.919002585797</v>
      </c>
      <c r="O41" s="13">
        <v>-20427.3259634239</v>
      </c>
      <c r="P41" s="13">
        <v>-23213.265520287798</v>
      </c>
      <c r="Q41" s="13"/>
      <c r="R41" s="13">
        <v>-24412.9127528299</v>
      </c>
      <c r="S41" s="13">
        <v>-24480.4534393998</v>
      </c>
      <c r="T41" s="13">
        <v>-23820.177052623902</v>
      </c>
      <c r="U41" s="13">
        <v>-21126.410866241404</v>
      </c>
      <c r="V41" s="13">
        <v>-20690.5924752795</v>
      </c>
      <c r="W41" s="13"/>
      <c r="X41" s="13"/>
      <c r="Y41" s="13"/>
      <c r="Z41" s="13"/>
      <c r="AA41" s="13"/>
      <c r="AB41" s="13"/>
      <c r="AC41" s="13"/>
    </row>
    <row r="42" spans="1:29" s="65" customFormat="1" ht="12.75" customHeight="1">
      <c r="A42" s="770" t="s">
        <v>868</v>
      </c>
      <c r="B42" s="770" t="s">
        <v>834</v>
      </c>
      <c r="C42" s="898" t="s">
        <v>2150</v>
      </c>
      <c r="D42" s="13">
        <f t="shared" si="0"/>
        <v>3290.7352171483003</v>
      </c>
      <c r="E42" s="13">
        <v>3157.5858072251003</v>
      </c>
      <c r="F42" s="13">
        <v>1889.8834591182999</v>
      </c>
      <c r="G42" s="13">
        <v>2530.8324699532</v>
      </c>
      <c r="H42" s="13">
        <v>2554.1003661880004</v>
      </c>
      <c r="I42" s="13">
        <v>2258.1699706708</v>
      </c>
      <c r="J42" s="13">
        <v>1927.9439874091997</v>
      </c>
      <c r="K42" s="13">
        <v>1506.9911125104002</v>
      </c>
      <c r="L42" s="13">
        <v>2200.5887350222001</v>
      </c>
      <c r="M42" s="13">
        <v>2206.1000593907002</v>
      </c>
      <c r="N42" s="13">
        <v>2484.8913818137999</v>
      </c>
      <c r="O42" s="13">
        <v>2106.0058141424001</v>
      </c>
      <c r="P42" s="13">
        <v>3290.7352171483003</v>
      </c>
      <c r="Q42" s="13"/>
      <c r="R42" s="13">
        <v>3303.4654354954</v>
      </c>
      <c r="S42" s="13">
        <v>3091.9338255492003</v>
      </c>
      <c r="T42" s="13">
        <v>3247.0830056504001</v>
      </c>
      <c r="U42" s="13">
        <v>5779.3203436965005</v>
      </c>
      <c r="V42" s="13">
        <v>6297.8208280135004</v>
      </c>
      <c r="W42" s="13"/>
      <c r="X42" s="13"/>
      <c r="Y42" s="13"/>
      <c r="Z42" s="13"/>
      <c r="AA42" s="13"/>
      <c r="AB42" s="13"/>
      <c r="AC42" s="13"/>
    </row>
    <row r="43" spans="1:29" s="66" customFormat="1" ht="12.75" customHeight="1">
      <c r="A43" s="767" t="s">
        <v>789</v>
      </c>
      <c r="B43" s="767" t="s">
        <v>23</v>
      </c>
      <c r="C43" s="897" t="s">
        <v>2151</v>
      </c>
      <c r="D43" s="61">
        <f t="shared" si="0"/>
        <v>106347.27872567</v>
      </c>
      <c r="E43" s="61">
        <v>94416.287389809993</v>
      </c>
      <c r="F43" s="61">
        <v>93458.602185710013</v>
      </c>
      <c r="G43" s="61">
        <v>94841.727191789993</v>
      </c>
      <c r="H43" s="61">
        <v>97619.083604679981</v>
      </c>
      <c r="I43" s="61">
        <v>95254.664915739995</v>
      </c>
      <c r="J43" s="61">
        <v>98631.306231880008</v>
      </c>
      <c r="K43" s="61">
        <v>100420.94245221002</v>
      </c>
      <c r="L43" s="61">
        <v>103210.79928241999</v>
      </c>
      <c r="M43" s="61">
        <v>100895.57182530999</v>
      </c>
      <c r="N43" s="61">
        <v>102132.93489742999</v>
      </c>
      <c r="O43" s="61">
        <v>99641.263554150006</v>
      </c>
      <c r="P43" s="61">
        <v>106347.27872567</v>
      </c>
      <c r="Q43" s="61"/>
      <c r="R43" s="61">
        <v>97052.640066050008</v>
      </c>
      <c r="S43" s="61">
        <v>97076.893888310005</v>
      </c>
      <c r="T43" s="61">
        <v>100502.71648907999</v>
      </c>
      <c r="U43" s="61">
        <v>104099.69957114001</v>
      </c>
      <c r="V43" s="61">
        <v>105494.07166134</v>
      </c>
      <c r="W43" s="61"/>
      <c r="X43" s="61"/>
      <c r="Y43" s="61"/>
      <c r="Z43" s="61"/>
      <c r="AA43" s="61"/>
      <c r="AB43" s="61"/>
      <c r="AC43" s="61"/>
    </row>
    <row r="44" spans="1:29" s="65" customFormat="1" ht="12.75" customHeight="1">
      <c r="A44" s="770" t="s">
        <v>2152</v>
      </c>
      <c r="B44" s="770" t="s">
        <v>24</v>
      </c>
      <c r="C44" s="898" t="s">
        <v>792</v>
      </c>
      <c r="D44" s="13">
        <f t="shared" si="0"/>
        <v>93566.133708909998</v>
      </c>
      <c r="E44" s="13">
        <v>85566.508223630008</v>
      </c>
      <c r="F44" s="13">
        <v>84405.530410630003</v>
      </c>
      <c r="G44" s="13">
        <v>85021.060862630009</v>
      </c>
      <c r="H44" s="13">
        <v>86388.501983430004</v>
      </c>
      <c r="I44" s="13">
        <v>85329.568145149984</v>
      </c>
      <c r="J44" s="13">
        <v>88004.828524149998</v>
      </c>
      <c r="K44" s="13">
        <v>90751.484369149999</v>
      </c>
      <c r="L44" s="13">
        <v>92522.590132450001</v>
      </c>
      <c r="M44" s="13">
        <v>91289.864831450002</v>
      </c>
      <c r="N44" s="13">
        <v>92444.492676949987</v>
      </c>
      <c r="O44" s="13">
        <v>90182.695721949989</v>
      </c>
      <c r="P44" s="13">
        <v>93566.133708909998</v>
      </c>
      <c r="Q44" s="13"/>
      <c r="R44" s="13">
        <v>87754.04250340999</v>
      </c>
      <c r="S44" s="13">
        <v>88087.569376910003</v>
      </c>
      <c r="T44" s="13">
        <v>90014.045358910007</v>
      </c>
      <c r="U44" s="13">
        <v>92672.078981110011</v>
      </c>
      <c r="V44" s="13">
        <v>95242.209648609991</v>
      </c>
      <c r="W44" s="13"/>
      <c r="X44" s="13"/>
      <c r="Y44" s="13"/>
      <c r="Z44" s="13"/>
      <c r="AA44" s="13"/>
      <c r="AB44" s="13"/>
      <c r="AC44" s="13"/>
    </row>
    <row r="45" spans="1:29" s="65" customFormat="1" ht="25.5">
      <c r="A45" s="778" t="s">
        <v>2153</v>
      </c>
      <c r="B45" s="778" t="s">
        <v>2105</v>
      </c>
      <c r="C45" s="907" t="s">
        <v>2154</v>
      </c>
      <c r="D45" s="13">
        <f t="shared" si="0"/>
        <v>12781.14501676</v>
      </c>
      <c r="E45" s="13">
        <v>8849.7791661800002</v>
      </c>
      <c r="F45" s="13">
        <v>9053.0717750799995</v>
      </c>
      <c r="G45" s="13">
        <v>9820.6663291599998</v>
      </c>
      <c r="H45" s="13">
        <v>11230.581621249999</v>
      </c>
      <c r="I45" s="13">
        <v>9925.0967705900002</v>
      </c>
      <c r="J45" s="13">
        <v>10626.477707729999</v>
      </c>
      <c r="K45" s="13">
        <v>9669.4580830600007</v>
      </c>
      <c r="L45" s="13">
        <v>10688.209149969998</v>
      </c>
      <c r="M45" s="13">
        <v>9605.7069938600016</v>
      </c>
      <c r="N45" s="13">
        <v>9688.4422204799994</v>
      </c>
      <c r="O45" s="13">
        <v>9458.5678322000003</v>
      </c>
      <c r="P45" s="13">
        <v>12781.14501676</v>
      </c>
      <c r="Q45" s="13"/>
      <c r="R45" s="13">
        <v>9298.5975626399995</v>
      </c>
      <c r="S45" s="13">
        <v>8989.3245114000001</v>
      </c>
      <c r="T45" s="13">
        <v>10488.671130170002</v>
      </c>
      <c r="U45" s="13">
        <v>11427.620590030001</v>
      </c>
      <c r="V45" s="13">
        <v>10251.862012729998</v>
      </c>
      <c r="W45" s="13"/>
      <c r="X45" s="13"/>
      <c r="Y45" s="13"/>
      <c r="Z45" s="13"/>
      <c r="AA45" s="13"/>
      <c r="AB45" s="13"/>
      <c r="AC45" s="13"/>
    </row>
    <row r="46" spans="1:29" s="65" customFormat="1" ht="5.0999999999999996" customHeight="1">
      <c r="A46" s="770"/>
      <c r="B46" s="770"/>
      <c r="C46" s="898"/>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row>
    <row r="47" spans="1:29" s="65" customFormat="1" ht="12.75" customHeight="1">
      <c r="A47" s="1267" t="s">
        <v>813</v>
      </c>
      <c r="B47" s="1267" t="s">
        <v>35</v>
      </c>
      <c r="C47" s="1268" t="s">
        <v>819</v>
      </c>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row>
    <row r="48" spans="1:29" s="66" customFormat="1" ht="25.5">
      <c r="A48" s="895" t="s">
        <v>2155</v>
      </c>
      <c r="B48" s="895" t="s">
        <v>2106</v>
      </c>
      <c r="C48" s="908" t="s">
        <v>2156</v>
      </c>
      <c r="D48" s="61">
        <f>P48</f>
        <v>109426.56735827001</v>
      </c>
      <c r="E48" s="61">
        <v>102720.12403718001</v>
      </c>
      <c r="F48" s="61">
        <v>99596.397885580009</v>
      </c>
      <c r="G48" s="61">
        <v>101885.81757966001</v>
      </c>
      <c r="H48" s="61">
        <v>101412.07279154999</v>
      </c>
      <c r="I48" s="61">
        <v>101843.16706410999</v>
      </c>
      <c r="J48" s="61">
        <v>104934.90872296</v>
      </c>
      <c r="K48" s="61">
        <v>106518.17890755</v>
      </c>
      <c r="L48" s="61">
        <v>106925.01187102</v>
      </c>
      <c r="M48" s="61">
        <v>104329.42711090999</v>
      </c>
      <c r="N48" s="61">
        <v>106828.00473402999</v>
      </c>
      <c r="O48" s="61">
        <v>106190.39884925001</v>
      </c>
      <c r="P48" s="61">
        <v>109426.56735827001</v>
      </c>
      <c r="Q48" s="61"/>
      <c r="R48" s="61">
        <v>103353.39569409</v>
      </c>
      <c r="S48" s="61">
        <v>102056.28808035</v>
      </c>
      <c r="T48" s="61">
        <v>105262.95715362001</v>
      </c>
      <c r="U48" s="61">
        <v>109244.55971324001</v>
      </c>
      <c r="V48" s="61">
        <v>111946.92499016</v>
      </c>
      <c r="W48" s="61"/>
      <c r="X48" s="61"/>
      <c r="Y48" s="61"/>
      <c r="Z48" s="61"/>
      <c r="AA48" s="61"/>
      <c r="AB48" s="61"/>
      <c r="AC48" s="61"/>
    </row>
    <row r="49" spans="1:29" s="65" customFormat="1" ht="12.75" customHeight="1">
      <c r="A49" s="770" t="s">
        <v>2152</v>
      </c>
      <c r="B49" s="770" t="s">
        <v>24</v>
      </c>
      <c r="C49" s="898" t="s">
        <v>792</v>
      </c>
      <c r="D49" s="13">
        <f t="shared" ref="D49:D53" si="1">P49</f>
        <v>93566.133708909998</v>
      </c>
      <c r="E49" s="13">
        <v>85566.508223630008</v>
      </c>
      <c r="F49" s="13">
        <v>84405.530410630003</v>
      </c>
      <c r="G49" s="13">
        <v>85021.060862630009</v>
      </c>
      <c r="H49" s="13">
        <v>86388.501983430004</v>
      </c>
      <c r="I49" s="13">
        <v>85329.568145149984</v>
      </c>
      <c r="J49" s="13">
        <v>88004.828524149998</v>
      </c>
      <c r="K49" s="13">
        <v>90751.484369149999</v>
      </c>
      <c r="L49" s="13">
        <v>92522.590132450001</v>
      </c>
      <c r="M49" s="13">
        <v>91289.864831450002</v>
      </c>
      <c r="N49" s="13">
        <v>92444.492676949987</v>
      </c>
      <c r="O49" s="13">
        <v>90182.695721949989</v>
      </c>
      <c r="P49" s="13">
        <v>93566.133708909998</v>
      </c>
      <c r="Q49" s="13"/>
      <c r="R49" s="13">
        <v>87754.04250340999</v>
      </c>
      <c r="S49" s="13">
        <v>88087.569376910003</v>
      </c>
      <c r="T49" s="13">
        <v>90014.045358910007</v>
      </c>
      <c r="U49" s="13">
        <v>92672.078981110011</v>
      </c>
      <c r="V49" s="13">
        <v>95242.209648609991</v>
      </c>
      <c r="W49" s="13"/>
      <c r="X49" s="13"/>
      <c r="Y49" s="13"/>
      <c r="Z49" s="13"/>
      <c r="AA49" s="13"/>
      <c r="AB49" s="13"/>
      <c r="AC49" s="13"/>
    </row>
    <row r="50" spans="1:29" s="65" customFormat="1" ht="25.5">
      <c r="A50" s="778" t="s">
        <v>2157</v>
      </c>
      <c r="B50" s="778" t="s">
        <v>2107</v>
      </c>
      <c r="C50" s="907" t="s">
        <v>2158</v>
      </c>
      <c r="D50" s="13">
        <f t="shared" si="1"/>
        <v>13982.565016760002</v>
      </c>
      <c r="E50" s="13">
        <v>10627.91916618</v>
      </c>
      <c r="F50" s="13">
        <v>10823.307775079998</v>
      </c>
      <c r="G50" s="13">
        <v>11066.137829159999</v>
      </c>
      <c r="H50" s="13">
        <v>12482.45222125</v>
      </c>
      <c r="I50" s="13">
        <v>11170.915870589999</v>
      </c>
      <c r="J50" s="13">
        <v>11867.353707729999</v>
      </c>
      <c r="K50" s="13">
        <v>10908.15008306</v>
      </c>
      <c r="L50" s="13">
        <v>11872.766249969998</v>
      </c>
      <c r="M50" s="13">
        <v>10797.276593860001</v>
      </c>
      <c r="N50" s="13">
        <v>10887.005320479999</v>
      </c>
      <c r="O50" s="13">
        <v>10659.944832200001</v>
      </c>
      <c r="P50" s="13">
        <v>13982.565016760002</v>
      </c>
      <c r="Q50" s="13"/>
      <c r="R50" s="13">
        <v>10499.921262639999</v>
      </c>
      <c r="S50" s="13">
        <v>10103.953311400001</v>
      </c>
      <c r="T50" s="13">
        <v>11606.26473017</v>
      </c>
      <c r="U50" s="13">
        <v>12649.995590030001</v>
      </c>
      <c r="V50" s="13">
        <v>11474.237012729998</v>
      </c>
      <c r="W50" s="13"/>
      <c r="X50" s="13"/>
      <c r="Y50" s="13"/>
      <c r="Z50" s="13"/>
      <c r="AA50" s="13"/>
      <c r="AB50" s="13"/>
      <c r="AC50" s="13"/>
    </row>
    <row r="51" spans="1:29" s="65" customFormat="1" ht="25.5">
      <c r="A51" s="779" t="s">
        <v>2153</v>
      </c>
      <c r="B51" s="779" t="s">
        <v>2105</v>
      </c>
      <c r="C51" s="909" t="s">
        <v>2154</v>
      </c>
      <c r="D51" s="13">
        <f t="shared" si="1"/>
        <v>12781.145016760001</v>
      </c>
      <c r="E51" s="13">
        <v>8849.7791661800002</v>
      </c>
      <c r="F51" s="13">
        <v>9053.0717750799995</v>
      </c>
      <c r="G51" s="13">
        <v>9820.6663291599998</v>
      </c>
      <c r="H51" s="13">
        <v>11230.581621249999</v>
      </c>
      <c r="I51" s="13">
        <v>9925.0967705900002</v>
      </c>
      <c r="J51" s="13">
        <v>10626.477707729999</v>
      </c>
      <c r="K51" s="13">
        <v>9669.4580830600007</v>
      </c>
      <c r="L51" s="13">
        <v>10688.209149969998</v>
      </c>
      <c r="M51" s="13">
        <v>9605.7069938600016</v>
      </c>
      <c r="N51" s="13">
        <v>9688.4422204799994</v>
      </c>
      <c r="O51" s="13">
        <v>9458.5678322000003</v>
      </c>
      <c r="P51" s="13">
        <v>12781.145016760001</v>
      </c>
      <c r="Q51" s="13"/>
      <c r="R51" s="13">
        <v>9298.5975626399995</v>
      </c>
      <c r="S51" s="13">
        <v>8989.3245114000001</v>
      </c>
      <c r="T51" s="13">
        <v>10488.671130170002</v>
      </c>
      <c r="U51" s="13">
        <v>11427.620590030001</v>
      </c>
      <c r="V51" s="13">
        <v>10251.862012729998</v>
      </c>
      <c r="W51" s="13"/>
      <c r="X51" s="13"/>
      <c r="Y51" s="13"/>
      <c r="Z51" s="13"/>
      <c r="AA51" s="13"/>
      <c r="AB51" s="13"/>
      <c r="AC51" s="13"/>
    </row>
    <row r="52" spans="1:29" s="65" customFormat="1" ht="25.5">
      <c r="A52" s="779" t="s">
        <v>2159</v>
      </c>
      <c r="B52" s="779" t="s">
        <v>2108</v>
      </c>
      <c r="C52" s="909" t="s">
        <v>2160</v>
      </c>
      <c r="D52" s="13">
        <f t="shared" si="1"/>
        <v>1201.42</v>
      </c>
      <c r="E52" s="13">
        <v>1778.14</v>
      </c>
      <c r="F52" s="13">
        <v>1770.2360000000001</v>
      </c>
      <c r="G52" s="13">
        <v>1245.4715000000001</v>
      </c>
      <c r="H52" s="13">
        <v>1251.8706000000002</v>
      </c>
      <c r="I52" s="13">
        <v>1245.8191000000002</v>
      </c>
      <c r="J52" s="13">
        <v>1240.876</v>
      </c>
      <c r="K52" s="13">
        <v>1238.692</v>
      </c>
      <c r="L52" s="13">
        <v>1184.5571</v>
      </c>
      <c r="M52" s="13">
        <v>1191.5696</v>
      </c>
      <c r="N52" s="13">
        <v>1198.5631000000001</v>
      </c>
      <c r="O52" s="13">
        <v>1201.377</v>
      </c>
      <c r="P52" s="13">
        <v>1201.42</v>
      </c>
      <c r="Q52" s="13"/>
      <c r="R52" s="13">
        <v>1201.3236999999999</v>
      </c>
      <c r="S52" s="13">
        <v>1114.6288</v>
      </c>
      <c r="T52" s="13">
        <v>1117.5936000000002</v>
      </c>
      <c r="U52" s="13">
        <v>1222.375</v>
      </c>
      <c r="V52" s="13">
        <v>1222.375</v>
      </c>
      <c r="W52" s="13"/>
      <c r="X52" s="13"/>
      <c r="Y52" s="13"/>
      <c r="Z52" s="13"/>
      <c r="AA52" s="13"/>
      <c r="AB52" s="13"/>
      <c r="AC52" s="13"/>
    </row>
    <row r="53" spans="1:29" s="65" customFormat="1" ht="26.25" thickBot="1">
      <c r="A53" s="780" t="s">
        <v>2161</v>
      </c>
      <c r="B53" s="780" t="s">
        <v>2109</v>
      </c>
      <c r="C53" s="910" t="s">
        <v>2162</v>
      </c>
      <c r="D53" s="146">
        <f t="shared" si="1"/>
        <v>1877.8686326000002</v>
      </c>
      <c r="E53" s="146">
        <v>6525.6966473699995</v>
      </c>
      <c r="F53" s="146">
        <v>4367.5596998699993</v>
      </c>
      <c r="G53" s="146">
        <v>5798.6188878699995</v>
      </c>
      <c r="H53" s="146">
        <v>2541.1185868699999</v>
      </c>
      <c r="I53" s="146">
        <v>5342.6830483699996</v>
      </c>
      <c r="J53" s="146">
        <v>5062.7264910800004</v>
      </c>
      <c r="K53" s="146">
        <v>4858.5444553400002</v>
      </c>
      <c r="L53" s="146">
        <v>2529.6554885999999</v>
      </c>
      <c r="M53" s="146">
        <v>2242.2856855999999</v>
      </c>
      <c r="N53" s="146">
        <v>3496.5067365999998</v>
      </c>
      <c r="O53" s="146">
        <v>5347.7582951000004</v>
      </c>
      <c r="P53" s="146">
        <v>1877.8686326000002</v>
      </c>
      <c r="Q53" s="146"/>
      <c r="R53" s="146">
        <v>5099.4319280399995</v>
      </c>
      <c r="S53" s="146">
        <v>3864.7653920400003</v>
      </c>
      <c r="T53" s="146">
        <v>3642.64706454</v>
      </c>
      <c r="U53" s="146">
        <v>3922.4851421000008</v>
      </c>
      <c r="V53" s="146">
        <v>5230.4783288199997</v>
      </c>
      <c r="W53" s="146"/>
      <c r="X53" s="146"/>
      <c r="Y53" s="146"/>
      <c r="Z53" s="146"/>
      <c r="AA53" s="146"/>
      <c r="AB53" s="146"/>
      <c r="AC53" s="146"/>
    </row>
    <row r="54" spans="1:29" s="65" customFormat="1" ht="5.0999999999999996" customHeight="1">
      <c r="A54" s="68"/>
      <c r="B54" s="68"/>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row>
    <row r="55" spans="1:29" s="22" customFormat="1" ht="12.75" customHeight="1">
      <c r="A55" s="22" t="s">
        <v>2838</v>
      </c>
      <c r="B55" s="22" t="s">
        <v>2840</v>
      </c>
      <c r="C55" s="22" t="s">
        <v>2841</v>
      </c>
    </row>
    <row r="56" spans="1:29" s="22" customFormat="1" ht="12.75" customHeight="1">
      <c r="A56" s="22" t="s">
        <v>2839</v>
      </c>
      <c r="B56" s="22" t="s">
        <v>2561</v>
      </c>
      <c r="C56" s="22" t="s">
        <v>2842</v>
      </c>
    </row>
    <row r="57" spans="1:29" s="22" customFormat="1" ht="12.75" customHeight="1">
      <c r="A57" s="22" t="s">
        <v>4521</v>
      </c>
      <c r="B57" s="22" t="s">
        <v>3873</v>
      </c>
      <c r="C57" s="22" t="s">
        <v>3874</v>
      </c>
    </row>
    <row r="58" spans="1:29" s="22" customFormat="1" ht="12.75" customHeight="1">
      <c r="A58" s="22" t="s">
        <v>3872</v>
      </c>
      <c r="B58" s="22" t="s">
        <v>3870</v>
      </c>
      <c r="C58" s="22" t="s">
        <v>3871</v>
      </c>
    </row>
  </sheetData>
  <mergeCells count="4">
    <mergeCell ref="E6:P6"/>
    <mergeCell ref="D6:D7"/>
    <mergeCell ref="Q6:Q7"/>
    <mergeCell ref="R6:AC6"/>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zoomScale="80" zoomScaleNormal="80" workbookViewId="0">
      <pane xSplit="3" ySplit="7" topLeftCell="D8" activePane="bottomRight" state="frozen"/>
      <selection activeCell="U36" sqref="U36"/>
      <selection pane="topRight" activeCell="U36" sqref="U36"/>
      <selection pane="bottomLeft" activeCell="U36" sqref="U36"/>
      <selection pane="bottomRight"/>
    </sheetView>
  </sheetViews>
  <sheetFormatPr defaultColWidth="9.140625" defaultRowHeight="15"/>
  <cols>
    <col min="1" max="3" width="40.7109375" style="24" customWidth="1"/>
    <col min="4" max="29" width="9.85546875" style="24" customWidth="1"/>
    <col min="30" max="16384" width="9.140625" style="24"/>
  </cols>
  <sheetData>
    <row r="1" spans="1:29">
      <c r="A1" s="49" t="s">
        <v>595</v>
      </c>
      <c r="B1" s="49" t="s">
        <v>202</v>
      </c>
      <c r="C1" s="49" t="s">
        <v>596</v>
      </c>
    </row>
    <row r="2" spans="1:29" ht="5.0999999999999996" customHeight="1"/>
    <row r="3" spans="1:29" s="37" customFormat="1" ht="18.75" customHeight="1">
      <c r="A3" s="70" t="s">
        <v>3881</v>
      </c>
      <c r="B3" s="70" t="s">
        <v>3880</v>
      </c>
      <c r="C3" s="70" t="s">
        <v>3879</v>
      </c>
    </row>
    <row r="4" spans="1:29" s="22" customFormat="1" ht="5.0999999999999996" customHeight="1">
      <c r="A4" s="72"/>
      <c r="B4" s="72"/>
      <c r="C4" s="72"/>
    </row>
    <row r="5" spans="1:29" s="22" customFormat="1" ht="12.75" customHeight="1" thickBot="1">
      <c r="A5" s="54" t="s">
        <v>707</v>
      </c>
      <c r="B5" s="54" t="s">
        <v>707</v>
      </c>
      <c r="C5" s="54" t="s">
        <v>765</v>
      </c>
      <c r="D5" s="30"/>
      <c r="E5" s="30"/>
      <c r="F5" s="30"/>
      <c r="G5" s="30"/>
      <c r="H5" s="30"/>
      <c r="I5" s="30"/>
      <c r="J5" s="30"/>
      <c r="K5" s="30"/>
      <c r="L5" s="30"/>
      <c r="M5" s="30"/>
      <c r="N5" s="30"/>
      <c r="O5" s="30"/>
      <c r="P5" s="30"/>
      <c r="Q5" s="30"/>
      <c r="R5" s="30"/>
      <c r="S5" s="30"/>
      <c r="T5" s="30"/>
      <c r="U5" s="30"/>
      <c r="V5" s="30"/>
      <c r="W5" s="30"/>
      <c r="X5" s="30"/>
      <c r="Y5" s="30"/>
      <c r="Z5" s="30"/>
      <c r="AA5" s="30"/>
      <c r="AB5" s="30"/>
      <c r="AC5" s="30"/>
    </row>
    <row r="6" spans="1:29" s="22" customFormat="1" ht="17.100000000000001" customHeight="1">
      <c r="A6" s="1362"/>
      <c r="B6" s="1362"/>
      <c r="C6" s="1362"/>
      <c r="D6" s="1373" t="s">
        <v>5456</v>
      </c>
      <c r="E6" s="1371" t="s">
        <v>3862</v>
      </c>
      <c r="F6" s="1371"/>
      <c r="G6" s="1371"/>
      <c r="H6" s="1371"/>
      <c r="I6" s="1371"/>
      <c r="J6" s="1371"/>
      <c r="K6" s="1371"/>
      <c r="L6" s="1371"/>
      <c r="M6" s="1371"/>
      <c r="N6" s="1371"/>
      <c r="O6" s="1371"/>
      <c r="P6" s="1372"/>
      <c r="Q6" s="1373">
        <v>2019</v>
      </c>
      <c r="R6" s="1371" t="s">
        <v>5516</v>
      </c>
      <c r="S6" s="1371"/>
      <c r="T6" s="1371"/>
      <c r="U6" s="1371"/>
      <c r="V6" s="1371"/>
      <c r="W6" s="1371"/>
      <c r="X6" s="1371"/>
      <c r="Y6" s="1371"/>
      <c r="Z6" s="1371"/>
      <c r="AA6" s="1371"/>
      <c r="AB6" s="1371"/>
      <c r="AC6" s="1372"/>
    </row>
    <row r="7" spans="1:29" s="22" customFormat="1" ht="17.100000000000001" customHeight="1" thickBot="1">
      <c r="A7" s="1363"/>
      <c r="B7" s="1363"/>
      <c r="C7" s="1363"/>
      <c r="D7" s="1374"/>
      <c r="E7" s="129" t="s">
        <v>777</v>
      </c>
      <c r="F7" s="129" t="s">
        <v>778</v>
      </c>
      <c r="G7" s="129" t="s">
        <v>779</v>
      </c>
      <c r="H7" s="129" t="s">
        <v>780</v>
      </c>
      <c r="I7" s="1271" t="s">
        <v>781</v>
      </c>
      <c r="J7" s="1271" t="s">
        <v>782</v>
      </c>
      <c r="K7" s="1271" t="s">
        <v>783</v>
      </c>
      <c r="L7" s="1271" t="s">
        <v>784</v>
      </c>
      <c r="M7" s="1271" t="s">
        <v>785</v>
      </c>
      <c r="N7" s="1271">
        <v>10</v>
      </c>
      <c r="O7" s="1271" t="s">
        <v>787</v>
      </c>
      <c r="P7" s="129" t="s">
        <v>5450</v>
      </c>
      <c r="Q7" s="1374"/>
      <c r="R7" s="129" t="s">
        <v>4368</v>
      </c>
      <c r="S7" s="129" t="s">
        <v>4674</v>
      </c>
      <c r="T7" s="129" t="s">
        <v>4759</v>
      </c>
      <c r="U7" s="129" t="s">
        <v>4912</v>
      </c>
      <c r="V7" s="1271" t="s">
        <v>5003</v>
      </c>
      <c r="W7" s="1271" t="s">
        <v>782</v>
      </c>
      <c r="X7" s="1271" t="s">
        <v>783</v>
      </c>
      <c r="Y7" s="1271" t="s">
        <v>784</v>
      </c>
      <c r="Z7" s="1271" t="s">
        <v>785</v>
      </c>
      <c r="AA7" s="1271" t="s">
        <v>786</v>
      </c>
      <c r="AB7" s="1271" t="s">
        <v>787</v>
      </c>
      <c r="AC7" s="1271" t="s">
        <v>788</v>
      </c>
    </row>
    <row r="8" spans="1:29" s="22" customFormat="1" ht="5.0999999999999996" customHeight="1">
      <c r="A8" s="666"/>
      <c r="B8" s="666"/>
      <c r="C8" s="666"/>
      <c r="D8" s="6"/>
      <c r="E8" s="6"/>
      <c r="F8" s="6"/>
      <c r="G8" s="6"/>
      <c r="H8" s="6"/>
      <c r="I8" s="6"/>
      <c r="J8" s="6"/>
      <c r="K8" s="6"/>
      <c r="L8" s="6"/>
      <c r="M8" s="6"/>
      <c r="N8" s="6"/>
      <c r="O8" s="6"/>
      <c r="P8" s="6"/>
      <c r="Q8" s="6"/>
      <c r="R8" s="6"/>
      <c r="S8" s="6"/>
      <c r="T8" s="6"/>
      <c r="U8" s="6"/>
      <c r="V8" s="6"/>
      <c r="W8" s="6"/>
      <c r="X8" s="6"/>
      <c r="Y8" s="6"/>
      <c r="Z8" s="6"/>
      <c r="AA8" s="6"/>
      <c r="AB8" s="6"/>
      <c r="AC8" s="6"/>
    </row>
    <row r="9" spans="1:29" s="28" customFormat="1" ht="12.75" customHeight="1">
      <c r="A9" s="767" t="s">
        <v>838</v>
      </c>
      <c r="B9" s="767" t="s">
        <v>820</v>
      </c>
      <c r="C9" s="767" t="s">
        <v>839</v>
      </c>
      <c r="D9" s="44">
        <f>P9</f>
        <v>8022.7528497600006</v>
      </c>
      <c r="E9" s="44">
        <v>13338.50436124</v>
      </c>
      <c r="F9" s="44">
        <v>13778.472535030001</v>
      </c>
      <c r="G9" s="44">
        <v>13129.406395639999</v>
      </c>
      <c r="H9" s="44">
        <v>11995.279711040001</v>
      </c>
      <c r="I9" s="44">
        <v>10047.25282967</v>
      </c>
      <c r="J9" s="44">
        <v>8904.1814159799997</v>
      </c>
      <c r="K9" s="44">
        <v>8378.3691493299993</v>
      </c>
      <c r="L9" s="44">
        <v>7915.5618856199999</v>
      </c>
      <c r="M9" s="44">
        <v>9443.2324962599996</v>
      </c>
      <c r="N9" s="44">
        <v>9014.6359749500007</v>
      </c>
      <c r="O9" s="44">
        <v>8029.6294237600005</v>
      </c>
      <c r="P9" s="44">
        <v>8022.7528497600006</v>
      </c>
      <c r="Q9" s="44"/>
      <c r="R9" s="44">
        <v>6155.2334080200008</v>
      </c>
      <c r="S9" s="44">
        <v>5240.8568144300007</v>
      </c>
      <c r="T9" s="44">
        <v>5053.2715671400001</v>
      </c>
      <c r="U9" s="44">
        <v>4004.8883457600004</v>
      </c>
      <c r="V9" s="44">
        <v>4105.5153670199998</v>
      </c>
      <c r="W9" s="44"/>
      <c r="X9" s="44"/>
      <c r="Y9" s="44"/>
      <c r="Z9" s="44"/>
      <c r="AA9" s="44"/>
      <c r="AB9" s="44"/>
      <c r="AC9" s="44"/>
    </row>
    <row r="10" spans="1:29" s="22" customFormat="1" ht="12.75" customHeight="1">
      <c r="A10" s="573" t="s">
        <v>2064</v>
      </c>
      <c r="B10" s="573" t="s">
        <v>821</v>
      </c>
      <c r="C10" s="573" t="s">
        <v>841</v>
      </c>
      <c r="D10" s="12">
        <f t="shared" ref="D10:D30" si="0">P10</f>
        <v>34431.50776588</v>
      </c>
      <c r="E10" s="12">
        <v>35492.712218100001</v>
      </c>
      <c r="F10" s="12">
        <v>36567.824994309995</v>
      </c>
      <c r="G10" s="12">
        <v>36609.598360600001</v>
      </c>
      <c r="H10" s="12">
        <v>34091.148082519998</v>
      </c>
      <c r="I10" s="12">
        <v>33021.790786969999</v>
      </c>
      <c r="J10" s="12">
        <v>32178.073167570001</v>
      </c>
      <c r="K10" s="12">
        <v>32683.823260699999</v>
      </c>
      <c r="L10" s="12">
        <v>32872.823156849998</v>
      </c>
      <c r="M10" s="12">
        <v>34773.688984449996</v>
      </c>
      <c r="N10" s="12">
        <v>34457.303863550005</v>
      </c>
      <c r="O10" s="12">
        <v>33943.614876369997</v>
      </c>
      <c r="P10" s="12">
        <v>34431.50776588</v>
      </c>
      <c r="Q10" s="12"/>
      <c r="R10" s="12">
        <v>32585.795668259998</v>
      </c>
      <c r="S10" s="12">
        <v>31557.571743569999</v>
      </c>
      <c r="T10" s="12">
        <v>31365.637963249999</v>
      </c>
      <c r="U10" s="12">
        <v>32359.181576769999</v>
      </c>
      <c r="V10" s="12">
        <v>32459.797593200001</v>
      </c>
      <c r="W10" s="12"/>
      <c r="X10" s="12"/>
      <c r="Y10" s="12"/>
      <c r="Z10" s="12"/>
      <c r="AA10" s="12"/>
      <c r="AB10" s="12"/>
      <c r="AC10" s="12"/>
    </row>
    <row r="11" spans="1:29" s="22" customFormat="1" ht="25.5">
      <c r="A11" s="573" t="s">
        <v>2065</v>
      </c>
      <c r="B11" s="573" t="s">
        <v>2015</v>
      </c>
      <c r="C11" s="573" t="s">
        <v>2066</v>
      </c>
      <c r="D11" s="13">
        <f t="shared" si="0"/>
        <v>-26408.75491612</v>
      </c>
      <c r="E11" s="13">
        <v>-22154.207856860001</v>
      </c>
      <c r="F11" s="13">
        <v>-22789.352459279999</v>
      </c>
      <c r="G11" s="13">
        <v>-23480.191964959999</v>
      </c>
      <c r="H11" s="13">
        <v>-22095.868371479999</v>
      </c>
      <c r="I11" s="13">
        <v>-22974.537957299999</v>
      </c>
      <c r="J11" s="13">
        <v>-23273.891751589999</v>
      </c>
      <c r="K11" s="13">
        <v>-24305.45411137</v>
      </c>
      <c r="L11" s="13">
        <v>-24957.26127123</v>
      </c>
      <c r="M11" s="13">
        <v>-25330.456488189997</v>
      </c>
      <c r="N11" s="13">
        <v>-25442.667888599997</v>
      </c>
      <c r="O11" s="13">
        <v>-25913.985452609999</v>
      </c>
      <c r="P11" s="13">
        <v>-26408.75491612</v>
      </c>
      <c r="Q11" s="13"/>
      <c r="R11" s="13">
        <v>-26430.56226024</v>
      </c>
      <c r="S11" s="13">
        <v>-26316.714929139998</v>
      </c>
      <c r="T11" s="13">
        <v>-26312.366396109999</v>
      </c>
      <c r="U11" s="13">
        <v>-28354.293231009997</v>
      </c>
      <c r="V11" s="13">
        <v>-28354.282226179999</v>
      </c>
      <c r="W11" s="13"/>
      <c r="X11" s="13"/>
      <c r="Y11" s="13"/>
      <c r="Z11" s="13"/>
      <c r="AA11" s="13"/>
      <c r="AB11" s="13"/>
      <c r="AC11" s="13"/>
    </row>
    <row r="12" spans="1:29" s="28" customFormat="1" ht="12.75" customHeight="1">
      <c r="A12" s="767" t="s">
        <v>2067</v>
      </c>
      <c r="B12" s="767" t="s">
        <v>2016</v>
      </c>
      <c r="C12" s="767" t="s">
        <v>2068</v>
      </c>
      <c r="D12" s="61">
        <f t="shared" si="0"/>
        <v>32279.13517057</v>
      </c>
      <c r="E12" s="61">
        <v>30979.196107080003</v>
      </c>
      <c r="F12" s="61">
        <v>30795.213198740003</v>
      </c>
      <c r="G12" s="61">
        <v>32818.449071180003</v>
      </c>
      <c r="H12" s="61">
        <v>31733.287754099998</v>
      </c>
      <c r="I12" s="61">
        <v>32819.605004270001</v>
      </c>
      <c r="J12" s="61">
        <v>32522.658820330002</v>
      </c>
      <c r="K12" s="61">
        <v>31909.44440937</v>
      </c>
      <c r="L12" s="61">
        <v>30916.538843150003</v>
      </c>
      <c r="M12" s="61">
        <v>29053.030189450001</v>
      </c>
      <c r="N12" s="61">
        <v>30238.935732909998</v>
      </c>
      <c r="O12" s="61">
        <v>31811.76505912</v>
      </c>
      <c r="P12" s="61">
        <v>32279.13517057</v>
      </c>
      <c r="Q12" s="61"/>
      <c r="R12" s="61">
        <v>33065.170230609998</v>
      </c>
      <c r="S12" s="61">
        <v>33860.62136659</v>
      </c>
      <c r="T12" s="61">
        <v>32840.486955289998</v>
      </c>
      <c r="U12" s="61">
        <v>33607.672736519999</v>
      </c>
      <c r="V12" s="61">
        <v>32542.32284977</v>
      </c>
      <c r="W12" s="61"/>
      <c r="X12" s="61"/>
      <c r="Y12" s="61"/>
      <c r="Z12" s="61"/>
      <c r="AA12" s="61"/>
      <c r="AB12" s="61"/>
      <c r="AC12" s="61"/>
    </row>
    <row r="13" spans="1:29" s="28" customFormat="1" ht="12.75" customHeight="1">
      <c r="A13" s="767" t="s">
        <v>2069</v>
      </c>
      <c r="B13" s="767" t="s">
        <v>2017</v>
      </c>
      <c r="C13" s="767" t="s">
        <v>2070</v>
      </c>
      <c r="D13" s="61">
        <f t="shared" si="0"/>
        <v>2400.2332366599999</v>
      </c>
      <c r="E13" s="61">
        <v>1177.4525465899999</v>
      </c>
      <c r="F13" s="61">
        <v>1670.58989419</v>
      </c>
      <c r="G13" s="61">
        <v>1712.1395659899999</v>
      </c>
      <c r="H13" s="61">
        <v>1697.0922325199999</v>
      </c>
      <c r="I13" s="61">
        <v>1540.74982114</v>
      </c>
      <c r="J13" s="61">
        <v>1738.4787864100001</v>
      </c>
      <c r="K13" s="61">
        <v>2120.7453393199999</v>
      </c>
      <c r="L13" s="61">
        <v>1766.8628271</v>
      </c>
      <c r="M13" s="61">
        <v>1415.0677216099998</v>
      </c>
      <c r="N13" s="61">
        <v>2405.5916867800001</v>
      </c>
      <c r="O13" s="61">
        <v>3401.2058154199999</v>
      </c>
      <c r="P13" s="61">
        <v>2400.2332366599999</v>
      </c>
      <c r="Q13" s="61"/>
      <c r="R13" s="61">
        <v>3421.3127713499998</v>
      </c>
      <c r="S13" s="61">
        <v>3813.2773539499999</v>
      </c>
      <c r="T13" s="61">
        <v>3790.6563074299997</v>
      </c>
      <c r="U13" s="61">
        <v>3395.2533846300003</v>
      </c>
      <c r="V13" s="61">
        <v>3506.7987833000002</v>
      </c>
      <c r="W13" s="61"/>
      <c r="X13" s="61"/>
      <c r="Y13" s="61"/>
      <c r="Z13" s="61"/>
      <c r="AA13" s="61"/>
      <c r="AB13" s="61"/>
      <c r="AC13" s="61"/>
    </row>
    <row r="14" spans="1:29" s="22" customFormat="1" ht="12.75" customHeight="1">
      <c r="A14" s="474" t="s">
        <v>2071</v>
      </c>
      <c r="B14" s="474" t="s">
        <v>2018</v>
      </c>
      <c r="C14" s="474" t="s">
        <v>2072</v>
      </c>
      <c r="D14" s="13">
        <f t="shared" si="0"/>
        <v>11097.74908775</v>
      </c>
      <c r="E14" s="13">
        <v>10593.162515030001</v>
      </c>
      <c r="F14" s="13">
        <v>10790.568419520001</v>
      </c>
      <c r="G14" s="13">
        <v>10696.6709286</v>
      </c>
      <c r="H14" s="13">
        <v>10316.5095659</v>
      </c>
      <c r="I14" s="13">
        <v>10345.731049790002</v>
      </c>
      <c r="J14" s="13">
        <v>10370.69511474</v>
      </c>
      <c r="K14" s="13">
        <v>10388.974648709998</v>
      </c>
      <c r="L14" s="13">
        <v>10358.24087225</v>
      </c>
      <c r="M14" s="13">
        <v>10094.853392290001</v>
      </c>
      <c r="N14" s="13">
        <v>10149.131804799999</v>
      </c>
      <c r="O14" s="13">
        <v>11037.19086891</v>
      </c>
      <c r="P14" s="13">
        <v>11097.74908775</v>
      </c>
      <c r="Q14" s="13"/>
      <c r="R14" s="13">
        <v>10959.92712783</v>
      </c>
      <c r="S14" s="13">
        <v>11206.9875116</v>
      </c>
      <c r="T14" s="13">
        <v>11440.25062216</v>
      </c>
      <c r="U14" s="13">
        <v>11418.198618709999</v>
      </c>
      <c r="V14" s="13">
        <v>11814.614729729999</v>
      </c>
      <c r="W14" s="13"/>
      <c r="X14" s="13"/>
      <c r="Y14" s="13"/>
      <c r="Z14" s="13"/>
      <c r="AA14" s="13"/>
      <c r="AB14" s="13"/>
      <c r="AC14" s="13"/>
    </row>
    <row r="15" spans="1:29" s="22" customFormat="1" ht="25.5">
      <c r="A15" s="573" t="s">
        <v>2073</v>
      </c>
      <c r="B15" s="573" t="s">
        <v>2019</v>
      </c>
      <c r="C15" s="573" t="s">
        <v>2074</v>
      </c>
      <c r="D15" s="13">
        <f t="shared" si="0"/>
        <v>-8697.5158510900001</v>
      </c>
      <c r="E15" s="13">
        <v>-9415.70996844</v>
      </c>
      <c r="F15" s="13">
        <v>-9119.9785253299997</v>
      </c>
      <c r="G15" s="13">
        <v>-8984.5313626100015</v>
      </c>
      <c r="H15" s="13">
        <v>-8619.417333379999</v>
      </c>
      <c r="I15" s="13">
        <v>-8804.98122865</v>
      </c>
      <c r="J15" s="13">
        <v>-8632.2163283299997</v>
      </c>
      <c r="K15" s="13">
        <v>-8268.2293093900007</v>
      </c>
      <c r="L15" s="13">
        <v>-8591.3780451499988</v>
      </c>
      <c r="M15" s="13">
        <v>-8679.7856706800012</v>
      </c>
      <c r="N15" s="13">
        <v>-7743.5401180200006</v>
      </c>
      <c r="O15" s="13">
        <v>-7635.9850534899997</v>
      </c>
      <c r="P15" s="13">
        <v>-8697.5158510900001</v>
      </c>
      <c r="Q15" s="13"/>
      <c r="R15" s="13">
        <v>-7538.6143564799995</v>
      </c>
      <c r="S15" s="13">
        <v>-7393.7101576499999</v>
      </c>
      <c r="T15" s="13">
        <v>-7649.5943147299995</v>
      </c>
      <c r="U15" s="13">
        <v>-8022.9452340799999</v>
      </c>
      <c r="V15" s="13">
        <v>-8307.8159464300006</v>
      </c>
      <c r="W15" s="13"/>
      <c r="X15" s="13"/>
      <c r="Y15" s="13"/>
      <c r="Z15" s="13"/>
      <c r="AA15" s="13"/>
      <c r="AB15" s="13"/>
      <c r="AC15" s="13"/>
    </row>
    <row r="16" spans="1:29" s="28" customFormat="1" ht="12.75" customHeight="1">
      <c r="A16" s="417" t="s">
        <v>2075</v>
      </c>
      <c r="B16" s="417" t="s">
        <v>829</v>
      </c>
      <c r="C16" s="417" t="s">
        <v>859</v>
      </c>
      <c r="D16" s="61">
        <f t="shared" si="0"/>
        <v>130546.03283267</v>
      </c>
      <c r="E16" s="61">
        <v>109203.07092914</v>
      </c>
      <c r="F16" s="61">
        <v>109986.35505478</v>
      </c>
      <c r="G16" s="61">
        <v>112963.57164803999</v>
      </c>
      <c r="H16" s="61">
        <v>117031.48650174</v>
      </c>
      <c r="I16" s="61">
        <v>118757.54287327001</v>
      </c>
      <c r="J16" s="61">
        <v>122016.38945494</v>
      </c>
      <c r="K16" s="61">
        <v>123679.03569475</v>
      </c>
      <c r="L16" s="61">
        <v>126074.22352627</v>
      </c>
      <c r="M16" s="61">
        <v>126621.32947105</v>
      </c>
      <c r="N16" s="61">
        <v>127828.71949982001</v>
      </c>
      <c r="O16" s="61">
        <v>128706.86042222001</v>
      </c>
      <c r="P16" s="61">
        <v>130546.03283267</v>
      </c>
      <c r="Q16" s="61"/>
      <c r="R16" s="61">
        <v>129152.49537521001</v>
      </c>
      <c r="S16" s="61">
        <v>130013.70124191001</v>
      </c>
      <c r="T16" s="61">
        <v>133690.57789039001</v>
      </c>
      <c r="U16" s="61">
        <v>137131.92480342998</v>
      </c>
      <c r="V16" s="61">
        <v>139295.54544294</v>
      </c>
      <c r="W16" s="61"/>
      <c r="X16" s="61"/>
      <c r="Y16" s="61"/>
      <c r="Z16" s="61"/>
      <c r="AA16" s="61"/>
      <c r="AB16" s="61"/>
      <c r="AC16" s="61"/>
    </row>
    <row r="17" spans="1:29" s="22" customFormat="1" ht="12.75" customHeight="1">
      <c r="A17" s="474" t="s">
        <v>860</v>
      </c>
      <c r="B17" s="474" t="s">
        <v>830</v>
      </c>
      <c r="C17" s="474" t="s">
        <v>861</v>
      </c>
      <c r="D17" s="13">
        <f t="shared" si="0"/>
        <v>1310.3443349300001</v>
      </c>
      <c r="E17" s="13">
        <v>1063.9913794900001</v>
      </c>
      <c r="F17" s="13">
        <v>998.58086097</v>
      </c>
      <c r="G17" s="13">
        <v>1011.32231437</v>
      </c>
      <c r="H17" s="13">
        <v>1028.17163824</v>
      </c>
      <c r="I17" s="13">
        <v>1012.81489548</v>
      </c>
      <c r="J17" s="13">
        <v>1152.3881383</v>
      </c>
      <c r="K17" s="13">
        <v>1185.7089953299999</v>
      </c>
      <c r="L17" s="13">
        <v>1312.3840857600001</v>
      </c>
      <c r="M17" s="13">
        <v>1304.52730363</v>
      </c>
      <c r="N17" s="13">
        <v>1337.36905245</v>
      </c>
      <c r="O17" s="13">
        <v>1270.03472285</v>
      </c>
      <c r="P17" s="13">
        <v>1310.3443349300001</v>
      </c>
      <c r="Q17" s="13"/>
      <c r="R17" s="13">
        <v>1384.5729555999999</v>
      </c>
      <c r="S17" s="13">
        <v>1460.4339491800001</v>
      </c>
      <c r="T17" s="13">
        <v>1708.1824060199999</v>
      </c>
      <c r="U17" s="13">
        <v>1618.70677243</v>
      </c>
      <c r="V17" s="13">
        <v>1626.0723388399999</v>
      </c>
      <c r="W17" s="13"/>
      <c r="X17" s="13"/>
      <c r="Y17" s="13"/>
      <c r="Z17" s="13"/>
      <c r="AA17" s="13"/>
      <c r="AB17" s="13"/>
      <c r="AC17" s="13"/>
    </row>
    <row r="18" spans="1:29" s="22" customFormat="1" ht="12.75" customHeight="1">
      <c r="A18" s="474" t="s">
        <v>862</v>
      </c>
      <c r="B18" s="474" t="s">
        <v>831</v>
      </c>
      <c r="C18" s="474" t="s">
        <v>863</v>
      </c>
      <c r="D18" s="13">
        <f t="shared" si="0"/>
        <v>72220.777950910007</v>
      </c>
      <c r="E18" s="13">
        <v>61909.780850249997</v>
      </c>
      <c r="F18" s="13">
        <v>62497.465842509999</v>
      </c>
      <c r="G18" s="13">
        <v>64256.778659870004</v>
      </c>
      <c r="H18" s="13">
        <v>66383.367852830008</v>
      </c>
      <c r="I18" s="13">
        <v>67185.415342790002</v>
      </c>
      <c r="J18" s="13">
        <v>68899.843451570006</v>
      </c>
      <c r="K18" s="13">
        <v>69156.181529039997</v>
      </c>
      <c r="L18" s="13">
        <v>70021.730197910001</v>
      </c>
      <c r="M18" s="13">
        <v>69864.141073960011</v>
      </c>
      <c r="N18" s="13">
        <v>70007.398928399998</v>
      </c>
      <c r="O18" s="13">
        <v>70827.586250320004</v>
      </c>
      <c r="P18" s="13">
        <v>72220.777950910007</v>
      </c>
      <c r="Q18" s="13"/>
      <c r="R18" s="13">
        <v>71315.873280589993</v>
      </c>
      <c r="S18" s="13">
        <v>72027.767084820007</v>
      </c>
      <c r="T18" s="13">
        <v>74327.830529679995</v>
      </c>
      <c r="U18" s="13">
        <v>76083.270100830006</v>
      </c>
      <c r="V18" s="13">
        <v>76767.579462280002</v>
      </c>
      <c r="W18" s="13"/>
      <c r="X18" s="13"/>
      <c r="Y18" s="13"/>
      <c r="Z18" s="13"/>
      <c r="AA18" s="13"/>
      <c r="AB18" s="13"/>
      <c r="AC18" s="13"/>
    </row>
    <row r="19" spans="1:29" s="22" customFormat="1" ht="12.75" customHeight="1">
      <c r="A19" s="474" t="s">
        <v>864</v>
      </c>
      <c r="B19" s="474" t="s">
        <v>832</v>
      </c>
      <c r="C19" s="474" t="s">
        <v>865</v>
      </c>
      <c r="D19" s="13">
        <f t="shared" si="0"/>
        <v>57014.910546830004</v>
      </c>
      <c r="E19" s="13">
        <v>46229.298699400002</v>
      </c>
      <c r="F19" s="13">
        <v>46490.308351300002</v>
      </c>
      <c r="G19" s="13">
        <v>47695.470673800002</v>
      </c>
      <c r="H19" s="13">
        <v>49619.947010669996</v>
      </c>
      <c r="I19" s="13">
        <v>50559.312635000002</v>
      </c>
      <c r="J19" s="13">
        <v>51964.157865070003</v>
      </c>
      <c r="K19" s="13">
        <v>53337.145170379998</v>
      </c>
      <c r="L19" s="13">
        <v>54740.109242599996</v>
      </c>
      <c r="M19" s="13">
        <v>55452.661093459996</v>
      </c>
      <c r="N19" s="13">
        <v>56483.951518970003</v>
      </c>
      <c r="O19" s="13">
        <v>56609.239449050001</v>
      </c>
      <c r="P19" s="13">
        <v>57014.910546830004</v>
      </c>
      <c r="Q19" s="13"/>
      <c r="R19" s="13">
        <v>56452.049139019997</v>
      </c>
      <c r="S19" s="13">
        <v>56525.500207910001</v>
      </c>
      <c r="T19" s="13">
        <v>57654.564954690002</v>
      </c>
      <c r="U19" s="13">
        <v>59429.947930169998</v>
      </c>
      <c r="V19" s="13">
        <v>60901.893641820003</v>
      </c>
      <c r="W19" s="13"/>
      <c r="X19" s="13"/>
      <c r="Y19" s="13"/>
      <c r="Z19" s="13"/>
      <c r="AA19" s="13"/>
      <c r="AB19" s="13"/>
      <c r="AC19" s="13"/>
    </row>
    <row r="20" spans="1:29" s="22" customFormat="1" ht="5.0999999999999996" customHeight="1">
      <c r="A20" s="653"/>
      <c r="B20" s="653"/>
      <c r="C20" s="65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s="890" customFormat="1" ht="25.5">
      <c r="A21" s="399" t="s">
        <v>2076</v>
      </c>
      <c r="B21" s="399" t="s">
        <v>1924</v>
      </c>
      <c r="C21" s="399" t="s">
        <v>2077</v>
      </c>
      <c r="D21" s="229">
        <f t="shared" si="0"/>
        <v>7794.9307786600002</v>
      </c>
      <c r="E21" s="229">
        <v>5661.0725947399997</v>
      </c>
      <c r="F21" s="229">
        <v>5625.3370123300001</v>
      </c>
      <c r="G21" s="229">
        <v>5861.1764309</v>
      </c>
      <c r="H21" s="229">
        <v>6882.0238522600002</v>
      </c>
      <c r="I21" s="229">
        <v>7368.2288252799999</v>
      </c>
      <c r="J21" s="229">
        <v>8288.2581297600009</v>
      </c>
      <c r="K21" s="229">
        <v>8408.4773988300003</v>
      </c>
      <c r="L21" s="229">
        <v>8561.5507988199988</v>
      </c>
      <c r="M21" s="229">
        <v>8511.9107275699989</v>
      </c>
      <c r="N21" s="229">
        <v>8188.6057354700006</v>
      </c>
      <c r="O21" s="229">
        <v>8021.36843142</v>
      </c>
      <c r="P21" s="229">
        <v>7794.9307786600002</v>
      </c>
      <c r="Q21" s="229"/>
      <c r="R21" s="229">
        <v>7367.5305486400002</v>
      </c>
      <c r="S21" s="229">
        <v>7275.9845031099994</v>
      </c>
      <c r="T21" s="229">
        <v>6916.9369423600001</v>
      </c>
      <c r="U21" s="229">
        <v>6558.4501481999996</v>
      </c>
      <c r="V21" s="229">
        <v>6673.9403421899997</v>
      </c>
      <c r="W21" s="229"/>
      <c r="X21" s="229"/>
      <c r="Y21" s="229"/>
      <c r="Z21" s="229"/>
      <c r="AA21" s="229"/>
      <c r="AB21" s="229"/>
      <c r="AC21" s="229"/>
    </row>
    <row r="22" spans="1:29" s="28" customFormat="1" ht="25.5">
      <c r="A22" s="399" t="s">
        <v>2078</v>
      </c>
      <c r="B22" s="399" t="s">
        <v>2020</v>
      </c>
      <c r="C22" s="417" t="s">
        <v>2079</v>
      </c>
      <c r="D22" s="61">
        <f t="shared" si="0"/>
        <v>119244.38269482</v>
      </c>
      <c r="E22" s="61">
        <v>108982.11683388001</v>
      </c>
      <c r="F22" s="61">
        <v>110102.21941482001</v>
      </c>
      <c r="G22" s="61">
        <v>114476.18655614</v>
      </c>
      <c r="H22" s="61">
        <v>114558.92845271001</v>
      </c>
      <c r="I22" s="61">
        <v>114511.87600947999</v>
      </c>
      <c r="J22" s="61">
        <v>115255.07858317001</v>
      </c>
      <c r="K22" s="61">
        <v>114809.82111942999</v>
      </c>
      <c r="L22" s="61">
        <v>114322.69100691</v>
      </c>
      <c r="M22" s="61">
        <v>114324.39863286</v>
      </c>
      <c r="N22" s="61">
        <v>116265.39480294001</v>
      </c>
      <c r="O22" s="61">
        <v>117109.05115507</v>
      </c>
      <c r="P22" s="61">
        <v>119244.38269482</v>
      </c>
      <c r="Q22" s="61"/>
      <c r="R22" s="61">
        <v>116664.10390633</v>
      </c>
      <c r="S22" s="61">
        <v>117587.53139491999</v>
      </c>
      <c r="T22" s="61">
        <v>120945.25054487</v>
      </c>
      <c r="U22" s="61">
        <v>121637.21726336</v>
      </c>
      <c r="V22" s="61">
        <v>122326.5968512</v>
      </c>
      <c r="W22" s="61"/>
      <c r="X22" s="61"/>
      <c r="Y22" s="61"/>
      <c r="Z22" s="61"/>
      <c r="AA22" s="61"/>
      <c r="AB22" s="61"/>
      <c r="AC22" s="61"/>
    </row>
    <row r="23" spans="1:29" s="28" customFormat="1" ht="12.75" customHeight="1">
      <c r="A23" s="474" t="s">
        <v>2080</v>
      </c>
      <c r="B23" s="474" t="s">
        <v>2021</v>
      </c>
      <c r="C23" s="474" t="s">
        <v>2081</v>
      </c>
      <c r="D23" s="13">
        <f t="shared" si="0"/>
        <v>72991.03209447999</v>
      </c>
      <c r="E23" s="13">
        <v>68575.251109439996</v>
      </c>
      <c r="F23" s="13">
        <v>68942.311135990007</v>
      </c>
      <c r="G23" s="13">
        <v>73128.098258520011</v>
      </c>
      <c r="H23" s="13">
        <v>73029.96811953999</v>
      </c>
      <c r="I23" s="13">
        <v>72266.080419210004</v>
      </c>
      <c r="J23" s="13">
        <v>72830.483668100002</v>
      </c>
      <c r="K23" s="13">
        <v>72116.486553580005</v>
      </c>
      <c r="L23" s="13">
        <v>71243.648862169997</v>
      </c>
      <c r="M23" s="13">
        <v>70846.671071749995</v>
      </c>
      <c r="N23" s="13">
        <v>71494.38106782001</v>
      </c>
      <c r="O23" s="13">
        <v>71428.056203240005</v>
      </c>
      <c r="P23" s="13">
        <v>72991.03209447999</v>
      </c>
      <c r="Q23" s="13"/>
      <c r="R23" s="13">
        <v>69097.899475889993</v>
      </c>
      <c r="S23" s="13">
        <v>68925.70256921</v>
      </c>
      <c r="T23" s="13">
        <v>71795.048880119997</v>
      </c>
      <c r="U23" s="13">
        <v>71411.815271490006</v>
      </c>
      <c r="V23" s="13">
        <v>71760.276526610003</v>
      </c>
      <c r="W23" s="13"/>
      <c r="X23" s="13"/>
      <c r="Y23" s="13"/>
      <c r="Z23" s="13"/>
      <c r="AA23" s="13"/>
      <c r="AB23" s="13"/>
      <c r="AC23" s="13"/>
    </row>
    <row r="24" spans="1:29" s="22" customFormat="1" ht="12.75" customHeight="1">
      <c r="A24" s="474" t="s">
        <v>2082</v>
      </c>
      <c r="B24" s="474" t="s">
        <v>2022</v>
      </c>
      <c r="C24" s="474" t="s">
        <v>2083</v>
      </c>
      <c r="D24" s="13">
        <f t="shared" si="0"/>
        <v>46253.350600339996</v>
      </c>
      <c r="E24" s="13">
        <v>40406.865724440002</v>
      </c>
      <c r="F24" s="13">
        <v>41159.90827883</v>
      </c>
      <c r="G24" s="13">
        <v>41348.088297620001</v>
      </c>
      <c r="H24" s="13">
        <v>41528.960333169998</v>
      </c>
      <c r="I24" s="13">
        <v>42245.795590269998</v>
      </c>
      <c r="J24" s="13">
        <v>42424.594915069996</v>
      </c>
      <c r="K24" s="13">
        <v>42693.334565849997</v>
      </c>
      <c r="L24" s="13">
        <v>43079.04214474</v>
      </c>
      <c r="M24" s="13">
        <v>43477.727561109998</v>
      </c>
      <c r="N24" s="13">
        <v>44771.013735120003</v>
      </c>
      <c r="O24" s="13">
        <v>45680.994951830005</v>
      </c>
      <c r="P24" s="13">
        <v>46253.350600339996</v>
      </c>
      <c r="Q24" s="13"/>
      <c r="R24" s="13">
        <v>47566.204430440004</v>
      </c>
      <c r="S24" s="13">
        <v>48661.828825709999</v>
      </c>
      <c r="T24" s="13">
        <v>49150.201664749999</v>
      </c>
      <c r="U24" s="13">
        <v>50225.40199187</v>
      </c>
      <c r="V24" s="13">
        <v>50566.320324589993</v>
      </c>
      <c r="W24" s="13"/>
      <c r="X24" s="13"/>
      <c r="Y24" s="13"/>
      <c r="Z24" s="13"/>
      <c r="AA24" s="13"/>
      <c r="AB24" s="13"/>
      <c r="AC24" s="13"/>
    </row>
    <row r="25" spans="1:29" s="28" customFormat="1" ht="25.5">
      <c r="A25" s="399" t="s">
        <v>2084</v>
      </c>
      <c r="B25" s="399" t="s">
        <v>2023</v>
      </c>
      <c r="C25" s="417" t="s">
        <v>2085</v>
      </c>
      <c r="D25" s="61">
        <f t="shared" si="0"/>
        <v>0</v>
      </c>
      <c r="E25" s="61">
        <v>0</v>
      </c>
      <c r="F25" s="61">
        <v>0</v>
      </c>
      <c r="G25" s="61">
        <v>0</v>
      </c>
      <c r="H25" s="61">
        <v>0</v>
      </c>
      <c r="I25" s="61">
        <v>0</v>
      </c>
      <c r="J25" s="61">
        <v>0</v>
      </c>
      <c r="K25" s="61">
        <v>0</v>
      </c>
      <c r="L25" s="61">
        <v>0</v>
      </c>
      <c r="M25" s="61">
        <v>0</v>
      </c>
      <c r="N25" s="61">
        <v>0</v>
      </c>
      <c r="O25" s="61">
        <v>0</v>
      </c>
      <c r="P25" s="61">
        <v>0</v>
      </c>
      <c r="Q25" s="61"/>
      <c r="R25" s="61">
        <v>0</v>
      </c>
      <c r="S25" s="61">
        <v>0</v>
      </c>
      <c r="T25" s="61">
        <v>0</v>
      </c>
      <c r="U25" s="61">
        <v>0</v>
      </c>
      <c r="V25" s="61">
        <v>0</v>
      </c>
      <c r="W25" s="61"/>
      <c r="X25" s="61"/>
      <c r="Y25" s="61"/>
      <c r="Z25" s="61"/>
      <c r="AA25" s="61"/>
      <c r="AB25" s="61"/>
      <c r="AC25" s="61"/>
    </row>
    <row r="26" spans="1:29" s="28" customFormat="1" ht="12.75" customHeight="1">
      <c r="A26" s="474" t="s">
        <v>860</v>
      </c>
      <c r="B26" s="474" t="s">
        <v>830</v>
      </c>
      <c r="C26" s="474" t="s">
        <v>861</v>
      </c>
      <c r="D26" s="13">
        <f t="shared" si="0"/>
        <v>0</v>
      </c>
      <c r="E26" s="13">
        <v>0</v>
      </c>
      <c r="F26" s="13">
        <v>0</v>
      </c>
      <c r="G26" s="13">
        <v>0</v>
      </c>
      <c r="H26" s="13">
        <v>0</v>
      </c>
      <c r="I26" s="13">
        <v>0</v>
      </c>
      <c r="J26" s="13">
        <v>0</v>
      </c>
      <c r="K26" s="13">
        <v>0</v>
      </c>
      <c r="L26" s="13">
        <v>0</v>
      </c>
      <c r="M26" s="13">
        <v>0</v>
      </c>
      <c r="N26" s="13">
        <v>0</v>
      </c>
      <c r="O26" s="13">
        <v>0</v>
      </c>
      <c r="P26" s="13">
        <v>0</v>
      </c>
      <c r="Q26" s="13"/>
      <c r="R26" s="13">
        <v>0</v>
      </c>
      <c r="S26" s="13">
        <v>0</v>
      </c>
      <c r="T26" s="13">
        <v>0</v>
      </c>
      <c r="U26" s="13">
        <v>0</v>
      </c>
      <c r="V26" s="13">
        <v>0</v>
      </c>
      <c r="W26" s="13"/>
      <c r="X26" s="13"/>
      <c r="Y26" s="13"/>
      <c r="Z26" s="13"/>
      <c r="AA26" s="13"/>
      <c r="AB26" s="13"/>
      <c r="AC26" s="13"/>
    </row>
    <row r="27" spans="1:29" s="28" customFormat="1" ht="12.75" customHeight="1">
      <c r="A27" s="417" t="s">
        <v>2086</v>
      </c>
      <c r="B27" s="417" t="s">
        <v>2024</v>
      </c>
      <c r="C27" s="417" t="s">
        <v>851</v>
      </c>
      <c r="D27" s="61">
        <f t="shared" si="0"/>
        <v>8484.4527903399994</v>
      </c>
      <c r="E27" s="61">
        <v>6603.9781279999997</v>
      </c>
      <c r="F27" s="61">
        <v>6565.4511129399998</v>
      </c>
      <c r="G27" s="61">
        <v>6626.4641138100005</v>
      </c>
      <c r="H27" s="61">
        <v>6917.2108172500002</v>
      </c>
      <c r="I27" s="61">
        <v>7158.4257301000007</v>
      </c>
      <c r="J27" s="61">
        <v>7362.0833334700001</v>
      </c>
      <c r="K27" s="61">
        <v>7657.5370191700003</v>
      </c>
      <c r="L27" s="61">
        <v>7948.3749239399995</v>
      </c>
      <c r="M27" s="61">
        <v>7810.4567328999992</v>
      </c>
      <c r="N27" s="61">
        <v>7842.1515818400003</v>
      </c>
      <c r="O27" s="61">
        <v>8204.4241561700001</v>
      </c>
      <c r="P27" s="61">
        <v>8484.4527903399994</v>
      </c>
      <c r="Q27" s="61"/>
      <c r="R27" s="61">
        <v>8462.6955825099994</v>
      </c>
      <c r="S27" s="61">
        <v>8476.878275680001</v>
      </c>
      <c r="T27" s="61">
        <v>8409.5256484000001</v>
      </c>
      <c r="U27" s="61">
        <v>8408.2939414399989</v>
      </c>
      <c r="V27" s="61">
        <v>8490.9575499799994</v>
      </c>
      <c r="W27" s="61"/>
      <c r="X27" s="61"/>
      <c r="Y27" s="61"/>
      <c r="Z27" s="61"/>
      <c r="AA27" s="61"/>
      <c r="AB27" s="61"/>
      <c r="AC27" s="61"/>
    </row>
    <row r="28" spans="1:29" s="28" customFormat="1" ht="12.75" customHeight="1">
      <c r="A28" s="573" t="s">
        <v>860</v>
      </c>
      <c r="B28" s="573" t="s">
        <v>830</v>
      </c>
      <c r="C28" s="474" t="s">
        <v>861</v>
      </c>
      <c r="D28" s="13">
        <f t="shared" si="0"/>
        <v>8484.4527903399994</v>
      </c>
      <c r="E28" s="13">
        <v>6603.9781279999997</v>
      </c>
      <c r="F28" s="13">
        <v>6565.4511129399998</v>
      </c>
      <c r="G28" s="13">
        <v>6626.4641138100005</v>
      </c>
      <c r="H28" s="13">
        <v>6917.2108172500002</v>
      </c>
      <c r="I28" s="13">
        <v>7158.4257301000007</v>
      </c>
      <c r="J28" s="13">
        <v>7362.0833334700001</v>
      </c>
      <c r="K28" s="13">
        <v>7657.5370191700003</v>
      </c>
      <c r="L28" s="13">
        <v>7948.3749239399995</v>
      </c>
      <c r="M28" s="13">
        <v>7810.4567328999992</v>
      </c>
      <c r="N28" s="13">
        <v>7842.1515818400003</v>
      </c>
      <c r="O28" s="13">
        <v>8204.4241561700001</v>
      </c>
      <c r="P28" s="13">
        <v>8484.4527903399994</v>
      </c>
      <c r="Q28" s="13"/>
      <c r="R28" s="13">
        <v>8462.6955825099994</v>
      </c>
      <c r="S28" s="13">
        <v>8476.878275680001</v>
      </c>
      <c r="T28" s="13">
        <v>8409.5256484000001</v>
      </c>
      <c r="U28" s="13">
        <v>8408.2939414399989</v>
      </c>
      <c r="V28" s="13">
        <v>8490.9575499799994</v>
      </c>
      <c r="W28" s="13"/>
      <c r="X28" s="13"/>
      <c r="Y28" s="13"/>
      <c r="Z28" s="13"/>
      <c r="AA28" s="13"/>
      <c r="AB28" s="13"/>
      <c r="AC28" s="13"/>
    </row>
    <row r="29" spans="1:29" s="28" customFormat="1" ht="25.5">
      <c r="A29" s="399" t="s">
        <v>2087</v>
      </c>
      <c r="B29" s="399" t="s">
        <v>885</v>
      </c>
      <c r="C29" s="417" t="s">
        <v>2088</v>
      </c>
      <c r="D29" s="61">
        <f t="shared" si="0"/>
        <v>32372.057286769999</v>
      </c>
      <c r="E29" s="61">
        <v>32309.90157211</v>
      </c>
      <c r="F29" s="61">
        <v>32366.20946523</v>
      </c>
      <c r="G29" s="61">
        <v>32251.556041110001</v>
      </c>
      <c r="H29" s="61">
        <v>32274.837018680002</v>
      </c>
      <c r="I29" s="61">
        <v>32249.484822119997</v>
      </c>
      <c r="J29" s="61">
        <v>32556.226218709999</v>
      </c>
      <c r="K29" s="61">
        <v>32013.522856659998</v>
      </c>
      <c r="L29" s="61">
        <v>32114.101503990001</v>
      </c>
      <c r="M29" s="61">
        <v>32132.30450269</v>
      </c>
      <c r="N29" s="61">
        <v>32220.7751016</v>
      </c>
      <c r="O29" s="61">
        <v>32688.742666390001</v>
      </c>
      <c r="P29" s="61">
        <v>32372.057286769999</v>
      </c>
      <c r="Q29" s="61"/>
      <c r="R29" s="61">
        <v>36605.461074309998</v>
      </c>
      <c r="S29" s="61">
        <v>36594.949943860003</v>
      </c>
      <c r="T29" s="61">
        <v>36455.539095439999</v>
      </c>
      <c r="U29" s="61">
        <v>38674.361049879997</v>
      </c>
      <c r="V29" s="61">
        <v>39115.484514900003</v>
      </c>
      <c r="W29" s="61"/>
      <c r="X29" s="61"/>
      <c r="Y29" s="61"/>
      <c r="Z29" s="61"/>
      <c r="AA29" s="61"/>
      <c r="AB29" s="61"/>
      <c r="AC29" s="61"/>
    </row>
    <row r="30" spans="1:29" s="28" customFormat="1" ht="12.75" customHeight="1" thickBot="1">
      <c r="A30" s="768" t="s">
        <v>868</v>
      </c>
      <c r="B30" s="768" t="s">
        <v>834</v>
      </c>
      <c r="C30" s="768" t="s">
        <v>2089</v>
      </c>
      <c r="D30" s="74">
        <f t="shared" si="0"/>
        <v>5352.33053784</v>
      </c>
      <c r="E30" s="74">
        <v>1141.1548164200001</v>
      </c>
      <c r="F30" s="74">
        <v>1571.4136762200001</v>
      </c>
      <c r="G30" s="74">
        <v>1408.18353854</v>
      </c>
      <c r="H30" s="74">
        <v>1824.1460582</v>
      </c>
      <c r="I30" s="74">
        <v>1877.13514085</v>
      </c>
      <c r="J30" s="74">
        <v>1720.0622120399998</v>
      </c>
      <c r="K30" s="74">
        <v>3198.2361989999999</v>
      </c>
      <c r="L30" s="74">
        <v>3726.46884808</v>
      </c>
      <c r="M30" s="74">
        <v>3753.5892813</v>
      </c>
      <c r="N30" s="74">
        <v>4970.9556723000005</v>
      </c>
      <c r="O30" s="74">
        <v>5925.8743082700003</v>
      </c>
      <c r="P30" s="74">
        <v>5352.33053784</v>
      </c>
      <c r="Q30" s="74"/>
      <c r="R30" s="74">
        <v>2694.4206728899999</v>
      </c>
      <c r="S30" s="74">
        <v>2993.11265766</v>
      </c>
      <c r="T30" s="74">
        <v>2647.7404901100003</v>
      </c>
      <c r="U30" s="74">
        <v>2861.4168137600004</v>
      </c>
      <c r="V30" s="74">
        <v>2843.2031823000002</v>
      </c>
      <c r="W30" s="74"/>
      <c r="X30" s="74"/>
      <c r="Y30" s="74"/>
      <c r="Z30" s="74"/>
      <c r="AA30" s="74"/>
      <c r="AB30" s="74"/>
      <c r="AC30" s="74"/>
    </row>
    <row r="31" spans="1:29" s="22" customFormat="1" ht="5.0999999999999996" customHeight="1">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row>
    <row r="32" spans="1:29" s="22" customFormat="1" ht="12.75" customHeight="1">
      <c r="A32" s="22" t="s">
        <v>2543</v>
      </c>
      <c r="B32" s="22" t="s">
        <v>2544</v>
      </c>
      <c r="C32" s="22" t="s">
        <v>2545</v>
      </c>
    </row>
    <row r="33" spans="1:3" s="22" customFormat="1" ht="12.75" customHeight="1">
      <c r="A33" s="22" t="s">
        <v>2835</v>
      </c>
      <c r="B33" s="22" t="s">
        <v>2836</v>
      </c>
      <c r="C33" s="22" t="s">
        <v>2837</v>
      </c>
    </row>
    <row r="34" spans="1:3" s="22" customFormat="1" ht="12.75" customHeight="1">
      <c r="A34" s="22" t="s">
        <v>761</v>
      </c>
      <c r="B34" s="22" t="s">
        <v>720</v>
      </c>
      <c r="C34" s="22" t="s">
        <v>2277</v>
      </c>
    </row>
  </sheetData>
  <mergeCells count="7">
    <mergeCell ref="Q6:Q7"/>
    <mergeCell ref="R6:AC6"/>
    <mergeCell ref="A6:A7"/>
    <mergeCell ref="C6:C7"/>
    <mergeCell ref="B6:B7"/>
    <mergeCell ref="D6:D7"/>
    <mergeCell ref="E6:P6"/>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zoomScale="80" zoomScaleNormal="80" workbookViewId="0">
      <pane xSplit="3" ySplit="7" topLeftCell="M8" activePane="bottomRight" state="frozen"/>
      <selection activeCell="U36" sqref="U36"/>
      <selection pane="topRight" activeCell="U36" sqref="U36"/>
      <selection pane="bottomLeft" activeCell="U36" sqref="U36"/>
      <selection pane="bottomRight"/>
    </sheetView>
  </sheetViews>
  <sheetFormatPr defaultColWidth="9.140625" defaultRowHeight="15"/>
  <cols>
    <col min="1" max="3" width="40.7109375" style="24" customWidth="1"/>
    <col min="4" max="29" width="9.85546875" style="24" customWidth="1"/>
    <col min="30" max="16384" width="9.140625" style="24"/>
  </cols>
  <sheetData>
    <row r="1" spans="1:29">
      <c r="A1" s="49" t="s">
        <v>595</v>
      </c>
      <c r="B1" s="49" t="s">
        <v>202</v>
      </c>
      <c r="C1" s="49" t="s">
        <v>596</v>
      </c>
    </row>
    <row r="2" spans="1:29" ht="5.0999999999999996" customHeight="1"/>
    <row r="3" spans="1:29" s="37" customFormat="1" ht="18.75" customHeight="1">
      <c r="A3" s="80" t="s">
        <v>3889</v>
      </c>
      <c r="B3" s="80" t="s">
        <v>3888</v>
      </c>
      <c r="C3" s="80" t="s">
        <v>3887</v>
      </c>
    </row>
    <row r="4" spans="1:29" s="22" customFormat="1" ht="5.0999999999999996" customHeight="1">
      <c r="A4" s="81"/>
      <c r="B4" s="81"/>
      <c r="C4" s="81"/>
    </row>
    <row r="5" spans="1:29" s="22" customFormat="1" ht="12.75" customHeight="1" thickBot="1">
      <c r="A5" s="54" t="s">
        <v>707</v>
      </c>
      <c r="B5" s="54" t="s">
        <v>707</v>
      </c>
      <c r="C5" s="54" t="s">
        <v>765</v>
      </c>
      <c r="D5" s="30"/>
      <c r="E5" s="30"/>
      <c r="F5" s="30"/>
      <c r="G5" s="30"/>
      <c r="H5" s="30"/>
      <c r="I5" s="30"/>
      <c r="J5" s="30"/>
      <c r="K5" s="30"/>
      <c r="L5" s="30"/>
      <c r="M5" s="30"/>
      <c r="N5" s="30"/>
      <c r="O5" s="30"/>
      <c r="P5" s="30"/>
      <c r="Q5" s="30"/>
      <c r="R5" s="30"/>
      <c r="S5" s="30"/>
      <c r="T5" s="30"/>
      <c r="U5" s="30"/>
      <c r="V5" s="30"/>
      <c r="W5" s="30"/>
      <c r="X5" s="30"/>
      <c r="Y5" s="30"/>
      <c r="Z5" s="30"/>
      <c r="AA5" s="30"/>
      <c r="AB5" s="30"/>
      <c r="AC5" s="30"/>
    </row>
    <row r="6" spans="1:29" s="22" customFormat="1" ht="17.100000000000001" customHeight="1">
      <c r="A6" s="1362"/>
      <c r="B6" s="1362"/>
      <c r="C6" s="1362"/>
      <c r="D6" s="1373" t="s">
        <v>5456</v>
      </c>
      <c r="E6" s="1371" t="s">
        <v>3862</v>
      </c>
      <c r="F6" s="1371"/>
      <c r="G6" s="1371"/>
      <c r="H6" s="1371"/>
      <c r="I6" s="1371"/>
      <c r="J6" s="1371"/>
      <c r="K6" s="1371"/>
      <c r="L6" s="1371"/>
      <c r="M6" s="1371"/>
      <c r="N6" s="1371"/>
      <c r="O6" s="1371"/>
      <c r="P6" s="1372"/>
      <c r="Q6" s="1373">
        <v>2019</v>
      </c>
      <c r="R6" s="1371" t="s">
        <v>5516</v>
      </c>
      <c r="S6" s="1371"/>
      <c r="T6" s="1371"/>
      <c r="U6" s="1371"/>
      <c r="V6" s="1371"/>
      <c r="W6" s="1371"/>
      <c r="X6" s="1371"/>
      <c r="Y6" s="1371"/>
      <c r="Z6" s="1371"/>
      <c r="AA6" s="1371"/>
      <c r="AB6" s="1371"/>
      <c r="AC6" s="1372"/>
    </row>
    <row r="7" spans="1:29" s="22" customFormat="1" ht="17.100000000000001" customHeight="1" thickBot="1">
      <c r="A7" s="1363"/>
      <c r="B7" s="1363"/>
      <c r="C7" s="1363"/>
      <c r="D7" s="1374"/>
      <c r="E7" s="129" t="s">
        <v>777</v>
      </c>
      <c r="F7" s="129" t="s">
        <v>778</v>
      </c>
      <c r="G7" s="129" t="s">
        <v>779</v>
      </c>
      <c r="H7" s="129" t="s">
        <v>780</v>
      </c>
      <c r="I7" s="449" t="s">
        <v>781</v>
      </c>
      <c r="J7" s="449" t="s">
        <v>782</v>
      </c>
      <c r="K7" s="449" t="s">
        <v>783</v>
      </c>
      <c r="L7" s="449" t="s">
        <v>784</v>
      </c>
      <c r="M7" s="449" t="s">
        <v>785</v>
      </c>
      <c r="N7" s="449" t="s">
        <v>786</v>
      </c>
      <c r="O7" s="449" t="s">
        <v>787</v>
      </c>
      <c r="P7" s="449" t="s">
        <v>5450</v>
      </c>
      <c r="Q7" s="1374"/>
      <c r="R7" s="129" t="s">
        <v>4368</v>
      </c>
      <c r="S7" s="129" t="s">
        <v>4674</v>
      </c>
      <c r="T7" s="129" t="s">
        <v>4759</v>
      </c>
      <c r="U7" s="129" t="s">
        <v>4912</v>
      </c>
      <c r="V7" s="449" t="s">
        <v>5003</v>
      </c>
      <c r="W7" s="449" t="s">
        <v>782</v>
      </c>
      <c r="X7" s="449" t="s">
        <v>783</v>
      </c>
      <c r="Y7" s="449" t="s">
        <v>784</v>
      </c>
      <c r="Z7" s="449" t="s">
        <v>785</v>
      </c>
      <c r="AA7" s="449" t="s">
        <v>786</v>
      </c>
      <c r="AB7" s="449" t="s">
        <v>787</v>
      </c>
      <c r="AC7" s="449" t="s">
        <v>788</v>
      </c>
    </row>
    <row r="8" spans="1:29" s="22" customFormat="1" ht="5.0999999999999996" customHeight="1">
      <c r="A8" s="450"/>
      <c r="B8" s="450"/>
      <c r="C8" s="450"/>
      <c r="D8" s="6"/>
      <c r="E8" s="6"/>
      <c r="F8" s="6"/>
      <c r="G8" s="6"/>
      <c r="H8" s="6"/>
      <c r="I8" s="6"/>
      <c r="J8" s="6"/>
      <c r="K8" s="6"/>
      <c r="L8" s="6"/>
      <c r="M8" s="6"/>
      <c r="N8" s="6"/>
      <c r="O8" s="6"/>
      <c r="P8" s="6"/>
      <c r="Q8" s="6"/>
      <c r="R8" s="6"/>
      <c r="S8" s="6"/>
      <c r="T8" s="6"/>
      <c r="U8" s="6"/>
      <c r="V8" s="6"/>
      <c r="W8" s="6"/>
      <c r="X8" s="6"/>
      <c r="Y8" s="6"/>
      <c r="Z8" s="6"/>
      <c r="AA8" s="6"/>
      <c r="AB8" s="6"/>
      <c r="AC8" s="6"/>
    </row>
    <row r="9" spans="1:29" s="28" customFormat="1" ht="12.75" customHeight="1">
      <c r="A9" s="563" t="s">
        <v>838</v>
      </c>
      <c r="B9" s="563" t="s">
        <v>820</v>
      </c>
      <c r="C9" s="563" t="s">
        <v>839</v>
      </c>
      <c r="D9" s="64">
        <f>P9</f>
        <v>150111.95820634442</v>
      </c>
      <c r="E9" s="64">
        <v>155936.11424739051</v>
      </c>
      <c r="F9" s="64">
        <v>155417.7685856873</v>
      </c>
      <c r="G9" s="64">
        <v>155110.41584265881</v>
      </c>
      <c r="H9" s="64">
        <v>153315.70911594899</v>
      </c>
      <c r="I9" s="64">
        <v>150286.53350081679</v>
      </c>
      <c r="J9" s="64">
        <v>147915.38944823999</v>
      </c>
      <c r="K9" s="64">
        <v>146868.90451790855</v>
      </c>
      <c r="L9" s="64">
        <v>146034.51410512262</v>
      </c>
      <c r="M9" s="64">
        <v>145680.77165827373</v>
      </c>
      <c r="N9" s="64">
        <v>147437.48040459011</v>
      </c>
      <c r="O9" s="64">
        <v>146599.36709626063</v>
      </c>
      <c r="P9" s="64">
        <v>150111.95820634442</v>
      </c>
      <c r="Q9" s="64"/>
      <c r="R9" s="64">
        <v>149487.05245168821</v>
      </c>
      <c r="S9" s="64">
        <v>148997.65642683321</v>
      </c>
      <c r="T9" s="64">
        <v>150265.16825301238</v>
      </c>
      <c r="U9" s="64">
        <v>148076.92172926999</v>
      </c>
      <c r="V9" s="64">
        <v>147661.95086032781</v>
      </c>
      <c r="W9" s="64"/>
      <c r="X9" s="64"/>
      <c r="Y9" s="64"/>
      <c r="Z9" s="64"/>
      <c r="AA9" s="64"/>
      <c r="AB9" s="64"/>
      <c r="AC9" s="64"/>
    </row>
    <row r="10" spans="1:29" s="22" customFormat="1" ht="12.75">
      <c r="A10" s="564" t="s">
        <v>840</v>
      </c>
      <c r="B10" s="564" t="s">
        <v>821</v>
      </c>
      <c r="C10" s="564" t="s">
        <v>841</v>
      </c>
      <c r="D10" s="78">
        <f t="shared" ref="D10:D31" si="0">P10</f>
        <v>184905.24410625102</v>
      </c>
      <c r="E10" s="78">
        <v>187466.31101623859</v>
      </c>
      <c r="F10" s="78">
        <v>187478.45592698903</v>
      </c>
      <c r="G10" s="78">
        <v>187961.23805452741</v>
      </c>
      <c r="H10" s="78">
        <v>184774.27453644801</v>
      </c>
      <c r="I10" s="78">
        <v>182278.85737866731</v>
      </c>
      <c r="J10" s="78">
        <v>179791.43386538717</v>
      </c>
      <c r="K10" s="78">
        <v>179781.54760185373</v>
      </c>
      <c r="L10" s="78">
        <v>179597.9776784573</v>
      </c>
      <c r="M10" s="78">
        <v>179740.79234774903</v>
      </c>
      <c r="N10" s="78">
        <v>181551.08637807594</v>
      </c>
      <c r="O10" s="78">
        <v>181205.69202690379</v>
      </c>
      <c r="P10" s="78">
        <v>184905.24410625102</v>
      </c>
      <c r="Q10" s="78"/>
      <c r="R10" s="78">
        <v>184334.23663747282</v>
      </c>
      <c r="S10" s="78">
        <v>183708.98489700913</v>
      </c>
      <c r="T10" s="78">
        <v>184970.65811342568</v>
      </c>
      <c r="U10" s="78">
        <v>184786.97356070002</v>
      </c>
      <c r="V10" s="78">
        <v>184332.55324151542</v>
      </c>
      <c r="W10" s="78"/>
      <c r="X10" s="78"/>
      <c r="Y10" s="78"/>
      <c r="Z10" s="78"/>
      <c r="AA10" s="78"/>
      <c r="AB10" s="78"/>
      <c r="AC10" s="78"/>
    </row>
    <row r="11" spans="1:29" s="22" customFormat="1" ht="25.5">
      <c r="A11" s="564" t="s">
        <v>842</v>
      </c>
      <c r="B11" s="564" t="s">
        <v>822</v>
      </c>
      <c r="C11" s="564" t="s">
        <v>843</v>
      </c>
      <c r="D11" s="78">
        <f t="shared" si="0"/>
        <v>-34793.285899906601</v>
      </c>
      <c r="E11" s="78">
        <v>-31530.196768848098</v>
      </c>
      <c r="F11" s="78">
        <v>-32060.687341301698</v>
      </c>
      <c r="G11" s="78">
        <v>-32850.822211868603</v>
      </c>
      <c r="H11" s="78">
        <v>-31458.565420499002</v>
      </c>
      <c r="I11" s="78">
        <v>-31992.323877850504</v>
      </c>
      <c r="J11" s="78">
        <v>-31876.044417147201</v>
      </c>
      <c r="K11" s="78">
        <v>-32912.6430839452</v>
      </c>
      <c r="L11" s="78">
        <v>-33563.463573334702</v>
      </c>
      <c r="M11" s="78">
        <v>-34060.020689475299</v>
      </c>
      <c r="N11" s="78">
        <v>-34113.605973485799</v>
      </c>
      <c r="O11" s="78">
        <v>-34606.324930643204</v>
      </c>
      <c r="P11" s="78">
        <v>-34793.285899906601</v>
      </c>
      <c r="Q11" s="78"/>
      <c r="R11" s="78">
        <v>-34847.184185784601</v>
      </c>
      <c r="S11" s="78">
        <v>-34711.328470175904</v>
      </c>
      <c r="T11" s="78">
        <v>-34705.489860413298</v>
      </c>
      <c r="U11" s="78">
        <v>-36710.051831429999</v>
      </c>
      <c r="V11" s="78">
        <v>-36670.6023811876</v>
      </c>
      <c r="W11" s="78"/>
      <c r="X11" s="78"/>
      <c r="Y11" s="78"/>
      <c r="Z11" s="78"/>
      <c r="AA11" s="78"/>
      <c r="AB11" s="78"/>
      <c r="AC11" s="78"/>
    </row>
    <row r="12" spans="1:29" s="28" customFormat="1" ht="12.75" customHeight="1">
      <c r="A12" s="563" t="s">
        <v>844</v>
      </c>
      <c r="B12" s="563" t="s">
        <v>823</v>
      </c>
      <c r="C12" s="563" t="s">
        <v>845</v>
      </c>
      <c r="D12" s="64">
        <f t="shared" si="0"/>
        <v>53959.151120455492</v>
      </c>
      <c r="E12" s="64">
        <v>31277.321346279801</v>
      </c>
      <c r="F12" s="64">
        <v>31876.488138742799</v>
      </c>
      <c r="G12" s="64">
        <v>37672.342643411896</v>
      </c>
      <c r="H12" s="64">
        <v>40662.988420451387</v>
      </c>
      <c r="I12" s="64">
        <v>42669.154631383404</v>
      </c>
      <c r="J12" s="64">
        <v>48397.958355969989</v>
      </c>
      <c r="K12" s="64">
        <v>51319.292124320607</v>
      </c>
      <c r="L12" s="64">
        <v>52657.546436727782</v>
      </c>
      <c r="M12" s="64">
        <v>52075.075302725912</v>
      </c>
      <c r="N12" s="64">
        <v>53052.080205220991</v>
      </c>
      <c r="O12" s="64">
        <v>52210.15217088972</v>
      </c>
      <c r="P12" s="64">
        <v>53959.151120455492</v>
      </c>
      <c r="Q12" s="64"/>
      <c r="R12" s="64">
        <v>46954.151738031804</v>
      </c>
      <c r="S12" s="64">
        <v>48647.016405216615</v>
      </c>
      <c r="T12" s="64">
        <v>53094.652502748409</v>
      </c>
      <c r="U12" s="64">
        <v>58189.492855119999</v>
      </c>
      <c r="V12" s="64">
        <v>61939.784748111895</v>
      </c>
      <c r="W12" s="64"/>
      <c r="X12" s="64"/>
      <c r="Y12" s="64"/>
      <c r="Z12" s="64"/>
      <c r="AA12" s="64"/>
      <c r="AB12" s="64"/>
      <c r="AC12" s="64"/>
    </row>
    <row r="13" spans="1:29" s="28" customFormat="1" ht="25.5">
      <c r="A13" s="565" t="s">
        <v>846</v>
      </c>
      <c r="B13" s="565" t="s">
        <v>824</v>
      </c>
      <c r="C13" s="565" t="s">
        <v>847</v>
      </c>
      <c r="D13" s="64">
        <f t="shared" si="0"/>
        <v>-9889.5008518245031</v>
      </c>
      <c r="E13" s="64">
        <v>-13593.196623118703</v>
      </c>
      <c r="F13" s="64">
        <v>-14080.611379420498</v>
      </c>
      <c r="G13" s="64">
        <v>-11987.8361051793</v>
      </c>
      <c r="H13" s="64">
        <v>-14495.595666310701</v>
      </c>
      <c r="I13" s="64">
        <v>-15236.600931333398</v>
      </c>
      <c r="J13" s="64">
        <v>-14374.057741780602</v>
      </c>
      <c r="K13" s="64">
        <v>-12360.744263794299</v>
      </c>
      <c r="L13" s="64">
        <v>-12401.678715746697</v>
      </c>
      <c r="M13" s="64">
        <v>-13295.329751322201</v>
      </c>
      <c r="N13" s="64">
        <v>-11533.145130412402</v>
      </c>
      <c r="O13" s="64">
        <v>-10457.5108007656</v>
      </c>
      <c r="P13" s="64">
        <v>-9889.5008518245031</v>
      </c>
      <c r="Q13" s="64"/>
      <c r="R13" s="64">
        <v>-11974.6901341628</v>
      </c>
      <c r="S13" s="64">
        <v>-11007.018457946799</v>
      </c>
      <c r="T13" s="64">
        <v>-11527.916281767597</v>
      </c>
      <c r="U13" s="64">
        <v>-12466.229198340001</v>
      </c>
      <c r="V13" s="64">
        <v>-11160.4741592316</v>
      </c>
      <c r="W13" s="64"/>
      <c r="X13" s="64"/>
      <c r="Y13" s="64"/>
      <c r="Z13" s="64"/>
      <c r="AA13" s="64"/>
      <c r="AB13" s="64"/>
      <c r="AC13" s="64"/>
    </row>
    <row r="14" spans="1:29" s="22" customFormat="1" ht="25.5">
      <c r="A14" s="566" t="s">
        <v>848</v>
      </c>
      <c r="B14" s="566" t="s">
        <v>825</v>
      </c>
      <c r="C14" s="566" t="s">
        <v>849</v>
      </c>
      <c r="D14" s="78">
        <f t="shared" si="0"/>
        <v>11287.234641879999</v>
      </c>
      <c r="E14" s="78">
        <v>10845.793161420001</v>
      </c>
      <c r="F14" s="78">
        <v>11044.395356270001</v>
      </c>
      <c r="G14" s="78">
        <v>10951.82893856</v>
      </c>
      <c r="H14" s="78">
        <v>10572.9623569</v>
      </c>
      <c r="I14" s="78">
        <v>10603.52868403</v>
      </c>
      <c r="J14" s="78">
        <v>10623.3363928</v>
      </c>
      <c r="K14" s="78">
        <v>10642.940782369998</v>
      </c>
      <c r="L14" s="78">
        <v>10613.53880907</v>
      </c>
      <c r="M14" s="78">
        <v>10351.446820200001</v>
      </c>
      <c r="N14" s="78">
        <v>10407.070813449998</v>
      </c>
      <c r="O14" s="78">
        <v>11296.43877058</v>
      </c>
      <c r="P14" s="78">
        <v>11287.234641879999</v>
      </c>
      <c r="Q14" s="78"/>
      <c r="R14" s="78">
        <v>11150.40634775</v>
      </c>
      <c r="S14" s="78">
        <v>11398.36871415</v>
      </c>
      <c r="T14" s="78">
        <v>11632.635431319999</v>
      </c>
      <c r="U14" s="78">
        <v>11611.559670799999</v>
      </c>
      <c r="V14" s="78">
        <v>12008.989770789998</v>
      </c>
      <c r="W14" s="78"/>
      <c r="X14" s="78"/>
      <c r="Y14" s="78"/>
      <c r="Z14" s="78"/>
      <c r="AA14" s="78"/>
      <c r="AB14" s="78"/>
      <c r="AC14" s="78"/>
    </row>
    <row r="15" spans="1:29" s="22" customFormat="1" ht="12.75" customHeight="1">
      <c r="A15" s="567" t="s">
        <v>850</v>
      </c>
      <c r="B15" s="567" t="s">
        <v>227</v>
      </c>
      <c r="C15" s="567" t="s">
        <v>851</v>
      </c>
      <c r="D15" s="78">
        <f t="shared" si="0"/>
        <v>0</v>
      </c>
      <c r="E15" s="78">
        <v>0</v>
      </c>
      <c r="F15" s="78">
        <v>0</v>
      </c>
      <c r="G15" s="78">
        <v>0</v>
      </c>
      <c r="H15" s="78">
        <v>0</v>
      </c>
      <c r="I15" s="78">
        <v>0</v>
      </c>
      <c r="J15" s="78">
        <v>0</v>
      </c>
      <c r="K15" s="78">
        <v>0</v>
      </c>
      <c r="L15" s="78">
        <v>0</v>
      </c>
      <c r="M15" s="78">
        <v>0</v>
      </c>
      <c r="N15" s="78">
        <v>0</v>
      </c>
      <c r="O15" s="78">
        <v>0</v>
      </c>
      <c r="P15" s="78">
        <v>0</v>
      </c>
      <c r="Q15" s="78"/>
      <c r="R15" s="78">
        <v>0</v>
      </c>
      <c r="S15" s="78">
        <v>0</v>
      </c>
      <c r="T15" s="78">
        <v>0</v>
      </c>
      <c r="U15" s="78">
        <v>0</v>
      </c>
      <c r="V15" s="78">
        <v>0</v>
      </c>
      <c r="W15" s="78"/>
      <c r="X15" s="78"/>
      <c r="Y15" s="78"/>
      <c r="Z15" s="78"/>
      <c r="AA15" s="78"/>
      <c r="AB15" s="78"/>
      <c r="AC15" s="78"/>
    </row>
    <row r="16" spans="1:29" s="22" customFormat="1" ht="12.75" customHeight="1">
      <c r="A16" s="567" t="s">
        <v>852</v>
      </c>
      <c r="B16" s="567" t="s">
        <v>826</v>
      </c>
      <c r="C16" s="567" t="s">
        <v>853</v>
      </c>
      <c r="D16" s="78">
        <f t="shared" si="0"/>
        <v>11287.234641879999</v>
      </c>
      <c r="E16" s="78">
        <v>10845.793161420001</v>
      </c>
      <c r="F16" s="78">
        <v>11044.395356270001</v>
      </c>
      <c r="G16" s="78">
        <v>10951.82893856</v>
      </c>
      <c r="H16" s="78">
        <v>10572.9623569</v>
      </c>
      <c r="I16" s="78">
        <v>10603.52868403</v>
      </c>
      <c r="J16" s="78">
        <v>10623.3363928</v>
      </c>
      <c r="K16" s="78">
        <v>10642.940782369998</v>
      </c>
      <c r="L16" s="78">
        <v>10613.53880907</v>
      </c>
      <c r="M16" s="78">
        <v>10351.446820200001</v>
      </c>
      <c r="N16" s="78">
        <v>10407.070813449998</v>
      </c>
      <c r="O16" s="78">
        <v>11296.43877058</v>
      </c>
      <c r="P16" s="78">
        <v>11287.234641879999</v>
      </c>
      <c r="Q16" s="78"/>
      <c r="R16" s="78">
        <v>11150.40634775</v>
      </c>
      <c r="S16" s="78">
        <v>11398.36871415</v>
      </c>
      <c r="T16" s="78">
        <v>11632.635431319999</v>
      </c>
      <c r="U16" s="78">
        <v>11611.559670799999</v>
      </c>
      <c r="V16" s="78">
        <v>12008.989770789998</v>
      </c>
      <c r="W16" s="78"/>
      <c r="X16" s="78"/>
      <c r="Y16" s="78"/>
      <c r="Z16" s="78"/>
      <c r="AA16" s="78"/>
      <c r="AB16" s="78"/>
      <c r="AC16" s="78"/>
    </row>
    <row r="17" spans="1:29" s="22" customFormat="1" ht="25.5">
      <c r="A17" s="566" t="s">
        <v>854</v>
      </c>
      <c r="B17" s="566" t="s">
        <v>827</v>
      </c>
      <c r="C17" s="566" t="s">
        <v>855</v>
      </c>
      <c r="D17" s="78">
        <f t="shared" si="0"/>
        <v>-21176.735493704502</v>
      </c>
      <c r="E17" s="78">
        <v>-24438.989784538706</v>
      </c>
      <c r="F17" s="78">
        <v>-25125.006735690498</v>
      </c>
      <c r="G17" s="78">
        <v>-22939.6650437393</v>
      </c>
      <c r="H17" s="78">
        <v>-25068.558023210702</v>
      </c>
      <c r="I17" s="78">
        <v>-25840.129615363399</v>
      </c>
      <c r="J17" s="78">
        <v>-24997.394134580602</v>
      </c>
      <c r="K17" s="78">
        <v>-23003.685046164301</v>
      </c>
      <c r="L17" s="78">
        <v>-23015.217524816697</v>
      </c>
      <c r="M17" s="78">
        <v>-23646.776571522201</v>
      </c>
      <c r="N17" s="78">
        <v>-21940.2159438624</v>
      </c>
      <c r="O17" s="78">
        <v>-21753.949571345602</v>
      </c>
      <c r="P17" s="78">
        <v>-21176.735493704502</v>
      </c>
      <c r="Q17" s="78"/>
      <c r="R17" s="78">
        <v>-23125.096481912798</v>
      </c>
      <c r="S17" s="78">
        <v>-22405.387172096798</v>
      </c>
      <c r="T17" s="78">
        <v>-23160.551713087596</v>
      </c>
      <c r="U17" s="78">
        <v>-24077.78886914</v>
      </c>
      <c r="V17" s="78">
        <v>-23169.4639300216</v>
      </c>
      <c r="W17" s="78"/>
      <c r="X17" s="78"/>
      <c r="Y17" s="78"/>
      <c r="Z17" s="78"/>
      <c r="AA17" s="78"/>
      <c r="AB17" s="78"/>
      <c r="AC17" s="78"/>
    </row>
    <row r="18" spans="1:29" s="22" customFormat="1" ht="12.75" customHeight="1">
      <c r="A18" s="567" t="s">
        <v>856</v>
      </c>
      <c r="B18" s="567" t="s">
        <v>828</v>
      </c>
      <c r="C18" s="567" t="s">
        <v>857</v>
      </c>
      <c r="D18" s="78">
        <f t="shared" si="0"/>
        <v>-17308.126353629501</v>
      </c>
      <c r="E18" s="78">
        <v>-20935.485458667703</v>
      </c>
      <c r="F18" s="78">
        <v>-21585.862812895102</v>
      </c>
      <c r="G18" s="78">
        <v>-19341.736940590003</v>
      </c>
      <c r="H18" s="78">
        <v>-21367.229286900201</v>
      </c>
      <c r="I18" s="78">
        <v>-22149.358733362198</v>
      </c>
      <c r="J18" s="78">
        <v>-21362.6787787186</v>
      </c>
      <c r="K18" s="78">
        <v>-19317.469345030302</v>
      </c>
      <c r="L18" s="78">
        <v>-19299.662676685297</v>
      </c>
      <c r="M18" s="78">
        <v>-19937.800443258202</v>
      </c>
      <c r="N18" s="78">
        <v>-18231.6050917877</v>
      </c>
      <c r="O18" s="78">
        <v>-17980.009219952801</v>
      </c>
      <c r="P18" s="78">
        <v>-17308.126353629501</v>
      </c>
      <c r="Q18" s="78"/>
      <c r="R18" s="78">
        <v>-19247.645101489601</v>
      </c>
      <c r="S18" s="78">
        <v>-18478.077435278501</v>
      </c>
      <c r="T18" s="78">
        <v>-19217.236462987599</v>
      </c>
      <c r="U18" s="78">
        <v>-19990.615774669997</v>
      </c>
      <c r="V18" s="78">
        <v>-19028.556835531603</v>
      </c>
      <c r="W18" s="78"/>
      <c r="X18" s="78"/>
      <c r="Y18" s="78"/>
      <c r="Z18" s="78"/>
      <c r="AA18" s="78"/>
      <c r="AB18" s="78"/>
      <c r="AC18" s="78"/>
    </row>
    <row r="19" spans="1:29" s="22" customFormat="1" ht="12.75" customHeight="1">
      <c r="A19" s="567" t="s">
        <v>850</v>
      </c>
      <c r="B19" s="567" t="s">
        <v>227</v>
      </c>
      <c r="C19" s="567" t="s">
        <v>851</v>
      </c>
      <c r="D19" s="78">
        <f t="shared" si="0"/>
        <v>-3868.6091400749997</v>
      </c>
      <c r="E19" s="78">
        <v>-3503.5043258710002</v>
      </c>
      <c r="F19" s="78">
        <v>-3539.1439227954002</v>
      </c>
      <c r="G19" s="78">
        <v>-3597.9281031492997</v>
      </c>
      <c r="H19" s="78">
        <v>-3701.3287363104996</v>
      </c>
      <c r="I19" s="78">
        <v>-3690.7708820012003</v>
      </c>
      <c r="J19" s="78">
        <v>-3634.7153558620003</v>
      </c>
      <c r="K19" s="78">
        <v>-3686.215701134</v>
      </c>
      <c r="L19" s="78">
        <v>-3715.5548481313999</v>
      </c>
      <c r="M19" s="78">
        <v>-3708.9761282639997</v>
      </c>
      <c r="N19" s="78">
        <v>-3708.6108520746998</v>
      </c>
      <c r="O19" s="78">
        <v>-3773.9403513928005</v>
      </c>
      <c r="P19" s="78">
        <v>-3868.6091400749997</v>
      </c>
      <c r="Q19" s="78"/>
      <c r="R19" s="78">
        <v>-3877.4513804232001</v>
      </c>
      <c r="S19" s="78">
        <v>-3927.3097368182998</v>
      </c>
      <c r="T19" s="78">
        <v>-3943.3152501</v>
      </c>
      <c r="U19" s="78">
        <v>-4087.1730944699998</v>
      </c>
      <c r="V19" s="78">
        <v>-4140.9070944899995</v>
      </c>
      <c r="W19" s="78"/>
      <c r="X19" s="78"/>
      <c r="Y19" s="78"/>
      <c r="Z19" s="78"/>
      <c r="AA19" s="78"/>
      <c r="AB19" s="78"/>
      <c r="AC19" s="78"/>
    </row>
    <row r="20" spans="1:29" s="28" customFormat="1" ht="12.75" customHeight="1">
      <c r="A20" s="565" t="s">
        <v>858</v>
      </c>
      <c r="B20" s="565" t="s">
        <v>829</v>
      </c>
      <c r="C20" s="565" t="s">
        <v>859</v>
      </c>
      <c r="D20" s="64">
        <f t="shared" si="0"/>
        <v>130546.03283267</v>
      </c>
      <c r="E20" s="64">
        <v>109203.07092914</v>
      </c>
      <c r="F20" s="64">
        <v>109986.35505478</v>
      </c>
      <c r="G20" s="64">
        <v>112963.57164804002</v>
      </c>
      <c r="H20" s="64">
        <v>117031.48650174</v>
      </c>
      <c r="I20" s="64">
        <v>118757.54287327001</v>
      </c>
      <c r="J20" s="64">
        <v>122016.38945494</v>
      </c>
      <c r="K20" s="64">
        <v>123679.03569475</v>
      </c>
      <c r="L20" s="64">
        <v>126074.22352626998</v>
      </c>
      <c r="M20" s="64">
        <v>126621.32947105002</v>
      </c>
      <c r="N20" s="64">
        <v>127828.71949982</v>
      </c>
      <c r="O20" s="64">
        <v>128706.86042222002</v>
      </c>
      <c r="P20" s="64">
        <v>130546.03283267</v>
      </c>
      <c r="Q20" s="64"/>
      <c r="R20" s="64">
        <v>129152.49537521</v>
      </c>
      <c r="S20" s="64">
        <v>130013.70124191001</v>
      </c>
      <c r="T20" s="64">
        <v>133690.57789039001</v>
      </c>
      <c r="U20" s="64">
        <v>137131.92480342998</v>
      </c>
      <c r="V20" s="64">
        <v>139295.54544294</v>
      </c>
      <c r="W20" s="64"/>
      <c r="X20" s="64"/>
      <c r="Y20" s="64"/>
      <c r="Z20" s="64"/>
      <c r="AA20" s="64"/>
      <c r="AB20" s="64"/>
      <c r="AC20" s="64"/>
    </row>
    <row r="21" spans="1:29" s="22" customFormat="1" ht="12.75" customHeight="1">
      <c r="A21" s="566" t="s">
        <v>860</v>
      </c>
      <c r="B21" s="566" t="s">
        <v>830</v>
      </c>
      <c r="C21" s="566" t="s">
        <v>861</v>
      </c>
      <c r="D21" s="78">
        <f t="shared" si="0"/>
        <v>1310.3443349300001</v>
      </c>
      <c r="E21" s="78">
        <v>1063.9913794899999</v>
      </c>
      <c r="F21" s="78">
        <v>998.58086097</v>
      </c>
      <c r="G21" s="78">
        <v>1011.3223143700001</v>
      </c>
      <c r="H21" s="78">
        <v>1028.17163824</v>
      </c>
      <c r="I21" s="78">
        <v>1012.81489548</v>
      </c>
      <c r="J21" s="78">
        <v>1152.3881383</v>
      </c>
      <c r="K21" s="78">
        <v>1185.7089953299999</v>
      </c>
      <c r="L21" s="78">
        <v>1312.3840857600001</v>
      </c>
      <c r="M21" s="78">
        <v>1304.52730363</v>
      </c>
      <c r="N21" s="78">
        <v>1337.36905245</v>
      </c>
      <c r="O21" s="78">
        <v>1270.03472285</v>
      </c>
      <c r="P21" s="78">
        <v>1310.3443349300001</v>
      </c>
      <c r="Q21" s="78"/>
      <c r="R21" s="78">
        <v>1384.5729555999999</v>
      </c>
      <c r="S21" s="78">
        <v>1460.4339491800001</v>
      </c>
      <c r="T21" s="78">
        <v>1708.1824060199999</v>
      </c>
      <c r="U21" s="78">
        <v>1618.70677243</v>
      </c>
      <c r="V21" s="78">
        <v>1626.0723388399999</v>
      </c>
      <c r="W21" s="78"/>
      <c r="X21" s="78"/>
      <c r="Y21" s="78"/>
      <c r="Z21" s="78"/>
      <c r="AA21" s="78"/>
      <c r="AB21" s="78"/>
      <c r="AC21" s="78"/>
    </row>
    <row r="22" spans="1:29" s="22" customFormat="1" ht="12.75" customHeight="1">
      <c r="A22" s="566" t="s">
        <v>862</v>
      </c>
      <c r="B22" s="566" t="s">
        <v>831</v>
      </c>
      <c r="C22" s="566" t="s">
        <v>863</v>
      </c>
      <c r="D22" s="78">
        <f t="shared" si="0"/>
        <v>72220.777950910007</v>
      </c>
      <c r="E22" s="78">
        <v>61909.780850249997</v>
      </c>
      <c r="F22" s="78">
        <v>62497.465842509999</v>
      </c>
      <c r="G22" s="78">
        <v>64256.778659870004</v>
      </c>
      <c r="H22" s="78">
        <v>66383.367852829993</v>
      </c>
      <c r="I22" s="78">
        <v>67185.415342790002</v>
      </c>
      <c r="J22" s="78">
        <v>68899.843451570006</v>
      </c>
      <c r="K22" s="78">
        <v>69156.181529039997</v>
      </c>
      <c r="L22" s="78">
        <v>70021.730197910001</v>
      </c>
      <c r="M22" s="78">
        <v>69864.141073960011</v>
      </c>
      <c r="N22" s="78">
        <v>70007.398928399998</v>
      </c>
      <c r="O22" s="78">
        <v>70827.586250320004</v>
      </c>
      <c r="P22" s="78">
        <v>72220.777950910007</v>
      </c>
      <c r="Q22" s="78"/>
      <c r="R22" s="78">
        <v>71315.873280589993</v>
      </c>
      <c r="S22" s="78">
        <v>72027.767084820007</v>
      </c>
      <c r="T22" s="78">
        <v>74327.830529679995</v>
      </c>
      <c r="U22" s="78">
        <v>76083.270100830006</v>
      </c>
      <c r="V22" s="78">
        <v>76767.579462280002</v>
      </c>
      <c r="W22" s="78"/>
      <c r="X22" s="78"/>
      <c r="Y22" s="78"/>
      <c r="Z22" s="78"/>
      <c r="AA22" s="78"/>
      <c r="AB22" s="78"/>
      <c r="AC22" s="78"/>
    </row>
    <row r="23" spans="1:29" s="22" customFormat="1" ht="12.75" customHeight="1">
      <c r="A23" s="566" t="s">
        <v>864</v>
      </c>
      <c r="B23" s="566" t="s">
        <v>832</v>
      </c>
      <c r="C23" s="566" t="s">
        <v>865</v>
      </c>
      <c r="D23" s="78">
        <f t="shared" si="0"/>
        <v>57014.910546830004</v>
      </c>
      <c r="E23" s="78">
        <v>46229.298699400002</v>
      </c>
      <c r="F23" s="78">
        <v>46490.308351300002</v>
      </c>
      <c r="G23" s="78">
        <v>47695.47067380001</v>
      </c>
      <c r="H23" s="78">
        <v>49619.947010669996</v>
      </c>
      <c r="I23" s="78">
        <v>50559.312634999995</v>
      </c>
      <c r="J23" s="78">
        <v>51964.157865070003</v>
      </c>
      <c r="K23" s="78">
        <v>53337.145170379998</v>
      </c>
      <c r="L23" s="78">
        <v>54740.109242599996</v>
      </c>
      <c r="M23" s="78">
        <v>55452.661093459996</v>
      </c>
      <c r="N23" s="78">
        <v>56483.951518970003</v>
      </c>
      <c r="O23" s="78">
        <v>56609.239449050001</v>
      </c>
      <c r="P23" s="78">
        <v>57014.910546830004</v>
      </c>
      <c r="Q23" s="78"/>
      <c r="R23" s="78">
        <v>56452.049139019997</v>
      </c>
      <c r="S23" s="78">
        <v>56525.500207910001</v>
      </c>
      <c r="T23" s="78">
        <v>57654.564954690002</v>
      </c>
      <c r="U23" s="78">
        <v>59429.947930169998</v>
      </c>
      <c r="V23" s="78">
        <v>60901.893641820003</v>
      </c>
      <c r="W23" s="78"/>
      <c r="X23" s="78"/>
      <c r="Y23" s="78"/>
      <c r="Z23" s="78"/>
      <c r="AA23" s="78"/>
      <c r="AB23" s="78"/>
      <c r="AC23" s="78"/>
    </row>
    <row r="24" spans="1:29" s="28" customFormat="1" ht="12.75" customHeight="1">
      <c r="A24" s="565" t="s">
        <v>866</v>
      </c>
      <c r="B24" s="565" t="s">
        <v>833</v>
      </c>
      <c r="C24" s="565" t="s">
        <v>867</v>
      </c>
      <c r="D24" s="64">
        <f t="shared" si="0"/>
        <v>-55567.938807057799</v>
      </c>
      <c r="E24" s="64">
        <v>-58998.232153063902</v>
      </c>
      <c r="F24" s="64">
        <v>-56929.204084201003</v>
      </c>
      <c r="G24" s="64">
        <v>-57373.736247694796</v>
      </c>
      <c r="H24" s="64">
        <v>-55162.812839113205</v>
      </c>
      <c r="I24" s="64">
        <v>-53681.415613795594</v>
      </c>
      <c r="J24" s="64">
        <v>-51627.700479651197</v>
      </c>
      <c r="K24" s="64">
        <v>-50014.148454419701</v>
      </c>
      <c r="L24" s="64">
        <v>-50756.538800538605</v>
      </c>
      <c r="M24" s="64">
        <v>-51201.110943044492</v>
      </c>
      <c r="N24" s="64">
        <v>-52232.694104185801</v>
      </c>
      <c r="O24" s="64">
        <v>-53116.068629813904</v>
      </c>
      <c r="P24" s="64">
        <v>-55567.938807057799</v>
      </c>
      <c r="Q24" s="64"/>
      <c r="R24" s="64">
        <v>-61018.373827139891</v>
      </c>
      <c r="S24" s="64">
        <v>-61075.4033832598</v>
      </c>
      <c r="T24" s="64">
        <v>-60275.716148063904</v>
      </c>
      <c r="U24" s="64">
        <v>-59800.77191612</v>
      </c>
      <c r="V24" s="64">
        <v>-59806.076990179507</v>
      </c>
      <c r="W24" s="64"/>
      <c r="X24" s="64"/>
      <c r="Y24" s="64"/>
      <c r="Z24" s="64"/>
      <c r="AA24" s="64"/>
      <c r="AB24" s="64"/>
      <c r="AC24" s="64"/>
    </row>
    <row r="25" spans="1:29" s="28" customFormat="1" ht="12.75" customHeight="1">
      <c r="A25" s="565" t="s">
        <v>868</v>
      </c>
      <c r="B25" s="565" t="s">
        <v>834</v>
      </c>
      <c r="C25" s="565" t="s">
        <v>869</v>
      </c>
      <c r="D25" s="64">
        <f t="shared" si="0"/>
        <v>-11129.442053332197</v>
      </c>
      <c r="E25" s="64">
        <v>-5334.3208066775951</v>
      </c>
      <c r="F25" s="64">
        <v>-7100.0514524156924</v>
      </c>
      <c r="G25" s="64">
        <v>-5929.6566517540032</v>
      </c>
      <c r="H25" s="64">
        <v>-6710.0895758646966</v>
      </c>
      <c r="I25" s="64">
        <v>-7170.3716967575983</v>
      </c>
      <c r="J25" s="64">
        <v>-7616.6728775382044</v>
      </c>
      <c r="K25" s="64">
        <v>-9984.8508522153988</v>
      </c>
      <c r="L25" s="64">
        <v>-10258.459573256901</v>
      </c>
      <c r="M25" s="64">
        <v>-10049.813473957405</v>
      </c>
      <c r="N25" s="64">
        <v>-11010.800060000798</v>
      </c>
      <c r="O25" s="64">
        <v>-12923.128820750801</v>
      </c>
      <c r="P25" s="64">
        <v>-11129.442053332197</v>
      </c>
      <c r="Q25" s="64"/>
      <c r="R25" s="64">
        <v>-9205.2796758754957</v>
      </c>
      <c r="S25" s="64">
        <v>-9284.2629954868007</v>
      </c>
      <c r="T25" s="64">
        <v>-8792.292957810092</v>
      </c>
      <c r="U25" s="64">
        <v>-6675.4308338500005</v>
      </c>
      <c r="V25" s="64">
        <v>-6389.2095454170076</v>
      </c>
      <c r="W25" s="64"/>
      <c r="X25" s="64"/>
      <c r="Y25" s="64"/>
      <c r="Z25" s="64"/>
      <c r="AA25" s="64"/>
      <c r="AB25" s="64"/>
      <c r="AC25" s="64"/>
    </row>
    <row r="26" spans="1:29" s="28" customFormat="1" ht="25.5">
      <c r="A26" s="563" t="s">
        <v>870</v>
      </c>
      <c r="B26" s="563" t="s">
        <v>835</v>
      </c>
      <c r="C26" s="563" t="s">
        <v>871</v>
      </c>
      <c r="D26" s="64">
        <f t="shared" si="0"/>
        <v>204071.10932557</v>
      </c>
      <c r="E26" s="64">
        <v>187213.43559477001</v>
      </c>
      <c r="F26" s="64">
        <v>187294.25672323001</v>
      </c>
      <c r="G26" s="64">
        <v>192782.75848572</v>
      </c>
      <c r="H26" s="64">
        <v>193978.69753609999</v>
      </c>
      <c r="I26" s="64">
        <v>192955.68813167998</v>
      </c>
      <c r="J26" s="64">
        <v>196313.34780369999</v>
      </c>
      <c r="K26" s="64">
        <v>198188.19664255</v>
      </c>
      <c r="L26" s="64">
        <v>198692.06054145002</v>
      </c>
      <c r="M26" s="64">
        <v>197755.84695995002</v>
      </c>
      <c r="N26" s="64">
        <v>200489.56060950001</v>
      </c>
      <c r="O26" s="64">
        <v>198809.51926395</v>
      </c>
      <c r="P26" s="64">
        <v>204071.10932557</v>
      </c>
      <c r="Q26" s="64"/>
      <c r="R26" s="64">
        <v>196441.20418921002</v>
      </c>
      <c r="S26" s="64">
        <v>197644.67283040003</v>
      </c>
      <c r="T26" s="64">
        <v>203359.82075668999</v>
      </c>
      <c r="U26" s="64">
        <v>206266.41453067999</v>
      </c>
      <c r="V26" s="64">
        <v>209601.73560598001</v>
      </c>
      <c r="W26" s="64"/>
      <c r="X26" s="64"/>
      <c r="Y26" s="64"/>
      <c r="Z26" s="64"/>
      <c r="AA26" s="64"/>
      <c r="AB26" s="64"/>
      <c r="AC26" s="64"/>
    </row>
    <row r="27" spans="1:29" s="22" customFormat="1" ht="12.75">
      <c r="A27" s="564" t="s">
        <v>872</v>
      </c>
      <c r="B27" s="564" t="s">
        <v>836</v>
      </c>
      <c r="C27" s="564" t="s">
        <v>873</v>
      </c>
      <c r="D27" s="78">
        <f t="shared" si="0"/>
        <v>84826.728468500005</v>
      </c>
      <c r="E27" s="78">
        <v>78231.31876088999</v>
      </c>
      <c r="F27" s="78">
        <v>77192.037308409999</v>
      </c>
      <c r="G27" s="78">
        <v>78306.571929580008</v>
      </c>
      <c r="H27" s="78">
        <v>79419.769083389998</v>
      </c>
      <c r="I27" s="78">
        <v>78443.812122200005</v>
      </c>
      <c r="J27" s="78">
        <v>81058.269220529997</v>
      </c>
      <c r="K27" s="78">
        <v>83378.375523120005</v>
      </c>
      <c r="L27" s="78">
        <v>84369.36953453999</v>
      </c>
      <c r="M27" s="78">
        <v>83431.448327089995</v>
      </c>
      <c r="N27" s="78">
        <v>84224.165806559991</v>
      </c>
      <c r="O27" s="78">
        <v>81700.468108879999</v>
      </c>
      <c r="P27" s="78">
        <v>84826.728468500005</v>
      </c>
      <c r="Q27" s="78"/>
      <c r="R27" s="78">
        <v>79777.100282880012</v>
      </c>
      <c r="S27" s="78">
        <v>80057.141435480007</v>
      </c>
      <c r="T27" s="78">
        <v>82414.570211820013</v>
      </c>
      <c r="U27" s="78">
        <v>84629.197267320007</v>
      </c>
      <c r="V27" s="78">
        <v>87275.138754779997</v>
      </c>
      <c r="W27" s="78"/>
      <c r="X27" s="78"/>
      <c r="Y27" s="78"/>
      <c r="Z27" s="78"/>
      <c r="AA27" s="78"/>
      <c r="AB27" s="78"/>
      <c r="AC27" s="78"/>
    </row>
    <row r="28" spans="1:29" s="22" customFormat="1" ht="25.5">
      <c r="A28" s="564" t="s">
        <v>874</v>
      </c>
      <c r="B28" s="564" t="s">
        <v>837</v>
      </c>
      <c r="C28" s="564" t="s">
        <v>875</v>
      </c>
      <c r="D28" s="78">
        <f t="shared" si="0"/>
        <v>119244.38085707001</v>
      </c>
      <c r="E28" s="78">
        <v>108982.11683388001</v>
      </c>
      <c r="F28" s="78">
        <v>110102.21941482001</v>
      </c>
      <c r="G28" s="78">
        <v>114476.18655614</v>
      </c>
      <c r="H28" s="78">
        <v>114558.92845271001</v>
      </c>
      <c r="I28" s="78">
        <v>114511.87600947999</v>
      </c>
      <c r="J28" s="78">
        <v>115255.07858316999</v>
      </c>
      <c r="K28" s="78">
        <v>114809.82111942999</v>
      </c>
      <c r="L28" s="78">
        <v>114322.69100691</v>
      </c>
      <c r="M28" s="78">
        <v>114324.39863286</v>
      </c>
      <c r="N28" s="78">
        <v>116265.39480294001</v>
      </c>
      <c r="O28" s="78">
        <v>117109.05115507</v>
      </c>
      <c r="P28" s="78">
        <v>119244.38085707001</v>
      </c>
      <c r="Q28" s="78"/>
      <c r="R28" s="78">
        <v>116664.10390633</v>
      </c>
      <c r="S28" s="78">
        <v>117587.53139491999</v>
      </c>
      <c r="T28" s="78">
        <v>120945.25054487</v>
      </c>
      <c r="U28" s="78">
        <v>121637.21726336</v>
      </c>
      <c r="V28" s="78">
        <v>122326.59685120001</v>
      </c>
      <c r="W28" s="78"/>
      <c r="X28" s="78"/>
      <c r="Y28" s="78"/>
      <c r="Z28" s="78"/>
      <c r="AA28" s="78"/>
      <c r="AB28" s="78"/>
      <c r="AC28" s="78"/>
    </row>
    <row r="29" spans="1:29" s="22" customFormat="1" ht="25.5">
      <c r="A29" s="566" t="s">
        <v>876</v>
      </c>
      <c r="B29" s="566" t="s">
        <v>2558</v>
      </c>
      <c r="C29" s="566" t="s">
        <v>877</v>
      </c>
      <c r="D29" s="78">
        <f t="shared" si="0"/>
        <v>36805.197631030016</v>
      </c>
      <c r="E29" s="78">
        <v>32922.278917039992</v>
      </c>
      <c r="F29" s="78">
        <v>33349.678815010004</v>
      </c>
      <c r="G29" s="78">
        <v>35285.507246590001</v>
      </c>
      <c r="H29" s="78">
        <v>35664.635557670008</v>
      </c>
      <c r="I29" s="78">
        <v>35959.241075419995</v>
      </c>
      <c r="J29" s="78">
        <v>37085.436453750008</v>
      </c>
      <c r="K29" s="78">
        <v>35879.698254729985</v>
      </c>
      <c r="L29" s="78">
        <v>35550.634794570018</v>
      </c>
      <c r="M29" s="78">
        <v>34002.44546029</v>
      </c>
      <c r="N29" s="78">
        <v>34770.906238219992</v>
      </c>
      <c r="O29" s="78">
        <v>34956.914437869986</v>
      </c>
      <c r="P29" s="78">
        <v>36805.197631030016</v>
      </c>
      <c r="Q29" s="78"/>
      <c r="R29" s="78">
        <v>34614.135422389998</v>
      </c>
      <c r="S29" s="78">
        <v>35114.89943920001</v>
      </c>
      <c r="T29" s="78">
        <v>37090.459970579992</v>
      </c>
      <c r="U29" s="78">
        <v>37376.25450245</v>
      </c>
      <c r="V29" s="78">
        <v>37935.203748990003</v>
      </c>
      <c r="W29" s="78"/>
      <c r="X29" s="78"/>
      <c r="Y29" s="78"/>
      <c r="Z29" s="78"/>
      <c r="AA29" s="78"/>
      <c r="AB29" s="78"/>
      <c r="AC29" s="78"/>
    </row>
    <row r="30" spans="1:29" s="22" customFormat="1" ht="25.5" customHeight="1">
      <c r="A30" s="568" t="s">
        <v>878</v>
      </c>
      <c r="B30" s="568" t="s">
        <v>2559</v>
      </c>
      <c r="C30" s="568" t="s">
        <v>879</v>
      </c>
      <c r="D30" s="78">
        <f t="shared" si="0"/>
        <v>32944.347619669999</v>
      </c>
      <c r="E30" s="78">
        <v>25496.732223970001</v>
      </c>
      <c r="F30" s="78">
        <v>26094.051287690003</v>
      </c>
      <c r="G30" s="78">
        <v>26747.254400220005</v>
      </c>
      <c r="H30" s="78">
        <v>27456.653276430006</v>
      </c>
      <c r="I30" s="78">
        <v>28199.314455149994</v>
      </c>
      <c r="J30" s="78">
        <v>28577.672060790002</v>
      </c>
      <c r="K30" s="78">
        <v>28990.189173330004</v>
      </c>
      <c r="L30" s="78">
        <v>29352.538231949999</v>
      </c>
      <c r="M30" s="78">
        <v>29788.652400690004</v>
      </c>
      <c r="N30" s="78">
        <v>30896.114331830002</v>
      </c>
      <c r="O30" s="78">
        <v>32044.824113130002</v>
      </c>
      <c r="P30" s="78">
        <v>32944.347619669999</v>
      </c>
      <c r="Q30" s="78"/>
      <c r="R30" s="78">
        <v>34029.611623509998</v>
      </c>
      <c r="S30" s="78">
        <v>34949.983114670002</v>
      </c>
      <c r="T30" s="78">
        <v>35350.928052470001</v>
      </c>
      <c r="U30" s="78">
        <v>36189.832568879996</v>
      </c>
      <c r="V30" s="78">
        <v>36495.109405579999</v>
      </c>
      <c r="W30" s="78"/>
      <c r="X30" s="78"/>
      <c r="Y30" s="78"/>
      <c r="Z30" s="78"/>
      <c r="AA30" s="78"/>
      <c r="AB30" s="78"/>
      <c r="AC30" s="78"/>
    </row>
    <row r="31" spans="1:29" s="22" customFormat="1" ht="12.75" customHeight="1" thickBot="1">
      <c r="A31" s="569" t="s">
        <v>880</v>
      </c>
      <c r="B31" s="569" t="s">
        <v>2560</v>
      </c>
      <c r="C31" s="569" t="s">
        <v>881</v>
      </c>
      <c r="D31" s="79">
        <f t="shared" si="0"/>
        <v>49494.835606370005</v>
      </c>
      <c r="E31" s="79">
        <v>50563.105692870005</v>
      </c>
      <c r="F31" s="79">
        <v>50658.489312120008</v>
      </c>
      <c r="G31" s="79">
        <v>52443.424909330002</v>
      </c>
      <c r="H31" s="79">
        <v>51437.639618610003</v>
      </c>
      <c r="I31" s="79">
        <v>50353.320478910005</v>
      </c>
      <c r="J31" s="79">
        <v>49591.970068629998</v>
      </c>
      <c r="K31" s="79">
        <v>49939.933691370003</v>
      </c>
      <c r="L31" s="79">
        <v>49419.517980390003</v>
      </c>
      <c r="M31" s="79">
        <v>50533.30077188</v>
      </c>
      <c r="N31" s="79">
        <v>50598.374232889997</v>
      </c>
      <c r="O31" s="79">
        <v>50107.312604070001</v>
      </c>
      <c r="P31" s="79">
        <v>49494.835606370005</v>
      </c>
      <c r="Q31" s="79"/>
      <c r="R31" s="79">
        <v>48020.356860430002</v>
      </c>
      <c r="S31" s="79">
        <v>47522.648841050002</v>
      </c>
      <c r="T31" s="79">
        <v>48503.862521820003</v>
      </c>
      <c r="U31" s="79">
        <v>48071.130192029996</v>
      </c>
      <c r="V31" s="79">
        <v>47896.283696629995</v>
      </c>
      <c r="W31" s="79"/>
      <c r="X31" s="79"/>
      <c r="Y31" s="79"/>
      <c r="Z31" s="79"/>
      <c r="AA31" s="79"/>
      <c r="AB31" s="79"/>
      <c r="AC31" s="79"/>
    </row>
    <row r="32" spans="1:29" s="22" customFormat="1" ht="5.0999999999999996" customHeight="1"/>
    <row r="33" spans="1:3" s="22" customFormat="1" ht="12.75" customHeight="1">
      <c r="A33" s="22" t="s">
        <v>2562</v>
      </c>
      <c r="B33" s="22" t="s">
        <v>2563</v>
      </c>
      <c r="C33" s="22" t="s">
        <v>2564</v>
      </c>
    </row>
    <row r="34" spans="1:3" s="22" customFormat="1" ht="12.75" customHeight="1">
      <c r="A34" s="22" t="s">
        <v>2835</v>
      </c>
      <c r="B34" s="22" t="s">
        <v>2836</v>
      </c>
      <c r="C34" s="22" t="s">
        <v>3886</v>
      </c>
    </row>
    <row r="35" spans="1:3" s="22" customFormat="1" ht="12.75" customHeight="1">
      <c r="A35" s="22" t="s">
        <v>761</v>
      </c>
      <c r="B35" s="22" t="s">
        <v>720</v>
      </c>
      <c r="C35" s="22" t="s">
        <v>2277</v>
      </c>
    </row>
  </sheetData>
  <mergeCells count="7">
    <mergeCell ref="Q6:Q7"/>
    <mergeCell ref="R6:AC6"/>
    <mergeCell ref="A6:A7"/>
    <mergeCell ref="C6:C7"/>
    <mergeCell ref="E6:P6"/>
    <mergeCell ref="D6:D7"/>
    <mergeCell ref="B6:B7"/>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zoomScale="80" zoomScaleNormal="80" workbookViewId="0">
      <pane xSplit="3" ySplit="7" topLeftCell="D8" activePane="bottomRight" state="frozen"/>
      <selection activeCell="U37" sqref="U37"/>
      <selection pane="topRight" activeCell="U37" sqref="U37"/>
      <selection pane="bottomLeft" activeCell="U37" sqref="U37"/>
      <selection pane="bottomRight"/>
    </sheetView>
  </sheetViews>
  <sheetFormatPr defaultColWidth="9.140625" defaultRowHeight="15"/>
  <cols>
    <col min="1" max="3" width="40.7109375" style="24" customWidth="1"/>
    <col min="4" max="29" width="9.85546875" style="24" customWidth="1"/>
    <col min="30" max="16384" width="9.140625" style="24"/>
  </cols>
  <sheetData>
    <row r="1" spans="1:29" ht="15" customHeight="1">
      <c r="A1" s="49" t="s">
        <v>595</v>
      </c>
      <c r="B1" s="49" t="s">
        <v>202</v>
      </c>
      <c r="C1" s="49" t="s">
        <v>596</v>
      </c>
    </row>
    <row r="2" spans="1:29" ht="5.0999999999999996" customHeight="1">
      <c r="A2" s="49"/>
      <c r="B2" s="49"/>
      <c r="C2" s="49"/>
    </row>
    <row r="3" spans="1:29" s="82" customFormat="1" ht="18.75" customHeight="1">
      <c r="A3" s="86" t="s">
        <v>2565</v>
      </c>
      <c r="B3" s="86" t="s">
        <v>2566</v>
      </c>
      <c r="C3" s="86" t="s">
        <v>2567</v>
      </c>
    </row>
    <row r="4" spans="1:29" s="20" customFormat="1" ht="5.0999999999999996" customHeight="1">
      <c r="A4" s="87"/>
      <c r="B4" s="87"/>
      <c r="C4" s="87"/>
    </row>
    <row r="5" spans="1:29" s="20" customFormat="1" ht="12.75" customHeight="1" thickBot="1">
      <c r="A5" s="54" t="s">
        <v>707</v>
      </c>
      <c r="B5" s="54" t="s">
        <v>707</v>
      </c>
      <c r="C5" s="54" t="s">
        <v>765</v>
      </c>
      <c r="D5" s="30"/>
      <c r="E5" s="30"/>
      <c r="F5" s="30"/>
      <c r="G5" s="30"/>
      <c r="H5" s="30"/>
      <c r="I5" s="30"/>
      <c r="J5" s="30"/>
      <c r="K5" s="30"/>
      <c r="L5" s="30"/>
      <c r="M5" s="30"/>
      <c r="N5" s="30"/>
      <c r="O5" s="30"/>
      <c r="P5" s="30"/>
      <c r="Q5" s="30"/>
      <c r="R5" s="30"/>
      <c r="S5" s="30"/>
      <c r="T5" s="30"/>
      <c r="U5" s="30"/>
      <c r="V5" s="30"/>
      <c r="W5" s="30"/>
      <c r="X5" s="30"/>
      <c r="Y5" s="30"/>
      <c r="Z5" s="30"/>
      <c r="AA5" s="30"/>
      <c r="AB5" s="30"/>
      <c r="AC5" s="30"/>
    </row>
    <row r="6" spans="1:29" s="22" customFormat="1" ht="17.100000000000001" customHeight="1">
      <c r="A6" s="1370"/>
      <c r="B6" s="1370"/>
      <c r="C6" s="1370"/>
      <c r="D6" s="1373" t="s">
        <v>5456</v>
      </c>
      <c r="E6" s="1371" t="s">
        <v>3862</v>
      </c>
      <c r="F6" s="1371"/>
      <c r="G6" s="1371"/>
      <c r="H6" s="1371"/>
      <c r="I6" s="1371"/>
      <c r="J6" s="1371"/>
      <c r="K6" s="1371"/>
      <c r="L6" s="1371"/>
      <c r="M6" s="1371"/>
      <c r="N6" s="1371"/>
      <c r="O6" s="1371"/>
      <c r="P6" s="1372"/>
      <c r="Q6" s="1373">
        <v>2019</v>
      </c>
      <c r="R6" s="1371" t="s">
        <v>5516</v>
      </c>
      <c r="S6" s="1371"/>
      <c r="T6" s="1371"/>
      <c r="U6" s="1371"/>
      <c r="V6" s="1371"/>
      <c r="W6" s="1371"/>
      <c r="X6" s="1371"/>
      <c r="Y6" s="1371"/>
      <c r="Z6" s="1371"/>
      <c r="AA6" s="1371"/>
      <c r="AB6" s="1371"/>
      <c r="AC6" s="1372"/>
    </row>
    <row r="7" spans="1:29" s="22" customFormat="1" ht="17.100000000000001" customHeight="1" thickBot="1">
      <c r="A7" s="1363"/>
      <c r="B7" s="1363"/>
      <c r="C7" s="1363"/>
      <c r="D7" s="1374"/>
      <c r="E7" s="129" t="s">
        <v>777</v>
      </c>
      <c r="F7" s="129" t="s">
        <v>778</v>
      </c>
      <c r="G7" s="129" t="s">
        <v>779</v>
      </c>
      <c r="H7" s="1271" t="s">
        <v>780</v>
      </c>
      <c r="I7" s="449" t="s">
        <v>781</v>
      </c>
      <c r="J7" s="449" t="s">
        <v>782</v>
      </c>
      <c r="K7" s="449" t="s">
        <v>783</v>
      </c>
      <c r="L7" s="449" t="s">
        <v>784</v>
      </c>
      <c r="M7" s="449" t="s">
        <v>785</v>
      </c>
      <c r="N7" s="449" t="s">
        <v>786</v>
      </c>
      <c r="O7" s="449" t="s">
        <v>787</v>
      </c>
      <c r="P7" s="449" t="s">
        <v>5450</v>
      </c>
      <c r="Q7" s="1374"/>
      <c r="R7" s="129" t="s">
        <v>4368</v>
      </c>
      <c r="S7" s="129" t="s">
        <v>4674</v>
      </c>
      <c r="T7" s="129" t="s">
        <v>4759</v>
      </c>
      <c r="U7" s="1271" t="s">
        <v>4912</v>
      </c>
      <c r="V7" s="449" t="s">
        <v>5003</v>
      </c>
      <c r="W7" s="449" t="s">
        <v>782</v>
      </c>
      <c r="X7" s="449" t="s">
        <v>783</v>
      </c>
      <c r="Y7" s="449" t="s">
        <v>784</v>
      </c>
      <c r="Z7" s="449" t="s">
        <v>785</v>
      </c>
      <c r="AA7" s="449" t="s">
        <v>5324</v>
      </c>
      <c r="AB7" s="449" t="s">
        <v>5382</v>
      </c>
      <c r="AC7" s="449" t="s">
        <v>5450</v>
      </c>
    </row>
    <row r="8" spans="1:29" s="20" customFormat="1" ht="5.0999999999999996" customHeight="1">
      <c r="A8" s="83"/>
      <c r="B8" s="447"/>
      <c r="C8" s="447"/>
      <c r="D8" s="5"/>
      <c r="E8" s="5"/>
      <c r="F8" s="5"/>
      <c r="G8" s="5"/>
      <c r="H8" s="5"/>
      <c r="I8" s="5"/>
      <c r="J8" s="5"/>
      <c r="K8" s="5"/>
      <c r="L8" s="5"/>
      <c r="M8" s="5"/>
      <c r="N8" s="5"/>
      <c r="O8" s="5"/>
      <c r="P8" s="5"/>
      <c r="Q8" s="5"/>
      <c r="R8" s="5"/>
      <c r="S8" s="5"/>
      <c r="T8" s="5"/>
      <c r="U8" s="5"/>
      <c r="V8" s="5"/>
      <c r="W8" s="5"/>
      <c r="X8" s="5"/>
      <c r="Y8" s="5"/>
      <c r="Z8" s="5"/>
      <c r="AA8" s="5"/>
      <c r="AB8" s="5"/>
      <c r="AC8" s="5"/>
    </row>
    <row r="9" spans="1:29" s="22" customFormat="1" ht="12.75" customHeight="1">
      <c r="A9" s="637" t="s">
        <v>789</v>
      </c>
      <c r="B9" s="517" t="s">
        <v>23</v>
      </c>
      <c r="C9" s="517" t="s">
        <v>790</v>
      </c>
      <c r="D9" s="14">
        <f>P9</f>
        <v>106347.27872567</v>
      </c>
      <c r="E9" s="12">
        <v>94416.287389809993</v>
      </c>
      <c r="F9" s="12">
        <v>93458.602185710013</v>
      </c>
      <c r="G9" s="12">
        <v>94841.727191789993</v>
      </c>
      <c r="H9" s="14">
        <v>97619.083604679981</v>
      </c>
      <c r="I9" s="14">
        <v>95254.664915739995</v>
      </c>
      <c r="J9" s="14">
        <v>98631.306231880008</v>
      </c>
      <c r="K9" s="14">
        <v>100420.94245221002</v>
      </c>
      <c r="L9" s="14">
        <v>103210.79928241999</v>
      </c>
      <c r="M9" s="14">
        <v>100895.57182530999</v>
      </c>
      <c r="N9" s="14">
        <v>102132.93489742999</v>
      </c>
      <c r="O9" s="14">
        <v>99641.263554150006</v>
      </c>
      <c r="P9" s="14">
        <v>106347.27872567</v>
      </c>
      <c r="Q9" s="14"/>
      <c r="R9" s="12">
        <v>97052.640066050008</v>
      </c>
      <c r="S9" s="12">
        <v>97076.893888310005</v>
      </c>
      <c r="T9" s="12">
        <v>100502.71648907999</v>
      </c>
      <c r="U9" s="14">
        <v>104099.69957114001</v>
      </c>
      <c r="V9" s="14">
        <v>105494.07166134</v>
      </c>
      <c r="W9" s="14"/>
      <c r="X9" s="14"/>
      <c r="Y9" s="14"/>
      <c r="Z9" s="14"/>
      <c r="AA9" s="14"/>
      <c r="AB9" s="14"/>
      <c r="AC9" s="14"/>
    </row>
    <row r="10" spans="1:29" s="22" customFormat="1" ht="12.75" customHeight="1">
      <c r="A10" s="59" t="s">
        <v>791</v>
      </c>
      <c r="B10" s="452" t="s">
        <v>24</v>
      </c>
      <c r="C10" s="452" t="s">
        <v>792</v>
      </c>
      <c r="D10" s="14">
        <f t="shared" ref="D10:D26" si="0">P10</f>
        <v>93566.133708909998</v>
      </c>
      <c r="E10" s="12">
        <v>85566.508223630008</v>
      </c>
      <c r="F10" s="12">
        <v>84405.530410630003</v>
      </c>
      <c r="G10" s="12">
        <v>85021.060862630009</v>
      </c>
      <c r="H10" s="14">
        <v>86388.501983430004</v>
      </c>
      <c r="I10" s="14">
        <v>85329.568145149984</v>
      </c>
      <c r="J10" s="14">
        <v>88004.828524149998</v>
      </c>
      <c r="K10" s="14">
        <v>90751.484369149999</v>
      </c>
      <c r="L10" s="14">
        <v>92522.590132450001</v>
      </c>
      <c r="M10" s="14">
        <v>91289.864831450002</v>
      </c>
      <c r="N10" s="14">
        <v>92444.492676949987</v>
      </c>
      <c r="O10" s="14">
        <v>90182.695721949989</v>
      </c>
      <c r="P10" s="14">
        <v>93566.133708909998</v>
      </c>
      <c r="Q10" s="14"/>
      <c r="R10" s="12">
        <v>87754.04250340999</v>
      </c>
      <c r="S10" s="12">
        <v>88087.569376910003</v>
      </c>
      <c r="T10" s="12">
        <v>90014.045358910007</v>
      </c>
      <c r="U10" s="14">
        <v>92672.078981110011</v>
      </c>
      <c r="V10" s="14">
        <v>95242.209648609991</v>
      </c>
      <c r="W10" s="14"/>
      <c r="X10" s="14"/>
      <c r="Y10" s="14"/>
      <c r="Z10" s="14"/>
      <c r="AA10" s="14"/>
      <c r="AB10" s="14"/>
      <c r="AC10" s="14"/>
    </row>
    <row r="11" spans="1:29" s="22" customFormat="1" ht="12.75" customHeight="1">
      <c r="A11" s="59" t="s">
        <v>793</v>
      </c>
      <c r="B11" s="452" t="s">
        <v>25</v>
      </c>
      <c r="C11" s="452" t="s">
        <v>794</v>
      </c>
      <c r="D11" s="14">
        <f t="shared" si="0"/>
        <v>84826.728468500005</v>
      </c>
      <c r="E11" s="12">
        <v>78231.31876088999</v>
      </c>
      <c r="F11" s="12">
        <v>77192.037308409999</v>
      </c>
      <c r="G11" s="12">
        <v>78306.571929580008</v>
      </c>
      <c r="H11" s="14">
        <v>79419.769083389998</v>
      </c>
      <c r="I11" s="14">
        <v>78443.812122200005</v>
      </c>
      <c r="J11" s="14">
        <v>81058.269220529997</v>
      </c>
      <c r="K11" s="14">
        <v>83378.375523120005</v>
      </c>
      <c r="L11" s="14">
        <v>84369.369534540005</v>
      </c>
      <c r="M11" s="14">
        <v>83431.448327089995</v>
      </c>
      <c r="N11" s="14">
        <v>84224.165806559991</v>
      </c>
      <c r="O11" s="14">
        <v>81700.468108879999</v>
      </c>
      <c r="P11" s="14">
        <v>84826.728468500005</v>
      </c>
      <c r="Q11" s="14"/>
      <c r="R11" s="12">
        <v>79777.100282880012</v>
      </c>
      <c r="S11" s="12">
        <v>80057.141435480007</v>
      </c>
      <c r="T11" s="12">
        <v>82414.570211820013</v>
      </c>
      <c r="U11" s="14">
        <v>84629.197267320007</v>
      </c>
      <c r="V11" s="14">
        <v>87275.138754779997</v>
      </c>
      <c r="W11" s="14"/>
      <c r="X11" s="14"/>
      <c r="Y11" s="14"/>
      <c r="Z11" s="14"/>
      <c r="AA11" s="14"/>
      <c r="AB11" s="14"/>
      <c r="AC11" s="14"/>
    </row>
    <row r="12" spans="1:29" s="22" customFormat="1" ht="12.75" customHeight="1">
      <c r="A12" s="637" t="s">
        <v>795</v>
      </c>
      <c r="B12" s="517" t="s">
        <v>26</v>
      </c>
      <c r="C12" s="517" t="s">
        <v>796</v>
      </c>
      <c r="D12" s="14">
        <f t="shared" si="0"/>
        <v>121631.92609953001</v>
      </c>
      <c r="E12" s="12">
        <v>111153.59767792998</v>
      </c>
      <c r="F12" s="12">
        <v>110541.71612342</v>
      </c>
      <c r="G12" s="12">
        <v>113592.07917617001</v>
      </c>
      <c r="H12" s="14">
        <v>115084.40464106</v>
      </c>
      <c r="I12" s="14">
        <v>114403.05319761999</v>
      </c>
      <c r="J12" s="14">
        <v>118143.70567428002</v>
      </c>
      <c r="K12" s="14">
        <v>119258.07377784999</v>
      </c>
      <c r="L12" s="14">
        <v>119920.00432911002</v>
      </c>
      <c r="M12" s="14">
        <v>117433.89378737999</v>
      </c>
      <c r="N12" s="14">
        <v>118995.07204477998</v>
      </c>
      <c r="O12" s="14">
        <v>116657.38254674998</v>
      </c>
      <c r="P12" s="14">
        <v>121631.92609953001</v>
      </c>
      <c r="Q12" s="14"/>
      <c r="R12" s="12">
        <v>114391.23570527001</v>
      </c>
      <c r="S12" s="12">
        <v>115172.04087468002</v>
      </c>
      <c r="T12" s="12">
        <v>119505.03018240001</v>
      </c>
      <c r="U12" s="14">
        <v>122005.45176976999</v>
      </c>
      <c r="V12" s="14">
        <v>125210.34250376999</v>
      </c>
      <c r="W12" s="14"/>
      <c r="X12" s="14"/>
      <c r="Y12" s="14"/>
      <c r="Z12" s="14"/>
      <c r="AA12" s="14"/>
      <c r="AB12" s="14"/>
      <c r="AC12" s="14"/>
    </row>
    <row r="13" spans="1:29" s="22" customFormat="1" ht="12.75" customHeight="1">
      <c r="A13" s="637" t="s">
        <v>797</v>
      </c>
      <c r="B13" s="517" t="s">
        <v>27</v>
      </c>
      <c r="C13" s="517" t="s">
        <v>798</v>
      </c>
      <c r="D13" s="14">
        <f t="shared" si="0"/>
        <v>154576.27371920002</v>
      </c>
      <c r="E13" s="12">
        <v>136650.3299019</v>
      </c>
      <c r="F13" s="12">
        <v>136635.76741111002</v>
      </c>
      <c r="G13" s="12">
        <v>140339.33357639</v>
      </c>
      <c r="H13" s="14">
        <v>142541.05791749002</v>
      </c>
      <c r="I13" s="14">
        <v>142602.36765276999</v>
      </c>
      <c r="J13" s="14">
        <v>146721.37773507001</v>
      </c>
      <c r="K13" s="14">
        <v>148248.26295117999</v>
      </c>
      <c r="L13" s="14">
        <v>149272.54256106002</v>
      </c>
      <c r="M13" s="14">
        <v>147222.54618807</v>
      </c>
      <c r="N13" s="14">
        <v>149891.18637660999</v>
      </c>
      <c r="O13" s="14">
        <v>148702.20665987997</v>
      </c>
      <c r="P13" s="14">
        <v>154576.27371920002</v>
      </c>
      <c r="Q13" s="14"/>
      <c r="R13" s="12">
        <v>148420.84732877999</v>
      </c>
      <c r="S13" s="12">
        <v>150122.02398935001</v>
      </c>
      <c r="T13" s="12">
        <v>154855.95823487002</v>
      </c>
      <c r="U13" s="14">
        <v>158195.28433865</v>
      </c>
      <c r="V13" s="14">
        <v>161705.45190934997</v>
      </c>
      <c r="W13" s="14"/>
      <c r="X13" s="14"/>
      <c r="Y13" s="14"/>
      <c r="Z13" s="14"/>
      <c r="AA13" s="14"/>
      <c r="AB13" s="14"/>
      <c r="AC13" s="14"/>
    </row>
    <row r="14" spans="1:29" s="22" customFormat="1" ht="12.75" customHeight="1">
      <c r="A14" s="637" t="s">
        <v>799</v>
      </c>
      <c r="B14" s="517" t="s">
        <v>28</v>
      </c>
      <c r="C14" s="517" t="s">
        <v>800</v>
      </c>
      <c r="D14" s="14">
        <f t="shared" si="0"/>
        <v>204071.10932557003</v>
      </c>
      <c r="E14" s="12">
        <v>187213.43559477001</v>
      </c>
      <c r="F14" s="12">
        <v>187294.25672323001</v>
      </c>
      <c r="G14" s="12">
        <v>192782.75848572</v>
      </c>
      <c r="H14" s="14">
        <v>193978.69753609999</v>
      </c>
      <c r="I14" s="14">
        <v>192955.68813167998</v>
      </c>
      <c r="J14" s="14">
        <v>196313.34780370002</v>
      </c>
      <c r="K14" s="14">
        <v>198188.19664255</v>
      </c>
      <c r="L14" s="14">
        <v>198692.06054145002</v>
      </c>
      <c r="M14" s="14">
        <v>197755.84695994999</v>
      </c>
      <c r="N14" s="14">
        <v>200489.56060949998</v>
      </c>
      <c r="O14" s="14">
        <v>198809.51926395</v>
      </c>
      <c r="P14" s="14">
        <v>204071.10932557003</v>
      </c>
      <c r="Q14" s="14"/>
      <c r="R14" s="12">
        <v>196441.20418921</v>
      </c>
      <c r="S14" s="12">
        <v>197644.67283040003</v>
      </c>
      <c r="T14" s="12">
        <v>203359.82075670001</v>
      </c>
      <c r="U14" s="14">
        <v>206266.41453067999</v>
      </c>
      <c r="V14" s="14">
        <v>209601.73560597998</v>
      </c>
      <c r="W14" s="14"/>
      <c r="X14" s="14"/>
      <c r="Y14" s="14"/>
      <c r="Z14" s="14"/>
      <c r="AA14" s="14"/>
      <c r="AB14" s="14"/>
      <c r="AC14" s="14"/>
    </row>
    <row r="15" spans="1:29" s="22" customFormat="1" ht="5.0999999999999996" customHeight="1">
      <c r="A15" s="637"/>
      <c r="B15" s="517"/>
      <c r="C15" s="517"/>
      <c r="D15" s="14"/>
      <c r="E15" s="12"/>
      <c r="F15" s="12"/>
      <c r="G15" s="12"/>
      <c r="H15" s="14"/>
      <c r="I15" s="14"/>
      <c r="J15" s="14"/>
      <c r="K15" s="14"/>
      <c r="L15" s="14"/>
      <c r="M15" s="14"/>
      <c r="N15" s="14"/>
      <c r="O15" s="14"/>
      <c r="P15" s="14"/>
      <c r="Q15" s="14"/>
      <c r="R15" s="12"/>
      <c r="S15" s="12"/>
      <c r="T15" s="12"/>
      <c r="U15" s="14"/>
      <c r="V15" s="14"/>
      <c r="W15" s="14"/>
      <c r="X15" s="14"/>
      <c r="Y15" s="14"/>
      <c r="Z15" s="14"/>
      <c r="AA15" s="14"/>
      <c r="AB15" s="14"/>
      <c r="AC15" s="14"/>
    </row>
    <row r="16" spans="1:29" s="32" customFormat="1" ht="12.75" customHeight="1">
      <c r="A16" s="639" t="s">
        <v>801</v>
      </c>
      <c r="B16" s="638" t="s">
        <v>29</v>
      </c>
      <c r="C16" s="638" t="s">
        <v>802</v>
      </c>
      <c r="D16" s="9">
        <f t="shared" si="0"/>
        <v>1.1437239161830159</v>
      </c>
      <c r="E16" s="9">
        <v>1.1772714300766542</v>
      </c>
      <c r="F16" s="9">
        <v>1.182788031686633</v>
      </c>
      <c r="G16" s="9">
        <v>1.1977015026989424</v>
      </c>
      <c r="H16" s="9">
        <v>1.1789129788096342</v>
      </c>
      <c r="I16" s="9">
        <v>1.2010231026356368</v>
      </c>
      <c r="J16" s="9">
        <v>1.1978317046367286</v>
      </c>
      <c r="K16" s="9">
        <v>1.1875817022390971</v>
      </c>
      <c r="L16" s="9">
        <v>1.1618939603497105</v>
      </c>
      <c r="M16" s="9">
        <v>1.1639152409057589</v>
      </c>
      <c r="N16" s="9">
        <v>1.16509989813065</v>
      </c>
      <c r="O16" s="9">
        <v>1.1707738178505993</v>
      </c>
      <c r="P16" s="9">
        <v>1.1437239161830159</v>
      </c>
      <c r="Q16" s="9"/>
      <c r="R16" s="9">
        <v>1.178651457883269</v>
      </c>
      <c r="S16" s="9">
        <v>1.1864001438611029</v>
      </c>
      <c r="T16" s="9">
        <v>1.1890726376076082</v>
      </c>
      <c r="U16" s="9">
        <v>1.1720058009042906</v>
      </c>
      <c r="V16" s="9">
        <v>1.1868945859415088</v>
      </c>
      <c r="W16" s="9"/>
      <c r="X16" s="9"/>
      <c r="Y16" s="9"/>
      <c r="Z16" s="9"/>
      <c r="AA16" s="9"/>
      <c r="AB16" s="9"/>
      <c r="AC16" s="9"/>
    </row>
    <row r="17" spans="1:29" s="32" customFormat="1" ht="12.75" customHeight="1">
      <c r="A17" s="641" t="s">
        <v>803</v>
      </c>
      <c r="B17" s="640" t="s">
        <v>30</v>
      </c>
      <c r="C17" s="640" t="s">
        <v>804</v>
      </c>
      <c r="D17" s="9">
        <f t="shared" si="0"/>
        <v>1.4535047400501895</v>
      </c>
      <c r="E17" s="9">
        <v>1.4473173398327053</v>
      </c>
      <c r="F17" s="9">
        <v>1.4619924139203728</v>
      </c>
      <c r="G17" s="9">
        <v>1.479721402506665</v>
      </c>
      <c r="H17" s="9">
        <v>1.4601761525925288</v>
      </c>
      <c r="I17" s="9">
        <v>1.4970643986718408</v>
      </c>
      <c r="J17" s="9">
        <v>1.4875741115111192</v>
      </c>
      <c r="K17" s="9">
        <v>1.4762683891532966</v>
      </c>
      <c r="L17" s="9">
        <v>1.4462880202351633</v>
      </c>
      <c r="M17" s="9">
        <v>1.459157657017597</v>
      </c>
      <c r="N17" s="9">
        <v>1.4676087251104908</v>
      </c>
      <c r="O17" s="9">
        <v>1.4923757623674434</v>
      </c>
      <c r="P17" s="9">
        <v>1.4535047400501895</v>
      </c>
      <c r="Q17" s="9"/>
      <c r="R17" s="9">
        <v>1.5292819157497508</v>
      </c>
      <c r="S17" s="9">
        <v>1.5464238499644425</v>
      </c>
      <c r="T17" s="9">
        <v>1.5408136580238179</v>
      </c>
      <c r="U17" s="9">
        <v>1.5196516895857319</v>
      </c>
      <c r="V17" s="9">
        <v>1.5328392331700051</v>
      </c>
      <c r="W17" s="9"/>
      <c r="X17" s="9"/>
      <c r="Y17" s="9"/>
      <c r="Z17" s="9"/>
      <c r="AA17" s="9"/>
      <c r="AB17" s="9"/>
      <c r="AC17" s="9"/>
    </row>
    <row r="18" spans="1:29" s="32" customFormat="1" ht="12.75" customHeight="1">
      <c r="A18" s="641" t="s">
        <v>805</v>
      </c>
      <c r="B18" s="640" t="s">
        <v>31</v>
      </c>
      <c r="C18" s="640" t="s">
        <v>806</v>
      </c>
      <c r="D18" s="9">
        <f t="shared" si="0"/>
        <v>1.9189123762347062</v>
      </c>
      <c r="E18" s="9">
        <v>1.9828510606632397</v>
      </c>
      <c r="F18" s="9">
        <v>2.0040344317483023</v>
      </c>
      <c r="G18" s="9">
        <v>2.0326786973825621</v>
      </c>
      <c r="H18" s="9">
        <v>1.9870981202982776</v>
      </c>
      <c r="I18" s="9">
        <v>2.0256822939051227</v>
      </c>
      <c r="J18" s="9">
        <v>1.9903756251810323</v>
      </c>
      <c r="K18" s="9">
        <v>1.9735743541429824</v>
      </c>
      <c r="L18" s="9">
        <v>1.9251092126295883</v>
      </c>
      <c r="M18" s="9">
        <v>1.9600052151182941</v>
      </c>
      <c r="N18" s="9">
        <v>1.9630255491125124</v>
      </c>
      <c r="O18" s="9">
        <v>1.9952528919498</v>
      </c>
      <c r="P18" s="9">
        <v>1.9189123762347062</v>
      </c>
      <c r="Q18" s="9"/>
      <c r="R18" s="9">
        <v>2.0240686297201216</v>
      </c>
      <c r="S18" s="9">
        <v>2.0359599994803745</v>
      </c>
      <c r="T18" s="9">
        <v>2.02342611086334</v>
      </c>
      <c r="U18" s="9">
        <v>1.9814314102772308</v>
      </c>
      <c r="V18" s="9">
        <v>1.9868579561404103</v>
      </c>
      <c r="W18" s="9"/>
      <c r="X18" s="9"/>
      <c r="Y18" s="9"/>
      <c r="Z18" s="9"/>
      <c r="AA18" s="9"/>
      <c r="AB18" s="9"/>
      <c r="AC18" s="9"/>
    </row>
    <row r="19" spans="1:29" s="32" customFormat="1" ht="5.0999999999999996" customHeight="1">
      <c r="A19" s="641"/>
      <c r="B19" s="640"/>
      <c r="C19" s="640"/>
      <c r="D19" s="14"/>
      <c r="E19" s="12"/>
      <c r="F19" s="12"/>
      <c r="G19" s="12"/>
      <c r="H19" s="14"/>
      <c r="I19" s="14"/>
      <c r="J19" s="14"/>
      <c r="K19" s="14"/>
      <c r="L19" s="14"/>
      <c r="M19" s="14"/>
      <c r="N19" s="14"/>
      <c r="O19" s="14"/>
      <c r="P19" s="14"/>
      <c r="Q19" s="14"/>
      <c r="R19" s="12"/>
      <c r="S19" s="12"/>
      <c r="T19" s="12"/>
      <c r="U19" s="14"/>
      <c r="V19" s="14"/>
      <c r="W19" s="14"/>
      <c r="X19" s="14"/>
      <c r="Y19" s="14"/>
      <c r="Z19" s="14"/>
      <c r="AA19" s="14"/>
      <c r="AB19" s="14"/>
      <c r="AC19" s="14"/>
    </row>
    <row r="20" spans="1:29" s="32" customFormat="1" ht="12.75" customHeight="1">
      <c r="A20" s="639" t="s">
        <v>807</v>
      </c>
      <c r="B20" s="638" t="s">
        <v>32</v>
      </c>
      <c r="C20" s="638" t="s">
        <v>808</v>
      </c>
      <c r="D20" s="13">
        <f t="shared" si="0"/>
        <v>4.5803212548460905</v>
      </c>
      <c r="E20" s="13" t="s">
        <v>11</v>
      </c>
      <c r="F20" s="13" t="s">
        <v>11</v>
      </c>
      <c r="G20" s="13" t="s">
        <v>11</v>
      </c>
      <c r="H20" s="13" t="s">
        <v>11</v>
      </c>
      <c r="I20" s="13" t="s">
        <v>11</v>
      </c>
      <c r="J20" s="13" t="s">
        <v>11</v>
      </c>
      <c r="K20" s="13" t="s">
        <v>11</v>
      </c>
      <c r="L20" s="13" t="s">
        <v>11</v>
      </c>
      <c r="M20" s="13" t="s">
        <v>11</v>
      </c>
      <c r="N20" s="13" t="s">
        <v>11</v>
      </c>
      <c r="O20" s="13" t="s">
        <v>11</v>
      </c>
      <c r="P20" s="13">
        <v>4.5803212548460905</v>
      </c>
      <c r="Q20" s="13"/>
      <c r="R20" s="13" t="s">
        <v>11</v>
      </c>
      <c r="S20" s="13" t="s">
        <v>11</v>
      </c>
      <c r="T20" s="13" t="s">
        <v>11</v>
      </c>
      <c r="U20" s="13" t="s">
        <v>11</v>
      </c>
      <c r="V20" s="13" t="s">
        <v>11</v>
      </c>
      <c r="W20" s="13"/>
      <c r="X20" s="13"/>
      <c r="Y20" s="13"/>
      <c r="Z20" s="13"/>
      <c r="AA20" s="13"/>
      <c r="AB20" s="13"/>
      <c r="AC20" s="13"/>
    </row>
    <row r="21" spans="1:29" s="84" customFormat="1" ht="12.75" customHeight="1">
      <c r="A21" s="639" t="s">
        <v>809</v>
      </c>
      <c r="B21" s="638" t="s">
        <v>33</v>
      </c>
      <c r="C21" s="638" t="s">
        <v>810</v>
      </c>
      <c r="D21" s="13">
        <f t="shared" si="0"/>
        <v>3.6041320168241082</v>
      </c>
      <c r="E21" s="13" t="s">
        <v>11</v>
      </c>
      <c r="F21" s="13" t="s">
        <v>11</v>
      </c>
      <c r="G21" s="13" t="s">
        <v>11</v>
      </c>
      <c r="H21" s="13" t="s">
        <v>11</v>
      </c>
      <c r="I21" s="13" t="s">
        <v>11</v>
      </c>
      <c r="J21" s="13" t="s">
        <v>11</v>
      </c>
      <c r="K21" s="13" t="s">
        <v>11</v>
      </c>
      <c r="L21" s="13" t="s">
        <v>11</v>
      </c>
      <c r="M21" s="13" t="s">
        <v>11</v>
      </c>
      <c r="N21" s="13" t="s">
        <v>11</v>
      </c>
      <c r="O21" s="13" t="s">
        <v>11</v>
      </c>
      <c r="P21" s="13">
        <v>3.6041320168241082</v>
      </c>
      <c r="Q21" s="13"/>
      <c r="R21" s="13" t="s">
        <v>11</v>
      </c>
      <c r="S21" s="13" t="s">
        <v>11</v>
      </c>
      <c r="T21" s="13" t="s">
        <v>11</v>
      </c>
      <c r="U21" s="13" t="s">
        <v>11</v>
      </c>
      <c r="V21" s="13" t="s">
        <v>11</v>
      </c>
      <c r="W21" s="13"/>
      <c r="X21" s="13"/>
      <c r="Y21" s="13"/>
      <c r="Z21" s="13"/>
      <c r="AA21" s="13"/>
      <c r="AB21" s="13"/>
      <c r="AC21" s="13"/>
    </row>
    <row r="22" spans="1:29" s="84" customFormat="1" ht="12.75" customHeight="1">
      <c r="A22" s="639" t="s">
        <v>811</v>
      </c>
      <c r="B22" s="638" t="s">
        <v>34</v>
      </c>
      <c r="C22" s="638" t="s">
        <v>812</v>
      </c>
      <c r="D22" s="13">
        <f t="shared" si="0"/>
        <v>2.7299959157577045</v>
      </c>
      <c r="E22" s="13" t="s">
        <v>11</v>
      </c>
      <c r="F22" s="13" t="s">
        <v>11</v>
      </c>
      <c r="G22" s="13" t="s">
        <v>11</v>
      </c>
      <c r="H22" s="13" t="s">
        <v>11</v>
      </c>
      <c r="I22" s="13" t="s">
        <v>11</v>
      </c>
      <c r="J22" s="13" t="s">
        <v>11</v>
      </c>
      <c r="K22" s="13" t="s">
        <v>11</v>
      </c>
      <c r="L22" s="13" t="s">
        <v>11</v>
      </c>
      <c r="M22" s="13" t="s">
        <v>11</v>
      </c>
      <c r="N22" s="13" t="s">
        <v>11</v>
      </c>
      <c r="O22" s="13" t="s">
        <v>11</v>
      </c>
      <c r="P22" s="13">
        <v>2.7299959157577045</v>
      </c>
      <c r="Q22" s="13"/>
      <c r="R22" s="13" t="s">
        <v>11</v>
      </c>
      <c r="S22" s="13" t="s">
        <v>11</v>
      </c>
      <c r="T22" s="13" t="s">
        <v>11</v>
      </c>
      <c r="U22" s="13" t="s">
        <v>11</v>
      </c>
      <c r="V22" s="13" t="s">
        <v>11</v>
      </c>
      <c r="W22" s="13"/>
      <c r="X22" s="13"/>
      <c r="Y22" s="13"/>
      <c r="Z22" s="13"/>
      <c r="AA22" s="13"/>
      <c r="AB22" s="13"/>
      <c r="AC22" s="13"/>
    </row>
    <row r="23" spans="1:29" s="84" customFormat="1" ht="5.0999999999999996" customHeight="1">
      <c r="A23" s="634"/>
      <c r="B23" s="633"/>
      <c r="C23" s="633"/>
      <c r="D23" s="85"/>
      <c r="E23" s="12"/>
      <c r="F23" s="12"/>
      <c r="G23" s="12"/>
      <c r="H23" s="85"/>
      <c r="I23" s="85"/>
      <c r="J23" s="85"/>
      <c r="K23" s="85"/>
      <c r="L23" s="85"/>
      <c r="M23" s="85"/>
      <c r="N23" s="85"/>
      <c r="O23" s="85"/>
      <c r="P23" s="85"/>
      <c r="Q23" s="85"/>
      <c r="R23" s="12"/>
      <c r="S23" s="12"/>
      <c r="T23" s="12"/>
      <c r="U23" s="85"/>
      <c r="V23" s="85"/>
      <c r="W23" s="85"/>
      <c r="X23" s="85"/>
      <c r="Y23" s="85"/>
      <c r="Z23" s="85"/>
      <c r="AA23" s="85"/>
      <c r="AB23" s="85"/>
      <c r="AC23" s="85"/>
    </row>
    <row r="24" spans="1:29" s="84" customFormat="1" ht="12.75" customHeight="1">
      <c r="A24" s="636" t="s">
        <v>813</v>
      </c>
      <c r="B24" s="635" t="s">
        <v>35</v>
      </c>
      <c r="C24" s="635" t="s">
        <v>814</v>
      </c>
      <c r="D24" s="85"/>
      <c r="E24" s="12"/>
      <c r="F24" s="12"/>
      <c r="G24" s="12"/>
      <c r="H24" s="85"/>
      <c r="I24" s="85"/>
      <c r="J24" s="85"/>
      <c r="K24" s="85"/>
      <c r="L24" s="85"/>
      <c r="M24" s="85"/>
      <c r="N24" s="85"/>
      <c r="O24" s="85"/>
      <c r="P24" s="85"/>
      <c r="Q24" s="85"/>
      <c r="R24" s="12"/>
      <c r="S24" s="12"/>
      <c r="T24" s="12"/>
      <c r="U24" s="85"/>
      <c r="V24" s="85"/>
      <c r="W24" s="85"/>
      <c r="X24" s="85"/>
      <c r="Y24" s="85"/>
      <c r="Z24" s="85"/>
      <c r="AA24" s="85"/>
      <c r="AB24" s="85"/>
      <c r="AC24" s="85"/>
    </row>
    <row r="25" spans="1:29" s="32" customFormat="1" ht="25.5">
      <c r="A25" s="641" t="s">
        <v>815</v>
      </c>
      <c r="B25" s="640" t="s">
        <v>36</v>
      </c>
      <c r="C25" s="640" t="s">
        <v>816</v>
      </c>
      <c r="D25" s="12">
        <f t="shared" si="0"/>
        <v>0.7113687694028612</v>
      </c>
      <c r="E25" s="12">
        <v>0.71783629308776353</v>
      </c>
      <c r="F25" s="12">
        <v>0.70109428963990328</v>
      </c>
      <c r="G25" s="12">
        <v>0.68404245708497524</v>
      </c>
      <c r="H25" s="12">
        <v>0.6932656420243537</v>
      </c>
      <c r="I25" s="12">
        <v>0.68502774433374891</v>
      </c>
      <c r="J25" s="12">
        <v>0.70329455514653938</v>
      </c>
      <c r="K25" s="12">
        <v>0.72623034083805704</v>
      </c>
      <c r="L25" s="12">
        <v>0.73799320844748539</v>
      </c>
      <c r="M25" s="12">
        <v>0.72977815168764404</v>
      </c>
      <c r="N25" s="12">
        <v>0.72441302030851762</v>
      </c>
      <c r="O25" s="12">
        <v>0.69764435202106012</v>
      </c>
      <c r="P25" s="12">
        <v>0.7113687694028612</v>
      </c>
      <c r="Q25" s="12"/>
      <c r="R25" s="12">
        <v>0.68381873782644687</v>
      </c>
      <c r="S25" s="12">
        <v>0.68083019080149354</v>
      </c>
      <c r="T25" s="12">
        <v>0.68142047612889001</v>
      </c>
      <c r="U25" s="12">
        <v>0.69575084970981438</v>
      </c>
      <c r="V25" s="12">
        <v>0.71346004059070545</v>
      </c>
      <c r="W25" s="12"/>
      <c r="X25" s="12"/>
      <c r="Y25" s="12"/>
      <c r="Z25" s="12"/>
      <c r="AA25" s="12"/>
      <c r="AB25" s="12"/>
      <c r="AC25" s="12"/>
    </row>
    <row r="26" spans="1:29" s="32" customFormat="1" ht="13.5" thickBot="1">
      <c r="A26" s="643" t="s">
        <v>817</v>
      </c>
      <c r="B26" s="642" t="s">
        <v>37</v>
      </c>
      <c r="C26" s="642" t="s">
        <v>818</v>
      </c>
      <c r="D26" s="67">
        <f t="shared" si="0"/>
        <v>0.58432759664588518</v>
      </c>
      <c r="E26" s="67">
        <v>0.58212764745034429</v>
      </c>
      <c r="F26" s="67">
        <v>0.58785689076158465</v>
      </c>
      <c r="G26" s="67">
        <v>0.59380925688237618</v>
      </c>
      <c r="H26" s="67">
        <v>0.5905747894373311</v>
      </c>
      <c r="I26" s="67">
        <v>0.59346203845171386</v>
      </c>
      <c r="J26" s="67">
        <v>0.58709751462451376</v>
      </c>
      <c r="K26" s="67">
        <v>0.5792969665418557</v>
      </c>
      <c r="L26" s="67">
        <v>0.57537624148329092</v>
      </c>
      <c r="M26" s="67">
        <v>0.57810881645392387</v>
      </c>
      <c r="N26" s="67">
        <v>0.57990747473078597</v>
      </c>
      <c r="O26" s="67">
        <v>0.58905152826002183</v>
      </c>
      <c r="P26" s="67">
        <v>0.58432759664588518</v>
      </c>
      <c r="Q26" s="67"/>
      <c r="R26" s="67">
        <v>0.59388815288446517</v>
      </c>
      <c r="S26" s="67">
        <v>0.59494409695434858</v>
      </c>
      <c r="T26" s="67">
        <v>0.59473523380795601</v>
      </c>
      <c r="U26" s="67">
        <v>0.58970927254503525</v>
      </c>
      <c r="V26" s="67">
        <v>0.58361442713029699</v>
      </c>
      <c r="W26" s="67"/>
      <c r="X26" s="67"/>
      <c r="Y26" s="67"/>
      <c r="Z26" s="67"/>
      <c r="AA26" s="67"/>
      <c r="AB26" s="67"/>
      <c r="AC26" s="67"/>
    </row>
    <row r="27" spans="1:29" s="22" customFormat="1" ht="5.0999999999999996" customHeight="1">
      <c r="A27" s="20"/>
      <c r="B27" s="20"/>
      <c r="C27" s="20"/>
    </row>
    <row r="28" spans="1:29" s="22" customFormat="1" ht="12.75" customHeight="1">
      <c r="A28" s="22" t="s">
        <v>2578</v>
      </c>
      <c r="B28" s="22" t="s">
        <v>2579</v>
      </c>
      <c r="C28" s="22" t="s">
        <v>2580</v>
      </c>
    </row>
    <row r="29" spans="1:29" s="22" customFormat="1" ht="12.75" customHeight="1">
      <c r="A29" s="22" t="s">
        <v>813</v>
      </c>
      <c r="B29" s="22" t="s">
        <v>38</v>
      </c>
      <c r="C29" s="22" t="s">
        <v>819</v>
      </c>
    </row>
    <row r="30" spans="1:29" s="22" customFormat="1" ht="12.75" customHeight="1">
      <c r="A30" s="22" t="s">
        <v>2644</v>
      </c>
      <c r="B30" s="22" t="s">
        <v>2568</v>
      </c>
      <c r="C30" s="22" t="s">
        <v>2650</v>
      </c>
    </row>
    <row r="31" spans="1:29" s="22" customFormat="1" ht="12.75" customHeight="1">
      <c r="A31" s="22" t="s">
        <v>2645</v>
      </c>
      <c r="B31" s="22" t="s">
        <v>2569</v>
      </c>
      <c r="C31" s="22" t="s">
        <v>2651</v>
      </c>
    </row>
    <row r="32" spans="1:29" s="22" customFormat="1" ht="12.75" customHeight="1">
      <c r="A32" s="22" t="s">
        <v>2646</v>
      </c>
      <c r="B32" s="22" t="s">
        <v>2570</v>
      </c>
      <c r="C32" s="22" t="s">
        <v>2652</v>
      </c>
    </row>
    <row r="33" spans="1:3" s="22" customFormat="1" ht="12.75" customHeight="1">
      <c r="A33" s="22" t="s">
        <v>2647</v>
      </c>
      <c r="B33" s="22" t="s">
        <v>2571</v>
      </c>
      <c r="C33" s="22" t="s">
        <v>2653</v>
      </c>
    </row>
    <row r="34" spans="1:3" s="22" customFormat="1" ht="12.75" customHeight="1">
      <c r="A34" s="22" t="s">
        <v>2648</v>
      </c>
      <c r="B34" s="22" t="s">
        <v>2572</v>
      </c>
      <c r="C34" s="22" t="s">
        <v>2654</v>
      </c>
    </row>
    <row r="35" spans="1:3" s="22" customFormat="1" ht="12.75" customHeight="1">
      <c r="A35" s="22" t="s">
        <v>2649</v>
      </c>
      <c r="B35" s="22" t="s">
        <v>2573</v>
      </c>
      <c r="C35" s="22" t="s">
        <v>2655</v>
      </c>
    </row>
    <row r="36" spans="1:3" s="22" customFormat="1" ht="12.75" customHeight="1">
      <c r="A36" s="22" t="s">
        <v>2574</v>
      </c>
      <c r="B36" s="22" t="s">
        <v>2575</v>
      </c>
      <c r="C36" s="22" t="s">
        <v>2656</v>
      </c>
    </row>
    <row r="37" spans="1:3" s="22" customFormat="1" ht="12.75" customHeight="1">
      <c r="A37" s="22" t="s">
        <v>2576</v>
      </c>
      <c r="B37" s="22" t="s">
        <v>2577</v>
      </c>
      <c r="C37" s="22" t="s">
        <v>2657</v>
      </c>
    </row>
    <row r="38" spans="1:3" s="22" customFormat="1" ht="12.75" customHeight="1">
      <c r="A38" s="22" t="s">
        <v>4522</v>
      </c>
      <c r="B38" s="22" t="s">
        <v>3894</v>
      </c>
      <c r="C38" s="22" t="s">
        <v>3895</v>
      </c>
    </row>
    <row r="39" spans="1:3" s="22" customFormat="1" ht="12.75" customHeight="1">
      <c r="A39" s="22" t="s">
        <v>761</v>
      </c>
      <c r="B39" s="22" t="s">
        <v>720</v>
      </c>
      <c r="C39" s="22" t="s">
        <v>2277</v>
      </c>
    </row>
  </sheetData>
  <mergeCells count="7">
    <mergeCell ref="A6:A7"/>
    <mergeCell ref="C6:C7"/>
    <mergeCell ref="Q6:Q7"/>
    <mergeCell ref="R6:AC6"/>
    <mergeCell ref="D6:D7"/>
    <mergeCell ref="E6:P6"/>
    <mergeCell ref="B6:B7"/>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3" width="11.42578125" style="24" customWidth="1"/>
    <col min="14" max="16384" width="9.140625" style="24"/>
  </cols>
  <sheetData>
    <row r="1" spans="1:13" ht="15" customHeight="1">
      <c r="A1" s="49" t="s">
        <v>595</v>
      </c>
      <c r="B1" s="49" t="s">
        <v>202</v>
      </c>
      <c r="C1" s="49" t="s">
        <v>596</v>
      </c>
    </row>
    <row r="2" spans="1:13" ht="5.0999999999999996" customHeight="1">
      <c r="A2" s="49"/>
      <c r="B2" s="49"/>
      <c r="C2" s="49"/>
    </row>
    <row r="3" spans="1:13" s="37" customFormat="1" ht="18.75" customHeight="1">
      <c r="A3" s="86" t="s">
        <v>3896</v>
      </c>
      <c r="B3" s="86" t="s">
        <v>3897</v>
      </c>
      <c r="C3" s="86" t="s">
        <v>3898</v>
      </c>
      <c r="D3" s="35"/>
      <c r="I3" s="35"/>
    </row>
    <row r="4" spans="1:13" s="22" customFormat="1" ht="5.0999999999999996" customHeight="1">
      <c r="A4" s="87"/>
      <c r="B4" s="87"/>
      <c r="C4" s="87"/>
      <c r="D4" s="20"/>
      <c r="E4" s="20"/>
      <c r="F4" s="20"/>
      <c r="G4" s="20"/>
      <c r="H4" s="20"/>
      <c r="I4" s="20"/>
      <c r="J4" s="20"/>
      <c r="K4" s="20"/>
      <c r="L4" s="20"/>
      <c r="M4" s="20"/>
    </row>
    <row r="5" spans="1:13" s="22" customFormat="1" ht="12.75" customHeight="1" thickBot="1">
      <c r="A5" s="54" t="s">
        <v>707</v>
      </c>
      <c r="B5" s="54" t="s">
        <v>707</v>
      </c>
      <c r="C5" s="54" t="s">
        <v>765</v>
      </c>
      <c r="D5" s="30"/>
      <c r="E5" s="30"/>
      <c r="F5" s="30"/>
      <c r="G5" s="30"/>
      <c r="H5" s="30"/>
      <c r="I5" s="30"/>
      <c r="J5" s="30"/>
      <c r="K5" s="30"/>
      <c r="L5" s="30"/>
      <c r="M5" s="30"/>
    </row>
    <row r="6" spans="1:13" s="22" customFormat="1" ht="17.100000000000001" customHeight="1">
      <c r="A6" s="1379"/>
      <c r="B6" s="1379"/>
      <c r="C6" s="1379"/>
      <c r="D6" s="1375" t="s">
        <v>3862</v>
      </c>
      <c r="E6" s="1377" t="s">
        <v>3862</v>
      </c>
      <c r="F6" s="1377"/>
      <c r="G6" s="1377"/>
      <c r="H6" s="1378"/>
      <c r="I6" s="1375" t="s">
        <v>5516</v>
      </c>
      <c r="J6" s="1377" t="s">
        <v>5516</v>
      </c>
      <c r="K6" s="1377"/>
      <c r="L6" s="1377"/>
      <c r="M6" s="1378"/>
    </row>
    <row r="7" spans="1:13" s="22" customFormat="1" ht="17.100000000000001" customHeight="1" thickBot="1">
      <c r="A7" s="1380"/>
      <c r="B7" s="1380"/>
      <c r="C7" s="1380"/>
      <c r="D7" s="1376"/>
      <c r="E7" s="1300" t="s">
        <v>769</v>
      </c>
      <c r="F7" s="1301" t="s">
        <v>770</v>
      </c>
      <c r="G7" s="1301" t="s">
        <v>771</v>
      </c>
      <c r="H7" s="1302" t="s">
        <v>772</v>
      </c>
      <c r="I7" s="1376"/>
      <c r="J7" s="1300" t="s">
        <v>769</v>
      </c>
      <c r="K7" s="1301" t="s">
        <v>770</v>
      </c>
      <c r="L7" s="1301" t="s">
        <v>771</v>
      </c>
      <c r="M7" s="1302" t="s">
        <v>772</v>
      </c>
    </row>
    <row r="8" spans="1:13" s="423" customFormat="1" ht="5.0999999999999996" customHeight="1">
      <c r="A8" s="434"/>
      <c r="B8" s="424"/>
      <c r="C8" s="434"/>
      <c r="D8" s="425"/>
      <c r="E8" s="425"/>
      <c r="F8" s="425"/>
      <c r="G8" s="425"/>
      <c r="H8" s="425"/>
      <c r="I8" s="425"/>
      <c r="J8" s="425"/>
      <c r="K8" s="425"/>
      <c r="L8" s="425"/>
      <c r="M8" s="425"/>
    </row>
    <row r="9" spans="1:13" s="423" customFormat="1" ht="12.75">
      <c r="A9" s="435" t="s">
        <v>721</v>
      </c>
      <c r="B9" s="424" t="s">
        <v>39</v>
      </c>
      <c r="C9" s="435" t="s">
        <v>722</v>
      </c>
      <c r="D9" s="426">
        <f>H9</f>
        <v>557113.30000000005</v>
      </c>
      <c r="E9" s="426">
        <v>102353.20000000001</v>
      </c>
      <c r="F9" s="426">
        <v>222633.7</v>
      </c>
      <c r="G9" s="426">
        <v>380057.8</v>
      </c>
      <c r="H9" s="426">
        <v>557113.30000000005</v>
      </c>
      <c r="I9" s="426"/>
      <c r="J9" s="426">
        <v>104527.29999999997</v>
      </c>
      <c r="K9" s="426"/>
      <c r="L9" s="426"/>
      <c r="M9" s="426"/>
    </row>
    <row r="10" spans="1:13" s="423" customFormat="1" ht="25.5">
      <c r="A10" s="436" t="s">
        <v>1172</v>
      </c>
      <c r="B10" s="429" t="s">
        <v>762</v>
      </c>
      <c r="C10" s="436" t="s">
        <v>903</v>
      </c>
      <c r="D10" s="428">
        <f t="shared" ref="D10:D29" si="0">H10</f>
        <v>64897.1</v>
      </c>
      <c r="E10" s="428">
        <v>7017.8</v>
      </c>
      <c r="F10" s="428">
        <v>17867</v>
      </c>
      <c r="G10" s="428">
        <v>51036.2</v>
      </c>
      <c r="H10" s="428">
        <v>64897.1</v>
      </c>
      <c r="I10" s="428"/>
      <c r="J10" s="428">
        <v>7400.2</v>
      </c>
      <c r="K10" s="428"/>
      <c r="L10" s="428"/>
      <c r="M10" s="428"/>
    </row>
    <row r="11" spans="1:13" s="423" customFormat="1" ht="12.75">
      <c r="A11" s="436" t="s">
        <v>725</v>
      </c>
      <c r="B11" s="429" t="s">
        <v>708</v>
      </c>
      <c r="C11" s="436" t="s">
        <v>726</v>
      </c>
      <c r="D11" s="428">
        <f t="shared" si="0"/>
        <v>5470.1</v>
      </c>
      <c r="E11" s="428">
        <v>1047.0999999999999</v>
      </c>
      <c r="F11" s="428">
        <v>2090</v>
      </c>
      <c r="G11" s="428">
        <v>3811.9</v>
      </c>
      <c r="H11" s="428">
        <v>5470.1</v>
      </c>
      <c r="I11" s="428"/>
      <c r="J11" s="428">
        <v>946.5</v>
      </c>
      <c r="K11" s="428"/>
      <c r="L11" s="428"/>
      <c r="M11" s="428"/>
    </row>
    <row r="12" spans="1:13" s="423" customFormat="1" ht="25.5">
      <c r="A12" s="436" t="s">
        <v>727</v>
      </c>
      <c r="B12" s="429" t="s">
        <v>709</v>
      </c>
      <c r="C12" s="436" t="s">
        <v>2273</v>
      </c>
      <c r="D12" s="428">
        <f t="shared" si="0"/>
        <v>84437.700000000012</v>
      </c>
      <c r="E12" s="428">
        <v>17557.7</v>
      </c>
      <c r="F12" s="428">
        <v>35755.300000000003</v>
      </c>
      <c r="G12" s="428">
        <v>55745.200000000004</v>
      </c>
      <c r="H12" s="428">
        <v>84437.700000000012</v>
      </c>
      <c r="I12" s="428"/>
      <c r="J12" s="428">
        <v>20733.3</v>
      </c>
      <c r="K12" s="428"/>
      <c r="L12" s="428"/>
      <c r="M12" s="428"/>
    </row>
    <row r="13" spans="1:13" s="423" customFormat="1" ht="38.25">
      <c r="A13" s="436" t="s">
        <v>728</v>
      </c>
      <c r="B13" s="429" t="s">
        <v>710</v>
      </c>
      <c r="C13" s="436" t="s">
        <v>2834</v>
      </c>
      <c r="D13" s="428">
        <f t="shared" si="0"/>
        <v>12476.6</v>
      </c>
      <c r="E13" s="428">
        <v>4327.6000000000004</v>
      </c>
      <c r="F13" s="428">
        <v>6278.8</v>
      </c>
      <c r="G13" s="428">
        <v>8502.7000000000007</v>
      </c>
      <c r="H13" s="428">
        <v>12476.6</v>
      </c>
      <c r="I13" s="428"/>
      <c r="J13" s="428">
        <v>4130.8</v>
      </c>
      <c r="K13" s="428"/>
      <c r="L13" s="428"/>
      <c r="M13" s="428"/>
    </row>
    <row r="14" spans="1:13" s="423" customFormat="1" ht="38.25">
      <c r="A14" s="436" t="s">
        <v>730</v>
      </c>
      <c r="B14" s="429" t="s">
        <v>729</v>
      </c>
      <c r="C14" s="436" t="s">
        <v>731</v>
      </c>
      <c r="D14" s="428">
        <f t="shared" si="0"/>
        <v>1461.5</v>
      </c>
      <c r="E14" s="428">
        <v>321.89999999999998</v>
      </c>
      <c r="F14" s="428">
        <v>684</v>
      </c>
      <c r="G14" s="428">
        <v>1071.5</v>
      </c>
      <c r="H14" s="428">
        <v>1461.5</v>
      </c>
      <c r="I14" s="428"/>
      <c r="J14" s="428">
        <v>361.5</v>
      </c>
      <c r="K14" s="428"/>
      <c r="L14" s="428"/>
      <c r="M14" s="428"/>
    </row>
    <row r="15" spans="1:13" s="423" customFormat="1" ht="12.75">
      <c r="A15" s="436" t="s">
        <v>732</v>
      </c>
      <c r="B15" s="429" t="s">
        <v>42</v>
      </c>
      <c r="C15" s="436" t="s">
        <v>733</v>
      </c>
      <c r="D15" s="428">
        <f t="shared" si="0"/>
        <v>49149.5</v>
      </c>
      <c r="E15" s="428">
        <v>5573.2</v>
      </c>
      <c r="F15" s="428">
        <v>14149.099999999999</v>
      </c>
      <c r="G15" s="428">
        <v>26586.399999999998</v>
      </c>
      <c r="H15" s="428">
        <v>49149.5</v>
      </c>
      <c r="I15" s="428"/>
      <c r="J15" s="428">
        <v>5814.2</v>
      </c>
      <c r="K15" s="428"/>
      <c r="L15" s="428"/>
      <c r="M15" s="428"/>
    </row>
    <row r="16" spans="1:13" s="423" customFormat="1" ht="25.5">
      <c r="A16" s="436" t="s">
        <v>734</v>
      </c>
      <c r="B16" s="429" t="s">
        <v>763</v>
      </c>
      <c r="C16" s="436" t="s">
        <v>927</v>
      </c>
      <c r="D16" s="428">
        <f t="shared" si="0"/>
        <v>101466</v>
      </c>
      <c r="E16" s="428">
        <v>15558.2</v>
      </c>
      <c r="F16" s="428">
        <v>34947.100000000006</v>
      </c>
      <c r="G16" s="428">
        <v>62923.200000000004</v>
      </c>
      <c r="H16" s="428">
        <v>101466</v>
      </c>
      <c r="I16" s="428"/>
      <c r="J16" s="428">
        <v>16106.9</v>
      </c>
      <c r="K16" s="428"/>
      <c r="L16" s="428"/>
      <c r="M16" s="428"/>
    </row>
    <row r="17" spans="1:13" s="423" customFormat="1" ht="25.5">
      <c r="A17" s="436" t="s">
        <v>735</v>
      </c>
      <c r="B17" s="429" t="s">
        <v>711</v>
      </c>
      <c r="C17" s="436" t="s">
        <v>736</v>
      </c>
      <c r="D17" s="428">
        <f t="shared" si="0"/>
        <v>22027.1</v>
      </c>
      <c r="E17" s="428">
        <v>4782.8</v>
      </c>
      <c r="F17" s="428">
        <v>9589.1</v>
      </c>
      <c r="G17" s="428">
        <v>15501.1</v>
      </c>
      <c r="H17" s="428">
        <v>22027.1</v>
      </c>
      <c r="I17" s="428"/>
      <c r="J17" s="428">
        <v>4843.3999999999996</v>
      </c>
      <c r="K17" s="428"/>
      <c r="L17" s="428"/>
      <c r="M17" s="428"/>
    </row>
    <row r="18" spans="1:13" s="423" customFormat="1" ht="25.5">
      <c r="A18" s="436" t="s">
        <v>738</v>
      </c>
      <c r="B18" s="429" t="s">
        <v>737</v>
      </c>
      <c r="C18" s="436" t="s">
        <v>739</v>
      </c>
      <c r="D18" s="428">
        <f t="shared" si="0"/>
        <v>9403.8000000000011</v>
      </c>
      <c r="E18" s="428">
        <v>1348.5</v>
      </c>
      <c r="F18" s="428">
        <v>3066.3</v>
      </c>
      <c r="G18" s="428">
        <v>5918.7000000000007</v>
      </c>
      <c r="H18" s="428">
        <v>9403.8000000000011</v>
      </c>
      <c r="I18" s="428"/>
      <c r="J18" s="428">
        <v>1385.7</v>
      </c>
      <c r="K18" s="428"/>
      <c r="L18" s="428"/>
      <c r="M18" s="428"/>
    </row>
    <row r="19" spans="1:13" s="423" customFormat="1" ht="12.75">
      <c r="A19" s="436" t="s">
        <v>740</v>
      </c>
      <c r="B19" s="429" t="s">
        <v>712</v>
      </c>
      <c r="C19" s="436" t="s">
        <v>741</v>
      </c>
      <c r="D19" s="428">
        <f t="shared" si="0"/>
        <v>16556.2</v>
      </c>
      <c r="E19" s="428">
        <v>3996</v>
      </c>
      <c r="F19" s="428">
        <v>8081.5</v>
      </c>
      <c r="G19" s="428">
        <v>12419.2</v>
      </c>
      <c r="H19" s="428">
        <v>16556.2</v>
      </c>
      <c r="I19" s="428"/>
      <c r="J19" s="428">
        <v>3976.9</v>
      </c>
      <c r="K19" s="428"/>
      <c r="L19" s="428"/>
      <c r="M19" s="428"/>
    </row>
    <row r="20" spans="1:13" s="423" customFormat="1" ht="25.5">
      <c r="A20" s="436" t="s">
        <v>742</v>
      </c>
      <c r="B20" s="429" t="s">
        <v>713</v>
      </c>
      <c r="C20" s="436" t="s">
        <v>743</v>
      </c>
      <c r="D20" s="428">
        <f t="shared" si="0"/>
        <v>2933.6</v>
      </c>
      <c r="E20" s="428">
        <v>204</v>
      </c>
      <c r="F20" s="428">
        <v>752.7</v>
      </c>
      <c r="G20" s="428">
        <v>1578.5</v>
      </c>
      <c r="H20" s="428">
        <v>2933.6</v>
      </c>
      <c r="I20" s="428"/>
      <c r="J20" s="428">
        <v>204</v>
      </c>
      <c r="K20" s="428"/>
      <c r="L20" s="428"/>
      <c r="M20" s="428"/>
    </row>
    <row r="21" spans="1:13" s="423" customFormat="1" ht="12.75">
      <c r="A21" s="436" t="s">
        <v>744</v>
      </c>
      <c r="B21" s="429" t="s">
        <v>714</v>
      </c>
      <c r="C21" s="436" t="s">
        <v>745</v>
      </c>
      <c r="D21" s="428">
        <f t="shared" si="0"/>
        <v>13954.1</v>
      </c>
      <c r="E21" s="428">
        <v>3425.1</v>
      </c>
      <c r="F21" s="428">
        <v>6868.2</v>
      </c>
      <c r="G21" s="428">
        <v>10317.5</v>
      </c>
      <c r="H21" s="428">
        <v>13954.1</v>
      </c>
      <c r="I21" s="428"/>
      <c r="J21" s="428">
        <v>3401.2</v>
      </c>
      <c r="K21" s="428"/>
      <c r="L21" s="428"/>
      <c r="M21" s="428"/>
    </row>
    <row r="22" spans="1:13" s="423" customFormat="1" ht="25.5">
      <c r="A22" s="436" t="s">
        <v>746</v>
      </c>
      <c r="B22" s="429" t="s">
        <v>715</v>
      </c>
      <c r="C22" s="436" t="s">
        <v>747</v>
      </c>
      <c r="D22" s="428">
        <f t="shared" si="0"/>
        <v>8618.6</v>
      </c>
      <c r="E22" s="428">
        <v>1926.2</v>
      </c>
      <c r="F22" s="428">
        <v>3973.8</v>
      </c>
      <c r="G22" s="428">
        <v>6136.7000000000007</v>
      </c>
      <c r="H22" s="428">
        <v>8618.6</v>
      </c>
      <c r="I22" s="428"/>
      <c r="J22" s="428">
        <v>1914</v>
      </c>
      <c r="K22" s="428"/>
      <c r="L22" s="428"/>
      <c r="M22" s="428"/>
    </row>
    <row r="23" spans="1:13" s="423" customFormat="1" ht="25.5">
      <c r="A23" s="436" t="s">
        <v>748</v>
      </c>
      <c r="B23" s="429" t="s">
        <v>764</v>
      </c>
      <c r="C23" s="436" t="s">
        <v>749</v>
      </c>
      <c r="D23" s="428">
        <f t="shared" si="0"/>
        <v>2420.1</v>
      </c>
      <c r="E23" s="428">
        <v>550.4</v>
      </c>
      <c r="F23" s="428">
        <v>1143.1999999999998</v>
      </c>
      <c r="G23" s="428">
        <v>1796.1999999999998</v>
      </c>
      <c r="H23" s="428">
        <v>2420.1</v>
      </c>
      <c r="I23" s="428"/>
      <c r="J23" s="428">
        <v>550.4</v>
      </c>
      <c r="K23" s="428"/>
      <c r="L23" s="428"/>
      <c r="M23" s="428"/>
    </row>
    <row r="24" spans="1:13" s="423" customFormat="1" ht="25.5">
      <c r="A24" s="436" t="s">
        <v>751</v>
      </c>
      <c r="B24" s="429" t="s">
        <v>750</v>
      </c>
      <c r="C24" s="436" t="s">
        <v>2272</v>
      </c>
      <c r="D24" s="428">
        <f t="shared" si="0"/>
        <v>31619.599999999999</v>
      </c>
      <c r="E24" s="428">
        <v>6538.8</v>
      </c>
      <c r="F24" s="428">
        <v>14639.8</v>
      </c>
      <c r="G24" s="428">
        <v>22318.699999999997</v>
      </c>
      <c r="H24" s="428">
        <v>31619.599999999999</v>
      </c>
      <c r="I24" s="428"/>
      <c r="J24" s="428">
        <v>6720</v>
      </c>
      <c r="K24" s="428"/>
      <c r="L24" s="428"/>
      <c r="M24" s="428"/>
    </row>
    <row r="25" spans="1:13" s="423" customFormat="1" ht="12.75">
      <c r="A25" s="436" t="s">
        <v>752</v>
      </c>
      <c r="B25" s="429" t="s">
        <v>44</v>
      </c>
      <c r="C25" s="436" t="s">
        <v>753</v>
      </c>
      <c r="D25" s="428">
        <f t="shared" si="0"/>
        <v>30845.4</v>
      </c>
      <c r="E25" s="428">
        <v>6288.1</v>
      </c>
      <c r="F25" s="428">
        <v>15638.6</v>
      </c>
      <c r="G25" s="428">
        <v>20921.400000000001</v>
      </c>
      <c r="H25" s="428">
        <v>30845.4</v>
      </c>
      <c r="I25" s="428"/>
      <c r="J25" s="428">
        <v>6547.4</v>
      </c>
      <c r="K25" s="428"/>
      <c r="L25" s="428"/>
      <c r="M25" s="428"/>
    </row>
    <row r="26" spans="1:13" s="423" customFormat="1" ht="25.5">
      <c r="A26" s="436" t="s">
        <v>754</v>
      </c>
      <c r="B26" s="429" t="s">
        <v>716</v>
      </c>
      <c r="C26" s="436" t="s">
        <v>755</v>
      </c>
      <c r="D26" s="428">
        <f t="shared" si="0"/>
        <v>12634.099999999999</v>
      </c>
      <c r="E26" s="428">
        <v>2580.5</v>
      </c>
      <c r="F26" s="428">
        <v>5586.2</v>
      </c>
      <c r="G26" s="428">
        <v>8537.4</v>
      </c>
      <c r="H26" s="428">
        <v>12634.099999999999</v>
      </c>
      <c r="I26" s="428"/>
      <c r="J26" s="428">
        <v>2162.9</v>
      </c>
      <c r="K26" s="428"/>
      <c r="L26" s="428"/>
      <c r="M26" s="428"/>
    </row>
    <row r="27" spans="1:13" s="423" customFormat="1" ht="12.75">
      <c r="A27" s="436" t="s">
        <v>756</v>
      </c>
      <c r="B27" s="429" t="s">
        <v>717</v>
      </c>
      <c r="C27" s="436" t="s">
        <v>757</v>
      </c>
      <c r="D27" s="428">
        <f t="shared" si="0"/>
        <v>2557.8000000000002</v>
      </c>
      <c r="E27" s="428">
        <v>511.4</v>
      </c>
      <c r="F27" s="428">
        <v>1181.9000000000001</v>
      </c>
      <c r="G27" s="428">
        <v>1837.8000000000002</v>
      </c>
      <c r="H27" s="428">
        <v>2557.8000000000002</v>
      </c>
      <c r="I27" s="428"/>
      <c r="J27" s="428">
        <v>427.1</v>
      </c>
      <c r="K27" s="428"/>
      <c r="L27" s="428"/>
      <c r="M27" s="428"/>
    </row>
    <row r="28" spans="1:13" s="423" customFormat="1" ht="12.75">
      <c r="A28" s="436" t="s">
        <v>758</v>
      </c>
      <c r="B28" s="429" t="s">
        <v>718</v>
      </c>
      <c r="C28" s="436" t="s">
        <v>759</v>
      </c>
      <c r="D28" s="428">
        <f t="shared" si="0"/>
        <v>5810.5</v>
      </c>
      <c r="E28" s="428">
        <v>1243.5</v>
      </c>
      <c r="F28" s="428">
        <v>2559</v>
      </c>
      <c r="G28" s="428">
        <v>4116</v>
      </c>
      <c r="H28" s="428">
        <v>5810.5</v>
      </c>
      <c r="I28" s="428"/>
      <c r="J28" s="428">
        <v>1283.4000000000001</v>
      </c>
      <c r="K28" s="428"/>
      <c r="L28" s="428"/>
      <c r="M28" s="428"/>
    </row>
    <row r="29" spans="1:13" s="423" customFormat="1" ht="26.25" thickBot="1">
      <c r="A29" s="437" t="s">
        <v>760</v>
      </c>
      <c r="B29" s="431" t="s">
        <v>719</v>
      </c>
      <c r="C29" s="437" t="s">
        <v>2833</v>
      </c>
      <c r="D29" s="432">
        <f t="shared" si="0"/>
        <v>78373.900000000009</v>
      </c>
      <c r="E29" s="432">
        <v>17554.400000000001</v>
      </c>
      <c r="F29" s="432">
        <v>37782.100000000006</v>
      </c>
      <c r="G29" s="432">
        <v>58981.500000000007</v>
      </c>
      <c r="H29" s="432">
        <v>78373.900000000009</v>
      </c>
      <c r="I29" s="432"/>
      <c r="J29" s="432">
        <v>15617.5</v>
      </c>
      <c r="K29" s="432"/>
      <c r="L29" s="432"/>
      <c r="M29" s="432"/>
    </row>
    <row r="30" spans="1:13" s="423" customFormat="1" ht="5.0999999999999996" customHeight="1"/>
    <row r="31" spans="1:13" s="423" customFormat="1" ht="12.75">
      <c r="A31" s="423" t="s">
        <v>2581</v>
      </c>
      <c r="B31" s="423" t="s">
        <v>2582</v>
      </c>
      <c r="C31" s="423" t="s">
        <v>2583</v>
      </c>
      <c r="D31" s="433"/>
      <c r="F31" s="427"/>
      <c r="G31" s="427"/>
      <c r="H31" s="427"/>
      <c r="I31" s="433"/>
      <c r="K31" s="427"/>
      <c r="L31" s="427"/>
      <c r="M31" s="427"/>
    </row>
  </sheetData>
  <mergeCells count="7">
    <mergeCell ref="I6:I7"/>
    <mergeCell ref="J6:M6"/>
    <mergeCell ref="E6:H6"/>
    <mergeCell ref="D6:D7"/>
    <mergeCell ref="A6:A7"/>
    <mergeCell ref="C6:C7"/>
    <mergeCell ref="B6:B7"/>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35" customWidth="1"/>
    <col min="4" max="13" width="11.42578125" style="235" customWidth="1"/>
    <col min="14" max="16384" width="9.140625" style="235"/>
  </cols>
  <sheetData>
    <row r="1" spans="1:13">
      <c r="A1" s="49" t="s">
        <v>595</v>
      </c>
      <c r="B1" s="49" t="s">
        <v>202</v>
      </c>
      <c r="C1" s="49" t="s">
        <v>596</v>
      </c>
    </row>
    <row r="2" spans="1:13" s="24" customFormat="1" ht="5.0999999999999996" customHeight="1">
      <c r="A2" s="49"/>
      <c r="B2" s="49"/>
      <c r="C2" s="49"/>
    </row>
    <row r="3" spans="1:13" s="37" customFormat="1" ht="18.75" customHeight="1">
      <c r="A3" s="86" t="s">
        <v>3905</v>
      </c>
      <c r="B3" s="86" t="s">
        <v>3904</v>
      </c>
      <c r="C3" s="86" t="s">
        <v>3903</v>
      </c>
      <c r="D3" s="35"/>
      <c r="I3" s="35"/>
    </row>
    <row r="4" spans="1:13" s="22" customFormat="1" ht="5.0999999999999996" customHeight="1">
      <c r="A4" s="87"/>
      <c r="B4" s="87"/>
      <c r="C4" s="87"/>
      <c r="D4" s="20"/>
      <c r="E4" s="20"/>
      <c r="F4" s="20"/>
      <c r="G4" s="20"/>
      <c r="H4" s="20"/>
      <c r="I4" s="20"/>
      <c r="J4" s="20"/>
      <c r="K4" s="20"/>
      <c r="L4" s="20"/>
      <c r="M4" s="20"/>
    </row>
    <row r="5" spans="1:13" s="22" customFormat="1" ht="12.75" customHeight="1" thickBot="1">
      <c r="A5" s="54" t="s">
        <v>707</v>
      </c>
      <c r="B5" s="54" t="s">
        <v>707</v>
      </c>
      <c r="C5" s="54" t="s">
        <v>765</v>
      </c>
      <c r="D5" s="30"/>
      <c r="E5" s="30"/>
      <c r="F5" s="30"/>
      <c r="G5" s="30"/>
      <c r="H5" s="30"/>
      <c r="I5" s="30"/>
      <c r="J5" s="30"/>
      <c r="K5" s="30"/>
      <c r="L5" s="30"/>
      <c r="M5" s="30"/>
    </row>
    <row r="6" spans="1:13" s="22" customFormat="1" ht="17.100000000000001" customHeight="1">
      <c r="A6" s="1379"/>
      <c r="B6" s="1379"/>
      <c r="C6" s="1381"/>
      <c r="D6" s="1375" t="s">
        <v>3862</v>
      </c>
      <c r="E6" s="1377" t="s">
        <v>3862</v>
      </c>
      <c r="F6" s="1377"/>
      <c r="G6" s="1377"/>
      <c r="H6" s="1378"/>
      <c r="I6" s="1375" t="s">
        <v>5516</v>
      </c>
      <c r="J6" s="1377" t="s">
        <v>5516</v>
      </c>
      <c r="K6" s="1377"/>
      <c r="L6" s="1377"/>
      <c r="M6" s="1378"/>
    </row>
    <row r="7" spans="1:13" s="22" customFormat="1" ht="17.100000000000001" customHeight="1" thickBot="1">
      <c r="A7" s="1380"/>
      <c r="B7" s="1380"/>
      <c r="C7" s="1382"/>
      <c r="D7" s="1376"/>
      <c r="E7" s="1300" t="s">
        <v>769</v>
      </c>
      <c r="F7" s="1301" t="s">
        <v>770</v>
      </c>
      <c r="G7" s="1301" t="s">
        <v>771</v>
      </c>
      <c r="H7" s="1302" t="s">
        <v>772</v>
      </c>
      <c r="I7" s="1376"/>
      <c r="J7" s="1300" t="s">
        <v>769</v>
      </c>
      <c r="K7" s="1301" t="s">
        <v>770</v>
      </c>
      <c r="L7" s="1301" t="s">
        <v>771</v>
      </c>
      <c r="M7" s="1302" t="s">
        <v>772</v>
      </c>
    </row>
    <row r="8" spans="1:13" s="423" customFormat="1" ht="5.0999999999999996" customHeight="1">
      <c r="A8" s="434"/>
      <c r="B8" s="424"/>
      <c r="C8" s="434"/>
      <c r="D8" s="425"/>
      <c r="E8" s="425"/>
      <c r="F8" s="425"/>
      <c r="G8" s="425"/>
      <c r="H8" s="425"/>
      <c r="I8" s="425"/>
      <c r="J8" s="425"/>
      <c r="K8" s="425"/>
      <c r="L8" s="425"/>
      <c r="M8" s="425"/>
    </row>
    <row r="9" spans="1:13" s="423" customFormat="1" ht="12.75">
      <c r="A9" s="435" t="s">
        <v>721</v>
      </c>
      <c r="B9" s="424" t="s">
        <v>39</v>
      </c>
      <c r="C9" s="435" t="s">
        <v>722</v>
      </c>
      <c r="D9" s="426">
        <f>H9</f>
        <v>548826.30000000005</v>
      </c>
      <c r="E9" s="426">
        <v>95218.599999999991</v>
      </c>
      <c r="F9" s="426">
        <v>210037.3</v>
      </c>
      <c r="G9" s="426">
        <v>365603</v>
      </c>
      <c r="H9" s="426">
        <v>548826.30000000005</v>
      </c>
      <c r="I9" s="426"/>
      <c r="J9" s="426">
        <v>107800.8</v>
      </c>
      <c r="K9" s="426"/>
      <c r="L9" s="426"/>
      <c r="M9" s="426"/>
    </row>
    <row r="10" spans="1:13" s="423" customFormat="1" ht="25.5">
      <c r="A10" s="436" t="s">
        <v>1172</v>
      </c>
      <c r="B10" s="429" t="s">
        <v>762</v>
      </c>
      <c r="C10" s="436" t="s">
        <v>903</v>
      </c>
      <c r="D10" s="428">
        <f t="shared" ref="D10:D29" si="0">H10</f>
        <v>68188.7</v>
      </c>
      <c r="E10" s="428">
        <v>7059.9</v>
      </c>
      <c r="F10" s="428">
        <v>18456.3</v>
      </c>
      <c r="G10" s="428">
        <v>53188.3</v>
      </c>
      <c r="H10" s="428">
        <v>68188.7</v>
      </c>
      <c r="I10" s="428"/>
      <c r="J10" s="428">
        <v>7144.1</v>
      </c>
      <c r="K10" s="428"/>
      <c r="L10" s="428"/>
      <c r="M10" s="428"/>
    </row>
    <row r="11" spans="1:13" s="423" customFormat="1" ht="12.75">
      <c r="A11" s="436" t="s">
        <v>725</v>
      </c>
      <c r="B11" s="429" t="s">
        <v>708</v>
      </c>
      <c r="C11" s="436" t="s">
        <v>726</v>
      </c>
      <c r="D11" s="428">
        <f t="shared" si="0"/>
        <v>5483.2</v>
      </c>
      <c r="E11" s="428">
        <v>931</v>
      </c>
      <c r="F11" s="428">
        <v>2409.6</v>
      </c>
      <c r="G11" s="428">
        <v>3806.2</v>
      </c>
      <c r="H11" s="428">
        <v>5483.2</v>
      </c>
      <c r="I11" s="428"/>
      <c r="J11" s="428">
        <v>1669</v>
      </c>
      <c r="K11" s="428"/>
      <c r="L11" s="428"/>
      <c r="M11" s="428"/>
    </row>
    <row r="12" spans="1:13" s="423" customFormat="1" ht="25.5">
      <c r="A12" s="436" t="s">
        <v>727</v>
      </c>
      <c r="B12" s="429" t="s">
        <v>709</v>
      </c>
      <c r="C12" s="436" t="s">
        <v>2273</v>
      </c>
      <c r="D12" s="428">
        <f t="shared" si="0"/>
        <v>83505</v>
      </c>
      <c r="E12" s="428">
        <v>16085</v>
      </c>
      <c r="F12" s="428">
        <v>32578.6</v>
      </c>
      <c r="G12" s="428">
        <v>52949.399999999994</v>
      </c>
      <c r="H12" s="428">
        <v>83505</v>
      </c>
      <c r="I12" s="428"/>
      <c r="J12" s="428">
        <v>20683</v>
      </c>
      <c r="K12" s="428"/>
      <c r="L12" s="428"/>
      <c r="M12" s="428"/>
    </row>
    <row r="13" spans="1:13" s="423" customFormat="1" ht="38.25">
      <c r="A13" s="436" t="s">
        <v>728</v>
      </c>
      <c r="B13" s="429" t="s">
        <v>710</v>
      </c>
      <c r="C13" s="436" t="s">
        <v>2834</v>
      </c>
      <c r="D13" s="428">
        <f t="shared" si="0"/>
        <v>13990.3</v>
      </c>
      <c r="E13" s="428">
        <v>4884.3999999999996</v>
      </c>
      <c r="F13" s="428">
        <v>7145.4</v>
      </c>
      <c r="G13" s="428">
        <v>9721</v>
      </c>
      <c r="H13" s="428">
        <v>13990.3</v>
      </c>
      <c r="I13" s="428"/>
      <c r="J13" s="428">
        <v>4197.8</v>
      </c>
      <c r="K13" s="428"/>
      <c r="L13" s="428"/>
      <c r="M13" s="428"/>
    </row>
    <row r="14" spans="1:13" s="423" customFormat="1" ht="38.25">
      <c r="A14" s="436" t="s">
        <v>730</v>
      </c>
      <c r="B14" s="429" t="s">
        <v>729</v>
      </c>
      <c r="C14" s="436" t="s">
        <v>731</v>
      </c>
      <c r="D14" s="428">
        <f t="shared" si="0"/>
        <v>1770.3000000000002</v>
      </c>
      <c r="E14" s="428">
        <v>414</v>
      </c>
      <c r="F14" s="428">
        <v>860.2</v>
      </c>
      <c r="G14" s="428">
        <v>1360.3000000000002</v>
      </c>
      <c r="H14" s="428">
        <v>1770.3000000000002</v>
      </c>
      <c r="I14" s="428"/>
      <c r="J14" s="428">
        <v>361.2</v>
      </c>
      <c r="K14" s="428"/>
      <c r="L14" s="428"/>
      <c r="M14" s="428"/>
    </row>
    <row r="15" spans="1:13" s="423" customFormat="1" ht="12.75">
      <c r="A15" s="436" t="s">
        <v>732</v>
      </c>
      <c r="B15" s="429" t="s">
        <v>42</v>
      </c>
      <c r="C15" s="436" t="s">
        <v>733</v>
      </c>
      <c r="D15" s="428">
        <f t="shared" si="0"/>
        <v>49109.5</v>
      </c>
      <c r="E15" s="428">
        <v>5552.5</v>
      </c>
      <c r="F15" s="428">
        <v>14096.1</v>
      </c>
      <c r="G15" s="428">
        <v>26423.599999999999</v>
      </c>
      <c r="H15" s="428">
        <v>49109.5</v>
      </c>
      <c r="I15" s="428"/>
      <c r="J15" s="428">
        <v>5746</v>
      </c>
      <c r="K15" s="428"/>
      <c r="L15" s="428"/>
      <c r="M15" s="428"/>
    </row>
    <row r="16" spans="1:13" s="423" customFormat="1" ht="25.5">
      <c r="A16" s="436" t="s">
        <v>734</v>
      </c>
      <c r="B16" s="429" t="s">
        <v>763</v>
      </c>
      <c r="C16" s="436" t="s">
        <v>927</v>
      </c>
      <c r="D16" s="428">
        <f t="shared" si="0"/>
        <v>99427.5</v>
      </c>
      <c r="E16" s="428">
        <v>14954.1</v>
      </c>
      <c r="F16" s="428">
        <v>33935.800000000003</v>
      </c>
      <c r="G16" s="428">
        <v>61356.9</v>
      </c>
      <c r="H16" s="428">
        <v>99427.5</v>
      </c>
      <c r="I16" s="428"/>
      <c r="J16" s="428">
        <v>16166.6</v>
      </c>
      <c r="K16" s="428"/>
      <c r="L16" s="428"/>
      <c r="M16" s="428"/>
    </row>
    <row r="17" spans="1:13" s="423" customFormat="1" ht="25.5">
      <c r="A17" s="436" t="s">
        <v>735</v>
      </c>
      <c r="B17" s="429" t="s">
        <v>711</v>
      </c>
      <c r="C17" s="436" t="s">
        <v>736</v>
      </c>
      <c r="D17" s="428">
        <f t="shared" si="0"/>
        <v>21451.7</v>
      </c>
      <c r="E17" s="428">
        <v>4580.1000000000004</v>
      </c>
      <c r="F17" s="428">
        <v>9217.2999999999993</v>
      </c>
      <c r="G17" s="428">
        <v>14948</v>
      </c>
      <c r="H17" s="428">
        <v>21451.7</v>
      </c>
      <c r="I17" s="428"/>
      <c r="J17" s="428">
        <v>4828.8</v>
      </c>
      <c r="K17" s="428"/>
      <c r="L17" s="428"/>
      <c r="M17" s="428"/>
    </row>
    <row r="18" spans="1:13" s="423" customFormat="1" ht="25.5">
      <c r="A18" s="436" t="s">
        <v>738</v>
      </c>
      <c r="B18" s="429" t="s">
        <v>737</v>
      </c>
      <c r="C18" s="436" t="s">
        <v>739</v>
      </c>
      <c r="D18" s="428">
        <f t="shared" si="0"/>
        <v>9582.2000000000007</v>
      </c>
      <c r="E18" s="428">
        <v>1344</v>
      </c>
      <c r="F18" s="428">
        <v>3091.3</v>
      </c>
      <c r="G18" s="428">
        <v>5996.3</v>
      </c>
      <c r="H18" s="428">
        <v>9582.2000000000007</v>
      </c>
      <c r="I18" s="428"/>
      <c r="J18" s="428">
        <v>1432.1</v>
      </c>
      <c r="K18" s="428"/>
      <c r="L18" s="428"/>
      <c r="M18" s="428"/>
    </row>
    <row r="19" spans="1:13" s="423" customFormat="1" ht="12.75">
      <c r="A19" s="436" t="s">
        <v>740</v>
      </c>
      <c r="B19" s="429" t="s">
        <v>712</v>
      </c>
      <c r="C19" s="436" t="s">
        <v>741</v>
      </c>
      <c r="D19" s="428">
        <f t="shared" si="0"/>
        <v>15158.699999999999</v>
      </c>
      <c r="E19" s="428">
        <v>3744.8</v>
      </c>
      <c r="F19" s="428">
        <v>7457.9</v>
      </c>
      <c r="G19" s="428">
        <v>11399.599999999999</v>
      </c>
      <c r="H19" s="428">
        <v>15158.699999999999</v>
      </c>
      <c r="I19" s="428"/>
      <c r="J19" s="428">
        <v>3820.7</v>
      </c>
      <c r="K19" s="428"/>
      <c r="L19" s="428"/>
      <c r="M19" s="428"/>
    </row>
    <row r="20" spans="1:13" s="423" customFormat="1" ht="25.5">
      <c r="A20" s="436" t="s">
        <v>742</v>
      </c>
      <c r="B20" s="429" t="s">
        <v>713</v>
      </c>
      <c r="C20" s="436" t="s">
        <v>743</v>
      </c>
      <c r="D20" s="428">
        <f t="shared" si="0"/>
        <v>2943.7</v>
      </c>
      <c r="E20" s="428">
        <v>204.7</v>
      </c>
      <c r="F20" s="428">
        <v>703.8</v>
      </c>
      <c r="G20" s="428">
        <v>1465.6</v>
      </c>
      <c r="H20" s="428">
        <v>2943.7</v>
      </c>
      <c r="I20" s="428"/>
      <c r="J20" s="428">
        <v>205.1</v>
      </c>
      <c r="K20" s="428"/>
      <c r="L20" s="428"/>
      <c r="M20" s="428"/>
    </row>
    <row r="21" spans="1:13" s="423" customFormat="1" ht="12.75">
      <c r="A21" s="436" t="s">
        <v>744</v>
      </c>
      <c r="B21" s="429" t="s">
        <v>714</v>
      </c>
      <c r="C21" s="436" t="s">
        <v>745</v>
      </c>
      <c r="D21" s="428">
        <f t="shared" si="0"/>
        <v>13642</v>
      </c>
      <c r="E21" s="428">
        <v>3291.8</v>
      </c>
      <c r="F21" s="428">
        <v>6626.3</v>
      </c>
      <c r="G21" s="428">
        <v>10020.200000000001</v>
      </c>
      <c r="H21" s="428">
        <v>13642</v>
      </c>
      <c r="I21" s="428"/>
      <c r="J21" s="428">
        <v>3365.4</v>
      </c>
      <c r="K21" s="428"/>
      <c r="L21" s="428"/>
      <c r="M21" s="428"/>
    </row>
    <row r="22" spans="1:13" s="423" customFormat="1" ht="25.5">
      <c r="A22" s="436" t="s">
        <v>746</v>
      </c>
      <c r="B22" s="429" t="s">
        <v>715</v>
      </c>
      <c r="C22" s="436" t="s">
        <v>747</v>
      </c>
      <c r="D22" s="428">
        <f t="shared" si="0"/>
        <v>8569.0999999999985</v>
      </c>
      <c r="E22" s="428">
        <v>1870.8</v>
      </c>
      <c r="F22" s="428">
        <v>3906.8</v>
      </c>
      <c r="G22" s="428">
        <v>6081.9</v>
      </c>
      <c r="H22" s="428">
        <v>8569.0999999999985</v>
      </c>
      <c r="I22" s="428"/>
      <c r="J22" s="428">
        <v>1926.1</v>
      </c>
      <c r="K22" s="428"/>
      <c r="L22" s="428"/>
      <c r="M22" s="428"/>
    </row>
    <row r="23" spans="1:13" s="423" customFormat="1" ht="25.5">
      <c r="A23" s="436" t="s">
        <v>748</v>
      </c>
      <c r="B23" s="429" t="s">
        <v>764</v>
      </c>
      <c r="C23" s="436" t="s">
        <v>749</v>
      </c>
      <c r="D23" s="428">
        <f t="shared" si="0"/>
        <v>2463</v>
      </c>
      <c r="E23" s="428">
        <v>560.70000000000005</v>
      </c>
      <c r="F23" s="428">
        <v>1163.5999999999999</v>
      </c>
      <c r="G23" s="428">
        <v>1828</v>
      </c>
      <c r="H23" s="428">
        <v>2463</v>
      </c>
      <c r="I23" s="428"/>
      <c r="J23" s="428">
        <v>559.70000000000005</v>
      </c>
      <c r="K23" s="428"/>
      <c r="L23" s="428"/>
      <c r="M23" s="428"/>
    </row>
    <row r="24" spans="1:13" s="423" customFormat="1" ht="25.5">
      <c r="A24" s="436" t="s">
        <v>751</v>
      </c>
      <c r="B24" s="429" t="s">
        <v>750</v>
      </c>
      <c r="C24" s="436" t="s">
        <v>2272</v>
      </c>
      <c r="D24" s="428">
        <f t="shared" si="0"/>
        <v>29656.7</v>
      </c>
      <c r="E24" s="428">
        <v>5916.3</v>
      </c>
      <c r="F24" s="428">
        <v>13105.7</v>
      </c>
      <c r="G24" s="428">
        <v>20406.7</v>
      </c>
      <c r="H24" s="428">
        <v>29656.7</v>
      </c>
      <c r="I24" s="428"/>
      <c r="J24" s="428">
        <v>6499.4</v>
      </c>
      <c r="K24" s="428"/>
      <c r="L24" s="428"/>
      <c r="M24" s="428"/>
    </row>
    <row r="25" spans="1:13" s="423" customFormat="1" ht="12.75">
      <c r="A25" s="436" t="s">
        <v>752</v>
      </c>
      <c r="B25" s="429" t="s">
        <v>44</v>
      </c>
      <c r="C25" s="436" t="s">
        <v>753</v>
      </c>
      <c r="D25" s="428">
        <f t="shared" si="0"/>
        <v>30398.199999999997</v>
      </c>
      <c r="E25" s="428">
        <v>6182.4</v>
      </c>
      <c r="F25" s="428">
        <v>15511.5</v>
      </c>
      <c r="G25" s="428">
        <v>20594.8</v>
      </c>
      <c r="H25" s="428">
        <v>30398.199999999997</v>
      </c>
      <c r="I25" s="428"/>
      <c r="J25" s="428">
        <v>6340.5</v>
      </c>
      <c r="K25" s="428"/>
      <c r="L25" s="428"/>
      <c r="M25" s="428"/>
    </row>
    <row r="26" spans="1:13" s="423" customFormat="1" ht="25.5">
      <c r="A26" s="436" t="s">
        <v>754</v>
      </c>
      <c r="B26" s="429" t="s">
        <v>716</v>
      </c>
      <c r="C26" s="436" t="s">
        <v>755</v>
      </c>
      <c r="D26" s="428">
        <f t="shared" si="0"/>
        <v>13627.7</v>
      </c>
      <c r="E26" s="428">
        <v>2323.3000000000002</v>
      </c>
      <c r="F26" s="428">
        <v>5905.7000000000007</v>
      </c>
      <c r="G26" s="428">
        <v>9056.3000000000011</v>
      </c>
      <c r="H26" s="428">
        <v>13627.7</v>
      </c>
      <c r="I26" s="428"/>
      <c r="J26" s="428">
        <v>2596.4</v>
      </c>
      <c r="K26" s="428"/>
      <c r="L26" s="428"/>
      <c r="M26" s="428"/>
    </row>
    <row r="27" spans="1:13" s="423" customFormat="1" ht="12.75">
      <c r="A27" s="436" t="s">
        <v>756</v>
      </c>
      <c r="B27" s="429" t="s">
        <v>717</v>
      </c>
      <c r="C27" s="436" t="s">
        <v>757</v>
      </c>
      <c r="D27" s="428">
        <f t="shared" si="0"/>
        <v>2362.6999999999998</v>
      </c>
      <c r="E27" s="428">
        <v>477.5</v>
      </c>
      <c r="F27" s="428">
        <v>1115.5</v>
      </c>
      <c r="G27" s="428">
        <v>1699.9</v>
      </c>
      <c r="H27" s="428">
        <v>2362.6999999999998</v>
      </c>
      <c r="I27" s="428"/>
      <c r="J27" s="428">
        <v>516.79999999999995</v>
      </c>
      <c r="K27" s="428"/>
      <c r="L27" s="428"/>
      <c r="M27" s="428"/>
    </row>
    <row r="28" spans="1:13" s="423" customFormat="1" ht="12.75">
      <c r="A28" s="436" t="s">
        <v>758</v>
      </c>
      <c r="B28" s="429" t="s">
        <v>718</v>
      </c>
      <c r="C28" s="436" t="s">
        <v>759</v>
      </c>
      <c r="D28" s="428">
        <f t="shared" si="0"/>
        <v>5739.4</v>
      </c>
      <c r="E28" s="428">
        <v>1225.4000000000001</v>
      </c>
      <c r="F28" s="428">
        <v>2547.5</v>
      </c>
      <c r="G28" s="428">
        <v>4069.2</v>
      </c>
      <c r="H28" s="428">
        <v>5739.4</v>
      </c>
      <c r="I28" s="428"/>
      <c r="J28" s="428">
        <v>1257.3</v>
      </c>
      <c r="K28" s="428"/>
      <c r="L28" s="428"/>
      <c r="M28" s="428"/>
    </row>
    <row r="29" spans="1:13" s="423" customFormat="1" ht="26.25" thickBot="1">
      <c r="A29" s="437" t="s">
        <v>760</v>
      </c>
      <c r="B29" s="431" t="s">
        <v>719</v>
      </c>
      <c r="C29" s="437" t="s">
        <v>2833</v>
      </c>
      <c r="D29" s="432">
        <f t="shared" si="0"/>
        <v>71756.700000000012</v>
      </c>
      <c r="E29" s="432">
        <v>13615.9</v>
      </c>
      <c r="F29" s="432">
        <v>30202.400000000001</v>
      </c>
      <c r="G29" s="432">
        <v>49230.8</v>
      </c>
      <c r="H29" s="432">
        <v>71756.700000000012</v>
      </c>
      <c r="I29" s="432"/>
      <c r="J29" s="432">
        <v>18484.8</v>
      </c>
      <c r="K29" s="432"/>
      <c r="L29" s="432"/>
      <c r="M29" s="432"/>
    </row>
    <row r="30" spans="1:13" s="423" customFormat="1" ht="5.0999999999999996" customHeight="1"/>
    <row r="31" spans="1:13" s="423" customFormat="1" ht="12.75">
      <c r="A31" s="423" t="s">
        <v>2581</v>
      </c>
      <c r="B31" s="423" t="s">
        <v>2582</v>
      </c>
      <c r="C31" s="423" t="s">
        <v>2583</v>
      </c>
      <c r="D31" s="433"/>
      <c r="F31" s="427"/>
      <c r="G31" s="427"/>
      <c r="H31" s="427"/>
      <c r="I31" s="433"/>
      <c r="K31" s="427"/>
      <c r="L31" s="427"/>
      <c r="M31" s="427"/>
    </row>
  </sheetData>
  <mergeCells count="7">
    <mergeCell ref="A6:A7"/>
    <mergeCell ref="C6:C7"/>
    <mergeCell ref="I6:I7"/>
    <mergeCell ref="J6:M6"/>
    <mergeCell ref="D6:D7"/>
    <mergeCell ref="E6:H6"/>
    <mergeCell ref="B6:B7"/>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3" width="11.42578125" style="24" customWidth="1"/>
    <col min="14" max="16384" width="9.140625" style="24"/>
  </cols>
  <sheetData>
    <row r="1" spans="1:13">
      <c r="A1" s="49" t="s">
        <v>595</v>
      </c>
      <c r="B1" s="49" t="s">
        <v>202</v>
      </c>
      <c r="C1" s="49" t="s">
        <v>596</v>
      </c>
    </row>
    <row r="2" spans="1:13" ht="5.0999999999999996" customHeight="1"/>
    <row r="3" spans="1:13" s="37" customFormat="1" ht="18.75" customHeight="1">
      <c r="A3" s="86" t="s">
        <v>3924</v>
      </c>
      <c r="B3" s="86" t="s">
        <v>3923</v>
      </c>
      <c r="C3" s="86" t="s">
        <v>3922</v>
      </c>
    </row>
    <row r="4" spans="1:13" ht="5.0999999999999996" customHeight="1"/>
    <row r="5" spans="1:13" s="22" customFormat="1" ht="12.75" customHeight="1" thickBot="1">
      <c r="A5" s="54" t="s">
        <v>1381</v>
      </c>
      <c r="B5" s="54" t="s">
        <v>46</v>
      </c>
      <c r="C5" s="54" t="s">
        <v>1382</v>
      </c>
      <c r="D5" s="30"/>
      <c r="E5" s="30"/>
      <c r="F5" s="30"/>
      <c r="G5" s="30"/>
      <c r="H5" s="30"/>
      <c r="I5" s="30"/>
      <c r="J5" s="30"/>
      <c r="K5" s="30"/>
      <c r="L5" s="30"/>
      <c r="M5" s="30"/>
    </row>
    <row r="6" spans="1:13" s="22" customFormat="1" ht="17.100000000000001" customHeight="1">
      <c r="A6" s="1379"/>
      <c r="B6" s="1379"/>
      <c r="C6" s="1379"/>
      <c r="D6" s="1375" t="s">
        <v>3862</v>
      </c>
      <c r="E6" s="1377" t="s">
        <v>3862</v>
      </c>
      <c r="F6" s="1377"/>
      <c r="G6" s="1377"/>
      <c r="H6" s="1378"/>
      <c r="I6" s="1375" t="s">
        <v>5516</v>
      </c>
      <c r="J6" s="1377" t="s">
        <v>5516</v>
      </c>
      <c r="K6" s="1377"/>
      <c r="L6" s="1377"/>
      <c r="M6" s="1378"/>
    </row>
    <row r="7" spans="1:13" s="22" customFormat="1" ht="17.100000000000001" customHeight="1" thickBot="1">
      <c r="A7" s="1380"/>
      <c r="B7" s="1380"/>
      <c r="C7" s="1380"/>
      <c r="D7" s="1376"/>
      <c r="E7" s="1300" t="s">
        <v>769</v>
      </c>
      <c r="F7" s="1301" t="s">
        <v>770</v>
      </c>
      <c r="G7" s="1301" t="s">
        <v>771</v>
      </c>
      <c r="H7" s="1302" t="s">
        <v>772</v>
      </c>
      <c r="I7" s="1376"/>
      <c r="J7" s="1300" t="s">
        <v>769</v>
      </c>
      <c r="K7" s="1301" t="s">
        <v>770</v>
      </c>
      <c r="L7" s="1301" t="s">
        <v>771</v>
      </c>
      <c r="M7" s="1302" t="s">
        <v>772</v>
      </c>
    </row>
    <row r="8" spans="1:13" s="22" customFormat="1" ht="5.0999999999999996" customHeight="1">
      <c r="A8" s="626"/>
      <c r="B8" s="626"/>
      <c r="C8" s="626"/>
      <c r="D8" s="6"/>
      <c r="E8" s="6"/>
      <c r="F8" s="6"/>
      <c r="G8" s="6"/>
      <c r="H8" s="6"/>
      <c r="I8" s="6"/>
      <c r="J8" s="6"/>
      <c r="K8" s="6"/>
      <c r="L8" s="6"/>
      <c r="M8" s="6"/>
    </row>
    <row r="9" spans="1:13" s="22" customFormat="1" ht="12.75">
      <c r="A9" s="399" t="s">
        <v>721</v>
      </c>
      <c r="B9" s="399" t="s">
        <v>39</v>
      </c>
      <c r="C9" s="399" t="s">
        <v>722</v>
      </c>
      <c r="D9" s="75">
        <f>H9</f>
        <v>103.45927249825016</v>
      </c>
      <c r="E9" s="75">
        <v>101.21842325698078</v>
      </c>
      <c r="F9" s="75">
        <v>100.30242975301331</v>
      </c>
      <c r="G9" s="75">
        <v>101.16818408473706</v>
      </c>
      <c r="H9" s="75">
        <v>103.45927249825016</v>
      </c>
      <c r="I9" s="75"/>
      <c r="J9" s="75">
        <v>105.32235435726483</v>
      </c>
      <c r="K9" s="75"/>
      <c r="L9" s="75"/>
      <c r="M9" s="75"/>
    </row>
    <row r="10" spans="1:13" s="22" customFormat="1" ht="25.5">
      <c r="A10" s="573" t="s">
        <v>1172</v>
      </c>
      <c r="B10" s="573" t="s">
        <v>762</v>
      </c>
      <c r="C10" s="573" t="s">
        <v>903</v>
      </c>
      <c r="D10" s="14">
        <f t="shared" ref="D10:D29" si="0">H10</f>
        <v>102.71424439798274</v>
      </c>
      <c r="E10" s="14">
        <v>101.20849819370376</v>
      </c>
      <c r="F10" s="14">
        <v>101.68704304659479</v>
      </c>
      <c r="G10" s="14">
        <v>102.31214762350851</v>
      </c>
      <c r="H10" s="14">
        <v>102.71424439798274</v>
      </c>
      <c r="I10" s="14"/>
      <c r="J10" s="14">
        <v>101.79970931061018</v>
      </c>
      <c r="K10" s="14"/>
      <c r="L10" s="14"/>
      <c r="M10" s="14"/>
    </row>
    <row r="11" spans="1:13" s="22" customFormat="1" ht="12.75">
      <c r="A11" s="573" t="s">
        <v>725</v>
      </c>
      <c r="B11" s="573" t="s">
        <v>708</v>
      </c>
      <c r="C11" s="573" t="s">
        <v>726</v>
      </c>
      <c r="D11" s="14">
        <f t="shared" si="0"/>
        <v>108.08381463010781</v>
      </c>
      <c r="E11" s="14">
        <v>112.2904354118924</v>
      </c>
      <c r="F11" s="14">
        <v>103.10213512472724</v>
      </c>
      <c r="G11" s="14">
        <v>107.30153360396932</v>
      </c>
      <c r="H11" s="14">
        <v>108.08381463010781</v>
      </c>
      <c r="I11" s="14"/>
      <c r="J11" s="14">
        <v>159.39260815585905</v>
      </c>
      <c r="K11" s="14"/>
      <c r="L11" s="14"/>
      <c r="M11" s="14"/>
    </row>
    <row r="12" spans="1:13" s="22" customFormat="1" ht="25.5">
      <c r="A12" s="573" t="s">
        <v>727</v>
      </c>
      <c r="B12" s="573" t="s">
        <v>709</v>
      </c>
      <c r="C12" s="573" t="s">
        <v>2273</v>
      </c>
      <c r="D12" s="14">
        <f t="shared" si="0"/>
        <v>105.00775250337327</v>
      </c>
      <c r="E12" s="14">
        <v>98.299843551383589</v>
      </c>
      <c r="F12" s="14">
        <v>93.700135177888342</v>
      </c>
      <c r="G12" s="14">
        <v>95.999869460454661</v>
      </c>
      <c r="H12" s="14">
        <v>105.00775250337327</v>
      </c>
      <c r="I12" s="14"/>
      <c r="J12" s="14">
        <v>117.80016744790034</v>
      </c>
      <c r="K12" s="14"/>
      <c r="L12" s="14"/>
      <c r="M12" s="14"/>
    </row>
    <row r="13" spans="1:13" s="22" customFormat="1" ht="38.25">
      <c r="A13" s="573" t="s">
        <v>728</v>
      </c>
      <c r="B13" s="573" t="s">
        <v>710</v>
      </c>
      <c r="C13" s="573" t="s">
        <v>2834</v>
      </c>
      <c r="D13" s="14">
        <f t="shared" si="0"/>
        <v>105.0062672160801</v>
      </c>
      <c r="E13" s="14">
        <v>105.09962559710806</v>
      </c>
      <c r="F13" s="14">
        <v>103.16181566181567</v>
      </c>
      <c r="G13" s="14">
        <v>102.50002636046354</v>
      </c>
      <c r="H13" s="14">
        <v>105.0062672160801</v>
      </c>
      <c r="I13" s="14"/>
      <c r="J13" s="14">
        <v>97.000647009890002</v>
      </c>
      <c r="K13" s="14"/>
      <c r="L13" s="14"/>
      <c r="M13" s="14"/>
    </row>
    <row r="14" spans="1:13" s="22" customFormat="1" ht="38.25">
      <c r="A14" s="573" t="s">
        <v>730</v>
      </c>
      <c r="B14" s="573" t="s">
        <v>729</v>
      </c>
      <c r="C14" s="573" t="s">
        <v>731</v>
      </c>
      <c r="D14" s="14">
        <f t="shared" si="0"/>
        <v>127.69963211426101</v>
      </c>
      <c r="E14" s="14">
        <v>124.32432432432432</v>
      </c>
      <c r="F14" s="14">
        <v>129.29505486246808</v>
      </c>
      <c r="G14" s="14">
        <v>133.29740323370899</v>
      </c>
      <c r="H14" s="14">
        <v>127.69963211426101</v>
      </c>
      <c r="I14" s="14"/>
      <c r="J14" s="14">
        <v>112.20876048462256</v>
      </c>
      <c r="K14" s="14"/>
      <c r="L14" s="14"/>
      <c r="M14" s="14"/>
    </row>
    <row r="15" spans="1:13" s="22" customFormat="1" ht="12.75">
      <c r="A15" s="573" t="s">
        <v>732</v>
      </c>
      <c r="B15" s="573" t="s">
        <v>42</v>
      </c>
      <c r="C15" s="573" t="s">
        <v>733</v>
      </c>
      <c r="D15" s="14">
        <f t="shared" si="0"/>
        <v>107.79697700044342</v>
      </c>
      <c r="E15" s="14">
        <v>101.3988568089264</v>
      </c>
      <c r="F15" s="14">
        <v>103.10045201211217</v>
      </c>
      <c r="G15" s="14">
        <v>104.00003148701357</v>
      </c>
      <c r="H15" s="14">
        <v>107.79697700044342</v>
      </c>
      <c r="I15" s="14"/>
      <c r="J15" s="14">
        <v>103.10055264480012</v>
      </c>
      <c r="K15" s="14"/>
      <c r="L15" s="14"/>
      <c r="M15" s="14"/>
    </row>
    <row r="16" spans="1:13" s="22" customFormat="1" ht="25.5">
      <c r="A16" s="573" t="s">
        <v>734</v>
      </c>
      <c r="B16" s="573" t="s">
        <v>763</v>
      </c>
      <c r="C16" s="573" t="s">
        <v>927</v>
      </c>
      <c r="D16" s="14">
        <f t="shared" si="0"/>
        <v>105.13473932421502</v>
      </c>
      <c r="E16" s="14">
        <v>103.65500318851029</v>
      </c>
      <c r="F16" s="14">
        <v>104.30006730860843</v>
      </c>
      <c r="G16" s="14">
        <v>104.48565122916482</v>
      </c>
      <c r="H16" s="14">
        <v>105.13473932421502</v>
      </c>
      <c r="I16" s="14"/>
      <c r="J16" s="14">
        <v>103.91047807586995</v>
      </c>
      <c r="K16" s="14"/>
      <c r="L16" s="14"/>
      <c r="M16" s="14"/>
    </row>
    <row r="17" spans="1:13" s="22" customFormat="1" ht="25.5">
      <c r="A17" s="573" t="s">
        <v>735</v>
      </c>
      <c r="B17" s="573" t="s">
        <v>711</v>
      </c>
      <c r="C17" s="573" t="s">
        <v>736</v>
      </c>
      <c r="D17" s="14">
        <f t="shared" si="0"/>
        <v>103.89138036245291</v>
      </c>
      <c r="E17" s="14">
        <v>106.11909175162188</v>
      </c>
      <c r="F17" s="14">
        <v>104.68137783784397</v>
      </c>
      <c r="G17" s="14">
        <v>104.64562739772059</v>
      </c>
      <c r="H17" s="14">
        <v>103.89138036245291</v>
      </c>
      <c r="I17" s="14"/>
      <c r="J17" s="14">
        <v>100.96177971062976</v>
      </c>
      <c r="K17" s="14"/>
      <c r="L17" s="14"/>
      <c r="M17" s="14"/>
    </row>
    <row r="18" spans="1:13" s="22" customFormat="1" ht="25.5">
      <c r="A18" s="573" t="s">
        <v>738</v>
      </c>
      <c r="B18" s="573" t="s">
        <v>737</v>
      </c>
      <c r="C18" s="573" t="s">
        <v>739</v>
      </c>
      <c r="D18" s="14">
        <f t="shared" si="0"/>
        <v>107.39848242005807</v>
      </c>
      <c r="E18" s="14">
        <v>105.9352092693308</v>
      </c>
      <c r="F18" s="14">
        <v>106.18645232206651</v>
      </c>
      <c r="G18" s="14">
        <v>106.8554422980968</v>
      </c>
      <c r="H18" s="14">
        <v>107.39848242005807</v>
      </c>
      <c r="I18" s="14"/>
      <c r="J18" s="14">
        <v>106.19948090470892</v>
      </c>
      <c r="K18" s="14"/>
      <c r="L18" s="14"/>
      <c r="M18" s="14"/>
    </row>
    <row r="19" spans="1:13" s="22" customFormat="1" ht="12.75">
      <c r="A19" s="573" t="s">
        <v>740</v>
      </c>
      <c r="B19" s="573" t="s">
        <v>712</v>
      </c>
      <c r="C19" s="573" t="s">
        <v>741</v>
      </c>
      <c r="D19" s="14">
        <f t="shared" si="0"/>
        <v>92.511198720843652</v>
      </c>
      <c r="E19" s="14">
        <v>94.149591451917033</v>
      </c>
      <c r="F19" s="14">
        <v>92.78303060462801</v>
      </c>
      <c r="G19" s="14">
        <v>92.499188575137921</v>
      </c>
      <c r="H19" s="14">
        <v>92.511198720843652</v>
      </c>
      <c r="I19" s="14"/>
      <c r="J19" s="14">
        <v>95.613113113113116</v>
      </c>
      <c r="K19" s="14"/>
      <c r="L19" s="14"/>
      <c r="M19" s="14"/>
    </row>
    <row r="20" spans="1:13" s="22" customFormat="1" ht="25.5">
      <c r="A20" s="573" t="s">
        <v>742</v>
      </c>
      <c r="B20" s="573" t="s">
        <v>713</v>
      </c>
      <c r="C20" s="573" t="s">
        <v>743</v>
      </c>
      <c r="D20" s="14">
        <f t="shared" si="0"/>
        <v>101.89338871581862</v>
      </c>
      <c r="E20" s="14">
        <v>100.49091801669121</v>
      </c>
      <c r="F20" s="14">
        <v>101.19338605319913</v>
      </c>
      <c r="G20" s="14">
        <v>101.57322059740798</v>
      </c>
      <c r="H20" s="14">
        <v>101.89338871581862</v>
      </c>
      <c r="I20" s="14"/>
      <c r="J20" s="14">
        <v>100.5392156862745</v>
      </c>
      <c r="K20" s="14"/>
      <c r="L20" s="14"/>
      <c r="M20" s="14"/>
    </row>
    <row r="21" spans="1:13" s="22" customFormat="1" ht="12.75">
      <c r="A21" s="573" t="s">
        <v>744</v>
      </c>
      <c r="B21" s="573" t="s">
        <v>714</v>
      </c>
      <c r="C21" s="573" t="s">
        <v>745</v>
      </c>
      <c r="D21" s="14">
        <f t="shared" si="0"/>
        <v>98.764180790142404</v>
      </c>
      <c r="E21" s="14">
        <v>97.88866420839777</v>
      </c>
      <c r="F21" s="14">
        <v>98.472306846383617</v>
      </c>
      <c r="G21" s="14">
        <v>98.767890233805147</v>
      </c>
      <c r="H21" s="14">
        <v>98.764180790142404</v>
      </c>
      <c r="I21" s="14"/>
      <c r="J21" s="14">
        <v>98.256985197512492</v>
      </c>
      <c r="K21" s="14"/>
      <c r="L21" s="14"/>
      <c r="M21" s="14"/>
    </row>
    <row r="22" spans="1:13" s="22" customFormat="1" ht="25.5">
      <c r="A22" s="573" t="s">
        <v>746</v>
      </c>
      <c r="B22" s="573" t="s">
        <v>715</v>
      </c>
      <c r="C22" s="573" t="s">
        <v>747</v>
      </c>
      <c r="D22" s="14">
        <f t="shared" si="0"/>
        <v>100.06889947683106</v>
      </c>
      <c r="E22" s="14">
        <v>100.18207132912069</v>
      </c>
      <c r="F22" s="14">
        <v>100.18463432146886</v>
      </c>
      <c r="G22" s="14">
        <v>100.13995455593241</v>
      </c>
      <c r="H22" s="14">
        <v>100.06889947683106</v>
      </c>
      <c r="I22" s="14"/>
      <c r="J22" s="14">
        <v>99.99480843110787</v>
      </c>
      <c r="K22" s="14"/>
      <c r="L22" s="14"/>
      <c r="M22" s="14"/>
    </row>
    <row r="23" spans="1:13" s="22" customFormat="1" ht="25.5">
      <c r="A23" s="573" t="s">
        <v>748</v>
      </c>
      <c r="B23" s="573" t="s">
        <v>764</v>
      </c>
      <c r="C23" s="573" t="s">
        <v>749</v>
      </c>
      <c r="D23" s="14">
        <f t="shared" si="0"/>
        <v>101.77265402256106</v>
      </c>
      <c r="E23" s="14">
        <v>101.87136627906979</v>
      </c>
      <c r="F23" s="14">
        <v>101.78446466060183</v>
      </c>
      <c r="G23" s="14">
        <v>101.7704041866162</v>
      </c>
      <c r="H23" s="14">
        <v>101.77265402256106</v>
      </c>
      <c r="I23" s="14"/>
      <c r="J23" s="14">
        <v>101.68968023255816</v>
      </c>
      <c r="K23" s="14"/>
      <c r="L23" s="14"/>
      <c r="M23" s="14"/>
    </row>
    <row r="24" spans="1:13" s="22" customFormat="1" ht="25.5">
      <c r="A24" s="573" t="s">
        <v>751</v>
      </c>
      <c r="B24" s="573" t="s">
        <v>750</v>
      </c>
      <c r="C24" s="573" t="s">
        <v>2272</v>
      </c>
      <c r="D24" s="14">
        <f t="shared" si="0"/>
        <v>98.604553736484419</v>
      </c>
      <c r="E24" s="14">
        <v>100</v>
      </c>
      <c r="F24" s="14">
        <v>99.29989922791917</v>
      </c>
      <c r="G24" s="14">
        <v>98.699910522115559</v>
      </c>
      <c r="H24" s="14">
        <v>98.604553736484419</v>
      </c>
      <c r="I24" s="14"/>
      <c r="J24" s="14">
        <v>99.39744295589405</v>
      </c>
      <c r="K24" s="14"/>
      <c r="L24" s="14"/>
      <c r="M24" s="14"/>
    </row>
    <row r="25" spans="1:13" s="22" customFormat="1" ht="12.75">
      <c r="A25" s="573" t="s">
        <v>752</v>
      </c>
      <c r="B25" s="573" t="s">
        <v>44</v>
      </c>
      <c r="C25" s="573" t="s">
        <v>753</v>
      </c>
      <c r="D25" s="14">
        <f t="shared" si="0"/>
        <v>101.34388616807411</v>
      </c>
      <c r="E25" s="14">
        <v>101.41732283464566</v>
      </c>
      <c r="F25" s="14">
        <v>101.32407504180603</v>
      </c>
      <c r="G25" s="14">
        <v>101.4227392038767</v>
      </c>
      <c r="H25" s="14">
        <v>101.34388616807411</v>
      </c>
      <c r="I25" s="14"/>
      <c r="J25" s="14">
        <v>100.83332008078752</v>
      </c>
      <c r="K25" s="14"/>
      <c r="L25" s="14"/>
      <c r="M25" s="14"/>
    </row>
    <row r="26" spans="1:13" s="22" customFormat="1" ht="25.5">
      <c r="A26" s="573" t="s">
        <v>754</v>
      </c>
      <c r="B26" s="573" t="s">
        <v>716</v>
      </c>
      <c r="C26" s="573" t="s">
        <v>755</v>
      </c>
      <c r="D26" s="14">
        <f t="shared" si="0"/>
        <v>100.19778248338334</v>
      </c>
      <c r="E26" s="14">
        <v>100.25026968716291</v>
      </c>
      <c r="F26" s="14">
        <v>100.20190708880519</v>
      </c>
      <c r="G26" s="14">
        <v>100.12714487882542</v>
      </c>
      <c r="H26" s="14">
        <v>100.19778248338334</v>
      </c>
      <c r="I26" s="14"/>
      <c r="J26" s="14">
        <v>100.61615965898083</v>
      </c>
      <c r="K26" s="14"/>
      <c r="L26" s="14"/>
      <c r="M26" s="14"/>
    </row>
    <row r="27" spans="1:13" s="22" customFormat="1" ht="12.75">
      <c r="A27" s="573" t="s">
        <v>756</v>
      </c>
      <c r="B27" s="573" t="s">
        <v>717</v>
      </c>
      <c r="C27" s="573" t="s">
        <v>757</v>
      </c>
      <c r="D27" s="14">
        <f t="shared" si="0"/>
        <v>101.39473006608874</v>
      </c>
      <c r="E27" s="14">
        <v>101.44465689398767</v>
      </c>
      <c r="F27" s="14">
        <v>100.91369639949339</v>
      </c>
      <c r="G27" s="14">
        <v>101.48656716417912</v>
      </c>
      <c r="H27" s="14">
        <v>101.39473006608874</v>
      </c>
      <c r="I27" s="14"/>
      <c r="J27" s="14">
        <v>101.05592491200626</v>
      </c>
      <c r="K27" s="14"/>
      <c r="L27" s="14"/>
      <c r="M27" s="14"/>
    </row>
    <row r="28" spans="1:13" s="22" customFormat="1" ht="12.75">
      <c r="A28" s="573" t="s">
        <v>758</v>
      </c>
      <c r="B28" s="573" t="s">
        <v>718</v>
      </c>
      <c r="C28" s="573" t="s">
        <v>759</v>
      </c>
      <c r="D28" s="14">
        <f t="shared" si="0"/>
        <v>101.0297664102519</v>
      </c>
      <c r="E28" s="14">
        <v>100.44262295081967</v>
      </c>
      <c r="F28" s="14">
        <v>101.60331831053324</v>
      </c>
      <c r="G28" s="14">
        <v>100.92762537824296</v>
      </c>
      <c r="H28" s="14">
        <v>101.0297664102519</v>
      </c>
      <c r="I28" s="14"/>
      <c r="J28" s="14">
        <v>101.10977080820265</v>
      </c>
      <c r="K28" s="14"/>
      <c r="L28" s="14"/>
      <c r="M28" s="14"/>
    </row>
    <row r="29" spans="1:13" s="22" customFormat="1" ht="26.25" thickBot="1">
      <c r="A29" s="627" t="s">
        <v>760</v>
      </c>
      <c r="B29" s="627" t="s">
        <v>719</v>
      </c>
      <c r="C29" s="627" t="s">
        <v>2833</v>
      </c>
      <c r="D29" s="67">
        <f t="shared" si="0"/>
        <v>103.50006707043551</v>
      </c>
      <c r="E29" s="67">
        <v>101.2003508146034</v>
      </c>
      <c r="F29" s="67">
        <v>100.29987945045349</v>
      </c>
      <c r="G29" s="67">
        <v>101.20007400250788</v>
      </c>
      <c r="H29" s="67">
        <v>103.50006707043551</v>
      </c>
      <c r="I29" s="67"/>
      <c r="J29" s="67">
        <v>105.30009570250192</v>
      </c>
      <c r="K29" s="67"/>
      <c r="L29" s="67"/>
      <c r="M29" s="67"/>
    </row>
    <row r="30" spans="1:13" s="22" customFormat="1" ht="5.0999999999999996" customHeight="1"/>
    <row r="31" spans="1:13" s="22" customFormat="1" ht="12.75">
      <c r="A31" s="91" t="s">
        <v>2584</v>
      </c>
      <c r="B31" s="91" t="s">
        <v>2585</v>
      </c>
      <c r="C31" s="91" t="s">
        <v>2586</v>
      </c>
      <c r="D31" s="31"/>
      <c r="F31" s="73"/>
      <c r="G31" s="73"/>
      <c r="H31" s="73"/>
      <c r="I31" s="31"/>
      <c r="K31" s="73"/>
      <c r="L31" s="73"/>
      <c r="M31" s="73"/>
    </row>
  </sheetData>
  <mergeCells count="7">
    <mergeCell ref="A6:A7"/>
    <mergeCell ref="C6:C7"/>
    <mergeCell ref="I6:I7"/>
    <mergeCell ref="J6:M6"/>
    <mergeCell ref="D6:D7"/>
    <mergeCell ref="E6:H6"/>
    <mergeCell ref="B6:B7"/>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3" width="11.42578125" style="24" customWidth="1"/>
    <col min="14" max="16384" width="9.140625" style="24"/>
  </cols>
  <sheetData>
    <row r="1" spans="1:13">
      <c r="A1" s="49" t="s">
        <v>595</v>
      </c>
      <c r="B1" s="49" t="s">
        <v>202</v>
      </c>
      <c r="C1" s="49" t="s">
        <v>596</v>
      </c>
    </row>
    <row r="2" spans="1:13" ht="5.0999999999999996" customHeight="1"/>
    <row r="3" spans="1:13" s="37" customFormat="1" ht="18.75" customHeight="1">
      <c r="A3" s="86" t="s">
        <v>3927</v>
      </c>
      <c r="B3" s="86" t="s">
        <v>3926</v>
      </c>
      <c r="C3" s="86" t="s">
        <v>3925</v>
      </c>
    </row>
    <row r="4" spans="1:13" ht="5.0999999999999996" customHeight="1"/>
    <row r="5" spans="1:13" s="22" customFormat="1" ht="12.75" customHeight="1" thickBot="1">
      <c r="A5" s="54" t="s">
        <v>1381</v>
      </c>
      <c r="B5" s="54" t="s">
        <v>46</v>
      </c>
      <c r="C5" s="54" t="s">
        <v>1382</v>
      </c>
      <c r="D5" s="30"/>
      <c r="E5" s="30"/>
      <c r="F5" s="30"/>
      <c r="G5" s="30"/>
      <c r="H5" s="30"/>
      <c r="I5" s="30"/>
      <c r="J5" s="30"/>
      <c r="K5" s="30"/>
      <c r="L5" s="30"/>
      <c r="M5" s="30"/>
    </row>
    <row r="6" spans="1:13" s="22" customFormat="1" ht="17.100000000000001" customHeight="1">
      <c r="A6" s="1379"/>
      <c r="B6" s="1379"/>
      <c r="C6" s="1379"/>
      <c r="D6" s="1375" t="s">
        <v>3862</v>
      </c>
      <c r="E6" s="1377" t="s">
        <v>3862</v>
      </c>
      <c r="F6" s="1377"/>
      <c r="G6" s="1377"/>
      <c r="H6" s="1378"/>
      <c r="I6" s="1375" t="s">
        <v>5516</v>
      </c>
      <c r="J6" s="1377" t="s">
        <v>5516</v>
      </c>
      <c r="K6" s="1377"/>
      <c r="L6" s="1377"/>
      <c r="M6" s="1378"/>
    </row>
    <row r="7" spans="1:13" s="22" customFormat="1" ht="17.100000000000001" customHeight="1" thickBot="1">
      <c r="A7" s="1380"/>
      <c r="B7" s="1380"/>
      <c r="C7" s="1380"/>
      <c r="D7" s="1376"/>
      <c r="E7" s="1300" t="s">
        <v>769</v>
      </c>
      <c r="F7" s="1301" t="s">
        <v>770</v>
      </c>
      <c r="G7" s="1301" t="s">
        <v>771</v>
      </c>
      <c r="H7" s="1302" t="s">
        <v>772</v>
      </c>
      <c r="I7" s="1376"/>
      <c r="J7" s="1300" t="s">
        <v>769</v>
      </c>
      <c r="K7" s="1301" t="s">
        <v>770</v>
      </c>
      <c r="L7" s="1301" t="s">
        <v>771</v>
      </c>
      <c r="M7" s="1302" t="s">
        <v>772</v>
      </c>
    </row>
    <row r="8" spans="1:13" s="22" customFormat="1" ht="5.0999999999999996" customHeight="1">
      <c r="A8" s="626"/>
      <c r="B8" s="626"/>
      <c r="C8" s="626"/>
      <c r="D8" s="6"/>
      <c r="E8" s="6"/>
      <c r="F8" s="6"/>
      <c r="G8" s="6"/>
      <c r="H8" s="6"/>
      <c r="I8" s="6"/>
      <c r="J8" s="6"/>
      <c r="K8" s="6"/>
      <c r="L8" s="6"/>
      <c r="M8" s="6"/>
    </row>
    <row r="9" spans="1:13" s="22" customFormat="1" ht="12.75">
      <c r="A9" s="399" t="s">
        <v>721</v>
      </c>
      <c r="B9" s="399" t="s">
        <v>39</v>
      </c>
      <c r="C9" s="399" t="s">
        <v>722</v>
      </c>
      <c r="D9" s="75">
        <f>H9</f>
        <v>3.4592724982501628</v>
      </c>
      <c r="E9" s="75">
        <v>1.2184232569807956</v>
      </c>
      <c r="F9" s="75">
        <v>0.30242975301331632</v>
      </c>
      <c r="G9" s="75">
        <v>1.1681840847370666</v>
      </c>
      <c r="H9" s="75">
        <v>3.4592724982501628</v>
      </c>
      <c r="I9" s="75"/>
      <c r="J9" s="75">
        <v>5.3223543572648389</v>
      </c>
      <c r="K9" s="75"/>
      <c r="L9" s="75"/>
      <c r="M9" s="75"/>
    </row>
    <row r="10" spans="1:13" s="22" customFormat="1" ht="25.5">
      <c r="A10" s="573" t="s">
        <v>1172</v>
      </c>
      <c r="B10" s="573" t="s">
        <v>762</v>
      </c>
      <c r="C10" s="573" t="s">
        <v>903</v>
      </c>
      <c r="D10" s="14">
        <f t="shared" ref="D10:D29" si="0">H10</f>
        <v>0.33967625661269774</v>
      </c>
      <c r="E10" s="12">
        <v>8.9611830887698807E-2</v>
      </c>
      <c r="F10" s="14">
        <v>0.14622452293175003</v>
      </c>
      <c r="G10" s="14">
        <v>0.33261258050359077</v>
      </c>
      <c r="H10" s="14">
        <v>0.33967625661269774</v>
      </c>
      <c r="I10" s="14"/>
      <c r="J10" s="12">
        <v>0.12339623968767112</v>
      </c>
      <c r="K10" s="14"/>
      <c r="L10" s="14"/>
      <c r="M10" s="14"/>
    </row>
    <row r="11" spans="1:13" s="22" customFormat="1" ht="12.75">
      <c r="A11" s="573" t="s">
        <v>725</v>
      </c>
      <c r="B11" s="573" t="s">
        <v>708</v>
      </c>
      <c r="C11" s="573" t="s">
        <v>726</v>
      </c>
      <c r="D11" s="14">
        <f t="shared" si="0"/>
        <v>7.7307970940044796E-2</v>
      </c>
      <c r="E11" s="12">
        <v>0.10832082523673248</v>
      </c>
      <c r="F11" s="14">
        <v>3.4622070256537761E-2</v>
      </c>
      <c r="G11" s="14">
        <v>7.1669432903851624E-2</v>
      </c>
      <c r="H11" s="14">
        <v>7.7307970940044796E-2</v>
      </c>
      <c r="I11" s="14"/>
      <c r="J11" s="12">
        <v>0.60760191181125756</v>
      </c>
      <c r="K11" s="14"/>
      <c r="L11" s="14"/>
      <c r="M11" s="14"/>
    </row>
    <row r="12" spans="1:13" s="22" customFormat="1" ht="25.5">
      <c r="A12" s="573" t="s">
        <v>727</v>
      </c>
      <c r="B12" s="573" t="s">
        <v>709</v>
      </c>
      <c r="C12" s="573" t="s">
        <v>2273</v>
      </c>
      <c r="D12" s="14">
        <f t="shared" si="0"/>
        <v>0.75070356662897353</v>
      </c>
      <c r="E12" s="12">
        <v>-0.29572967203983386</v>
      </c>
      <c r="F12" s="14">
        <v>-1.0460163129644144</v>
      </c>
      <c r="G12" s="14">
        <v>-0.61051841627709891</v>
      </c>
      <c r="H12" s="14">
        <v>0.75070356662897353</v>
      </c>
      <c r="I12" s="14"/>
      <c r="J12" s="12">
        <v>3.0534463016300388</v>
      </c>
      <c r="K12" s="14"/>
      <c r="L12" s="14"/>
      <c r="M12" s="14"/>
    </row>
    <row r="13" spans="1:13" s="22" customFormat="1" ht="38.25">
      <c r="A13" s="573" t="s">
        <v>728</v>
      </c>
      <c r="B13" s="573" t="s">
        <v>710</v>
      </c>
      <c r="C13" s="573" t="s">
        <v>2834</v>
      </c>
      <c r="D13" s="14">
        <f t="shared" si="0"/>
        <v>0.12573620243113878</v>
      </c>
      <c r="E13" s="12">
        <v>0.25193361708641421</v>
      </c>
      <c r="F13" s="14">
        <v>0.10458252946457579</v>
      </c>
      <c r="G13" s="14">
        <v>6.5609353442097826E-2</v>
      </c>
      <c r="H13" s="14">
        <v>0.12573620243113878</v>
      </c>
      <c r="I13" s="14"/>
      <c r="J13" s="12">
        <v>-0.1268157712704637</v>
      </c>
      <c r="K13" s="14"/>
      <c r="L13" s="14"/>
      <c r="M13" s="14"/>
    </row>
    <row r="14" spans="1:13" s="22" customFormat="1" ht="38.25">
      <c r="A14" s="573" t="s">
        <v>730</v>
      </c>
      <c r="B14" s="573" t="s">
        <v>729</v>
      </c>
      <c r="C14" s="573" t="s">
        <v>731</v>
      </c>
      <c r="D14" s="14">
        <f t="shared" si="0"/>
        <v>7.2387858671000435E-2</v>
      </c>
      <c r="E14" s="12">
        <v>8.6103894447255525E-2</v>
      </c>
      <c r="F14" s="14">
        <v>9.3073675765505959E-2</v>
      </c>
      <c r="G14" s="14">
        <v>9.4028082242196262E-2</v>
      </c>
      <c r="H14" s="14">
        <v>7.2387858671000435E-2</v>
      </c>
      <c r="I14" s="14"/>
      <c r="J14" s="12">
        <v>3.8396454629654971E-2</v>
      </c>
      <c r="K14" s="14"/>
      <c r="L14" s="14"/>
      <c r="M14" s="14"/>
    </row>
    <row r="15" spans="1:13" s="22" customFormat="1" ht="12.75">
      <c r="A15" s="573" t="s">
        <v>732</v>
      </c>
      <c r="B15" s="573" t="s">
        <v>42</v>
      </c>
      <c r="C15" s="573" t="s">
        <v>733</v>
      </c>
      <c r="D15" s="14">
        <f t="shared" si="0"/>
        <v>0.66960654371161765</v>
      </c>
      <c r="E15" s="12">
        <v>8.1426645859997773E-2</v>
      </c>
      <c r="F15" s="14">
        <v>0.20243166319650069</v>
      </c>
      <c r="G15" s="14">
        <v>0.28122642725939939</v>
      </c>
      <c r="H15" s="14">
        <v>0.66960654371161765</v>
      </c>
      <c r="I15" s="14"/>
      <c r="J15" s="12">
        <v>0.1688271592876433</v>
      </c>
      <c r="K15" s="14"/>
      <c r="L15" s="14"/>
      <c r="M15" s="14"/>
    </row>
    <row r="16" spans="1:13" s="22" customFormat="1" ht="25.5">
      <c r="A16" s="573" t="s">
        <v>734</v>
      </c>
      <c r="B16" s="573" t="s">
        <v>763</v>
      </c>
      <c r="C16" s="573" t="s">
        <v>927</v>
      </c>
      <c r="D16" s="14">
        <f t="shared" si="0"/>
        <v>0.91540479611036019</v>
      </c>
      <c r="E16" s="12">
        <v>0.56052572274121093</v>
      </c>
      <c r="F16" s="14">
        <v>0.6681343240816795</v>
      </c>
      <c r="G16" s="14">
        <v>0.72889750274917209</v>
      </c>
      <c r="H16" s="14">
        <v>0.91540479611036019</v>
      </c>
      <c r="I16" s="14"/>
      <c r="J16" s="12">
        <v>0.59441228999190832</v>
      </c>
      <c r="K16" s="14"/>
      <c r="L16" s="14"/>
      <c r="M16" s="14"/>
    </row>
    <row r="17" spans="1:13" s="22" customFormat="1" ht="25.5">
      <c r="A17" s="573" t="s">
        <v>735</v>
      </c>
      <c r="B17" s="573" t="s">
        <v>711</v>
      </c>
      <c r="C17" s="573" t="s">
        <v>736</v>
      </c>
      <c r="D17" s="14">
        <f t="shared" si="0"/>
        <v>0.15146782406809606</v>
      </c>
      <c r="E17" s="12">
        <v>0.28074121633975574</v>
      </c>
      <c r="F17" s="14">
        <v>0.19684437737578997</v>
      </c>
      <c r="G17" s="14">
        <v>0.18362870916986868</v>
      </c>
      <c r="H17" s="14">
        <v>0.15146782406809606</v>
      </c>
      <c r="I17" s="14"/>
      <c r="J17" s="12">
        <v>4.4942415088145712E-2</v>
      </c>
      <c r="K17" s="14"/>
      <c r="L17" s="14"/>
      <c r="M17" s="14"/>
    </row>
    <row r="18" spans="1:13" s="22" customFormat="1" ht="25.5">
      <c r="A18" s="573" t="s">
        <v>738</v>
      </c>
      <c r="B18" s="573" t="s">
        <v>737</v>
      </c>
      <c r="C18" s="573" t="s">
        <v>739</v>
      </c>
      <c r="D18" s="14">
        <f t="shared" si="0"/>
        <v>0.12443548309564439</v>
      </c>
      <c r="E18" s="12">
        <v>8.0044731504670702E-2</v>
      </c>
      <c r="F18" s="14">
        <v>8.6005997975206E-2</v>
      </c>
      <c r="G18" s="14">
        <v>0.10645262871857829</v>
      </c>
      <c r="H18" s="14">
        <v>0.12443548309564439</v>
      </c>
      <c r="I18" s="14"/>
      <c r="J18" s="12">
        <v>8.1677954377586418E-2</v>
      </c>
      <c r="K18" s="14"/>
      <c r="L18" s="14"/>
      <c r="M18" s="14"/>
    </row>
    <row r="19" spans="1:13" s="22" customFormat="1" ht="12.75">
      <c r="A19" s="573" t="s">
        <v>740</v>
      </c>
      <c r="B19" s="573" t="s">
        <v>712</v>
      </c>
      <c r="C19" s="573" t="s">
        <v>741</v>
      </c>
      <c r="D19" s="14">
        <f>H19</f>
        <v>-0.23132068066454331</v>
      </c>
      <c r="E19" s="12">
        <v>-0.24736266960341186</v>
      </c>
      <c r="F19" s="14">
        <v>-0.27702431663196531</v>
      </c>
      <c r="G19" s="14">
        <v>-0.25579623079660502</v>
      </c>
      <c r="H19" s="14">
        <v>-0.23132068066454331</v>
      </c>
      <c r="I19" s="14"/>
      <c r="J19" s="12">
        <v>-0.1712696818467814</v>
      </c>
      <c r="K19" s="14"/>
      <c r="L19" s="14"/>
      <c r="M19" s="14"/>
    </row>
    <row r="20" spans="1:13" s="22" customFormat="1" ht="25.5">
      <c r="A20" s="573" t="s">
        <v>742</v>
      </c>
      <c r="B20" s="573" t="s">
        <v>713</v>
      </c>
      <c r="C20" s="573" t="s">
        <v>743</v>
      </c>
      <c r="D20" s="14">
        <f t="shared" si="0"/>
        <v>1.0311499659645075E-2</v>
      </c>
      <c r="E20" s="12">
        <v>1.0630110425587063E-3</v>
      </c>
      <c r="F20" s="14">
        <v>3.963630112127743E-3</v>
      </c>
      <c r="G20" s="14">
        <v>6.2814522274803773E-3</v>
      </c>
      <c r="H20" s="14">
        <v>1.0311499659645075E-2</v>
      </c>
      <c r="I20" s="14"/>
      <c r="J20" s="12">
        <v>1.0747099260208621E-3</v>
      </c>
      <c r="K20" s="14"/>
      <c r="L20" s="14"/>
      <c r="M20" s="14"/>
    </row>
    <row r="21" spans="1:13" s="22" customFormat="1" ht="12.75">
      <c r="A21" s="573" t="s">
        <v>744</v>
      </c>
      <c r="B21" s="573" t="s">
        <v>714</v>
      </c>
      <c r="C21" s="573" t="s">
        <v>745</v>
      </c>
      <c r="D21" s="14">
        <f t="shared" si="0"/>
        <v>-3.2178665299843152E-2</v>
      </c>
      <c r="E21" s="12">
        <v>-7.5473784021668183E-2</v>
      </c>
      <c r="F21" s="14">
        <v>-4.9091707894787118E-2</v>
      </c>
      <c r="G21" s="14">
        <v>-3.458949464471614E-2</v>
      </c>
      <c r="H21" s="14">
        <v>-3.2178665299843152E-2</v>
      </c>
      <c r="I21" s="14"/>
      <c r="J21" s="12">
        <v>-5.8327438712223588E-2</v>
      </c>
      <c r="K21" s="14"/>
      <c r="L21" s="14"/>
      <c r="M21" s="14"/>
    </row>
    <row r="22" spans="1:13" s="22" customFormat="1" ht="25.5">
      <c r="A22" s="573" t="s">
        <v>746</v>
      </c>
      <c r="B22" s="573" t="s">
        <v>715</v>
      </c>
      <c r="C22" s="573" t="s">
        <v>747</v>
      </c>
      <c r="D22" s="14">
        <f t="shared" si="0"/>
        <v>1.1122092868716955E-3</v>
      </c>
      <c r="E22" s="12">
        <v>3.614237544699337E-3</v>
      </c>
      <c r="F22" s="14">
        <v>3.4383297358215621E-3</v>
      </c>
      <c r="G22" s="14">
        <v>2.352085635840336E-3</v>
      </c>
      <c r="H22" s="14">
        <v>1.1122092868716955E-3</v>
      </c>
      <c r="I22" s="14"/>
      <c r="J22" s="12">
        <v>-9.7700902365733638E-5</v>
      </c>
      <c r="K22" s="14"/>
      <c r="L22" s="14"/>
      <c r="M22" s="14"/>
    </row>
    <row r="23" spans="1:13" s="22" customFormat="1" ht="25.5">
      <c r="A23" s="573" t="s">
        <v>748</v>
      </c>
      <c r="B23" s="573" t="s">
        <v>764</v>
      </c>
      <c r="C23" s="573" t="s">
        <v>749</v>
      </c>
      <c r="D23" s="14">
        <f t="shared" si="0"/>
        <v>8.0870810859008466E-3</v>
      </c>
      <c r="E23" s="12">
        <v>1.0949013738354843E-2</v>
      </c>
      <c r="F23" s="14">
        <v>9.7419342514947598E-3</v>
      </c>
      <c r="G23" s="14">
        <v>8.7995674376158423E-3</v>
      </c>
      <c r="H23" s="14">
        <v>8.0870810859008466E-3</v>
      </c>
      <c r="I23" s="14"/>
      <c r="J23" s="12">
        <v>9.0861839199947968E-3</v>
      </c>
      <c r="K23" s="14"/>
      <c r="L23" s="14"/>
      <c r="M23" s="14"/>
    </row>
    <row r="24" spans="1:13" s="22" customFormat="1" ht="25.5">
      <c r="A24" s="573" t="s">
        <v>751</v>
      </c>
      <c r="B24" s="573" t="s">
        <v>750</v>
      </c>
      <c r="C24" s="573" t="s">
        <v>2272</v>
      </c>
      <c r="D24" s="14">
        <f t="shared" si="0"/>
        <v>-7.9117667406819969E-2</v>
      </c>
      <c r="E24" s="12">
        <v>0</v>
      </c>
      <c r="F24" s="14">
        <v>-4.41252316097114E-2</v>
      </c>
      <c r="G24" s="14">
        <v>-7.4381249283996809E-2</v>
      </c>
      <c r="H24" s="14">
        <v>-7.9117667406819969E-2</v>
      </c>
      <c r="I24" s="14"/>
      <c r="J24" s="12">
        <v>-3.8494155532020354E-2</v>
      </c>
      <c r="K24" s="14"/>
      <c r="L24" s="14"/>
      <c r="M24" s="14"/>
    </row>
    <row r="25" spans="1:13" s="22" customFormat="1" ht="12.75">
      <c r="A25" s="573" t="s">
        <v>752</v>
      </c>
      <c r="B25" s="573" t="s">
        <v>44</v>
      </c>
      <c r="C25" s="573" t="s">
        <v>753</v>
      </c>
      <c r="D25" s="14">
        <f t="shared" si="0"/>
        <v>7.5988400599687492E-2</v>
      </c>
      <c r="E25" s="12">
        <v>9.1844154077071929E-2</v>
      </c>
      <c r="F25" s="14">
        <v>9.6798532979313137E-2</v>
      </c>
      <c r="G25" s="14">
        <v>7.9943240022867609E-2</v>
      </c>
      <c r="H25" s="14">
        <v>7.5988400599687492E-2</v>
      </c>
      <c r="I25" s="14"/>
      <c r="J25" s="12">
        <v>5.1195272839539736E-2</v>
      </c>
      <c r="K25" s="14"/>
      <c r="L25" s="14"/>
      <c r="M25" s="14"/>
    </row>
    <row r="26" spans="1:13" s="22" customFormat="1" ht="25.5">
      <c r="A26" s="573" t="s">
        <v>754</v>
      </c>
      <c r="B26" s="573" t="s">
        <v>716</v>
      </c>
      <c r="C26" s="573" t="s">
        <v>755</v>
      </c>
      <c r="D26" s="14">
        <f t="shared" si="0"/>
        <v>5.070920307942599E-3</v>
      </c>
      <c r="E26" s="12">
        <v>6.1654640468410508E-3</v>
      </c>
      <c r="F26" s="14">
        <v>5.6827949800386029E-3</v>
      </c>
      <c r="G26" s="14">
        <v>3.1822335073142943E-3</v>
      </c>
      <c r="H26" s="14">
        <v>5.070920307942599E-3</v>
      </c>
      <c r="I26" s="14"/>
      <c r="J26" s="12">
        <v>1.5534443476120357E-2</v>
      </c>
      <c r="K26" s="14"/>
      <c r="L26" s="14"/>
      <c r="M26" s="14"/>
    </row>
    <row r="27" spans="1:13" s="22" customFormat="1" ht="12.75">
      <c r="A27" s="573" t="s">
        <v>756</v>
      </c>
      <c r="B27" s="573" t="s">
        <v>717</v>
      </c>
      <c r="C27" s="573" t="s">
        <v>757</v>
      </c>
      <c r="D27" s="14">
        <f t="shared" si="0"/>
        <v>6.1265765802278648E-3</v>
      </c>
      <c r="E27" s="12">
        <v>7.2284750893991884E-3</v>
      </c>
      <c r="F27" s="14">
        <v>4.8232125460831339E-3</v>
      </c>
      <c r="G27" s="14">
        <v>6.890227333227519E-3</v>
      </c>
      <c r="H27" s="14">
        <v>6.1265765802278648E-3</v>
      </c>
      <c r="I27" s="14"/>
      <c r="J27" s="12">
        <v>5.2758487277388705E-3</v>
      </c>
      <c r="K27" s="14"/>
      <c r="L27" s="14"/>
      <c r="M27" s="14"/>
    </row>
    <row r="28" spans="1:13" s="22" customFormat="1" ht="12.75">
      <c r="A28" s="573" t="s">
        <v>758</v>
      </c>
      <c r="B28" s="573" t="s">
        <v>718</v>
      </c>
      <c r="C28" s="573" t="s">
        <v>759</v>
      </c>
      <c r="D28" s="14">
        <f t="shared" si="0"/>
        <v>1.1027837844410195E-2</v>
      </c>
      <c r="E28" s="12">
        <v>5.7402596298169861E-3</v>
      </c>
      <c r="F28" s="14">
        <v>1.9197341025004262E-2</v>
      </c>
      <c r="G28" s="14">
        <v>1.0349176797699011E-2</v>
      </c>
      <c r="H28" s="14">
        <v>1.1027837844410195E-2</v>
      </c>
      <c r="I28" s="14"/>
      <c r="J28" s="12">
        <v>1.348272452644373E-2</v>
      </c>
      <c r="K28" s="14"/>
      <c r="L28" s="14"/>
      <c r="M28" s="14"/>
    </row>
    <row r="29" spans="1:13" s="22" customFormat="1" ht="26.25" thickBot="1">
      <c r="A29" s="627" t="s">
        <v>760</v>
      </c>
      <c r="B29" s="627" t="s">
        <v>719</v>
      </c>
      <c r="C29" s="627" t="s">
        <v>2833</v>
      </c>
      <c r="D29" s="67">
        <f t="shared" si="0"/>
        <v>0.4574384839871094</v>
      </c>
      <c r="E29" s="67">
        <v>0.17167628337323104</v>
      </c>
      <c r="F29" s="67">
        <v>4.3122385436765734E-2</v>
      </c>
      <c r="G29" s="67">
        <v>0.16154677578868371</v>
      </c>
      <c r="H29" s="67">
        <v>0.4574384839871094</v>
      </c>
      <c r="I29" s="67"/>
      <c r="J29" s="67">
        <v>0.90900919560892768</v>
      </c>
      <c r="K29" s="67"/>
      <c r="L29" s="67"/>
      <c r="M29" s="67"/>
    </row>
    <row r="30" spans="1:13" s="22" customFormat="1" ht="5.0999999999999996" customHeight="1"/>
    <row r="31" spans="1:13" s="22" customFormat="1" ht="12.75">
      <c r="A31" s="91" t="s">
        <v>2584</v>
      </c>
      <c r="B31" s="91" t="s">
        <v>2585</v>
      </c>
      <c r="C31" s="91" t="s">
        <v>2586</v>
      </c>
      <c r="D31" s="31"/>
      <c r="F31" s="73"/>
      <c r="G31" s="73"/>
      <c r="H31" s="73"/>
      <c r="I31" s="31"/>
      <c r="K31" s="73"/>
      <c r="L31" s="73"/>
      <c r="M31" s="73"/>
    </row>
  </sheetData>
  <mergeCells count="7">
    <mergeCell ref="I6:I7"/>
    <mergeCell ref="J6:M6"/>
    <mergeCell ref="B6:B7"/>
    <mergeCell ref="A6:A7"/>
    <mergeCell ref="C6:C7"/>
    <mergeCell ref="D6:D7"/>
    <mergeCell ref="E6:H6"/>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3" width="11.42578125" style="24" customWidth="1"/>
    <col min="14" max="16384" width="9.140625" style="24"/>
  </cols>
  <sheetData>
    <row r="1" spans="1:13">
      <c r="A1" s="49" t="s">
        <v>595</v>
      </c>
      <c r="B1" s="49" t="s">
        <v>202</v>
      </c>
      <c r="C1" s="49" t="s">
        <v>596</v>
      </c>
    </row>
    <row r="2" spans="1:13" ht="5.0999999999999996" customHeight="1"/>
    <row r="3" spans="1:13" s="37" customFormat="1" ht="18.75" customHeight="1">
      <c r="A3" s="86" t="s">
        <v>3930</v>
      </c>
      <c r="B3" s="86" t="s">
        <v>3929</v>
      </c>
      <c r="C3" s="86" t="s">
        <v>3928</v>
      </c>
      <c r="D3" s="35"/>
      <c r="I3" s="35"/>
    </row>
    <row r="4" spans="1:13" s="22" customFormat="1" ht="5.0999999999999996" customHeight="1">
      <c r="A4" s="87"/>
      <c r="B4" s="87"/>
      <c r="C4" s="87"/>
      <c r="D4" s="20"/>
      <c r="E4" s="20"/>
      <c r="F4" s="20"/>
      <c r="G4" s="20"/>
      <c r="H4" s="20"/>
      <c r="I4" s="20"/>
      <c r="J4" s="20"/>
      <c r="K4" s="20"/>
      <c r="L4" s="20"/>
      <c r="M4" s="20"/>
    </row>
    <row r="5" spans="1:13" s="22" customFormat="1" ht="12.75" customHeight="1" thickBot="1">
      <c r="A5" s="92" t="s">
        <v>1381</v>
      </c>
      <c r="B5" s="92" t="s">
        <v>46</v>
      </c>
      <c r="C5" s="92" t="s">
        <v>1382</v>
      </c>
      <c r="D5" s="30"/>
      <c r="E5" s="30"/>
      <c r="F5" s="30"/>
      <c r="G5" s="30"/>
      <c r="H5" s="30"/>
      <c r="I5" s="30"/>
      <c r="J5" s="30"/>
      <c r="K5" s="30"/>
      <c r="L5" s="30"/>
      <c r="M5" s="30"/>
    </row>
    <row r="6" spans="1:13" s="22" customFormat="1" ht="17.100000000000001" customHeight="1">
      <c r="A6" s="1379"/>
      <c r="B6" s="1379"/>
      <c r="C6" s="1379"/>
      <c r="D6" s="1383">
        <v>2018</v>
      </c>
      <c r="E6" s="1377" t="s">
        <v>3862</v>
      </c>
      <c r="F6" s="1377"/>
      <c r="G6" s="1377"/>
      <c r="H6" s="1378"/>
      <c r="I6" s="1383">
        <v>2019</v>
      </c>
      <c r="J6" s="1377" t="s">
        <v>5516</v>
      </c>
      <c r="K6" s="1377"/>
      <c r="L6" s="1377"/>
      <c r="M6" s="1378"/>
    </row>
    <row r="7" spans="1:13" s="22" customFormat="1" ht="17.100000000000001" customHeight="1" thickBot="1">
      <c r="A7" s="1380"/>
      <c r="B7" s="1380"/>
      <c r="C7" s="1380"/>
      <c r="D7" s="1384"/>
      <c r="E7" s="143" t="s">
        <v>773</v>
      </c>
      <c r="F7" s="144" t="s">
        <v>774</v>
      </c>
      <c r="G7" s="144" t="s">
        <v>775</v>
      </c>
      <c r="H7" s="158" t="s">
        <v>776</v>
      </c>
      <c r="I7" s="1384"/>
      <c r="J7" s="143" t="s">
        <v>773</v>
      </c>
      <c r="K7" s="144" t="s">
        <v>774</v>
      </c>
      <c r="L7" s="144" t="s">
        <v>775</v>
      </c>
      <c r="M7" s="158" t="s">
        <v>776</v>
      </c>
    </row>
    <row r="8" spans="1:13" s="22" customFormat="1" ht="5.0999999999999996" customHeight="1">
      <c r="A8" s="399"/>
      <c r="B8" s="399"/>
      <c r="C8" s="399"/>
      <c r="D8" s="6"/>
      <c r="E8" s="6"/>
      <c r="F8" s="6"/>
      <c r="G8" s="6"/>
      <c r="H8" s="6"/>
      <c r="I8" s="6"/>
      <c r="J8" s="6"/>
      <c r="K8" s="6"/>
      <c r="L8" s="6"/>
      <c r="M8" s="6"/>
    </row>
    <row r="9" spans="1:13" s="22" customFormat="1" ht="12.75">
      <c r="A9" s="399" t="s">
        <v>2275</v>
      </c>
      <c r="B9" s="399" t="s">
        <v>2274</v>
      </c>
      <c r="C9" s="399" t="s">
        <v>2276</v>
      </c>
      <c r="D9" s="75">
        <v>3.4592724982501628</v>
      </c>
      <c r="E9" s="75">
        <v>1.2184232569807956</v>
      </c>
      <c r="F9" s="75">
        <v>-0.44471766627706283</v>
      </c>
      <c r="G9" s="75">
        <v>2.3610747387440498</v>
      </c>
      <c r="H9" s="75">
        <v>8.3556926519699335</v>
      </c>
      <c r="I9" s="75"/>
      <c r="J9" s="75">
        <v>-10.375497275119409</v>
      </c>
      <c r="K9" s="75"/>
      <c r="L9" s="75"/>
      <c r="M9" s="75"/>
    </row>
    <row r="10" spans="1:13" s="22" customFormat="1" ht="25.5">
      <c r="A10" s="573" t="s">
        <v>1172</v>
      </c>
      <c r="B10" s="573" t="s">
        <v>762</v>
      </c>
      <c r="C10" s="573" t="s">
        <v>903</v>
      </c>
      <c r="D10" s="14">
        <v>0.33967625661269774</v>
      </c>
      <c r="E10" s="14">
        <v>8.9611830887698807E-2</v>
      </c>
      <c r="F10" s="14">
        <v>0.19240173551741316</v>
      </c>
      <c r="G10" s="14">
        <v>0.58942974415933003</v>
      </c>
      <c r="H10" s="14">
        <v>0.35477245536957758</v>
      </c>
      <c r="I10" s="14"/>
      <c r="J10" s="14">
        <v>-3.0803829382152563</v>
      </c>
      <c r="K10" s="14"/>
      <c r="L10" s="14"/>
      <c r="M10" s="14"/>
    </row>
    <row r="11" spans="1:13" s="22" customFormat="1" ht="12.75">
      <c r="A11" s="573" t="s">
        <v>725</v>
      </c>
      <c r="B11" s="573" t="s">
        <v>708</v>
      </c>
      <c r="C11" s="573" t="s">
        <v>726</v>
      </c>
      <c r="D11" s="14">
        <v>7.7307970940044796E-2</v>
      </c>
      <c r="E11" s="14">
        <v>0.10832082523673248</v>
      </c>
      <c r="F11" s="14">
        <v>-2.5491712592212584E-2</v>
      </c>
      <c r="G11" s="14">
        <v>0.12271561429528338</v>
      </c>
      <c r="H11" s="14">
        <v>8.935842308108552E-2</v>
      </c>
      <c r="I11" s="14"/>
      <c r="J11" s="14">
        <v>0.5205332535198971</v>
      </c>
      <c r="K11" s="14"/>
      <c r="L11" s="14"/>
      <c r="M11" s="14"/>
    </row>
    <row r="12" spans="1:13" s="22" customFormat="1" ht="25.5">
      <c r="A12" s="573" t="s">
        <v>727</v>
      </c>
      <c r="B12" s="573" t="s">
        <v>709</v>
      </c>
      <c r="C12" s="573" t="s">
        <v>2273</v>
      </c>
      <c r="D12" s="14">
        <v>0.75070356662897353</v>
      </c>
      <c r="E12" s="14">
        <v>-0.29572967203983386</v>
      </c>
      <c r="F12" s="14">
        <v>-1.6580017965587923</v>
      </c>
      <c r="G12" s="14">
        <v>-1.0462081862171981E-2</v>
      </c>
      <c r="H12" s="14">
        <v>3.6598513373898438</v>
      </c>
      <c r="I12" s="14"/>
      <c r="J12" s="14">
        <v>2.066336604852824</v>
      </c>
      <c r="K12" s="14"/>
      <c r="L12" s="14"/>
      <c r="M12" s="14"/>
    </row>
    <row r="13" spans="1:13" s="22" customFormat="1" ht="38.25">
      <c r="A13" s="573" t="s">
        <v>728</v>
      </c>
      <c r="B13" s="573" t="s">
        <v>710</v>
      </c>
      <c r="C13" s="573" t="s">
        <v>2834</v>
      </c>
      <c r="D13" s="14">
        <v>0.12573620243113878</v>
      </c>
      <c r="E13" s="14">
        <v>0.25193361708641421</v>
      </c>
      <c r="F13" s="14">
        <v>-1.560717097482376E-2</v>
      </c>
      <c r="G13" s="14">
        <v>1.1909665516056923E-2</v>
      </c>
      <c r="H13" s="14">
        <v>0.25423683707848233</v>
      </c>
      <c r="I13" s="14"/>
      <c r="J13" s="14">
        <v>1.8678006825711571</v>
      </c>
      <c r="K13" s="14"/>
      <c r="L13" s="14"/>
      <c r="M13" s="14"/>
    </row>
    <row r="14" spans="1:13" s="22" customFormat="1" ht="38.25">
      <c r="A14" s="573" t="s">
        <v>730</v>
      </c>
      <c r="B14" s="573" t="s">
        <v>729</v>
      </c>
      <c r="C14" s="573" t="s">
        <v>731</v>
      </c>
      <c r="D14" s="14">
        <v>7.2387858671000435E-2</v>
      </c>
      <c r="E14" s="14">
        <v>8.6103894447255525E-2</v>
      </c>
      <c r="F14" s="14">
        <v>9.8758709668468975E-2</v>
      </c>
      <c r="G14" s="14">
        <v>9.534312338545077E-2</v>
      </c>
      <c r="H14" s="14">
        <v>2.6139260755684828E-2</v>
      </c>
      <c r="I14" s="14"/>
      <c r="J14" s="14">
        <v>-7.4825096337313929E-4</v>
      </c>
      <c r="K14" s="14"/>
      <c r="L14" s="14"/>
      <c r="M14" s="14"/>
    </row>
    <row r="15" spans="1:13" s="22" customFormat="1" ht="12.75">
      <c r="A15" s="573" t="s">
        <v>732</v>
      </c>
      <c r="B15" s="573" t="s">
        <v>42</v>
      </c>
      <c r="C15" s="573" t="s">
        <v>733</v>
      </c>
      <c r="D15" s="14">
        <v>0.66960654371161765</v>
      </c>
      <c r="E15" s="14">
        <v>8.1426645859997773E-2</v>
      </c>
      <c r="F15" s="14">
        <v>0.30113169330868722</v>
      </c>
      <c r="G15" s="14">
        <v>0.38979479843713599</v>
      </c>
      <c r="H15" s="14">
        <v>1.4996365933091784</v>
      </c>
      <c r="I15" s="14"/>
      <c r="J15" s="14">
        <v>-2.3527504458328652</v>
      </c>
      <c r="K15" s="14"/>
      <c r="L15" s="14"/>
      <c r="M15" s="14"/>
    </row>
    <row r="16" spans="1:13" s="22" customFormat="1" ht="25.5">
      <c r="A16" s="573" t="s">
        <v>734</v>
      </c>
      <c r="B16" s="573" t="s">
        <v>763</v>
      </c>
      <c r="C16" s="573" t="s">
        <v>927</v>
      </c>
      <c r="D16" s="14">
        <v>0.91540479611036019</v>
      </c>
      <c r="E16" s="14">
        <v>0.56052572274121093</v>
      </c>
      <c r="F16" s="14">
        <v>0.75590731421397017</v>
      </c>
      <c r="G16" s="14">
        <v>0.81262082388565615</v>
      </c>
      <c r="H16" s="14">
        <v>1.314000531064617</v>
      </c>
      <c r="I16" s="14"/>
      <c r="J16" s="14">
        <v>-2.6789878658635446</v>
      </c>
      <c r="K16" s="14"/>
      <c r="L16" s="14"/>
      <c r="M16" s="14"/>
    </row>
    <row r="17" spans="1:13" s="22" customFormat="1" ht="25.5">
      <c r="A17" s="573" t="s">
        <v>735</v>
      </c>
      <c r="B17" s="573" t="s">
        <v>711</v>
      </c>
      <c r="C17" s="573" t="s">
        <v>736</v>
      </c>
      <c r="D17" s="14">
        <v>0.15146782406809606</v>
      </c>
      <c r="E17" s="14">
        <v>0.28074121633975574</v>
      </c>
      <c r="F17" s="14">
        <v>0.12841233452063441</v>
      </c>
      <c r="G17" s="14">
        <v>0.16541933208490156</v>
      </c>
      <c r="H17" s="14">
        <v>8.2734899993671882E-2</v>
      </c>
      <c r="I17" s="14"/>
      <c r="J17" s="14">
        <v>1.8706274084327897E-2</v>
      </c>
      <c r="K17" s="14"/>
      <c r="L17" s="14"/>
      <c r="M17" s="14"/>
    </row>
    <row r="18" spans="1:13" s="22" customFormat="1" ht="25.5">
      <c r="A18" s="573" t="s">
        <v>738</v>
      </c>
      <c r="B18" s="573" t="s">
        <v>737</v>
      </c>
      <c r="C18" s="573" t="s">
        <v>739</v>
      </c>
      <c r="D18" s="14">
        <v>0.12443548309564439</v>
      </c>
      <c r="E18" s="14">
        <v>8.0044731504670702E-2</v>
      </c>
      <c r="F18" s="14">
        <v>9.0868417675641217E-2</v>
      </c>
      <c r="G18" s="14">
        <v>0.13462527981134015</v>
      </c>
      <c r="H18" s="14">
        <v>0.16286770163157474</v>
      </c>
      <c r="I18" s="14"/>
      <c r="J18" s="14">
        <v>-0.23752811137299887</v>
      </c>
      <c r="K18" s="14"/>
      <c r="L18" s="14"/>
      <c r="M18" s="14"/>
    </row>
    <row r="19" spans="1:13" s="22" customFormat="1" ht="12.75">
      <c r="A19" s="573" t="s">
        <v>740</v>
      </c>
      <c r="B19" s="573" t="s">
        <v>712</v>
      </c>
      <c r="C19" s="573" t="s">
        <v>741</v>
      </c>
      <c r="D19" s="14">
        <v>-0.23132068066454331</v>
      </c>
      <c r="E19" s="14">
        <v>-0.24736266960341186</v>
      </c>
      <c r="F19" s="14">
        <v>-0.30121839981410109</v>
      </c>
      <c r="G19" s="14">
        <v>-0.22654684183306195</v>
      </c>
      <c r="H19" s="14">
        <v>-0.1790125391571451</v>
      </c>
      <c r="I19" s="14"/>
      <c r="J19" s="14">
        <v>-0.22015206122355704</v>
      </c>
      <c r="K19" s="14"/>
      <c r="L19" s="14"/>
      <c r="M19" s="14"/>
    </row>
    <row r="20" spans="1:13" s="22" customFormat="1" ht="25.5">
      <c r="A20" s="573" t="s">
        <v>742</v>
      </c>
      <c r="B20" s="573" t="s">
        <v>713</v>
      </c>
      <c r="C20" s="573" t="s">
        <v>743</v>
      </c>
      <c r="D20" s="14">
        <v>1.0311499659645075E-2</v>
      </c>
      <c r="E20" s="14">
        <v>1.0630110425587063E-3</v>
      </c>
      <c r="F20" s="14">
        <v>6.3295748953452313E-3</v>
      </c>
      <c r="G20" s="14">
        <v>9.4750930072497498E-3</v>
      </c>
      <c r="H20" s="14">
        <v>1.8924351678323997E-2</v>
      </c>
      <c r="I20" s="14"/>
      <c r="J20" s="14">
        <v>-0.28566559001666941</v>
      </c>
      <c r="K20" s="14"/>
      <c r="L20" s="14"/>
      <c r="M20" s="14"/>
    </row>
    <row r="21" spans="1:13" s="22" customFormat="1" ht="12.75">
      <c r="A21" s="573" t="s">
        <v>744</v>
      </c>
      <c r="B21" s="573" t="s">
        <v>714</v>
      </c>
      <c r="C21" s="573" t="s">
        <v>745</v>
      </c>
      <c r="D21" s="14">
        <v>-3.2178665299843152E-2</v>
      </c>
      <c r="E21" s="14">
        <v>-7.5473784021668183E-2</v>
      </c>
      <c r="F21" s="14">
        <v>-2.7572668722189043E-2</v>
      </c>
      <c r="G21" s="14">
        <v>-1.4607435052843468E-2</v>
      </c>
      <c r="H21" s="14">
        <v>-2.7026339740606416E-2</v>
      </c>
      <c r="I21" s="14"/>
      <c r="J21" s="14">
        <v>-6.4598999837878604E-2</v>
      </c>
      <c r="K21" s="14"/>
      <c r="L21" s="14"/>
      <c r="M21" s="14"/>
    </row>
    <row r="22" spans="1:13" s="22" customFormat="1" ht="25.5">
      <c r="A22" s="573" t="s">
        <v>746</v>
      </c>
      <c r="B22" s="573" t="s">
        <v>715</v>
      </c>
      <c r="C22" s="573" t="s">
        <v>747</v>
      </c>
      <c r="D22" s="14">
        <v>1.1122092868716955E-3</v>
      </c>
      <c r="E22" s="14">
        <v>3.614237544699337E-3</v>
      </c>
      <c r="F22" s="14">
        <v>3.2948472057960378E-3</v>
      </c>
      <c r="G22" s="14">
        <v>8.5539034093219635E-4</v>
      </c>
      <c r="H22" s="14">
        <v>-1.5376035738640772E-3</v>
      </c>
      <c r="I22" s="14"/>
      <c r="J22" s="14">
        <v>-0.10101388005537057</v>
      </c>
      <c r="K22" s="14"/>
      <c r="L22" s="14"/>
      <c r="M22" s="14"/>
    </row>
    <row r="23" spans="1:13" s="22" customFormat="1" ht="25.5">
      <c r="A23" s="573" t="s">
        <v>748</v>
      </c>
      <c r="B23" s="573" t="s">
        <v>764</v>
      </c>
      <c r="C23" s="573" t="s">
        <v>749</v>
      </c>
      <c r="D23" s="14">
        <v>8.0870810859008466E-3</v>
      </c>
      <c r="E23" s="14">
        <v>1.0949013738354843E-2</v>
      </c>
      <c r="F23" s="14">
        <v>8.7573570469845433E-3</v>
      </c>
      <c r="G23" s="14">
        <v>7.5011152974060443E-3</v>
      </c>
      <c r="H23" s="14">
        <v>6.5643844884186635E-3</v>
      </c>
      <c r="I23" s="14"/>
      <c r="J23" s="14">
        <v>-2.7519007652944457E-2</v>
      </c>
      <c r="K23" s="14"/>
      <c r="L23" s="14"/>
      <c r="M23" s="14"/>
    </row>
    <row r="24" spans="1:13" s="22" customFormat="1" ht="25.5">
      <c r="A24" s="573" t="s">
        <v>751</v>
      </c>
      <c r="B24" s="573" t="s">
        <v>750</v>
      </c>
      <c r="C24" s="573" t="s">
        <v>2272</v>
      </c>
      <c r="D24" s="14">
        <v>-7.9117667406819969E-2</v>
      </c>
      <c r="E24" s="14">
        <v>0</v>
      </c>
      <c r="F24" s="14">
        <v>-8.0116811004096358E-2</v>
      </c>
      <c r="G24" s="14">
        <v>-0.11606988933880977</v>
      </c>
      <c r="H24" s="14">
        <v>-8.9240145883095395E-2</v>
      </c>
      <c r="I24" s="14"/>
      <c r="J24" s="14">
        <v>-1.3315541588204243</v>
      </c>
      <c r="K24" s="14"/>
      <c r="L24" s="14"/>
      <c r="M24" s="14"/>
    </row>
    <row r="25" spans="1:13" s="22" customFormat="1" ht="12.75">
      <c r="A25" s="573" t="s">
        <v>752</v>
      </c>
      <c r="B25" s="573" t="s">
        <v>44</v>
      </c>
      <c r="C25" s="573" t="s">
        <v>753</v>
      </c>
      <c r="D25" s="14">
        <v>7.5988400599687492E-2</v>
      </c>
      <c r="E25" s="14">
        <v>9.1844154077071929E-2</v>
      </c>
      <c r="F25" s="14">
        <v>0.10083966579844622</v>
      </c>
      <c r="G25" s="14">
        <v>5.6718959529508867E-2</v>
      </c>
      <c r="H25" s="14">
        <v>6.7536280052018421E-2</v>
      </c>
      <c r="I25" s="14"/>
      <c r="J25" s="14">
        <v>-2.5024837775034183</v>
      </c>
      <c r="K25" s="14"/>
      <c r="L25" s="14"/>
      <c r="M25" s="14"/>
    </row>
    <row r="26" spans="1:13" s="22" customFormat="1" ht="25.5">
      <c r="A26" s="573" t="s">
        <v>754</v>
      </c>
      <c r="B26" s="573" t="s">
        <v>716</v>
      </c>
      <c r="C26" s="573" t="s">
        <v>755</v>
      </c>
      <c r="D26" s="14">
        <v>5.070920307942599E-3</v>
      </c>
      <c r="E26" s="14">
        <v>6.1654640468410508E-3</v>
      </c>
      <c r="F26" s="14">
        <v>5.289096830357322E-3</v>
      </c>
      <c r="G26" s="14">
        <v>-2.6319702797928703E-4</v>
      </c>
      <c r="H26" s="14">
        <v>9.107344245193414E-3</v>
      </c>
      <c r="I26" s="14"/>
      <c r="J26" s="14">
        <v>-0.34028791034290662</v>
      </c>
      <c r="K26" s="14"/>
      <c r="L26" s="14"/>
      <c r="M26" s="14"/>
    </row>
    <row r="27" spans="1:13" s="22" customFormat="1" ht="12.75">
      <c r="A27" s="573" t="s">
        <v>756</v>
      </c>
      <c r="B27" s="573" t="s">
        <v>717</v>
      </c>
      <c r="C27" s="573" t="s">
        <v>757</v>
      </c>
      <c r="D27" s="14">
        <v>6.1265765802278648E-3</v>
      </c>
      <c r="E27" s="14">
        <v>7.2284750893991884E-3</v>
      </c>
      <c r="F27" s="14">
        <v>2.8613146787176999E-3</v>
      </c>
      <c r="G27" s="14">
        <v>9.7382900352288495E-3</v>
      </c>
      <c r="H27" s="14">
        <v>4.4945335236019294E-3</v>
      </c>
      <c r="I27" s="14"/>
      <c r="J27" s="14">
        <v>-0.127784636744942</v>
      </c>
      <c r="K27" s="14"/>
      <c r="L27" s="14"/>
      <c r="M27" s="14"/>
    </row>
    <row r="28" spans="1:13" s="22" customFormat="1" ht="12.75">
      <c r="A28" s="573" t="s">
        <v>758</v>
      </c>
      <c r="B28" s="573" t="s">
        <v>718</v>
      </c>
      <c r="C28" s="573" t="s">
        <v>759</v>
      </c>
      <c r="D28" s="14">
        <v>1.1027837844410195E-2</v>
      </c>
      <c r="E28" s="14">
        <v>5.7402596298169861E-3</v>
      </c>
      <c r="F28" s="14">
        <v>3.017386388465949E-2</v>
      </c>
      <c r="G28" s="14">
        <v>-1.8423791958542038E-3</v>
      </c>
      <c r="H28" s="14">
        <v>1.247824438789474E-2</v>
      </c>
      <c r="I28" s="14"/>
      <c r="J28" s="14">
        <v>-4.8386895631461445E-2</v>
      </c>
      <c r="K28" s="14"/>
      <c r="L28" s="14"/>
      <c r="M28" s="14"/>
    </row>
    <row r="29" spans="1:13" s="22" customFormat="1" ht="26.25" thickBot="1">
      <c r="A29" s="627" t="s">
        <v>760</v>
      </c>
      <c r="B29" s="627" t="s">
        <v>719</v>
      </c>
      <c r="C29" s="627" t="s">
        <v>2833</v>
      </c>
      <c r="D29" s="67">
        <v>0.4574384839871094</v>
      </c>
      <c r="E29" s="67">
        <v>0.17167628337323104</v>
      </c>
      <c r="F29" s="67">
        <v>-6.1735031855969284E-2</v>
      </c>
      <c r="G29" s="67">
        <v>0.32471933326929026</v>
      </c>
      <c r="H29" s="67">
        <v>1.089806102275477</v>
      </c>
      <c r="I29" s="67"/>
      <c r="J29" s="67">
        <v>-1.4490295600700041</v>
      </c>
      <c r="K29" s="67"/>
      <c r="L29" s="67"/>
      <c r="M29" s="67"/>
    </row>
    <row r="30" spans="1:13" s="22" customFormat="1" ht="5.0999999999999996" customHeight="1"/>
    <row r="31" spans="1:13" s="22" customFormat="1" ht="12.75">
      <c r="A31" s="91" t="s">
        <v>2584</v>
      </c>
      <c r="B31" s="91" t="s">
        <v>2585</v>
      </c>
      <c r="C31" s="91" t="s">
        <v>2586</v>
      </c>
      <c r="D31" s="90"/>
      <c r="F31" s="73"/>
      <c r="G31" s="73"/>
      <c r="H31" s="73"/>
      <c r="I31" s="90"/>
      <c r="K31" s="73"/>
      <c r="L31" s="73"/>
      <c r="M31" s="73"/>
    </row>
    <row r="32" spans="1:13" s="22" customFormat="1" ht="12.75">
      <c r="A32" s="91" t="s">
        <v>2587</v>
      </c>
      <c r="B32" s="91" t="s">
        <v>2588</v>
      </c>
      <c r="C32" s="91" t="s">
        <v>2589</v>
      </c>
      <c r="D32" s="90"/>
      <c r="F32" s="73"/>
      <c r="G32" s="73"/>
      <c r="H32" s="73"/>
      <c r="I32" s="90"/>
      <c r="K32" s="73"/>
      <c r="L32" s="73"/>
      <c r="M32" s="73"/>
    </row>
  </sheetData>
  <mergeCells count="7">
    <mergeCell ref="I6:I7"/>
    <mergeCell ref="J6:M6"/>
    <mergeCell ref="B6:B7"/>
    <mergeCell ref="A6:A7"/>
    <mergeCell ref="C6:C7"/>
    <mergeCell ref="D6:D7"/>
    <mergeCell ref="E6:H6"/>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zoomScale="80" zoomScaleNormal="80" workbookViewId="0">
      <pane xSplit="3" ySplit="6" topLeftCell="D7"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5" width="11.42578125" style="24" customWidth="1"/>
    <col min="6" max="16384" width="9.140625" style="24"/>
  </cols>
  <sheetData>
    <row r="1" spans="1:5" ht="15" customHeight="1">
      <c r="A1" s="49" t="s">
        <v>595</v>
      </c>
      <c r="B1" s="49" t="s">
        <v>202</v>
      </c>
      <c r="C1" s="49" t="s">
        <v>596</v>
      </c>
    </row>
    <row r="2" spans="1:5" ht="5.0999999999999996" customHeight="1">
      <c r="A2" s="49"/>
      <c r="B2" s="49"/>
      <c r="C2" s="49"/>
    </row>
    <row r="3" spans="1:5" s="91" customFormat="1" ht="18.75" customHeight="1">
      <c r="A3" s="93" t="s">
        <v>2590</v>
      </c>
      <c r="B3" s="93" t="s">
        <v>2591</v>
      </c>
      <c r="C3" s="93" t="s">
        <v>2592</v>
      </c>
    </row>
    <row r="4" spans="1:5" s="91" customFormat="1" ht="5.0999999999999996" customHeight="1">
      <c r="A4" s="94"/>
      <c r="B4" s="94"/>
      <c r="C4" s="94"/>
      <c r="D4" s="95"/>
      <c r="E4" s="95"/>
    </row>
    <row r="5" spans="1:5" s="91" customFormat="1" ht="12" customHeight="1" thickBot="1">
      <c r="A5" s="54" t="s">
        <v>707</v>
      </c>
      <c r="B5" s="54" t="s">
        <v>707</v>
      </c>
      <c r="C5" s="54" t="s">
        <v>765</v>
      </c>
      <c r="D5" s="97"/>
      <c r="E5" s="97"/>
    </row>
    <row r="6" spans="1:5" s="91" customFormat="1" ht="33.950000000000003" customHeight="1" thickBot="1">
      <c r="A6" s="100"/>
      <c r="B6" s="100"/>
      <c r="C6" s="100"/>
      <c r="D6" s="101">
        <v>2018</v>
      </c>
      <c r="E6" s="101">
        <v>2019</v>
      </c>
    </row>
    <row r="7" spans="1:5" s="91" customFormat="1" ht="5.0999999999999996" customHeight="1">
      <c r="A7" s="659"/>
      <c r="B7" s="659"/>
      <c r="C7" s="659"/>
      <c r="D7" s="5"/>
      <c r="E7" s="5"/>
    </row>
    <row r="8" spans="1:5" s="91" customFormat="1" ht="12.75" customHeight="1">
      <c r="A8" s="660" t="s">
        <v>955</v>
      </c>
      <c r="B8" s="660" t="s">
        <v>48</v>
      </c>
      <c r="C8" s="660" t="s">
        <v>607</v>
      </c>
      <c r="D8" s="75"/>
      <c r="E8" s="75"/>
    </row>
    <row r="9" spans="1:5" s="91" customFormat="1" ht="12.75" customHeight="1">
      <c r="A9" s="661" t="s">
        <v>723</v>
      </c>
      <c r="B9" s="661" t="s">
        <v>40</v>
      </c>
      <c r="C9" s="661" t="s">
        <v>724</v>
      </c>
      <c r="D9" s="12"/>
      <c r="E9" s="12"/>
    </row>
    <row r="10" spans="1:5" s="91" customFormat="1" ht="25.5">
      <c r="A10" s="573" t="s">
        <v>1448</v>
      </c>
      <c r="B10" s="573" t="s">
        <v>49</v>
      </c>
      <c r="C10" s="474" t="s">
        <v>1449</v>
      </c>
      <c r="D10" s="14"/>
      <c r="E10" s="14"/>
    </row>
    <row r="11" spans="1:5" s="91" customFormat="1" ht="12.75" customHeight="1">
      <c r="A11" s="474" t="s">
        <v>1450</v>
      </c>
      <c r="B11" s="474" t="s">
        <v>50</v>
      </c>
      <c r="C11" s="474" t="s">
        <v>1451</v>
      </c>
      <c r="D11" s="14"/>
      <c r="E11" s="14"/>
    </row>
    <row r="12" spans="1:5" s="91" customFormat="1" ht="12.75" customHeight="1">
      <c r="A12" s="474" t="s">
        <v>1452</v>
      </c>
      <c r="B12" s="474" t="s">
        <v>51</v>
      </c>
      <c r="C12" s="474" t="s">
        <v>1453</v>
      </c>
      <c r="D12" s="12"/>
      <c r="E12" s="12"/>
    </row>
    <row r="13" spans="1:5" s="91" customFormat="1" ht="12.75" customHeight="1" thickBot="1">
      <c r="A13" s="475" t="s">
        <v>1454</v>
      </c>
      <c r="B13" s="475" t="s">
        <v>52</v>
      </c>
      <c r="C13" s="475" t="s">
        <v>1455</v>
      </c>
      <c r="D13" s="67"/>
      <c r="E13" s="67"/>
    </row>
    <row r="14" spans="1:5" s="91" customFormat="1" ht="5.0999999999999996" customHeight="1">
      <c r="A14" s="95"/>
      <c r="B14" s="95"/>
      <c r="C14" s="95"/>
      <c r="D14" s="95"/>
      <c r="E14" s="95"/>
    </row>
    <row r="15" spans="1:5" s="91" customFormat="1" ht="12.75">
      <c r="A15" s="99" t="s">
        <v>2581</v>
      </c>
      <c r="B15" s="99" t="s">
        <v>2582</v>
      </c>
      <c r="C15" s="99" t="s">
        <v>2583</v>
      </c>
      <c r="D15" s="95"/>
      <c r="E15" s="95"/>
    </row>
  </sheetData>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3" width="10.5703125" style="24" customWidth="1"/>
    <col min="14" max="16384" width="9.140625" style="24"/>
  </cols>
  <sheetData>
    <row r="1" spans="1:13" ht="15" customHeight="1">
      <c r="A1" s="49" t="s">
        <v>595</v>
      </c>
      <c r="B1" s="49" t="s">
        <v>202</v>
      </c>
      <c r="C1" s="49" t="s">
        <v>596</v>
      </c>
    </row>
    <row r="2" spans="1:13" ht="5.0999999999999996" customHeight="1">
      <c r="A2" s="49"/>
      <c r="B2" s="49"/>
      <c r="C2" s="49"/>
    </row>
    <row r="3" spans="1:13" s="22" customFormat="1" ht="18.75" customHeight="1">
      <c r="A3" s="86" t="s">
        <v>2658</v>
      </c>
      <c r="B3" s="86" t="s">
        <v>2659</v>
      </c>
      <c r="C3" s="86" t="s">
        <v>2660</v>
      </c>
      <c r="E3" s="76"/>
      <c r="F3" s="76"/>
      <c r="G3" s="76"/>
      <c r="H3" s="76"/>
      <c r="J3" s="76"/>
      <c r="K3" s="76"/>
      <c r="L3" s="76"/>
      <c r="M3" s="76"/>
    </row>
    <row r="4" spans="1:13" s="22" customFormat="1" ht="5.0999999999999996" customHeight="1">
      <c r="A4" s="105"/>
      <c r="B4" s="105"/>
      <c r="C4" s="105"/>
      <c r="E4" s="76"/>
      <c r="F4" s="76"/>
      <c r="G4" s="76"/>
      <c r="H4" s="76"/>
      <c r="J4" s="76"/>
      <c r="K4" s="76"/>
      <c r="L4" s="76"/>
      <c r="M4" s="76"/>
    </row>
    <row r="5" spans="1:13" s="22" customFormat="1" ht="12.75" customHeight="1" thickBot="1">
      <c r="A5" s="54" t="s">
        <v>707</v>
      </c>
      <c r="B5" s="54" t="s">
        <v>707</v>
      </c>
      <c r="C5" s="54" t="s">
        <v>765</v>
      </c>
      <c r="D5" s="30"/>
      <c r="E5" s="106"/>
      <c r="F5" s="106"/>
      <c r="G5" s="106"/>
      <c r="H5" s="106"/>
      <c r="I5" s="30"/>
      <c r="J5" s="106"/>
      <c r="K5" s="106"/>
      <c r="L5" s="106"/>
      <c r="M5" s="106"/>
    </row>
    <row r="6" spans="1:13" s="22" customFormat="1" ht="17.100000000000001" customHeight="1">
      <c r="A6" s="1385"/>
      <c r="B6" s="1385"/>
      <c r="C6" s="1385"/>
      <c r="D6" s="1387" t="s">
        <v>5456</v>
      </c>
      <c r="E6" s="1389" t="s">
        <v>5456</v>
      </c>
      <c r="F6" s="1390"/>
      <c r="G6" s="1390"/>
      <c r="H6" s="1391"/>
      <c r="I6" s="1387">
        <v>2019</v>
      </c>
      <c r="J6" s="1389">
        <v>2019</v>
      </c>
      <c r="K6" s="1390"/>
      <c r="L6" s="1390"/>
      <c r="M6" s="1391"/>
    </row>
    <row r="7" spans="1:13" s="22" customFormat="1" ht="17.100000000000001" customHeight="1" thickBot="1">
      <c r="A7" s="1386"/>
      <c r="B7" s="1386"/>
      <c r="C7" s="1386"/>
      <c r="D7" s="1388"/>
      <c r="E7" s="1300" t="s">
        <v>769</v>
      </c>
      <c r="F7" s="1301" t="s">
        <v>770</v>
      </c>
      <c r="G7" s="1301" t="s">
        <v>771</v>
      </c>
      <c r="H7" s="1302" t="s">
        <v>772</v>
      </c>
      <c r="I7" s="1388"/>
      <c r="J7" s="1300" t="s">
        <v>769</v>
      </c>
      <c r="K7" s="1301" t="s">
        <v>770</v>
      </c>
      <c r="L7" s="1301" t="s">
        <v>771</v>
      </c>
      <c r="M7" s="1302" t="s">
        <v>772</v>
      </c>
    </row>
    <row r="8" spans="1:13" s="22" customFormat="1" ht="5.0999999999999996" customHeight="1">
      <c r="A8" s="7"/>
      <c r="B8" s="528"/>
      <c r="C8" s="528"/>
      <c r="D8" s="5"/>
      <c r="E8" s="102"/>
      <c r="F8" s="102"/>
      <c r="G8" s="102"/>
      <c r="H8" s="102"/>
      <c r="I8" s="5"/>
      <c r="J8" s="102"/>
      <c r="K8" s="102"/>
      <c r="L8" s="102"/>
      <c r="M8" s="102"/>
    </row>
    <row r="9" spans="1:13" s="22" customFormat="1" ht="12.75">
      <c r="A9" s="533" t="s">
        <v>955</v>
      </c>
      <c r="B9" s="533" t="s">
        <v>48</v>
      </c>
      <c r="C9" s="533" t="s">
        <v>607</v>
      </c>
      <c r="D9" s="110">
        <f>H9</f>
        <v>557113.30000000005</v>
      </c>
      <c r="E9" s="110">
        <v>102353.2</v>
      </c>
      <c r="F9" s="110">
        <v>222633.7</v>
      </c>
      <c r="G9" s="110">
        <v>380057.80000000005</v>
      </c>
      <c r="H9" s="110">
        <v>557113.30000000005</v>
      </c>
      <c r="I9" s="110"/>
      <c r="J9" s="110"/>
      <c r="K9" s="110"/>
      <c r="L9" s="110"/>
      <c r="M9" s="110"/>
    </row>
    <row r="10" spans="1:13" s="22" customFormat="1" ht="12.75">
      <c r="A10" s="529" t="s">
        <v>1067</v>
      </c>
      <c r="B10" s="529" t="s">
        <v>53</v>
      </c>
      <c r="C10" s="529" t="s">
        <v>1068</v>
      </c>
      <c r="D10" s="103">
        <f t="shared" ref="D10:D23" si="0">H10</f>
        <v>552889.80000000005</v>
      </c>
      <c r="E10" s="103">
        <v>105235.8</v>
      </c>
      <c r="F10" s="103">
        <v>237279.7</v>
      </c>
      <c r="G10" s="103">
        <v>397999.7</v>
      </c>
      <c r="H10" s="103">
        <v>552889.80000000005</v>
      </c>
      <c r="I10" s="103"/>
      <c r="J10" s="103"/>
      <c r="K10" s="103"/>
      <c r="L10" s="103"/>
      <c r="M10" s="103"/>
    </row>
    <row r="11" spans="1:13" s="22" customFormat="1" ht="12.75">
      <c r="A11" s="531" t="s">
        <v>4539</v>
      </c>
      <c r="B11" s="531" t="s">
        <v>4475</v>
      </c>
      <c r="C11" s="531" t="s">
        <v>4525</v>
      </c>
      <c r="D11" s="103">
        <f t="shared" si="0"/>
        <v>507554.3</v>
      </c>
      <c r="E11" s="103">
        <v>96388.5</v>
      </c>
      <c r="F11" s="103">
        <v>217042.3</v>
      </c>
      <c r="G11" s="103">
        <v>366668</v>
      </c>
      <c r="H11" s="103">
        <v>507554.3</v>
      </c>
      <c r="I11" s="103"/>
      <c r="J11" s="103"/>
      <c r="K11" s="103"/>
      <c r="L11" s="103"/>
      <c r="M11" s="103"/>
    </row>
    <row r="12" spans="1:13" s="22" customFormat="1" ht="12.75">
      <c r="A12" s="620" t="s">
        <v>1069</v>
      </c>
      <c r="B12" s="620" t="s">
        <v>54</v>
      </c>
      <c r="C12" s="620" t="s">
        <v>1070</v>
      </c>
      <c r="D12" s="103">
        <f t="shared" si="0"/>
        <v>455239.5</v>
      </c>
      <c r="E12" s="103">
        <v>85945.1</v>
      </c>
      <c r="F12" s="103">
        <v>191750.8</v>
      </c>
      <c r="G12" s="103">
        <v>330872.8</v>
      </c>
      <c r="H12" s="103">
        <v>455239.5</v>
      </c>
      <c r="I12" s="103"/>
      <c r="J12" s="103"/>
      <c r="K12" s="103"/>
      <c r="L12" s="103"/>
      <c r="M12" s="103"/>
    </row>
    <row r="13" spans="1:13" s="22" customFormat="1" ht="25.5">
      <c r="A13" s="620" t="s">
        <v>4540</v>
      </c>
      <c r="B13" s="620" t="s">
        <v>4541</v>
      </c>
      <c r="C13" s="620" t="s">
        <v>1073</v>
      </c>
      <c r="D13" s="103">
        <f t="shared" si="0"/>
        <v>5484.3</v>
      </c>
      <c r="E13" s="103">
        <v>1147.2</v>
      </c>
      <c r="F13" s="103">
        <v>2431.9</v>
      </c>
      <c r="G13" s="103">
        <v>3811.1000000000004</v>
      </c>
      <c r="H13" s="103">
        <v>5484.3</v>
      </c>
      <c r="I13" s="103"/>
      <c r="J13" s="103"/>
      <c r="K13" s="103"/>
      <c r="L13" s="103"/>
      <c r="M13" s="103"/>
    </row>
    <row r="14" spans="1:13" s="22" customFormat="1" ht="12.75">
      <c r="A14" s="620" t="s">
        <v>1071</v>
      </c>
      <c r="B14" s="620" t="s">
        <v>55</v>
      </c>
      <c r="C14" s="620" t="s">
        <v>1072</v>
      </c>
      <c r="D14" s="103">
        <f t="shared" si="0"/>
        <v>46830.5</v>
      </c>
      <c r="E14" s="103">
        <v>9296.2000000000007</v>
      </c>
      <c r="F14" s="103">
        <v>22859.599999999999</v>
      </c>
      <c r="G14" s="103">
        <v>31984.1</v>
      </c>
      <c r="H14" s="103">
        <v>46830.5</v>
      </c>
      <c r="I14" s="103"/>
      <c r="J14" s="103"/>
      <c r="K14" s="103"/>
      <c r="L14" s="103"/>
      <c r="M14" s="103"/>
    </row>
    <row r="15" spans="1:13" s="22" customFormat="1" ht="12.75">
      <c r="A15" s="531" t="s">
        <v>4542</v>
      </c>
      <c r="B15" s="531" t="s">
        <v>4476</v>
      </c>
      <c r="C15" s="531" t="s">
        <v>4526</v>
      </c>
      <c r="D15" s="103">
        <f t="shared" si="0"/>
        <v>45335.5</v>
      </c>
      <c r="E15" s="103">
        <v>8847.2999999999993</v>
      </c>
      <c r="F15" s="103">
        <v>20237.400000000001</v>
      </c>
      <c r="G15" s="103">
        <v>31331.7</v>
      </c>
      <c r="H15" s="103">
        <v>45335.5</v>
      </c>
      <c r="I15" s="103"/>
      <c r="J15" s="103"/>
      <c r="K15" s="103"/>
      <c r="L15" s="103"/>
      <c r="M15" s="103"/>
    </row>
    <row r="16" spans="1:13" s="22" customFormat="1" ht="12.75" customHeight="1">
      <c r="A16" s="529" t="s">
        <v>1074</v>
      </c>
      <c r="B16" s="529" t="s">
        <v>56</v>
      </c>
      <c r="C16" s="529" t="s">
        <v>1075</v>
      </c>
      <c r="D16" s="103">
        <f t="shared" si="0"/>
        <v>197083.7</v>
      </c>
      <c r="E16" s="103">
        <v>45109.2</v>
      </c>
      <c r="F16" s="103">
        <v>82648.7</v>
      </c>
      <c r="G16" s="103">
        <v>127124.1</v>
      </c>
      <c r="H16" s="103">
        <v>197083.7</v>
      </c>
      <c r="I16" s="103"/>
      <c r="J16" s="103"/>
      <c r="K16" s="103"/>
      <c r="L16" s="103"/>
      <c r="M16" s="103"/>
    </row>
    <row r="17" spans="1:13" s="22" customFormat="1" ht="25.5" customHeight="1">
      <c r="A17" s="531" t="s">
        <v>4543</v>
      </c>
      <c r="B17" s="531" t="s">
        <v>4477</v>
      </c>
      <c r="C17" s="531" t="s">
        <v>1076</v>
      </c>
      <c r="D17" s="103">
        <f t="shared" si="0"/>
        <v>173584.8</v>
      </c>
      <c r="E17" s="103">
        <v>19997.8</v>
      </c>
      <c r="F17" s="103">
        <v>53881.5</v>
      </c>
      <c r="G17" s="103">
        <v>96582.6</v>
      </c>
      <c r="H17" s="103">
        <v>173584.8</v>
      </c>
      <c r="I17" s="103"/>
      <c r="J17" s="103"/>
      <c r="K17" s="103"/>
      <c r="L17" s="103"/>
      <c r="M17" s="103"/>
    </row>
    <row r="18" spans="1:13" s="22" customFormat="1" ht="25.5">
      <c r="A18" s="531" t="s">
        <v>1077</v>
      </c>
      <c r="B18" s="531" t="s">
        <v>57</v>
      </c>
      <c r="C18" s="531" t="s">
        <v>1078</v>
      </c>
      <c r="D18" s="103">
        <f t="shared" si="0"/>
        <v>20929.400000000001</v>
      </c>
      <c r="E18" s="103">
        <v>24643.9</v>
      </c>
      <c r="F18" s="103">
        <v>27778.2</v>
      </c>
      <c r="G18" s="103">
        <v>28862.100000000002</v>
      </c>
      <c r="H18" s="103">
        <v>20929.400000000001</v>
      </c>
      <c r="I18" s="103"/>
      <c r="J18" s="103"/>
      <c r="K18" s="103"/>
      <c r="L18" s="103"/>
      <c r="M18" s="103"/>
    </row>
    <row r="19" spans="1:13" s="22" customFormat="1" ht="12.75" customHeight="1">
      <c r="A19" s="531" t="s">
        <v>1079</v>
      </c>
      <c r="B19" s="531" t="s">
        <v>58</v>
      </c>
      <c r="C19" s="531" t="s">
        <v>1080</v>
      </c>
      <c r="D19" s="103">
        <f t="shared" si="0"/>
        <v>2569.5</v>
      </c>
      <c r="E19" s="103">
        <v>467.5</v>
      </c>
      <c r="F19" s="103">
        <v>989</v>
      </c>
      <c r="G19" s="103">
        <v>1679.4</v>
      </c>
      <c r="H19" s="103">
        <v>2569.5</v>
      </c>
      <c r="I19" s="103"/>
      <c r="J19" s="103"/>
      <c r="K19" s="103"/>
      <c r="L19" s="103"/>
      <c r="M19" s="103"/>
    </row>
    <row r="20" spans="1:13" s="20" customFormat="1" ht="25.5">
      <c r="A20" s="529" t="s">
        <v>1081</v>
      </c>
      <c r="B20" s="529" t="s">
        <v>59</v>
      </c>
      <c r="C20" s="529" t="s">
        <v>1082</v>
      </c>
      <c r="D20" s="103">
        <f t="shared" si="0"/>
        <v>-198644.19999999998</v>
      </c>
      <c r="E20" s="103">
        <v>-52580.5</v>
      </c>
      <c r="F20" s="103">
        <v>-104939.4</v>
      </c>
      <c r="G20" s="103">
        <v>-156687.09999999998</v>
      </c>
      <c r="H20" s="103">
        <v>-198644.19999999998</v>
      </c>
      <c r="I20" s="103"/>
      <c r="J20" s="103"/>
      <c r="K20" s="103"/>
      <c r="L20" s="103"/>
      <c r="M20" s="103"/>
    </row>
    <row r="21" spans="1:13" s="20" customFormat="1" ht="12.75">
      <c r="A21" s="531" t="s">
        <v>4478</v>
      </c>
      <c r="B21" s="531" t="s">
        <v>4478</v>
      </c>
      <c r="C21" s="531" t="s">
        <v>4527</v>
      </c>
      <c r="D21" s="103">
        <f t="shared" si="0"/>
        <v>182361</v>
      </c>
      <c r="E21" s="103">
        <v>39628.9</v>
      </c>
      <c r="F21" s="103">
        <v>86189.3</v>
      </c>
      <c r="G21" s="103">
        <v>127516.20000000001</v>
      </c>
      <c r="H21" s="103">
        <v>182361</v>
      </c>
      <c r="I21" s="103"/>
      <c r="J21" s="103"/>
      <c r="K21" s="103"/>
      <c r="L21" s="103"/>
      <c r="M21" s="103"/>
    </row>
    <row r="22" spans="1:13" s="20" customFormat="1" ht="12.75">
      <c r="A22" s="531" t="s">
        <v>4479</v>
      </c>
      <c r="B22" s="531" t="s">
        <v>4479</v>
      </c>
      <c r="C22" s="531" t="s">
        <v>4528</v>
      </c>
      <c r="D22" s="103">
        <f t="shared" si="0"/>
        <v>-381005.20000000007</v>
      </c>
      <c r="E22" s="103">
        <v>-92209.4</v>
      </c>
      <c r="F22" s="103">
        <v>-191128.7</v>
      </c>
      <c r="G22" s="103">
        <v>-284203.30000000005</v>
      </c>
      <c r="H22" s="103">
        <v>-381005.20000000007</v>
      </c>
      <c r="I22" s="103"/>
      <c r="J22" s="103"/>
      <c r="K22" s="103"/>
      <c r="L22" s="103"/>
      <c r="M22" s="103"/>
    </row>
    <row r="23" spans="1:13" s="22" customFormat="1" ht="12.75" customHeight="1" thickBot="1">
      <c r="A23" s="1205" t="s">
        <v>1083</v>
      </c>
      <c r="B23" s="1205" t="s">
        <v>60</v>
      </c>
      <c r="C23" s="1205" t="s">
        <v>1084</v>
      </c>
      <c r="D23" s="104">
        <f t="shared" si="0"/>
        <v>5784</v>
      </c>
      <c r="E23" s="104">
        <v>4588.7</v>
      </c>
      <c r="F23" s="104">
        <v>7644.7</v>
      </c>
      <c r="G23" s="104">
        <v>11621.1</v>
      </c>
      <c r="H23" s="104">
        <v>5784</v>
      </c>
      <c r="I23" s="104"/>
      <c r="J23" s="104"/>
      <c r="K23" s="104"/>
      <c r="L23" s="104"/>
      <c r="M23" s="104"/>
    </row>
    <row r="24" spans="1:13" s="22" customFormat="1" ht="5.0999999999999996" customHeight="1">
      <c r="A24" s="31"/>
      <c r="B24" s="31"/>
      <c r="C24" s="31"/>
      <c r="D24" s="20"/>
      <c r="E24" s="107"/>
      <c r="F24" s="107"/>
      <c r="G24" s="107"/>
      <c r="H24" s="107"/>
      <c r="I24" s="20"/>
      <c r="J24" s="107"/>
      <c r="K24" s="107"/>
      <c r="L24" s="107"/>
      <c r="M24" s="107"/>
    </row>
    <row r="25" spans="1:13" s="22" customFormat="1" ht="12.75">
      <c r="A25" s="108" t="s">
        <v>2581</v>
      </c>
      <c r="B25" s="108" t="s">
        <v>2582</v>
      </c>
      <c r="C25" s="108" t="s">
        <v>2583</v>
      </c>
      <c r="E25" s="109"/>
      <c r="F25" s="109"/>
      <c r="G25" s="109"/>
      <c r="H25" s="109"/>
      <c r="J25" s="109"/>
      <c r="K25" s="109"/>
      <c r="L25" s="109"/>
      <c r="M25" s="109"/>
    </row>
    <row r="26" spans="1:13" s="22" customFormat="1" ht="12.75">
      <c r="A26" s="108" t="s">
        <v>761</v>
      </c>
      <c r="B26" s="108" t="s">
        <v>720</v>
      </c>
      <c r="C26" s="108" t="s">
        <v>2277</v>
      </c>
      <c r="E26" s="109"/>
      <c r="F26" s="109"/>
      <c r="G26" s="109"/>
      <c r="H26" s="109"/>
      <c r="J26" s="109"/>
      <c r="K26" s="109"/>
      <c r="L26" s="109"/>
      <c r="M26" s="109"/>
    </row>
  </sheetData>
  <mergeCells count="7">
    <mergeCell ref="A6:A7"/>
    <mergeCell ref="C6:C7"/>
    <mergeCell ref="I6:I7"/>
    <mergeCell ref="J6:M6"/>
    <mergeCell ref="E6:H6"/>
    <mergeCell ref="B6:B7"/>
    <mergeCell ref="D6:D7"/>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2"/>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6384" width="9.140625" style="24"/>
  </cols>
  <sheetData>
    <row r="1" spans="1:27" ht="15" customHeight="1">
      <c r="A1" s="49" t="s">
        <v>595</v>
      </c>
      <c r="B1" s="49" t="s">
        <v>202</v>
      </c>
      <c r="C1" s="49" t="s">
        <v>596</v>
      </c>
    </row>
    <row r="2" spans="1:27" ht="5.0999999999999996" customHeight="1">
      <c r="A2" s="49"/>
      <c r="B2" s="49"/>
      <c r="C2" s="49"/>
    </row>
    <row r="3" spans="1:27" s="114" customFormat="1" ht="18.75" customHeight="1">
      <c r="A3" s="113" t="s">
        <v>2827</v>
      </c>
      <c r="B3" s="113" t="s">
        <v>2828</v>
      </c>
      <c r="C3" s="113" t="s">
        <v>2829</v>
      </c>
    </row>
    <row r="4" spans="1:27" s="116" customFormat="1" ht="5.0999999999999996" customHeight="1">
      <c r="A4" s="115"/>
      <c r="B4" s="115"/>
      <c r="C4" s="115"/>
    </row>
    <row r="5" spans="1:27" s="116" customFormat="1" ht="12.75" customHeight="1" thickBot="1">
      <c r="A5" s="117" t="s">
        <v>4666</v>
      </c>
      <c r="B5" s="117" t="s">
        <v>4619</v>
      </c>
      <c r="C5" s="117" t="s">
        <v>4659</v>
      </c>
      <c r="D5" s="118"/>
      <c r="E5" s="118"/>
      <c r="F5" s="118"/>
      <c r="G5" s="118"/>
      <c r="H5" s="118"/>
      <c r="I5" s="118"/>
      <c r="J5" s="118"/>
      <c r="K5" s="118"/>
      <c r="L5" s="118"/>
      <c r="M5" s="118"/>
      <c r="N5" s="118"/>
      <c r="O5" s="118"/>
      <c r="P5" s="118"/>
      <c r="Q5" s="118"/>
      <c r="R5" s="118"/>
      <c r="S5" s="118"/>
      <c r="T5" s="118"/>
      <c r="U5" s="118"/>
      <c r="V5" s="118"/>
      <c r="W5" s="118"/>
      <c r="X5" s="118"/>
      <c r="Y5" s="118"/>
      <c r="Z5" s="118"/>
      <c r="AA5" s="118"/>
    </row>
    <row r="6" spans="1:27" s="116" customFormat="1" ht="17.100000000000001" customHeight="1">
      <c r="A6" s="1392"/>
      <c r="B6" s="1392"/>
      <c r="C6" s="1392"/>
      <c r="D6" s="1360">
        <v>2018</v>
      </c>
      <c r="E6" s="1360"/>
      <c r="F6" s="1360"/>
      <c r="G6" s="1360"/>
      <c r="H6" s="1360"/>
      <c r="I6" s="1360"/>
      <c r="J6" s="1360"/>
      <c r="K6" s="1360"/>
      <c r="L6" s="1360"/>
      <c r="M6" s="1360"/>
      <c r="N6" s="1360"/>
      <c r="O6" s="1361"/>
      <c r="P6" s="1360">
        <v>2019</v>
      </c>
      <c r="Q6" s="1360"/>
      <c r="R6" s="1360"/>
      <c r="S6" s="1360"/>
      <c r="T6" s="1360"/>
      <c r="U6" s="1360"/>
      <c r="V6" s="1360"/>
      <c r="W6" s="1360"/>
      <c r="X6" s="1360"/>
      <c r="Y6" s="1360"/>
      <c r="Z6" s="1360"/>
      <c r="AA6" s="1361"/>
    </row>
    <row r="7" spans="1:27" s="116" customFormat="1" ht="17.100000000000001" customHeight="1" thickBot="1">
      <c r="A7" s="1393"/>
      <c r="B7" s="1393"/>
      <c r="C7" s="1393"/>
      <c r="D7" s="120" t="s">
        <v>777</v>
      </c>
      <c r="E7" s="120" t="s">
        <v>778</v>
      </c>
      <c r="F7" s="120" t="s">
        <v>779</v>
      </c>
      <c r="G7" s="120" t="s">
        <v>780</v>
      </c>
      <c r="H7" s="120" t="s">
        <v>781</v>
      </c>
      <c r="I7" s="120" t="s">
        <v>782</v>
      </c>
      <c r="J7" s="120" t="s">
        <v>783</v>
      </c>
      <c r="K7" s="120" t="s">
        <v>784</v>
      </c>
      <c r="L7" s="120" t="s">
        <v>785</v>
      </c>
      <c r="M7" s="120" t="s">
        <v>786</v>
      </c>
      <c r="N7" s="120" t="s">
        <v>787</v>
      </c>
      <c r="O7" s="120" t="s">
        <v>788</v>
      </c>
      <c r="P7" s="120" t="s">
        <v>777</v>
      </c>
      <c r="Q7" s="120" t="s">
        <v>778</v>
      </c>
      <c r="R7" s="120" t="s">
        <v>779</v>
      </c>
      <c r="S7" s="120" t="s">
        <v>780</v>
      </c>
      <c r="T7" s="120" t="s">
        <v>781</v>
      </c>
      <c r="U7" s="120" t="s">
        <v>782</v>
      </c>
      <c r="V7" s="120" t="s">
        <v>783</v>
      </c>
      <c r="W7" s="120" t="s">
        <v>784</v>
      </c>
      <c r="X7" s="120" t="s">
        <v>785</v>
      </c>
      <c r="Y7" s="120" t="s">
        <v>786</v>
      </c>
      <c r="Z7" s="120" t="s">
        <v>787</v>
      </c>
      <c r="AA7" s="120" t="s">
        <v>788</v>
      </c>
    </row>
    <row r="8" spans="1:27" s="116" customFormat="1" ht="5.0999999999999996" customHeight="1">
      <c r="A8" s="760"/>
      <c r="B8" s="760"/>
      <c r="C8" s="760"/>
      <c r="D8" s="111"/>
      <c r="E8" s="111"/>
      <c r="F8" s="111"/>
      <c r="G8" s="111"/>
      <c r="H8" s="111"/>
      <c r="I8" s="111"/>
      <c r="J8" s="111"/>
      <c r="K8" s="111"/>
      <c r="L8" s="111"/>
      <c r="M8" s="111"/>
      <c r="N8" s="111"/>
      <c r="O8" s="111"/>
      <c r="P8" s="111"/>
      <c r="Q8" s="111"/>
      <c r="R8" s="111"/>
      <c r="S8" s="111"/>
      <c r="T8" s="111"/>
      <c r="U8" s="111"/>
      <c r="V8" s="111"/>
      <c r="W8" s="111"/>
      <c r="X8" s="111"/>
      <c r="Y8" s="111"/>
      <c r="Z8" s="111"/>
      <c r="AA8" s="111"/>
    </row>
    <row r="9" spans="1:27" s="116" customFormat="1" ht="38.25">
      <c r="A9" s="761" t="s">
        <v>4105</v>
      </c>
      <c r="B9" s="761" t="s">
        <v>2164</v>
      </c>
      <c r="C9" s="761" t="s">
        <v>2171</v>
      </c>
      <c r="D9" s="336">
        <v>100.55777062286384</v>
      </c>
      <c r="E9" s="336">
        <v>100.8532284744344</v>
      </c>
      <c r="F9" s="336">
        <v>99.721903907295825</v>
      </c>
      <c r="G9" s="336">
        <v>99.498362957211398</v>
      </c>
      <c r="H9" s="336">
        <v>99.509032482595217</v>
      </c>
      <c r="I9" s="336">
        <v>99.761517333594796</v>
      </c>
      <c r="J9" s="336">
        <v>99.322862311917177</v>
      </c>
      <c r="K9" s="336">
        <v>99.577733937555891</v>
      </c>
      <c r="L9" s="336">
        <v>100.07368764812415</v>
      </c>
      <c r="M9" s="336">
        <v>100.26276185903164</v>
      </c>
      <c r="N9" s="336">
        <v>100.68336612960742</v>
      </c>
      <c r="O9" s="336">
        <v>100.67944215500921</v>
      </c>
      <c r="P9" s="336">
        <v>100.4270304745182</v>
      </c>
      <c r="Q9" s="336">
        <v>99.803339385899207</v>
      </c>
      <c r="R9" s="336">
        <v>99.748466723070891</v>
      </c>
      <c r="S9" s="336">
        <v>99.634257450401762</v>
      </c>
      <c r="T9" s="336">
        <v>100.12253783743373</v>
      </c>
      <c r="U9" s="336"/>
      <c r="V9" s="336"/>
      <c r="W9" s="336"/>
      <c r="X9" s="336"/>
      <c r="Y9" s="336"/>
      <c r="Z9" s="336"/>
      <c r="AA9" s="336"/>
    </row>
    <row r="10" spans="1:27" s="116" customFormat="1" ht="12.75">
      <c r="A10" s="765" t="s">
        <v>4104</v>
      </c>
      <c r="B10" s="765" t="s">
        <v>4101</v>
      </c>
      <c r="C10" s="765" t="s">
        <v>4176</v>
      </c>
      <c r="D10" s="238">
        <v>100.66459336052134</v>
      </c>
      <c r="E10" s="238">
        <v>100.32081641052926</v>
      </c>
      <c r="F10" s="238">
        <v>99.705857998693986</v>
      </c>
      <c r="G10" s="238">
        <v>99.314559186408971</v>
      </c>
      <c r="H10" s="238">
        <v>99.337244198732321</v>
      </c>
      <c r="I10" s="238">
        <v>99.789541290231156</v>
      </c>
      <c r="J10" s="238">
        <v>99.093870646108584</v>
      </c>
      <c r="K10" s="238">
        <v>99.178446318787962</v>
      </c>
      <c r="L10" s="238">
        <v>100.07468164314209</v>
      </c>
      <c r="M10" s="238">
        <v>100.56465961365784</v>
      </c>
      <c r="N10" s="238">
        <v>100.85925908562655</v>
      </c>
      <c r="O10" s="238">
        <v>100.83988528337404</v>
      </c>
      <c r="P10" s="238">
        <v>100.57751229245335</v>
      </c>
      <c r="Q10" s="238">
        <v>99.782893496655703</v>
      </c>
      <c r="R10" s="238">
        <v>99.78438511230199</v>
      </c>
      <c r="S10" s="238">
        <v>99.538193198302181</v>
      </c>
      <c r="T10" s="238">
        <v>100.1363675269079</v>
      </c>
      <c r="U10" s="238"/>
      <c r="V10" s="238"/>
      <c r="W10" s="238"/>
      <c r="X10" s="238"/>
      <c r="Y10" s="238"/>
      <c r="Z10" s="238"/>
      <c r="AA10" s="238"/>
    </row>
    <row r="11" spans="1:27" s="116" customFormat="1" ht="25.5">
      <c r="A11" s="766" t="s">
        <v>2172</v>
      </c>
      <c r="B11" s="766" t="s">
        <v>2165</v>
      </c>
      <c r="C11" s="766" t="s">
        <v>2173</v>
      </c>
      <c r="D11" s="238">
        <v>100.58906546106073</v>
      </c>
      <c r="E11" s="238">
        <v>100.42135572275683</v>
      </c>
      <c r="F11" s="238">
        <v>99.544792524635525</v>
      </c>
      <c r="G11" s="238">
        <v>98.727744403715818</v>
      </c>
      <c r="H11" s="238">
        <v>98.859103470958289</v>
      </c>
      <c r="I11" s="238">
        <v>99.513825593409649</v>
      </c>
      <c r="J11" s="238">
        <v>98.386234772199401</v>
      </c>
      <c r="K11" s="238">
        <v>98.466593119295325</v>
      </c>
      <c r="L11" s="238">
        <v>100.0376258400978</v>
      </c>
      <c r="M11" s="238">
        <v>100.46254141698745</v>
      </c>
      <c r="N11" s="238">
        <v>101.01632503112852</v>
      </c>
      <c r="O11" s="238">
        <v>101.39500149678859</v>
      </c>
      <c r="P11" s="238">
        <v>100.56353990690508</v>
      </c>
      <c r="Q11" s="238">
        <v>99.747949640166539</v>
      </c>
      <c r="R11" s="238">
        <v>100.1135234159924</v>
      </c>
      <c r="S11" s="238">
        <v>99.720140519075827</v>
      </c>
      <c r="T11" s="238">
        <v>100.30929720926942</v>
      </c>
      <c r="U11" s="238"/>
      <c r="V11" s="238"/>
      <c r="W11" s="238"/>
      <c r="X11" s="238"/>
      <c r="Y11" s="238"/>
      <c r="Z11" s="238"/>
      <c r="AA11" s="238"/>
    </row>
    <row r="12" spans="1:27" s="116" customFormat="1" ht="12.75">
      <c r="A12" s="766" t="s">
        <v>4106</v>
      </c>
      <c r="B12" s="766" t="s">
        <v>2166</v>
      </c>
      <c r="C12" s="766" t="s">
        <v>2174</v>
      </c>
      <c r="D12" s="238">
        <v>103.8002099131087</v>
      </c>
      <c r="E12" s="238">
        <v>101.12707945681541</v>
      </c>
      <c r="F12" s="238">
        <v>100.51555778014006</v>
      </c>
      <c r="G12" s="238">
        <v>100.18666004808348</v>
      </c>
      <c r="H12" s="238">
        <v>100.06333784966715</v>
      </c>
      <c r="I12" s="238">
        <v>100.16563599083959</v>
      </c>
      <c r="J12" s="238">
        <v>100.15640048664901</v>
      </c>
      <c r="K12" s="238">
        <v>99.702625387801717</v>
      </c>
      <c r="L12" s="238">
        <v>99.994912808960152</v>
      </c>
      <c r="M12" s="238">
        <v>100.06546013336242</v>
      </c>
      <c r="N12" s="238">
        <v>100.463766063953</v>
      </c>
      <c r="O12" s="238">
        <v>100.08795931350019</v>
      </c>
      <c r="P12" s="238">
        <v>102.62164460880172</v>
      </c>
      <c r="Q12" s="238">
        <v>100.65410160052279</v>
      </c>
      <c r="R12" s="238">
        <v>99.872416883594823</v>
      </c>
      <c r="S12" s="238">
        <v>100.18804079754165</v>
      </c>
      <c r="T12" s="238">
        <v>100.04425635416128</v>
      </c>
      <c r="U12" s="238"/>
      <c r="V12" s="238"/>
      <c r="W12" s="238"/>
      <c r="X12" s="238"/>
      <c r="Y12" s="238"/>
      <c r="Z12" s="238"/>
      <c r="AA12" s="238"/>
    </row>
    <row r="13" spans="1:27" s="116" customFormat="1" ht="12.75">
      <c r="A13" s="762" t="s">
        <v>4107</v>
      </c>
      <c r="B13" s="762" t="s">
        <v>63</v>
      </c>
      <c r="C13" s="762" t="s">
        <v>2175</v>
      </c>
      <c r="D13" s="112">
        <v>99.848427344449831</v>
      </c>
      <c r="E13" s="112">
        <v>99.912447227188835</v>
      </c>
      <c r="F13" s="112">
        <v>99.707322904972543</v>
      </c>
      <c r="G13" s="112">
        <v>99.967719809312399</v>
      </c>
      <c r="H13" s="112">
        <v>99.854654242002198</v>
      </c>
      <c r="I13" s="112">
        <v>100.0968511089517</v>
      </c>
      <c r="J13" s="112">
        <v>99.845104180796312</v>
      </c>
      <c r="K13" s="112">
        <v>100.09066970663952</v>
      </c>
      <c r="L13" s="112">
        <v>100.1552728410356</v>
      </c>
      <c r="M13" s="112">
        <v>100.87500222019514</v>
      </c>
      <c r="N13" s="112">
        <v>100.75055829349134</v>
      </c>
      <c r="O13" s="112">
        <v>100.24981301995169</v>
      </c>
      <c r="P13" s="112">
        <v>99.958760176335431</v>
      </c>
      <c r="Q13" s="112">
        <v>99.555852286974584</v>
      </c>
      <c r="R13" s="112">
        <v>99.256609569014316</v>
      </c>
      <c r="S13" s="112">
        <v>99.047444640159668</v>
      </c>
      <c r="T13" s="112">
        <v>99.900494258285192</v>
      </c>
      <c r="U13" s="112"/>
      <c r="V13" s="112"/>
      <c r="W13" s="112"/>
      <c r="X13" s="112"/>
      <c r="Y13" s="112"/>
      <c r="Z13" s="112"/>
      <c r="AA13" s="112"/>
    </row>
    <row r="14" spans="1:27" s="116" customFormat="1" ht="12.75">
      <c r="A14" s="1156" t="s">
        <v>4102</v>
      </c>
      <c r="B14" s="1156" t="s">
        <v>409</v>
      </c>
      <c r="C14" s="1156" t="s">
        <v>4103</v>
      </c>
      <c r="D14" s="112">
        <v>100.05619832681828</v>
      </c>
      <c r="E14" s="112">
        <v>103.36830075125336</v>
      </c>
      <c r="F14" s="112">
        <v>99.795468795169413</v>
      </c>
      <c r="G14" s="112">
        <v>100.34028238754564</v>
      </c>
      <c r="H14" s="112">
        <v>100.28787070564418</v>
      </c>
      <c r="I14" s="112">
        <v>99.635669174957172</v>
      </c>
      <c r="J14" s="112">
        <v>100.35279262377543</v>
      </c>
      <c r="K14" s="112">
        <v>101.35106887231977</v>
      </c>
      <c r="L14" s="112">
        <v>100.06936770428246</v>
      </c>
      <c r="M14" s="112">
        <v>98.95063194122838</v>
      </c>
      <c r="N14" s="112">
        <v>99.90641765490939</v>
      </c>
      <c r="O14" s="112">
        <v>99.963978990779864</v>
      </c>
      <c r="P14" s="112">
        <v>99.750107903750944</v>
      </c>
      <c r="Q14" s="112">
        <v>99.896075412732642</v>
      </c>
      <c r="R14" s="112">
        <v>99.585736956860657</v>
      </c>
      <c r="S14" s="112">
        <v>100.07034872562531</v>
      </c>
      <c r="T14" s="112">
        <v>100.06009072507905</v>
      </c>
      <c r="U14" s="112"/>
      <c r="V14" s="112"/>
      <c r="W14" s="112"/>
      <c r="X14" s="112"/>
      <c r="Y14" s="112"/>
      <c r="Z14" s="112"/>
      <c r="AA14" s="112"/>
    </row>
    <row r="15" spans="1:27" s="116" customFormat="1" ht="5.0999999999999996" customHeight="1">
      <c r="A15" s="763"/>
      <c r="B15" s="763"/>
      <c r="C15" s="763"/>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row>
    <row r="16" spans="1:27" s="116" customFormat="1" ht="25.5" customHeight="1">
      <c r="A16" s="885" t="s">
        <v>4108</v>
      </c>
      <c r="B16" s="885" t="s">
        <v>2167</v>
      </c>
      <c r="C16" s="885" t="s">
        <v>2176</v>
      </c>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row>
    <row r="17" spans="1:27" s="116" customFormat="1" ht="25.5">
      <c r="A17" s="765" t="s">
        <v>2177</v>
      </c>
      <c r="B17" s="765" t="s">
        <v>64</v>
      </c>
      <c r="C17" s="765" t="s">
        <v>2178</v>
      </c>
      <c r="D17" s="112">
        <v>100.58906546106073</v>
      </c>
      <c r="E17" s="112">
        <v>100.42135572275683</v>
      </c>
      <c r="F17" s="112">
        <v>99.544792524635525</v>
      </c>
      <c r="G17" s="112">
        <v>98.727744403715818</v>
      </c>
      <c r="H17" s="112">
        <v>98.859103470958289</v>
      </c>
      <c r="I17" s="112">
        <v>99.513825593409649</v>
      </c>
      <c r="J17" s="112">
        <v>98.386235326339275</v>
      </c>
      <c r="K17" s="112">
        <v>98.466593119295325</v>
      </c>
      <c r="L17" s="112">
        <v>100.0376258400978</v>
      </c>
      <c r="M17" s="112">
        <v>100.46254141698745</v>
      </c>
      <c r="N17" s="112">
        <v>101.01632503112852</v>
      </c>
      <c r="O17" s="112">
        <v>101.39500149678859</v>
      </c>
      <c r="P17" s="112">
        <v>100.56353990690508</v>
      </c>
      <c r="Q17" s="112">
        <v>99.747949640166539</v>
      </c>
      <c r="R17" s="112">
        <v>100.1135234159924</v>
      </c>
      <c r="S17" s="112">
        <v>99.720140519075827</v>
      </c>
      <c r="T17" s="112">
        <v>100.30929720926942</v>
      </c>
      <c r="U17" s="112"/>
      <c r="V17" s="112"/>
      <c r="W17" s="112"/>
      <c r="X17" s="112"/>
      <c r="Y17" s="112"/>
      <c r="Z17" s="112"/>
      <c r="AA17" s="112"/>
    </row>
    <row r="18" spans="1:27" s="116" customFormat="1" ht="12.75">
      <c r="A18" s="762" t="s">
        <v>4109</v>
      </c>
      <c r="B18" s="762" t="s">
        <v>65</v>
      </c>
      <c r="C18" s="762" t="s">
        <v>2179</v>
      </c>
      <c r="D18" s="112">
        <v>99.915899849962884</v>
      </c>
      <c r="E18" s="112">
        <v>99.72728061884402</v>
      </c>
      <c r="F18" s="112">
        <v>99.643059816873375</v>
      </c>
      <c r="G18" s="112">
        <v>99.778653258983468</v>
      </c>
      <c r="H18" s="112">
        <v>99.781736207607338</v>
      </c>
      <c r="I18" s="112">
        <v>100.08453064081493</v>
      </c>
      <c r="J18" s="112">
        <v>100.06885057481034</v>
      </c>
      <c r="K18" s="112">
        <v>99.75722876059649</v>
      </c>
      <c r="L18" s="112">
        <v>99.842021134186851</v>
      </c>
      <c r="M18" s="112">
        <v>100.0105203149383</v>
      </c>
      <c r="N18" s="112">
        <v>100.07877072269889</v>
      </c>
      <c r="O18" s="112">
        <v>101.34147077898328</v>
      </c>
      <c r="P18" s="112">
        <v>100.21260364548428</v>
      </c>
      <c r="Q18" s="112">
        <v>99.742265864082839</v>
      </c>
      <c r="R18" s="112">
        <v>100.47603646394521</v>
      </c>
      <c r="S18" s="112">
        <v>100.48881551941615</v>
      </c>
      <c r="T18" s="112">
        <v>100.19282707955325</v>
      </c>
      <c r="U18" s="112"/>
      <c r="V18" s="112"/>
      <c r="W18" s="112"/>
      <c r="X18" s="112"/>
      <c r="Y18" s="112"/>
      <c r="Z18" s="112"/>
      <c r="AA18" s="112"/>
    </row>
    <row r="19" spans="1:27" s="116" customFormat="1" ht="12.75">
      <c r="A19" s="764" t="s">
        <v>4111</v>
      </c>
      <c r="B19" s="764" t="s">
        <v>4110</v>
      </c>
      <c r="C19" s="764" t="s">
        <v>4189</v>
      </c>
      <c r="D19" s="112">
        <v>99.61213521442069</v>
      </c>
      <c r="E19" s="112">
        <v>99.484078148823585</v>
      </c>
      <c r="F19" s="112">
        <v>98.91427171423841</v>
      </c>
      <c r="G19" s="112">
        <v>99.531379152047634</v>
      </c>
      <c r="H19" s="112">
        <v>99.554131700206057</v>
      </c>
      <c r="I19" s="112">
        <v>100.0588110037326</v>
      </c>
      <c r="J19" s="112">
        <v>100.12626162727835</v>
      </c>
      <c r="K19" s="112">
        <v>99.452835632059987</v>
      </c>
      <c r="L19" s="112">
        <v>99.406867843308873</v>
      </c>
      <c r="M19" s="112">
        <v>100.06745308043037</v>
      </c>
      <c r="N19" s="112">
        <v>101.03609267746778</v>
      </c>
      <c r="O19" s="112">
        <v>99.781946050693151</v>
      </c>
      <c r="P19" s="112">
        <v>99.664895282407826</v>
      </c>
      <c r="Q19" s="112">
        <v>98.497336068502321</v>
      </c>
      <c r="R19" s="112">
        <v>100.39088827376558</v>
      </c>
      <c r="S19" s="112">
        <v>100.43731202729025</v>
      </c>
      <c r="T19" s="112">
        <v>99.979620032206967</v>
      </c>
      <c r="U19" s="112"/>
      <c r="V19" s="112"/>
      <c r="W19" s="112"/>
      <c r="X19" s="112"/>
      <c r="Y19" s="112"/>
      <c r="Z19" s="112"/>
      <c r="AA19" s="112"/>
    </row>
    <row r="20" spans="1:27" s="116" customFormat="1" ht="12.75">
      <c r="A20" s="764" t="s">
        <v>4113</v>
      </c>
      <c r="B20" s="764" t="s">
        <v>4112</v>
      </c>
      <c r="C20" s="764" t="s">
        <v>4188</v>
      </c>
      <c r="D20" s="112">
        <v>99.812254241308878</v>
      </c>
      <c r="E20" s="112">
        <v>99.916987797249519</v>
      </c>
      <c r="F20" s="112">
        <v>99.67850780745519</v>
      </c>
      <c r="G20" s="112">
        <v>99.617269350169778</v>
      </c>
      <c r="H20" s="112">
        <v>99.858274390990275</v>
      </c>
      <c r="I20" s="112">
        <v>100.13019625658595</v>
      </c>
      <c r="J20" s="112">
        <v>99.641434719475555</v>
      </c>
      <c r="K20" s="112">
        <v>99.618306462884135</v>
      </c>
      <c r="L20" s="112">
        <v>100.03921999229124</v>
      </c>
      <c r="M20" s="112">
        <v>100.36638237939319</v>
      </c>
      <c r="N20" s="112">
        <v>99.893577540482468</v>
      </c>
      <c r="O20" s="112">
        <v>99.978070763561448</v>
      </c>
      <c r="P20" s="112">
        <v>99.810892570510475</v>
      </c>
      <c r="Q20" s="112">
        <v>100.70342986880931</v>
      </c>
      <c r="R20" s="112">
        <v>101.21180512755407</v>
      </c>
      <c r="S20" s="112">
        <v>100.79845306135601</v>
      </c>
      <c r="T20" s="112">
        <v>100.58027936224818</v>
      </c>
      <c r="U20" s="112"/>
      <c r="V20" s="112"/>
      <c r="W20" s="112"/>
      <c r="X20" s="112"/>
      <c r="Y20" s="112"/>
      <c r="Z20" s="112"/>
      <c r="AA20" s="112"/>
    </row>
    <row r="21" spans="1:27" s="116" customFormat="1" ht="25.5">
      <c r="A21" s="781" t="s">
        <v>4115</v>
      </c>
      <c r="B21" s="764" t="s">
        <v>4114</v>
      </c>
      <c r="C21" s="764" t="s">
        <v>4187</v>
      </c>
      <c r="D21" s="112">
        <v>99.864506569711637</v>
      </c>
      <c r="E21" s="112">
        <v>99.999999959825061</v>
      </c>
      <c r="F21" s="112">
        <v>100</v>
      </c>
      <c r="G21" s="112">
        <v>100.02152813472279</v>
      </c>
      <c r="H21" s="112">
        <v>100.1409289110881</v>
      </c>
      <c r="I21" s="112">
        <v>100.13835542915675</v>
      </c>
      <c r="J21" s="112">
        <v>100.10480886751461</v>
      </c>
      <c r="K21" s="112">
        <v>99.720558815113662</v>
      </c>
      <c r="L21" s="112">
        <v>99.958974978889472</v>
      </c>
      <c r="M21" s="112">
        <v>100.020351311591</v>
      </c>
      <c r="N21" s="112">
        <v>99.698012025825761</v>
      </c>
      <c r="O21" s="112">
        <v>99.885738945157527</v>
      </c>
      <c r="P21" s="112">
        <v>100.02919624599176</v>
      </c>
      <c r="Q21" s="112">
        <v>100.09221144811417</v>
      </c>
      <c r="R21" s="112">
        <v>100.87461966801179</v>
      </c>
      <c r="S21" s="112">
        <v>100.02318851527563</v>
      </c>
      <c r="T21" s="112">
        <v>100.00412703302293</v>
      </c>
      <c r="U21" s="112"/>
      <c r="V21" s="112"/>
      <c r="W21" s="112"/>
      <c r="X21" s="112"/>
      <c r="Y21" s="112"/>
      <c r="Z21" s="112"/>
      <c r="AA21" s="112"/>
    </row>
    <row r="22" spans="1:27" s="116" customFormat="1" ht="12.75">
      <c r="A22" s="762" t="s">
        <v>2180</v>
      </c>
      <c r="B22" s="762" t="s">
        <v>66</v>
      </c>
      <c r="C22" s="762" t="s">
        <v>2181</v>
      </c>
      <c r="D22" s="112">
        <v>100.70842870154016</v>
      </c>
      <c r="E22" s="112">
        <v>99.839000669065697</v>
      </c>
      <c r="F22" s="112">
        <v>100.0187588377939</v>
      </c>
      <c r="G22" s="112">
        <v>99.657264585663569</v>
      </c>
      <c r="H22" s="112">
        <v>99.995005397792909</v>
      </c>
      <c r="I22" s="112">
        <v>100.37465268129135</v>
      </c>
      <c r="J22" s="112">
        <v>99.913520245379729</v>
      </c>
      <c r="K22" s="112">
        <v>99.710791139071844</v>
      </c>
      <c r="L22" s="112">
        <v>100.03586535944015</v>
      </c>
      <c r="M22" s="112">
        <v>99.829778762013007</v>
      </c>
      <c r="N22" s="112">
        <v>100.01757831382785</v>
      </c>
      <c r="O22" s="112">
        <v>100.25811923736727</v>
      </c>
      <c r="P22" s="112">
        <v>99.797858056127893</v>
      </c>
      <c r="Q22" s="112">
        <v>99.294253522170123</v>
      </c>
      <c r="R22" s="112">
        <v>99.942172843595529</v>
      </c>
      <c r="S22" s="112">
        <v>100.23028040867365</v>
      </c>
      <c r="T22" s="112">
        <v>100.63802474161395</v>
      </c>
      <c r="U22" s="112"/>
      <c r="V22" s="112"/>
      <c r="W22" s="112"/>
      <c r="X22" s="112"/>
      <c r="Y22" s="112"/>
      <c r="Z22" s="112"/>
      <c r="AA22" s="112"/>
    </row>
    <row r="23" spans="1:27" s="116" customFormat="1" ht="12.75">
      <c r="A23" s="762" t="s">
        <v>2182</v>
      </c>
      <c r="B23" s="762" t="s">
        <v>67</v>
      </c>
      <c r="C23" s="762" t="s">
        <v>2183</v>
      </c>
      <c r="D23" s="112">
        <v>101.7813135505167</v>
      </c>
      <c r="E23" s="112">
        <v>96.338676169225181</v>
      </c>
      <c r="F23" s="112">
        <v>99.028817940643577</v>
      </c>
      <c r="G23" s="112">
        <v>100.57970546489364</v>
      </c>
      <c r="H23" s="112">
        <v>102.59135839539158</v>
      </c>
      <c r="I23" s="112">
        <v>99.997854135544969</v>
      </c>
      <c r="J23" s="112">
        <v>100.20939892755555</v>
      </c>
      <c r="K23" s="112">
        <v>99.674203744967627</v>
      </c>
      <c r="L23" s="112">
        <v>100.65150824992118</v>
      </c>
      <c r="M23" s="112">
        <v>100.02202113461188</v>
      </c>
      <c r="N23" s="112">
        <v>100.39710504162207</v>
      </c>
      <c r="O23" s="112">
        <v>100.06952719062375</v>
      </c>
      <c r="P23" s="112">
        <v>99.654756435029299</v>
      </c>
      <c r="Q23" s="112">
        <v>100.14183837226722</v>
      </c>
      <c r="R23" s="112">
        <v>100.00702307320492</v>
      </c>
      <c r="S23" s="112">
        <v>100.21130433851894</v>
      </c>
      <c r="T23" s="112">
        <v>100.59935419164941</v>
      </c>
      <c r="U23" s="112"/>
      <c r="V23" s="112"/>
      <c r="W23" s="112"/>
      <c r="X23" s="112"/>
      <c r="Y23" s="112"/>
      <c r="Z23" s="112"/>
      <c r="AA23" s="112"/>
    </row>
    <row r="24" spans="1:27" s="116" customFormat="1" ht="12.75">
      <c r="A24" s="762" t="s">
        <v>2184</v>
      </c>
      <c r="B24" s="762" t="s">
        <v>68</v>
      </c>
      <c r="C24" s="762" t="s">
        <v>2821</v>
      </c>
      <c r="D24" s="112">
        <v>101.28516436651532</v>
      </c>
      <c r="E24" s="112">
        <v>99.740481703456837</v>
      </c>
      <c r="F24" s="112">
        <v>97.972334303323464</v>
      </c>
      <c r="G24" s="112">
        <v>97.297511250938413</v>
      </c>
      <c r="H24" s="112">
        <v>98.373612884606914</v>
      </c>
      <c r="I24" s="112">
        <v>98.946855024066465</v>
      </c>
      <c r="J24" s="112">
        <v>98.957253898051519</v>
      </c>
      <c r="K24" s="112">
        <v>100.40967011018095</v>
      </c>
      <c r="L24" s="112">
        <v>101.37240678050996</v>
      </c>
      <c r="M24" s="112">
        <v>103.04150091772432</v>
      </c>
      <c r="N24" s="112">
        <v>101.91391114412431</v>
      </c>
      <c r="O24" s="112">
        <v>101.49158060250055</v>
      </c>
      <c r="P24" s="112">
        <v>100.55659993194655</v>
      </c>
      <c r="Q24" s="112">
        <v>99.633522367009803</v>
      </c>
      <c r="R24" s="112">
        <v>97.10921041236341</v>
      </c>
      <c r="S24" s="112">
        <v>98.246094226307932</v>
      </c>
      <c r="T24" s="112">
        <v>99.125698949498769</v>
      </c>
      <c r="U24" s="112"/>
      <c r="V24" s="112"/>
      <c r="W24" s="112"/>
      <c r="X24" s="112"/>
      <c r="Y24" s="112"/>
      <c r="Z24" s="112"/>
      <c r="AA24" s="112"/>
    </row>
    <row r="25" spans="1:27" s="116" customFormat="1" ht="12.75">
      <c r="A25" s="762" t="s">
        <v>2185</v>
      </c>
      <c r="B25" s="762" t="s">
        <v>2168</v>
      </c>
      <c r="C25" s="762" t="s">
        <v>2186</v>
      </c>
      <c r="D25" s="112">
        <v>99.814003944271505</v>
      </c>
      <c r="E25" s="112">
        <v>99.688617976210239</v>
      </c>
      <c r="F25" s="112">
        <v>99.82347795181073</v>
      </c>
      <c r="G25" s="112">
        <v>100.00295844334592</v>
      </c>
      <c r="H25" s="112">
        <v>99.98508904605626</v>
      </c>
      <c r="I25" s="112">
        <v>99.925745841788952</v>
      </c>
      <c r="J25" s="112">
        <v>99.839638924067771</v>
      </c>
      <c r="K25" s="112">
        <v>99.940638343361883</v>
      </c>
      <c r="L25" s="112">
        <v>99.912711579243165</v>
      </c>
      <c r="M25" s="112">
        <v>99.554188973226886</v>
      </c>
      <c r="N25" s="112">
        <v>99.903326699944444</v>
      </c>
      <c r="O25" s="112">
        <v>99.982556052717612</v>
      </c>
      <c r="P25" s="112">
        <v>99.91788579246294</v>
      </c>
      <c r="Q25" s="112">
        <v>99.714823988055244</v>
      </c>
      <c r="R25" s="112">
        <v>99.549659916787263</v>
      </c>
      <c r="S25" s="112">
        <v>99.934868125600246</v>
      </c>
      <c r="T25" s="112">
        <v>99.614111403897326</v>
      </c>
      <c r="U25" s="112"/>
      <c r="V25" s="112"/>
      <c r="W25" s="112"/>
      <c r="X25" s="112"/>
      <c r="Y25" s="112"/>
      <c r="Z25" s="112"/>
      <c r="AA25" s="112"/>
    </row>
    <row r="26" spans="1:27" s="116" customFormat="1" ht="12.75">
      <c r="A26" s="762" t="s">
        <v>4117</v>
      </c>
      <c r="B26" s="762" t="s">
        <v>4116</v>
      </c>
      <c r="C26" s="762" t="s">
        <v>4177</v>
      </c>
      <c r="D26" s="112">
        <v>102.7442884337096</v>
      </c>
      <c r="E26" s="112">
        <v>103.89993552700054</v>
      </c>
      <c r="F26" s="112">
        <v>98.83872617575426</v>
      </c>
      <c r="G26" s="112">
        <v>94.246448527010756</v>
      </c>
      <c r="H26" s="112">
        <v>93.492736615094259</v>
      </c>
      <c r="I26" s="112">
        <v>95.119988415512495</v>
      </c>
      <c r="J26" s="112">
        <v>90.096943635697542</v>
      </c>
      <c r="K26" s="112">
        <v>90.984314986222756</v>
      </c>
      <c r="L26" s="112">
        <v>99.75198907330639</v>
      </c>
      <c r="M26" s="112">
        <v>101.19451757660455</v>
      </c>
      <c r="N26" s="112">
        <v>107.74730661418775</v>
      </c>
      <c r="O26" s="112">
        <v>106.00224772540345</v>
      </c>
      <c r="P26" s="112">
        <v>103.93462894858281</v>
      </c>
      <c r="Q26" s="112">
        <v>100.64097594025829</v>
      </c>
      <c r="R26" s="112">
        <v>101.19244626549226</v>
      </c>
      <c r="S26" s="112">
        <v>97.031146453843917</v>
      </c>
      <c r="T26" s="112">
        <v>101.26276571025431</v>
      </c>
      <c r="U26" s="112"/>
      <c r="V26" s="112"/>
      <c r="W26" s="112"/>
      <c r="X26" s="112"/>
      <c r="Y26" s="112"/>
      <c r="Z26" s="112"/>
      <c r="AA26" s="112"/>
    </row>
    <row r="27" spans="1:27" s="116" customFormat="1" ht="12.75">
      <c r="A27" s="764" t="s">
        <v>2187</v>
      </c>
      <c r="B27" s="764" t="s">
        <v>69</v>
      </c>
      <c r="C27" s="764" t="s">
        <v>2188</v>
      </c>
      <c r="D27" s="112">
        <v>100.8852981839578</v>
      </c>
      <c r="E27" s="112">
        <v>101.09388423462973</v>
      </c>
      <c r="F27" s="112">
        <v>100.81499983110342</v>
      </c>
      <c r="G27" s="112">
        <v>101.64130942829392</v>
      </c>
      <c r="H27" s="112">
        <v>103.057978462861</v>
      </c>
      <c r="I27" s="112">
        <v>96.248152866107475</v>
      </c>
      <c r="J27" s="112">
        <v>111.55607353481302</v>
      </c>
      <c r="K27" s="112">
        <v>87.7565704291343</v>
      </c>
      <c r="L27" s="112">
        <v>87.935772540595082</v>
      </c>
      <c r="M27" s="112">
        <v>101.41677757307652</v>
      </c>
      <c r="N27" s="112">
        <v>101.4281144660246</v>
      </c>
      <c r="O27" s="112">
        <v>100.08119138446338</v>
      </c>
      <c r="P27" s="112">
        <v>100.20536770924946</v>
      </c>
      <c r="Q27" s="112">
        <v>99.309356015570401</v>
      </c>
      <c r="R27" s="112">
        <v>98.415106665951612</v>
      </c>
      <c r="S27" s="112">
        <v>98.733639991685791</v>
      </c>
      <c r="T27" s="112">
        <v>100.19037199757379</v>
      </c>
      <c r="U27" s="112"/>
      <c r="V27" s="112"/>
      <c r="W27" s="112"/>
      <c r="X27" s="112"/>
      <c r="Y27" s="112"/>
      <c r="Z27" s="112"/>
      <c r="AA27" s="112"/>
    </row>
    <row r="28" spans="1:27" s="116" customFormat="1" ht="12.75">
      <c r="A28" s="764" t="s">
        <v>2189</v>
      </c>
      <c r="B28" s="764" t="s">
        <v>70</v>
      </c>
      <c r="C28" s="764" t="s">
        <v>2190</v>
      </c>
      <c r="D28" s="112">
        <v>103.24480782925988</v>
      </c>
      <c r="E28" s="112">
        <v>104.6381780660429</v>
      </c>
      <c r="F28" s="112">
        <v>98.33640063936366</v>
      </c>
      <c r="G28" s="112">
        <v>92.319460437520078</v>
      </c>
      <c r="H28" s="112">
        <v>90.748497374838053</v>
      </c>
      <c r="I28" s="112">
        <v>94.752417955248475</v>
      </c>
      <c r="J28" s="112">
        <v>82.994915273340212</v>
      </c>
      <c r="K28" s="112">
        <v>92.420171970757437</v>
      </c>
      <c r="L28" s="112">
        <v>104.74317029446512</v>
      </c>
      <c r="M28" s="112">
        <v>101.11569945699274</v>
      </c>
      <c r="N28" s="112">
        <v>109.99489895958415</v>
      </c>
      <c r="O28" s="112">
        <v>107.94421087125792</v>
      </c>
      <c r="P28" s="112">
        <v>105.06864110020094</v>
      </c>
      <c r="Q28" s="112">
        <v>101.02715885533189</v>
      </c>
      <c r="R28" s="112">
        <v>101.98420667901679</v>
      </c>
      <c r="S28" s="112">
        <v>96.562787189260817</v>
      </c>
      <c r="T28" s="112">
        <v>101.56441566046206</v>
      </c>
      <c r="U28" s="112"/>
      <c r="V28" s="112"/>
      <c r="W28" s="112"/>
      <c r="X28" s="112"/>
      <c r="Y28" s="112"/>
      <c r="Z28" s="112"/>
      <c r="AA28" s="112"/>
    </row>
    <row r="29" spans="1:27" s="116" customFormat="1" ht="25.5">
      <c r="A29" s="766" t="s">
        <v>2191</v>
      </c>
      <c r="B29" s="766" t="s">
        <v>71</v>
      </c>
      <c r="C29" s="766" t="s">
        <v>2192</v>
      </c>
      <c r="D29" s="112">
        <v>99.003694040938129</v>
      </c>
      <c r="E29" s="112">
        <v>99.735779960907934</v>
      </c>
      <c r="F29" s="112">
        <v>100.02551859379905</v>
      </c>
      <c r="G29" s="112">
        <v>99.653579071505945</v>
      </c>
      <c r="H29" s="112">
        <v>100.61636000381293</v>
      </c>
      <c r="I29" s="112">
        <v>103.11383027493548</v>
      </c>
      <c r="J29" s="112">
        <v>98.472814166725314</v>
      </c>
      <c r="K29" s="112">
        <v>97.124484017667697</v>
      </c>
      <c r="L29" s="112">
        <v>100.63810435524128</v>
      </c>
      <c r="M29" s="112">
        <v>103.390016025279</v>
      </c>
      <c r="N29" s="112">
        <v>98.901901615906738</v>
      </c>
      <c r="O29" s="112">
        <v>99.491053790703262</v>
      </c>
      <c r="P29" s="112">
        <v>99.525312678411012</v>
      </c>
      <c r="Q29" s="112">
        <v>99.462287015172876</v>
      </c>
      <c r="R29" s="112">
        <v>99.627353640411059</v>
      </c>
      <c r="S29" s="112">
        <v>100.17817452472654</v>
      </c>
      <c r="T29" s="112">
        <v>99.689830982090328</v>
      </c>
      <c r="U29" s="112"/>
      <c r="V29" s="112"/>
      <c r="W29" s="112"/>
      <c r="X29" s="112"/>
      <c r="Y29" s="112"/>
      <c r="Z29" s="112"/>
      <c r="AA29" s="112"/>
    </row>
    <row r="30" spans="1:27" s="116" customFormat="1" ht="12.75">
      <c r="A30" s="764" t="s">
        <v>4119</v>
      </c>
      <c r="B30" s="764" t="s">
        <v>4118</v>
      </c>
      <c r="C30" s="764" t="s">
        <v>4178</v>
      </c>
      <c r="D30" s="112">
        <v>98.274637872055862</v>
      </c>
      <c r="E30" s="112">
        <v>99.740634093604086</v>
      </c>
      <c r="F30" s="112">
        <v>100.15729668478539</v>
      </c>
      <c r="G30" s="112">
        <v>99.187991404792172</v>
      </c>
      <c r="H30" s="112">
        <v>100.91220980560347</v>
      </c>
      <c r="I30" s="112">
        <v>105.58764815650652</v>
      </c>
      <c r="J30" s="112">
        <v>97.354440671088611</v>
      </c>
      <c r="K30" s="112">
        <v>95.051593629131986</v>
      </c>
      <c r="L30" s="112">
        <v>101.27241749322926</v>
      </c>
      <c r="M30" s="112">
        <v>106.23230651191243</v>
      </c>
      <c r="N30" s="112">
        <v>98.071751133513303</v>
      </c>
      <c r="O30" s="112">
        <v>99.081778525166229</v>
      </c>
      <c r="P30" s="112">
        <v>99.184775954246248</v>
      </c>
      <c r="Q30" s="112">
        <v>99.281722595508299</v>
      </c>
      <c r="R30" s="112">
        <v>99.44125049608688</v>
      </c>
      <c r="S30" s="112">
        <v>100.30098834020174</v>
      </c>
      <c r="T30" s="112">
        <v>99.446075388647415</v>
      </c>
      <c r="U30" s="112"/>
      <c r="V30" s="112"/>
      <c r="W30" s="112"/>
      <c r="X30" s="112"/>
      <c r="Y30" s="112"/>
      <c r="Z30" s="112"/>
      <c r="AA30" s="112"/>
    </row>
    <row r="31" spans="1:27" s="116" customFormat="1" ht="25.5">
      <c r="A31" s="766" t="s">
        <v>4120</v>
      </c>
      <c r="B31" s="766" t="s">
        <v>2169</v>
      </c>
      <c r="C31" s="766" t="s">
        <v>2193</v>
      </c>
      <c r="D31" s="112">
        <v>100.64180802155298</v>
      </c>
      <c r="E31" s="112">
        <v>100.27814984376462</v>
      </c>
      <c r="F31" s="112">
        <v>99.826783469935293</v>
      </c>
      <c r="G31" s="112">
        <v>99.847741836783939</v>
      </c>
      <c r="H31" s="112">
        <v>100.00860018509017</v>
      </c>
      <c r="I31" s="112">
        <v>99.911434370549983</v>
      </c>
      <c r="J31" s="112">
        <v>99.748329969452811</v>
      </c>
      <c r="K31" s="112">
        <v>100.21711784028993</v>
      </c>
      <c r="L31" s="112">
        <v>100.35777475068137</v>
      </c>
      <c r="M31" s="112">
        <v>100.40484187728032</v>
      </c>
      <c r="N31" s="112">
        <v>100.01077278814823</v>
      </c>
      <c r="O31" s="112">
        <v>100.01179104137292</v>
      </c>
      <c r="P31" s="112">
        <v>100.18770140219398</v>
      </c>
      <c r="Q31" s="112">
        <v>100.09258732558268</v>
      </c>
      <c r="R31" s="112">
        <v>100.42799627731827</v>
      </c>
      <c r="S31" s="112">
        <v>99.911815875330205</v>
      </c>
      <c r="T31" s="112">
        <v>100.10223068234598</v>
      </c>
      <c r="U31" s="112"/>
      <c r="V31" s="112"/>
      <c r="W31" s="112"/>
      <c r="X31" s="112"/>
      <c r="Y31" s="112"/>
      <c r="Z31" s="112"/>
      <c r="AA31" s="112"/>
    </row>
    <row r="32" spans="1:27" s="116" customFormat="1" ht="12.75">
      <c r="A32" s="762" t="s">
        <v>2194</v>
      </c>
      <c r="B32" s="762" t="s">
        <v>72</v>
      </c>
      <c r="C32" s="762" t="s">
        <v>2195</v>
      </c>
      <c r="D32" s="112">
        <v>100.04737578066589</v>
      </c>
      <c r="E32" s="112">
        <v>99.981155635440956</v>
      </c>
      <c r="F32" s="112">
        <v>99.624010835172228</v>
      </c>
      <c r="G32" s="112">
        <v>100.36387707828074</v>
      </c>
      <c r="H32" s="112">
        <v>100.2289843064197</v>
      </c>
      <c r="I32" s="112">
        <v>99.925050852450198</v>
      </c>
      <c r="J32" s="112">
        <v>99.516478473015567</v>
      </c>
      <c r="K32" s="112">
        <v>99.850795215376536</v>
      </c>
      <c r="L32" s="112">
        <v>100.12522227028771</v>
      </c>
      <c r="M32" s="112">
        <v>100.45703093513603</v>
      </c>
      <c r="N32" s="112">
        <v>100.18098458578667</v>
      </c>
      <c r="O32" s="112">
        <v>100.3928702965444</v>
      </c>
      <c r="P32" s="112">
        <v>100.13301927564629</v>
      </c>
      <c r="Q32" s="112">
        <v>99.931344269626948</v>
      </c>
      <c r="R32" s="112">
        <v>99.975870666289097</v>
      </c>
      <c r="S32" s="112">
        <v>100.12561679134768</v>
      </c>
      <c r="T32" s="112">
        <v>99.975190541627725</v>
      </c>
      <c r="U32" s="112"/>
      <c r="V32" s="112"/>
      <c r="W32" s="112"/>
      <c r="X32" s="112"/>
      <c r="Y32" s="112"/>
      <c r="Z32" s="112"/>
      <c r="AA32" s="112"/>
    </row>
    <row r="33" spans="1:27" s="116" customFormat="1" ht="12.75">
      <c r="A33" s="765" t="s">
        <v>4121</v>
      </c>
      <c r="B33" s="765" t="s">
        <v>73</v>
      </c>
      <c r="C33" s="765" t="s">
        <v>2196</v>
      </c>
      <c r="D33" s="112">
        <v>103.8002099131087</v>
      </c>
      <c r="E33" s="112">
        <v>101.12707945681541</v>
      </c>
      <c r="F33" s="112">
        <v>100.51555778014006</v>
      </c>
      <c r="G33" s="112">
        <v>100.18666004808348</v>
      </c>
      <c r="H33" s="112">
        <v>100.06333784966715</v>
      </c>
      <c r="I33" s="112">
        <v>100.16563599083959</v>
      </c>
      <c r="J33" s="112">
        <v>100.15640048664901</v>
      </c>
      <c r="K33" s="112">
        <v>99.702625387801717</v>
      </c>
      <c r="L33" s="112">
        <v>99.994912808960152</v>
      </c>
      <c r="M33" s="112">
        <v>100.06546013336242</v>
      </c>
      <c r="N33" s="112">
        <v>100.463766063953</v>
      </c>
      <c r="O33" s="112">
        <v>100.08795931350019</v>
      </c>
      <c r="P33" s="112">
        <v>102.62164460880172</v>
      </c>
      <c r="Q33" s="112">
        <v>100.65410160052279</v>
      </c>
      <c r="R33" s="112">
        <v>99.872416883594823</v>
      </c>
      <c r="S33" s="112">
        <v>100.18804079754165</v>
      </c>
      <c r="T33" s="112">
        <v>100.04425635416128</v>
      </c>
      <c r="U33" s="112"/>
      <c r="V33" s="112"/>
      <c r="W33" s="112"/>
      <c r="X33" s="112"/>
      <c r="Y33" s="112"/>
      <c r="Z33" s="112"/>
      <c r="AA33" s="112"/>
    </row>
    <row r="34" spans="1:27" s="116" customFormat="1" ht="12.75">
      <c r="A34" s="762" t="s">
        <v>4122</v>
      </c>
      <c r="B34" s="762" t="s">
        <v>74</v>
      </c>
      <c r="C34" s="762" t="s">
        <v>2197</v>
      </c>
      <c r="D34" s="112">
        <v>100.76174336336197</v>
      </c>
      <c r="E34" s="112">
        <v>101.07373151205694</v>
      </c>
      <c r="F34" s="112">
        <v>100.57582234452005</v>
      </c>
      <c r="G34" s="112">
        <v>100.07236123335403</v>
      </c>
      <c r="H34" s="112">
        <v>100.05747751841656</v>
      </c>
      <c r="I34" s="112">
        <v>100.17965914419571</v>
      </c>
      <c r="J34" s="112">
        <v>100.14871762293018</v>
      </c>
      <c r="K34" s="112">
        <v>99.515996749462857</v>
      </c>
      <c r="L34" s="112">
        <v>99.928884374281125</v>
      </c>
      <c r="M34" s="112">
        <v>100.00824371338406</v>
      </c>
      <c r="N34" s="112">
        <v>100.35406330118211</v>
      </c>
      <c r="O34" s="112">
        <v>100.05147189357311</v>
      </c>
      <c r="P34" s="112">
        <v>100.04573227384735</v>
      </c>
      <c r="Q34" s="112">
        <v>100.02952410070678</v>
      </c>
      <c r="R34" s="112">
        <v>99.8114911602391</v>
      </c>
      <c r="S34" s="112">
        <v>100.12306255453618</v>
      </c>
      <c r="T34" s="112">
        <v>99.760727328736252</v>
      </c>
      <c r="U34" s="112"/>
      <c r="V34" s="112"/>
      <c r="W34" s="112"/>
      <c r="X34" s="112"/>
      <c r="Y34" s="112"/>
      <c r="Z34" s="112"/>
      <c r="AA34" s="112"/>
    </row>
    <row r="35" spans="1:27" s="116" customFormat="1" ht="12.75">
      <c r="A35" s="762" t="s">
        <v>4123</v>
      </c>
      <c r="B35" s="762" t="s">
        <v>75</v>
      </c>
      <c r="C35" s="762" t="s">
        <v>2198</v>
      </c>
      <c r="D35" s="112">
        <v>112.72171447572671</v>
      </c>
      <c r="E35" s="112">
        <v>101.26709924696119</v>
      </c>
      <c r="F35" s="112">
        <v>100.3576862999595</v>
      </c>
      <c r="G35" s="112">
        <v>100.4867326458005</v>
      </c>
      <c r="H35" s="112">
        <v>100.0786597346526</v>
      </c>
      <c r="I35" s="112">
        <v>100.12898009937356</v>
      </c>
      <c r="J35" s="112">
        <v>100.17649331107106</v>
      </c>
      <c r="K35" s="112">
        <v>100.19057582854354</v>
      </c>
      <c r="L35" s="112">
        <v>100.16638529858841</v>
      </c>
      <c r="M35" s="112">
        <v>100.21369595659588</v>
      </c>
      <c r="N35" s="112">
        <v>100.74740038090243</v>
      </c>
      <c r="O35" s="112">
        <v>100.18192850230673</v>
      </c>
      <c r="P35" s="112">
        <v>109.24697432306421</v>
      </c>
      <c r="Q35" s="112">
        <v>102.12523447967432</v>
      </c>
      <c r="R35" s="112">
        <v>100.01297676986607</v>
      </c>
      <c r="S35" s="112">
        <v>100.33764812229762</v>
      </c>
      <c r="T35" s="112">
        <v>100.69566366194506</v>
      </c>
      <c r="U35" s="112"/>
      <c r="V35" s="112"/>
      <c r="W35" s="112"/>
      <c r="X35" s="112"/>
      <c r="Y35" s="112"/>
      <c r="Z35" s="112"/>
      <c r="AA35" s="112"/>
    </row>
    <row r="36" spans="1:27" s="116" customFormat="1" ht="12.75">
      <c r="A36" s="765" t="s">
        <v>4124</v>
      </c>
      <c r="B36" s="765" t="s">
        <v>76</v>
      </c>
      <c r="C36" s="765" t="s">
        <v>2199</v>
      </c>
      <c r="D36" s="112">
        <v>100.27600630617546</v>
      </c>
      <c r="E36" s="112">
        <v>100.06039272116658</v>
      </c>
      <c r="F36" s="112">
        <v>100.11488548653828</v>
      </c>
      <c r="G36" s="112">
        <v>100.09661276977117</v>
      </c>
      <c r="H36" s="112">
        <v>100.32022444612181</v>
      </c>
      <c r="I36" s="112">
        <v>99.91881276030567</v>
      </c>
      <c r="J36" s="112">
        <v>99.506372348890594</v>
      </c>
      <c r="K36" s="112">
        <v>100.05409031758529</v>
      </c>
      <c r="L36" s="112">
        <v>100.19829282342485</v>
      </c>
      <c r="M36" s="112">
        <v>101.03415156413644</v>
      </c>
      <c r="N36" s="112">
        <v>100.6481146797686</v>
      </c>
      <c r="O36" s="112">
        <v>100.27520617285563</v>
      </c>
      <c r="P36" s="112">
        <v>99.903830435801183</v>
      </c>
      <c r="Q36" s="112">
        <v>99.843627857682762</v>
      </c>
      <c r="R36" s="112">
        <v>99.629810158943386</v>
      </c>
      <c r="S36" s="112">
        <v>99.853870084929028</v>
      </c>
      <c r="T36" s="112">
        <v>100.0299383546684</v>
      </c>
      <c r="U36" s="112"/>
      <c r="V36" s="112"/>
      <c r="W36" s="112"/>
      <c r="X36" s="112"/>
      <c r="Y36" s="112"/>
      <c r="Z36" s="112"/>
      <c r="AA36" s="112"/>
    </row>
    <row r="37" spans="1:27" s="116" customFormat="1" ht="12.75">
      <c r="A37" s="762" t="s">
        <v>4125</v>
      </c>
      <c r="B37" s="762" t="s">
        <v>77</v>
      </c>
      <c r="C37" s="762" t="s">
        <v>2200</v>
      </c>
      <c r="D37" s="112">
        <v>100.34892415413528</v>
      </c>
      <c r="E37" s="112">
        <v>100.10095758998831</v>
      </c>
      <c r="F37" s="112">
        <v>100.1783899045122</v>
      </c>
      <c r="G37" s="112">
        <v>99.925085729738313</v>
      </c>
      <c r="H37" s="112">
        <v>100.15016256965006</v>
      </c>
      <c r="I37" s="112">
        <v>100.07223093264039</v>
      </c>
      <c r="J37" s="112">
        <v>99.35581802883398</v>
      </c>
      <c r="K37" s="112">
        <v>100.20517397650201</v>
      </c>
      <c r="L37" s="112">
        <v>100.31604763805197</v>
      </c>
      <c r="M37" s="112">
        <v>101.27369925017256</v>
      </c>
      <c r="N37" s="112">
        <v>100.74203943108235</v>
      </c>
      <c r="O37" s="112">
        <v>100.29748159062977</v>
      </c>
      <c r="P37" s="112">
        <v>99.834588563753385</v>
      </c>
      <c r="Q37" s="112">
        <v>99.894928641111306</v>
      </c>
      <c r="R37" s="112">
        <v>99.451540189030808</v>
      </c>
      <c r="S37" s="112">
        <v>99.949957881210338</v>
      </c>
      <c r="T37" s="112">
        <v>99.834833269327902</v>
      </c>
      <c r="U37" s="112"/>
      <c r="V37" s="112"/>
      <c r="W37" s="112"/>
      <c r="X37" s="112"/>
      <c r="Y37" s="112"/>
      <c r="Z37" s="112"/>
      <c r="AA37" s="112"/>
    </row>
    <row r="38" spans="1:27" s="116" customFormat="1" ht="12.75">
      <c r="A38" s="764" t="s">
        <v>4126</v>
      </c>
      <c r="B38" s="764" t="s">
        <v>78</v>
      </c>
      <c r="C38" s="764" t="s">
        <v>2201</v>
      </c>
      <c r="D38" s="112">
        <v>100.03415725049642</v>
      </c>
      <c r="E38" s="112">
        <v>100.77403200154198</v>
      </c>
      <c r="F38" s="112">
        <v>100.07986840971024</v>
      </c>
      <c r="G38" s="112">
        <v>100.14763575950307</v>
      </c>
      <c r="H38" s="112">
        <v>100.76185682211876</v>
      </c>
      <c r="I38" s="112">
        <v>100.45729377046273</v>
      </c>
      <c r="J38" s="112">
        <v>100.17848271580614</v>
      </c>
      <c r="K38" s="112">
        <v>104.33487716041894</v>
      </c>
      <c r="L38" s="112">
        <v>97.928743170238349</v>
      </c>
      <c r="M38" s="112">
        <v>103.85120263322153</v>
      </c>
      <c r="N38" s="112">
        <v>100.28792948273737</v>
      </c>
      <c r="O38" s="112">
        <v>100.11281302245085</v>
      </c>
      <c r="P38" s="112">
        <v>99.897310228169616</v>
      </c>
      <c r="Q38" s="112">
        <v>99.5858908392877</v>
      </c>
      <c r="R38" s="112">
        <v>100.23267055452752</v>
      </c>
      <c r="S38" s="112">
        <v>100.95914615375376</v>
      </c>
      <c r="T38" s="112">
        <v>100.87607845483109</v>
      </c>
      <c r="U38" s="112"/>
      <c r="V38" s="112"/>
      <c r="W38" s="112"/>
      <c r="X38" s="112"/>
      <c r="Y38" s="112"/>
      <c r="Z38" s="112"/>
      <c r="AA38" s="112"/>
    </row>
    <row r="39" spans="1:27" s="116" customFormat="1" ht="12.75">
      <c r="A39" s="764" t="s">
        <v>4131</v>
      </c>
      <c r="B39" s="764" t="s">
        <v>79</v>
      </c>
      <c r="C39" s="764" t="s">
        <v>2202</v>
      </c>
      <c r="D39" s="112">
        <v>100.40688625627656</v>
      </c>
      <c r="E39" s="112">
        <v>100.503204132525</v>
      </c>
      <c r="F39" s="112">
        <v>99.953401143279478</v>
      </c>
      <c r="G39" s="112">
        <v>100.15101781575804</v>
      </c>
      <c r="H39" s="112">
        <v>100.02845713009003</v>
      </c>
      <c r="I39" s="112">
        <v>100.14069025583669</v>
      </c>
      <c r="J39" s="112">
        <v>99.37032677061822</v>
      </c>
      <c r="K39" s="112">
        <v>100.34873490953662</v>
      </c>
      <c r="L39" s="112">
        <v>100.34762176688872</v>
      </c>
      <c r="M39" s="112">
        <v>100.88443621762246</v>
      </c>
      <c r="N39" s="112">
        <v>100.62227302744557</v>
      </c>
      <c r="O39" s="112">
        <v>100.24887884023765</v>
      </c>
      <c r="P39" s="112">
        <v>99.807828360750833</v>
      </c>
      <c r="Q39" s="112">
        <v>99.914633127992047</v>
      </c>
      <c r="R39" s="112">
        <v>99.219769292178114</v>
      </c>
      <c r="S39" s="112">
        <v>99.911630218828932</v>
      </c>
      <c r="T39" s="112">
        <v>99.084332640646835</v>
      </c>
      <c r="U39" s="112"/>
      <c r="V39" s="112"/>
      <c r="W39" s="112"/>
      <c r="X39" s="112"/>
      <c r="Y39" s="112"/>
      <c r="Z39" s="112"/>
      <c r="AA39" s="112"/>
    </row>
    <row r="40" spans="1:27" s="116" customFormat="1" ht="12.75">
      <c r="A40" s="764" t="s">
        <v>4127</v>
      </c>
      <c r="B40" s="764" t="s">
        <v>80</v>
      </c>
      <c r="C40" s="764" t="s">
        <v>2203</v>
      </c>
      <c r="D40" s="112">
        <v>100.35674077243605</v>
      </c>
      <c r="E40" s="112">
        <v>99.647566691249978</v>
      </c>
      <c r="F40" s="112">
        <v>100.09343603362338</v>
      </c>
      <c r="G40" s="112">
        <v>99.786896641142505</v>
      </c>
      <c r="H40" s="112">
        <v>100.12861027610084</v>
      </c>
      <c r="I40" s="112">
        <v>100.0961966501076</v>
      </c>
      <c r="J40" s="112">
        <v>99.467859438898955</v>
      </c>
      <c r="K40" s="112">
        <v>99.880632845255462</v>
      </c>
      <c r="L40" s="112">
        <v>100.44014989819232</v>
      </c>
      <c r="M40" s="112">
        <v>100.60139802109343</v>
      </c>
      <c r="N40" s="112">
        <v>100.91987054830835</v>
      </c>
      <c r="O40" s="112">
        <v>100.56919265121056</v>
      </c>
      <c r="P40" s="112">
        <v>99.681001009176398</v>
      </c>
      <c r="Q40" s="112">
        <v>100.0250837152296</v>
      </c>
      <c r="R40" s="112">
        <v>99.58223603036339</v>
      </c>
      <c r="S40" s="112">
        <v>99.920180367854172</v>
      </c>
      <c r="T40" s="112">
        <v>99.999444132848154</v>
      </c>
      <c r="U40" s="112"/>
      <c r="V40" s="112"/>
      <c r="W40" s="112"/>
      <c r="X40" s="112"/>
      <c r="Y40" s="112"/>
      <c r="Z40" s="112"/>
      <c r="AA40" s="112"/>
    </row>
    <row r="41" spans="1:27" s="116" customFormat="1" ht="12.75">
      <c r="A41" s="764" t="s">
        <v>4128</v>
      </c>
      <c r="B41" s="764" t="s">
        <v>81</v>
      </c>
      <c r="C41" s="764" t="s">
        <v>2204</v>
      </c>
      <c r="D41" s="112">
        <v>100.38760555089605</v>
      </c>
      <c r="E41" s="112">
        <v>100.10302577588857</v>
      </c>
      <c r="F41" s="112">
        <v>100.4667329595394</v>
      </c>
      <c r="G41" s="112">
        <v>99.873417084823103</v>
      </c>
      <c r="H41" s="112">
        <v>100.23336779029286</v>
      </c>
      <c r="I41" s="112">
        <v>99.971274305833447</v>
      </c>
      <c r="J41" s="112">
        <v>99.049268920941202</v>
      </c>
      <c r="K41" s="112">
        <v>99.862472643224919</v>
      </c>
      <c r="L41" s="112">
        <v>100.367154812471</v>
      </c>
      <c r="M41" s="112">
        <v>102.31189833655159</v>
      </c>
      <c r="N41" s="112">
        <v>100.77614307190817</v>
      </c>
      <c r="O41" s="112">
        <v>100.09997896996813</v>
      </c>
      <c r="P41" s="112">
        <v>99.978469263535047</v>
      </c>
      <c r="Q41" s="112">
        <v>99.769150226351897</v>
      </c>
      <c r="R41" s="112">
        <v>99.358085237394064</v>
      </c>
      <c r="S41" s="112">
        <v>99.616019718667118</v>
      </c>
      <c r="T41" s="112">
        <v>100.2704334285681</v>
      </c>
      <c r="U41" s="112"/>
      <c r="V41" s="112"/>
      <c r="W41" s="112"/>
      <c r="X41" s="112"/>
      <c r="Y41" s="112"/>
      <c r="Z41" s="112"/>
      <c r="AA41" s="112"/>
    </row>
    <row r="42" spans="1:27" s="116" customFormat="1" ht="25.5">
      <c r="A42" s="781" t="s">
        <v>4129</v>
      </c>
      <c r="B42" s="764" t="s">
        <v>82</v>
      </c>
      <c r="C42" s="764" t="s">
        <v>2822</v>
      </c>
      <c r="D42" s="112">
        <v>99.184146967403009</v>
      </c>
      <c r="E42" s="112">
        <v>101.06350525352958</v>
      </c>
      <c r="F42" s="112">
        <v>99.927168038566975</v>
      </c>
      <c r="G42" s="112">
        <v>99.931497672474251</v>
      </c>
      <c r="H42" s="112">
        <v>100.12981580062798</v>
      </c>
      <c r="I42" s="112">
        <v>100.47415969294326</v>
      </c>
      <c r="J42" s="112">
        <v>99.871212014945996</v>
      </c>
      <c r="K42" s="112">
        <v>101.00903566432426</v>
      </c>
      <c r="L42" s="112">
        <v>100.84886160721052</v>
      </c>
      <c r="M42" s="112">
        <v>100.54980987574731</v>
      </c>
      <c r="N42" s="112">
        <v>100.34049892422372</v>
      </c>
      <c r="O42" s="112">
        <v>99.644789940586648</v>
      </c>
      <c r="P42" s="112">
        <v>100.15557916478338</v>
      </c>
      <c r="Q42" s="112">
        <v>100.35954103761044</v>
      </c>
      <c r="R42" s="112">
        <v>100.32954868406104</v>
      </c>
      <c r="S42" s="112">
        <v>100.20913322111954</v>
      </c>
      <c r="T42" s="112">
        <v>100.33056853437874</v>
      </c>
      <c r="U42" s="112"/>
      <c r="V42" s="112"/>
      <c r="W42" s="112"/>
      <c r="X42" s="112"/>
      <c r="Y42" s="112"/>
      <c r="Z42" s="112"/>
      <c r="AA42" s="112"/>
    </row>
    <row r="43" spans="1:27" s="116" customFormat="1" ht="12.75">
      <c r="A43" s="766" t="s">
        <v>4130</v>
      </c>
      <c r="B43" s="762" t="s">
        <v>83</v>
      </c>
      <c r="C43" s="762" t="s">
        <v>2823</v>
      </c>
      <c r="D43" s="112">
        <v>100.13032985970266</v>
      </c>
      <c r="E43" s="112">
        <v>99.97917465471339</v>
      </c>
      <c r="F43" s="112">
        <v>99.987583495844717</v>
      </c>
      <c r="G43" s="112">
        <v>100.44111482970661</v>
      </c>
      <c r="H43" s="112">
        <v>100.66002900545486</v>
      </c>
      <c r="I43" s="112">
        <v>99.613817109064229</v>
      </c>
      <c r="J43" s="112">
        <v>99.807052018029424</v>
      </c>
      <c r="K43" s="112">
        <v>99.753717650274254</v>
      </c>
      <c r="L43" s="112">
        <v>99.963122429526578</v>
      </c>
      <c r="M43" s="112">
        <v>100.5540572601939</v>
      </c>
      <c r="N43" s="112">
        <v>100.45852630556867</v>
      </c>
      <c r="O43" s="112">
        <v>100.230116047569</v>
      </c>
      <c r="P43" s="112">
        <v>100.04408473427834</v>
      </c>
      <c r="Q43" s="112">
        <v>99.73993209894634</v>
      </c>
      <c r="R43" s="112">
        <v>99.990712384506494</v>
      </c>
      <c r="S43" s="112">
        <v>99.660392145665597</v>
      </c>
      <c r="T43" s="112">
        <v>100.42393437293771</v>
      </c>
      <c r="U43" s="112"/>
      <c r="V43" s="112"/>
      <c r="W43" s="112"/>
      <c r="X43" s="112"/>
      <c r="Y43" s="112"/>
      <c r="Z43" s="112"/>
      <c r="AA43" s="112"/>
    </row>
    <row r="44" spans="1:27" s="116" customFormat="1" ht="12.75">
      <c r="A44" s="764" t="s">
        <v>4132</v>
      </c>
      <c r="B44" s="764" t="s">
        <v>84</v>
      </c>
      <c r="C44" s="764" t="s">
        <v>2205</v>
      </c>
      <c r="D44" s="112">
        <v>100.11030762780781</v>
      </c>
      <c r="E44" s="112">
        <v>100.0799770870634</v>
      </c>
      <c r="F44" s="112">
        <v>100.17197655086072</v>
      </c>
      <c r="G44" s="112">
        <v>100.66558390954725</v>
      </c>
      <c r="H44" s="112">
        <v>101.73538490655292</v>
      </c>
      <c r="I44" s="112">
        <v>99.792391758749432</v>
      </c>
      <c r="J44" s="112">
        <v>99.87106149409945</v>
      </c>
      <c r="K44" s="112">
        <v>99.55572580339603</v>
      </c>
      <c r="L44" s="112">
        <v>99.383650067995958</v>
      </c>
      <c r="M44" s="112">
        <v>100.32858490014762</v>
      </c>
      <c r="N44" s="112">
        <v>100.29788661998819</v>
      </c>
      <c r="O44" s="112">
        <v>100.12777552041736</v>
      </c>
      <c r="P44" s="112">
        <v>99.755723419018977</v>
      </c>
      <c r="Q44" s="112">
        <v>99.247801174730597</v>
      </c>
      <c r="R44" s="112">
        <v>100.32688486182111</v>
      </c>
      <c r="S44" s="112">
        <v>99.768895322575162</v>
      </c>
      <c r="T44" s="112">
        <v>100.27824837877112</v>
      </c>
      <c r="U44" s="112"/>
      <c r="V44" s="112"/>
      <c r="W44" s="112"/>
      <c r="X44" s="112"/>
      <c r="Y44" s="112"/>
      <c r="Z44" s="112"/>
      <c r="AA44" s="112"/>
    </row>
    <row r="45" spans="1:27" s="116" customFormat="1" ht="12.75">
      <c r="A45" s="764" t="s">
        <v>2206</v>
      </c>
      <c r="B45" s="764" t="s">
        <v>85</v>
      </c>
      <c r="C45" s="764" t="s">
        <v>2207</v>
      </c>
      <c r="D45" s="112">
        <v>100.13553212815683</v>
      </c>
      <c r="E45" s="112">
        <v>100.00570318453529</v>
      </c>
      <c r="F45" s="112">
        <v>99.950209210873197</v>
      </c>
      <c r="G45" s="112">
        <v>100.35225078551102</v>
      </c>
      <c r="H45" s="112">
        <v>100.44586075875289</v>
      </c>
      <c r="I45" s="112">
        <v>99.209938212066689</v>
      </c>
      <c r="J45" s="112">
        <v>99.746644825453657</v>
      </c>
      <c r="K45" s="112">
        <v>99.802039271389432</v>
      </c>
      <c r="L45" s="112">
        <v>100.1345267734735</v>
      </c>
      <c r="M45" s="112">
        <v>100.2869620451889</v>
      </c>
      <c r="N45" s="112">
        <v>100.40639943383228</v>
      </c>
      <c r="O45" s="112">
        <v>100.30851147641546</v>
      </c>
      <c r="P45" s="112">
        <v>100.24436423432441</v>
      </c>
      <c r="Q45" s="112">
        <v>99.977169095429886</v>
      </c>
      <c r="R45" s="112">
        <v>100.22102281504669</v>
      </c>
      <c r="S45" s="112">
        <v>99.54605830644816</v>
      </c>
      <c r="T45" s="112">
        <v>100.65506448970964</v>
      </c>
      <c r="U45" s="112"/>
      <c r="V45" s="112"/>
      <c r="W45" s="112"/>
      <c r="X45" s="112"/>
      <c r="Y45" s="112"/>
      <c r="Z45" s="112"/>
      <c r="AA45" s="112"/>
    </row>
    <row r="46" spans="1:27" s="116" customFormat="1" ht="12.75">
      <c r="A46" s="764" t="s">
        <v>4133</v>
      </c>
      <c r="B46" s="764" t="s">
        <v>86</v>
      </c>
      <c r="C46" s="764" t="s">
        <v>2208</v>
      </c>
      <c r="D46" s="112">
        <v>100.0803793375827</v>
      </c>
      <c r="E46" s="112">
        <v>99.779054903371673</v>
      </c>
      <c r="F46" s="112">
        <v>99.847294681189695</v>
      </c>
      <c r="G46" s="112">
        <v>100.49853615100793</v>
      </c>
      <c r="H46" s="112">
        <v>100.09181543085765</v>
      </c>
      <c r="I46" s="112">
        <v>100.48969403204421</v>
      </c>
      <c r="J46" s="112">
        <v>99.898978724933301</v>
      </c>
      <c r="K46" s="112">
        <v>99.993680680389417</v>
      </c>
      <c r="L46" s="112">
        <v>100.20363778313043</v>
      </c>
      <c r="M46" s="112">
        <v>101.5907388025461</v>
      </c>
      <c r="N46" s="112">
        <v>100.78491704532522</v>
      </c>
      <c r="O46" s="112">
        <v>100.14181407122558</v>
      </c>
      <c r="P46" s="112">
        <v>99.815747553176038</v>
      </c>
      <c r="Q46" s="112">
        <v>99.65010932511224</v>
      </c>
      <c r="R46" s="112">
        <v>99.052892352354121</v>
      </c>
      <c r="S46" s="112">
        <v>99.79672083227905</v>
      </c>
      <c r="T46" s="112">
        <v>100.0131448259793</v>
      </c>
      <c r="U46" s="112"/>
      <c r="V46" s="112"/>
      <c r="W46" s="112"/>
      <c r="X46" s="112"/>
      <c r="Y46" s="112"/>
      <c r="Z46" s="112"/>
      <c r="AA46" s="112"/>
    </row>
    <row r="47" spans="1:27" s="116" customFormat="1" ht="12.75">
      <c r="A47" s="764" t="s">
        <v>2209</v>
      </c>
      <c r="B47" s="764" t="s">
        <v>87</v>
      </c>
      <c r="C47" s="764" t="s">
        <v>2210</v>
      </c>
      <c r="D47" s="112">
        <v>100.87024898949106</v>
      </c>
      <c r="E47" s="112">
        <v>100.05607932066549</v>
      </c>
      <c r="F47" s="112">
        <v>100.24991521410051</v>
      </c>
      <c r="G47" s="112">
        <v>99.423191011754341</v>
      </c>
      <c r="H47" s="112">
        <v>98.902278498334312</v>
      </c>
      <c r="I47" s="112">
        <v>99.875852232113601</v>
      </c>
      <c r="J47" s="112">
        <v>99.741445912727215</v>
      </c>
      <c r="K47" s="112">
        <v>98.115829746248522</v>
      </c>
      <c r="L47" s="112">
        <v>99.929376086888837</v>
      </c>
      <c r="M47" s="112">
        <v>100.05013359121718</v>
      </c>
      <c r="N47" s="112">
        <v>100.51880371224426</v>
      </c>
      <c r="O47" s="112">
        <v>100.22983401174849</v>
      </c>
      <c r="P47" s="112">
        <v>100.48435096264718</v>
      </c>
      <c r="Q47" s="112">
        <v>100.18704519212808</v>
      </c>
      <c r="R47" s="112">
        <v>98.960503899676397</v>
      </c>
      <c r="S47" s="112">
        <v>100.2584713307433</v>
      </c>
      <c r="T47" s="112">
        <v>99.849551129258003</v>
      </c>
      <c r="U47" s="112"/>
      <c r="V47" s="112"/>
      <c r="W47" s="112"/>
      <c r="X47" s="112"/>
      <c r="Y47" s="112"/>
      <c r="Z47" s="112"/>
      <c r="AA47" s="112"/>
    </row>
    <row r="48" spans="1:27" s="116" customFormat="1" ht="38.25">
      <c r="A48" s="765" t="s">
        <v>4134</v>
      </c>
      <c r="B48" s="765" t="s">
        <v>88</v>
      </c>
      <c r="C48" s="765" t="s">
        <v>2211</v>
      </c>
      <c r="D48" s="112">
        <v>98.901295823310136</v>
      </c>
      <c r="E48" s="112">
        <v>99.415979800360148</v>
      </c>
      <c r="F48" s="112">
        <v>99.017329152674478</v>
      </c>
      <c r="G48" s="112">
        <v>99.423532025746212</v>
      </c>
      <c r="H48" s="112">
        <v>99.143599276223583</v>
      </c>
      <c r="I48" s="112">
        <v>99.966920323491252</v>
      </c>
      <c r="J48" s="112">
        <v>100.06619754377807</v>
      </c>
      <c r="K48" s="112">
        <v>100.20356437403095</v>
      </c>
      <c r="L48" s="112">
        <v>100.23318469413451</v>
      </c>
      <c r="M48" s="112">
        <v>101.44138574202293</v>
      </c>
      <c r="N48" s="112">
        <v>101.26648410048051</v>
      </c>
      <c r="O48" s="112">
        <v>100.22074956900605</v>
      </c>
      <c r="P48" s="112">
        <v>100.18808873066234</v>
      </c>
      <c r="Q48" s="112">
        <v>99.20897234158943</v>
      </c>
      <c r="R48" s="112">
        <v>98.543939537016257</v>
      </c>
      <c r="S48" s="112">
        <v>97.577005428739511</v>
      </c>
      <c r="T48" s="112">
        <v>99.82379909018195</v>
      </c>
      <c r="U48" s="112"/>
      <c r="V48" s="112"/>
      <c r="W48" s="112"/>
      <c r="X48" s="112"/>
      <c r="Y48" s="112"/>
      <c r="Z48" s="112"/>
      <c r="AA48" s="112"/>
    </row>
    <row r="49" spans="1:27" s="116" customFormat="1" ht="12.75">
      <c r="A49" s="762" t="s">
        <v>4135</v>
      </c>
      <c r="B49" s="762" t="s">
        <v>89</v>
      </c>
      <c r="C49" s="762" t="s">
        <v>2212</v>
      </c>
      <c r="D49" s="112">
        <v>100</v>
      </c>
      <c r="E49" s="112">
        <v>100</v>
      </c>
      <c r="F49" s="112">
        <v>100</v>
      </c>
      <c r="G49" s="112">
        <v>100</v>
      </c>
      <c r="H49" s="112">
        <v>100</v>
      </c>
      <c r="I49" s="112">
        <v>100</v>
      </c>
      <c r="J49" s="112">
        <v>100</v>
      </c>
      <c r="K49" s="112">
        <v>100</v>
      </c>
      <c r="L49" s="112">
        <v>100</v>
      </c>
      <c r="M49" s="112">
        <v>100</v>
      </c>
      <c r="N49" s="112">
        <v>100</v>
      </c>
      <c r="O49" s="112">
        <v>100</v>
      </c>
      <c r="P49" s="112">
        <v>100</v>
      </c>
      <c r="Q49" s="112">
        <v>100</v>
      </c>
      <c r="R49" s="112">
        <v>100</v>
      </c>
      <c r="S49" s="112">
        <v>100</v>
      </c>
      <c r="T49" s="112">
        <v>100</v>
      </c>
      <c r="U49" s="112"/>
      <c r="V49" s="112"/>
      <c r="W49" s="112"/>
      <c r="X49" s="112"/>
      <c r="Y49" s="112"/>
      <c r="Z49" s="112"/>
      <c r="AA49" s="112"/>
    </row>
    <row r="50" spans="1:27" s="116" customFormat="1" ht="25.5">
      <c r="A50" s="766" t="s">
        <v>4145</v>
      </c>
      <c r="B50" s="766" t="s">
        <v>2170</v>
      </c>
      <c r="C50" s="766" t="s">
        <v>2213</v>
      </c>
      <c r="D50" s="112">
        <v>99.180634263382387</v>
      </c>
      <c r="E50" s="112">
        <v>99.852321415055542</v>
      </c>
      <c r="F50" s="112">
        <v>100.17095858798271</v>
      </c>
      <c r="G50" s="112">
        <v>99.720994004174941</v>
      </c>
      <c r="H50" s="112">
        <v>99.858921164918115</v>
      </c>
      <c r="I50" s="112">
        <v>100.31498959018363</v>
      </c>
      <c r="J50" s="112">
        <v>100.45816098858411</v>
      </c>
      <c r="K50" s="112">
        <v>99.941847937199469</v>
      </c>
      <c r="L50" s="112">
        <v>100.01968688965097</v>
      </c>
      <c r="M50" s="112">
        <v>101.27106651804465</v>
      </c>
      <c r="N50" s="112">
        <v>101.63746406933059</v>
      </c>
      <c r="O50" s="112">
        <v>99.675632301400796</v>
      </c>
      <c r="P50" s="112">
        <v>99.690089928656732</v>
      </c>
      <c r="Q50" s="112">
        <v>99.429110956798681</v>
      </c>
      <c r="R50" s="112">
        <v>100.18838817471757</v>
      </c>
      <c r="S50" s="112">
        <v>100.32657843040127</v>
      </c>
      <c r="T50" s="112">
        <v>99.781493984582895</v>
      </c>
      <c r="U50" s="112"/>
      <c r="V50" s="112"/>
      <c r="W50" s="112"/>
      <c r="X50" s="112"/>
      <c r="Y50" s="112"/>
      <c r="Z50" s="112"/>
      <c r="AA50" s="112"/>
    </row>
    <row r="51" spans="1:27" s="116" customFormat="1" ht="12.75">
      <c r="A51" s="764" t="s">
        <v>4136</v>
      </c>
      <c r="B51" s="764" t="s">
        <v>4136</v>
      </c>
      <c r="C51" s="764" t="s">
        <v>4179</v>
      </c>
      <c r="D51" s="112">
        <v>98.766645020410792</v>
      </c>
      <c r="E51" s="112">
        <v>100</v>
      </c>
      <c r="F51" s="112">
        <v>101.46243844419129</v>
      </c>
      <c r="G51" s="112">
        <v>100.55548636005291</v>
      </c>
      <c r="H51" s="112">
        <v>99.665432727663557</v>
      </c>
      <c r="I51" s="112">
        <v>100.07241832215502</v>
      </c>
      <c r="J51" s="112">
        <v>100.14202815054567</v>
      </c>
      <c r="K51" s="112">
        <v>100.18121024609121</v>
      </c>
      <c r="L51" s="112">
        <v>100.19627166367712</v>
      </c>
      <c r="M51" s="112">
        <v>100.13685973788003</v>
      </c>
      <c r="N51" s="112">
        <v>99.915052429888007</v>
      </c>
      <c r="O51" s="112">
        <v>99.791487821969099</v>
      </c>
      <c r="P51" s="112">
        <v>100.23840389580772</v>
      </c>
      <c r="Q51" s="112">
        <v>98.485610879854903</v>
      </c>
      <c r="R51" s="112">
        <v>100.31066467581039</v>
      </c>
      <c r="S51" s="112">
        <v>100.09492019551767</v>
      </c>
      <c r="T51" s="112">
        <v>101.51672999962527</v>
      </c>
      <c r="U51" s="112"/>
      <c r="V51" s="112"/>
      <c r="W51" s="112"/>
      <c r="X51" s="112"/>
      <c r="Y51" s="112"/>
      <c r="Z51" s="112"/>
      <c r="AA51" s="112"/>
    </row>
    <row r="52" spans="1:27" s="116" customFormat="1" ht="12.75">
      <c r="A52" s="764" t="s">
        <v>4138</v>
      </c>
      <c r="B52" s="764" t="s">
        <v>4137</v>
      </c>
      <c r="C52" s="764" t="s">
        <v>4180</v>
      </c>
      <c r="D52" s="112">
        <v>99.739794826148383</v>
      </c>
      <c r="E52" s="112">
        <v>99.908084105978418</v>
      </c>
      <c r="F52" s="112">
        <v>99.858125980587701</v>
      </c>
      <c r="G52" s="112">
        <v>100.11722750039276</v>
      </c>
      <c r="H52" s="112">
        <v>99.681263134994609</v>
      </c>
      <c r="I52" s="112">
        <v>100.07299383416964</v>
      </c>
      <c r="J52" s="112">
        <v>100.17869737509679</v>
      </c>
      <c r="K52" s="112">
        <v>100.52298218010935</v>
      </c>
      <c r="L52" s="112">
        <v>99.547446641794579</v>
      </c>
      <c r="M52" s="112">
        <v>100.38075422194508</v>
      </c>
      <c r="N52" s="112">
        <v>99.860416367936367</v>
      </c>
      <c r="O52" s="112">
        <v>99.733254057642114</v>
      </c>
      <c r="P52" s="112">
        <v>99.734841004145849</v>
      </c>
      <c r="Q52" s="112">
        <v>99.203009170338348</v>
      </c>
      <c r="R52" s="112">
        <v>99.978883311052584</v>
      </c>
      <c r="S52" s="112">
        <v>100.27774665417375</v>
      </c>
      <c r="T52" s="112">
        <v>99.899577706123878</v>
      </c>
      <c r="U52" s="112"/>
      <c r="V52" s="112"/>
      <c r="W52" s="112"/>
      <c r="X52" s="112"/>
      <c r="Y52" s="112"/>
      <c r="Z52" s="112"/>
      <c r="AA52" s="112"/>
    </row>
    <row r="53" spans="1:27" s="116" customFormat="1" ht="12.75">
      <c r="A53" s="764" t="s">
        <v>4139</v>
      </c>
      <c r="B53" s="764" t="s">
        <v>4139</v>
      </c>
      <c r="C53" s="764" t="s">
        <v>4181</v>
      </c>
      <c r="D53" s="112">
        <v>97.08976467557757</v>
      </c>
      <c r="E53" s="112">
        <v>99.56363939901884</v>
      </c>
      <c r="F53" s="112">
        <v>99.081037570271874</v>
      </c>
      <c r="G53" s="112">
        <v>99.556939995820343</v>
      </c>
      <c r="H53" s="112">
        <v>99.793528820633057</v>
      </c>
      <c r="I53" s="112">
        <v>100.88287694297424</v>
      </c>
      <c r="J53" s="112">
        <v>101.33490414064445</v>
      </c>
      <c r="K53" s="112">
        <v>99.858546595392525</v>
      </c>
      <c r="L53" s="112">
        <v>100.71966842260976</v>
      </c>
      <c r="M53" s="112">
        <v>104.06608442006448</v>
      </c>
      <c r="N53" s="112">
        <v>105.50647015622128</v>
      </c>
      <c r="O53" s="112">
        <v>99.198893950124415</v>
      </c>
      <c r="P53" s="112">
        <v>99.461532471660846</v>
      </c>
      <c r="Q53" s="112">
        <v>98.789350370318374</v>
      </c>
      <c r="R53" s="112">
        <v>100.13679867056977</v>
      </c>
      <c r="S53" s="112">
        <v>100.06022330460273</v>
      </c>
      <c r="T53" s="112">
        <v>98.802095622572779</v>
      </c>
      <c r="U53" s="112"/>
      <c r="V53" s="112"/>
      <c r="W53" s="112"/>
      <c r="X53" s="112"/>
      <c r="Y53" s="112"/>
      <c r="Z53" s="112"/>
      <c r="AA53" s="112"/>
    </row>
    <row r="54" spans="1:27" s="116" customFormat="1" ht="12.75">
      <c r="A54" s="764" t="s">
        <v>4141</v>
      </c>
      <c r="B54" s="764" t="s">
        <v>4140</v>
      </c>
      <c r="C54" s="781" t="s">
        <v>4529</v>
      </c>
      <c r="D54" s="112">
        <v>100.26024157748216</v>
      </c>
      <c r="E54" s="112">
        <v>99.76008707717105</v>
      </c>
      <c r="F54" s="112">
        <v>100.03284507276027</v>
      </c>
      <c r="G54" s="112">
        <v>100.23048684029538</v>
      </c>
      <c r="H54" s="112">
        <v>100</v>
      </c>
      <c r="I54" s="112">
        <v>100.02666885725642</v>
      </c>
      <c r="J54" s="112">
        <v>99.553215690162261</v>
      </c>
      <c r="K54" s="112">
        <v>99.304180560221596</v>
      </c>
      <c r="L54" s="112">
        <v>99.214677240718714</v>
      </c>
      <c r="M54" s="112">
        <v>100.48868118479784</v>
      </c>
      <c r="N54" s="112">
        <v>100.14932210491412</v>
      </c>
      <c r="O54" s="112">
        <v>100.18602928516118</v>
      </c>
      <c r="P54" s="112">
        <v>99.352754931591889</v>
      </c>
      <c r="Q54" s="112">
        <v>99.979287206921839</v>
      </c>
      <c r="R54" s="112">
        <v>100.0465151792727</v>
      </c>
      <c r="S54" s="112">
        <v>99.849510732571005</v>
      </c>
      <c r="T54" s="112">
        <v>100.4360515924907</v>
      </c>
      <c r="U54" s="112"/>
      <c r="V54" s="112"/>
      <c r="W54" s="112"/>
      <c r="X54" s="112"/>
      <c r="Y54" s="112"/>
      <c r="Z54" s="112"/>
      <c r="AA54" s="112"/>
    </row>
    <row r="55" spans="1:27" s="116" customFormat="1" ht="12.75">
      <c r="A55" s="764" t="s">
        <v>4144</v>
      </c>
      <c r="B55" s="764" t="s">
        <v>4142</v>
      </c>
      <c r="C55" s="781" t="s">
        <v>4530</v>
      </c>
      <c r="D55" s="112">
        <v>99.870197812521738</v>
      </c>
      <c r="E55" s="112">
        <v>100.02107699837075</v>
      </c>
      <c r="F55" s="112">
        <v>100.14833658302156</v>
      </c>
      <c r="G55" s="112">
        <v>100.26380897469318</v>
      </c>
      <c r="H55" s="112">
        <v>100.39384245661023</v>
      </c>
      <c r="I55" s="112">
        <v>100.51460375420788</v>
      </c>
      <c r="J55" s="112">
        <v>100.31822910444019</v>
      </c>
      <c r="K55" s="112">
        <v>99.985566146599098</v>
      </c>
      <c r="L55" s="112">
        <v>99.899317314591514</v>
      </c>
      <c r="M55" s="112">
        <v>99.976453044899557</v>
      </c>
      <c r="N55" s="112">
        <v>99.696038467496621</v>
      </c>
      <c r="O55" s="112">
        <v>99.603503718788104</v>
      </c>
      <c r="P55" s="112">
        <v>99.838978797684646</v>
      </c>
      <c r="Q55" s="112">
        <v>99.858379699211284</v>
      </c>
      <c r="R55" s="112">
        <v>100.31262588521574</v>
      </c>
      <c r="S55" s="112">
        <v>100.55568498115987</v>
      </c>
      <c r="T55" s="112">
        <v>100.14216173065833</v>
      </c>
      <c r="U55" s="112"/>
      <c r="V55" s="112"/>
      <c r="W55" s="112"/>
      <c r="X55" s="112"/>
      <c r="Y55" s="112"/>
      <c r="Z55" s="112"/>
      <c r="AA55" s="112"/>
    </row>
    <row r="56" spans="1:27" s="116" customFormat="1" ht="12.75">
      <c r="A56" s="764" t="s">
        <v>4143</v>
      </c>
      <c r="B56" s="764" t="s">
        <v>4143</v>
      </c>
      <c r="C56" s="764" t="s">
        <v>4182</v>
      </c>
      <c r="D56" s="112">
        <v>100.470839227787</v>
      </c>
      <c r="E56" s="112">
        <v>100.01841557382821</v>
      </c>
      <c r="F56" s="112">
        <v>100.07577011399933</v>
      </c>
      <c r="G56" s="112">
        <v>99.212619205221017</v>
      </c>
      <c r="H56" s="112">
        <v>98.575679433836413</v>
      </c>
      <c r="I56" s="112">
        <v>100.33770180942577</v>
      </c>
      <c r="J56" s="112">
        <v>100.57316615842109</v>
      </c>
      <c r="K56" s="112">
        <v>101.58247425868296</v>
      </c>
      <c r="L56" s="112">
        <v>99.343753001279651</v>
      </c>
      <c r="M56" s="112">
        <v>99.861275602524387</v>
      </c>
      <c r="N56" s="112">
        <v>100.22168156150258</v>
      </c>
      <c r="O56" s="112">
        <v>99.909718973235499</v>
      </c>
      <c r="P56" s="112">
        <v>99.820002488116685</v>
      </c>
      <c r="Q56" s="112">
        <v>98.986790125571275</v>
      </c>
      <c r="R56" s="112">
        <v>100.05318119639304</v>
      </c>
      <c r="S56" s="112">
        <v>100.04527164101378</v>
      </c>
      <c r="T56" s="112">
        <v>99.625944449452319</v>
      </c>
      <c r="U56" s="112"/>
      <c r="V56" s="112"/>
      <c r="W56" s="112"/>
      <c r="X56" s="112"/>
      <c r="Y56" s="112"/>
      <c r="Z56" s="112"/>
      <c r="AA56" s="112"/>
    </row>
    <row r="57" spans="1:27" s="116" customFormat="1" ht="25.5">
      <c r="A57" s="766" t="s">
        <v>4146</v>
      </c>
      <c r="B57" s="766" t="s">
        <v>2861</v>
      </c>
      <c r="C57" s="766" t="s">
        <v>2870</v>
      </c>
      <c r="D57" s="112">
        <v>99.671336872397248</v>
      </c>
      <c r="E57" s="112">
        <v>97.189808157476961</v>
      </c>
      <c r="F57" s="112">
        <v>100.44762060225125</v>
      </c>
      <c r="G57" s="112">
        <v>101.40732466367133</v>
      </c>
      <c r="H57" s="112">
        <v>100.81108600274816</v>
      </c>
      <c r="I57" s="112">
        <v>100.03248421388797</v>
      </c>
      <c r="J57" s="112">
        <v>100.00794843758121</v>
      </c>
      <c r="K57" s="112">
        <v>100.1669316668922</v>
      </c>
      <c r="L57" s="112">
        <v>99.260940496954603</v>
      </c>
      <c r="M57" s="112">
        <v>100.44986302893442</v>
      </c>
      <c r="N57" s="112">
        <v>99.633527791170735</v>
      </c>
      <c r="O57" s="112">
        <v>99.781057731481113</v>
      </c>
      <c r="P57" s="112">
        <v>99.989592711712135</v>
      </c>
      <c r="Q57" s="112">
        <v>100.08058866479041</v>
      </c>
      <c r="R57" s="112">
        <v>100.22281984485173</v>
      </c>
      <c r="S57" s="112">
        <v>100.14447535650123</v>
      </c>
      <c r="T57" s="112">
        <v>100.05770677053802</v>
      </c>
      <c r="U57" s="112"/>
      <c r="V57" s="112"/>
      <c r="W57" s="112"/>
      <c r="X57" s="112"/>
      <c r="Y57" s="112"/>
      <c r="Z57" s="112"/>
      <c r="AA57" s="112"/>
    </row>
    <row r="58" spans="1:27" s="116" customFormat="1" ht="12.75">
      <c r="A58" s="766" t="s">
        <v>4147</v>
      </c>
      <c r="B58" s="766" t="s">
        <v>90</v>
      </c>
      <c r="C58" s="766" t="s">
        <v>2214</v>
      </c>
      <c r="D58" s="112">
        <v>104.17509873707903</v>
      </c>
      <c r="E58" s="112">
        <v>100</v>
      </c>
      <c r="F58" s="112">
        <v>100.28072139718842</v>
      </c>
      <c r="G58" s="112">
        <v>100</v>
      </c>
      <c r="H58" s="112">
        <v>100</v>
      </c>
      <c r="I58" s="112">
        <v>100</v>
      </c>
      <c r="J58" s="112">
        <v>100</v>
      </c>
      <c r="K58" s="112">
        <v>101.09865554593055</v>
      </c>
      <c r="L58" s="112">
        <v>100</v>
      </c>
      <c r="M58" s="112">
        <v>100</v>
      </c>
      <c r="N58" s="112">
        <v>99.859926208572801</v>
      </c>
      <c r="O58" s="112">
        <v>100</v>
      </c>
      <c r="P58" s="112">
        <v>100</v>
      </c>
      <c r="Q58" s="112">
        <v>100</v>
      </c>
      <c r="R58" s="112">
        <v>100</v>
      </c>
      <c r="S58" s="112">
        <v>100</v>
      </c>
      <c r="T58" s="112">
        <v>100</v>
      </c>
      <c r="U58" s="112"/>
      <c r="V58" s="112"/>
      <c r="W58" s="112"/>
      <c r="X58" s="112"/>
      <c r="Y58" s="112"/>
      <c r="Z58" s="112"/>
      <c r="AA58" s="112"/>
    </row>
    <row r="59" spans="1:27" s="116" customFormat="1" ht="25.5">
      <c r="A59" s="766" t="s">
        <v>4148</v>
      </c>
      <c r="B59" s="766" t="s">
        <v>91</v>
      </c>
      <c r="C59" s="766" t="s">
        <v>2215</v>
      </c>
      <c r="D59" s="112">
        <v>98.475574411917961</v>
      </c>
      <c r="E59" s="112">
        <v>99.446090853191265</v>
      </c>
      <c r="F59" s="112">
        <v>98.732307593769178</v>
      </c>
      <c r="G59" s="112">
        <v>99.242415773788224</v>
      </c>
      <c r="H59" s="112">
        <v>98.912448767481678</v>
      </c>
      <c r="I59" s="112">
        <v>99.925561005848309</v>
      </c>
      <c r="J59" s="112">
        <v>100.03525938012683</v>
      </c>
      <c r="K59" s="112">
        <v>100.16894111156221</v>
      </c>
      <c r="L59" s="112">
        <v>100.32781107685429</v>
      </c>
      <c r="M59" s="112">
        <v>101.63169007469224</v>
      </c>
      <c r="N59" s="112">
        <v>101.43030329755412</v>
      </c>
      <c r="O59" s="112">
        <v>100.31665021955003</v>
      </c>
      <c r="P59" s="112">
        <v>100.26340710500298</v>
      </c>
      <c r="Q59" s="112">
        <v>99.078311901279037</v>
      </c>
      <c r="R59" s="112">
        <v>98.173612808645416</v>
      </c>
      <c r="S59" s="112">
        <v>96.959378763319819</v>
      </c>
      <c r="T59" s="112">
        <v>99.800298768303563</v>
      </c>
      <c r="U59" s="112"/>
      <c r="V59" s="112"/>
      <c r="W59" s="112"/>
      <c r="X59" s="112"/>
      <c r="Y59" s="112"/>
      <c r="Z59" s="112"/>
      <c r="AA59" s="112"/>
    </row>
    <row r="60" spans="1:27" s="116" customFormat="1" ht="12.75">
      <c r="A60" s="764" t="s">
        <v>4151</v>
      </c>
      <c r="B60" s="764" t="s">
        <v>4149</v>
      </c>
      <c r="C60" s="781" t="s">
        <v>4185</v>
      </c>
      <c r="D60" s="112">
        <v>100</v>
      </c>
      <c r="E60" s="112">
        <v>100</v>
      </c>
      <c r="F60" s="112">
        <v>100</v>
      </c>
      <c r="G60" s="112">
        <v>100</v>
      </c>
      <c r="H60" s="112">
        <v>100</v>
      </c>
      <c r="I60" s="112">
        <v>100</v>
      </c>
      <c r="J60" s="112">
        <v>100</v>
      </c>
      <c r="K60" s="112">
        <v>100</v>
      </c>
      <c r="L60" s="112">
        <v>100</v>
      </c>
      <c r="M60" s="112">
        <v>100</v>
      </c>
      <c r="N60" s="112">
        <v>100</v>
      </c>
      <c r="O60" s="112">
        <v>100</v>
      </c>
      <c r="P60" s="112">
        <v>100</v>
      </c>
      <c r="Q60" s="112">
        <v>100</v>
      </c>
      <c r="R60" s="112">
        <v>100</v>
      </c>
      <c r="S60" s="112">
        <v>100</v>
      </c>
      <c r="T60" s="112">
        <v>100</v>
      </c>
      <c r="U60" s="112"/>
      <c r="V60" s="112"/>
      <c r="W60" s="112"/>
      <c r="X60" s="112"/>
      <c r="Y60" s="112"/>
      <c r="Z60" s="112"/>
      <c r="AA60" s="112"/>
    </row>
    <row r="61" spans="1:27" s="116" customFormat="1" ht="25.5" customHeight="1">
      <c r="A61" s="781" t="s">
        <v>4152</v>
      </c>
      <c r="B61" s="764" t="s">
        <v>4150</v>
      </c>
      <c r="C61" s="781" t="s">
        <v>4186</v>
      </c>
      <c r="D61" s="112">
        <v>100</v>
      </c>
      <c r="E61" s="112">
        <v>100</v>
      </c>
      <c r="F61" s="112">
        <v>100</v>
      </c>
      <c r="G61" s="112">
        <v>100</v>
      </c>
      <c r="H61" s="112">
        <v>100</v>
      </c>
      <c r="I61" s="112">
        <v>100</v>
      </c>
      <c r="J61" s="112">
        <v>100</v>
      </c>
      <c r="K61" s="112">
        <v>100</v>
      </c>
      <c r="L61" s="112">
        <v>100</v>
      </c>
      <c r="M61" s="112">
        <v>100</v>
      </c>
      <c r="N61" s="112">
        <v>100</v>
      </c>
      <c r="O61" s="112">
        <v>100</v>
      </c>
      <c r="P61" s="112">
        <v>100</v>
      </c>
      <c r="Q61" s="112">
        <v>100</v>
      </c>
      <c r="R61" s="112">
        <v>100</v>
      </c>
      <c r="S61" s="112">
        <v>100</v>
      </c>
      <c r="T61" s="112">
        <v>100</v>
      </c>
      <c r="U61" s="112"/>
      <c r="V61" s="112"/>
      <c r="W61" s="112"/>
      <c r="X61" s="112"/>
      <c r="Y61" s="112"/>
      <c r="Z61" s="112"/>
      <c r="AA61" s="112"/>
    </row>
    <row r="62" spans="1:27" s="116" customFormat="1" ht="12.75">
      <c r="A62" s="764" t="s">
        <v>92</v>
      </c>
      <c r="B62" s="764" t="s">
        <v>92</v>
      </c>
      <c r="C62" s="764" t="s">
        <v>2216</v>
      </c>
      <c r="D62" s="112">
        <v>99.241972025420765</v>
      </c>
      <c r="E62" s="112">
        <v>99.616402115988151</v>
      </c>
      <c r="F62" s="112">
        <v>99.730832774935124</v>
      </c>
      <c r="G62" s="112">
        <v>100.17316357248416</v>
      </c>
      <c r="H62" s="112">
        <v>98.746229883407523</v>
      </c>
      <c r="I62" s="112">
        <v>99.311423658819606</v>
      </c>
      <c r="J62" s="112">
        <v>99.808410471766223</v>
      </c>
      <c r="K62" s="112">
        <v>100.19734975778773</v>
      </c>
      <c r="L62" s="112">
        <v>101.09127587160185</v>
      </c>
      <c r="M62" s="112">
        <v>100.87279981731558</v>
      </c>
      <c r="N62" s="112">
        <v>102.43900581968559</v>
      </c>
      <c r="O62" s="112">
        <v>100.65644623585162</v>
      </c>
      <c r="P62" s="112">
        <v>99.859896277629659</v>
      </c>
      <c r="Q62" s="112">
        <v>99.518762370388941</v>
      </c>
      <c r="R62" s="112">
        <v>101.12158935093734</v>
      </c>
      <c r="S62" s="112">
        <v>100.1383250911796</v>
      </c>
      <c r="T62" s="112">
        <v>98.266402683851467</v>
      </c>
      <c r="U62" s="112"/>
      <c r="V62" s="112"/>
      <c r="W62" s="112"/>
      <c r="X62" s="112"/>
      <c r="Y62" s="112"/>
      <c r="Z62" s="112"/>
      <c r="AA62" s="112"/>
    </row>
    <row r="63" spans="1:27" s="116" customFormat="1" ht="25.5">
      <c r="A63" s="765" t="s">
        <v>4153</v>
      </c>
      <c r="B63" s="765" t="s">
        <v>93</v>
      </c>
      <c r="C63" s="765" t="s">
        <v>2217</v>
      </c>
      <c r="D63" s="112">
        <v>100.1460291428095</v>
      </c>
      <c r="E63" s="112">
        <v>99.836828394784803</v>
      </c>
      <c r="F63" s="112">
        <v>99.970113771914725</v>
      </c>
      <c r="G63" s="112">
        <v>100.34015188788491</v>
      </c>
      <c r="H63" s="112">
        <v>99.694798911851194</v>
      </c>
      <c r="I63" s="112">
        <v>99.886408316256208</v>
      </c>
      <c r="J63" s="112">
        <v>100.06678017686109</v>
      </c>
      <c r="K63" s="112">
        <v>99.89580910084625</v>
      </c>
      <c r="L63" s="112">
        <v>100.05029958693537</v>
      </c>
      <c r="M63" s="112">
        <v>99.995373818641781</v>
      </c>
      <c r="N63" s="112">
        <v>100.05049640005468</v>
      </c>
      <c r="O63" s="112">
        <v>100.15922965154648</v>
      </c>
      <c r="P63" s="112">
        <v>100.21360847889511</v>
      </c>
      <c r="Q63" s="112">
        <v>99.836119877098767</v>
      </c>
      <c r="R63" s="112">
        <v>100.1001823318787</v>
      </c>
      <c r="S63" s="112">
        <v>99.994108047205316</v>
      </c>
      <c r="T63" s="112">
        <v>99.970818779636119</v>
      </c>
      <c r="U63" s="112"/>
      <c r="V63" s="112"/>
      <c r="W63" s="112"/>
      <c r="X63" s="112"/>
      <c r="Y63" s="112"/>
      <c r="Z63" s="112"/>
      <c r="AA63" s="112"/>
    </row>
    <row r="64" spans="1:27" s="116" customFormat="1" ht="25.5" customHeight="1">
      <c r="A64" s="766" t="s">
        <v>4154</v>
      </c>
      <c r="B64" s="762" t="s">
        <v>94</v>
      </c>
      <c r="C64" s="762" t="s">
        <v>2218</v>
      </c>
      <c r="D64" s="112">
        <v>100.59494400299489</v>
      </c>
      <c r="E64" s="112">
        <v>100.17400547142736</v>
      </c>
      <c r="F64" s="112">
        <v>99.981938033753224</v>
      </c>
      <c r="G64" s="112">
        <v>100.14270179280771</v>
      </c>
      <c r="H64" s="112">
        <v>99.938459235854168</v>
      </c>
      <c r="I64" s="112">
        <v>100.034033862621</v>
      </c>
      <c r="J64" s="112">
        <v>100.05053783164509</v>
      </c>
      <c r="K64" s="112">
        <v>100.03597576571896</v>
      </c>
      <c r="L64" s="112">
        <v>100.47561275640859</v>
      </c>
      <c r="M64" s="112">
        <v>100.36103890071549</v>
      </c>
      <c r="N64" s="112">
        <v>100.365298113737</v>
      </c>
      <c r="O64" s="112">
        <v>100.7319471630444</v>
      </c>
      <c r="P64" s="112">
        <v>100.55544593722352</v>
      </c>
      <c r="Q64" s="112">
        <v>99.930412891160685</v>
      </c>
      <c r="R64" s="112">
        <v>100.31691946890706</v>
      </c>
      <c r="S64" s="112">
        <v>99.927226608023091</v>
      </c>
      <c r="T64" s="112">
        <v>100.08988315224445</v>
      </c>
      <c r="U64" s="112"/>
      <c r="V64" s="112"/>
      <c r="W64" s="112"/>
      <c r="X64" s="112"/>
      <c r="Y64" s="112"/>
      <c r="Z64" s="112"/>
      <c r="AA64" s="112"/>
    </row>
    <row r="65" spans="1:27" s="116" customFormat="1" ht="25.5" customHeight="1">
      <c r="A65" s="781" t="s">
        <v>4155</v>
      </c>
      <c r="B65" s="781" t="s">
        <v>95</v>
      </c>
      <c r="C65" s="781" t="s">
        <v>2219</v>
      </c>
      <c r="D65" s="112">
        <v>100.31183100745002</v>
      </c>
      <c r="E65" s="112">
        <v>99.942637218799049</v>
      </c>
      <c r="F65" s="112">
        <v>99.499167274527309</v>
      </c>
      <c r="G65" s="112">
        <v>100.19894331151824</v>
      </c>
      <c r="H65" s="112">
        <v>100.05480625942454</v>
      </c>
      <c r="I65" s="112">
        <v>100.00186020024337</v>
      </c>
      <c r="J65" s="112">
        <v>100.27534989999391</v>
      </c>
      <c r="K65" s="112">
        <v>100.01772310119831</v>
      </c>
      <c r="L65" s="112">
        <v>100.63231082901305</v>
      </c>
      <c r="M65" s="112">
        <v>100.46235806886268</v>
      </c>
      <c r="N65" s="112">
        <v>100.24263648904619</v>
      </c>
      <c r="O65" s="112">
        <v>100.11480902592747</v>
      </c>
      <c r="P65" s="112">
        <v>100.23513035821468</v>
      </c>
      <c r="Q65" s="112">
        <v>99.858817384704494</v>
      </c>
      <c r="R65" s="112">
        <v>99.575224959051809</v>
      </c>
      <c r="S65" s="112">
        <v>99.977289054574285</v>
      </c>
      <c r="T65" s="112">
        <v>100.06236736386249</v>
      </c>
      <c r="U65" s="112"/>
      <c r="V65" s="112"/>
      <c r="W65" s="112"/>
      <c r="X65" s="112"/>
      <c r="Y65" s="112"/>
      <c r="Z65" s="112"/>
      <c r="AA65" s="112"/>
    </row>
    <row r="66" spans="1:27" s="116" customFormat="1" ht="12.75">
      <c r="A66" s="781" t="s">
        <v>4156</v>
      </c>
      <c r="B66" s="781" t="s">
        <v>96</v>
      </c>
      <c r="C66" s="781" t="s">
        <v>2220</v>
      </c>
      <c r="D66" s="112">
        <v>99.800010601188205</v>
      </c>
      <c r="E66" s="112">
        <v>99.665856669106134</v>
      </c>
      <c r="F66" s="112">
        <v>99.939127283192946</v>
      </c>
      <c r="G66" s="112">
        <v>99.989512432458326</v>
      </c>
      <c r="H66" s="112">
        <v>99.989308426668117</v>
      </c>
      <c r="I66" s="112">
        <v>99.925243165836335</v>
      </c>
      <c r="J66" s="112">
        <v>99.988226255985239</v>
      </c>
      <c r="K66" s="112">
        <v>99.544210756038183</v>
      </c>
      <c r="L66" s="112">
        <v>100.08358364508861</v>
      </c>
      <c r="M66" s="112">
        <v>99.807649149341799</v>
      </c>
      <c r="N66" s="112">
        <v>99.682876624607118</v>
      </c>
      <c r="O66" s="112">
        <v>99.955321695845242</v>
      </c>
      <c r="P66" s="112">
        <v>99.687407535881263</v>
      </c>
      <c r="Q66" s="112">
        <v>99.974643019604628</v>
      </c>
      <c r="R66" s="112">
        <v>99.940759355912206</v>
      </c>
      <c r="S66" s="112">
        <v>100.13790709806985</v>
      </c>
      <c r="T66" s="112">
        <v>99.632604963543656</v>
      </c>
      <c r="U66" s="112"/>
      <c r="V66" s="112"/>
      <c r="W66" s="112"/>
      <c r="X66" s="112"/>
      <c r="Y66" s="112"/>
      <c r="Z66" s="112"/>
      <c r="AA66" s="112"/>
    </row>
    <row r="67" spans="1:27" s="116" customFormat="1" ht="25.5">
      <c r="A67" s="781" t="s">
        <v>4162</v>
      </c>
      <c r="B67" s="781" t="s">
        <v>97</v>
      </c>
      <c r="C67" s="781" t="s">
        <v>2221</v>
      </c>
      <c r="D67" s="112">
        <v>99.952026227080509</v>
      </c>
      <c r="E67" s="112">
        <v>99.569223712941834</v>
      </c>
      <c r="F67" s="112">
        <v>99.659578887410902</v>
      </c>
      <c r="G67" s="112">
        <v>100.33087667426845</v>
      </c>
      <c r="H67" s="112">
        <v>98.944572835252188</v>
      </c>
      <c r="I67" s="112">
        <v>99.904427349553899</v>
      </c>
      <c r="J67" s="112">
        <v>100.3495827378585</v>
      </c>
      <c r="K67" s="112">
        <v>99.909909545052727</v>
      </c>
      <c r="L67" s="112">
        <v>100.06441866597331</v>
      </c>
      <c r="M67" s="112">
        <v>99.944465193739234</v>
      </c>
      <c r="N67" s="112">
        <v>100.05050970242135</v>
      </c>
      <c r="O67" s="112">
        <v>99.823923161348787</v>
      </c>
      <c r="P67" s="112">
        <v>100.38846707224118</v>
      </c>
      <c r="Q67" s="112">
        <v>100.23098894675104</v>
      </c>
      <c r="R67" s="112">
        <v>100.21657188728328</v>
      </c>
      <c r="S67" s="112">
        <v>99.6462339918955</v>
      </c>
      <c r="T67" s="112">
        <v>99.688926098809688</v>
      </c>
      <c r="U67" s="112"/>
      <c r="V67" s="112"/>
      <c r="W67" s="112"/>
      <c r="X67" s="112"/>
      <c r="Y67" s="112"/>
      <c r="Z67" s="112"/>
      <c r="AA67" s="112"/>
    </row>
    <row r="68" spans="1:27" s="116" customFormat="1" ht="12.75">
      <c r="A68" s="765" t="s">
        <v>1341</v>
      </c>
      <c r="B68" s="765" t="s">
        <v>98</v>
      </c>
      <c r="C68" s="765" t="s">
        <v>2222</v>
      </c>
      <c r="D68" s="112">
        <v>100.12528013047843</v>
      </c>
      <c r="E68" s="112">
        <v>100.2627999135548</v>
      </c>
      <c r="F68" s="112">
        <v>99.891419675781265</v>
      </c>
      <c r="G68" s="112">
        <v>100.12564500471599</v>
      </c>
      <c r="H68" s="112">
        <v>100.86951035779843</v>
      </c>
      <c r="I68" s="112">
        <v>100.07777563716486</v>
      </c>
      <c r="J68" s="112">
        <v>101.30972018164115</v>
      </c>
      <c r="K68" s="112">
        <v>100.12386202904322</v>
      </c>
      <c r="L68" s="112">
        <v>99.866343281736007</v>
      </c>
      <c r="M68" s="112">
        <v>100.02127631108921</v>
      </c>
      <c r="N68" s="112">
        <v>100.50847111924072</v>
      </c>
      <c r="O68" s="112">
        <v>99.251249047943816</v>
      </c>
      <c r="P68" s="112">
        <v>100.22394952615059</v>
      </c>
      <c r="Q68" s="112">
        <v>100.3763121995113</v>
      </c>
      <c r="R68" s="112">
        <v>100.21245104735466</v>
      </c>
      <c r="S68" s="112">
        <v>99.799063515406772</v>
      </c>
      <c r="T68" s="112">
        <v>100.15671300736713</v>
      </c>
      <c r="U68" s="112"/>
      <c r="V68" s="112"/>
      <c r="W68" s="112"/>
      <c r="X68" s="112"/>
      <c r="Y68" s="112"/>
      <c r="Z68" s="112"/>
      <c r="AA68" s="112"/>
    </row>
    <row r="69" spans="1:27" s="116" customFormat="1" ht="12.75">
      <c r="A69" s="765" t="s">
        <v>99</v>
      </c>
      <c r="B69" s="765" t="s">
        <v>99</v>
      </c>
      <c r="C69" s="765" t="s">
        <v>2223</v>
      </c>
      <c r="D69" s="112">
        <v>100.47282535980149</v>
      </c>
      <c r="E69" s="112">
        <v>101.29396224344984</v>
      </c>
      <c r="F69" s="112">
        <v>99.285066589773535</v>
      </c>
      <c r="G69" s="112">
        <v>100.19985685213362</v>
      </c>
      <c r="H69" s="112">
        <v>100.83261804781154</v>
      </c>
      <c r="I69" s="112">
        <v>99.772949217373849</v>
      </c>
      <c r="J69" s="112">
        <v>100.92882473414599</v>
      </c>
      <c r="K69" s="112">
        <v>104.32886692494637</v>
      </c>
      <c r="L69" s="112">
        <v>99.703147514195805</v>
      </c>
      <c r="M69" s="112">
        <v>97.300421535540565</v>
      </c>
      <c r="N69" s="112">
        <v>99.658054117187035</v>
      </c>
      <c r="O69" s="112">
        <v>100.05263065341354</v>
      </c>
      <c r="P69" s="112">
        <v>99.612712757819338</v>
      </c>
      <c r="Q69" s="112">
        <v>98.908133962550309</v>
      </c>
      <c r="R69" s="112">
        <v>99.152544413894589</v>
      </c>
      <c r="S69" s="112">
        <v>99.219326370828938</v>
      </c>
      <c r="T69" s="112">
        <v>99.858286875290375</v>
      </c>
      <c r="U69" s="112"/>
      <c r="V69" s="112"/>
      <c r="W69" s="112"/>
      <c r="X69" s="112"/>
      <c r="Y69" s="112"/>
      <c r="Z69" s="112"/>
      <c r="AA69" s="112"/>
    </row>
    <row r="70" spans="1:27" s="116" customFormat="1" ht="12.75">
      <c r="A70" s="762" t="s">
        <v>2224</v>
      </c>
      <c r="B70" s="762" t="s">
        <v>100</v>
      </c>
      <c r="C70" s="762" t="s">
        <v>2225</v>
      </c>
      <c r="D70" s="112">
        <v>99.484298363949449</v>
      </c>
      <c r="E70" s="112">
        <v>99.926775596877661</v>
      </c>
      <c r="F70" s="112">
        <v>98.821619441165737</v>
      </c>
      <c r="G70" s="112">
        <v>103.18697357818114</v>
      </c>
      <c r="H70" s="112">
        <v>101.64747489135576</v>
      </c>
      <c r="I70" s="112">
        <v>99.302234490050026</v>
      </c>
      <c r="J70" s="112">
        <v>99.16590136860404</v>
      </c>
      <c r="K70" s="112">
        <v>100.47162224697625</v>
      </c>
      <c r="L70" s="112">
        <v>101.00482427914757</v>
      </c>
      <c r="M70" s="112">
        <v>99.311348102737469</v>
      </c>
      <c r="N70" s="112">
        <v>101.32381389849019</v>
      </c>
      <c r="O70" s="112">
        <v>100.81515553070153</v>
      </c>
      <c r="P70" s="112">
        <v>100.21655358726352</v>
      </c>
      <c r="Q70" s="112">
        <v>99.641246629772525</v>
      </c>
      <c r="R70" s="112">
        <v>99.413044079502839</v>
      </c>
      <c r="S70" s="112">
        <v>99.71871119900257</v>
      </c>
      <c r="T70" s="112">
        <v>98.980084612281942</v>
      </c>
      <c r="U70" s="112"/>
      <c r="V70" s="112"/>
      <c r="W70" s="112"/>
      <c r="X70" s="112"/>
      <c r="Y70" s="112"/>
      <c r="Z70" s="112"/>
      <c r="AA70" s="112"/>
    </row>
    <row r="71" spans="1:27" s="116" customFormat="1" ht="12.75">
      <c r="A71" s="762" t="s">
        <v>2226</v>
      </c>
      <c r="B71" s="762" t="s">
        <v>101</v>
      </c>
      <c r="C71" s="762" t="s">
        <v>2227</v>
      </c>
      <c r="D71" s="112">
        <v>101.70526768058554</v>
      </c>
      <c r="E71" s="112">
        <v>100.98767617119289</v>
      </c>
      <c r="F71" s="112">
        <v>100.25027211336592</v>
      </c>
      <c r="G71" s="112">
        <v>100.1950028072456</v>
      </c>
      <c r="H71" s="112">
        <v>101.33490456294902</v>
      </c>
      <c r="I71" s="112">
        <v>103.61927607810711</v>
      </c>
      <c r="J71" s="112">
        <v>100.64893627105774</v>
      </c>
      <c r="K71" s="112">
        <v>100.14926247979339</v>
      </c>
      <c r="L71" s="112">
        <v>100.03195808254949</v>
      </c>
      <c r="M71" s="112">
        <v>100.83513078903148</v>
      </c>
      <c r="N71" s="112">
        <v>100.81108922231365</v>
      </c>
      <c r="O71" s="112">
        <v>99.684862637719249</v>
      </c>
      <c r="P71" s="112">
        <v>97.726965057315525</v>
      </c>
      <c r="Q71" s="112">
        <v>97.555936028103957</v>
      </c>
      <c r="R71" s="112">
        <v>97.413909030420371</v>
      </c>
      <c r="S71" s="112">
        <v>98.402451764602873</v>
      </c>
      <c r="T71" s="112">
        <v>98.9578904412475</v>
      </c>
      <c r="U71" s="112"/>
      <c r="V71" s="112"/>
      <c r="W71" s="112"/>
      <c r="X71" s="112"/>
      <c r="Y71" s="112"/>
      <c r="Z71" s="112"/>
      <c r="AA71" s="112"/>
    </row>
    <row r="72" spans="1:27" s="116" customFormat="1" ht="12.75">
      <c r="A72" s="781" t="s">
        <v>4163</v>
      </c>
      <c r="B72" s="781" t="s">
        <v>4163</v>
      </c>
      <c r="C72" s="781" t="s">
        <v>4183</v>
      </c>
      <c r="D72" s="112">
        <v>101.41747322392889</v>
      </c>
      <c r="E72" s="112">
        <v>100.8547276462465</v>
      </c>
      <c r="F72" s="112">
        <v>100.20501094413301</v>
      </c>
      <c r="G72" s="112">
        <v>100.17932357895565</v>
      </c>
      <c r="H72" s="112">
        <v>101.15703407809072</v>
      </c>
      <c r="I72" s="112">
        <v>103.67001122625645</v>
      </c>
      <c r="J72" s="112">
        <v>100.59672525278491</v>
      </c>
      <c r="K72" s="112">
        <v>100.12357066257</v>
      </c>
      <c r="L72" s="112">
        <v>99.950693248608502</v>
      </c>
      <c r="M72" s="112">
        <v>100.66664490458037</v>
      </c>
      <c r="N72" s="112">
        <v>100.61780808683538</v>
      </c>
      <c r="O72" s="112">
        <v>99.690255744513024</v>
      </c>
      <c r="P72" s="112">
        <v>97.649578345549443</v>
      </c>
      <c r="Q72" s="112">
        <v>97.416412305475191</v>
      </c>
      <c r="R72" s="112">
        <v>97.19461384694003</v>
      </c>
      <c r="S72" s="112">
        <v>98.183788427863036</v>
      </c>
      <c r="T72" s="112">
        <v>98.658784439697442</v>
      </c>
      <c r="U72" s="112"/>
      <c r="V72" s="112"/>
      <c r="W72" s="112"/>
      <c r="X72" s="112"/>
      <c r="Y72" s="112"/>
      <c r="Z72" s="112"/>
      <c r="AA72" s="112"/>
    </row>
    <row r="73" spans="1:27" s="116" customFormat="1" ht="12.75">
      <c r="A73" s="781" t="s">
        <v>4165</v>
      </c>
      <c r="B73" s="781" t="s">
        <v>4164</v>
      </c>
      <c r="C73" s="781" t="s">
        <v>4184</v>
      </c>
      <c r="D73" s="112">
        <v>103.53455109102157</v>
      </c>
      <c r="E73" s="112">
        <v>101.81544596747678</v>
      </c>
      <c r="F73" s="112">
        <v>100.52942004516005</v>
      </c>
      <c r="G73" s="112">
        <v>100.29139227713415</v>
      </c>
      <c r="H73" s="112">
        <v>102.42715752668434</v>
      </c>
      <c r="I73" s="112">
        <v>103.31158901077315</v>
      </c>
      <c r="J73" s="112">
        <v>100.96667238314222</v>
      </c>
      <c r="K73" s="112">
        <v>100.30504009017069</v>
      </c>
      <c r="L73" s="112">
        <v>100.52380101987413</v>
      </c>
      <c r="M73" s="112">
        <v>101.84905202253951</v>
      </c>
      <c r="N73" s="112">
        <v>101.96072102057225</v>
      </c>
      <c r="O73" s="112">
        <v>99.653207057817042</v>
      </c>
      <c r="P73" s="112">
        <v>98.181365846940437</v>
      </c>
      <c r="Q73" s="112">
        <v>98.370756706464618</v>
      </c>
      <c r="R73" s="112">
        <v>98.682171668900068</v>
      </c>
      <c r="S73" s="112">
        <v>99.647997207528633</v>
      </c>
      <c r="T73" s="112">
        <v>100.63661693404551</v>
      </c>
      <c r="U73" s="112"/>
      <c r="V73" s="112"/>
      <c r="W73" s="112"/>
      <c r="X73" s="112"/>
      <c r="Y73" s="112"/>
      <c r="Z73" s="112"/>
      <c r="AA73" s="112"/>
    </row>
    <row r="74" spans="1:27" s="116" customFormat="1" ht="25.5">
      <c r="A74" s="766" t="s">
        <v>4166</v>
      </c>
      <c r="B74" s="766" t="s">
        <v>2862</v>
      </c>
      <c r="C74" s="766" t="s">
        <v>2871</v>
      </c>
      <c r="D74" s="112">
        <v>100.24376282425848</v>
      </c>
      <c r="E74" s="112">
        <v>100.51407122007454</v>
      </c>
      <c r="F74" s="112">
        <v>99.94880073757831</v>
      </c>
      <c r="G74" s="112">
        <v>99.993488292158631</v>
      </c>
      <c r="H74" s="112">
        <v>100.11510480171259</v>
      </c>
      <c r="I74" s="112">
        <v>100.39394526851153</v>
      </c>
      <c r="J74" s="112">
        <v>100.18927736819312</v>
      </c>
      <c r="K74" s="112">
        <v>100.14385051048291</v>
      </c>
      <c r="L74" s="112">
        <v>100.51326472432065</v>
      </c>
      <c r="M74" s="112">
        <v>100.47636302411367</v>
      </c>
      <c r="N74" s="112">
        <v>100.07691085163661</v>
      </c>
      <c r="O74" s="112">
        <v>100.00013185214489</v>
      </c>
      <c r="P74" s="112">
        <v>99.835991115890565</v>
      </c>
      <c r="Q74" s="112">
        <v>99.683444059267273</v>
      </c>
      <c r="R74" s="112">
        <v>99.845835250179178</v>
      </c>
      <c r="S74" s="112">
        <v>99.84785128472042</v>
      </c>
      <c r="T74" s="112">
        <v>99.942491476230572</v>
      </c>
      <c r="U74" s="112"/>
      <c r="V74" s="112"/>
      <c r="W74" s="112"/>
      <c r="X74" s="112"/>
      <c r="Y74" s="112"/>
      <c r="Z74" s="112"/>
      <c r="AA74" s="112"/>
    </row>
    <row r="75" spans="1:27" s="116" customFormat="1" ht="12.75">
      <c r="A75" s="762" t="s">
        <v>2228</v>
      </c>
      <c r="B75" s="762" t="s">
        <v>102</v>
      </c>
      <c r="C75" s="762" t="s">
        <v>2229</v>
      </c>
      <c r="D75" s="112">
        <v>100.16193644466644</v>
      </c>
      <c r="E75" s="112">
        <v>101.68825956446486</v>
      </c>
      <c r="F75" s="112">
        <v>98.922125918172128</v>
      </c>
      <c r="G75" s="112">
        <v>99.770066778455984</v>
      </c>
      <c r="H75" s="112">
        <v>100.56230331590798</v>
      </c>
      <c r="I75" s="112">
        <v>98.346360494494562</v>
      </c>
      <c r="J75" s="112">
        <v>101.38472917045161</v>
      </c>
      <c r="K75" s="112">
        <v>106.92098145040654</v>
      </c>
      <c r="L75" s="112">
        <v>99.337040361210086</v>
      </c>
      <c r="M75" s="112">
        <v>95.462573716830207</v>
      </c>
      <c r="N75" s="112">
        <v>98.897660264926145</v>
      </c>
      <c r="O75" s="112">
        <v>100.04405510378112</v>
      </c>
      <c r="P75" s="112">
        <v>100.26023379053541</v>
      </c>
      <c r="Q75" s="112">
        <v>99.272637987726625</v>
      </c>
      <c r="R75" s="112">
        <v>99.757836112850711</v>
      </c>
      <c r="S75" s="112">
        <v>99.417447552434567</v>
      </c>
      <c r="T75" s="112">
        <v>100.34201136668044</v>
      </c>
      <c r="U75" s="112"/>
      <c r="V75" s="112"/>
      <c r="W75" s="112"/>
      <c r="X75" s="112"/>
      <c r="Y75" s="112"/>
      <c r="Z75" s="112"/>
      <c r="AA75" s="112"/>
    </row>
    <row r="76" spans="1:27" s="116" customFormat="1" ht="12.75">
      <c r="A76" s="765" t="s">
        <v>2230</v>
      </c>
      <c r="B76" s="765" t="s">
        <v>103</v>
      </c>
      <c r="C76" s="765" t="s">
        <v>2231</v>
      </c>
      <c r="D76" s="112">
        <v>100</v>
      </c>
      <c r="E76" s="112">
        <v>113.94326473108968</v>
      </c>
      <c r="F76" s="112">
        <v>100</v>
      </c>
      <c r="G76" s="112">
        <v>101.59398210500544</v>
      </c>
      <c r="H76" s="112">
        <v>100</v>
      </c>
      <c r="I76" s="112">
        <v>100</v>
      </c>
      <c r="J76" s="112">
        <v>100</v>
      </c>
      <c r="K76" s="112">
        <v>100</v>
      </c>
      <c r="L76" s="112">
        <v>99.989508324411901</v>
      </c>
      <c r="M76" s="112">
        <v>100</v>
      </c>
      <c r="N76" s="112">
        <v>100.34300875851115</v>
      </c>
      <c r="O76" s="112">
        <v>100</v>
      </c>
      <c r="P76" s="112">
        <v>100</v>
      </c>
      <c r="Q76" s="112">
        <v>100</v>
      </c>
      <c r="R76" s="112">
        <v>98.526897433216462</v>
      </c>
      <c r="S76" s="112">
        <v>100</v>
      </c>
      <c r="T76" s="112">
        <v>100</v>
      </c>
      <c r="U76" s="112"/>
      <c r="V76" s="112"/>
      <c r="W76" s="112"/>
      <c r="X76" s="112"/>
      <c r="Y76" s="112"/>
      <c r="Z76" s="112"/>
      <c r="AA76" s="112"/>
    </row>
    <row r="77" spans="1:27" s="116" customFormat="1" ht="25.5">
      <c r="A77" s="765" t="s">
        <v>2232</v>
      </c>
      <c r="B77" s="765" t="s">
        <v>104</v>
      </c>
      <c r="C77" s="765" t="s">
        <v>2233</v>
      </c>
      <c r="D77" s="112">
        <v>100.00500781831509</v>
      </c>
      <c r="E77" s="112">
        <v>100.04500566898858</v>
      </c>
      <c r="F77" s="112">
        <v>100.09017436415884</v>
      </c>
      <c r="G77" s="112">
        <v>100.1397416511866</v>
      </c>
      <c r="H77" s="112">
        <v>99.418165859439384</v>
      </c>
      <c r="I77" s="112">
        <v>100.01609026185925</v>
      </c>
      <c r="J77" s="112">
        <v>99.367985811671062</v>
      </c>
      <c r="K77" s="112">
        <v>100.03406548515808</v>
      </c>
      <c r="L77" s="112">
        <v>100.28066765012456</v>
      </c>
      <c r="M77" s="112">
        <v>100.19575381997021</v>
      </c>
      <c r="N77" s="112">
        <v>100.07903558182309</v>
      </c>
      <c r="O77" s="112">
        <v>100.30721674892271</v>
      </c>
      <c r="P77" s="112">
        <v>99.530756187816507</v>
      </c>
      <c r="Q77" s="112">
        <v>100.45583011451005</v>
      </c>
      <c r="R77" s="112">
        <v>99.89180653249457</v>
      </c>
      <c r="S77" s="112">
        <v>100.13827678633302</v>
      </c>
      <c r="T77" s="112">
        <v>100.13046205194097</v>
      </c>
      <c r="U77" s="112"/>
      <c r="V77" s="112"/>
      <c r="W77" s="112"/>
      <c r="X77" s="112"/>
      <c r="Y77" s="112"/>
      <c r="Z77" s="112"/>
      <c r="AA77" s="112"/>
    </row>
    <row r="78" spans="1:27" s="116" customFormat="1" ht="25.5">
      <c r="A78" s="766" t="s">
        <v>2234</v>
      </c>
      <c r="B78" s="766" t="s">
        <v>2163</v>
      </c>
      <c r="C78" s="766" t="s">
        <v>2235</v>
      </c>
      <c r="D78" s="112">
        <v>100.46018820361522</v>
      </c>
      <c r="E78" s="112">
        <v>99.161513906612072</v>
      </c>
      <c r="F78" s="112">
        <v>100</v>
      </c>
      <c r="G78" s="112">
        <v>101.25862346596118</v>
      </c>
      <c r="H78" s="112">
        <v>100.5549392938985</v>
      </c>
      <c r="I78" s="112">
        <v>100.18785652194893</v>
      </c>
      <c r="J78" s="112">
        <v>100.08838146541986</v>
      </c>
      <c r="K78" s="112">
        <v>100.37783851677248</v>
      </c>
      <c r="L78" s="112">
        <v>102.8301494008866</v>
      </c>
      <c r="M78" s="112">
        <v>100.20459483410184</v>
      </c>
      <c r="N78" s="112">
        <v>100.19128791916019</v>
      </c>
      <c r="O78" s="112">
        <v>99.849577922473827</v>
      </c>
      <c r="P78" s="112">
        <v>99.251130676121079</v>
      </c>
      <c r="Q78" s="112">
        <v>99.963267354061173</v>
      </c>
      <c r="R78" s="112">
        <v>99.949154069928753</v>
      </c>
      <c r="S78" s="112">
        <v>100.76226168889394</v>
      </c>
      <c r="T78" s="112">
        <v>99.588373361530159</v>
      </c>
      <c r="U78" s="112"/>
      <c r="V78" s="112"/>
      <c r="W78" s="112"/>
      <c r="X78" s="112"/>
      <c r="Y78" s="112"/>
      <c r="Z78" s="112"/>
      <c r="AA78" s="112"/>
    </row>
    <row r="79" spans="1:27" s="116" customFormat="1" ht="12.75">
      <c r="A79" s="766" t="s">
        <v>4167</v>
      </c>
      <c r="B79" s="762" t="s">
        <v>105</v>
      </c>
      <c r="C79" s="762" t="s">
        <v>2236</v>
      </c>
      <c r="D79" s="112">
        <v>99.634688966485854</v>
      </c>
      <c r="E79" s="112">
        <v>100.26113598961769</v>
      </c>
      <c r="F79" s="112">
        <v>100.10491756500603</v>
      </c>
      <c r="G79" s="112">
        <v>99.985883440622018</v>
      </c>
      <c r="H79" s="112">
        <v>99.672170191240568</v>
      </c>
      <c r="I79" s="112">
        <v>99.997032535277626</v>
      </c>
      <c r="J79" s="112">
        <v>100.12353767250472</v>
      </c>
      <c r="K79" s="112">
        <v>100.53233485415447</v>
      </c>
      <c r="L79" s="112">
        <v>99.931789945404972</v>
      </c>
      <c r="M79" s="112">
        <v>100.22212490026862</v>
      </c>
      <c r="N79" s="112">
        <v>100.02660043271511</v>
      </c>
      <c r="O79" s="112">
        <v>99.769536761344298</v>
      </c>
      <c r="P79" s="112">
        <v>99.822709430979387</v>
      </c>
      <c r="Q79" s="112">
        <v>100.06857714404649</v>
      </c>
      <c r="R79" s="112">
        <v>99.788792635764665</v>
      </c>
      <c r="S79" s="112">
        <v>100.04193601047839</v>
      </c>
      <c r="T79" s="112">
        <v>100.06970981016721</v>
      </c>
      <c r="U79" s="112"/>
      <c r="V79" s="112"/>
      <c r="W79" s="112"/>
      <c r="X79" s="112"/>
      <c r="Y79" s="112"/>
      <c r="Z79" s="112"/>
      <c r="AA79" s="112"/>
    </row>
    <row r="80" spans="1:27" s="116" customFormat="1" ht="12.75">
      <c r="A80" s="765" t="s">
        <v>752</v>
      </c>
      <c r="B80" s="765" t="s">
        <v>44</v>
      </c>
      <c r="C80" s="765" t="s">
        <v>753</v>
      </c>
      <c r="D80" s="112">
        <v>99.589329868831129</v>
      </c>
      <c r="E80" s="112">
        <v>100.33887422794746</v>
      </c>
      <c r="F80" s="112">
        <v>99.882538117500147</v>
      </c>
      <c r="G80" s="112">
        <v>99.861228137718101</v>
      </c>
      <c r="H80" s="112">
        <v>100.02931244590701</v>
      </c>
      <c r="I80" s="112">
        <v>99.928198765209928</v>
      </c>
      <c r="J80" s="112">
        <v>100.96404860974131</v>
      </c>
      <c r="K80" s="112">
        <v>100.06398220940007</v>
      </c>
      <c r="L80" s="112">
        <v>101.97072168957099</v>
      </c>
      <c r="M80" s="112">
        <v>99.247245560107629</v>
      </c>
      <c r="N80" s="112">
        <v>100.04932254946526</v>
      </c>
      <c r="O80" s="112">
        <v>100.03658887064108</v>
      </c>
      <c r="P80" s="112">
        <v>99.290372997867379</v>
      </c>
      <c r="Q80" s="112">
        <v>99.876325417180624</v>
      </c>
      <c r="R80" s="112">
        <v>100.26135096337332</v>
      </c>
      <c r="S80" s="112">
        <v>99.994587497897371</v>
      </c>
      <c r="T80" s="112">
        <v>100.17982398895808</v>
      </c>
      <c r="U80" s="112"/>
      <c r="V80" s="112"/>
      <c r="W80" s="112"/>
      <c r="X80" s="112"/>
      <c r="Y80" s="112"/>
      <c r="Z80" s="112"/>
      <c r="AA80" s="112"/>
    </row>
    <row r="81" spans="1:27" s="116" customFormat="1" ht="12.75">
      <c r="A81" s="765" t="s">
        <v>4168</v>
      </c>
      <c r="B81" s="765" t="s">
        <v>106</v>
      </c>
      <c r="C81" s="765" t="s">
        <v>2237</v>
      </c>
      <c r="D81" s="112">
        <v>100.3916516398743</v>
      </c>
      <c r="E81" s="112">
        <v>100.20556429191952</v>
      </c>
      <c r="F81" s="112">
        <v>99.832278340361782</v>
      </c>
      <c r="G81" s="112">
        <v>99.851483874563769</v>
      </c>
      <c r="H81" s="112">
        <v>99.677749213181968</v>
      </c>
      <c r="I81" s="112">
        <v>99.579042669713431</v>
      </c>
      <c r="J81" s="112">
        <v>99.344716266872595</v>
      </c>
      <c r="K81" s="112">
        <v>99.907324625889615</v>
      </c>
      <c r="L81" s="112">
        <v>99.149453430216724</v>
      </c>
      <c r="M81" s="112">
        <v>100.16869687062101</v>
      </c>
      <c r="N81" s="112">
        <v>99.449859754925512</v>
      </c>
      <c r="O81" s="112">
        <v>99.987028787640213</v>
      </c>
      <c r="P81" s="112">
        <v>99.733341552114979</v>
      </c>
      <c r="Q81" s="112">
        <v>100.19387737097051</v>
      </c>
      <c r="R81" s="112">
        <v>99.756552992638461</v>
      </c>
      <c r="S81" s="112">
        <v>100.19190602924451</v>
      </c>
      <c r="T81" s="112">
        <v>99.522870560581978</v>
      </c>
      <c r="U81" s="112"/>
      <c r="V81" s="112"/>
      <c r="W81" s="112"/>
      <c r="X81" s="112"/>
      <c r="Y81" s="112"/>
      <c r="Z81" s="112"/>
      <c r="AA81" s="112"/>
    </row>
    <row r="82" spans="1:27" s="116" customFormat="1" ht="12.75">
      <c r="A82" s="762" t="s">
        <v>2238</v>
      </c>
      <c r="B82" s="762" t="s">
        <v>107</v>
      </c>
      <c r="C82" s="762" t="s">
        <v>2239</v>
      </c>
      <c r="D82" s="112">
        <v>100.44765003014906</v>
      </c>
      <c r="E82" s="112">
        <v>100.20348216726349</v>
      </c>
      <c r="F82" s="112">
        <v>99.827291987718155</v>
      </c>
      <c r="G82" s="112">
        <v>99.811604955140325</v>
      </c>
      <c r="H82" s="112">
        <v>99.661448605932833</v>
      </c>
      <c r="I82" s="112">
        <v>99.557996566403872</v>
      </c>
      <c r="J82" s="112">
        <v>99.343425255289347</v>
      </c>
      <c r="K82" s="112">
        <v>99.919117710596367</v>
      </c>
      <c r="L82" s="112">
        <v>99.114574595264997</v>
      </c>
      <c r="M82" s="112">
        <v>100.17792423436332</v>
      </c>
      <c r="N82" s="112">
        <v>99.432827446361657</v>
      </c>
      <c r="O82" s="112">
        <v>99.994972190683228</v>
      </c>
      <c r="P82" s="112">
        <v>99.778387999193512</v>
      </c>
      <c r="Q82" s="112">
        <v>100.19712822995268</v>
      </c>
      <c r="R82" s="112">
        <v>99.763088741880395</v>
      </c>
      <c r="S82" s="112">
        <v>100.19330870988708</v>
      </c>
      <c r="T82" s="112">
        <v>99.504519294360676</v>
      </c>
      <c r="U82" s="112"/>
      <c r="V82" s="112"/>
      <c r="W82" s="112"/>
      <c r="X82" s="112"/>
      <c r="Y82" s="112"/>
      <c r="Z82" s="112"/>
      <c r="AA82" s="112"/>
    </row>
    <row r="83" spans="1:27" s="116" customFormat="1" ht="12.75">
      <c r="A83" s="762" t="s">
        <v>4169</v>
      </c>
      <c r="B83" s="762" t="s">
        <v>108</v>
      </c>
      <c r="C83" s="762" t="s">
        <v>2240</v>
      </c>
      <c r="D83" s="112">
        <v>97.972550486390844</v>
      </c>
      <c r="E83" s="112">
        <v>100.29778332820473</v>
      </c>
      <c r="F83" s="112">
        <v>100.05292040913045</v>
      </c>
      <c r="G83" s="112">
        <v>101.61211442740361</v>
      </c>
      <c r="H83" s="112">
        <v>100.38465931212551</v>
      </c>
      <c r="I83" s="112">
        <v>100.48517566850079</v>
      </c>
      <c r="J83" s="112">
        <v>99.399787466884931</v>
      </c>
      <c r="K83" s="112">
        <v>99.404547520644229</v>
      </c>
      <c r="L83" s="112">
        <v>100.64414774567626</v>
      </c>
      <c r="M83" s="112">
        <v>99.779277950193944</v>
      </c>
      <c r="N83" s="112">
        <v>100.1715396316978</v>
      </c>
      <c r="O83" s="112">
        <v>99.652939063121124</v>
      </c>
      <c r="P83" s="112">
        <v>97.832240884413835</v>
      </c>
      <c r="Q83" s="112">
        <v>100.05395176888186</v>
      </c>
      <c r="R83" s="112">
        <v>99.474834430804776</v>
      </c>
      <c r="S83" s="112">
        <v>100.13126933077862</v>
      </c>
      <c r="T83" s="112">
        <v>100.31667180587387</v>
      </c>
      <c r="U83" s="112"/>
      <c r="V83" s="112"/>
      <c r="W83" s="112"/>
      <c r="X83" s="112"/>
      <c r="Y83" s="112"/>
      <c r="Z83" s="112"/>
      <c r="AA83" s="112"/>
    </row>
    <row r="84" spans="1:27" s="116" customFormat="1" ht="25.5">
      <c r="A84" s="765" t="s">
        <v>4170</v>
      </c>
      <c r="B84" s="765" t="s">
        <v>109</v>
      </c>
      <c r="C84" s="765" t="s">
        <v>2241</v>
      </c>
      <c r="D84" s="112">
        <v>100.12263133761574</v>
      </c>
      <c r="E84" s="112">
        <v>99.942313001397821</v>
      </c>
      <c r="F84" s="112">
        <v>100.31247409929993</v>
      </c>
      <c r="G84" s="112">
        <v>100.23281493931479</v>
      </c>
      <c r="H84" s="112">
        <v>100.73359079532432</v>
      </c>
      <c r="I84" s="112">
        <v>100.18559135605032</v>
      </c>
      <c r="J84" s="112">
        <v>100.08405674676337</v>
      </c>
      <c r="K84" s="112">
        <v>99.973596813764004</v>
      </c>
      <c r="L84" s="112">
        <v>100.31044990890341</v>
      </c>
      <c r="M84" s="112">
        <v>99.698678550911552</v>
      </c>
      <c r="N84" s="112">
        <v>100.64609794503919</v>
      </c>
      <c r="O84" s="112">
        <v>100.26157884512055</v>
      </c>
      <c r="P84" s="112">
        <v>99.542108479940822</v>
      </c>
      <c r="Q84" s="112">
        <v>100.02272150348672</v>
      </c>
      <c r="R84" s="112">
        <v>99.999225951851344</v>
      </c>
      <c r="S84" s="112">
        <v>100.5055862660297</v>
      </c>
      <c r="T84" s="112">
        <v>100.36053467216483</v>
      </c>
      <c r="U84" s="112"/>
      <c r="V84" s="112"/>
      <c r="W84" s="112"/>
      <c r="X84" s="112"/>
      <c r="Y84" s="112"/>
      <c r="Z84" s="112"/>
      <c r="AA84" s="112"/>
    </row>
    <row r="85" spans="1:27" s="116" customFormat="1" ht="12.75">
      <c r="A85" s="762" t="s">
        <v>4171</v>
      </c>
      <c r="B85" s="762" t="s">
        <v>110</v>
      </c>
      <c r="C85" s="762" t="s">
        <v>2242</v>
      </c>
      <c r="D85" s="112">
        <v>100.11698250882426</v>
      </c>
      <c r="E85" s="112">
        <v>99.891197028571128</v>
      </c>
      <c r="F85" s="112">
        <v>100.35530332524702</v>
      </c>
      <c r="G85" s="112">
        <v>100.16569955939272</v>
      </c>
      <c r="H85" s="112">
        <v>100.72901998308154</v>
      </c>
      <c r="I85" s="112">
        <v>100.18399074078022</v>
      </c>
      <c r="J85" s="112">
        <v>100.07298113529417</v>
      </c>
      <c r="K85" s="112">
        <v>99.979183417063339</v>
      </c>
      <c r="L85" s="112">
        <v>100.3710792961574</v>
      </c>
      <c r="M85" s="112">
        <v>99.673647232876789</v>
      </c>
      <c r="N85" s="112">
        <v>100.71200871272185</v>
      </c>
      <c r="O85" s="112">
        <v>100.26404648394131</v>
      </c>
      <c r="P85" s="112">
        <v>99.494117538970357</v>
      </c>
      <c r="Q85" s="112">
        <v>100.05161557999487</v>
      </c>
      <c r="R85" s="112">
        <v>99.96956250684579</v>
      </c>
      <c r="S85" s="112">
        <v>100.54198610607719</v>
      </c>
      <c r="T85" s="112">
        <v>100.39402654677599</v>
      </c>
      <c r="U85" s="112"/>
      <c r="V85" s="112"/>
      <c r="W85" s="112"/>
      <c r="X85" s="112"/>
      <c r="Y85" s="112"/>
      <c r="Z85" s="112"/>
      <c r="AA85" s="112"/>
    </row>
    <row r="86" spans="1:27" s="116" customFormat="1" ht="25.5">
      <c r="A86" s="766" t="s">
        <v>4173</v>
      </c>
      <c r="B86" s="766" t="s">
        <v>4172</v>
      </c>
      <c r="C86" s="766" t="s">
        <v>4174</v>
      </c>
      <c r="D86" s="112">
        <v>100.26014944265553</v>
      </c>
      <c r="E86" s="112">
        <v>100.65758162515026</v>
      </c>
      <c r="F86" s="112">
        <v>99.836160087316458</v>
      </c>
      <c r="G86" s="112">
        <v>101.3082944417617</v>
      </c>
      <c r="H86" s="112">
        <v>101.12411739203972</v>
      </c>
      <c r="I86" s="112">
        <v>100.30226966432356</v>
      </c>
      <c r="J86" s="112">
        <v>100.29088366971664</v>
      </c>
      <c r="K86" s="112">
        <v>100.25356755302735</v>
      </c>
      <c r="L86" s="112">
        <v>99.599116210162421</v>
      </c>
      <c r="M86" s="112">
        <v>99.925647284583391</v>
      </c>
      <c r="N86" s="112">
        <v>99.987357993299113</v>
      </c>
      <c r="O86" s="112">
        <v>100.36433413074464</v>
      </c>
      <c r="P86" s="112">
        <v>100.0322484538152</v>
      </c>
      <c r="Q86" s="112">
        <v>99.62086359059478</v>
      </c>
      <c r="R86" s="112">
        <v>100.42332312350408</v>
      </c>
      <c r="S86" s="112">
        <v>100.20477439578568</v>
      </c>
      <c r="T86" s="112">
        <v>100.03677607619585</v>
      </c>
      <c r="U86" s="112"/>
      <c r="V86" s="112"/>
      <c r="W86" s="112"/>
      <c r="X86" s="112"/>
      <c r="Y86" s="112"/>
      <c r="Z86" s="112"/>
      <c r="AA86" s="112"/>
    </row>
    <row r="87" spans="1:27" s="116" customFormat="1" ht="25.5">
      <c r="A87" s="766" t="s">
        <v>4175</v>
      </c>
      <c r="B87" s="766" t="s">
        <v>2863</v>
      </c>
      <c r="C87" s="766" t="s">
        <v>2872</v>
      </c>
      <c r="D87" s="112">
        <v>100</v>
      </c>
      <c r="E87" s="112">
        <v>100</v>
      </c>
      <c r="F87" s="112">
        <v>100</v>
      </c>
      <c r="G87" s="112">
        <v>100</v>
      </c>
      <c r="H87" s="112">
        <v>100</v>
      </c>
      <c r="I87" s="112">
        <v>99.971415837224015</v>
      </c>
      <c r="J87" s="112">
        <v>99.971407664344241</v>
      </c>
      <c r="K87" s="112">
        <v>99.148497928618056</v>
      </c>
      <c r="L87" s="112">
        <v>99.968548183375646</v>
      </c>
      <c r="M87" s="112">
        <v>100</v>
      </c>
      <c r="N87" s="112">
        <v>100</v>
      </c>
      <c r="O87" s="112">
        <v>99.942289571664219</v>
      </c>
      <c r="P87" s="112">
        <v>100</v>
      </c>
      <c r="Q87" s="112">
        <v>100</v>
      </c>
      <c r="R87" s="112">
        <v>100</v>
      </c>
      <c r="S87" s="112">
        <v>100</v>
      </c>
      <c r="T87" s="112">
        <v>100</v>
      </c>
      <c r="U87" s="112"/>
      <c r="V87" s="112"/>
      <c r="W87" s="112"/>
      <c r="X87" s="112"/>
      <c r="Y87" s="112"/>
      <c r="Z87" s="112"/>
      <c r="AA87" s="112"/>
    </row>
    <row r="88" spans="1:27" s="116" customFormat="1" ht="5.0999999999999996" customHeight="1">
      <c r="A88" s="766"/>
      <c r="B88" s="766"/>
      <c r="C88" s="766"/>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row>
    <row r="89" spans="1:27" s="116" customFormat="1" ht="26.25" thickBot="1">
      <c r="A89" s="1231" t="s">
        <v>4676</v>
      </c>
      <c r="B89" s="1231" t="s">
        <v>4675</v>
      </c>
      <c r="C89" s="1231" t="s">
        <v>4677</v>
      </c>
      <c r="D89" s="1232">
        <v>100.52176380208992</v>
      </c>
      <c r="E89" s="1232">
        <v>100.67793545310192</v>
      </c>
      <c r="F89" s="1232">
        <v>99.857449343277793</v>
      </c>
      <c r="G89" s="1232">
        <v>99.997954776214954</v>
      </c>
      <c r="H89" s="1232">
        <v>100.01927946240738</v>
      </c>
      <c r="I89" s="1232">
        <v>100.10886000002456</v>
      </c>
      <c r="J89" s="1232">
        <v>99.931846935455496</v>
      </c>
      <c r="K89" s="1232">
        <v>100.23202724710237</v>
      </c>
      <c r="L89" s="1232">
        <v>100.03577079850163</v>
      </c>
      <c r="M89" s="1232">
        <v>100.01504210088036</v>
      </c>
      <c r="N89" s="1232">
        <v>100.18991672194267</v>
      </c>
      <c r="O89" s="1232">
        <v>100.35975044392612</v>
      </c>
      <c r="P89" s="1232">
        <v>100.19841854160686</v>
      </c>
      <c r="Q89" s="1232">
        <v>99.831757830435947</v>
      </c>
      <c r="R89" s="1232">
        <v>99.787429980611762</v>
      </c>
      <c r="S89" s="1232">
        <v>100.05357509566608</v>
      </c>
      <c r="T89" s="1232">
        <v>100.01927946240738</v>
      </c>
      <c r="U89" s="1232"/>
      <c r="V89" s="1232"/>
      <c r="W89" s="1232"/>
      <c r="X89" s="1232"/>
      <c r="Y89" s="1232"/>
      <c r="Z89" s="1232"/>
      <c r="AA89" s="1232"/>
    </row>
    <row r="90" spans="1:27" s="116" customFormat="1" ht="5.0999999999999996" customHeight="1">
      <c r="A90" s="119"/>
      <c r="B90" s="119"/>
      <c r="C90" s="119"/>
    </row>
    <row r="91" spans="1:27" s="116" customFormat="1" ht="12.75" customHeight="1">
      <c r="A91" s="116" t="s">
        <v>2581</v>
      </c>
      <c r="B91" s="116" t="s">
        <v>2582</v>
      </c>
      <c r="C91" s="116" t="s">
        <v>2583</v>
      </c>
    </row>
    <row r="92" spans="1:27" s="116" customFormat="1" ht="12.75">
      <c r="A92" s="116" t="s">
        <v>2818</v>
      </c>
      <c r="B92" s="116" t="s">
        <v>2819</v>
      </c>
      <c r="C92" s="116" t="s">
        <v>2820</v>
      </c>
    </row>
  </sheetData>
  <mergeCells count="5">
    <mergeCell ref="A6:A7"/>
    <mergeCell ref="C6:C7"/>
    <mergeCell ref="B6:B7"/>
    <mergeCell ref="D6:O6"/>
    <mergeCell ref="P6:AA6"/>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2"/>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6384" width="9.140625" style="24"/>
  </cols>
  <sheetData>
    <row r="1" spans="1:27" ht="15" customHeight="1">
      <c r="A1" s="49" t="s">
        <v>595</v>
      </c>
      <c r="B1" s="49" t="s">
        <v>202</v>
      </c>
      <c r="C1" s="49" t="s">
        <v>596</v>
      </c>
    </row>
    <row r="2" spans="1:27" ht="5.0999999999999996" customHeight="1">
      <c r="A2" s="49"/>
      <c r="B2" s="49"/>
      <c r="C2" s="49"/>
    </row>
    <row r="3" spans="1:27" s="114" customFormat="1" ht="18.75" customHeight="1">
      <c r="A3" s="113" t="s">
        <v>2826</v>
      </c>
      <c r="B3" s="113" t="s">
        <v>2825</v>
      </c>
      <c r="C3" s="113" t="s">
        <v>2824</v>
      </c>
    </row>
    <row r="4" spans="1:27" s="116" customFormat="1" ht="5.0999999999999996" customHeight="1">
      <c r="A4" s="115"/>
      <c r="B4" s="115"/>
      <c r="C4" s="115"/>
    </row>
    <row r="5" spans="1:27" s="116" customFormat="1" ht="12.75" customHeight="1" thickBot="1">
      <c r="A5" s="117" t="s">
        <v>2243</v>
      </c>
      <c r="B5" s="117" t="s">
        <v>111</v>
      </c>
      <c r="C5" s="117" t="s">
        <v>934</v>
      </c>
      <c r="D5" s="118"/>
      <c r="E5" s="118"/>
      <c r="F5" s="118"/>
      <c r="G5" s="118"/>
      <c r="H5" s="118"/>
      <c r="I5" s="118"/>
      <c r="J5" s="118"/>
      <c r="K5" s="118"/>
      <c r="L5" s="118"/>
      <c r="M5" s="118"/>
      <c r="N5" s="118"/>
      <c r="O5" s="118"/>
      <c r="P5" s="118"/>
      <c r="Q5" s="118"/>
      <c r="R5" s="118"/>
      <c r="S5" s="118"/>
      <c r="T5" s="118"/>
      <c r="U5" s="118"/>
      <c r="V5" s="118"/>
      <c r="W5" s="118"/>
      <c r="X5" s="118"/>
      <c r="Y5" s="118"/>
      <c r="Z5" s="118"/>
      <c r="AA5" s="118"/>
    </row>
    <row r="6" spans="1:27" s="116" customFormat="1" ht="17.100000000000001" customHeight="1">
      <c r="A6" s="1392"/>
      <c r="B6" s="1392"/>
      <c r="C6" s="1392"/>
      <c r="D6" s="1360">
        <v>2018</v>
      </c>
      <c r="E6" s="1360"/>
      <c r="F6" s="1360"/>
      <c r="G6" s="1360"/>
      <c r="H6" s="1360"/>
      <c r="I6" s="1360"/>
      <c r="J6" s="1360"/>
      <c r="K6" s="1360"/>
      <c r="L6" s="1360"/>
      <c r="M6" s="1360"/>
      <c r="N6" s="1360"/>
      <c r="O6" s="1361"/>
      <c r="P6" s="1360">
        <v>2019</v>
      </c>
      <c r="Q6" s="1360"/>
      <c r="R6" s="1360"/>
      <c r="S6" s="1360"/>
      <c r="T6" s="1360"/>
      <c r="U6" s="1360"/>
      <c r="V6" s="1360"/>
      <c r="W6" s="1360"/>
      <c r="X6" s="1360"/>
      <c r="Y6" s="1360"/>
      <c r="Z6" s="1360"/>
      <c r="AA6" s="1361"/>
    </row>
    <row r="7" spans="1:27" s="116" customFormat="1" ht="17.100000000000001" customHeight="1" thickBot="1">
      <c r="A7" s="1393"/>
      <c r="B7" s="1393"/>
      <c r="C7" s="1393"/>
      <c r="D7" s="120" t="s">
        <v>777</v>
      </c>
      <c r="E7" s="120" t="s">
        <v>778</v>
      </c>
      <c r="F7" s="120" t="s">
        <v>779</v>
      </c>
      <c r="G7" s="120" t="s">
        <v>780</v>
      </c>
      <c r="H7" s="120" t="s">
        <v>781</v>
      </c>
      <c r="I7" s="120" t="s">
        <v>782</v>
      </c>
      <c r="J7" s="120" t="s">
        <v>783</v>
      </c>
      <c r="K7" s="120" t="s">
        <v>784</v>
      </c>
      <c r="L7" s="120" t="s">
        <v>785</v>
      </c>
      <c r="M7" s="120" t="s">
        <v>786</v>
      </c>
      <c r="N7" s="120" t="s">
        <v>787</v>
      </c>
      <c r="O7" s="120" t="s">
        <v>788</v>
      </c>
      <c r="P7" s="120" t="s">
        <v>777</v>
      </c>
      <c r="Q7" s="120" t="s">
        <v>778</v>
      </c>
      <c r="R7" s="120" t="s">
        <v>779</v>
      </c>
      <c r="S7" s="120" t="s">
        <v>780</v>
      </c>
      <c r="T7" s="120" t="s">
        <v>781</v>
      </c>
      <c r="U7" s="120" t="s">
        <v>782</v>
      </c>
      <c r="V7" s="120" t="s">
        <v>783</v>
      </c>
      <c r="W7" s="120" t="s">
        <v>784</v>
      </c>
      <c r="X7" s="120" t="s">
        <v>785</v>
      </c>
      <c r="Y7" s="120" t="s">
        <v>786</v>
      </c>
      <c r="Z7" s="120" t="s">
        <v>787</v>
      </c>
      <c r="AA7" s="120" t="s">
        <v>788</v>
      </c>
    </row>
    <row r="8" spans="1:27" s="116" customFormat="1" ht="5.0999999999999996" customHeight="1">
      <c r="A8" s="760"/>
      <c r="B8" s="760"/>
      <c r="C8" s="760"/>
      <c r="D8" s="111"/>
      <c r="E8" s="111"/>
      <c r="F8" s="111"/>
      <c r="G8" s="111"/>
      <c r="H8" s="111"/>
      <c r="I8" s="111"/>
      <c r="J8" s="111"/>
      <c r="K8" s="111"/>
      <c r="L8" s="111"/>
      <c r="M8" s="111"/>
      <c r="N8" s="111"/>
      <c r="O8" s="111"/>
      <c r="P8" s="111"/>
      <c r="Q8" s="111"/>
      <c r="R8" s="111"/>
      <c r="S8" s="111"/>
      <c r="T8" s="111"/>
      <c r="U8" s="111"/>
      <c r="V8" s="111"/>
      <c r="W8" s="111"/>
      <c r="X8" s="111"/>
      <c r="Y8" s="111"/>
      <c r="Z8" s="111"/>
      <c r="AA8" s="111"/>
    </row>
    <row r="9" spans="1:27" s="116" customFormat="1" ht="38.25">
      <c r="A9" s="761" t="s">
        <v>4105</v>
      </c>
      <c r="B9" s="761" t="s">
        <v>2164</v>
      </c>
      <c r="C9" s="761" t="s">
        <v>2171</v>
      </c>
      <c r="D9" s="336">
        <v>103.22650939025992</v>
      </c>
      <c r="E9" s="336">
        <v>103.5313543823805</v>
      </c>
      <c r="F9" s="336">
        <v>102.69339806391542</v>
      </c>
      <c r="G9" s="336">
        <v>102.03081504205271</v>
      </c>
      <c r="H9" s="336">
        <v>101.38334342779531</v>
      </c>
      <c r="I9" s="336">
        <v>100.76365218365804</v>
      </c>
      <c r="J9" s="336">
        <v>101.07211526490063</v>
      </c>
      <c r="K9" s="336">
        <v>100.86751791757224</v>
      </c>
      <c r="L9" s="336">
        <v>101.23662785941691</v>
      </c>
      <c r="M9" s="336">
        <v>100.76380326556409</v>
      </c>
      <c r="N9" s="336">
        <v>100.50667040625436</v>
      </c>
      <c r="O9" s="336">
        <v>100.48634463686432</v>
      </c>
      <c r="P9" s="336">
        <v>100.35569735298802</v>
      </c>
      <c r="Q9" s="336">
        <v>99.310987597861526</v>
      </c>
      <c r="R9" s="336">
        <v>99.337440958303318</v>
      </c>
      <c r="S9" s="336">
        <v>99.473115664827489</v>
      </c>
      <c r="T9" s="336">
        <v>100.08639958087315</v>
      </c>
      <c r="U9" s="336"/>
      <c r="V9" s="336"/>
      <c r="W9" s="336"/>
      <c r="X9" s="336"/>
      <c r="Y9" s="336"/>
      <c r="Z9" s="336"/>
      <c r="AA9" s="336"/>
    </row>
    <row r="10" spans="1:27" s="116" customFormat="1" ht="12.75">
      <c r="A10" s="765" t="s">
        <v>4104</v>
      </c>
      <c r="B10" s="765" t="s">
        <v>4101</v>
      </c>
      <c r="C10" s="765" t="s">
        <v>4176</v>
      </c>
      <c r="D10" s="238">
        <v>102.91938518519584</v>
      </c>
      <c r="E10" s="238">
        <v>102.5705044199307</v>
      </c>
      <c r="F10" s="238">
        <v>101.74650216288863</v>
      </c>
      <c r="G10" s="238">
        <v>100.88298251772288</v>
      </c>
      <c r="H10" s="238">
        <v>100.11393522295758</v>
      </c>
      <c r="I10" s="238">
        <v>99.606000586644143</v>
      </c>
      <c r="J10" s="238">
        <v>99.980584727468496</v>
      </c>
      <c r="K10" s="238">
        <v>99.70205811749986</v>
      </c>
      <c r="L10" s="238">
        <v>100.17244977263917</v>
      </c>
      <c r="M10" s="238">
        <v>99.898355722829692</v>
      </c>
      <c r="N10" s="238">
        <v>99.583778258192623</v>
      </c>
      <c r="O10" s="238">
        <v>99.719557568321591</v>
      </c>
      <c r="P10" s="238">
        <v>99.633294014370534</v>
      </c>
      <c r="Q10" s="238">
        <v>99.09905761406344</v>
      </c>
      <c r="R10" s="238">
        <v>99.177106819114229</v>
      </c>
      <c r="S10" s="238">
        <v>99.400431319244092</v>
      </c>
      <c r="T10" s="238">
        <v>100.20006295930659</v>
      </c>
      <c r="U10" s="238"/>
      <c r="V10" s="238"/>
      <c r="W10" s="238"/>
      <c r="X10" s="238"/>
      <c r="Y10" s="238"/>
      <c r="Z10" s="238"/>
      <c r="AA10" s="238"/>
    </row>
    <row r="11" spans="1:27" s="116" customFormat="1" ht="25.5">
      <c r="A11" s="766" t="s">
        <v>2172</v>
      </c>
      <c r="B11" s="766" t="s">
        <v>2165</v>
      </c>
      <c r="C11" s="766" t="s">
        <v>2173</v>
      </c>
      <c r="D11" s="238">
        <v>102.04040906439313</v>
      </c>
      <c r="E11" s="238">
        <v>101.52591037518135</v>
      </c>
      <c r="F11" s="238">
        <v>99.923300912352857</v>
      </c>
      <c r="G11" s="238">
        <v>97.851070896149011</v>
      </c>
      <c r="H11" s="238">
        <v>96.356213898176918</v>
      </c>
      <c r="I11" s="238">
        <v>95.364767045654062</v>
      </c>
      <c r="J11" s="238">
        <v>96.069482258517269</v>
      </c>
      <c r="K11" s="238">
        <v>95.968698207204326</v>
      </c>
      <c r="L11" s="238">
        <v>97.161486239001462</v>
      </c>
      <c r="M11" s="238">
        <v>97.055168931060081</v>
      </c>
      <c r="N11" s="238">
        <v>97.447302704817091</v>
      </c>
      <c r="O11" s="238">
        <v>97.394314160825076</v>
      </c>
      <c r="P11" s="238">
        <v>97.369599309074815</v>
      </c>
      <c r="Q11" s="238">
        <v>96.716657711521265</v>
      </c>
      <c r="R11" s="238">
        <v>97.269230573991379</v>
      </c>
      <c r="S11" s="238">
        <v>98.246965932463269</v>
      </c>
      <c r="T11" s="238">
        <v>99.688180042251147</v>
      </c>
      <c r="U11" s="238"/>
      <c r="V11" s="238"/>
      <c r="W11" s="238"/>
      <c r="X11" s="238"/>
      <c r="Y11" s="238"/>
      <c r="Z11" s="238"/>
      <c r="AA11" s="238"/>
    </row>
    <row r="12" spans="1:27" s="116" customFormat="1" ht="12.75">
      <c r="A12" s="766" t="s">
        <v>4106</v>
      </c>
      <c r="B12" s="766" t="s">
        <v>2166</v>
      </c>
      <c r="C12" s="766" t="s">
        <v>2174</v>
      </c>
      <c r="D12" s="238">
        <v>107.15671097911664</v>
      </c>
      <c r="E12" s="238">
        <v>105.89434911438127</v>
      </c>
      <c r="F12" s="238">
        <v>106.41274970683735</v>
      </c>
      <c r="G12" s="238">
        <v>108.62037199100449</v>
      </c>
      <c r="H12" s="238">
        <v>109.37637582921673</v>
      </c>
      <c r="I12" s="238">
        <v>109.43206568373893</v>
      </c>
      <c r="J12" s="238">
        <v>109.51266060563691</v>
      </c>
      <c r="K12" s="238">
        <v>107.96517097504446</v>
      </c>
      <c r="L12" s="238">
        <v>107.75245862677335</v>
      </c>
      <c r="M12" s="238">
        <v>107.50888539357123</v>
      </c>
      <c r="N12" s="238">
        <v>106.93107971129594</v>
      </c>
      <c r="O12" s="238">
        <v>106.4489336434896</v>
      </c>
      <c r="P12" s="238">
        <v>105.24029427775316</v>
      </c>
      <c r="Q12" s="238">
        <v>104.74807865113308</v>
      </c>
      <c r="R12" s="238">
        <v>104.0778563024452</v>
      </c>
      <c r="S12" s="238">
        <v>104.07929067947327</v>
      </c>
      <c r="T12" s="238">
        <v>104.05944336516184</v>
      </c>
      <c r="U12" s="238"/>
      <c r="V12" s="238"/>
      <c r="W12" s="238"/>
      <c r="X12" s="238"/>
      <c r="Y12" s="238"/>
      <c r="Z12" s="238"/>
      <c r="AA12" s="238"/>
    </row>
    <row r="13" spans="1:27" s="116" customFormat="1" ht="12.75">
      <c r="A13" s="762" t="s">
        <v>4107</v>
      </c>
      <c r="B13" s="762" t="s">
        <v>63</v>
      </c>
      <c r="C13" s="762" t="s">
        <v>2175</v>
      </c>
      <c r="D13" s="112">
        <v>102.93195614301322</v>
      </c>
      <c r="E13" s="112">
        <v>103.08820328862653</v>
      </c>
      <c r="F13" s="112">
        <v>103.04673600063188</v>
      </c>
      <c r="G13" s="112">
        <v>103.18879092733393</v>
      </c>
      <c r="H13" s="112">
        <v>103.15423082726807</v>
      </c>
      <c r="I13" s="112">
        <v>103.27635214649111</v>
      </c>
      <c r="J13" s="112">
        <v>103.21415878187403</v>
      </c>
      <c r="K13" s="112">
        <v>103.05230863127646</v>
      </c>
      <c r="L13" s="112">
        <v>102.61778876948473</v>
      </c>
      <c r="M13" s="112">
        <v>102.09168498414482</v>
      </c>
      <c r="N13" s="112">
        <v>100.80470868195086</v>
      </c>
      <c r="O13" s="112">
        <v>101.35499889226772</v>
      </c>
      <c r="P13" s="112">
        <v>101.46699649053701</v>
      </c>
      <c r="Q13" s="112">
        <v>101.10485324861452</v>
      </c>
      <c r="R13" s="112">
        <v>100.64782256760145</v>
      </c>
      <c r="S13" s="112">
        <v>99.721286560629068</v>
      </c>
      <c r="T13" s="112">
        <v>99.76706535215763</v>
      </c>
      <c r="U13" s="112"/>
      <c r="V13" s="112"/>
      <c r="W13" s="112"/>
      <c r="X13" s="112"/>
      <c r="Y13" s="112"/>
      <c r="Z13" s="112"/>
      <c r="AA13" s="112"/>
    </row>
    <row r="14" spans="1:27" s="116" customFormat="1" ht="12.75">
      <c r="A14" s="1156" t="s">
        <v>4102</v>
      </c>
      <c r="B14" s="1156" t="s">
        <v>409</v>
      </c>
      <c r="C14" s="1156" t="s">
        <v>4103</v>
      </c>
      <c r="D14" s="112">
        <v>104.88386088209948</v>
      </c>
      <c r="E14" s="112">
        <v>108.41490770955731</v>
      </c>
      <c r="F14" s="112">
        <v>107.49102301841585</v>
      </c>
      <c r="G14" s="112">
        <v>107.815530924892</v>
      </c>
      <c r="H14" s="112">
        <v>107.71888510414438</v>
      </c>
      <c r="I14" s="112">
        <v>106.49749134670566</v>
      </c>
      <c r="J14" s="112">
        <v>106.26106288761508</v>
      </c>
      <c r="K14" s="112">
        <v>106.1610218514823</v>
      </c>
      <c r="L14" s="112">
        <v>105.98731694233892</v>
      </c>
      <c r="M14" s="112">
        <v>104.6704351520801</v>
      </c>
      <c r="N14" s="112">
        <v>104.83810154095363</v>
      </c>
      <c r="O14" s="112">
        <v>104.08669376646593</v>
      </c>
      <c r="P14" s="112">
        <v>103.76827331212691</v>
      </c>
      <c r="Q14" s="112">
        <v>100.28261256980751</v>
      </c>
      <c r="R14" s="112">
        <v>100.07185694193585</v>
      </c>
      <c r="S14" s="112">
        <v>99.802645393425649</v>
      </c>
      <c r="T14" s="112">
        <v>99.575967486435417</v>
      </c>
      <c r="U14" s="112"/>
      <c r="V14" s="112"/>
      <c r="W14" s="112"/>
      <c r="X14" s="112"/>
      <c r="Y14" s="112"/>
      <c r="Z14" s="112"/>
      <c r="AA14" s="112"/>
    </row>
    <row r="15" spans="1:27" s="116" customFormat="1" ht="5.0999999999999996" customHeight="1">
      <c r="A15" s="763"/>
      <c r="B15" s="763"/>
      <c r="C15" s="763"/>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row>
    <row r="16" spans="1:27" s="116" customFormat="1" ht="25.5" customHeight="1">
      <c r="A16" s="885" t="s">
        <v>4108</v>
      </c>
      <c r="B16" s="885" t="s">
        <v>2167</v>
      </c>
      <c r="C16" s="885" t="s">
        <v>2176</v>
      </c>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row>
    <row r="17" spans="1:27" s="116" customFormat="1" ht="25.5">
      <c r="A17" s="765" t="s">
        <v>2177</v>
      </c>
      <c r="B17" s="765" t="s">
        <v>64</v>
      </c>
      <c r="C17" s="765" t="s">
        <v>2178</v>
      </c>
      <c r="D17" s="112">
        <v>102.04040906439313</v>
      </c>
      <c r="E17" s="112">
        <v>101.52591037518135</v>
      </c>
      <c r="F17" s="112">
        <v>99.923300912352857</v>
      </c>
      <c r="G17" s="112">
        <v>97.851070896149011</v>
      </c>
      <c r="H17" s="112">
        <v>96.356213898176918</v>
      </c>
      <c r="I17" s="112">
        <v>95.364767045654062</v>
      </c>
      <c r="J17" s="112">
        <v>96.069482258517269</v>
      </c>
      <c r="K17" s="112">
        <v>95.968698207204326</v>
      </c>
      <c r="L17" s="112">
        <v>97.161486239001462</v>
      </c>
      <c r="M17" s="112">
        <v>97.055168931060081</v>
      </c>
      <c r="N17" s="112">
        <v>97.447302704817091</v>
      </c>
      <c r="O17" s="112">
        <v>97.394314160825076</v>
      </c>
      <c r="P17" s="112">
        <v>97.369599309074815</v>
      </c>
      <c r="Q17" s="112">
        <v>96.716657711521265</v>
      </c>
      <c r="R17" s="112">
        <v>97.269230573991379</v>
      </c>
      <c r="S17" s="112">
        <v>98.246965932463269</v>
      </c>
      <c r="T17" s="112">
        <v>99.688180042251147</v>
      </c>
      <c r="U17" s="112"/>
      <c r="V17" s="112"/>
      <c r="W17" s="112"/>
      <c r="X17" s="112"/>
      <c r="Y17" s="112"/>
      <c r="Z17" s="112"/>
      <c r="AA17" s="112"/>
    </row>
    <row r="18" spans="1:27" s="116" customFormat="1" ht="12.75">
      <c r="A18" s="762" t="s">
        <v>4109</v>
      </c>
      <c r="B18" s="762" t="s">
        <v>65</v>
      </c>
      <c r="C18" s="762" t="s">
        <v>2179</v>
      </c>
      <c r="D18" s="112">
        <v>99.286738487387751</v>
      </c>
      <c r="E18" s="112">
        <v>99.016230643054044</v>
      </c>
      <c r="F18" s="112">
        <v>98.785120667589624</v>
      </c>
      <c r="G18" s="112">
        <v>98.482378947588728</v>
      </c>
      <c r="H18" s="112">
        <v>98.615718225854124</v>
      </c>
      <c r="I18" s="112">
        <v>99.03589611063164</v>
      </c>
      <c r="J18" s="112">
        <v>99.304745452874741</v>
      </c>
      <c r="K18" s="112">
        <v>99.288746202531101</v>
      </c>
      <c r="L18" s="112">
        <v>99.155688507415675</v>
      </c>
      <c r="M18" s="112">
        <v>99.251164260863973</v>
      </c>
      <c r="N18" s="112">
        <v>98.617742807771535</v>
      </c>
      <c r="O18" s="112">
        <v>100.01906503048055</v>
      </c>
      <c r="P18" s="112">
        <v>100.31607517865122</v>
      </c>
      <c r="Q18" s="112">
        <v>100.33114889748343</v>
      </c>
      <c r="R18" s="112">
        <v>101.16987769765358</v>
      </c>
      <c r="S18" s="112">
        <v>101.88994182647058</v>
      </c>
      <c r="T18" s="112">
        <v>102.30971829679392</v>
      </c>
      <c r="U18" s="112"/>
      <c r="V18" s="112"/>
      <c r="W18" s="112"/>
      <c r="X18" s="112"/>
      <c r="Y18" s="112"/>
      <c r="Z18" s="112"/>
      <c r="AA18" s="112"/>
    </row>
    <row r="19" spans="1:27" s="116" customFormat="1" ht="12.75">
      <c r="A19" s="764" t="s">
        <v>4111</v>
      </c>
      <c r="B19" s="764" t="s">
        <v>4110</v>
      </c>
      <c r="C19" s="764" t="s">
        <v>4189</v>
      </c>
      <c r="D19" s="112">
        <v>100.64677806870283</v>
      </c>
      <c r="E19" s="112">
        <v>100.21245662569143</v>
      </c>
      <c r="F19" s="112">
        <v>98.832964309864693</v>
      </c>
      <c r="G19" s="112">
        <v>97.864801074071011</v>
      </c>
      <c r="H19" s="112">
        <v>97.868176766991311</v>
      </c>
      <c r="I19" s="112">
        <v>97.81971169675316</v>
      </c>
      <c r="J19" s="112">
        <v>97.990407745297517</v>
      </c>
      <c r="K19" s="112">
        <v>97.946048369765975</v>
      </c>
      <c r="L19" s="112">
        <v>96.983536529595327</v>
      </c>
      <c r="M19" s="112">
        <v>96.789912307723796</v>
      </c>
      <c r="N19" s="112">
        <v>96.961262225318521</v>
      </c>
      <c r="O19" s="112">
        <v>97.051523257644988</v>
      </c>
      <c r="P19" s="112">
        <v>97.102927084641578</v>
      </c>
      <c r="Q19" s="112">
        <v>96.139802672577915</v>
      </c>
      <c r="R19" s="112">
        <v>97.575001276335797</v>
      </c>
      <c r="S19" s="112">
        <v>98.463127234311671</v>
      </c>
      <c r="T19" s="112">
        <v>98.883952679273449</v>
      </c>
      <c r="U19" s="112"/>
      <c r="V19" s="112"/>
      <c r="W19" s="112"/>
      <c r="X19" s="112"/>
      <c r="Y19" s="112"/>
      <c r="Z19" s="112"/>
      <c r="AA19" s="112"/>
    </row>
    <row r="20" spans="1:27" s="116" customFormat="1" ht="12.75">
      <c r="A20" s="764" t="s">
        <v>4113</v>
      </c>
      <c r="B20" s="764" t="s">
        <v>4112</v>
      </c>
      <c r="C20" s="764" t="s">
        <v>4188</v>
      </c>
      <c r="D20" s="112">
        <v>100.29422634989382</v>
      </c>
      <c r="E20" s="112">
        <v>100.00793912933969</v>
      </c>
      <c r="F20" s="112">
        <v>99.882317321381237</v>
      </c>
      <c r="G20" s="112">
        <v>98.859888483597715</v>
      </c>
      <c r="H20" s="112">
        <v>98.917243332152026</v>
      </c>
      <c r="I20" s="112">
        <v>100.05641908100561</v>
      </c>
      <c r="J20" s="112">
        <v>100.11872982600218</v>
      </c>
      <c r="K20" s="112">
        <v>100.06710916993582</v>
      </c>
      <c r="L20" s="112">
        <v>100.13706574376684</v>
      </c>
      <c r="M20" s="112">
        <v>100.28712614327564</v>
      </c>
      <c r="N20" s="112">
        <v>98.639741588050782</v>
      </c>
      <c r="O20" s="112">
        <v>98.557231478434261</v>
      </c>
      <c r="P20" s="112">
        <v>98.555886929059085</v>
      </c>
      <c r="Q20" s="112">
        <v>99.331615837522378</v>
      </c>
      <c r="R20" s="112">
        <v>100.8595771173899</v>
      </c>
      <c r="S20" s="112">
        <v>102.05549114299343</v>
      </c>
      <c r="T20" s="112">
        <v>102.79338264371076</v>
      </c>
      <c r="U20" s="112"/>
      <c r="V20" s="112"/>
      <c r="W20" s="112"/>
      <c r="X20" s="112"/>
      <c r="Y20" s="112"/>
      <c r="Z20" s="112"/>
      <c r="AA20" s="112"/>
    </row>
    <row r="21" spans="1:27" s="116" customFormat="1" ht="25.5">
      <c r="A21" s="781" t="s">
        <v>4115</v>
      </c>
      <c r="B21" s="764" t="s">
        <v>4114</v>
      </c>
      <c r="C21" s="764" t="s">
        <v>4187</v>
      </c>
      <c r="D21" s="112">
        <v>100.11431703113161</v>
      </c>
      <c r="E21" s="112">
        <v>100.22785776682188</v>
      </c>
      <c r="F21" s="112">
        <v>99.859904011212379</v>
      </c>
      <c r="G21" s="112">
        <v>99.380769334635588</v>
      </c>
      <c r="H21" s="112">
        <v>99.920807637193548</v>
      </c>
      <c r="I21" s="112">
        <v>100.02513735669976</v>
      </c>
      <c r="J21" s="112">
        <v>100.13299584024399</v>
      </c>
      <c r="K21" s="112">
        <v>99.859336477822197</v>
      </c>
      <c r="L21" s="112">
        <v>99.743394925593236</v>
      </c>
      <c r="M21" s="112">
        <v>99.723655274734796</v>
      </c>
      <c r="N21" s="112">
        <v>99.412872507079285</v>
      </c>
      <c r="O21" s="112">
        <v>99.553495956720781</v>
      </c>
      <c r="P21" s="112">
        <v>99.717672735686961</v>
      </c>
      <c r="Q21" s="112">
        <v>99.80962388584075</v>
      </c>
      <c r="R21" s="112">
        <v>100.68257848691491</v>
      </c>
      <c r="S21" s="112">
        <v>100.68424984105684</v>
      </c>
      <c r="T21" s="112">
        <v>100.5467057357683</v>
      </c>
      <c r="U21" s="112"/>
      <c r="V21" s="112"/>
      <c r="W21" s="112"/>
      <c r="X21" s="112"/>
      <c r="Y21" s="112"/>
      <c r="Z21" s="112"/>
      <c r="AA21" s="112"/>
    </row>
    <row r="22" spans="1:27" s="116" customFormat="1" ht="12.75">
      <c r="A22" s="762" t="s">
        <v>2180</v>
      </c>
      <c r="B22" s="762" t="s">
        <v>66</v>
      </c>
      <c r="C22" s="762" t="s">
        <v>2181</v>
      </c>
      <c r="D22" s="112">
        <v>108.28065761462491</v>
      </c>
      <c r="E22" s="112">
        <v>108.05806484326281</v>
      </c>
      <c r="F22" s="112">
        <v>107.56181491480665</v>
      </c>
      <c r="G22" s="112">
        <v>106.83054040855795</v>
      </c>
      <c r="H22" s="112">
        <v>106.13175423003815</v>
      </c>
      <c r="I22" s="112">
        <v>105.40260013990557</v>
      </c>
      <c r="J22" s="112">
        <v>104.02510829715557</v>
      </c>
      <c r="K22" s="112">
        <v>102.63554337626333</v>
      </c>
      <c r="L22" s="112">
        <v>102.22722766567513</v>
      </c>
      <c r="M22" s="112">
        <v>100.16744145653756</v>
      </c>
      <c r="N22" s="112">
        <v>100.46455782159076</v>
      </c>
      <c r="O22" s="112">
        <v>100.35453095311773</v>
      </c>
      <c r="P22" s="112">
        <v>99.447160128270085</v>
      </c>
      <c r="Q22" s="112">
        <v>98.904550963678076</v>
      </c>
      <c r="R22" s="112">
        <v>98.828818136613307</v>
      </c>
      <c r="S22" s="112">
        <v>99.397070504336924</v>
      </c>
      <c r="T22" s="112">
        <v>100.03624481908568</v>
      </c>
      <c r="U22" s="112"/>
      <c r="V22" s="112"/>
      <c r="W22" s="112"/>
      <c r="X22" s="112"/>
      <c r="Y22" s="112"/>
      <c r="Z22" s="112"/>
      <c r="AA22" s="112"/>
    </row>
    <row r="23" spans="1:27" s="116" customFormat="1" ht="12.75">
      <c r="A23" s="762" t="s">
        <v>2182</v>
      </c>
      <c r="B23" s="762" t="s">
        <v>67</v>
      </c>
      <c r="C23" s="762" t="s">
        <v>2183</v>
      </c>
      <c r="D23" s="112">
        <v>102.52050043972262</v>
      </c>
      <c r="E23" s="112">
        <v>100.27083643436916</v>
      </c>
      <c r="F23" s="112">
        <v>96.592281454494895</v>
      </c>
      <c r="G23" s="112">
        <v>93.997262716191699</v>
      </c>
      <c r="H23" s="112">
        <v>97.135240980327481</v>
      </c>
      <c r="I23" s="112">
        <v>98.155690692304347</v>
      </c>
      <c r="J23" s="112">
        <v>97.727448626456138</v>
      </c>
      <c r="K23" s="112">
        <v>97.579079592663675</v>
      </c>
      <c r="L23" s="112">
        <v>98.179562187612106</v>
      </c>
      <c r="M23" s="112">
        <v>97.724160839945569</v>
      </c>
      <c r="N23" s="112">
        <v>100.10073125871341</v>
      </c>
      <c r="O23" s="112">
        <v>101.22132515157934</v>
      </c>
      <c r="P23" s="112">
        <v>99.10646809450941</v>
      </c>
      <c r="Q23" s="112">
        <v>103.01889442754255</v>
      </c>
      <c r="R23" s="112">
        <v>104.03651347395207</v>
      </c>
      <c r="S23" s="112">
        <v>103.65545082745946</v>
      </c>
      <c r="T23" s="112">
        <v>101.64278526752702</v>
      </c>
      <c r="U23" s="112"/>
      <c r="V23" s="112"/>
      <c r="W23" s="112"/>
      <c r="X23" s="112"/>
      <c r="Y23" s="112"/>
      <c r="Z23" s="112"/>
      <c r="AA23" s="112"/>
    </row>
    <row r="24" spans="1:27" s="116" customFormat="1" ht="12.75">
      <c r="A24" s="762" t="s">
        <v>2184</v>
      </c>
      <c r="B24" s="762" t="s">
        <v>68</v>
      </c>
      <c r="C24" s="762" t="s">
        <v>2821</v>
      </c>
      <c r="D24" s="112">
        <v>99.687449847061842</v>
      </c>
      <c r="E24" s="112">
        <v>99.535750783570506</v>
      </c>
      <c r="F24" s="112">
        <v>99.489029367036125</v>
      </c>
      <c r="G24" s="112">
        <v>98.587615253447311</v>
      </c>
      <c r="H24" s="112">
        <v>99.535929934324258</v>
      </c>
      <c r="I24" s="112">
        <v>100.59806214377589</v>
      </c>
      <c r="J24" s="112">
        <v>100.55047156462223</v>
      </c>
      <c r="K24" s="112">
        <v>100.66239135287101</v>
      </c>
      <c r="L24" s="112">
        <v>100.68823263653368</v>
      </c>
      <c r="M24" s="112">
        <v>101.6954604697527</v>
      </c>
      <c r="N24" s="112">
        <v>101.89265019979207</v>
      </c>
      <c r="O24" s="112">
        <v>100.62866158486116</v>
      </c>
      <c r="P24" s="112">
        <v>99.904819506038237</v>
      </c>
      <c r="Q24" s="112">
        <v>99.797683937613797</v>
      </c>
      <c r="R24" s="112">
        <v>98.918478946923756</v>
      </c>
      <c r="S24" s="112">
        <v>99.88286522846488</v>
      </c>
      <c r="T24" s="112">
        <v>100.64648983121194</v>
      </c>
      <c r="U24" s="112"/>
      <c r="V24" s="112"/>
      <c r="W24" s="112"/>
      <c r="X24" s="112"/>
      <c r="Y24" s="112"/>
      <c r="Z24" s="112"/>
      <c r="AA24" s="112"/>
    </row>
    <row r="25" spans="1:27" s="116" customFormat="1" ht="12.75">
      <c r="A25" s="762" t="s">
        <v>2185</v>
      </c>
      <c r="B25" s="762" t="s">
        <v>2168</v>
      </c>
      <c r="C25" s="762" t="s">
        <v>2186</v>
      </c>
      <c r="D25" s="112">
        <v>97.031270492207554</v>
      </c>
      <c r="E25" s="112">
        <v>97.006008024493994</v>
      </c>
      <c r="F25" s="112">
        <v>97.493755660414507</v>
      </c>
      <c r="G25" s="112">
        <v>98.065007243056371</v>
      </c>
      <c r="H25" s="112">
        <v>98.625266785627574</v>
      </c>
      <c r="I25" s="112">
        <v>99.265808440737402</v>
      </c>
      <c r="J25" s="112">
        <v>99.134599792409688</v>
      </c>
      <c r="K25" s="112">
        <v>99.234881131965892</v>
      </c>
      <c r="L25" s="112">
        <v>99.362427149616153</v>
      </c>
      <c r="M25" s="112">
        <v>98.662985079457997</v>
      </c>
      <c r="N25" s="112">
        <v>98.257892879121073</v>
      </c>
      <c r="O25" s="112">
        <v>98.384079003082789</v>
      </c>
      <c r="P25" s="112">
        <v>98.486472650823444</v>
      </c>
      <c r="Q25" s="112">
        <v>98.512362644297681</v>
      </c>
      <c r="R25" s="112">
        <v>98.242141027917981</v>
      </c>
      <c r="S25" s="112">
        <v>98.175249620876301</v>
      </c>
      <c r="T25" s="112">
        <v>97.810987079629371</v>
      </c>
      <c r="U25" s="112"/>
      <c r="V25" s="112"/>
      <c r="W25" s="112"/>
      <c r="X25" s="112"/>
      <c r="Y25" s="112"/>
      <c r="Z25" s="112"/>
      <c r="AA25" s="112"/>
    </row>
    <row r="26" spans="1:27" s="116" customFormat="1" ht="12.75">
      <c r="A26" s="762" t="s">
        <v>4117</v>
      </c>
      <c r="B26" s="762" t="s">
        <v>4116</v>
      </c>
      <c r="C26" s="762" t="s">
        <v>4177</v>
      </c>
      <c r="D26" s="112">
        <v>108.89223839824562</v>
      </c>
      <c r="E26" s="112">
        <v>105.68438110396524</v>
      </c>
      <c r="F26" s="112">
        <v>96.341202579599795</v>
      </c>
      <c r="G26" s="112">
        <v>86.852675480500309</v>
      </c>
      <c r="H26" s="112">
        <v>78.322753739252917</v>
      </c>
      <c r="I26" s="112">
        <v>72.387273675743984</v>
      </c>
      <c r="J26" s="112">
        <v>76.938331522906836</v>
      </c>
      <c r="K26" s="112">
        <v>77.770431293057172</v>
      </c>
      <c r="L26" s="112">
        <v>82.342314120383094</v>
      </c>
      <c r="M26" s="112">
        <v>81.752155045742441</v>
      </c>
      <c r="N26" s="112">
        <v>86.155577668942414</v>
      </c>
      <c r="O26" s="112">
        <v>83.577888537123528</v>
      </c>
      <c r="P26" s="112">
        <v>84.546177367480112</v>
      </c>
      <c r="Q26" s="112">
        <v>81.894274131384691</v>
      </c>
      <c r="R26" s="112">
        <v>83.844483383523311</v>
      </c>
      <c r="S26" s="112">
        <v>86.321834654617405</v>
      </c>
      <c r="T26" s="112">
        <v>93.495901765042362</v>
      </c>
      <c r="U26" s="112"/>
      <c r="V26" s="112"/>
      <c r="W26" s="112"/>
      <c r="X26" s="112"/>
      <c r="Y26" s="112"/>
      <c r="Z26" s="112"/>
      <c r="AA26" s="112"/>
    </row>
    <row r="27" spans="1:27" s="116" customFormat="1" ht="12.75">
      <c r="A27" s="764" t="s">
        <v>2187</v>
      </c>
      <c r="B27" s="764" t="s">
        <v>69</v>
      </c>
      <c r="C27" s="764" t="s">
        <v>2188</v>
      </c>
      <c r="D27" s="112">
        <v>88.502787268925886</v>
      </c>
      <c r="E27" s="112">
        <v>89.152691234504346</v>
      </c>
      <c r="F27" s="112">
        <v>89.454102135729613</v>
      </c>
      <c r="G27" s="112">
        <v>90.273040925660482</v>
      </c>
      <c r="H27" s="112">
        <v>92.283556520271915</v>
      </c>
      <c r="I27" s="112">
        <v>85.447893460515132</v>
      </c>
      <c r="J27" s="112">
        <v>103.55995515829717</v>
      </c>
      <c r="K27" s="112">
        <v>107.07809648856481</v>
      </c>
      <c r="L27" s="112">
        <v>93.815843521767491</v>
      </c>
      <c r="M27" s="112">
        <v>92.179282640275233</v>
      </c>
      <c r="N27" s="112">
        <v>92.093704764609726</v>
      </c>
      <c r="O27" s="112">
        <v>91.871596792052927</v>
      </c>
      <c r="P27" s="112">
        <v>91.252415409398608</v>
      </c>
      <c r="Q27" s="112">
        <v>89.641610645210761</v>
      </c>
      <c r="R27" s="112">
        <v>87.50769913342134</v>
      </c>
      <c r="S27" s="112">
        <v>85.004352180599412</v>
      </c>
      <c r="T27" s="112">
        <v>82.639091057429994</v>
      </c>
      <c r="U27" s="112"/>
      <c r="V27" s="112"/>
      <c r="W27" s="112"/>
      <c r="X27" s="112"/>
      <c r="Y27" s="112"/>
      <c r="Z27" s="112"/>
      <c r="AA27" s="112"/>
    </row>
    <row r="28" spans="1:27" s="116" customFormat="1" ht="12.75">
      <c r="A28" s="764" t="s">
        <v>2189</v>
      </c>
      <c r="B28" s="764" t="s">
        <v>70</v>
      </c>
      <c r="C28" s="764" t="s">
        <v>2190</v>
      </c>
      <c r="D28" s="112">
        <v>114.87355272204482</v>
      </c>
      <c r="E28" s="112">
        <v>110.28669866989644</v>
      </c>
      <c r="F28" s="112">
        <v>98.110535035608905</v>
      </c>
      <c r="G28" s="112">
        <v>85.879163241281901</v>
      </c>
      <c r="H28" s="112">
        <v>74.695074553645128</v>
      </c>
      <c r="I28" s="112">
        <v>68.921526846962365</v>
      </c>
      <c r="J28" s="112">
        <v>68.815892399645094</v>
      </c>
      <c r="K28" s="112">
        <v>69.662591951695418</v>
      </c>
      <c r="L28" s="112">
        <v>78.643660577939883</v>
      </c>
      <c r="M28" s="112">
        <v>78.269008321118875</v>
      </c>
      <c r="N28" s="112">
        <v>84.054486935964476</v>
      </c>
      <c r="O28" s="112">
        <v>81.34486884098358</v>
      </c>
      <c r="P28" s="112">
        <v>82.781836775079327</v>
      </c>
      <c r="Q28" s="112">
        <v>79.925070646142274</v>
      </c>
      <c r="R28" s="112">
        <v>82.889905168527605</v>
      </c>
      <c r="S28" s="112">
        <v>86.69981643083301</v>
      </c>
      <c r="T28" s="112">
        <v>97.033190062587479</v>
      </c>
      <c r="U28" s="112"/>
      <c r="V28" s="112"/>
      <c r="W28" s="112"/>
      <c r="X28" s="112"/>
      <c r="Y28" s="112"/>
      <c r="Z28" s="112"/>
      <c r="AA28" s="112"/>
    </row>
    <row r="29" spans="1:27" s="116" customFormat="1" ht="25.5">
      <c r="A29" s="766" t="s">
        <v>2191</v>
      </c>
      <c r="B29" s="766" t="s">
        <v>71</v>
      </c>
      <c r="C29" s="766" t="s">
        <v>2192</v>
      </c>
      <c r="D29" s="112">
        <v>92.291461667900194</v>
      </c>
      <c r="E29" s="112">
        <v>92.658867131388732</v>
      </c>
      <c r="F29" s="112">
        <v>93.34992313357661</v>
      </c>
      <c r="G29" s="112">
        <v>91.801262572292956</v>
      </c>
      <c r="H29" s="112">
        <v>93.155628676710435</v>
      </c>
      <c r="I29" s="112">
        <v>94.36796383154801</v>
      </c>
      <c r="J29" s="112">
        <v>89.451237143509246</v>
      </c>
      <c r="K29" s="112">
        <v>87.352858072550276</v>
      </c>
      <c r="L29" s="112">
        <v>94.340512096992612</v>
      </c>
      <c r="M29" s="112">
        <v>100.80545528699668</v>
      </c>
      <c r="N29" s="112">
        <v>99.882323107423019</v>
      </c>
      <c r="O29" s="112">
        <v>99.992267973026145</v>
      </c>
      <c r="P29" s="112">
        <v>100.51909508875319</v>
      </c>
      <c r="Q29" s="112">
        <v>100.24345415598842</v>
      </c>
      <c r="R29" s="112">
        <v>99.844421680950134</v>
      </c>
      <c r="S29" s="112">
        <v>100.37002176607788</v>
      </c>
      <c r="T29" s="112">
        <v>99.445761158024908</v>
      </c>
      <c r="U29" s="112"/>
      <c r="V29" s="112"/>
      <c r="W29" s="112"/>
      <c r="X29" s="112"/>
      <c r="Y29" s="112"/>
      <c r="Z29" s="112"/>
      <c r="AA29" s="112"/>
    </row>
    <row r="30" spans="1:27" s="116" customFormat="1" ht="12.75">
      <c r="A30" s="764" t="s">
        <v>4119</v>
      </c>
      <c r="B30" s="764" t="s">
        <v>4118</v>
      </c>
      <c r="C30" s="764" t="s">
        <v>4178</v>
      </c>
      <c r="D30" s="112">
        <v>85.949169900778855</v>
      </c>
      <c r="E30" s="112">
        <v>86.570550195175485</v>
      </c>
      <c r="F30" s="112">
        <v>87.913633153314308</v>
      </c>
      <c r="G30" s="112">
        <v>85.320380369079388</v>
      </c>
      <c r="H30" s="112">
        <v>87.285315068590137</v>
      </c>
      <c r="I30" s="112">
        <v>89.35893076071909</v>
      </c>
      <c r="J30" s="112">
        <v>81.615409323790374</v>
      </c>
      <c r="K30" s="112">
        <v>78.401579168366894</v>
      </c>
      <c r="L30" s="112">
        <v>89.567467243513548</v>
      </c>
      <c r="M30" s="112">
        <v>100.99071046349091</v>
      </c>
      <c r="N30" s="112">
        <v>99.844756837888085</v>
      </c>
      <c r="O30" s="112">
        <v>100.37204679913079</v>
      </c>
      <c r="P30" s="112">
        <v>101.30160934097619</v>
      </c>
      <c r="Q30" s="112">
        <v>100.83551572000971</v>
      </c>
      <c r="R30" s="112">
        <v>100.11462079665729</v>
      </c>
      <c r="S30" s="112">
        <v>101.23801551973048</v>
      </c>
      <c r="T30" s="112">
        <v>99.767147533153448</v>
      </c>
      <c r="U30" s="112"/>
      <c r="V30" s="112"/>
      <c r="W30" s="112"/>
      <c r="X30" s="112"/>
      <c r="Y30" s="112"/>
      <c r="Z30" s="112"/>
      <c r="AA30" s="112"/>
    </row>
    <row r="31" spans="1:27" s="116" customFormat="1" ht="25.5">
      <c r="A31" s="766" t="s">
        <v>4120</v>
      </c>
      <c r="B31" s="766" t="s">
        <v>2169</v>
      </c>
      <c r="C31" s="766" t="s">
        <v>2193</v>
      </c>
      <c r="D31" s="112">
        <v>97.995122434525257</v>
      </c>
      <c r="E31" s="112">
        <v>98.588896322542638</v>
      </c>
      <c r="F31" s="112">
        <v>98.733280387797379</v>
      </c>
      <c r="G31" s="112">
        <v>98.488107200833326</v>
      </c>
      <c r="H31" s="112">
        <v>98.274281904226982</v>
      </c>
      <c r="I31" s="112">
        <v>99.720283924472042</v>
      </c>
      <c r="J31" s="112">
        <v>100.8286808581293</v>
      </c>
      <c r="K31" s="112">
        <v>101.16909494671698</v>
      </c>
      <c r="L31" s="112">
        <v>101.64246311587929</v>
      </c>
      <c r="M31" s="112">
        <v>102.06325290708354</v>
      </c>
      <c r="N31" s="112">
        <v>101.75800921830871</v>
      </c>
      <c r="O31" s="112">
        <v>101.26837002879429</v>
      </c>
      <c r="P31" s="112">
        <v>100.81143629453626</v>
      </c>
      <c r="Q31" s="112">
        <v>100.62488694146685</v>
      </c>
      <c r="R31" s="112">
        <v>101.23090637500789</v>
      </c>
      <c r="S31" s="112">
        <v>101.29586801437824</v>
      </c>
      <c r="T31" s="112">
        <v>101.39070368325662</v>
      </c>
      <c r="U31" s="112"/>
      <c r="V31" s="112"/>
      <c r="W31" s="112"/>
      <c r="X31" s="112"/>
      <c r="Y31" s="112"/>
      <c r="Z31" s="112"/>
      <c r="AA31" s="112"/>
    </row>
    <row r="32" spans="1:27" s="116" customFormat="1" ht="12.75">
      <c r="A32" s="762" t="s">
        <v>2194</v>
      </c>
      <c r="B32" s="762" t="s">
        <v>72</v>
      </c>
      <c r="C32" s="762" t="s">
        <v>2195</v>
      </c>
      <c r="D32" s="112">
        <v>100.63949074431528</v>
      </c>
      <c r="E32" s="112">
        <v>100.60701739162367</v>
      </c>
      <c r="F32" s="112">
        <v>100.42041481793046</v>
      </c>
      <c r="G32" s="112">
        <v>100.90442399449941</v>
      </c>
      <c r="H32" s="112">
        <v>101.18531990510766</v>
      </c>
      <c r="I32" s="112">
        <v>101.08924636992769</v>
      </c>
      <c r="J32" s="112">
        <v>100.72719509436784</v>
      </c>
      <c r="K32" s="112">
        <v>100.12015858775128</v>
      </c>
      <c r="L32" s="112">
        <v>100.37941590539074</v>
      </c>
      <c r="M32" s="112">
        <v>100.92128579302806</v>
      </c>
      <c r="N32" s="112">
        <v>100.69867277067348</v>
      </c>
      <c r="O32" s="112">
        <v>100.69120520369808</v>
      </c>
      <c r="P32" s="112">
        <v>100.77739983559266</v>
      </c>
      <c r="Q32" s="112">
        <v>100.7271917749127</v>
      </c>
      <c r="R32" s="112">
        <v>101.08294790628784</v>
      </c>
      <c r="S32" s="112">
        <v>100.84298057069552</v>
      </c>
      <c r="T32" s="112">
        <v>100.58763208174308</v>
      </c>
      <c r="U32" s="112"/>
      <c r="V32" s="112"/>
      <c r="W32" s="112"/>
      <c r="X32" s="112"/>
      <c r="Y32" s="112"/>
      <c r="Z32" s="112"/>
      <c r="AA32" s="112"/>
    </row>
    <row r="33" spans="1:27" s="116" customFormat="1" ht="12.75">
      <c r="A33" s="765" t="s">
        <v>4121</v>
      </c>
      <c r="B33" s="765" t="s">
        <v>73</v>
      </c>
      <c r="C33" s="765" t="s">
        <v>2196</v>
      </c>
      <c r="D33" s="112">
        <v>107.15671097911664</v>
      </c>
      <c r="E33" s="112">
        <v>105.89434911438127</v>
      </c>
      <c r="F33" s="112">
        <v>106.41274970683735</v>
      </c>
      <c r="G33" s="112">
        <v>108.62037199100449</v>
      </c>
      <c r="H33" s="112">
        <v>109.37637582921673</v>
      </c>
      <c r="I33" s="112">
        <v>109.43206568373893</v>
      </c>
      <c r="J33" s="112">
        <v>109.51266060563691</v>
      </c>
      <c r="K33" s="112">
        <v>107.96517097504446</v>
      </c>
      <c r="L33" s="112">
        <v>107.75245862677335</v>
      </c>
      <c r="M33" s="112">
        <v>107.50888539357123</v>
      </c>
      <c r="N33" s="112">
        <v>106.93107971129594</v>
      </c>
      <c r="O33" s="112">
        <v>106.4489336434896</v>
      </c>
      <c r="P33" s="112">
        <v>105.24029427775316</v>
      </c>
      <c r="Q33" s="112">
        <v>104.74807865113308</v>
      </c>
      <c r="R33" s="112">
        <v>104.0778563024452</v>
      </c>
      <c r="S33" s="112">
        <v>104.07929067947327</v>
      </c>
      <c r="T33" s="112">
        <v>104.05944336516184</v>
      </c>
      <c r="U33" s="112"/>
      <c r="V33" s="112"/>
      <c r="W33" s="112"/>
      <c r="X33" s="112"/>
      <c r="Y33" s="112"/>
      <c r="Z33" s="112"/>
      <c r="AA33" s="112"/>
    </row>
    <row r="34" spans="1:27" s="116" customFormat="1" ht="12.75">
      <c r="A34" s="762" t="s">
        <v>4122</v>
      </c>
      <c r="B34" s="762" t="s">
        <v>74</v>
      </c>
      <c r="C34" s="762" t="s">
        <v>2197</v>
      </c>
      <c r="D34" s="112">
        <v>98.069233574789166</v>
      </c>
      <c r="E34" s="112">
        <v>99.128952659810167</v>
      </c>
      <c r="F34" s="112">
        <v>99.74476822005289</v>
      </c>
      <c r="G34" s="112">
        <v>102.80609735269321</v>
      </c>
      <c r="H34" s="112">
        <v>103.85021102299505</v>
      </c>
      <c r="I34" s="112">
        <v>104.12218116435965</v>
      </c>
      <c r="J34" s="112">
        <v>104.3486578505419</v>
      </c>
      <c r="K34" s="112">
        <v>103.65385242242273</v>
      </c>
      <c r="L34" s="112">
        <v>103.56474886010969</v>
      </c>
      <c r="M34" s="112">
        <v>103.47422330207445</v>
      </c>
      <c r="N34" s="112">
        <v>102.87240930631833</v>
      </c>
      <c r="O34" s="112">
        <v>102.75297022309613</v>
      </c>
      <c r="P34" s="112">
        <v>102.02280951224982</v>
      </c>
      <c r="Q34" s="112">
        <v>100.96879703813089</v>
      </c>
      <c r="R34" s="112">
        <v>100.20147942226075</v>
      </c>
      <c r="S34" s="112">
        <v>100.25224616073378</v>
      </c>
      <c r="T34" s="112">
        <v>99.954918326753557</v>
      </c>
      <c r="U34" s="112"/>
      <c r="V34" s="112"/>
      <c r="W34" s="112"/>
      <c r="X34" s="112"/>
      <c r="Y34" s="112"/>
      <c r="Z34" s="112"/>
      <c r="AA34" s="112"/>
    </row>
    <row r="35" spans="1:27" s="116" customFormat="1" ht="12.75">
      <c r="A35" s="762" t="s">
        <v>4123</v>
      </c>
      <c r="B35" s="762" t="s">
        <v>75</v>
      </c>
      <c r="C35" s="762" t="s">
        <v>2198</v>
      </c>
      <c r="D35" s="112">
        <v>135.8434563261662</v>
      </c>
      <c r="E35" s="112">
        <v>126.00156344954834</v>
      </c>
      <c r="F35" s="112">
        <v>126.17949759170774</v>
      </c>
      <c r="G35" s="112">
        <v>125.56548713304088</v>
      </c>
      <c r="H35" s="112">
        <v>125.42022328432016</v>
      </c>
      <c r="I35" s="112">
        <v>124.81524162174367</v>
      </c>
      <c r="J35" s="112">
        <v>124.45743853320639</v>
      </c>
      <c r="K35" s="112">
        <v>120.46364832304985</v>
      </c>
      <c r="L35" s="112">
        <v>119.91663943263129</v>
      </c>
      <c r="M35" s="112">
        <v>119.25892424055651</v>
      </c>
      <c r="N35" s="112">
        <v>118.76821947642328</v>
      </c>
      <c r="O35" s="112">
        <v>117.30097166281818</v>
      </c>
      <c r="P35" s="112">
        <v>113.68507211694239</v>
      </c>
      <c r="Q35" s="112">
        <v>114.6484369861105</v>
      </c>
      <c r="R35" s="112">
        <v>114.2546414503973</v>
      </c>
      <c r="S35" s="112">
        <v>114.08513052761045</v>
      </c>
      <c r="T35" s="112">
        <v>114.78848700508367</v>
      </c>
      <c r="U35" s="112"/>
      <c r="V35" s="112"/>
      <c r="W35" s="112"/>
      <c r="X35" s="112"/>
      <c r="Y35" s="112"/>
      <c r="Z35" s="112"/>
      <c r="AA35" s="112"/>
    </row>
    <row r="36" spans="1:27" s="116" customFormat="1" ht="12.75">
      <c r="A36" s="765" t="s">
        <v>4124</v>
      </c>
      <c r="B36" s="765" t="s">
        <v>76</v>
      </c>
      <c r="C36" s="765" t="s">
        <v>2199</v>
      </c>
      <c r="D36" s="112">
        <v>103.28158731596508</v>
      </c>
      <c r="E36" s="112">
        <v>103.3192982075829</v>
      </c>
      <c r="F36" s="112">
        <v>103.46669931020914</v>
      </c>
      <c r="G36" s="112">
        <v>103.40852318919818</v>
      </c>
      <c r="H36" s="112">
        <v>103.53459330630361</v>
      </c>
      <c r="I36" s="112">
        <v>103.21846535789368</v>
      </c>
      <c r="J36" s="112">
        <v>102.67961895979441</v>
      </c>
      <c r="K36" s="112">
        <v>102.70017341729832</v>
      </c>
      <c r="L36" s="112">
        <v>102.54398606214139</v>
      </c>
      <c r="M36" s="112">
        <v>103.07122644960862</v>
      </c>
      <c r="N36" s="112">
        <v>102.80120701716481</v>
      </c>
      <c r="O36" s="112">
        <v>102.52422586850906</v>
      </c>
      <c r="P36" s="112">
        <v>102.14370569820477</v>
      </c>
      <c r="Q36" s="112">
        <v>101.92242766981343</v>
      </c>
      <c r="R36" s="112">
        <v>101.42859446258423</v>
      </c>
      <c r="S36" s="112">
        <v>101.1826216103735</v>
      </c>
      <c r="T36" s="112">
        <v>100.88984009086982</v>
      </c>
      <c r="U36" s="112"/>
      <c r="V36" s="112"/>
      <c r="W36" s="112"/>
      <c r="X36" s="112"/>
      <c r="Y36" s="112"/>
      <c r="Z36" s="112"/>
      <c r="AA36" s="112"/>
    </row>
    <row r="37" spans="1:27" s="116" customFormat="1" ht="12.75">
      <c r="A37" s="762" t="s">
        <v>4125</v>
      </c>
      <c r="B37" s="762" t="s">
        <v>77</v>
      </c>
      <c r="C37" s="762" t="s">
        <v>2200</v>
      </c>
      <c r="D37" s="112">
        <v>102.84545124791759</v>
      </c>
      <c r="E37" s="112">
        <v>103.05591534980121</v>
      </c>
      <c r="F37" s="112">
        <v>103.30473543915322</v>
      </c>
      <c r="G37" s="112">
        <v>103.36140702589402</v>
      </c>
      <c r="H37" s="112">
        <v>103.5531147502716</v>
      </c>
      <c r="I37" s="112">
        <v>103.51133061771642</v>
      </c>
      <c r="J37" s="112">
        <v>102.75723967884971</v>
      </c>
      <c r="K37" s="112">
        <v>102.78413992632458</v>
      </c>
      <c r="L37" s="112">
        <v>102.99702603340133</v>
      </c>
      <c r="M37" s="112">
        <v>103.61784303804369</v>
      </c>
      <c r="N37" s="112">
        <v>103.3332356795251</v>
      </c>
      <c r="O37" s="112">
        <v>102.99498375158007</v>
      </c>
      <c r="P37" s="112">
        <v>102.4670858571007</v>
      </c>
      <c r="Q37" s="112">
        <v>102.25618691565299</v>
      </c>
      <c r="R37" s="112">
        <v>101.51426163179988</v>
      </c>
      <c r="S37" s="112">
        <v>101.53952934183921</v>
      </c>
      <c r="T37" s="112">
        <v>101.2198255298745</v>
      </c>
      <c r="U37" s="112"/>
      <c r="V37" s="112"/>
      <c r="W37" s="112"/>
      <c r="X37" s="112"/>
      <c r="Y37" s="112"/>
      <c r="Z37" s="112"/>
      <c r="AA37" s="112"/>
    </row>
    <row r="38" spans="1:27" s="116" customFormat="1" ht="12.75">
      <c r="A38" s="764" t="s">
        <v>4126</v>
      </c>
      <c r="B38" s="764" t="s">
        <v>78</v>
      </c>
      <c r="C38" s="764" t="s">
        <v>2201</v>
      </c>
      <c r="D38" s="112">
        <v>103.83975221503312</v>
      </c>
      <c r="E38" s="112">
        <v>104.60703808773715</v>
      </c>
      <c r="F38" s="112">
        <v>104.62546776061214</v>
      </c>
      <c r="G38" s="112">
        <v>103.9084431296192</v>
      </c>
      <c r="H38" s="112">
        <v>103.22769991453353</v>
      </c>
      <c r="I38" s="112">
        <v>102.66208066347102</v>
      </c>
      <c r="J38" s="112">
        <v>102.54793761559367</v>
      </c>
      <c r="K38" s="112">
        <v>106.76098068778575</v>
      </c>
      <c r="L38" s="112">
        <v>104.26409688829325</v>
      </c>
      <c r="M38" s="112">
        <v>108.51997914715523</v>
      </c>
      <c r="N38" s="112">
        <v>108.68834697202242</v>
      </c>
      <c r="O38" s="112">
        <v>109.1505718772692</v>
      </c>
      <c r="P38" s="112">
        <v>109.00125357282977</v>
      </c>
      <c r="Q38" s="112">
        <v>107.71611221711608</v>
      </c>
      <c r="R38" s="112">
        <v>107.88057339437076</v>
      </c>
      <c r="S38" s="112">
        <v>108.75474487114423</v>
      </c>
      <c r="T38" s="112">
        <v>108.87802708245087</v>
      </c>
      <c r="U38" s="112"/>
      <c r="V38" s="112"/>
      <c r="W38" s="112"/>
      <c r="X38" s="112"/>
      <c r="Y38" s="112"/>
      <c r="Z38" s="112"/>
      <c r="AA38" s="112"/>
    </row>
    <row r="39" spans="1:27" s="116" customFormat="1" ht="12.75">
      <c r="A39" s="764" t="s">
        <v>4131</v>
      </c>
      <c r="B39" s="764" t="s">
        <v>79</v>
      </c>
      <c r="C39" s="764" t="s">
        <v>2202</v>
      </c>
      <c r="D39" s="112">
        <v>101.98648478306886</v>
      </c>
      <c r="E39" s="112">
        <v>102.98739328363142</v>
      </c>
      <c r="F39" s="112">
        <v>103.14745331037938</v>
      </c>
      <c r="G39" s="112">
        <v>102.94688295731906</v>
      </c>
      <c r="H39" s="112">
        <v>103.15863514280323</v>
      </c>
      <c r="I39" s="112">
        <v>103.27049677055345</v>
      </c>
      <c r="J39" s="112">
        <v>102.68293963950978</v>
      </c>
      <c r="K39" s="112">
        <v>102.97605345402702</v>
      </c>
      <c r="L39" s="112">
        <v>103.15156985755927</v>
      </c>
      <c r="M39" s="112">
        <v>103.61152353054376</v>
      </c>
      <c r="N39" s="112">
        <v>103.39907389102159</v>
      </c>
      <c r="O39" s="112">
        <v>103.03956694356114</v>
      </c>
      <c r="P39" s="112">
        <v>102.42480167764556</v>
      </c>
      <c r="Q39" s="112">
        <v>101.82497733440366</v>
      </c>
      <c r="R39" s="112">
        <v>101.07760860301742</v>
      </c>
      <c r="S39" s="112">
        <v>100.83600620740994</v>
      </c>
      <c r="T39" s="112">
        <v>99.884259618394282</v>
      </c>
      <c r="U39" s="112"/>
      <c r="V39" s="112"/>
      <c r="W39" s="112"/>
      <c r="X39" s="112"/>
      <c r="Y39" s="112"/>
      <c r="Z39" s="112"/>
      <c r="AA39" s="112"/>
    </row>
    <row r="40" spans="1:27" s="116" customFormat="1" ht="12.75">
      <c r="A40" s="764" t="s">
        <v>4127</v>
      </c>
      <c r="B40" s="764" t="s">
        <v>80</v>
      </c>
      <c r="C40" s="764" t="s">
        <v>2203</v>
      </c>
      <c r="D40" s="112">
        <v>102.91226858798449</v>
      </c>
      <c r="E40" s="112">
        <v>102.1238985247787</v>
      </c>
      <c r="F40" s="112">
        <v>102.10219944017449</v>
      </c>
      <c r="G40" s="112">
        <v>102.44040728198847</v>
      </c>
      <c r="H40" s="112">
        <v>102.55223142727571</v>
      </c>
      <c r="I40" s="112">
        <v>102.72973640214428</v>
      </c>
      <c r="J40" s="112">
        <v>102.00757139711234</v>
      </c>
      <c r="K40" s="112">
        <v>101.85209566249623</v>
      </c>
      <c r="L40" s="112">
        <v>102.30822231935524</v>
      </c>
      <c r="M40" s="112">
        <v>102.11553849866959</v>
      </c>
      <c r="N40" s="112">
        <v>102.07251558435553</v>
      </c>
      <c r="O40" s="112">
        <v>101.9964836055631</v>
      </c>
      <c r="P40" s="112">
        <v>101.30970283573686</v>
      </c>
      <c r="Q40" s="112">
        <v>101.69351689948924</v>
      </c>
      <c r="R40" s="112">
        <v>101.17414491836276</v>
      </c>
      <c r="S40" s="112">
        <v>101.30928156992213</v>
      </c>
      <c r="T40" s="112">
        <v>101.17859235791767</v>
      </c>
      <c r="U40" s="112"/>
      <c r="V40" s="112"/>
      <c r="W40" s="112"/>
      <c r="X40" s="112"/>
      <c r="Y40" s="112"/>
      <c r="Z40" s="112"/>
      <c r="AA40" s="112"/>
    </row>
    <row r="41" spans="1:27" s="116" customFormat="1" ht="12.75">
      <c r="A41" s="764" t="s">
        <v>4128</v>
      </c>
      <c r="B41" s="764" t="s">
        <v>81</v>
      </c>
      <c r="C41" s="764" t="s">
        <v>2204</v>
      </c>
      <c r="D41" s="112">
        <v>103.50543414746427</v>
      </c>
      <c r="E41" s="112">
        <v>103.94315466436264</v>
      </c>
      <c r="F41" s="112">
        <v>104.6723138904958</v>
      </c>
      <c r="G41" s="112">
        <v>104.81721477189139</v>
      </c>
      <c r="H41" s="112">
        <v>105.16293355080116</v>
      </c>
      <c r="I41" s="112">
        <v>104.75883157380395</v>
      </c>
      <c r="J41" s="112">
        <v>103.62954961166324</v>
      </c>
      <c r="K41" s="112">
        <v>103.0102022681461</v>
      </c>
      <c r="L41" s="112">
        <v>103.26177848927396</v>
      </c>
      <c r="M41" s="112">
        <v>104.71410703249961</v>
      </c>
      <c r="N41" s="112">
        <v>104.07147320738119</v>
      </c>
      <c r="O41" s="112">
        <v>103.52615982243796</v>
      </c>
      <c r="P41" s="112">
        <v>103.10423215076918</v>
      </c>
      <c r="Q41" s="112">
        <v>102.76034661981667</v>
      </c>
      <c r="R41" s="112">
        <v>101.6263889320236</v>
      </c>
      <c r="S41" s="112">
        <v>101.36447374371249</v>
      </c>
      <c r="T41" s="112">
        <v>101.40195765750859</v>
      </c>
      <c r="U41" s="112"/>
      <c r="V41" s="112"/>
      <c r="W41" s="112"/>
      <c r="X41" s="112"/>
      <c r="Y41" s="112"/>
      <c r="Z41" s="112"/>
      <c r="AA41" s="112"/>
    </row>
    <row r="42" spans="1:27" s="116" customFormat="1" ht="25.5">
      <c r="A42" s="781" t="s">
        <v>4129</v>
      </c>
      <c r="B42" s="764" t="s">
        <v>82</v>
      </c>
      <c r="C42" s="764" t="s">
        <v>2822</v>
      </c>
      <c r="D42" s="112">
        <v>104.23142571581867</v>
      </c>
      <c r="E42" s="112">
        <v>103.89329706373405</v>
      </c>
      <c r="F42" s="112">
        <v>102.9457955428488</v>
      </c>
      <c r="G42" s="112">
        <v>102.46530637215108</v>
      </c>
      <c r="H42" s="112">
        <v>102.45080090573593</v>
      </c>
      <c r="I42" s="112">
        <v>102.62953313178262</v>
      </c>
      <c r="J42" s="112">
        <v>102.51414393885743</v>
      </c>
      <c r="K42" s="112">
        <v>103.70287377450052</v>
      </c>
      <c r="L42" s="112">
        <v>104.20846005219417</v>
      </c>
      <c r="M42" s="112">
        <v>104.36858042638801</v>
      </c>
      <c r="N42" s="112">
        <v>104.49007000022645</v>
      </c>
      <c r="O42" s="112">
        <v>102.99687467904913</v>
      </c>
      <c r="P42" s="112">
        <v>104.00564960278432</v>
      </c>
      <c r="Q42" s="112">
        <v>103.28119169495584</v>
      </c>
      <c r="R42" s="112">
        <v>103.69707811901195</v>
      </c>
      <c r="S42" s="112">
        <v>103.98517542413632</v>
      </c>
      <c r="T42" s="112">
        <v>104.19365786334818</v>
      </c>
      <c r="U42" s="112"/>
      <c r="V42" s="112"/>
      <c r="W42" s="112"/>
      <c r="X42" s="112"/>
      <c r="Y42" s="112"/>
      <c r="Z42" s="112"/>
      <c r="AA42" s="112"/>
    </row>
    <row r="43" spans="1:27" s="116" customFormat="1" ht="12.75">
      <c r="A43" s="766" t="s">
        <v>4130</v>
      </c>
      <c r="B43" s="762" t="s">
        <v>83</v>
      </c>
      <c r="C43" s="762" t="s">
        <v>2823</v>
      </c>
      <c r="D43" s="112">
        <v>104.22222018598384</v>
      </c>
      <c r="E43" s="112">
        <v>103.8928498229793</v>
      </c>
      <c r="F43" s="112">
        <v>103.83101146859093</v>
      </c>
      <c r="G43" s="112">
        <v>103.50843899026773</v>
      </c>
      <c r="H43" s="112">
        <v>103.47761113142948</v>
      </c>
      <c r="I43" s="112">
        <v>102.60629170704512</v>
      </c>
      <c r="J43" s="112">
        <v>102.49959259274191</v>
      </c>
      <c r="K43" s="112">
        <v>102.52263606178911</v>
      </c>
      <c r="L43" s="112">
        <v>101.61165411481785</v>
      </c>
      <c r="M43" s="112">
        <v>101.96495114932551</v>
      </c>
      <c r="N43" s="112">
        <v>101.73210996997433</v>
      </c>
      <c r="O43" s="112">
        <v>101.58373821735603</v>
      </c>
      <c r="P43" s="112">
        <v>101.49624122962106</v>
      </c>
      <c r="Q43" s="112">
        <v>101.25336844900067</v>
      </c>
      <c r="R43" s="112">
        <v>101.2565369475825</v>
      </c>
      <c r="S43" s="112">
        <v>100.46947603695395</v>
      </c>
      <c r="T43" s="112">
        <v>100.23382833986409</v>
      </c>
      <c r="U43" s="112"/>
      <c r="V43" s="112"/>
      <c r="W43" s="112"/>
      <c r="X43" s="112"/>
      <c r="Y43" s="112"/>
      <c r="Z43" s="112"/>
      <c r="AA43" s="112"/>
    </row>
    <row r="44" spans="1:27" s="116" customFormat="1" ht="12.75">
      <c r="A44" s="764" t="s">
        <v>4132</v>
      </c>
      <c r="B44" s="764" t="s">
        <v>84</v>
      </c>
      <c r="C44" s="764" t="s">
        <v>2205</v>
      </c>
      <c r="D44" s="112">
        <v>103.94388205341842</v>
      </c>
      <c r="E44" s="112">
        <v>103.83475975713085</v>
      </c>
      <c r="F44" s="112">
        <v>103.99017063406745</v>
      </c>
      <c r="G44" s="112">
        <v>103.78035028442841</v>
      </c>
      <c r="H44" s="112">
        <v>104.99237497202193</v>
      </c>
      <c r="I44" s="112">
        <v>104.9611678151666</v>
      </c>
      <c r="J44" s="112">
        <v>104.80103924523512</v>
      </c>
      <c r="K44" s="112">
        <v>104.96657634877668</v>
      </c>
      <c r="L44" s="112">
        <v>103.84778683220692</v>
      </c>
      <c r="M44" s="112">
        <v>103.30841129497286</v>
      </c>
      <c r="N44" s="112">
        <v>102.55973545761954</v>
      </c>
      <c r="O44" s="112">
        <v>102.12089349188666</v>
      </c>
      <c r="P44" s="112">
        <v>101.75918791852796</v>
      </c>
      <c r="Q44" s="112">
        <v>100.91304918519593</v>
      </c>
      <c r="R44" s="112">
        <v>101.06910350838487</v>
      </c>
      <c r="S44" s="112">
        <v>100.16882053090865</v>
      </c>
      <c r="T44" s="112">
        <v>98.734121606100189</v>
      </c>
      <c r="U44" s="112"/>
      <c r="V44" s="112"/>
      <c r="W44" s="112"/>
      <c r="X44" s="112"/>
      <c r="Y44" s="112"/>
      <c r="Z44" s="112"/>
      <c r="AA44" s="112"/>
    </row>
    <row r="45" spans="1:27" s="116" customFormat="1" ht="12.75">
      <c r="A45" s="764" t="s">
        <v>2206</v>
      </c>
      <c r="B45" s="764" t="s">
        <v>85</v>
      </c>
      <c r="C45" s="764" t="s">
        <v>2207</v>
      </c>
      <c r="D45" s="112">
        <v>104.03555570534557</v>
      </c>
      <c r="E45" s="112">
        <v>104.00980286762827</v>
      </c>
      <c r="F45" s="112">
        <v>103.9637931105799</v>
      </c>
      <c r="G45" s="112">
        <v>103.51208637979717</v>
      </c>
      <c r="H45" s="112">
        <v>103.09246327170329</v>
      </c>
      <c r="I45" s="112">
        <v>101.41713179873683</v>
      </c>
      <c r="J45" s="112">
        <v>101.32198238825045</v>
      </c>
      <c r="K45" s="112">
        <v>101.32399630261075</v>
      </c>
      <c r="L45" s="112">
        <v>100.53117496630944</v>
      </c>
      <c r="M45" s="112">
        <v>101.01776937380156</v>
      </c>
      <c r="N45" s="112">
        <v>100.87013077628721</v>
      </c>
      <c r="O45" s="112">
        <v>100.78043842312677</v>
      </c>
      <c r="P45" s="112">
        <v>100.88997144443279</v>
      </c>
      <c r="Q45" s="112">
        <v>100.86118505182351</v>
      </c>
      <c r="R45" s="112">
        <v>101.1344669314789</v>
      </c>
      <c r="S45" s="112">
        <v>100.32199042022998</v>
      </c>
      <c r="T45" s="112">
        <v>100.53093616009801</v>
      </c>
      <c r="U45" s="112"/>
      <c r="V45" s="112"/>
      <c r="W45" s="112"/>
      <c r="X45" s="112"/>
      <c r="Y45" s="112"/>
      <c r="Z45" s="112"/>
      <c r="AA45" s="112"/>
    </row>
    <row r="46" spans="1:27" s="116" customFormat="1" ht="12.75">
      <c r="A46" s="764" t="s">
        <v>4133</v>
      </c>
      <c r="B46" s="764" t="s">
        <v>86</v>
      </c>
      <c r="C46" s="764" t="s">
        <v>2208</v>
      </c>
      <c r="D46" s="112">
        <v>105.2796717275114</v>
      </c>
      <c r="E46" s="112">
        <v>103.72686097248764</v>
      </c>
      <c r="F46" s="112">
        <v>103.30281727578463</v>
      </c>
      <c r="G46" s="112">
        <v>103.46237203536511</v>
      </c>
      <c r="H46" s="112">
        <v>103.18548095941127</v>
      </c>
      <c r="I46" s="112">
        <v>103.55410686244511</v>
      </c>
      <c r="J46" s="112">
        <v>103.44547441301721</v>
      </c>
      <c r="K46" s="112">
        <v>103.50642533648559</v>
      </c>
      <c r="L46" s="112">
        <v>102.45005773609388</v>
      </c>
      <c r="M46" s="112">
        <v>103.37327421924527</v>
      </c>
      <c r="N46" s="112">
        <v>103.39439302413282</v>
      </c>
      <c r="O46" s="112">
        <v>103.43956003348775</v>
      </c>
      <c r="P46" s="112">
        <v>103.16604592881424</v>
      </c>
      <c r="Q46" s="112">
        <v>103.03272330452289</v>
      </c>
      <c r="R46" s="112">
        <v>102.21297715515823</v>
      </c>
      <c r="S46" s="112">
        <v>101.49918931418324</v>
      </c>
      <c r="T46" s="112">
        <v>101.4194125353963</v>
      </c>
      <c r="U46" s="112"/>
      <c r="V46" s="112"/>
      <c r="W46" s="112"/>
      <c r="X46" s="112"/>
      <c r="Y46" s="112"/>
      <c r="Z46" s="112"/>
      <c r="AA46" s="112"/>
    </row>
    <row r="47" spans="1:27" s="116" customFormat="1" ht="12.75">
      <c r="A47" s="764" t="s">
        <v>2209</v>
      </c>
      <c r="B47" s="764" t="s">
        <v>87</v>
      </c>
      <c r="C47" s="764" t="s">
        <v>2210</v>
      </c>
      <c r="D47" s="112">
        <v>102.02999452043613</v>
      </c>
      <c r="E47" s="112">
        <v>101.97702060340346</v>
      </c>
      <c r="F47" s="112">
        <v>102.45240544943472</v>
      </c>
      <c r="G47" s="112">
        <v>98.719204723921621</v>
      </c>
      <c r="H47" s="112">
        <v>97.358182669614607</v>
      </c>
      <c r="I47" s="112">
        <v>98.616066767413031</v>
      </c>
      <c r="J47" s="112">
        <v>98.511885007644608</v>
      </c>
      <c r="K47" s="112">
        <v>97.294431622343865</v>
      </c>
      <c r="L47" s="112">
        <v>97.90141631087242</v>
      </c>
      <c r="M47" s="112">
        <v>97.437677392899957</v>
      </c>
      <c r="N47" s="112">
        <v>98.105265012414407</v>
      </c>
      <c r="O47" s="112">
        <v>97.952380004346352</v>
      </c>
      <c r="P47" s="112">
        <v>97.577644831716029</v>
      </c>
      <c r="Q47" s="112">
        <v>97.705366619111871</v>
      </c>
      <c r="R47" s="112">
        <v>96.448683210157554</v>
      </c>
      <c r="S47" s="112">
        <v>97.258973908515046</v>
      </c>
      <c r="T47" s="112">
        <v>98.190507190600258</v>
      </c>
      <c r="U47" s="112"/>
      <c r="V47" s="112"/>
      <c r="W47" s="112"/>
      <c r="X47" s="112"/>
      <c r="Y47" s="112"/>
      <c r="Z47" s="112"/>
      <c r="AA47" s="112"/>
    </row>
    <row r="48" spans="1:27" s="116" customFormat="1" ht="38.25">
      <c r="A48" s="765" t="s">
        <v>4134</v>
      </c>
      <c r="B48" s="765" t="s">
        <v>88</v>
      </c>
      <c r="C48" s="765" t="s">
        <v>2211</v>
      </c>
      <c r="D48" s="112">
        <v>103.50355592726707</v>
      </c>
      <c r="E48" s="112">
        <v>103.88831395118639</v>
      </c>
      <c r="F48" s="112">
        <v>103.64919050552193</v>
      </c>
      <c r="G48" s="112">
        <v>103.56558224266767</v>
      </c>
      <c r="H48" s="112">
        <v>103.27403238544251</v>
      </c>
      <c r="I48" s="112">
        <v>103.42286356560209</v>
      </c>
      <c r="J48" s="112">
        <v>103.80552975655775</v>
      </c>
      <c r="K48" s="112">
        <v>103.24672252414902</v>
      </c>
      <c r="L48" s="112">
        <v>102.27606683871267</v>
      </c>
      <c r="M48" s="112">
        <v>100.52450500620851</v>
      </c>
      <c r="N48" s="112">
        <v>97.213272471858843</v>
      </c>
      <c r="O48" s="112">
        <v>99.265930252344148</v>
      </c>
      <c r="P48" s="112">
        <v>100.55746737455384</v>
      </c>
      <c r="Q48" s="112">
        <v>100.34808307010472</v>
      </c>
      <c r="R48" s="112">
        <v>99.868331284401151</v>
      </c>
      <c r="S48" s="112">
        <v>98.013543729000574</v>
      </c>
      <c r="T48" s="112">
        <v>98.68599051020044</v>
      </c>
      <c r="U48" s="112"/>
      <c r="V48" s="112"/>
      <c r="W48" s="112"/>
      <c r="X48" s="112"/>
      <c r="Y48" s="112"/>
      <c r="Z48" s="112"/>
      <c r="AA48" s="112"/>
    </row>
    <row r="49" spans="1:27" s="116" customFormat="1" ht="12.75">
      <c r="A49" s="762" t="s">
        <v>4135</v>
      </c>
      <c r="B49" s="762" t="s">
        <v>89</v>
      </c>
      <c r="C49" s="762" t="s">
        <v>2212</v>
      </c>
      <c r="D49" s="112">
        <v>100</v>
      </c>
      <c r="E49" s="112">
        <v>100</v>
      </c>
      <c r="F49" s="112">
        <v>100</v>
      </c>
      <c r="G49" s="112">
        <v>100</v>
      </c>
      <c r="H49" s="112">
        <v>100</v>
      </c>
      <c r="I49" s="112">
        <v>100</v>
      </c>
      <c r="J49" s="112">
        <v>100</v>
      </c>
      <c r="K49" s="112">
        <v>100</v>
      </c>
      <c r="L49" s="112">
        <v>100</v>
      </c>
      <c r="M49" s="112">
        <v>100</v>
      </c>
      <c r="N49" s="112">
        <v>100</v>
      </c>
      <c r="O49" s="112">
        <v>100</v>
      </c>
      <c r="P49" s="112">
        <v>100</v>
      </c>
      <c r="Q49" s="112">
        <v>100</v>
      </c>
      <c r="R49" s="112">
        <v>100</v>
      </c>
      <c r="S49" s="112">
        <v>100</v>
      </c>
      <c r="T49" s="112">
        <v>100</v>
      </c>
      <c r="U49" s="112"/>
      <c r="V49" s="112"/>
      <c r="W49" s="112"/>
      <c r="X49" s="112"/>
      <c r="Y49" s="112"/>
      <c r="Z49" s="112"/>
      <c r="AA49" s="112"/>
    </row>
    <row r="50" spans="1:27" s="116" customFormat="1" ht="25.5">
      <c r="A50" s="766" t="s">
        <v>4145</v>
      </c>
      <c r="B50" s="766" t="s">
        <v>2170</v>
      </c>
      <c r="C50" s="766" t="s">
        <v>2213</v>
      </c>
      <c r="D50" s="112">
        <v>102.98130412193606</v>
      </c>
      <c r="E50" s="112">
        <v>102.86935997830211</v>
      </c>
      <c r="F50" s="112">
        <v>103.00490623643887</v>
      </c>
      <c r="G50" s="112">
        <v>102.37687546407102</v>
      </c>
      <c r="H50" s="112">
        <v>100.87102996792203</v>
      </c>
      <c r="I50" s="112">
        <v>101.49607855739147</v>
      </c>
      <c r="J50" s="112">
        <v>102.25774937267755</v>
      </c>
      <c r="K50" s="112">
        <v>101.92905173495865</v>
      </c>
      <c r="L50" s="112">
        <v>101.83544509586817</v>
      </c>
      <c r="M50" s="112">
        <v>101.81215484527178</v>
      </c>
      <c r="N50" s="112">
        <v>102.66757910500208</v>
      </c>
      <c r="O50" s="112">
        <v>102.09688016956753</v>
      </c>
      <c r="P50" s="112">
        <v>102.62131555350639</v>
      </c>
      <c r="Q50" s="112">
        <v>102.18636909090195</v>
      </c>
      <c r="R50" s="112">
        <v>102.20414935584397</v>
      </c>
      <c r="S50" s="112">
        <v>102.82481345735721</v>
      </c>
      <c r="T50" s="112">
        <v>102.7450866259272</v>
      </c>
      <c r="U50" s="112"/>
      <c r="V50" s="112"/>
      <c r="W50" s="112"/>
      <c r="X50" s="112"/>
      <c r="Y50" s="112"/>
      <c r="Z50" s="112"/>
      <c r="AA50" s="112"/>
    </row>
    <row r="51" spans="1:27" s="116" customFormat="1" ht="12.75">
      <c r="A51" s="764" t="s">
        <v>4136</v>
      </c>
      <c r="B51" s="764" t="s">
        <v>4136</v>
      </c>
      <c r="C51" s="764" t="s">
        <v>4179</v>
      </c>
      <c r="D51" s="112">
        <v>97.815784447521992</v>
      </c>
      <c r="E51" s="112">
        <v>97.871193929348152</v>
      </c>
      <c r="F51" s="112">
        <v>99.530638571060365</v>
      </c>
      <c r="G51" s="112">
        <v>100.18305709229647</v>
      </c>
      <c r="H51" s="112">
        <v>99.510881435998243</v>
      </c>
      <c r="I51" s="112">
        <v>99.841189463264001</v>
      </c>
      <c r="J51" s="112">
        <v>100.35609423028411</v>
      </c>
      <c r="K51" s="112">
        <v>100.53794975560635</v>
      </c>
      <c r="L51" s="112">
        <v>100.67663530424014</v>
      </c>
      <c r="M51" s="112">
        <v>100.68404936025416</v>
      </c>
      <c r="N51" s="112">
        <v>101.15228063162888</v>
      </c>
      <c r="O51" s="112">
        <v>100.86788722440652</v>
      </c>
      <c r="P51" s="112">
        <v>102.37095749913713</v>
      </c>
      <c r="Q51" s="112">
        <v>100.82066285658185</v>
      </c>
      <c r="R51" s="112">
        <v>99.676174348621728</v>
      </c>
      <c r="S51" s="112">
        <v>99.219635625802454</v>
      </c>
      <c r="T51" s="112">
        <v>101.06265216355234</v>
      </c>
      <c r="U51" s="112"/>
      <c r="V51" s="112"/>
      <c r="W51" s="112"/>
      <c r="X51" s="112"/>
      <c r="Y51" s="112"/>
      <c r="Z51" s="112"/>
      <c r="AA51" s="112"/>
    </row>
    <row r="52" spans="1:27" s="116" customFormat="1" ht="12.75">
      <c r="A52" s="764" t="s">
        <v>4138</v>
      </c>
      <c r="B52" s="764" t="s">
        <v>4137</v>
      </c>
      <c r="C52" s="764" t="s">
        <v>4180</v>
      </c>
      <c r="D52" s="112">
        <v>105.36295538472469</v>
      </c>
      <c r="E52" s="112">
        <v>105.26492697118275</v>
      </c>
      <c r="F52" s="112">
        <v>104.07994553168433</v>
      </c>
      <c r="G52" s="112">
        <v>104.32078558681717</v>
      </c>
      <c r="H52" s="112">
        <v>103.48700962990745</v>
      </c>
      <c r="I52" s="112">
        <v>103.41479801616052</v>
      </c>
      <c r="J52" s="112">
        <v>103.34410001020957</v>
      </c>
      <c r="K52" s="112">
        <v>102.68984283902005</v>
      </c>
      <c r="L52" s="112">
        <v>101.36712965508201</v>
      </c>
      <c r="M52" s="112">
        <v>100.96256436644518</v>
      </c>
      <c r="N52" s="112">
        <v>99.95767960731304</v>
      </c>
      <c r="O52" s="112">
        <v>99.597041489195021</v>
      </c>
      <c r="P52" s="112">
        <v>99.592094757387784</v>
      </c>
      <c r="Q52" s="112">
        <v>98.889249833178866</v>
      </c>
      <c r="R52" s="112">
        <v>99.008835512403934</v>
      </c>
      <c r="S52" s="112">
        <v>99.167577567993035</v>
      </c>
      <c r="T52" s="112">
        <v>99.384767102774177</v>
      </c>
      <c r="U52" s="112"/>
      <c r="V52" s="112"/>
      <c r="W52" s="112"/>
      <c r="X52" s="112"/>
      <c r="Y52" s="112"/>
      <c r="Z52" s="112"/>
      <c r="AA52" s="112"/>
    </row>
    <row r="53" spans="1:27" s="116" customFormat="1" ht="12.75">
      <c r="A53" s="764" t="s">
        <v>4139</v>
      </c>
      <c r="B53" s="764" t="s">
        <v>4139</v>
      </c>
      <c r="C53" s="764" t="s">
        <v>4181</v>
      </c>
      <c r="D53" s="112">
        <v>102.27499705955361</v>
      </c>
      <c r="E53" s="112">
        <v>102.10292601977446</v>
      </c>
      <c r="F53" s="112">
        <v>101.24115785957189</v>
      </c>
      <c r="G53" s="112">
        <v>99.733138905074441</v>
      </c>
      <c r="H53" s="112">
        <v>96.452302506134757</v>
      </c>
      <c r="I53" s="112">
        <v>99.385447192009508</v>
      </c>
      <c r="J53" s="112">
        <v>101.70372305311763</v>
      </c>
      <c r="K53" s="112">
        <v>101.48383682478854</v>
      </c>
      <c r="L53" s="112">
        <v>102.92219121458305</v>
      </c>
      <c r="M53" s="112">
        <v>103.53932458568254</v>
      </c>
      <c r="N53" s="112">
        <v>106.83730288610501</v>
      </c>
      <c r="O53" s="112">
        <v>106.56384018834073</v>
      </c>
      <c r="P53" s="112">
        <v>109.1670464607033</v>
      </c>
      <c r="Q53" s="112">
        <v>108.31807341310909</v>
      </c>
      <c r="R53" s="112">
        <v>109.47226003825081</v>
      </c>
      <c r="S53" s="112">
        <v>110.02566757823999</v>
      </c>
      <c r="T53" s="112">
        <v>108.93257967199033</v>
      </c>
      <c r="U53" s="112"/>
      <c r="V53" s="112"/>
      <c r="W53" s="112"/>
      <c r="X53" s="112"/>
      <c r="Y53" s="112"/>
      <c r="Z53" s="112"/>
      <c r="AA53" s="112"/>
    </row>
    <row r="54" spans="1:27" s="116" customFormat="1" ht="12.75">
      <c r="A54" s="764" t="s">
        <v>4141</v>
      </c>
      <c r="B54" s="764" t="s">
        <v>4140</v>
      </c>
      <c r="C54" s="781" t="s">
        <v>4529</v>
      </c>
      <c r="D54" s="112">
        <v>101.22994144575405</v>
      </c>
      <c r="E54" s="112">
        <v>102.16862617312094</v>
      </c>
      <c r="F54" s="112">
        <v>100.91949330613572</v>
      </c>
      <c r="G54" s="112">
        <v>100.87262931157986</v>
      </c>
      <c r="H54" s="112">
        <v>100.74863962278975</v>
      </c>
      <c r="I54" s="112">
        <v>100.99432839730713</v>
      </c>
      <c r="J54" s="112">
        <v>100.88370926143413</v>
      </c>
      <c r="K54" s="112">
        <v>99.991872941231861</v>
      </c>
      <c r="L54" s="112">
        <v>99.210366104513739</v>
      </c>
      <c r="M54" s="112">
        <v>99.303457998006166</v>
      </c>
      <c r="N54" s="112">
        <v>99.133806102843764</v>
      </c>
      <c r="O54" s="112">
        <v>99.200738808502265</v>
      </c>
      <c r="P54" s="112">
        <v>98.302842051874237</v>
      </c>
      <c r="Q54" s="112">
        <v>98.518840216711169</v>
      </c>
      <c r="R54" s="112">
        <v>98.532303425102995</v>
      </c>
      <c r="S54" s="112">
        <v>98.15778211300136</v>
      </c>
      <c r="T54" s="112">
        <v>98.585800685058643</v>
      </c>
      <c r="U54" s="112"/>
      <c r="V54" s="112"/>
      <c r="W54" s="112"/>
      <c r="X54" s="112"/>
      <c r="Y54" s="112"/>
      <c r="Z54" s="112"/>
      <c r="AA54" s="112"/>
    </row>
    <row r="55" spans="1:27" s="116" customFormat="1" ht="12.75">
      <c r="A55" s="764" t="s">
        <v>4144</v>
      </c>
      <c r="B55" s="764" t="s">
        <v>4142</v>
      </c>
      <c r="C55" s="781" t="s">
        <v>4530</v>
      </c>
      <c r="D55" s="112">
        <v>102.51681553319858</v>
      </c>
      <c r="E55" s="112">
        <v>101.74652912692757</v>
      </c>
      <c r="F55" s="112">
        <v>101.85700017013279</v>
      </c>
      <c r="G55" s="112">
        <v>102.57345468261295</v>
      </c>
      <c r="H55" s="112">
        <v>103.15787655957295</v>
      </c>
      <c r="I55" s="112">
        <v>103.09761391936601</v>
      </c>
      <c r="J55" s="112">
        <v>103.71259551427103</v>
      </c>
      <c r="K55" s="112">
        <v>103.51207945865045</v>
      </c>
      <c r="L55" s="112">
        <v>103.4195765768477</v>
      </c>
      <c r="M55" s="112">
        <v>104.19985854603935</v>
      </c>
      <c r="N55" s="112">
        <v>101.11502472045424</v>
      </c>
      <c r="O55" s="112">
        <v>100.68888862881784</v>
      </c>
      <c r="P55" s="112">
        <v>100.65741369458436</v>
      </c>
      <c r="Q55" s="112">
        <v>100.49368131097134</v>
      </c>
      <c r="R55" s="112">
        <v>100.65853713724675</v>
      </c>
      <c r="S55" s="112">
        <v>100.9515622291203</v>
      </c>
      <c r="T55" s="112">
        <v>100.69848333656984</v>
      </c>
      <c r="U55" s="112"/>
      <c r="V55" s="112"/>
      <c r="W55" s="112"/>
      <c r="X55" s="112"/>
      <c r="Y55" s="112"/>
      <c r="Z55" s="112"/>
      <c r="AA55" s="112"/>
    </row>
    <row r="56" spans="1:27" s="116" customFormat="1" ht="12.75">
      <c r="A56" s="764" t="s">
        <v>4143</v>
      </c>
      <c r="B56" s="764" t="s">
        <v>4143</v>
      </c>
      <c r="C56" s="764" t="s">
        <v>4182</v>
      </c>
      <c r="D56" s="112">
        <v>100.73040437072318</v>
      </c>
      <c r="E56" s="112">
        <v>101.23981083861648</v>
      </c>
      <c r="F56" s="112">
        <v>101.18397101345383</v>
      </c>
      <c r="G56" s="112">
        <v>100.97815505662697</v>
      </c>
      <c r="H56" s="112">
        <v>98.534425432751789</v>
      </c>
      <c r="I56" s="112">
        <v>98.908534273856617</v>
      </c>
      <c r="J56" s="112">
        <v>100.16074617473292</v>
      </c>
      <c r="K56" s="112">
        <v>101.03585350545023</v>
      </c>
      <c r="L56" s="112">
        <v>100.44694836593642</v>
      </c>
      <c r="M56" s="112">
        <v>99.499637315103442</v>
      </c>
      <c r="N56" s="112">
        <v>100.27370791876196</v>
      </c>
      <c r="O56" s="112">
        <v>100.15157623520399</v>
      </c>
      <c r="P56" s="112">
        <v>99.502807638755968</v>
      </c>
      <c r="Q56" s="112">
        <v>98.476500353800205</v>
      </c>
      <c r="R56" s="112">
        <v>98.454272420404195</v>
      </c>
      <c r="S56" s="112">
        <v>99.280560350324507</v>
      </c>
      <c r="T56" s="112">
        <v>100.33833545129833</v>
      </c>
      <c r="U56" s="112"/>
      <c r="V56" s="112"/>
      <c r="W56" s="112"/>
      <c r="X56" s="112"/>
      <c r="Y56" s="112"/>
      <c r="Z56" s="112"/>
      <c r="AA56" s="112"/>
    </row>
    <row r="57" spans="1:27" s="116" customFormat="1" ht="25.5">
      <c r="A57" s="766" t="s">
        <v>4146</v>
      </c>
      <c r="B57" s="766" t="s">
        <v>2861</v>
      </c>
      <c r="C57" s="766" t="s">
        <v>2870</v>
      </c>
      <c r="D57" s="112">
        <v>113.59380731745779</v>
      </c>
      <c r="E57" s="112">
        <v>108.23167897750533</v>
      </c>
      <c r="F57" s="112">
        <v>106.92746039031759</v>
      </c>
      <c r="G57" s="112">
        <v>108.48569288885315</v>
      </c>
      <c r="H57" s="112">
        <v>110.08157699002135</v>
      </c>
      <c r="I57" s="112">
        <v>107.50521459677157</v>
      </c>
      <c r="J57" s="112">
        <v>105.5997608886635</v>
      </c>
      <c r="K57" s="112">
        <v>104.20827778732146</v>
      </c>
      <c r="L57" s="112">
        <v>100.6720248853795</v>
      </c>
      <c r="M57" s="112">
        <v>100.46182225306983</v>
      </c>
      <c r="N57" s="112">
        <v>99.025206721052086</v>
      </c>
      <c r="O57" s="112">
        <v>98.807422319438814</v>
      </c>
      <c r="P57" s="112">
        <v>99.12291963398846</v>
      </c>
      <c r="Q57" s="112">
        <v>102.07119794977282</v>
      </c>
      <c r="R57" s="112">
        <v>101.84276364271597</v>
      </c>
      <c r="S57" s="112">
        <v>100.57449171134365</v>
      </c>
      <c r="T57" s="112">
        <v>99.82288059048588</v>
      </c>
      <c r="U57" s="112"/>
      <c r="V57" s="112"/>
      <c r="W57" s="112"/>
      <c r="X57" s="112"/>
      <c r="Y57" s="112"/>
      <c r="Z57" s="112"/>
      <c r="AA57" s="112"/>
    </row>
    <row r="58" spans="1:27" s="116" customFormat="1" ht="12.75">
      <c r="A58" s="766" t="s">
        <v>4147</v>
      </c>
      <c r="B58" s="766" t="s">
        <v>90</v>
      </c>
      <c r="C58" s="766" t="s">
        <v>2214</v>
      </c>
      <c r="D58" s="112">
        <v>104.17509873707903</v>
      </c>
      <c r="E58" s="112">
        <v>104.17509873707903</v>
      </c>
      <c r="F58" s="112">
        <v>104.46754052977616</v>
      </c>
      <c r="G58" s="112">
        <v>104.46754052977616</v>
      </c>
      <c r="H58" s="112">
        <v>104.46754052977616</v>
      </c>
      <c r="I58" s="112">
        <v>104.46754052977616</v>
      </c>
      <c r="J58" s="112">
        <v>104.46754052977616</v>
      </c>
      <c r="K58" s="112">
        <v>105.6152789575038</v>
      </c>
      <c r="L58" s="112">
        <v>105.6152789575038</v>
      </c>
      <c r="M58" s="112">
        <v>105.6152789575038</v>
      </c>
      <c r="N58" s="112">
        <v>105.4673396319416</v>
      </c>
      <c r="O58" s="112">
        <v>105.4673396319416</v>
      </c>
      <c r="P58" s="112">
        <v>101.24045084720676</v>
      </c>
      <c r="Q58" s="112">
        <v>101.24045084720676</v>
      </c>
      <c r="R58" s="112">
        <v>100.95704282602544</v>
      </c>
      <c r="S58" s="112">
        <v>100.95704282602544</v>
      </c>
      <c r="T58" s="112">
        <v>100.95704282602544</v>
      </c>
      <c r="U58" s="112"/>
      <c r="V58" s="112"/>
      <c r="W58" s="112"/>
      <c r="X58" s="112"/>
      <c r="Y58" s="112"/>
      <c r="Z58" s="112"/>
      <c r="AA58" s="112"/>
    </row>
    <row r="59" spans="1:27" s="116" customFormat="1" ht="25.5">
      <c r="A59" s="766" t="s">
        <v>4148</v>
      </c>
      <c r="B59" s="766" t="s">
        <v>91</v>
      </c>
      <c r="C59" s="766" t="s">
        <v>2215</v>
      </c>
      <c r="D59" s="112">
        <v>103.16341083621398</v>
      </c>
      <c r="E59" s="112">
        <v>103.82791793166844</v>
      </c>
      <c r="F59" s="112">
        <v>103.50070915799894</v>
      </c>
      <c r="G59" s="112">
        <v>103.35828753778587</v>
      </c>
      <c r="H59" s="112">
        <v>103.04903863159656</v>
      </c>
      <c r="I59" s="112">
        <v>103.24488943027674</v>
      </c>
      <c r="J59" s="112">
        <v>103.69334768441757</v>
      </c>
      <c r="K59" s="112">
        <v>103.02532541356932</v>
      </c>
      <c r="L59" s="112">
        <v>102.02219731115072</v>
      </c>
      <c r="M59" s="112">
        <v>99.985770151662052</v>
      </c>
      <c r="N59" s="112">
        <v>96.116285975305345</v>
      </c>
      <c r="O59" s="112">
        <v>98.600205182083641</v>
      </c>
      <c r="P59" s="112">
        <v>100.39030055773542</v>
      </c>
      <c r="Q59" s="112">
        <v>100.01902965905538</v>
      </c>
      <c r="R59" s="112">
        <v>99.453053722246835</v>
      </c>
      <c r="S59" s="112">
        <v>97.16517105956018</v>
      </c>
      <c r="T59" s="112">
        <v>98.037337286158049</v>
      </c>
      <c r="U59" s="112"/>
      <c r="V59" s="112"/>
      <c r="W59" s="112"/>
      <c r="X59" s="112"/>
      <c r="Y59" s="112"/>
      <c r="Z59" s="112"/>
      <c r="AA59" s="112"/>
    </row>
    <row r="60" spans="1:27" s="116" customFormat="1" ht="12.75">
      <c r="A60" s="764" t="s">
        <v>4151</v>
      </c>
      <c r="B60" s="764" t="s">
        <v>4149</v>
      </c>
      <c r="C60" s="781" t="s">
        <v>4185</v>
      </c>
      <c r="D60" s="112">
        <v>100</v>
      </c>
      <c r="E60" s="112">
        <v>100</v>
      </c>
      <c r="F60" s="112">
        <v>100</v>
      </c>
      <c r="G60" s="112">
        <v>100</v>
      </c>
      <c r="H60" s="112">
        <v>100</v>
      </c>
      <c r="I60" s="112">
        <v>100</v>
      </c>
      <c r="J60" s="112">
        <v>100</v>
      </c>
      <c r="K60" s="112">
        <v>100</v>
      </c>
      <c r="L60" s="112">
        <v>100</v>
      </c>
      <c r="M60" s="112">
        <v>100</v>
      </c>
      <c r="N60" s="112">
        <v>100</v>
      </c>
      <c r="O60" s="112">
        <v>100</v>
      </c>
      <c r="P60" s="112">
        <v>100</v>
      </c>
      <c r="Q60" s="112">
        <v>100</v>
      </c>
      <c r="R60" s="112">
        <v>100</v>
      </c>
      <c r="S60" s="112">
        <v>100</v>
      </c>
      <c r="T60" s="112">
        <v>100</v>
      </c>
      <c r="U60" s="112"/>
      <c r="V60" s="112"/>
      <c r="W60" s="112"/>
      <c r="X60" s="112"/>
      <c r="Y60" s="112"/>
      <c r="Z60" s="112"/>
      <c r="AA60" s="112"/>
    </row>
    <row r="61" spans="1:27" s="116" customFormat="1" ht="25.5" customHeight="1">
      <c r="A61" s="781" t="s">
        <v>4152</v>
      </c>
      <c r="B61" s="764" t="s">
        <v>4150</v>
      </c>
      <c r="C61" s="781" t="s">
        <v>4186</v>
      </c>
      <c r="D61" s="112">
        <v>100</v>
      </c>
      <c r="E61" s="112">
        <v>100</v>
      </c>
      <c r="F61" s="112">
        <v>100</v>
      </c>
      <c r="G61" s="112">
        <v>100</v>
      </c>
      <c r="H61" s="112">
        <v>100</v>
      </c>
      <c r="I61" s="112">
        <v>100</v>
      </c>
      <c r="J61" s="112">
        <v>100</v>
      </c>
      <c r="K61" s="112">
        <v>100</v>
      </c>
      <c r="L61" s="112">
        <v>100</v>
      </c>
      <c r="M61" s="112">
        <v>100</v>
      </c>
      <c r="N61" s="112">
        <v>100</v>
      </c>
      <c r="O61" s="112">
        <v>100</v>
      </c>
      <c r="P61" s="112">
        <v>100</v>
      </c>
      <c r="Q61" s="112">
        <v>100</v>
      </c>
      <c r="R61" s="112">
        <v>100</v>
      </c>
      <c r="S61" s="112">
        <v>100</v>
      </c>
      <c r="T61" s="112">
        <v>100</v>
      </c>
      <c r="U61" s="112"/>
      <c r="V61" s="112"/>
      <c r="W61" s="112"/>
      <c r="X61" s="112"/>
      <c r="Y61" s="112"/>
      <c r="Z61" s="112"/>
      <c r="AA61" s="112"/>
    </row>
    <row r="62" spans="1:27" s="116" customFormat="1" ht="12.75">
      <c r="A62" s="764" t="s">
        <v>92</v>
      </c>
      <c r="B62" s="764" t="s">
        <v>92</v>
      </c>
      <c r="C62" s="764" t="s">
        <v>2216</v>
      </c>
      <c r="D62" s="112">
        <v>100.33246640508445</v>
      </c>
      <c r="E62" s="112">
        <v>100.51445440776486</v>
      </c>
      <c r="F62" s="112">
        <v>100.48292729949242</v>
      </c>
      <c r="G62" s="112">
        <v>101.41407542564804</v>
      </c>
      <c r="H62" s="112">
        <v>102.6699605194088</v>
      </c>
      <c r="I62" s="112">
        <v>101.70994458579928</v>
      </c>
      <c r="J62" s="112">
        <v>100.59651751673373</v>
      </c>
      <c r="K62" s="112">
        <v>100.96292667861168</v>
      </c>
      <c r="L62" s="112">
        <v>102.05752113150719</v>
      </c>
      <c r="M62" s="112">
        <v>102.46064505971721</v>
      </c>
      <c r="N62" s="112">
        <v>102.0231130403015</v>
      </c>
      <c r="O62" s="112">
        <v>101.8462114407034</v>
      </c>
      <c r="P62" s="112">
        <v>102.48035083515927</v>
      </c>
      <c r="Q62" s="112">
        <v>102.37990396926253</v>
      </c>
      <c r="R62" s="112">
        <v>103.80760211169209</v>
      </c>
      <c r="S62" s="112">
        <v>103.77149963597441</v>
      </c>
      <c r="T62" s="112">
        <v>103.26725367009952</v>
      </c>
      <c r="U62" s="112"/>
      <c r="V62" s="112"/>
      <c r="W62" s="112"/>
      <c r="X62" s="112"/>
      <c r="Y62" s="112"/>
      <c r="Z62" s="112"/>
      <c r="AA62" s="112"/>
    </row>
    <row r="63" spans="1:27" s="116" customFormat="1" ht="25.5">
      <c r="A63" s="765" t="s">
        <v>4153</v>
      </c>
      <c r="B63" s="765" t="s">
        <v>93</v>
      </c>
      <c r="C63" s="765" t="s">
        <v>2217</v>
      </c>
      <c r="D63" s="112">
        <v>100.08489540675731</v>
      </c>
      <c r="E63" s="112">
        <v>99.68247922658044</v>
      </c>
      <c r="F63" s="112">
        <v>99.373917054166554</v>
      </c>
      <c r="G63" s="112">
        <v>100.27006140166203</v>
      </c>
      <c r="H63" s="112">
        <v>100.25958413014008</v>
      </c>
      <c r="I63" s="112">
        <v>100.32278721117834</v>
      </c>
      <c r="J63" s="112">
        <v>100.49631071492473</v>
      </c>
      <c r="K63" s="112">
        <v>100.38380101705071</v>
      </c>
      <c r="L63" s="112">
        <v>100.30766344951357</v>
      </c>
      <c r="M63" s="112">
        <v>100.14145230046829</v>
      </c>
      <c r="N63" s="112">
        <v>100.04594745138098</v>
      </c>
      <c r="O63" s="112">
        <v>100.09077888475647</v>
      </c>
      <c r="P63" s="112">
        <v>100.15832093752901</v>
      </c>
      <c r="Q63" s="112">
        <v>100.15761013828859</v>
      </c>
      <c r="R63" s="112">
        <v>100.28792264498276</v>
      </c>
      <c r="S63" s="112">
        <v>99.942058927688166</v>
      </c>
      <c r="T63" s="112">
        <v>100.2187633715756</v>
      </c>
      <c r="U63" s="112"/>
      <c r="V63" s="112"/>
      <c r="W63" s="112"/>
      <c r="X63" s="112"/>
      <c r="Y63" s="112"/>
      <c r="Z63" s="112"/>
      <c r="AA63" s="112"/>
    </row>
    <row r="64" spans="1:27" s="116" customFormat="1" ht="25.5" customHeight="1">
      <c r="A64" s="766" t="s">
        <v>4154</v>
      </c>
      <c r="B64" s="762" t="s">
        <v>94</v>
      </c>
      <c r="C64" s="762" t="s">
        <v>2218</v>
      </c>
      <c r="D64" s="112">
        <v>100.23268045628089</v>
      </c>
      <c r="E64" s="112">
        <v>99.901097029836876</v>
      </c>
      <c r="F64" s="112">
        <v>100.14233414738487</v>
      </c>
      <c r="G64" s="112">
        <v>100.87270825321191</v>
      </c>
      <c r="H64" s="112">
        <v>101.31232653740787</v>
      </c>
      <c r="I64" s="112">
        <v>101.81747005926789</v>
      </c>
      <c r="J64" s="112">
        <v>101.85766119034436</v>
      </c>
      <c r="K64" s="112">
        <v>101.78067976609144</v>
      </c>
      <c r="L64" s="112">
        <v>101.62867897607693</v>
      </c>
      <c r="M64" s="112">
        <v>101.96824638159032</v>
      </c>
      <c r="N64" s="112">
        <v>102.25010443016743</v>
      </c>
      <c r="O64" s="112">
        <v>102.92117584246994</v>
      </c>
      <c r="P64" s="112">
        <v>102.88076439423084</v>
      </c>
      <c r="Q64" s="112">
        <v>102.63058980312152</v>
      </c>
      <c r="R64" s="112">
        <v>102.97444533282057</v>
      </c>
      <c r="S64" s="112">
        <v>102.75287713824468</v>
      </c>
      <c r="T64" s="112">
        <v>102.90856538074524</v>
      </c>
      <c r="U64" s="112"/>
      <c r="V64" s="112"/>
      <c r="W64" s="112"/>
      <c r="X64" s="112"/>
      <c r="Y64" s="112"/>
      <c r="Z64" s="112"/>
      <c r="AA64" s="112"/>
    </row>
    <row r="65" spans="1:27" s="116" customFormat="1" ht="25.5" customHeight="1">
      <c r="A65" s="781" t="s">
        <v>4155</v>
      </c>
      <c r="B65" s="781" t="s">
        <v>95</v>
      </c>
      <c r="C65" s="781" t="s">
        <v>2219</v>
      </c>
      <c r="D65" s="112">
        <v>102.17555491342547</v>
      </c>
      <c r="E65" s="112">
        <v>101.95708116603819</v>
      </c>
      <c r="F65" s="112">
        <v>101.91888588840101</v>
      </c>
      <c r="G65" s="112">
        <v>101.98817333360859</v>
      </c>
      <c r="H65" s="112">
        <v>102.28523260737244</v>
      </c>
      <c r="I65" s="112">
        <v>102.49634387020859</v>
      </c>
      <c r="J65" s="112">
        <v>103.23002167801256</v>
      </c>
      <c r="K65" s="112">
        <v>103.25982522809323</v>
      </c>
      <c r="L65" s="112">
        <v>102.96608288453292</v>
      </c>
      <c r="M65" s="112">
        <v>102.38168176719826</v>
      </c>
      <c r="N65" s="112">
        <v>101.8697638121006</v>
      </c>
      <c r="O65" s="112">
        <v>101.76404265514533</v>
      </c>
      <c r="P65" s="112">
        <v>101.68623161269832</v>
      </c>
      <c r="Q65" s="112">
        <v>101.60094946184995</v>
      </c>
      <c r="R65" s="112">
        <v>101.67861375968512</v>
      </c>
      <c r="S65" s="112">
        <v>101.45368626209741</v>
      </c>
      <c r="T65" s="112">
        <v>101.46135307937607</v>
      </c>
      <c r="U65" s="112"/>
      <c r="V65" s="112"/>
      <c r="W65" s="112"/>
      <c r="X65" s="112"/>
      <c r="Y65" s="112"/>
      <c r="Z65" s="112"/>
      <c r="AA65" s="112"/>
    </row>
    <row r="66" spans="1:27" s="116" customFormat="1" ht="12.75">
      <c r="A66" s="781" t="s">
        <v>4156</v>
      </c>
      <c r="B66" s="781" t="s">
        <v>96</v>
      </c>
      <c r="C66" s="781" t="s">
        <v>2220</v>
      </c>
      <c r="D66" s="112">
        <v>95.945704168434517</v>
      </c>
      <c r="E66" s="112">
        <v>95.974481712496726</v>
      </c>
      <c r="F66" s="112">
        <v>95.803795775483906</v>
      </c>
      <c r="G66" s="112">
        <v>97.601752750556443</v>
      </c>
      <c r="H66" s="112">
        <v>97.539497813183317</v>
      </c>
      <c r="I66" s="112">
        <v>98.093067375705033</v>
      </c>
      <c r="J66" s="112">
        <v>98.30914549928805</v>
      </c>
      <c r="K66" s="112">
        <v>97.912012469413284</v>
      </c>
      <c r="L66" s="112">
        <v>98.58381971177991</v>
      </c>
      <c r="M66" s="112">
        <v>98.441165689718147</v>
      </c>
      <c r="N66" s="112">
        <v>98.357915296943119</v>
      </c>
      <c r="O66" s="112">
        <v>98.381582154250026</v>
      </c>
      <c r="P66" s="112">
        <v>98.270579483472901</v>
      </c>
      <c r="Q66" s="112">
        <v>98.575042963888436</v>
      </c>
      <c r="R66" s="112">
        <v>98.576652760199408</v>
      </c>
      <c r="S66" s="112">
        <v>98.722950597518405</v>
      </c>
      <c r="T66" s="112">
        <v>98.370764759631285</v>
      </c>
      <c r="U66" s="112"/>
      <c r="V66" s="112"/>
      <c r="W66" s="112"/>
      <c r="X66" s="112"/>
      <c r="Y66" s="112"/>
      <c r="Z66" s="112"/>
      <c r="AA66" s="112"/>
    </row>
    <row r="67" spans="1:27" s="116" customFormat="1" ht="25.5">
      <c r="A67" s="781" t="s">
        <v>4162</v>
      </c>
      <c r="B67" s="781" t="s">
        <v>97</v>
      </c>
      <c r="C67" s="781" t="s">
        <v>2221</v>
      </c>
      <c r="D67" s="112">
        <v>104.1386792384686</v>
      </c>
      <c r="E67" s="112">
        <v>101.11631296595772</v>
      </c>
      <c r="F67" s="112">
        <v>98.640245649056425</v>
      </c>
      <c r="G67" s="112">
        <v>99.83389228067459</v>
      </c>
      <c r="H67" s="112">
        <v>98.953097944319381</v>
      </c>
      <c r="I67" s="112">
        <v>99.34226400999755</v>
      </c>
      <c r="J67" s="112">
        <v>99.611008836180233</v>
      </c>
      <c r="K67" s="112">
        <v>99.496625442813965</v>
      </c>
      <c r="L67" s="112">
        <v>99.372625622803426</v>
      </c>
      <c r="M67" s="112">
        <v>98.992319592373789</v>
      </c>
      <c r="N67" s="112">
        <v>98.861205411416464</v>
      </c>
      <c r="O67" s="112">
        <v>98.506206020084221</v>
      </c>
      <c r="P67" s="112">
        <v>98.936333686644048</v>
      </c>
      <c r="Q67" s="112">
        <v>99.593892554262879</v>
      </c>
      <c r="R67" s="112">
        <v>100.15051843611047</v>
      </c>
      <c r="S67" s="112">
        <v>99.467106490994624</v>
      </c>
      <c r="T67" s="112">
        <v>100.21539073955539</v>
      </c>
      <c r="U67" s="112"/>
      <c r="V67" s="112"/>
      <c r="W67" s="112"/>
      <c r="X67" s="112"/>
      <c r="Y67" s="112"/>
      <c r="Z67" s="112"/>
      <c r="AA67" s="112"/>
    </row>
    <row r="68" spans="1:27" s="116" customFormat="1" ht="12.75">
      <c r="A68" s="765" t="s">
        <v>1341</v>
      </c>
      <c r="B68" s="765" t="s">
        <v>98</v>
      </c>
      <c r="C68" s="765" t="s">
        <v>2222</v>
      </c>
      <c r="D68" s="112">
        <v>104.16119711559249</v>
      </c>
      <c r="E68" s="112">
        <v>104.2291374151084</v>
      </c>
      <c r="F68" s="112">
        <v>103.81622742678229</v>
      </c>
      <c r="G68" s="112">
        <v>103.66645806873336</v>
      </c>
      <c r="H68" s="112">
        <v>104.36741821091955</v>
      </c>
      <c r="I68" s="112">
        <v>104.53717737871617</v>
      </c>
      <c r="J68" s="112">
        <v>103.76555891336565</v>
      </c>
      <c r="K68" s="112">
        <v>103.69065065479199</v>
      </c>
      <c r="L68" s="112">
        <v>103.39325350515836</v>
      </c>
      <c r="M68" s="112">
        <v>102.43568462328305</v>
      </c>
      <c r="N68" s="112">
        <v>103.43650524422034</v>
      </c>
      <c r="O68" s="112">
        <v>102.44565374651462</v>
      </c>
      <c r="P68" s="112">
        <v>102.5466097761131</v>
      </c>
      <c r="Q68" s="112">
        <v>102.66270767187117</v>
      </c>
      <c r="R68" s="112">
        <v>102.99264541787892</v>
      </c>
      <c r="S68" s="112">
        <v>102.65671258541742</v>
      </c>
      <c r="T68" s="112">
        <v>101.93128591807942</v>
      </c>
      <c r="U68" s="112"/>
      <c r="V68" s="112"/>
      <c r="W68" s="112"/>
      <c r="X68" s="112"/>
      <c r="Y68" s="112"/>
      <c r="Z68" s="112"/>
      <c r="AA68" s="112"/>
    </row>
    <row r="69" spans="1:27" s="116" customFormat="1" ht="12.75">
      <c r="A69" s="765" t="s">
        <v>99</v>
      </c>
      <c r="B69" s="765" t="s">
        <v>99</v>
      </c>
      <c r="C69" s="765" t="s">
        <v>2223</v>
      </c>
      <c r="D69" s="112">
        <v>103.71197252714967</v>
      </c>
      <c r="E69" s="112">
        <v>105.28376685313499</v>
      </c>
      <c r="F69" s="112">
        <v>104.62707053905838</v>
      </c>
      <c r="G69" s="112">
        <v>104.75040538196669</v>
      </c>
      <c r="H69" s="112">
        <v>105.25643530532425</v>
      </c>
      <c r="I69" s="112">
        <v>104.54677961021108</v>
      </c>
      <c r="J69" s="112">
        <v>105.27178636128835</v>
      </c>
      <c r="K69" s="112">
        <v>106.2743146171949</v>
      </c>
      <c r="L69" s="112">
        <v>108.39492218799316</v>
      </c>
      <c r="M69" s="112">
        <v>104.71016879078712</v>
      </c>
      <c r="N69" s="112">
        <v>104.97820934316604</v>
      </c>
      <c r="O69" s="112">
        <v>103.7483677162971</v>
      </c>
      <c r="P69" s="112">
        <v>102.86021434558907</v>
      </c>
      <c r="Q69" s="112">
        <v>100.43749533124857</v>
      </c>
      <c r="R69" s="112">
        <v>100.30343493447087</v>
      </c>
      <c r="S69" s="112">
        <v>99.321890864223874</v>
      </c>
      <c r="T69" s="112">
        <v>98.362157632494501</v>
      </c>
      <c r="U69" s="112"/>
      <c r="V69" s="112"/>
      <c r="W69" s="112"/>
      <c r="X69" s="112"/>
      <c r="Y69" s="112"/>
      <c r="Z69" s="112"/>
      <c r="AA69" s="112"/>
    </row>
    <row r="70" spans="1:27" s="116" customFormat="1" ht="12.75">
      <c r="A70" s="762" t="s">
        <v>2224</v>
      </c>
      <c r="B70" s="762" t="s">
        <v>100</v>
      </c>
      <c r="C70" s="762" t="s">
        <v>2225</v>
      </c>
      <c r="D70" s="112">
        <v>104.09027995743863</v>
      </c>
      <c r="E70" s="112">
        <v>104.37625927728082</v>
      </c>
      <c r="F70" s="112">
        <v>103.36359520392617</v>
      </c>
      <c r="G70" s="112">
        <v>106.31521379365945</v>
      </c>
      <c r="H70" s="112">
        <v>108.11184553473736</v>
      </c>
      <c r="I70" s="112">
        <v>107.25653603779845</v>
      </c>
      <c r="J70" s="112">
        <v>105.87336350054244</v>
      </c>
      <c r="K70" s="112">
        <v>105.2582311715344</v>
      </c>
      <c r="L70" s="112">
        <v>105.58144631088493</v>
      </c>
      <c r="M70" s="112">
        <v>102.48490045696461</v>
      </c>
      <c r="N70" s="112">
        <v>103.64958531524786</v>
      </c>
      <c r="O70" s="112">
        <v>104.46071604705163</v>
      </c>
      <c r="P70" s="112">
        <v>105.22960024500563</v>
      </c>
      <c r="Q70" s="112">
        <v>104.92891908235053</v>
      </c>
      <c r="R70" s="112">
        <v>105.55689450281336</v>
      </c>
      <c r="S70" s="112">
        <v>102.00897567767555</v>
      </c>
      <c r="T70" s="112">
        <v>99.332099047028947</v>
      </c>
      <c r="U70" s="112"/>
      <c r="V70" s="112"/>
      <c r="W70" s="112"/>
      <c r="X70" s="112"/>
      <c r="Y70" s="112"/>
      <c r="Z70" s="112"/>
      <c r="AA70" s="112"/>
    </row>
    <row r="71" spans="1:27" s="116" customFormat="1" ht="12.75">
      <c r="A71" s="762" t="s">
        <v>2226</v>
      </c>
      <c r="B71" s="762" t="s">
        <v>101</v>
      </c>
      <c r="C71" s="762" t="s">
        <v>2227</v>
      </c>
      <c r="D71" s="112">
        <v>106.39270783260233</v>
      </c>
      <c r="E71" s="112">
        <v>107.79538271084468</v>
      </c>
      <c r="F71" s="112">
        <v>108.3344103864094</v>
      </c>
      <c r="G71" s="112">
        <v>108.16642930069239</v>
      </c>
      <c r="H71" s="112">
        <v>109.42764470183808</v>
      </c>
      <c r="I71" s="112">
        <v>113.40896847081324</v>
      </c>
      <c r="J71" s="112">
        <v>114.76312552426191</v>
      </c>
      <c r="K71" s="112">
        <v>116.05365198580088</v>
      </c>
      <c r="L71" s="112">
        <v>116.34116762596609</v>
      </c>
      <c r="M71" s="112">
        <v>115.91372265145105</v>
      </c>
      <c r="N71" s="112">
        <v>113.61847620620766</v>
      </c>
      <c r="O71" s="112">
        <v>110.68484648199197</v>
      </c>
      <c r="P71" s="112">
        <v>106.3552987097127</v>
      </c>
      <c r="Q71" s="112">
        <v>102.7411572436429</v>
      </c>
      <c r="R71" s="112">
        <v>99.834319991615928</v>
      </c>
      <c r="S71" s="112">
        <v>98.048221789325552</v>
      </c>
      <c r="T71" s="112">
        <v>95.748303426485691</v>
      </c>
      <c r="U71" s="112"/>
      <c r="V71" s="112"/>
      <c r="W71" s="112"/>
      <c r="X71" s="112"/>
      <c r="Y71" s="112"/>
      <c r="Z71" s="112"/>
      <c r="AA71" s="112"/>
    </row>
    <row r="72" spans="1:27" s="116" customFormat="1" ht="12.75">
      <c r="A72" s="781" t="s">
        <v>4163</v>
      </c>
      <c r="B72" s="781" t="s">
        <v>4163</v>
      </c>
      <c r="C72" s="781" t="s">
        <v>4183</v>
      </c>
      <c r="D72" s="112">
        <v>105.8102232972693</v>
      </c>
      <c r="E72" s="112">
        <v>107.07162305570267</v>
      </c>
      <c r="F72" s="112">
        <v>107.61263501086735</v>
      </c>
      <c r="G72" s="112">
        <v>107.41507168570055</v>
      </c>
      <c r="H72" s="112">
        <v>108.4556856373017</v>
      </c>
      <c r="I72" s="112">
        <v>112.46532829546703</v>
      </c>
      <c r="J72" s="112">
        <v>113.7555559779355</v>
      </c>
      <c r="K72" s="112">
        <v>114.94613008918127</v>
      </c>
      <c r="L72" s="112">
        <v>115.12522374049358</v>
      </c>
      <c r="M72" s="112">
        <v>114.58597975520381</v>
      </c>
      <c r="N72" s="112">
        <v>112.22960013597405</v>
      </c>
      <c r="O72" s="112">
        <v>109.45735631709618</v>
      </c>
      <c r="P72" s="112">
        <v>105.39076109284413</v>
      </c>
      <c r="Q72" s="112">
        <v>101.79780438076899</v>
      </c>
      <c r="R72" s="112">
        <v>98.739555976611442</v>
      </c>
      <c r="S72" s="112">
        <v>96.772700464762124</v>
      </c>
      <c r="T72" s="112">
        <v>94.382729602668647</v>
      </c>
      <c r="U72" s="112"/>
      <c r="V72" s="112"/>
      <c r="W72" s="112"/>
      <c r="X72" s="112"/>
      <c r="Y72" s="112"/>
      <c r="Z72" s="112"/>
      <c r="AA72" s="112"/>
    </row>
    <row r="73" spans="1:27" s="116" customFormat="1" ht="12.75">
      <c r="A73" s="781" t="s">
        <v>4165</v>
      </c>
      <c r="B73" s="781" t="s">
        <v>4164</v>
      </c>
      <c r="C73" s="781" t="s">
        <v>4184</v>
      </c>
      <c r="D73" s="112">
        <v>110.44608945492944</v>
      </c>
      <c r="E73" s="112">
        <v>112.76031103831579</v>
      </c>
      <c r="F73" s="112">
        <v>113.21538633980461</v>
      </c>
      <c r="G73" s="112">
        <v>113.25711534064735</v>
      </c>
      <c r="H73" s="112">
        <v>115.98009982036564</v>
      </c>
      <c r="I73" s="112">
        <v>119.77446187046345</v>
      </c>
      <c r="J73" s="112">
        <v>121.53666185468633</v>
      </c>
      <c r="K73" s="112">
        <v>123.56627484192204</v>
      </c>
      <c r="L73" s="112">
        <v>124.57881821112866</v>
      </c>
      <c r="M73" s="112">
        <v>124.75661865750986</v>
      </c>
      <c r="N73" s="112">
        <v>122.64339069574078</v>
      </c>
      <c r="O73" s="112">
        <v>118.48703774447382</v>
      </c>
      <c r="P73" s="112">
        <v>112.36074410254766</v>
      </c>
      <c r="Q73" s="112">
        <v>108.55927915887875</v>
      </c>
      <c r="R73" s="112">
        <v>106.56448050129066</v>
      </c>
      <c r="S73" s="112">
        <v>105.88084195771413</v>
      </c>
      <c r="T73" s="112">
        <v>104.02992712139569</v>
      </c>
      <c r="U73" s="112"/>
      <c r="V73" s="112"/>
      <c r="W73" s="112"/>
      <c r="X73" s="112"/>
      <c r="Y73" s="112"/>
      <c r="Z73" s="112"/>
      <c r="AA73" s="112"/>
    </row>
    <row r="74" spans="1:27" s="116" customFormat="1" ht="25.5">
      <c r="A74" s="766" t="s">
        <v>4166</v>
      </c>
      <c r="B74" s="766" t="s">
        <v>2862</v>
      </c>
      <c r="C74" s="766" t="s">
        <v>2871</v>
      </c>
      <c r="D74" s="112">
        <v>100.56919228528143</v>
      </c>
      <c r="E74" s="112">
        <v>101.1309810547598</v>
      </c>
      <c r="F74" s="112">
        <v>103.14023628461409</v>
      </c>
      <c r="G74" s="112">
        <v>103.12497945556893</v>
      </c>
      <c r="H74" s="112">
        <v>103.37765359636157</v>
      </c>
      <c r="I74" s="112">
        <v>103.69053182861607</v>
      </c>
      <c r="J74" s="112">
        <v>103.83043928308649</v>
      </c>
      <c r="K74" s="112">
        <v>104.20124976372274</v>
      </c>
      <c r="L74" s="112">
        <v>103.55248398957238</v>
      </c>
      <c r="M74" s="112">
        <v>103.41911296429065</v>
      </c>
      <c r="N74" s="112">
        <v>103.16938655312605</v>
      </c>
      <c r="O74" s="112">
        <v>102.63794267911865</v>
      </c>
      <c r="P74" s="112">
        <v>102.22043192283341</v>
      </c>
      <c r="Q74" s="112">
        <v>101.37570375578252</v>
      </c>
      <c r="R74" s="112">
        <v>101.27126829812208</v>
      </c>
      <c r="S74" s="112">
        <v>101.12377024893593</v>
      </c>
      <c r="T74" s="112">
        <v>100.94941783425764</v>
      </c>
      <c r="U74" s="112"/>
      <c r="V74" s="112"/>
      <c r="W74" s="112"/>
      <c r="X74" s="112"/>
      <c r="Y74" s="112"/>
      <c r="Z74" s="112"/>
      <c r="AA74" s="112"/>
    </row>
    <row r="75" spans="1:27" s="116" customFormat="1" ht="12.75">
      <c r="A75" s="762" t="s">
        <v>2228</v>
      </c>
      <c r="B75" s="762" t="s">
        <v>102</v>
      </c>
      <c r="C75" s="762" t="s">
        <v>2229</v>
      </c>
      <c r="D75" s="112">
        <v>102.7474680756421</v>
      </c>
      <c r="E75" s="112">
        <v>104.65906380714488</v>
      </c>
      <c r="F75" s="112">
        <v>103.50814192695495</v>
      </c>
      <c r="G75" s="112">
        <v>103.31031045889385</v>
      </c>
      <c r="H75" s="112">
        <v>103.41712364915925</v>
      </c>
      <c r="I75" s="112">
        <v>101.04400519986288</v>
      </c>
      <c r="J75" s="112">
        <v>102.06458386018484</v>
      </c>
      <c r="K75" s="112">
        <v>103.89824223742039</v>
      </c>
      <c r="L75" s="112">
        <v>106.93684690487358</v>
      </c>
      <c r="M75" s="112">
        <v>101.84149009574024</v>
      </c>
      <c r="N75" s="112">
        <v>102.40208813239295</v>
      </c>
      <c r="O75" s="112">
        <v>101.11553324249545</v>
      </c>
      <c r="P75" s="112">
        <v>101.21476643323308</v>
      </c>
      <c r="Q75" s="112">
        <v>98.810392764848672</v>
      </c>
      <c r="R75" s="112">
        <v>99.645159019691249</v>
      </c>
      <c r="S75" s="112">
        <v>99.292981257514072</v>
      </c>
      <c r="T75" s="112">
        <v>99.075469887302916</v>
      </c>
      <c r="U75" s="112"/>
      <c r="V75" s="112"/>
      <c r="W75" s="112"/>
      <c r="X75" s="112"/>
      <c r="Y75" s="112"/>
      <c r="Z75" s="112"/>
      <c r="AA75" s="112"/>
    </row>
    <row r="76" spans="1:27" s="116" customFormat="1" ht="12.75">
      <c r="A76" s="765" t="s">
        <v>2230</v>
      </c>
      <c r="B76" s="765" t="s">
        <v>103</v>
      </c>
      <c r="C76" s="765" t="s">
        <v>2231</v>
      </c>
      <c r="D76" s="112">
        <v>103.32206279687848</v>
      </c>
      <c r="E76" s="112">
        <v>117.72853153826996</v>
      </c>
      <c r="F76" s="112">
        <v>115.75585425104597</v>
      </c>
      <c r="G76" s="112">
        <v>117.60098185330381</v>
      </c>
      <c r="H76" s="112">
        <v>117.60098185330381</v>
      </c>
      <c r="I76" s="112">
        <v>115.75949998076223</v>
      </c>
      <c r="J76" s="112">
        <v>115.75949998076223</v>
      </c>
      <c r="K76" s="112">
        <v>115.75949998076223</v>
      </c>
      <c r="L76" s="112">
        <v>115.74735486956185</v>
      </c>
      <c r="M76" s="112">
        <v>115.74735486956185</v>
      </c>
      <c r="N76" s="112">
        <v>116.14437843450942</v>
      </c>
      <c r="O76" s="112">
        <v>116.14437843450942</v>
      </c>
      <c r="P76" s="112">
        <v>116.14437843450941</v>
      </c>
      <c r="Q76" s="112">
        <v>101.93176288972801</v>
      </c>
      <c r="R76" s="112">
        <v>100.43020347423173</v>
      </c>
      <c r="S76" s="112">
        <v>98.854480741220613</v>
      </c>
      <c r="T76" s="112">
        <v>98.854480741220613</v>
      </c>
      <c r="U76" s="112"/>
      <c r="V76" s="112"/>
      <c r="W76" s="112"/>
      <c r="X76" s="112"/>
      <c r="Y76" s="112"/>
      <c r="Z76" s="112"/>
      <c r="AA76" s="112"/>
    </row>
    <row r="77" spans="1:27" s="116" customFormat="1" ht="25.5">
      <c r="A77" s="765" t="s">
        <v>2232</v>
      </c>
      <c r="B77" s="765" t="s">
        <v>104</v>
      </c>
      <c r="C77" s="765" t="s">
        <v>2233</v>
      </c>
      <c r="D77" s="112">
        <v>104.29665716027625</v>
      </c>
      <c r="E77" s="112">
        <v>103.29537204556267</v>
      </c>
      <c r="F77" s="112">
        <v>102.94427278466722</v>
      </c>
      <c r="G77" s="112">
        <v>103.32175606588993</v>
      </c>
      <c r="H77" s="112">
        <v>102.07264168482459</v>
      </c>
      <c r="I77" s="112">
        <v>102.37130631339791</v>
      </c>
      <c r="J77" s="112">
        <v>101.7054050014866</v>
      </c>
      <c r="K77" s="112">
        <v>101.70014268942376</v>
      </c>
      <c r="L77" s="112">
        <v>100.84451389415156</v>
      </c>
      <c r="M77" s="112">
        <v>100.30558518660251</v>
      </c>
      <c r="N77" s="112">
        <v>99.81045352168239</v>
      </c>
      <c r="O77" s="112">
        <v>99.97396702367412</v>
      </c>
      <c r="P77" s="112">
        <v>99.499862597278494</v>
      </c>
      <c r="Q77" s="112">
        <v>99.9084484692833</v>
      </c>
      <c r="R77" s="112">
        <v>99.71044079856344</v>
      </c>
      <c r="S77" s="112">
        <v>99.708982213611534</v>
      </c>
      <c r="T77" s="112">
        <v>100.42336200300915</v>
      </c>
      <c r="U77" s="112"/>
      <c r="V77" s="112"/>
      <c r="W77" s="112"/>
      <c r="X77" s="112"/>
      <c r="Y77" s="112"/>
      <c r="Z77" s="112"/>
      <c r="AA77" s="112"/>
    </row>
    <row r="78" spans="1:27" s="116" customFormat="1" ht="25.5">
      <c r="A78" s="766" t="s">
        <v>2234</v>
      </c>
      <c r="B78" s="766" t="s">
        <v>2163</v>
      </c>
      <c r="C78" s="766" t="s">
        <v>2235</v>
      </c>
      <c r="D78" s="112">
        <v>106.56398358947894</v>
      </c>
      <c r="E78" s="112">
        <v>105.67045940652096</v>
      </c>
      <c r="F78" s="112">
        <v>100.11810168165279</v>
      </c>
      <c r="G78" s="112">
        <v>101.37821160309295</v>
      </c>
      <c r="H78" s="112">
        <v>102.34512407109639</v>
      </c>
      <c r="I78" s="112">
        <v>102.92514796633591</v>
      </c>
      <c r="J78" s="112">
        <v>103.79174643478906</v>
      </c>
      <c r="K78" s="112">
        <v>104.47908733189288</v>
      </c>
      <c r="L78" s="112">
        <v>106.15474567480219</v>
      </c>
      <c r="M78" s="112">
        <v>105.33694892213535</v>
      </c>
      <c r="N78" s="112">
        <v>103.70037602579309</v>
      </c>
      <c r="O78" s="112">
        <v>105.24305594841441</v>
      </c>
      <c r="P78" s="112">
        <v>103.97643569529471</v>
      </c>
      <c r="Q78" s="112">
        <v>104.81711936870741</v>
      </c>
      <c r="R78" s="112">
        <v>104.7638241294905</v>
      </c>
      <c r="S78" s="112">
        <v>104.25028013553374</v>
      </c>
      <c r="T78" s="112">
        <v>103.24819341630904</v>
      </c>
      <c r="U78" s="112"/>
      <c r="V78" s="112"/>
      <c r="W78" s="112"/>
      <c r="X78" s="112"/>
      <c r="Y78" s="112"/>
      <c r="Z78" s="112"/>
      <c r="AA78" s="112"/>
    </row>
    <row r="79" spans="1:27" s="116" customFormat="1" ht="12.75">
      <c r="A79" s="766" t="s">
        <v>4167</v>
      </c>
      <c r="B79" s="762" t="s">
        <v>105</v>
      </c>
      <c r="C79" s="762" t="s">
        <v>2236</v>
      </c>
      <c r="D79" s="112">
        <v>104.46940737864369</v>
      </c>
      <c r="E79" s="112">
        <v>104.35697364662344</v>
      </c>
      <c r="F79" s="112">
        <v>104.49274026894939</v>
      </c>
      <c r="G79" s="112">
        <v>104.47832420744301</v>
      </c>
      <c r="H79" s="112">
        <v>103.92882598438848</v>
      </c>
      <c r="I79" s="112">
        <v>104.12309137687163</v>
      </c>
      <c r="J79" s="112">
        <v>104.2023250809731</v>
      </c>
      <c r="K79" s="112">
        <v>104.18796590616921</v>
      </c>
      <c r="L79" s="112">
        <v>101.70303087246002</v>
      </c>
      <c r="M79" s="112">
        <v>101.25684622876632</v>
      </c>
      <c r="N79" s="112">
        <v>100.81186784357629</v>
      </c>
      <c r="O79" s="112">
        <v>100.25845558171611</v>
      </c>
      <c r="P79" s="112">
        <v>100.44765315520601</v>
      </c>
      <c r="Q79" s="112">
        <v>100.25473608977494</v>
      </c>
      <c r="R79" s="112">
        <v>99.938138043211325</v>
      </c>
      <c r="S79" s="112">
        <v>99.994163846766995</v>
      </c>
      <c r="T79" s="112">
        <v>100.39298772824023</v>
      </c>
      <c r="U79" s="112"/>
      <c r="V79" s="112"/>
      <c r="W79" s="112"/>
      <c r="X79" s="112"/>
      <c r="Y79" s="112"/>
      <c r="Z79" s="112"/>
      <c r="AA79" s="112"/>
    </row>
    <row r="80" spans="1:27" s="116" customFormat="1" ht="12.75">
      <c r="A80" s="765" t="s">
        <v>752</v>
      </c>
      <c r="B80" s="765" t="s">
        <v>44</v>
      </c>
      <c r="C80" s="765" t="s">
        <v>753</v>
      </c>
      <c r="D80" s="112">
        <v>103.86694370949037</v>
      </c>
      <c r="E80" s="112">
        <v>104.60161614126062</v>
      </c>
      <c r="F80" s="112">
        <v>104.4216089736491</v>
      </c>
      <c r="G80" s="112">
        <v>104.22455446749987</v>
      </c>
      <c r="H80" s="112">
        <v>104.17090522442487</v>
      </c>
      <c r="I80" s="112">
        <v>104.15337534194367</v>
      </c>
      <c r="J80" s="112">
        <v>104.45928962100682</v>
      </c>
      <c r="K80" s="112">
        <v>104.35529296985658</v>
      </c>
      <c r="L80" s="112">
        <v>102.29654590540002</v>
      </c>
      <c r="M80" s="112">
        <v>102.45377973167528</v>
      </c>
      <c r="N80" s="112">
        <v>102.17630288162947</v>
      </c>
      <c r="O80" s="112">
        <v>101.95191115831584</v>
      </c>
      <c r="P80" s="112">
        <v>101.64586206260637</v>
      </c>
      <c r="Q80" s="112">
        <v>101.17728821245917</v>
      </c>
      <c r="R80" s="112">
        <v>101.56101150591819</v>
      </c>
      <c r="S80" s="112">
        <v>101.69664083640177</v>
      </c>
      <c r="T80" s="112">
        <v>101.8496611657545</v>
      </c>
      <c r="U80" s="112"/>
      <c r="V80" s="112"/>
      <c r="W80" s="112"/>
      <c r="X80" s="112"/>
      <c r="Y80" s="112"/>
      <c r="Z80" s="112"/>
      <c r="AA80" s="112"/>
    </row>
    <row r="81" spans="1:27" s="116" customFormat="1" ht="12.75">
      <c r="A81" s="765" t="s">
        <v>4168</v>
      </c>
      <c r="B81" s="765" t="s">
        <v>106</v>
      </c>
      <c r="C81" s="765" t="s">
        <v>2237</v>
      </c>
      <c r="D81" s="112">
        <v>110.9087093714989</v>
      </c>
      <c r="E81" s="112">
        <v>110.92626675594941</v>
      </c>
      <c r="F81" s="112">
        <v>110.04530571997897</v>
      </c>
      <c r="G81" s="112">
        <v>109.85123900882559</v>
      </c>
      <c r="H81" s="112">
        <v>107.97237805629135</v>
      </c>
      <c r="I81" s="112">
        <v>106.07805052182229</v>
      </c>
      <c r="J81" s="112">
        <v>104.26442833464399</v>
      </c>
      <c r="K81" s="112">
        <v>102.96286600051516</v>
      </c>
      <c r="L81" s="112">
        <v>99.760492471782186</v>
      </c>
      <c r="M81" s="112">
        <v>99.559413375732191</v>
      </c>
      <c r="N81" s="112">
        <v>98.855354958532786</v>
      </c>
      <c r="O81" s="112">
        <v>97.564854724323723</v>
      </c>
      <c r="P81" s="112">
        <v>96.925081127349813</v>
      </c>
      <c r="Q81" s="112">
        <v>96.913776807383996</v>
      </c>
      <c r="R81" s="112">
        <v>96.840265218047165</v>
      </c>
      <c r="S81" s="112">
        <v>97.170421270477931</v>
      </c>
      <c r="T81" s="112">
        <v>97.019438488084248</v>
      </c>
      <c r="U81" s="112"/>
      <c r="V81" s="112"/>
      <c r="W81" s="112"/>
      <c r="X81" s="112"/>
      <c r="Y81" s="112"/>
      <c r="Z81" s="112"/>
      <c r="AA81" s="112"/>
    </row>
    <row r="82" spans="1:27" s="116" customFormat="1" ht="12.75">
      <c r="A82" s="762" t="s">
        <v>2238</v>
      </c>
      <c r="B82" s="762" t="s">
        <v>107</v>
      </c>
      <c r="C82" s="762" t="s">
        <v>2239</v>
      </c>
      <c r="D82" s="112">
        <v>111.18876222399206</v>
      </c>
      <c r="E82" s="112">
        <v>111.10830388069655</v>
      </c>
      <c r="F82" s="112">
        <v>110.20994013305638</v>
      </c>
      <c r="G82" s="112">
        <v>109.98431026796662</v>
      </c>
      <c r="H82" s="112">
        <v>108.00483189816813</v>
      </c>
      <c r="I82" s="112">
        <v>106.06400366527897</v>
      </c>
      <c r="J82" s="112">
        <v>104.2493097182613</v>
      </c>
      <c r="K82" s="112">
        <v>102.96358816207101</v>
      </c>
      <c r="L82" s="112">
        <v>99.683690288521944</v>
      </c>
      <c r="M82" s="112">
        <v>99.489520332175928</v>
      </c>
      <c r="N82" s="112">
        <v>98.80940316062123</v>
      </c>
      <c r="O82" s="112">
        <v>97.512769555419695</v>
      </c>
      <c r="P82" s="112">
        <v>96.863062029388189</v>
      </c>
      <c r="Q82" s="112">
        <v>96.856919909268655</v>
      </c>
      <c r="R82" s="112">
        <v>96.794627038088805</v>
      </c>
      <c r="S82" s="112">
        <v>97.164793138477208</v>
      </c>
      <c r="T82" s="112">
        <v>97.011795120592026</v>
      </c>
      <c r="U82" s="112"/>
      <c r="V82" s="112"/>
      <c r="W82" s="112"/>
      <c r="X82" s="112"/>
      <c r="Y82" s="112"/>
      <c r="Z82" s="112"/>
      <c r="AA82" s="112"/>
    </row>
    <row r="83" spans="1:27" s="116" customFormat="1" ht="12.75">
      <c r="A83" s="762" t="s">
        <v>4169</v>
      </c>
      <c r="B83" s="762" t="s">
        <v>108</v>
      </c>
      <c r="C83" s="762" t="s">
        <v>2240</v>
      </c>
      <c r="D83" s="112">
        <v>100.00678305800639</v>
      </c>
      <c r="E83" s="112">
        <v>103.56593428787684</v>
      </c>
      <c r="F83" s="112">
        <v>103.36295843729543</v>
      </c>
      <c r="G83" s="112">
        <v>104.51624498063137</v>
      </c>
      <c r="H83" s="112">
        <v>106.64334452496203</v>
      </c>
      <c r="I83" s="112">
        <v>106.70152686847108</v>
      </c>
      <c r="J83" s="112">
        <v>104.9335866748533</v>
      </c>
      <c r="K83" s="112">
        <v>102.95640315507497</v>
      </c>
      <c r="L83" s="112">
        <v>103.08217278086835</v>
      </c>
      <c r="M83" s="112">
        <v>102.57972032400401</v>
      </c>
      <c r="N83" s="112">
        <v>100.84632858902431</v>
      </c>
      <c r="O83" s="112">
        <v>99.814906762548077</v>
      </c>
      <c r="P83" s="112">
        <v>99.671958663619421</v>
      </c>
      <c r="Q83" s="112">
        <v>99.429648531777431</v>
      </c>
      <c r="R83" s="112">
        <v>98.855163695042734</v>
      </c>
      <c r="S83" s="112">
        <v>97.414497045610375</v>
      </c>
      <c r="T83" s="112">
        <v>97.348521140803086</v>
      </c>
      <c r="U83" s="112"/>
      <c r="V83" s="112"/>
      <c r="W83" s="112"/>
      <c r="X83" s="112"/>
      <c r="Y83" s="112"/>
      <c r="Z83" s="112"/>
      <c r="AA83" s="112"/>
    </row>
    <row r="84" spans="1:27" s="116" customFormat="1" ht="25.5">
      <c r="A84" s="765" t="s">
        <v>4170</v>
      </c>
      <c r="B84" s="765" t="s">
        <v>109</v>
      </c>
      <c r="C84" s="765" t="s">
        <v>2241</v>
      </c>
      <c r="D84" s="112">
        <v>102.4928093039412</v>
      </c>
      <c r="E84" s="112">
        <v>102.12252074535013</v>
      </c>
      <c r="F84" s="112">
        <v>102.07139985550953</v>
      </c>
      <c r="G84" s="112">
        <v>102.39577427119816</v>
      </c>
      <c r="H84" s="112">
        <v>103.20407326398086</v>
      </c>
      <c r="I84" s="112">
        <v>103.32370280318858</v>
      </c>
      <c r="J84" s="112">
        <v>103.42259399147076</v>
      </c>
      <c r="K84" s="112">
        <v>103.44202372487948</v>
      </c>
      <c r="L84" s="112">
        <v>103.60372350378542</v>
      </c>
      <c r="M84" s="112">
        <v>102.70190068580848</v>
      </c>
      <c r="N84" s="112">
        <v>102.79340157652443</v>
      </c>
      <c r="O84" s="112">
        <v>102.52821132512884</v>
      </c>
      <c r="P84" s="112">
        <v>101.93374063018619</v>
      </c>
      <c r="Q84" s="112">
        <v>102.01575133366347</v>
      </c>
      <c r="R84" s="112">
        <v>101.69718432190567</v>
      </c>
      <c r="S84" s="112">
        <v>101.97394075050094</v>
      </c>
      <c r="T84" s="112">
        <v>101.59629112340711</v>
      </c>
      <c r="U84" s="112"/>
      <c r="V84" s="112"/>
      <c r="W84" s="112"/>
      <c r="X84" s="112"/>
      <c r="Y84" s="112"/>
      <c r="Z84" s="112"/>
      <c r="AA84" s="112"/>
    </row>
    <row r="85" spans="1:27" s="116" customFormat="1" ht="12.75">
      <c r="A85" s="762" t="s">
        <v>4171</v>
      </c>
      <c r="B85" s="762" t="s">
        <v>110</v>
      </c>
      <c r="C85" s="762" t="s">
        <v>2242</v>
      </c>
      <c r="D85" s="112">
        <v>102.32238453495788</v>
      </c>
      <c r="E85" s="112">
        <v>101.90264566501939</v>
      </c>
      <c r="F85" s="112">
        <v>101.85186968721067</v>
      </c>
      <c r="G85" s="112">
        <v>102.12124105356565</v>
      </c>
      <c r="H85" s="112">
        <v>102.95454716106261</v>
      </c>
      <c r="I85" s="112">
        <v>103.08020316806174</v>
      </c>
      <c r="J85" s="112">
        <v>103.18519871810052</v>
      </c>
      <c r="K85" s="112">
        <v>103.22131798799936</v>
      </c>
      <c r="L85" s="112">
        <v>103.43974811499848</v>
      </c>
      <c r="M85" s="112">
        <v>102.53728181232714</v>
      </c>
      <c r="N85" s="112">
        <v>102.76382141069003</v>
      </c>
      <c r="O85" s="112">
        <v>102.53900874798501</v>
      </c>
      <c r="P85" s="112">
        <v>101.90107545243214</v>
      </c>
      <c r="Q85" s="112">
        <v>102.06472173357466</v>
      </c>
      <c r="R85" s="112">
        <v>101.67241033610119</v>
      </c>
      <c r="S85" s="112">
        <v>102.05435705385733</v>
      </c>
      <c r="T85" s="112">
        <v>101.71495595807411</v>
      </c>
      <c r="U85" s="112"/>
      <c r="V85" s="112"/>
      <c r="W85" s="112"/>
      <c r="X85" s="112"/>
      <c r="Y85" s="112"/>
      <c r="Z85" s="112"/>
      <c r="AA85" s="112"/>
    </row>
    <row r="86" spans="1:27" s="116" customFormat="1" ht="25.5">
      <c r="A86" s="766" t="s">
        <v>4173</v>
      </c>
      <c r="B86" s="766" t="s">
        <v>4172</v>
      </c>
      <c r="C86" s="766" t="s">
        <v>4174</v>
      </c>
      <c r="D86" s="112">
        <v>105.75996648542653</v>
      </c>
      <c r="E86" s="112">
        <v>105.96020491123093</v>
      </c>
      <c r="F86" s="112">
        <v>105.79289505517944</v>
      </c>
      <c r="G86" s="112">
        <v>107.12329654920285</v>
      </c>
      <c r="H86" s="112">
        <v>107.99687849514399</v>
      </c>
      <c r="I86" s="112">
        <v>108.11048014839253</v>
      </c>
      <c r="J86" s="112">
        <v>108.21174736382002</v>
      </c>
      <c r="K86" s="112">
        <v>108.41411397718484</v>
      </c>
      <c r="L86" s="112">
        <v>107.80983004641659</v>
      </c>
      <c r="M86" s="112">
        <v>106.5401780988517</v>
      </c>
      <c r="N86" s="112">
        <v>104.82849593802254</v>
      </c>
      <c r="O86" s="112">
        <v>103.96603138669118</v>
      </c>
      <c r="P86" s="112">
        <v>103.72970657079425</v>
      </c>
      <c r="Q86" s="112">
        <v>102.66134732964376</v>
      </c>
      <c r="R86" s="112">
        <v>103.26512604413425</v>
      </c>
      <c r="S86" s="112">
        <v>102.1402908342645</v>
      </c>
      <c r="T86" s="112">
        <v>101.04202307084029</v>
      </c>
      <c r="U86" s="112"/>
      <c r="V86" s="112"/>
      <c r="W86" s="112"/>
      <c r="X86" s="112"/>
      <c r="Y86" s="112"/>
      <c r="Z86" s="112"/>
      <c r="AA86" s="112"/>
    </row>
    <row r="87" spans="1:27" s="116" customFormat="1" ht="25.5">
      <c r="A87" s="766" t="s">
        <v>4175</v>
      </c>
      <c r="B87" s="766" t="s">
        <v>2863</v>
      </c>
      <c r="C87" s="766" t="s">
        <v>2872</v>
      </c>
      <c r="D87" s="112">
        <v>100</v>
      </c>
      <c r="E87" s="112">
        <v>100</v>
      </c>
      <c r="F87" s="112">
        <v>100</v>
      </c>
      <c r="G87" s="112">
        <v>100</v>
      </c>
      <c r="H87" s="112">
        <v>100</v>
      </c>
      <c r="I87" s="112">
        <v>99.971415837224015</v>
      </c>
      <c r="J87" s="112">
        <v>99.94283167444803</v>
      </c>
      <c r="K87" s="112">
        <v>99.091816392542327</v>
      </c>
      <c r="L87" s="112">
        <v>99.060650216160809</v>
      </c>
      <c r="M87" s="112">
        <v>99.060650216160809</v>
      </c>
      <c r="N87" s="112">
        <v>99.060650216160809</v>
      </c>
      <c r="O87" s="112">
        <v>99.003481890608853</v>
      </c>
      <c r="P87" s="112">
        <v>99.003481890608853</v>
      </c>
      <c r="Q87" s="112">
        <v>99.003481890608853</v>
      </c>
      <c r="R87" s="112">
        <v>99.003481890608853</v>
      </c>
      <c r="S87" s="112">
        <v>99.003481890608853</v>
      </c>
      <c r="T87" s="112">
        <v>99.003481890608853</v>
      </c>
      <c r="U87" s="112"/>
      <c r="V87" s="112"/>
      <c r="W87" s="112"/>
      <c r="X87" s="112"/>
      <c r="Y87" s="112"/>
      <c r="Z87" s="112"/>
      <c r="AA87" s="112"/>
    </row>
    <row r="88" spans="1:27" s="116" customFormat="1" ht="5.0999999999999996" customHeight="1">
      <c r="A88" s="766"/>
      <c r="B88" s="766"/>
      <c r="C88" s="766"/>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row>
    <row r="89" spans="1:27" s="116" customFormat="1" ht="26.25" thickBot="1">
      <c r="A89" s="1231" t="s">
        <v>4676</v>
      </c>
      <c r="B89" s="1231" t="s">
        <v>4675</v>
      </c>
      <c r="C89" s="1231" t="s">
        <v>4677</v>
      </c>
      <c r="D89" s="1232">
        <v>102.64653515266508</v>
      </c>
      <c r="E89" s="1232">
        <v>103.0307390071914</v>
      </c>
      <c r="F89" s="1232">
        <v>102.81794333640566</v>
      </c>
      <c r="G89" s="1232">
        <v>102.98769082005262</v>
      </c>
      <c r="H89" s="1232">
        <v>103.09424013786439</v>
      </c>
      <c r="I89" s="1232">
        <v>103.06983087544683</v>
      </c>
      <c r="J89" s="1232">
        <v>102.69067226068852</v>
      </c>
      <c r="K89" s="1232">
        <v>102.38004594646468</v>
      </c>
      <c r="L89" s="1232">
        <v>102.50155439601262</v>
      </c>
      <c r="M89" s="1232">
        <v>102.16868856697519</v>
      </c>
      <c r="N89" s="1232">
        <v>101.99617219909032</v>
      </c>
      <c r="O89" s="1232">
        <v>101.96165750221209</v>
      </c>
      <c r="P89" s="1232">
        <v>101.63368058002781</v>
      </c>
      <c r="Q89" s="1232">
        <v>100.77947011346475</v>
      </c>
      <c r="R89" s="1232">
        <v>100.70880423612087</v>
      </c>
      <c r="S89" s="1232">
        <v>100.76481994039894</v>
      </c>
      <c r="T89" s="1232">
        <v>103.09424013786439</v>
      </c>
      <c r="U89" s="1232"/>
      <c r="V89" s="1232"/>
      <c r="W89" s="1232"/>
      <c r="X89" s="1232"/>
      <c r="Y89" s="1232"/>
      <c r="Z89" s="1232"/>
      <c r="AA89" s="1232"/>
    </row>
    <row r="90" spans="1:27" s="116" customFormat="1" ht="5.0999999999999996" customHeight="1">
      <c r="A90" s="119"/>
      <c r="B90" s="119"/>
      <c r="C90" s="119"/>
    </row>
    <row r="91" spans="1:27" s="116" customFormat="1" ht="12.75" customHeight="1">
      <c r="A91" s="116" t="s">
        <v>2581</v>
      </c>
      <c r="B91" s="116" t="s">
        <v>2582</v>
      </c>
      <c r="C91" s="116" t="s">
        <v>2583</v>
      </c>
    </row>
    <row r="92" spans="1:27" s="116" customFormat="1" ht="12.75">
      <c r="A92" s="116" t="s">
        <v>2818</v>
      </c>
      <c r="B92" s="116" t="s">
        <v>2819</v>
      </c>
      <c r="C92" s="116" t="s">
        <v>2820</v>
      </c>
    </row>
  </sheetData>
  <mergeCells count="5">
    <mergeCell ref="A6:A7"/>
    <mergeCell ref="B6:B7"/>
    <mergeCell ref="C6:C7"/>
    <mergeCell ref="D6:O6"/>
    <mergeCell ref="P6:AA6"/>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2"/>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6384" width="9.140625" style="24"/>
  </cols>
  <sheetData>
    <row r="1" spans="1:27" ht="15" customHeight="1">
      <c r="A1" s="49" t="s">
        <v>595</v>
      </c>
      <c r="B1" s="49" t="s">
        <v>202</v>
      </c>
      <c r="C1" s="49" t="s">
        <v>596</v>
      </c>
    </row>
    <row r="2" spans="1:27" ht="5.0999999999999996" customHeight="1">
      <c r="A2" s="49"/>
      <c r="B2" s="49"/>
      <c r="C2" s="49"/>
    </row>
    <row r="3" spans="1:27" s="114" customFormat="1" ht="18.75" customHeight="1">
      <c r="A3" s="113" t="s">
        <v>4648</v>
      </c>
      <c r="B3" s="113" t="s">
        <v>4649</v>
      </c>
      <c r="C3" s="113" t="s">
        <v>4650</v>
      </c>
    </row>
    <row r="4" spans="1:27" s="116" customFormat="1" ht="5.0999999999999996" customHeight="1">
      <c r="A4" s="115"/>
      <c r="B4" s="115"/>
      <c r="C4" s="115"/>
    </row>
    <row r="5" spans="1:27" s="116" customFormat="1" ht="12.75" customHeight="1" thickBot="1">
      <c r="A5" s="117" t="s">
        <v>935</v>
      </c>
      <c r="B5" s="117" t="s">
        <v>113</v>
      </c>
      <c r="C5" s="117" t="s">
        <v>936</v>
      </c>
      <c r="D5" s="118"/>
      <c r="E5" s="118"/>
      <c r="F5" s="118"/>
      <c r="G5" s="118"/>
      <c r="H5" s="118"/>
      <c r="I5" s="118"/>
      <c r="J5" s="118"/>
      <c r="K5" s="118"/>
      <c r="L5" s="118"/>
      <c r="M5" s="118"/>
      <c r="N5" s="118"/>
      <c r="O5" s="118"/>
      <c r="P5" s="118"/>
      <c r="Q5" s="118"/>
      <c r="R5" s="118"/>
      <c r="S5" s="118"/>
      <c r="T5" s="118"/>
      <c r="U5" s="118"/>
      <c r="V5" s="118"/>
      <c r="W5" s="118"/>
      <c r="X5" s="118"/>
      <c r="Y5" s="118"/>
      <c r="Z5" s="118"/>
      <c r="AA5" s="118"/>
    </row>
    <row r="6" spans="1:27" s="116" customFormat="1" ht="17.100000000000001" customHeight="1">
      <c r="A6" s="1392"/>
      <c r="B6" s="1392"/>
      <c r="C6" s="1392"/>
      <c r="D6" s="1360">
        <v>2018</v>
      </c>
      <c r="E6" s="1360"/>
      <c r="F6" s="1360"/>
      <c r="G6" s="1360"/>
      <c r="H6" s="1360"/>
      <c r="I6" s="1360"/>
      <c r="J6" s="1360"/>
      <c r="K6" s="1360"/>
      <c r="L6" s="1360"/>
      <c r="M6" s="1360"/>
      <c r="N6" s="1360"/>
      <c r="O6" s="1361"/>
      <c r="P6" s="1360">
        <v>2019</v>
      </c>
      <c r="Q6" s="1360"/>
      <c r="R6" s="1360"/>
      <c r="S6" s="1360"/>
      <c r="T6" s="1360"/>
      <c r="U6" s="1360"/>
      <c r="V6" s="1360"/>
      <c r="W6" s="1360"/>
      <c r="X6" s="1360"/>
      <c r="Y6" s="1360"/>
      <c r="Z6" s="1360"/>
      <c r="AA6" s="1361"/>
    </row>
    <row r="7" spans="1:27" s="116" customFormat="1" ht="17.100000000000001" customHeight="1" thickBot="1">
      <c r="A7" s="1393"/>
      <c r="B7" s="1393"/>
      <c r="C7" s="1393"/>
      <c r="D7" s="120" t="s">
        <v>777</v>
      </c>
      <c r="E7" s="120" t="s">
        <v>778</v>
      </c>
      <c r="F7" s="120" t="s">
        <v>779</v>
      </c>
      <c r="G7" s="120" t="s">
        <v>780</v>
      </c>
      <c r="H7" s="120" t="s">
        <v>781</v>
      </c>
      <c r="I7" s="120" t="s">
        <v>782</v>
      </c>
      <c r="J7" s="120" t="s">
        <v>783</v>
      </c>
      <c r="K7" s="120" t="s">
        <v>784</v>
      </c>
      <c r="L7" s="120" t="s">
        <v>785</v>
      </c>
      <c r="M7" s="120" t="s">
        <v>786</v>
      </c>
      <c r="N7" s="120" t="s">
        <v>787</v>
      </c>
      <c r="O7" s="120" t="s">
        <v>788</v>
      </c>
      <c r="P7" s="120" t="s">
        <v>777</v>
      </c>
      <c r="Q7" s="120" t="s">
        <v>778</v>
      </c>
      <c r="R7" s="120" t="s">
        <v>779</v>
      </c>
      <c r="S7" s="120" t="s">
        <v>780</v>
      </c>
      <c r="T7" s="120" t="s">
        <v>781</v>
      </c>
      <c r="U7" s="120" t="s">
        <v>782</v>
      </c>
      <c r="V7" s="120" t="s">
        <v>783</v>
      </c>
      <c r="W7" s="120" t="s">
        <v>784</v>
      </c>
      <c r="X7" s="120" t="s">
        <v>785</v>
      </c>
      <c r="Y7" s="120" t="s">
        <v>786</v>
      </c>
      <c r="Z7" s="120" t="s">
        <v>787</v>
      </c>
      <c r="AA7" s="120" t="s">
        <v>788</v>
      </c>
    </row>
    <row r="8" spans="1:27" s="116" customFormat="1" ht="5.0999999999999996" customHeight="1">
      <c r="A8" s="760"/>
      <c r="B8" s="760"/>
      <c r="C8" s="760"/>
      <c r="D8" s="111"/>
      <c r="E8" s="111"/>
      <c r="F8" s="111"/>
      <c r="G8" s="111"/>
      <c r="H8" s="111"/>
      <c r="I8" s="111"/>
      <c r="J8" s="111"/>
      <c r="K8" s="111"/>
      <c r="L8" s="111"/>
      <c r="M8" s="111"/>
      <c r="N8" s="111"/>
      <c r="O8" s="111"/>
      <c r="P8" s="111"/>
      <c r="Q8" s="111"/>
      <c r="R8" s="111"/>
      <c r="S8" s="111"/>
      <c r="T8" s="111"/>
      <c r="U8" s="111"/>
      <c r="V8" s="111"/>
      <c r="W8" s="111"/>
      <c r="X8" s="111"/>
      <c r="Y8" s="111"/>
      <c r="Z8" s="111"/>
      <c r="AA8" s="111"/>
    </row>
    <row r="9" spans="1:27" s="116" customFormat="1" ht="38.25">
      <c r="A9" s="761" t="s">
        <v>4105</v>
      </c>
      <c r="B9" s="761" t="s">
        <v>2164</v>
      </c>
      <c r="C9" s="761" t="s">
        <v>2171</v>
      </c>
      <c r="D9" s="336">
        <v>100.55777062286386</v>
      </c>
      <c r="E9" s="336">
        <v>101.41575815507453</v>
      </c>
      <c r="F9" s="336">
        <v>101.13372489425893</v>
      </c>
      <c r="G9" s="336">
        <v>100.62640066743744</v>
      </c>
      <c r="H9" s="336">
        <v>100.13235772622673</v>
      </c>
      <c r="I9" s="336">
        <v>99.893559409586814</v>
      </c>
      <c r="J9" s="336">
        <v>99.217142714802478</v>
      </c>
      <c r="K9" s="336">
        <v>98.798182150075846</v>
      </c>
      <c r="L9" s="336">
        <v>98.870984206891663</v>
      </c>
      <c r="M9" s="336">
        <v>99.130779443036573</v>
      </c>
      <c r="N9" s="336">
        <v>99.808205613766134</v>
      </c>
      <c r="O9" s="336">
        <v>100.48634463686432</v>
      </c>
      <c r="P9" s="336">
        <v>100.4270304745182</v>
      </c>
      <c r="Q9" s="336">
        <v>100.22953005966382</v>
      </c>
      <c r="R9" s="336">
        <v>99.977419438254103</v>
      </c>
      <c r="S9" s="336">
        <v>99.611759475378108</v>
      </c>
      <c r="T9" s="336">
        <v>99.733821571268919</v>
      </c>
      <c r="U9" s="336"/>
      <c r="V9" s="336"/>
      <c r="W9" s="336"/>
      <c r="X9" s="336"/>
      <c r="Y9" s="336"/>
      <c r="Z9" s="336"/>
      <c r="AA9" s="336"/>
    </row>
    <row r="10" spans="1:27" s="116" customFormat="1" ht="12.75">
      <c r="A10" s="765" t="s">
        <v>4104</v>
      </c>
      <c r="B10" s="765" t="s">
        <v>4101</v>
      </c>
      <c r="C10" s="765" t="s">
        <v>4176</v>
      </c>
      <c r="D10" s="238">
        <v>100.66459336052134</v>
      </c>
      <c r="E10" s="238">
        <v>100.98754189561443</v>
      </c>
      <c r="F10" s="238">
        <v>100.69049511881292</v>
      </c>
      <c r="G10" s="238">
        <v>100.00032136986169</v>
      </c>
      <c r="H10" s="238">
        <v>99.337563438696606</v>
      </c>
      <c r="I10" s="238">
        <v>99.128498884367716</v>
      </c>
      <c r="J10" s="238">
        <v>98.230266457904534</v>
      </c>
      <c r="K10" s="238">
        <v>97.423251794286386</v>
      </c>
      <c r="L10" s="238">
        <v>97.496009079528818</v>
      </c>
      <c r="M10" s="238">
        <v>98.046529667729089</v>
      </c>
      <c r="N10" s="238">
        <v>98.889003382040585</v>
      </c>
      <c r="O10" s="238">
        <v>99.719557568321591</v>
      </c>
      <c r="P10" s="238">
        <v>100.57751229245335</v>
      </c>
      <c r="Q10" s="238">
        <v>100.35915197236453</v>
      </c>
      <c r="R10" s="238">
        <v>100.14276269954463</v>
      </c>
      <c r="S10" s="238">
        <v>99.680296609990023</v>
      </c>
      <c r="T10" s="238">
        <v>99.816228165291534</v>
      </c>
      <c r="U10" s="238"/>
      <c r="V10" s="238"/>
      <c r="W10" s="238"/>
      <c r="X10" s="238"/>
      <c r="Y10" s="238"/>
      <c r="Z10" s="238"/>
      <c r="AA10" s="238"/>
    </row>
    <row r="11" spans="1:27" s="116" customFormat="1" ht="25.5">
      <c r="A11" s="766" t="s">
        <v>2172</v>
      </c>
      <c r="B11" s="766" t="s">
        <v>2165</v>
      </c>
      <c r="C11" s="766" t="s">
        <v>2173</v>
      </c>
      <c r="D11" s="238">
        <v>100.58906546106073</v>
      </c>
      <c r="E11" s="238">
        <v>101.0129032448485</v>
      </c>
      <c r="F11" s="238">
        <v>100.55308495819529</v>
      </c>
      <c r="G11" s="238">
        <v>99.273792707578252</v>
      </c>
      <c r="H11" s="238">
        <v>98.141181452329434</v>
      </c>
      <c r="I11" s="238">
        <v>97.664044145782796</v>
      </c>
      <c r="J11" s="238">
        <v>96.08797630248975</v>
      </c>
      <c r="K11" s="238">
        <v>94.614556129440814</v>
      </c>
      <c r="L11" s="238">
        <v>94.650155651039341</v>
      </c>
      <c r="M11" s="238">
        <v>95.087951822168478</v>
      </c>
      <c r="N11" s="238">
        <v>96.054354478124608</v>
      </c>
      <c r="O11" s="238">
        <v>97.394314160825076</v>
      </c>
      <c r="P11" s="238">
        <v>100.56353990690508</v>
      </c>
      <c r="Q11" s="238">
        <v>100.31006914270846</v>
      </c>
      <c r="R11" s="238">
        <v>100.42394455978361</v>
      </c>
      <c r="S11" s="238">
        <v>100.14289862981502</v>
      </c>
      <c r="T11" s="238">
        <v>100.45263782055854</v>
      </c>
      <c r="U11" s="238"/>
      <c r="V11" s="238"/>
      <c r="W11" s="238"/>
      <c r="X11" s="238"/>
      <c r="Y11" s="238"/>
      <c r="Z11" s="238"/>
      <c r="AA11" s="238"/>
    </row>
    <row r="12" spans="1:27" s="116" customFormat="1" ht="12.75">
      <c r="A12" s="766" t="s">
        <v>4106</v>
      </c>
      <c r="B12" s="766" t="s">
        <v>2166</v>
      </c>
      <c r="C12" s="766" t="s">
        <v>2174</v>
      </c>
      <c r="D12" s="238">
        <v>103.8002099131087</v>
      </c>
      <c r="E12" s="238">
        <v>104.9701207551706</v>
      </c>
      <c r="F12" s="238">
        <v>105.51130237954629</v>
      </c>
      <c r="G12" s="238">
        <v>105.70824982730147</v>
      </c>
      <c r="H12" s="238">
        <v>105.77520315966285</v>
      </c>
      <c r="I12" s="238">
        <v>105.95040496547897</v>
      </c>
      <c r="J12" s="238">
        <v>106.11611191445157</v>
      </c>
      <c r="K12" s="238">
        <v>105.80054953816607</v>
      </c>
      <c r="L12" s="238">
        <v>105.79516726208986</v>
      </c>
      <c r="M12" s="238">
        <v>105.86442091967061</v>
      </c>
      <c r="N12" s="238">
        <v>106.35538417769641</v>
      </c>
      <c r="O12" s="238">
        <v>106.4489336434896</v>
      </c>
      <c r="P12" s="238">
        <v>102.62164460880172</v>
      </c>
      <c r="Q12" s="238">
        <v>103.29289442867071</v>
      </c>
      <c r="R12" s="238">
        <v>103.16111013493352</v>
      </c>
      <c r="S12" s="238">
        <v>103.35509510918406</v>
      </c>
      <c r="T12" s="238">
        <v>103.40083630611932</v>
      </c>
      <c r="U12" s="238"/>
      <c r="V12" s="238"/>
      <c r="W12" s="238"/>
      <c r="X12" s="238"/>
      <c r="Y12" s="238"/>
      <c r="Z12" s="238"/>
      <c r="AA12" s="238"/>
    </row>
    <row r="13" spans="1:27" s="116" customFormat="1" ht="12.75">
      <c r="A13" s="762" t="s">
        <v>4107</v>
      </c>
      <c r="B13" s="762" t="s">
        <v>63</v>
      </c>
      <c r="C13" s="762" t="s">
        <v>2175</v>
      </c>
      <c r="D13" s="112">
        <v>99.848427344449817</v>
      </c>
      <c r="E13" s="112">
        <v>99.761007277701424</v>
      </c>
      <c r="F13" s="112">
        <v>99.469029659630905</v>
      </c>
      <c r="G13" s="112">
        <v>99.436920867181684</v>
      </c>
      <c r="H13" s="112">
        <v>99.292393520817583</v>
      </c>
      <c r="I13" s="112">
        <v>99.388559305047195</v>
      </c>
      <c r="J13" s="112">
        <v>99.234610581916911</v>
      </c>
      <c r="K13" s="112">
        <v>99.324586312216383</v>
      </c>
      <c r="L13" s="112">
        <v>99.478810419230214</v>
      </c>
      <c r="M13" s="112">
        <v>100.3492522190222</v>
      </c>
      <c r="N13" s="112">
        <v>101.1024318540086</v>
      </c>
      <c r="O13" s="112">
        <v>101.35499889226772</v>
      </c>
      <c r="P13" s="112">
        <v>99.958760176335431</v>
      </c>
      <c r="Q13" s="112">
        <v>99.514795629043661</v>
      </c>
      <c r="R13" s="112">
        <v>98.775012160922387</v>
      </c>
      <c r="S13" s="112">
        <v>97.834125488400588</v>
      </c>
      <c r="T13" s="112">
        <v>97.736774916183165</v>
      </c>
      <c r="U13" s="112"/>
      <c r="V13" s="112"/>
      <c r="W13" s="112"/>
      <c r="X13" s="112"/>
      <c r="Y13" s="112"/>
      <c r="Z13" s="112"/>
      <c r="AA13" s="112"/>
    </row>
    <row r="14" spans="1:27" s="116" customFormat="1" ht="12.75">
      <c r="A14" s="1156" t="s">
        <v>4102</v>
      </c>
      <c r="B14" s="1156" t="s">
        <v>409</v>
      </c>
      <c r="C14" s="1156" t="s">
        <v>4103</v>
      </c>
      <c r="D14" s="112">
        <v>100.05619832681828</v>
      </c>
      <c r="E14" s="112">
        <v>103.42639200673602</v>
      </c>
      <c r="F14" s="112">
        <v>103.21485276105184</v>
      </c>
      <c r="G14" s="112">
        <v>103.56607472632888</v>
      </c>
      <c r="H14" s="112">
        <v>103.86421111645154</v>
      </c>
      <c r="I14" s="112">
        <v>103.48580177916674</v>
      </c>
      <c r="J14" s="112">
        <v>103.85089205449852</v>
      </c>
      <c r="K14" s="112">
        <v>105.25398913067325</v>
      </c>
      <c r="L14" s="112">
        <v>105.3270014065989</v>
      </c>
      <c r="M14" s="112">
        <v>104.22173349657611</v>
      </c>
      <c r="N14" s="112">
        <v>104.12420035427591</v>
      </c>
      <c r="O14" s="112">
        <v>104.08669376646593</v>
      </c>
      <c r="P14" s="112">
        <v>99.750107903750944</v>
      </c>
      <c r="Q14" s="112">
        <v>99.646443015813219</v>
      </c>
      <c r="R14" s="112">
        <v>99.233644628595812</v>
      </c>
      <c r="S14" s="112">
        <v>99.303454232983583</v>
      </c>
      <c r="T14" s="112">
        <v>99.363126398660725</v>
      </c>
      <c r="U14" s="112"/>
      <c r="V14" s="112"/>
      <c r="W14" s="112"/>
      <c r="X14" s="112"/>
      <c r="Y14" s="112"/>
      <c r="Z14" s="112"/>
      <c r="AA14" s="112"/>
    </row>
    <row r="15" spans="1:27" s="116" customFormat="1" ht="5.0999999999999996" customHeight="1">
      <c r="A15" s="763"/>
      <c r="B15" s="763"/>
      <c r="C15" s="763"/>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row>
    <row r="16" spans="1:27" s="116" customFormat="1" ht="25.5" customHeight="1">
      <c r="A16" s="885" t="s">
        <v>4108</v>
      </c>
      <c r="B16" s="885" t="s">
        <v>2167</v>
      </c>
      <c r="C16" s="885" t="s">
        <v>2176</v>
      </c>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row>
    <row r="17" spans="1:27" s="116" customFormat="1" ht="25.5">
      <c r="A17" s="765" t="s">
        <v>2177</v>
      </c>
      <c r="B17" s="765" t="s">
        <v>64</v>
      </c>
      <c r="C17" s="765" t="s">
        <v>2178</v>
      </c>
      <c r="D17" s="112">
        <v>100.58906546106073</v>
      </c>
      <c r="E17" s="112">
        <v>101.0129032448485</v>
      </c>
      <c r="F17" s="112">
        <v>100.55308495819529</v>
      </c>
      <c r="G17" s="112">
        <v>99.273792707578252</v>
      </c>
      <c r="H17" s="112">
        <v>98.141181452329434</v>
      </c>
      <c r="I17" s="112">
        <v>97.664044145782796</v>
      </c>
      <c r="J17" s="112">
        <v>96.08797630248975</v>
      </c>
      <c r="K17" s="112">
        <v>94.614556129440814</v>
      </c>
      <c r="L17" s="112">
        <v>94.650155651039341</v>
      </c>
      <c r="M17" s="112">
        <v>95.087951822168478</v>
      </c>
      <c r="N17" s="112">
        <v>96.054354478124608</v>
      </c>
      <c r="O17" s="112">
        <v>97.394314160825076</v>
      </c>
      <c r="P17" s="112">
        <v>100.56353990690508</v>
      </c>
      <c r="Q17" s="112">
        <v>100.31006914270846</v>
      </c>
      <c r="R17" s="112">
        <v>100.42394455978361</v>
      </c>
      <c r="S17" s="112">
        <v>100.14289862981502</v>
      </c>
      <c r="T17" s="112">
        <v>100.45263782055854</v>
      </c>
      <c r="U17" s="112"/>
      <c r="V17" s="112"/>
      <c r="W17" s="112"/>
      <c r="X17" s="112"/>
      <c r="Y17" s="112"/>
      <c r="Z17" s="112"/>
      <c r="AA17" s="112"/>
    </row>
    <row r="18" spans="1:27" s="116" customFormat="1" ht="12.75">
      <c r="A18" s="762" t="s">
        <v>4109</v>
      </c>
      <c r="B18" s="762" t="s">
        <v>65</v>
      </c>
      <c r="C18" s="762" t="s">
        <v>2179</v>
      </c>
      <c r="D18" s="112">
        <v>99.915899849962884</v>
      </c>
      <c r="E18" s="112">
        <v>99.643409826215631</v>
      </c>
      <c r="F18" s="112">
        <v>99.28774245670833</v>
      </c>
      <c r="G18" s="112">
        <v>99.067972274551522</v>
      </c>
      <c r="H18" s="112">
        <v>98.851742761218574</v>
      </c>
      <c r="I18" s="112">
        <v>98.935302772831363</v>
      </c>
      <c r="J18" s="112">
        <v>99.003420297480787</v>
      </c>
      <c r="K18" s="112">
        <v>98.763068466972754</v>
      </c>
      <c r="L18" s="112">
        <v>98.607043691566375</v>
      </c>
      <c r="M18" s="112">
        <v>98.61741746311408</v>
      </c>
      <c r="N18" s="112">
        <v>98.695099115556758</v>
      </c>
      <c r="O18" s="112">
        <v>100.01906503048055</v>
      </c>
      <c r="P18" s="112">
        <v>100.21260364548428</v>
      </c>
      <c r="Q18" s="112">
        <v>99.954321557398515</v>
      </c>
      <c r="R18" s="112">
        <v>100.43014057530077</v>
      </c>
      <c r="S18" s="112">
        <v>100.9210586886043</v>
      </c>
      <c r="T18" s="112">
        <v>101.11566181872777</v>
      </c>
      <c r="U18" s="112"/>
      <c r="V18" s="112"/>
      <c r="W18" s="112"/>
      <c r="X18" s="112"/>
      <c r="Y18" s="112"/>
      <c r="Z18" s="112"/>
      <c r="AA18" s="112"/>
    </row>
    <row r="19" spans="1:27" s="116" customFormat="1" ht="12.75">
      <c r="A19" s="764" t="s">
        <v>4111</v>
      </c>
      <c r="B19" s="764" t="s">
        <v>4110</v>
      </c>
      <c r="C19" s="764" t="s">
        <v>4189</v>
      </c>
      <c r="D19" s="112">
        <v>99.61213521442069</v>
      </c>
      <c r="E19" s="112">
        <v>99.098214442426126</v>
      </c>
      <c r="F19" s="112">
        <v>98.022277097540012</v>
      </c>
      <c r="G19" s="112">
        <v>97.562924271423299</v>
      </c>
      <c r="H19" s="112">
        <v>97.127922119745051</v>
      </c>
      <c r="I19" s="112">
        <v>97.185044025648295</v>
      </c>
      <c r="J19" s="112">
        <v>97.307751443706252</v>
      </c>
      <c r="K19" s="112">
        <v>96.775318100562657</v>
      </c>
      <c r="L19" s="112">
        <v>96.201312569168095</v>
      </c>
      <c r="M19" s="112">
        <v>96.266203317910453</v>
      </c>
      <c r="N19" s="112">
        <v>97.263610401363579</v>
      </c>
      <c r="O19" s="112">
        <v>97.051523257644988</v>
      </c>
      <c r="P19" s="112">
        <v>99.664895282407826</v>
      </c>
      <c r="Q19" s="112">
        <v>98.167266848634156</v>
      </c>
      <c r="R19" s="112">
        <v>98.55099118342163</v>
      </c>
      <c r="S19" s="112">
        <v>98.981966520880491</v>
      </c>
      <c r="T19" s="112">
        <v>98.961794027982634</v>
      </c>
      <c r="U19" s="112"/>
      <c r="V19" s="112"/>
      <c r="W19" s="112"/>
      <c r="X19" s="112"/>
      <c r="Y19" s="112"/>
      <c r="Z19" s="112"/>
      <c r="AA19" s="112"/>
    </row>
    <row r="20" spans="1:27" s="116" customFormat="1" ht="12.75">
      <c r="A20" s="764" t="s">
        <v>4113</v>
      </c>
      <c r="B20" s="764" t="s">
        <v>4112</v>
      </c>
      <c r="C20" s="764" t="s">
        <v>4188</v>
      </c>
      <c r="D20" s="112">
        <v>99.812254241308878</v>
      </c>
      <c r="E20" s="112">
        <v>99.72939789044824</v>
      </c>
      <c r="F20" s="112">
        <v>99.408775662558497</v>
      </c>
      <c r="G20" s="112">
        <v>99.028307809476928</v>
      </c>
      <c r="H20" s="112">
        <v>98.887959337141922</v>
      </c>
      <c r="I20" s="112">
        <v>99.016707758413119</v>
      </c>
      <c r="J20" s="112">
        <v>98.661668222473097</v>
      </c>
      <c r="K20" s="112">
        <v>98.285083011257214</v>
      </c>
      <c r="L20" s="112">
        <v>98.323630413237652</v>
      </c>
      <c r="M20" s="112">
        <v>98.683870869851447</v>
      </c>
      <c r="N20" s="112">
        <v>98.57884906732464</v>
      </c>
      <c r="O20" s="112">
        <v>98.557231478434261</v>
      </c>
      <c r="P20" s="112">
        <v>99.810892570510475</v>
      </c>
      <c r="Q20" s="112">
        <v>100.51299220117662</v>
      </c>
      <c r="R20" s="112">
        <v>101.73101379452849</v>
      </c>
      <c r="S20" s="112">
        <v>102.54328818851941</v>
      </c>
      <c r="T20" s="112">
        <v>103.13832572724806</v>
      </c>
      <c r="U20" s="112"/>
      <c r="V20" s="112"/>
      <c r="W20" s="112"/>
      <c r="X20" s="112"/>
      <c r="Y20" s="112"/>
      <c r="Z20" s="112"/>
      <c r="AA20" s="112"/>
    </row>
    <row r="21" spans="1:27" s="116" customFormat="1" ht="25.5">
      <c r="A21" s="781" t="s">
        <v>4115</v>
      </c>
      <c r="B21" s="764" t="s">
        <v>4114</v>
      </c>
      <c r="C21" s="764" t="s">
        <v>4187</v>
      </c>
      <c r="D21" s="112">
        <v>99.864506569711637</v>
      </c>
      <c r="E21" s="112">
        <v>99.864506529591154</v>
      </c>
      <c r="F21" s="112">
        <v>99.864506529591154</v>
      </c>
      <c r="G21" s="112">
        <v>99.886005495097081</v>
      </c>
      <c r="H21" s="112">
        <v>100.02677375497073</v>
      </c>
      <c r="I21" s="112">
        <v>100.16516622707108</v>
      </c>
      <c r="J21" s="112">
        <v>100.27014820343778</v>
      </c>
      <c r="K21" s="112">
        <v>99.989952113210805</v>
      </c>
      <c r="L21" s="112">
        <v>99.948931214247963</v>
      </c>
      <c r="M21" s="112">
        <v>99.96927213267125</v>
      </c>
      <c r="N21" s="112">
        <v>99.667376952961064</v>
      </c>
      <c r="O21" s="112">
        <v>99.553495956720781</v>
      </c>
      <c r="P21" s="112">
        <v>100.02919624599176</v>
      </c>
      <c r="Q21" s="112">
        <v>100.12143461638716</v>
      </c>
      <c r="R21" s="112">
        <v>100.99711637543764</v>
      </c>
      <c r="S21" s="112">
        <v>101.02053610719632</v>
      </c>
      <c r="T21" s="112">
        <v>101.02470525808141</v>
      </c>
      <c r="U21" s="112"/>
      <c r="V21" s="112"/>
      <c r="W21" s="112"/>
      <c r="X21" s="112"/>
      <c r="Y21" s="112"/>
      <c r="Z21" s="112"/>
      <c r="AA21" s="112"/>
    </row>
    <row r="22" spans="1:27" s="116" customFormat="1" ht="12.75">
      <c r="A22" s="762" t="s">
        <v>2180</v>
      </c>
      <c r="B22" s="762" t="s">
        <v>66</v>
      </c>
      <c r="C22" s="762" t="s">
        <v>2181</v>
      </c>
      <c r="D22" s="112">
        <v>100.70842870154016</v>
      </c>
      <c r="E22" s="112">
        <v>100.54628880513621</v>
      </c>
      <c r="F22" s="112">
        <v>100.56515012036095</v>
      </c>
      <c r="G22" s="112">
        <v>100.22047773641789</v>
      </c>
      <c r="H22" s="112">
        <v>100.2154721222249</v>
      </c>
      <c r="I22" s="112">
        <v>100.5909320755996</v>
      </c>
      <c r="J22" s="112">
        <v>100.50394128437037</v>
      </c>
      <c r="K22" s="112">
        <v>100.21327498059395</v>
      </c>
      <c r="L22" s="112">
        <v>100.24921683187249</v>
      </c>
      <c r="M22" s="112">
        <v>100.07857137390901</v>
      </c>
      <c r="N22" s="112">
        <v>100.09616349925956</v>
      </c>
      <c r="O22" s="112">
        <v>100.35453095311773</v>
      </c>
      <c r="P22" s="112">
        <v>99.797858056127893</v>
      </c>
      <c r="Q22" s="112">
        <v>99.09353818794709</v>
      </c>
      <c r="R22" s="112">
        <v>99.03623521263242</v>
      </c>
      <c r="S22" s="112">
        <v>99.264296259815055</v>
      </c>
      <c r="T22" s="112">
        <v>99.897627029541653</v>
      </c>
      <c r="U22" s="112"/>
      <c r="V22" s="112"/>
      <c r="W22" s="112"/>
      <c r="X22" s="112"/>
      <c r="Y22" s="112"/>
      <c r="Z22" s="112"/>
      <c r="AA22" s="112"/>
    </row>
    <row r="23" spans="1:27" s="116" customFormat="1" ht="12.75">
      <c r="A23" s="762" t="s">
        <v>2182</v>
      </c>
      <c r="B23" s="762" t="s">
        <v>67</v>
      </c>
      <c r="C23" s="762" t="s">
        <v>2183</v>
      </c>
      <c r="D23" s="112">
        <v>101.7813135505167</v>
      </c>
      <c r="E23" s="112">
        <v>98.054770062215979</v>
      </c>
      <c r="F23" s="112">
        <v>97.102479727028552</v>
      </c>
      <c r="G23" s="112">
        <v>97.665388108553373</v>
      </c>
      <c r="H23" s="112">
        <v>100.19624834269614</v>
      </c>
      <c r="I23" s="112">
        <v>100.19409826701768</v>
      </c>
      <c r="J23" s="112">
        <v>100.40390363426278</v>
      </c>
      <c r="K23" s="112">
        <v>100.07672105551922</v>
      </c>
      <c r="L23" s="112">
        <v>100.72872914944652</v>
      </c>
      <c r="M23" s="112">
        <v>100.75091075848535</v>
      </c>
      <c r="N23" s="112">
        <v>101.15099770458744</v>
      </c>
      <c r="O23" s="112">
        <v>101.22132515157934</v>
      </c>
      <c r="P23" s="112">
        <v>99.654756435029299</v>
      </c>
      <c r="Q23" s="112">
        <v>99.79610511944361</v>
      </c>
      <c r="R23" s="112">
        <v>99.803113872961816</v>
      </c>
      <c r="S23" s="112">
        <v>100.01400218255239</v>
      </c>
      <c r="T23" s="112">
        <v>100.61344029686985</v>
      </c>
      <c r="U23" s="112"/>
      <c r="V23" s="112"/>
      <c r="W23" s="112"/>
      <c r="X23" s="112"/>
      <c r="Y23" s="112"/>
      <c r="Z23" s="112"/>
      <c r="AA23" s="112"/>
    </row>
    <row r="24" spans="1:27" s="116" customFormat="1" ht="12.75">
      <c r="A24" s="762" t="s">
        <v>2184</v>
      </c>
      <c r="B24" s="762" t="s">
        <v>68</v>
      </c>
      <c r="C24" s="762" t="s">
        <v>2821</v>
      </c>
      <c r="D24" s="112">
        <v>101.28516436651532</v>
      </c>
      <c r="E24" s="112">
        <v>101.02231083330039</v>
      </c>
      <c r="F24" s="112">
        <v>98.973916090543625</v>
      </c>
      <c r="G24" s="112">
        <v>96.299157143691033</v>
      </c>
      <c r="H24" s="112">
        <v>94.7329600596739</v>
      </c>
      <c r="I24" s="112">
        <v>93.735284650252311</v>
      </c>
      <c r="J24" s="112">
        <v>92.757863623411481</v>
      </c>
      <c r="K24" s="112">
        <v>93.137864865519006</v>
      </c>
      <c r="L24" s="112">
        <v>94.416095238155592</v>
      </c>
      <c r="M24" s="112">
        <v>97.287761641303575</v>
      </c>
      <c r="N24" s="112">
        <v>99.149762953225576</v>
      </c>
      <c r="O24" s="112">
        <v>100.62866158486116</v>
      </c>
      <c r="P24" s="112">
        <v>100.55659993194655</v>
      </c>
      <c r="Q24" s="112">
        <v>100.18808248470054</v>
      </c>
      <c r="R24" s="112">
        <v>97.291855828180047</v>
      </c>
      <c r="S24" s="112">
        <v>95.585448351477439</v>
      </c>
      <c r="T24" s="112">
        <v>94.749743772414149</v>
      </c>
      <c r="U24" s="112"/>
      <c r="V24" s="112"/>
      <c r="W24" s="112"/>
      <c r="X24" s="112"/>
      <c r="Y24" s="112"/>
      <c r="Z24" s="112"/>
      <c r="AA24" s="112"/>
    </row>
    <row r="25" spans="1:27" s="116" customFormat="1" ht="12.75">
      <c r="A25" s="762" t="s">
        <v>2185</v>
      </c>
      <c r="B25" s="762" t="s">
        <v>2168</v>
      </c>
      <c r="C25" s="762" t="s">
        <v>2186</v>
      </c>
      <c r="D25" s="112">
        <v>99.814003944271505</v>
      </c>
      <c r="E25" s="112">
        <v>99.503201078764249</v>
      </c>
      <c r="F25" s="112">
        <v>99.327555990206122</v>
      </c>
      <c r="G25" s="112">
        <v>99.330494539676963</v>
      </c>
      <c r="H25" s="112">
        <v>99.315683415384072</v>
      </c>
      <c r="I25" s="112">
        <v>99.241937390692428</v>
      </c>
      <c r="J25" s="112">
        <v>99.082791952116722</v>
      </c>
      <c r="K25" s="112">
        <v>99.023974765370653</v>
      </c>
      <c r="L25" s="112">
        <v>98.937538301627299</v>
      </c>
      <c r="M25" s="112">
        <v>98.496463846260781</v>
      </c>
      <c r="N25" s="112">
        <v>98.401244064222567</v>
      </c>
      <c r="O25" s="112">
        <v>98.384079003082789</v>
      </c>
      <c r="P25" s="112">
        <v>99.91788579246294</v>
      </c>
      <c r="Q25" s="112">
        <v>99.632943950540493</v>
      </c>
      <c r="R25" s="112">
        <v>99.184256867846315</v>
      </c>
      <c r="S25" s="112">
        <v>99.119656302238809</v>
      </c>
      <c r="T25" s="112">
        <v>98.737164852072297</v>
      </c>
      <c r="U25" s="112"/>
      <c r="V25" s="112"/>
      <c r="W25" s="112"/>
      <c r="X25" s="112"/>
      <c r="Y25" s="112"/>
      <c r="Z25" s="112"/>
      <c r="AA25" s="112"/>
    </row>
    <row r="26" spans="1:27" s="116" customFormat="1" ht="12.75">
      <c r="A26" s="762" t="s">
        <v>4117</v>
      </c>
      <c r="B26" s="762" t="s">
        <v>4116</v>
      </c>
      <c r="C26" s="762" t="s">
        <v>4177</v>
      </c>
      <c r="D26" s="112">
        <v>102.7442884337096</v>
      </c>
      <c r="E26" s="112">
        <v>106.75124944029974</v>
      </c>
      <c r="F26" s="112">
        <v>105.51157512349427</v>
      </c>
      <c r="G26" s="112">
        <v>99.440912338802306</v>
      </c>
      <c r="H26" s="112">
        <v>92.970030260563206</v>
      </c>
      <c r="I26" s="112">
        <v>88.433082013746187</v>
      </c>
      <c r="J26" s="112">
        <v>79.675504057235074</v>
      </c>
      <c r="K26" s="112">
        <v>72.492211578295468</v>
      </c>
      <c r="L26" s="112">
        <v>72.312422972579455</v>
      </c>
      <c r="M26" s="112">
        <v>73.176207575055543</v>
      </c>
      <c r="N26" s="112">
        <v>78.845392744529576</v>
      </c>
      <c r="O26" s="112">
        <v>83.577888537123528</v>
      </c>
      <c r="P26" s="112">
        <v>103.93462894858281</v>
      </c>
      <c r="Q26" s="112">
        <v>104.60082491373998</v>
      </c>
      <c r="R26" s="112">
        <v>105.84813354409796</v>
      </c>
      <c r="S26" s="112">
        <v>102.705657477834</v>
      </c>
      <c r="T26" s="112">
        <v>104.00258930295531</v>
      </c>
      <c r="U26" s="112"/>
      <c r="V26" s="112"/>
      <c r="W26" s="112"/>
      <c r="X26" s="112"/>
      <c r="Y26" s="112"/>
      <c r="Z26" s="112"/>
      <c r="AA26" s="112"/>
    </row>
    <row r="27" spans="1:27" s="116" customFormat="1" ht="12.75">
      <c r="A27" s="764" t="s">
        <v>2187</v>
      </c>
      <c r="B27" s="764" t="s">
        <v>69</v>
      </c>
      <c r="C27" s="764" t="s">
        <v>2188</v>
      </c>
      <c r="D27" s="112">
        <v>100.8852981839578</v>
      </c>
      <c r="E27" s="112">
        <v>101.98886655585129</v>
      </c>
      <c r="F27" s="112">
        <v>102.82007564602576</v>
      </c>
      <c r="G27" s="112">
        <v>104.50767124178293</v>
      </c>
      <c r="H27" s="112">
        <v>107.70349332039424</v>
      </c>
      <c r="I27" s="112">
        <v>103.66262289315087</v>
      </c>
      <c r="J27" s="112">
        <v>115.6419518227993</v>
      </c>
      <c r="K27" s="112">
        <v>101.48341089700044</v>
      </c>
      <c r="L27" s="112">
        <v>89.240221372823797</v>
      </c>
      <c r="M27" s="112">
        <v>90.504556815397791</v>
      </c>
      <c r="N27" s="112">
        <v>91.797065483689948</v>
      </c>
      <c r="O27" s="112">
        <v>91.871596792052927</v>
      </c>
      <c r="P27" s="112">
        <v>100.20536770924946</v>
      </c>
      <c r="Q27" s="112">
        <v>99.513305365089948</v>
      </c>
      <c r="R27" s="112">
        <v>97.936125621867433</v>
      </c>
      <c r="S27" s="112">
        <v>96.695901693299732</v>
      </c>
      <c r="T27" s="112">
        <v>96.879983612925272</v>
      </c>
      <c r="U27" s="112"/>
      <c r="V27" s="112"/>
      <c r="W27" s="112"/>
      <c r="X27" s="112"/>
      <c r="Y27" s="112"/>
      <c r="Z27" s="112"/>
      <c r="AA27" s="112"/>
    </row>
    <row r="28" spans="1:27" s="116" customFormat="1" ht="12.75">
      <c r="A28" s="764" t="s">
        <v>2189</v>
      </c>
      <c r="B28" s="764" t="s">
        <v>70</v>
      </c>
      <c r="C28" s="764" t="s">
        <v>2190</v>
      </c>
      <c r="D28" s="112">
        <v>103.24480782925988</v>
      </c>
      <c r="E28" s="112">
        <v>108.03348586032475</v>
      </c>
      <c r="F28" s="112">
        <v>106.23624148027923</v>
      </c>
      <c r="G28" s="112">
        <v>98.076724923694698</v>
      </c>
      <c r="H28" s="112">
        <v>89.003154142706208</v>
      </c>
      <c r="I28" s="112">
        <v>84.33264060665104</v>
      </c>
      <c r="J28" s="112">
        <v>69.991803619260537</v>
      </c>
      <c r="K28" s="112">
        <v>64.686545270355424</v>
      </c>
      <c r="L28" s="112">
        <v>67.754738270134652</v>
      </c>
      <c r="M28" s="112">
        <v>68.510677517101399</v>
      </c>
      <c r="N28" s="112">
        <v>75.358250511462217</v>
      </c>
      <c r="O28" s="112">
        <v>81.34486884098358</v>
      </c>
      <c r="P28" s="112">
        <v>105.06864110020094</v>
      </c>
      <c r="Q28" s="112">
        <v>106.14786295143854</v>
      </c>
      <c r="R28" s="112">
        <v>108.25405593775459</v>
      </c>
      <c r="S28" s="112">
        <v>104.53313365891732</v>
      </c>
      <c r="T28" s="112">
        <v>106.16846637224914</v>
      </c>
      <c r="U28" s="112"/>
      <c r="V28" s="112"/>
      <c r="W28" s="112"/>
      <c r="X28" s="112"/>
      <c r="Y28" s="112"/>
      <c r="Z28" s="112"/>
      <c r="AA28" s="112"/>
    </row>
    <row r="29" spans="1:27" s="116" customFormat="1" ht="25.5">
      <c r="A29" s="766" t="s">
        <v>2191</v>
      </c>
      <c r="B29" s="766" t="s">
        <v>71</v>
      </c>
      <c r="C29" s="766" t="s">
        <v>2192</v>
      </c>
      <c r="D29" s="112">
        <v>99.003694040938129</v>
      </c>
      <c r="E29" s="112">
        <v>98.742106441840576</v>
      </c>
      <c r="F29" s="112">
        <v>98.767304038892092</v>
      </c>
      <c r="G29" s="112">
        <v>98.425153427192029</v>
      </c>
      <c r="H29" s="112">
        <v>99.031806706608762</v>
      </c>
      <c r="I29" s="112">
        <v>102.11548908565473</v>
      </c>
      <c r="J29" s="112">
        <v>100.55599580275947</v>
      </c>
      <c r="K29" s="112">
        <v>97.664492072257701</v>
      </c>
      <c r="L29" s="112">
        <v>98.28769344969507</v>
      </c>
      <c r="M29" s="112">
        <v>101.61966200851683</v>
      </c>
      <c r="N29" s="112">
        <v>100.50377814208026</v>
      </c>
      <c r="O29" s="112">
        <v>99.992267973026145</v>
      </c>
      <c r="P29" s="112">
        <v>99.525312678411012</v>
      </c>
      <c r="Q29" s="112">
        <v>98.990152148949392</v>
      </c>
      <c r="R29" s="112">
        <v>98.621268950614777</v>
      </c>
      <c r="S29" s="112">
        <v>98.796986927846831</v>
      </c>
      <c r="T29" s="112">
        <v>98.490549283768374</v>
      </c>
      <c r="U29" s="112"/>
      <c r="V29" s="112"/>
      <c r="W29" s="112"/>
      <c r="X29" s="112"/>
      <c r="Y29" s="112"/>
      <c r="Z29" s="112"/>
      <c r="AA29" s="112"/>
    </row>
    <row r="30" spans="1:27" s="116" customFormat="1" ht="12.75">
      <c r="A30" s="764" t="s">
        <v>4119</v>
      </c>
      <c r="B30" s="764" t="s">
        <v>4118</v>
      </c>
      <c r="C30" s="764" t="s">
        <v>4178</v>
      </c>
      <c r="D30" s="112">
        <v>98.274637872055862</v>
      </c>
      <c r="E30" s="112">
        <v>98.019746966781696</v>
      </c>
      <c r="F30" s="112">
        <v>98.173928779195478</v>
      </c>
      <c r="G30" s="112">
        <v>97.376748039255219</v>
      </c>
      <c r="H30" s="112">
        <v>98.265028283247077</v>
      </c>
      <c r="I30" s="112">
        <v>103.75573232460653</v>
      </c>
      <c r="J30" s="112">
        <v>101.01081286881259</v>
      </c>
      <c r="K30" s="112">
        <v>96.012387369546687</v>
      </c>
      <c r="L30" s="112">
        <v>97.234065782103826</v>
      </c>
      <c r="M30" s="112">
        <v>103.2939907956391</v>
      </c>
      <c r="N30" s="112">
        <v>101.3022255889733</v>
      </c>
      <c r="O30" s="112">
        <v>100.37204679913079</v>
      </c>
      <c r="P30" s="112">
        <v>99.184775954246248</v>
      </c>
      <c r="Q30" s="112">
        <v>98.47235411987117</v>
      </c>
      <c r="R30" s="112">
        <v>97.922140329734802</v>
      </c>
      <c r="S30" s="112">
        <v>98.216874554603294</v>
      </c>
      <c r="T30" s="112">
        <v>97.672827113944052</v>
      </c>
      <c r="U30" s="112"/>
      <c r="V30" s="112"/>
      <c r="W30" s="112"/>
      <c r="X30" s="112"/>
      <c r="Y30" s="112"/>
      <c r="Z30" s="112"/>
      <c r="AA30" s="112"/>
    </row>
    <row r="31" spans="1:27" s="116" customFormat="1" ht="25.5">
      <c r="A31" s="766" t="s">
        <v>4120</v>
      </c>
      <c r="B31" s="766" t="s">
        <v>2169</v>
      </c>
      <c r="C31" s="766" t="s">
        <v>2193</v>
      </c>
      <c r="D31" s="112">
        <v>100.64180802155298</v>
      </c>
      <c r="E31" s="112">
        <v>100.92174305332682</v>
      </c>
      <c r="F31" s="112">
        <v>100.74692991192902</v>
      </c>
      <c r="G31" s="112">
        <v>100.59353448694854</v>
      </c>
      <c r="H31" s="112">
        <v>100.60218571710315</v>
      </c>
      <c r="I31" s="112">
        <v>100.51308675808232</v>
      </c>
      <c r="J31" s="112">
        <v>100.26012544193435</v>
      </c>
      <c r="K31" s="112">
        <v>100.47780806096584</v>
      </c>
      <c r="L31" s="112">
        <v>100.83729228824608</v>
      </c>
      <c r="M31" s="112">
        <v>101.24552387534442</v>
      </c>
      <c r="N31" s="112">
        <v>101.25643084114108</v>
      </c>
      <c r="O31" s="112">
        <v>101.26837002879429</v>
      </c>
      <c r="P31" s="112">
        <v>100.18770140219398</v>
      </c>
      <c r="Q31" s="112">
        <v>100.28046251548504</v>
      </c>
      <c r="R31" s="112">
        <v>100.70965916192884</v>
      </c>
      <c r="S31" s="112">
        <v>100.62084923053895</v>
      </c>
      <c r="T31" s="112">
        <v>100.72371461128964</v>
      </c>
      <c r="U31" s="112"/>
      <c r="V31" s="112"/>
      <c r="W31" s="112"/>
      <c r="X31" s="112"/>
      <c r="Y31" s="112"/>
      <c r="Z31" s="112"/>
      <c r="AA31" s="112"/>
    </row>
    <row r="32" spans="1:27" s="116" customFormat="1" ht="12.75">
      <c r="A32" s="762" t="s">
        <v>2194</v>
      </c>
      <c r="B32" s="762" t="s">
        <v>72</v>
      </c>
      <c r="C32" s="762" t="s">
        <v>2195</v>
      </c>
      <c r="D32" s="112">
        <v>100.04737578066589</v>
      </c>
      <c r="E32" s="112">
        <v>100.02852248844204</v>
      </c>
      <c r="F32" s="112">
        <v>99.652426082148168</v>
      </c>
      <c r="G32" s="112">
        <v>100.01503841861177</v>
      </c>
      <c r="H32" s="112">
        <v>100.24405716065003</v>
      </c>
      <c r="I32" s="112">
        <v>100.16892509433879</v>
      </c>
      <c r="J32" s="112">
        <v>99.684586778158746</v>
      </c>
      <c r="K32" s="112">
        <v>99.535852605153593</v>
      </c>
      <c r="L32" s="112">
        <v>99.660493659536002</v>
      </c>
      <c r="M32" s="112">
        <v>100.11597294566934</v>
      </c>
      <c r="N32" s="112">
        <v>100.29716742461136</v>
      </c>
      <c r="O32" s="112">
        <v>100.69120520369808</v>
      </c>
      <c r="P32" s="112">
        <v>100.13301927564629</v>
      </c>
      <c r="Q32" s="112">
        <v>100.06427221991798</v>
      </c>
      <c r="R32" s="112">
        <v>100.04012737774868</v>
      </c>
      <c r="S32" s="112">
        <v>100.16579457582073</v>
      </c>
      <c r="T32" s="112">
        <v>100.14094398471218</v>
      </c>
      <c r="U32" s="112"/>
      <c r="V32" s="112"/>
      <c r="W32" s="112"/>
      <c r="X32" s="112"/>
      <c r="Y32" s="112"/>
      <c r="Z32" s="112"/>
      <c r="AA32" s="112"/>
    </row>
    <row r="33" spans="1:27" s="116" customFormat="1" ht="12.75">
      <c r="A33" s="765" t="s">
        <v>4121</v>
      </c>
      <c r="B33" s="765" t="s">
        <v>73</v>
      </c>
      <c r="C33" s="765" t="s">
        <v>2196</v>
      </c>
      <c r="D33" s="112">
        <v>103.8002099131087</v>
      </c>
      <c r="E33" s="112">
        <v>104.9701207551706</v>
      </c>
      <c r="F33" s="112">
        <v>105.51130237954629</v>
      </c>
      <c r="G33" s="112">
        <v>105.70824982730147</v>
      </c>
      <c r="H33" s="112">
        <v>105.77520315966285</v>
      </c>
      <c r="I33" s="112">
        <v>105.95040496547897</v>
      </c>
      <c r="J33" s="112">
        <v>106.11611191445157</v>
      </c>
      <c r="K33" s="112">
        <v>105.80054953816607</v>
      </c>
      <c r="L33" s="112">
        <v>105.79516726208986</v>
      </c>
      <c r="M33" s="112">
        <v>105.86442091967061</v>
      </c>
      <c r="N33" s="112">
        <v>106.35538417769641</v>
      </c>
      <c r="O33" s="112">
        <v>106.4489336434896</v>
      </c>
      <c r="P33" s="112">
        <v>102.62164460880172</v>
      </c>
      <c r="Q33" s="112">
        <v>103.29289442867071</v>
      </c>
      <c r="R33" s="112">
        <v>103.16111013493352</v>
      </c>
      <c r="S33" s="112">
        <v>103.35509510918406</v>
      </c>
      <c r="T33" s="112">
        <v>103.40083630611932</v>
      </c>
      <c r="U33" s="112"/>
      <c r="V33" s="112"/>
      <c r="W33" s="112"/>
      <c r="X33" s="112"/>
      <c r="Y33" s="112"/>
      <c r="Z33" s="112"/>
      <c r="AA33" s="112"/>
    </row>
    <row r="34" spans="1:27" s="116" customFormat="1" ht="12.75">
      <c r="A34" s="762" t="s">
        <v>4122</v>
      </c>
      <c r="B34" s="762" t="s">
        <v>74</v>
      </c>
      <c r="C34" s="762" t="s">
        <v>2197</v>
      </c>
      <c r="D34" s="112">
        <v>100.76174336336197</v>
      </c>
      <c r="E34" s="112">
        <v>101.84365395395234</v>
      </c>
      <c r="F34" s="112">
        <v>102.43009246989487</v>
      </c>
      <c r="G34" s="112">
        <v>102.50421214813174</v>
      </c>
      <c r="H34" s="112">
        <v>102.56312902554694</v>
      </c>
      <c r="I34" s="112">
        <v>102.7473930654146</v>
      </c>
      <c r="J34" s="112">
        <v>102.90019654600422</v>
      </c>
      <c r="K34" s="112">
        <v>102.40215624991245</v>
      </c>
      <c r="L34" s="112">
        <v>102.3293323157457</v>
      </c>
      <c r="M34" s="112">
        <v>102.33776805260963</v>
      </c>
      <c r="N34" s="112">
        <v>102.70010853253279</v>
      </c>
      <c r="O34" s="112">
        <v>102.75297022309613</v>
      </c>
      <c r="P34" s="112">
        <v>100.04573227384735</v>
      </c>
      <c r="Q34" s="112">
        <v>100.07526987659669</v>
      </c>
      <c r="R34" s="112">
        <v>99.886619146464739</v>
      </c>
      <c r="S34" s="112">
        <v>100.00954217162621</v>
      </c>
      <c r="T34" s="112">
        <v>99.770246668553511</v>
      </c>
      <c r="U34" s="112"/>
      <c r="V34" s="112"/>
      <c r="W34" s="112"/>
      <c r="X34" s="112"/>
      <c r="Y34" s="112"/>
      <c r="Z34" s="112"/>
      <c r="AA34" s="112"/>
    </row>
    <row r="35" spans="1:27" s="116" customFormat="1" ht="12.75">
      <c r="A35" s="762" t="s">
        <v>4123</v>
      </c>
      <c r="B35" s="762" t="s">
        <v>75</v>
      </c>
      <c r="C35" s="762" t="s">
        <v>2198</v>
      </c>
      <c r="D35" s="112">
        <v>112.72171447572671</v>
      </c>
      <c r="E35" s="112">
        <v>114.1500104710104</v>
      </c>
      <c r="F35" s="112">
        <v>114.55830941986753</v>
      </c>
      <c r="G35" s="112">
        <v>115.11590211029119</v>
      </c>
      <c r="H35" s="112">
        <v>115.20645197343408</v>
      </c>
      <c r="I35" s="112">
        <v>115.3550453696742</v>
      </c>
      <c r="J35" s="112">
        <v>115.55863930873467</v>
      </c>
      <c r="K35" s="112">
        <v>115.77886614305091</v>
      </c>
      <c r="L35" s="112">
        <v>115.97150515518531</v>
      </c>
      <c r="M35" s="112">
        <v>116.21933157250533</v>
      </c>
      <c r="N35" s="112">
        <v>117.08795529936049</v>
      </c>
      <c r="O35" s="112">
        <v>117.30097166281818</v>
      </c>
      <c r="P35" s="112">
        <v>109.24697432306421</v>
      </c>
      <c r="Q35" s="112">
        <v>111.5687286893789</v>
      </c>
      <c r="R35" s="112">
        <v>111.58320670654342</v>
      </c>
      <c r="S35" s="112">
        <v>111.95996530878753</v>
      </c>
      <c r="T35" s="112">
        <v>112.73883010336705</v>
      </c>
      <c r="U35" s="112"/>
      <c r="V35" s="112"/>
      <c r="W35" s="112"/>
      <c r="X35" s="112"/>
      <c r="Y35" s="112"/>
      <c r="Z35" s="112"/>
      <c r="AA35" s="112"/>
    </row>
    <row r="36" spans="1:27" s="116" customFormat="1" ht="12.75">
      <c r="A36" s="765" t="s">
        <v>4124</v>
      </c>
      <c r="B36" s="765" t="s">
        <v>76</v>
      </c>
      <c r="C36" s="765" t="s">
        <v>2199</v>
      </c>
      <c r="D36" s="112">
        <v>100.27600630617546</v>
      </c>
      <c r="E36" s="112">
        <v>100.33656571506096</v>
      </c>
      <c r="F36" s="112">
        <v>100.45183786675851</v>
      </c>
      <c r="G36" s="112">
        <v>100.54888716960761</v>
      </c>
      <c r="H36" s="112">
        <v>100.87086928662814</v>
      </c>
      <c r="I36" s="112">
        <v>100.78897501219863</v>
      </c>
      <c r="J36" s="112">
        <v>100.29145276226868</v>
      </c>
      <c r="K36" s="112">
        <v>100.34570072757869</v>
      </c>
      <c r="L36" s="112">
        <v>100.54467905073687</v>
      </c>
      <c r="M36" s="112">
        <v>101.58446342179602</v>
      </c>
      <c r="N36" s="112">
        <v>102.24284724159682</v>
      </c>
      <c r="O36" s="112">
        <v>102.52422586850906</v>
      </c>
      <c r="P36" s="112">
        <v>99.903830435801183</v>
      </c>
      <c r="Q36" s="112">
        <v>99.74760867589174</v>
      </c>
      <c r="R36" s="112">
        <v>99.378353161876674</v>
      </c>
      <c r="S36" s="112">
        <v>99.233131658802293</v>
      </c>
      <c r="T36" s="112">
        <v>99.262840425706869</v>
      </c>
      <c r="U36" s="112"/>
      <c r="V36" s="112"/>
      <c r="W36" s="112"/>
      <c r="X36" s="112"/>
      <c r="Y36" s="112"/>
      <c r="Z36" s="112"/>
      <c r="AA36" s="112"/>
    </row>
    <row r="37" spans="1:27" s="116" customFormat="1" ht="12.75">
      <c r="A37" s="762" t="s">
        <v>4125</v>
      </c>
      <c r="B37" s="762" t="s">
        <v>77</v>
      </c>
      <c r="C37" s="762" t="s">
        <v>2200</v>
      </c>
      <c r="D37" s="112">
        <v>100.34892415413528</v>
      </c>
      <c r="E37" s="112">
        <v>100.45023400954048</v>
      </c>
      <c r="F37" s="112">
        <v>100.62942708607237</v>
      </c>
      <c r="G37" s="112">
        <v>100.55404128510233</v>
      </c>
      <c r="H37" s="112">
        <v>100.70503581738299</v>
      </c>
      <c r="I37" s="112">
        <v>100.77777600396975</v>
      </c>
      <c r="J37" s="112">
        <v>100.1285837400101</v>
      </c>
      <c r="K37" s="112">
        <v>100.33402153688462</v>
      </c>
      <c r="L37" s="112">
        <v>100.65112484211451</v>
      </c>
      <c r="M37" s="112">
        <v>101.93311746451876</v>
      </c>
      <c r="N37" s="112">
        <v>102.68950138943697</v>
      </c>
      <c r="O37" s="112">
        <v>102.99498375158007</v>
      </c>
      <c r="P37" s="112">
        <v>99.834588563753385</v>
      </c>
      <c r="Q37" s="112">
        <v>99.729691004908503</v>
      </c>
      <c r="R37" s="112">
        <v>99.182713730142837</v>
      </c>
      <c r="S37" s="112">
        <v>99.133080598719175</v>
      </c>
      <c r="T37" s="112">
        <v>98.969345730479731</v>
      </c>
      <c r="U37" s="112"/>
      <c r="V37" s="112"/>
      <c r="W37" s="112"/>
      <c r="X37" s="112"/>
      <c r="Y37" s="112"/>
      <c r="Z37" s="112"/>
      <c r="AA37" s="112"/>
    </row>
    <row r="38" spans="1:27" s="116" customFormat="1" ht="12.75">
      <c r="A38" s="764" t="s">
        <v>4126</v>
      </c>
      <c r="B38" s="764" t="s">
        <v>78</v>
      </c>
      <c r="C38" s="764" t="s">
        <v>2201</v>
      </c>
      <c r="D38" s="112">
        <v>100.03415725049642</v>
      </c>
      <c r="E38" s="112">
        <v>100.80845364008808</v>
      </c>
      <c r="F38" s="112">
        <v>100.88896774886393</v>
      </c>
      <c r="G38" s="112">
        <v>101.03791594265476</v>
      </c>
      <c r="H38" s="112">
        <v>101.80768019819051</v>
      </c>
      <c r="I38" s="112">
        <v>102.27324037758945</v>
      </c>
      <c r="J38" s="112">
        <v>102.45578043455829</v>
      </c>
      <c r="K38" s="112">
        <v>106.89711266014497</v>
      </c>
      <c r="L38" s="112">
        <v>104.68299891335371</v>
      </c>
      <c r="M38" s="112">
        <v>108.71455332404005</v>
      </c>
      <c r="N38" s="112">
        <v>109.02757457508621</v>
      </c>
      <c r="O38" s="112">
        <v>109.1505718772692</v>
      </c>
      <c r="P38" s="112">
        <v>99.897310228169616</v>
      </c>
      <c r="Q38" s="112">
        <v>99.483626315209577</v>
      </c>
      <c r="R38" s="112">
        <v>99.71509542022126</v>
      </c>
      <c r="S38" s="112">
        <v>100.67150892265622</v>
      </c>
      <c r="T38" s="112">
        <v>101.55347032248095</v>
      </c>
      <c r="U38" s="112"/>
      <c r="V38" s="112"/>
      <c r="W38" s="112"/>
      <c r="X38" s="112"/>
      <c r="Y38" s="112"/>
      <c r="Z38" s="112"/>
      <c r="AA38" s="112"/>
    </row>
    <row r="39" spans="1:27" s="116" customFormat="1" ht="12.75">
      <c r="A39" s="764" t="s">
        <v>4131</v>
      </c>
      <c r="B39" s="764" t="s">
        <v>79</v>
      </c>
      <c r="C39" s="764" t="s">
        <v>2202</v>
      </c>
      <c r="D39" s="112">
        <v>100.40688625627656</v>
      </c>
      <c r="E39" s="112">
        <v>100.91213785725782</v>
      </c>
      <c r="F39" s="112">
        <v>100.86511395472411</v>
      </c>
      <c r="G39" s="112">
        <v>101.01743824668037</v>
      </c>
      <c r="H39" s="112">
        <v>101.04618491049587</v>
      </c>
      <c r="I39" s="112">
        <v>101.18834704655964</v>
      </c>
      <c r="J39" s="112">
        <v>100.55119111395352</v>
      </c>
      <c r="K39" s="112">
        <v>100.90184821932276</v>
      </c>
      <c r="L39" s="112">
        <v>101.25260500692615</v>
      </c>
      <c r="M39" s="112">
        <v>102.14811971689362</v>
      </c>
      <c r="N39" s="112">
        <v>102.78375991393467</v>
      </c>
      <c r="O39" s="112">
        <v>103.03956694356114</v>
      </c>
      <c r="P39" s="112">
        <v>99.807828360750833</v>
      </c>
      <c r="Q39" s="112">
        <v>99.7226255396602</v>
      </c>
      <c r="R39" s="112">
        <v>98.944558992553553</v>
      </c>
      <c r="S39" s="112">
        <v>98.857121902291169</v>
      </c>
      <c r="T39" s="112">
        <v>97.951919504635924</v>
      </c>
      <c r="U39" s="112"/>
      <c r="V39" s="112"/>
      <c r="W39" s="112"/>
      <c r="X39" s="112"/>
      <c r="Y39" s="112"/>
      <c r="Z39" s="112"/>
      <c r="AA39" s="112"/>
    </row>
    <row r="40" spans="1:27" s="116" customFormat="1" ht="12.75">
      <c r="A40" s="764" t="s">
        <v>4127</v>
      </c>
      <c r="B40" s="764" t="s">
        <v>80</v>
      </c>
      <c r="C40" s="764" t="s">
        <v>2203</v>
      </c>
      <c r="D40" s="112">
        <v>100.35674077243605</v>
      </c>
      <c r="E40" s="112">
        <v>100.00305019037808</v>
      </c>
      <c r="F40" s="112">
        <v>100.09648907397835</v>
      </c>
      <c r="G40" s="112">
        <v>99.883180093663285</v>
      </c>
      <c r="H40" s="112">
        <v>100.01164012736004</v>
      </c>
      <c r="I40" s="112">
        <v>100.10784797488024</v>
      </c>
      <c r="J40" s="112">
        <v>99.575133510960541</v>
      </c>
      <c r="K40" s="112">
        <v>99.456273507255432</v>
      </c>
      <c r="L40" s="112">
        <v>99.894030193843491</v>
      </c>
      <c r="M40" s="112">
        <v>100.49479091461973</v>
      </c>
      <c r="N40" s="112">
        <v>101.41921289882738</v>
      </c>
      <c r="O40" s="112">
        <v>101.9964836055631</v>
      </c>
      <c r="P40" s="112">
        <v>99.681001009176398</v>
      </c>
      <c r="Q40" s="112">
        <v>99.706004707607534</v>
      </c>
      <c r="R40" s="112">
        <v>99.28946894437496</v>
      </c>
      <c r="S40" s="112">
        <v>99.21021645550401</v>
      </c>
      <c r="T40" s="112">
        <v>99.209664978499461</v>
      </c>
      <c r="U40" s="112"/>
      <c r="V40" s="112"/>
      <c r="W40" s="112"/>
      <c r="X40" s="112"/>
      <c r="Y40" s="112"/>
      <c r="Z40" s="112"/>
      <c r="AA40" s="112"/>
    </row>
    <row r="41" spans="1:27" s="116" customFormat="1" ht="12.75">
      <c r="A41" s="764" t="s">
        <v>4128</v>
      </c>
      <c r="B41" s="764" t="s">
        <v>81</v>
      </c>
      <c r="C41" s="764" t="s">
        <v>2204</v>
      </c>
      <c r="D41" s="112">
        <v>100.38760555089605</v>
      </c>
      <c r="E41" s="112">
        <v>100.49103066041083</v>
      </c>
      <c r="F41" s="112">
        <v>100.96005542188379</v>
      </c>
      <c r="G41" s="112">
        <v>100.83225724056658</v>
      </c>
      <c r="H41" s="112">
        <v>101.06756725119128</v>
      </c>
      <c r="I41" s="112">
        <v>101.03853489092114</v>
      </c>
      <c r="J41" s="112">
        <v>100.07793013788748</v>
      </c>
      <c r="K41" s="112">
        <v>99.940295605853649</v>
      </c>
      <c r="L41" s="112">
        <v>100.30723121076828</v>
      </c>
      <c r="M41" s="112">
        <v>102.62623242057099</v>
      </c>
      <c r="N41" s="112">
        <v>103.42275881346363</v>
      </c>
      <c r="O41" s="112">
        <v>103.52615982243796</v>
      </c>
      <c r="P41" s="112">
        <v>99.978469263535047</v>
      </c>
      <c r="Q41" s="112">
        <v>99.747669193543359</v>
      </c>
      <c r="R41" s="112">
        <v>99.107374179634675</v>
      </c>
      <c r="S41" s="112">
        <v>98.726821405438088</v>
      </c>
      <c r="T41" s="112">
        <v>98.993811733481124</v>
      </c>
      <c r="U41" s="112"/>
      <c r="V41" s="112"/>
      <c r="W41" s="112"/>
      <c r="X41" s="112"/>
      <c r="Y41" s="112"/>
      <c r="Z41" s="112"/>
      <c r="AA41" s="112"/>
    </row>
    <row r="42" spans="1:27" s="116" customFormat="1" ht="25.5">
      <c r="A42" s="781" t="s">
        <v>4129</v>
      </c>
      <c r="B42" s="764" t="s">
        <v>82</v>
      </c>
      <c r="C42" s="764" t="s">
        <v>2822</v>
      </c>
      <c r="D42" s="112">
        <v>99.184146967403009</v>
      </c>
      <c r="E42" s="112">
        <v>100.23897558106984</v>
      </c>
      <c r="F42" s="112">
        <v>100.16596956903379</v>
      </c>
      <c r="G42" s="112">
        <v>100.09735354849025</v>
      </c>
      <c r="H42" s="112">
        <v>100.22729572940665</v>
      </c>
      <c r="I42" s="112">
        <v>100.70253316708255</v>
      </c>
      <c r="J42" s="112">
        <v>100.57284040371832</v>
      </c>
      <c r="K42" s="112">
        <v>101.58765623201576</v>
      </c>
      <c r="L42" s="112">
        <v>102.44999484343435</v>
      </c>
      <c r="M42" s="112">
        <v>103.01327503278617</v>
      </c>
      <c r="N42" s="112">
        <v>103.36403412608041</v>
      </c>
      <c r="O42" s="112">
        <v>102.99687467904913</v>
      </c>
      <c r="P42" s="112">
        <v>100.15557916478338</v>
      </c>
      <c r="Q42" s="112">
        <v>100.5156795733372</v>
      </c>
      <c r="R42" s="112">
        <v>100.84692767264613</v>
      </c>
      <c r="S42" s="112">
        <v>101.05783210088804</v>
      </c>
      <c r="T42" s="112">
        <v>101.39189749533885</v>
      </c>
      <c r="U42" s="112"/>
      <c r="V42" s="112"/>
      <c r="W42" s="112"/>
      <c r="X42" s="112"/>
      <c r="Y42" s="112"/>
      <c r="Z42" s="112"/>
      <c r="AA42" s="112"/>
    </row>
    <row r="43" spans="1:27" s="116" customFormat="1" ht="12.75">
      <c r="A43" s="766" t="s">
        <v>4130</v>
      </c>
      <c r="B43" s="762" t="s">
        <v>83</v>
      </c>
      <c r="C43" s="762" t="s">
        <v>2823</v>
      </c>
      <c r="D43" s="112">
        <v>100.13032985970266</v>
      </c>
      <c r="E43" s="112">
        <v>100.10947737277276</v>
      </c>
      <c r="F43" s="112">
        <v>100.09704727535494</v>
      </c>
      <c r="G43" s="112">
        <v>100.53859019498496</v>
      </c>
      <c r="H43" s="112">
        <v>101.20217405194725</v>
      </c>
      <c r="I43" s="112">
        <v>100.81134857050358</v>
      </c>
      <c r="J43" s="112">
        <v>100.61683510783948</v>
      </c>
      <c r="K43" s="112">
        <v>100.36903360211622</v>
      </c>
      <c r="L43" s="112">
        <v>100.3320199410161</v>
      </c>
      <c r="M43" s="112">
        <v>100.88791678179849</v>
      </c>
      <c r="N43" s="112">
        <v>101.35051441938327</v>
      </c>
      <c r="O43" s="112">
        <v>101.58373821735603</v>
      </c>
      <c r="P43" s="112">
        <v>100.04408473427834</v>
      </c>
      <c r="Q43" s="112">
        <v>99.783902182981564</v>
      </c>
      <c r="R43" s="112">
        <v>99.774634637822373</v>
      </c>
      <c r="S43" s="112">
        <v>99.435792141958885</v>
      </c>
      <c r="T43" s="112">
        <v>99.85733464385153</v>
      </c>
      <c r="U43" s="112"/>
      <c r="V43" s="112"/>
      <c r="W43" s="112"/>
      <c r="X43" s="112"/>
      <c r="Y43" s="112"/>
      <c r="Z43" s="112"/>
      <c r="AA43" s="112"/>
    </row>
    <row r="44" spans="1:27" s="116" customFormat="1" ht="12.75">
      <c r="A44" s="764" t="s">
        <v>4132</v>
      </c>
      <c r="B44" s="764" t="s">
        <v>84</v>
      </c>
      <c r="C44" s="764" t="s">
        <v>2205</v>
      </c>
      <c r="D44" s="112">
        <v>100.11030762780781</v>
      </c>
      <c r="E44" s="112">
        <v>100.19037293569875</v>
      </c>
      <c r="F44" s="112">
        <v>100.36267688336807</v>
      </c>
      <c r="G44" s="112">
        <v>101.03067471189466</v>
      </c>
      <c r="H44" s="112">
        <v>102.78394579183345</v>
      </c>
      <c r="I44" s="112">
        <v>102.57055784968709</v>
      </c>
      <c r="J44" s="112">
        <v>102.43830490490187</v>
      </c>
      <c r="K44" s="112">
        <v>101.98319794877089</v>
      </c>
      <c r="L44" s="112">
        <v>101.35462457755808</v>
      </c>
      <c r="M44" s="112">
        <v>101.68766056952123</v>
      </c>
      <c r="N44" s="112">
        <v>101.99057450453685</v>
      </c>
      <c r="O44" s="112">
        <v>102.12089349188666</v>
      </c>
      <c r="P44" s="112">
        <v>99.755723419018977</v>
      </c>
      <c r="Q44" s="112">
        <v>99.005362039322122</v>
      </c>
      <c r="R44" s="112">
        <v>99.328995580219853</v>
      </c>
      <c r="S44" s="112">
        <v>99.099441625394846</v>
      </c>
      <c r="T44" s="112">
        <v>99.375184215088751</v>
      </c>
      <c r="U44" s="112"/>
      <c r="V44" s="112"/>
      <c r="W44" s="112"/>
      <c r="X44" s="112"/>
      <c r="Y44" s="112"/>
      <c r="Z44" s="112"/>
      <c r="AA44" s="112"/>
    </row>
    <row r="45" spans="1:27" s="116" customFormat="1" ht="12.75">
      <c r="A45" s="764" t="s">
        <v>2206</v>
      </c>
      <c r="B45" s="764" t="s">
        <v>85</v>
      </c>
      <c r="C45" s="764" t="s">
        <v>2207</v>
      </c>
      <c r="D45" s="112">
        <v>100.13553212815683</v>
      </c>
      <c r="E45" s="112">
        <v>100.14124304233947</v>
      </c>
      <c r="F45" s="112">
        <v>100.09138192718731</v>
      </c>
      <c r="G45" s="112">
        <v>100.44395460625466</v>
      </c>
      <c r="H45" s="112">
        <v>100.89179478438351</v>
      </c>
      <c r="I45" s="112">
        <v>100.09468726663199</v>
      </c>
      <c r="J45" s="112">
        <v>99.841092196996001</v>
      </c>
      <c r="K45" s="112">
        <v>99.643446043430075</v>
      </c>
      <c r="L45" s="112">
        <v>99.777493156370099</v>
      </c>
      <c r="M45" s="112">
        <v>100.06381669136984</v>
      </c>
      <c r="N45" s="112">
        <v>100.47047547587454</v>
      </c>
      <c r="O45" s="112">
        <v>100.78043842312677</v>
      </c>
      <c r="P45" s="112">
        <v>100.24436423432441</v>
      </c>
      <c r="Q45" s="112">
        <v>100.22147753918915</v>
      </c>
      <c r="R45" s="112">
        <v>100.44298987012765</v>
      </c>
      <c r="S45" s="112">
        <v>99.987037260857107</v>
      </c>
      <c r="T45" s="112">
        <v>100.64201683626573</v>
      </c>
      <c r="U45" s="112"/>
      <c r="V45" s="112"/>
      <c r="W45" s="112"/>
      <c r="X45" s="112"/>
      <c r="Y45" s="112"/>
      <c r="Z45" s="112"/>
      <c r="AA45" s="112"/>
    </row>
    <row r="46" spans="1:27" s="116" customFormat="1" ht="12.75">
      <c r="A46" s="764" t="s">
        <v>4133</v>
      </c>
      <c r="B46" s="764" t="s">
        <v>86</v>
      </c>
      <c r="C46" s="764" t="s">
        <v>2208</v>
      </c>
      <c r="D46" s="112">
        <v>100.0803793375827</v>
      </c>
      <c r="E46" s="112">
        <v>99.859256646749301</v>
      </c>
      <c r="F46" s="112">
        <v>99.706766250525263</v>
      </c>
      <c r="G46" s="112">
        <v>100.2038405252851</v>
      </c>
      <c r="H46" s="112">
        <v>100.29584311319933</v>
      </c>
      <c r="I46" s="112">
        <v>100.78698587131309</v>
      </c>
      <c r="J46" s="112">
        <v>100.68516957308459</v>
      </c>
      <c r="K46" s="112">
        <v>100.67880695541882</v>
      </c>
      <c r="L46" s="112">
        <v>100.883827045985</v>
      </c>
      <c r="M46" s="112">
        <v>102.48862522829899</v>
      </c>
      <c r="N46" s="112">
        <v>103.29307591723537</v>
      </c>
      <c r="O46" s="112">
        <v>103.43956003348775</v>
      </c>
      <c r="P46" s="112">
        <v>99.815747553176038</v>
      </c>
      <c r="Q46" s="112">
        <v>99.466501560417967</v>
      </c>
      <c r="R46" s="112">
        <v>98.524446717293443</v>
      </c>
      <c r="S46" s="112">
        <v>98.324167042004859</v>
      </c>
      <c r="T46" s="112">
        <v>98.337091582658118</v>
      </c>
      <c r="U46" s="112"/>
      <c r="V46" s="112"/>
      <c r="W46" s="112"/>
      <c r="X46" s="112"/>
      <c r="Y46" s="112"/>
      <c r="Z46" s="112"/>
      <c r="AA46" s="112"/>
    </row>
    <row r="47" spans="1:27" s="116" customFormat="1" ht="12.75">
      <c r="A47" s="764" t="s">
        <v>2209</v>
      </c>
      <c r="B47" s="764" t="s">
        <v>87</v>
      </c>
      <c r="C47" s="764" t="s">
        <v>2210</v>
      </c>
      <c r="D47" s="112">
        <v>100.87024898949106</v>
      </c>
      <c r="E47" s="112">
        <v>100.92681633987797</v>
      </c>
      <c r="F47" s="112">
        <v>101.17904780901858</v>
      </c>
      <c r="G47" s="112">
        <v>100.59543796703481</v>
      </c>
      <c r="H47" s="112">
        <v>99.491180214775895</v>
      </c>
      <c r="I47" s="112">
        <v>99.367664135295414</v>
      </c>
      <c r="J47" s="112">
        <v>99.110744978246103</v>
      </c>
      <c r="K47" s="112">
        <v>97.243329803094511</v>
      </c>
      <c r="L47" s="112">
        <v>97.174652758347975</v>
      </c>
      <c r="M47" s="112">
        <v>97.223369901528571</v>
      </c>
      <c r="N47" s="112">
        <v>97.727768353746669</v>
      </c>
      <c r="O47" s="112">
        <v>97.952380004346352</v>
      </c>
      <c r="P47" s="112">
        <v>100.48435096264718</v>
      </c>
      <c r="Q47" s="112">
        <v>100.67230210996394</v>
      </c>
      <c r="R47" s="112">
        <v>99.625817455424865</v>
      </c>
      <c r="S47" s="112">
        <v>99.883321631565792</v>
      </c>
      <c r="T47" s="112">
        <v>99.733048302111499</v>
      </c>
      <c r="U47" s="112"/>
      <c r="V47" s="112"/>
      <c r="W47" s="112"/>
      <c r="X47" s="112"/>
      <c r="Y47" s="112"/>
      <c r="Z47" s="112"/>
      <c r="AA47" s="112"/>
    </row>
    <row r="48" spans="1:27" s="116" customFormat="1" ht="38.25">
      <c r="A48" s="765" t="s">
        <v>4134</v>
      </c>
      <c r="B48" s="765" t="s">
        <v>88</v>
      </c>
      <c r="C48" s="765" t="s">
        <v>2211</v>
      </c>
      <c r="D48" s="112">
        <v>98.901295823310136</v>
      </c>
      <c r="E48" s="112">
        <v>98.323692277996372</v>
      </c>
      <c r="F48" s="112">
        <v>97.357494017966445</v>
      </c>
      <c r="G48" s="112">
        <v>96.796259244416831</v>
      </c>
      <c r="H48" s="112">
        <v>95.967295379659149</v>
      </c>
      <c r="I48" s="112">
        <v>95.93554970879336</v>
      </c>
      <c r="J48" s="112">
        <v>95.999056686310581</v>
      </c>
      <c r="K48" s="112">
        <v>96.194476565129676</v>
      </c>
      <c r="L48" s="112">
        <v>96.418787361082366</v>
      </c>
      <c r="M48" s="112">
        <v>97.808554014736401</v>
      </c>
      <c r="N48" s="112">
        <v>99.047283800242923</v>
      </c>
      <c r="O48" s="112">
        <v>99.265930252344148</v>
      </c>
      <c r="P48" s="112">
        <v>100.18808873066234</v>
      </c>
      <c r="Q48" s="112">
        <v>99.395573238369877</v>
      </c>
      <c r="R48" s="112">
        <v>97.948313594489932</v>
      </c>
      <c r="S48" s="112">
        <v>95.575031273454243</v>
      </c>
      <c r="T48" s="112">
        <v>95.406627198791526</v>
      </c>
      <c r="U48" s="112"/>
      <c r="V48" s="112"/>
      <c r="W48" s="112"/>
      <c r="X48" s="112"/>
      <c r="Y48" s="112"/>
      <c r="Z48" s="112"/>
      <c r="AA48" s="112"/>
    </row>
    <row r="49" spans="1:27" s="116" customFormat="1" ht="12.75">
      <c r="A49" s="762" t="s">
        <v>4135</v>
      </c>
      <c r="B49" s="762" t="s">
        <v>89</v>
      </c>
      <c r="C49" s="762" t="s">
        <v>2212</v>
      </c>
      <c r="D49" s="112">
        <v>100</v>
      </c>
      <c r="E49" s="112">
        <v>100</v>
      </c>
      <c r="F49" s="112">
        <v>100</v>
      </c>
      <c r="G49" s="112">
        <v>100</v>
      </c>
      <c r="H49" s="112">
        <v>100</v>
      </c>
      <c r="I49" s="112">
        <v>100</v>
      </c>
      <c r="J49" s="112">
        <v>100</v>
      </c>
      <c r="K49" s="112">
        <v>100</v>
      </c>
      <c r="L49" s="112">
        <v>100</v>
      </c>
      <c r="M49" s="112">
        <v>100</v>
      </c>
      <c r="N49" s="112">
        <v>100</v>
      </c>
      <c r="O49" s="112">
        <v>100</v>
      </c>
      <c r="P49" s="112">
        <v>100</v>
      </c>
      <c r="Q49" s="112">
        <v>100</v>
      </c>
      <c r="R49" s="112">
        <v>100</v>
      </c>
      <c r="S49" s="112">
        <v>100</v>
      </c>
      <c r="T49" s="112">
        <v>100</v>
      </c>
      <c r="U49" s="112"/>
      <c r="V49" s="112"/>
      <c r="W49" s="112"/>
      <c r="X49" s="112"/>
      <c r="Y49" s="112"/>
      <c r="Z49" s="112"/>
      <c r="AA49" s="112"/>
    </row>
    <row r="50" spans="1:27" s="116" customFormat="1" ht="25.5">
      <c r="A50" s="766" t="s">
        <v>4145</v>
      </c>
      <c r="B50" s="766" t="s">
        <v>2170</v>
      </c>
      <c r="C50" s="766" t="s">
        <v>2213</v>
      </c>
      <c r="D50" s="112">
        <v>99.180634263382387</v>
      </c>
      <c r="E50" s="112">
        <v>99.034165706163307</v>
      </c>
      <c r="F50" s="112">
        <v>99.203473117475028</v>
      </c>
      <c r="G50" s="112">
        <v>98.92668947941057</v>
      </c>
      <c r="H50" s="112">
        <v>98.787124858307934</v>
      </c>
      <c r="I50" s="112">
        <v>99.098294018053309</v>
      </c>
      <c r="J50" s="112">
        <v>99.55232374159641</v>
      </c>
      <c r="K50" s="112">
        <v>99.494432011774819</v>
      </c>
      <c r="L50" s="112">
        <v>99.514019370813827</v>
      </c>
      <c r="M50" s="112">
        <v>100.77890875179672</v>
      </c>
      <c r="N50" s="112">
        <v>102.42912717207085</v>
      </c>
      <c r="O50" s="112">
        <v>102.09688016956753</v>
      </c>
      <c r="P50" s="112">
        <v>99.690089928656732</v>
      </c>
      <c r="Q50" s="112">
        <v>99.120970128096474</v>
      </c>
      <c r="R50" s="112">
        <v>99.307702314483151</v>
      </c>
      <c r="S50" s="112">
        <v>99.632019849969353</v>
      </c>
      <c r="T50" s="112">
        <v>99.414317893315598</v>
      </c>
      <c r="U50" s="112"/>
      <c r="V50" s="112"/>
      <c r="W50" s="112"/>
      <c r="X50" s="112"/>
      <c r="Y50" s="112"/>
      <c r="Z50" s="112"/>
      <c r="AA50" s="112"/>
    </row>
    <row r="51" spans="1:27" s="116" customFormat="1" ht="12.75">
      <c r="A51" s="764" t="s">
        <v>4136</v>
      </c>
      <c r="B51" s="764" t="s">
        <v>4136</v>
      </c>
      <c r="C51" s="764" t="s">
        <v>4179</v>
      </c>
      <c r="D51" s="112">
        <v>98.766645020410792</v>
      </c>
      <c r="E51" s="112">
        <v>98.766645020410806</v>
      </c>
      <c r="F51" s="112">
        <v>100.21104640722724</v>
      </c>
      <c r="G51" s="112">
        <v>100.76770510128567</v>
      </c>
      <c r="H51" s="112">
        <v>100.43056933893229</v>
      </c>
      <c r="I51" s="112">
        <v>100.50329947217828</v>
      </c>
      <c r="J51" s="112">
        <v>100.64604244965601</v>
      </c>
      <c r="K51" s="112">
        <v>100.8284233908601</v>
      </c>
      <c r="L51" s="112">
        <v>101.02632101490873</v>
      </c>
      <c r="M51" s="112">
        <v>101.16458537303959</v>
      </c>
      <c r="N51" s="112">
        <v>101.07864851595131</v>
      </c>
      <c r="O51" s="112">
        <v>100.86788722440652</v>
      </c>
      <c r="P51" s="112">
        <v>100.23840389580772</v>
      </c>
      <c r="Q51" s="112">
        <v>98.720404413002484</v>
      </c>
      <c r="R51" s="112">
        <v>99.027093837330838</v>
      </c>
      <c r="S51" s="112">
        <v>99.121090548416717</v>
      </c>
      <c r="T51" s="112">
        <v>100.62448986472027</v>
      </c>
      <c r="U51" s="112"/>
      <c r="V51" s="112"/>
      <c r="W51" s="112"/>
      <c r="X51" s="112"/>
      <c r="Y51" s="112"/>
      <c r="Z51" s="112"/>
      <c r="AA51" s="112"/>
    </row>
    <row r="52" spans="1:27" s="116" customFormat="1" ht="12.75">
      <c r="A52" s="764" t="s">
        <v>4138</v>
      </c>
      <c r="B52" s="764" t="s">
        <v>4137</v>
      </c>
      <c r="C52" s="764" t="s">
        <v>4180</v>
      </c>
      <c r="D52" s="112">
        <v>99.739794826148383</v>
      </c>
      <c r="E52" s="112">
        <v>99.648118102038637</v>
      </c>
      <c r="F52" s="112">
        <v>99.506743311618564</v>
      </c>
      <c r="G52" s="112">
        <v>99.623392579525017</v>
      </c>
      <c r="H52" s="112">
        <v>99.305856101205009</v>
      </c>
      <c r="I52" s="112">
        <v>99.378343253128278</v>
      </c>
      <c r="J52" s="112">
        <v>99.555929743936304</v>
      </c>
      <c r="K52" s="112">
        <v>100.07658951573927</v>
      </c>
      <c r="L52" s="112">
        <v>99.623689549108335</v>
      </c>
      <c r="M52" s="112">
        <v>100.00301095312405</v>
      </c>
      <c r="N52" s="112">
        <v>99.863423118262673</v>
      </c>
      <c r="O52" s="112">
        <v>99.597041489195021</v>
      </c>
      <c r="P52" s="112">
        <v>99.734841004145849</v>
      </c>
      <c r="Q52" s="112">
        <v>98.939963467365189</v>
      </c>
      <c r="R52" s="112">
        <v>98.919070623035111</v>
      </c>
      <c r="S52" s="112">
        <v>99.193815032030372</v>
      </c>
      <c r="T52" s="112">
        <v>99.094202327591972</v>
      </c>
      <c r="U52" s="112"/>
      <c r="V52" s="112"/>
      <c r="W52" s="112"/>
      <c r="X52" s="112"/>
      <c r="Y52" s="112"/>
      <c r="Z52" s="112"/>
      <c r="AA52" s="112"/>
    </row>
    <row r="53" spans="1:27" s="116" customFormat="1" ht="12.75">
      <c r="A53" s="764" t="s">
        <v>4139</v>
      </c>
      <c r="B53" s="764" t="s">
        <v>4139</v>
      </c>
      <c r="C53" s="764" t="s">
        <v>4181</v>
      </c>
      <c r="D53" s="112">
        <v>97.08976467557757</v>
      </c>
      <c r="E53" s="112">
        <v>96.666103194948022</v>
      </c>
      <c r="F53" s="112">
        <v>95.777778024304212</v>
      </c>
      <c r="G53" s="112">
        <v>95.353424996986561</v>
      </c>
      <c r="H53" s="112">
        <v>95.156547655828504</v>
      </c>
      <c r="I53" s="112">
        <v>95.996662874812117</v>
      </c>
      <c r="J53" s="112">
        <v>97.278126302408481</v>
      </c>
      <c r="K53" s="112">
        <v>97.140523080815356</v>
      </c>
      <c r="L53" s="112">
        <v>97.839612750985921</v>
      </c>
      <c r="M53" s="112">
        <v>101.81785400170517</v>
      </c>
      <c r="N53" s="112">
        <v>107.42442374601404</v>
      </c>
      <c r="O53" s="112">
        <v>106.56384018834073</v>
      </c>
      <c r="P53" s="112">
        <v>99.461532471660846</v>
      </c>
      <c r="Q53" s="112">
        <v>98.257401797117012</v>
      </c>
      <c r="R53" s="112">
        <v>98.391816616511861</v>
      </c>
      <c r="S53" s="112">
        <v>98.451071419936994</v>
      </c>
      <c r="T53" s="112">
        <v>97.271721725773574</v>
      </c>
      <c r="U53" s="112"/>
      <c r="V53" s="112"/>
      <c r="W53" s="112"/>
      <c r="X53" s="112"/>
      <c r="Y53" s="112"/>
      <c r="Z53" s="112"/>
      <c r="AA53" s="112"/>
    </row>
    <row r="54" spans="1:27" s="116" customFormat="1" ht="12.75">
      <c r="A54" s="764" t="s">
        <v>4141</v>
      </c>
      <c r="B54" s="764" t="s">
        <v>4140</v>
      </c>
      <c r="C54" s="781" t="s">
        <v>4529</v>
      </c>
      <c r="D54" s="112">
        <v>100.26024157748216</v>
      </c>
      <c r="E54" s="112">
        <v>100.01970430147826</v>
      </c>
      <c r="F54" s="112">
        <v>100.05255584613069</v>
      </c>
      <c r="G54" s="112">
        <v>100.28316382073521</v>
      </c>
      <c r="H54" s="112">
        <v>100.28316382073521</v>
      </c>
      <c r="I54" s="112">
        <v>100.30990819454679</v>
      </c>
      <c r="J54" s="112">
        <v>99.861739263520917</v>
      </c>
      <c r="K54" s="112">
        <v>99.166881868824532</v>
      </c>
      <c r="L54" s="112">
        <v>98.388101775839061</v>
      </c>
      <c r="M54" s="112">
        <v>98.86890591729734</v>
      </c>
      <c r="N54" s="112">
        <v>99.016539048718599</v>
      </c>
      <c r="O54" s="112">
        <v>99.200738808502265</v>
      </c>
      <c r="P54" s="112">
        <v>99.352754931591889</v>
      </c>
      <c r="Q54" s="112">
        <v>99.332176201045456</v>
      </c>
      <c r="R54" s="112">
        <v>99.378380740880829</v>
      </c>
      <c r="S54" s="112">
        <v>99.228826943721089</v>
      </c>
      <c r="T54" s="112">
        <v>99.661515823819016</v>
      </c>
      <c r="U54" s="112"/>
      <c r="V54" s="112"/>
      <c r="W54" s="112"/>
      <c r="X54" s="112"/>
      <c r="Y54" s="112"/>
      <c r="Z54" s="112"/>
      <c r="AA54" s="112"/>
    </row>
    <row r="55" spans="1:27" s="116" customFormat="1" ht="12.75">
      <c r="A55" s="764" t="s">
        <v>4144</v>
      </c>
      <c r="B55" s="764" t="s">
        <v>4142</v>
      </c>
      <c r="C55" s="781" t="s">
        <v>4530</v>
      </c>
      <c r="D55" s="112">
        <v>99.870197812521738</v>
      </c>
      <c r="E55" s="112">
        <v>99.891247452487548</v>
      </c>
      <c r="F55" s="112">
        <v>100.03942271569616</v>
      </c>
      <c r="G55" s="112">
        <v>100.30333569105143</v>
      </c>
      <c r="H55" s="112">
        <v>100.69837281239909</v>
      </c>
      <c r="I55" s="112">
        <v>101.21657041931793</v>
      </c>
      <c r="J55" s="112">
        <v>101.53867100490841</v>
      </c>
      <c r="K55" s="112">
        <v>101.52401506199031</v>
      </c>
      <c r="L55" s="112">
        <v>101.42179795729137</v>
      </c>
      <c r="M55" s="112">
        <v>101.39791621206433</v>
      </c>
      <c r="N55" s="112">
        <v>101.08970555201967</v>
      </c>
      <c r="O55" s="112">
        <v>100.68888862881784</v>
      </c>
      <c r="P55" s="112">
        <v>99.838978797684646</v>
      </c>
      <c r="Q55" s="112">
        <v>99.697586535607002</v>
      </c>
      <c r="R55" s="112">
        <v>100.00926699805265</v>
      </c>
      <c r="S55" s="112">
        <v>100.56500347452892</v>
      </c>
      <c r="T55" s="112">
        <v>100.70796842390493</v>
      </c>
      <c r="U55" s="112"/>
      <c r="V55" s="112"/>
      <c r="W55" s="112"/>
      <c r="X55" s="112"/>
      <c r="Y55" s="112"/>
      <c r="Z55" s="112"/>
      <c r="AA55" s="112"/>
    </row>
    <row r="56" spans="1:27" s="116" customFormat="1" ht="12.75">
      <c r="A56" s="764" t="s">
        <v>4143</v>
      </c>
      <c r="B56" s="764" t="s">
        <v>4143</v>
      </c>
      <c r="C56" s="764" t="s">
        <v>4182</v>
      </c>
      <c r="D56" s="112">
        <v>100.470839227787</v>
      </c>
      <c r="E56" s="112">
        <v>100.4893415093608</v>
      </c>
      <c r="F56" s="112">
        <v>100.56548239797962</v>
      </c>
      <c r="G56" s="112">
        <v>99.773649103401084</v>
      </c>
      <c r="H56" s="112">
        <v>98.352552499609459</v>
      </c>
      <c r="I56" s="112">
        <v>98.684690849017059</v>
      </c>
      <c r="J56" s="112">
        <v>99.250318100506092</v>
      </c>
      <c r="K56" s="112">
        <v>100.82092883610756</v>
      </c>
      <c r="L56" s="112">
        <v>100.15929451653864</v>
      </c>
      <c r="M56" s="112">
        <v>100.02034913870474</v>
      </c>
      <c r="N56" s="112">
        <v>100.24207581049576</v>
      </c>
      <c r="O56" s="112">
        <v>100.15157623520399</v>
      </c>
      <c r="P56" s="112">
        <v>99.820002488116685</v>
      </c>
      <c r="Q56" s="112">
        <v>98.808616366252082</v>
      </c>
      <c r="R56" s="112">
        <v>98.861163970575049</v>
      </c>
      <c r="S56" s="112">
        <v>98.905920041829845</v>
      </c>
      <c r="T56" s="112">
        <v>98.535956958093124</v>
      </c>
      <c r="U56" s="112"/>
      <c r="V56" s="112"/>
      <c r="W56" s="112"/>
      <c r="X56" s="112"/>
      <c r="Y56" s="112"/>
      <c r="Z56" s="112"/>
      <c r="AA56" s="112"/>
    </row>
    <row r="57" spans="1:27" s="116" customFormat="1" ht="25.5">
      <c r="A57" s="766" t="s">
        <v>4146</v>
      </c>
      <c r="B57" s="766" t="s">
        <v>2861</v>
      </c>
      <c r="C57" s="766" t="s">
        <v>2870</v>
      </c>
      <c r="D57" s="112">
        <v>99.671336872397248</v>
      </c>
      <c r="E57" s="112">
        <v>96.870381094275487</v>
      </c>
      <c r="F57" s="112">
        <v>97.303992877532764</v>
      </c>
      <c r="G57" s="112">
        <v>98.673375968035273</v>
      </c>
      <c r="H57" s="112">
        <v>99.473701908951057</v>
      </c>
      <c r="I57" s="112">
        <v>99.506015159041453</v>
      </c>
      <c r="J57" s="112">
        <v>99.513924332545912</v>
      </c>
      <c r="K57" s="112">
        <v>99.680044585224053</v>
      </c>
      <c r="L57" s="112">
        <v>98.943349743077079</v>
      </c>
      <c r="M57" s="112">
        <v>99.388459293160452</v>
      </c>
      <c r="N57" s="112">
        <v>99.024228211067438</v>
      </c>
      <c r="O57" s="112">
        <v>98.807422319438814</v>
      </c>
      <c r="P57" s="112">
        <v>99.989592711712135</v>
      </c>
      <c r="Q57" s="112">
        <v>100.07017298940788</v>
      </c>
      <c r="R57" s="112">
        <v>100.29314919360573</v>
      </c>
      <c r="S57" s="112">
        <v>100.4380480784495</v>
      </c>
      <c r="T57" s="112">
        <v>100.49600763238699</v>
      </c>
      <c r="U57" s="112"/>
      <c r="V57" s="112"/>
      <c r="W57" s="112"/>
      <c r="X57" s="112"/>
      <c r="Y57" s="112"/>
      <c r="Z57" s="112"/>
      <c r="AA57" s="112"/>
    </row>
    <row r="58" spans="1:27" s="116" customFormat="1" ht="12.75">
      <c r="A58" s="766" t="s">
        <v>4147</v>
      </c>
      <c r="B58" s="766" t="s">
        <v>90</v>
      </c>
      <c r="C58" s="766" t="s">
        <v>2214</v>
      </c>
      <c r="D58" s="112">
        <v>104.17509873707903</v>
      </c>
      <c r="E58" s="112">
        <v>104.17509873707903</v>
      </c>
      <c r="F58" s="112">
        <v>104.46754052977616</v>
      </c>
      <c r="G58" s="112">
        <v>104.46754052977616</v>
      </c>
      <c r="H58" s="112">
        <v>104.46754052977616</v>
      </c>
      <c r="I58" s="112">
        <v>104.46754052977616</v>
      </c>
      <c r="J58" s="112">
        <v>104.46754052977616</v>
      </c>
      <c r="K58" s="112">
        <v>105.6152789575038</v>
      </c>
      <c r="L58" s="112">
        <v>105.6152789575038</v>
      </c>
      <c r="M58" s="112">
        <v>105.6152789575038</v>
      </c>
      <c r="N58" s="112">
        <v>105.4673396319416</v>
      </c>
      <c r="O58" s="112">
        <v>105.4673396319416</v>
      </c>
      <c r="P58" s="112">
        <v>100</v>
      </c>
      <c r="Q58" s="112">
        <v>100</v>
      </c>
      <c r="R58" s="112">
        <v>100</v>
      </c>
      <c r="S58" s="112">
        <v>100</v>
      </c>
      <c r="T58" s="112">
        <v>100</v>
      </c>
      <c r="U58" s="112"/>
      <c r="V58" s="112"/>
      <c r="W58" s="112"/>
      <c r="X58" s="112"/>
      <c r="Y58" s="112"/>
      <c r="Z58" s="112"/>
      <c r="AA58" s="112"/>
    </row>
    <row r="59" spans="1:27" s="116" customFormat="1" ht="25.5">
      <c r="A59" s="766" t="s">
        <v>4148</v>
      </c>
      <c r="B59" s="766" t="s">
        <v>91</v>
      </c>
      <c r="C59" s="766" t="s">
        <v>2215</v>
      </c>
      <c r="D59" s="112">
        <v>98.475574411917961</v>
      </c>
      <c r="E59" s="112">
        <v>97.930109197877869</v>
      </c>
      <c r="F59" s="112">
        <v>96.688656640162819</v>
      </c>
      <c r="G59" s="112">
        <v>95.956158628920889</v>
      </c>
      <c r="H59" s="112">
        <v>94.912586243074827</v>
      </c>
      <c r="I59" s="112">
        <v>94.841934268552123</v>
      </c>
      <c r="J59" s="112">
        <v>94.875374946675521</v>
      </c>
      <c r="K59" s="112">
        <v>95.035658459709225</v>
      </c>
      <c r="L59" s="112">
        <v>95.347195875101562</v>
      </c>
      <c r="M59" s="112">
        <v>96.902966606692956</v>
      </c>
      <c r="N59" s="112">
        <v>98.288972933496254</v>
      </c>
      <c r="O59" s="112">
        <v>98.600205182083641</v>
      </c>
      <c r="P59" s="112">
        <v>100.26340710500298</v>
      </c>
      <c r="Q59" s="112">
        <v>99.339291214344001</v>
      </c>
      <c r="R59" s="112">
        <v>97.524971123622791</v>
      </c>
      <c r="S59" s="112">
        <v>94.559606140571702</v>
      </c>
      <c r="T59" s="112">
        <v>94.37076944242169</v>
      </c>
      <c r="U59" s="112"/>
      <c r="V59" s="112"/>
      <c r="W59" s="112"/>
      <c r="X59" s="112"/>
      <c r="Y59" s="112"/>
      <c r="Z59" s="112"/>
      <c r="AA59" s="112"/>
    </row>
    <row r="60" spans="1:27" s="116" customFormat="1" ht="12.75">
      <c r="A60" s="764" t="s">
        <v>4151</v>
      </c>
      <c r="B60" s="764" t="s">
        <v>4149</v>
      </c>
      <c r="C60" s="781" t="s">
        <v>4185</v>
      </c>
      <c r="D60" s="112">
        <v>100</v>
      </c>
      <c r="E60" s="112">
        <v>100</v>
      </c>
      <c r="F60" s="112">
        <v>100</v>
      </c>
      <c r="G60" s="112">
        <v>100</v>
      </c>
      <c r="H60" s="112">
        <v>100</v>
      </c>
      <c r="I60" s="112">
        <v>100</v>
      </c>
      <c r="J60" s="112">
        <v>100</v>
      </c>
      <c r="K60" s="112">
        <v>100</v>
      </c>
      <c r="L60" s="112">
        <v>100</v>
      </c>
      <c r="M60" s="112">
        <v>100</v>
      </c>
      <c r="N60" s="112">
        <v>100</v>
      </c>
      <c r="O60" s="112">
        <v>100</v>
      </c>
      <c r="P60" s="112">
        <v>100</v>
      </c>
      <c r="Q60" s="112">
        <v>100</v>
      </c>
      <c r="R60" s="112">
        <v>100</v>
      </c>
      <c r="S60" s="112">
        <v>100</v>
      </c>
      <c r="T60" s="112">
        <v>100</v>
      </c>
      <c r="U60" s="112"/>
      <c r="V60" s="112"/>
      <c r="W60" s="112"/>
      <c r="X60" s="112"/>
      <c r="Y60" s="112"/>
      <c r="Z60" s="112"/>
      <c r="AA60" s="112"/>
    </row>
    <row r="61" spans="1:27" s="116" customFormat="1" ht="25.5" customHeight="1">
      <c r="A61" s="781" t="s">
        <v>4152</v>
      </c>
      <c r="B61" s="764" t="s">
        <v>4150</v>
      </c>
      <c r="C61" s="781" t="s">
        <v>4186</v>
      </c>
      <c r="D61" s="112">
        <v>100</v>
      </c>
      <c r="E61" s="112">
        <v>100</v>
      </c>
      <c r="F61" s="112">
        <v>100</v>
      </c>
      <c r="G61" s="112">
        <v>100</v>
      </c>
      <c r="H61" s="112">
        <v>100</v>
      </c>
      <c r="I61" s="112">
        <v>100</v>
      </c>
      <c r="J61" s="112">
        <v>100</v>
      </c>
      <c r="K61" s="112">
        <v>100</v>
      </c>
      <c r="L61" s="112">
        <v>100</v>
      </c>
      <c r="M61" s="112">
        <v>100</v>
      </c>
      <c r="N61" s="112">
        <v>100</v>
      </c>
      <c r="O61" s="112">
        <v>100</v>
      </c>
      <c r="P61" s="112">
        <v>100</v>
      </c>
      <c r="Q61" s="112">
        <v>100</v>
      </c>
      <c r="R61" s="112">
        <v>100</v>
      </c>
      <c r="S61" s="112">
        <v>100</v>
      </c>
      <c r="T61" s="112">
        <v>100</v>
      </c>
      <c r="U61" s="112"/>
      <c r="V61" s="112"/>
      <c r="W61" s="112"/>
      <c r="X61" s="112"/>
      <c r="Y61" s="112"/>
      <c r="Z61" s="112"/>
      <c r="AA61" s="112"/>
    </row>
    <row r="62" spans="1:27" s="116" customFormat="1" ht="12.75">
      <c r="A62" s="764" t="s">
        <v>92</v>
      </c>
      <c r="B62" s="764" t="s">
        <v>92</v>
      </c>
      <c r="C62" s="764" t="s">
        <v>2216</v>
      </c>
      <c r="D62" s="112">
        <v>99.241972025420765</v>
      </c>
      <c r="E62" s="112">
        <v>98.861281920679616</v>
      </c>
      <c r="F62" s="112">
        <v>98.59517975147017</v>
      </c>
      <c r="G62" s="112">
        <v>98.765910687024984</v>
      </c>
      <c r="H62" s="112">
        <v>97.52761321345065</v>
      </c>
      <c r="I62" s="112">
        <v>96.856061142744906</v>
      </c>
      <c r="J62" s="112">
        <v>96.670495072135694</v>
      </c>
      <c r="K62" s="112">
        <v>96.861274060012775</v>
      </c>
      <c r="L62" s="112">
        <v>97.918297772755835</v>
      </c>
      <c r="M62" s="112">
        <v>98.772928496834965</v>
      </c>
      <c r="N62" s="112">
        <v>101.18200597114667</v>
      </c>
      <c r="O62" s="112">
        <v>101.8462114407034</v>
      </c>
      <c r="P62" s="112">
        <v>99.859896277629659</v>
      </c>
      <c r="Q62" s="112">
        <v>99.379332879851148</v>
      </c>
      <c r="R62" s="112">
        <v>100.49396089446414</v>
      </c>
      <c r="S62" s="112">
        <v>100.6329692575014</v>
      </c>
      <c r="T62" s="112">
        <v>98.888398803292759</v>
      </c>
      <c r="U62" s="112"/>
      <c r="V62" s="112"/>
      <c r="W62" s="112"/>
      <c r="X62" s="112"/>
      <c r="Y62" s="112"/>
      <c r="Z62" s="112"/>
      <c r="AA62" s="112"/>
    </row>
    <row r="63" spans="1:27" s="116" customFormat="1" ht="25.5">
      <c r="A63" s="765" t="s">
        <v>4153</v>
      </c>
      <c r="B63" s="765" t="s">
        <v>93</v>
      </c>
      <c r="C63" s="765" t="s">
        <v>2217</v>
      </c>
      <c r="D63" s="112">
        <v>100.1460291428095</v>
      </c>
      <c r="E63" s="112">
        <v>99.982619259497909</v>
      </c>
      <c r="F63" s="112">
        <v>99.952738225860386</v>
      </c>
      <c r="G63" s="112">
        <v>100.2927293519283</v>
      </c>
      <c r="H63" s="112">
        <v>99.986634850612106</v>
      </c>
      <c r="I63" s="112">
        <v>99.873058348566531</v>
      </c>
      <c r="J63" s="112">
        <v>99.939753753568283</v>
      </c>
      <c r="K63" s="112">
        <v>99.835625625520393</v>
      </c>
      <c r="L63" s="112">
        <v>99.88584253282437</v>
      </c>
      <c r="M63" s="112">
        <v>99.881221632597601</v>
      </c>
      <c r="N63" s="112">
        <v>99.931658053852715</v>
      </c>
      <c r="O63" s="112">
        <v>100.09077888475647</v>
      </c>
      <c r="P63" s="112">
        <v>100.21360847889511</v>
      </c>
      <c r="Q63" s="112">
        <v>100.04937829415614</v>
      </c>
      <c r="R63" s="112">
        <v>100.14961009436136</v>
      </c>
      <c r="S63" s="112">
        <v>100.14370932661055</v>
      </c>
      <c r="T63" s="112">
        <v>100.11448617011138</v>
      </c>
      <c r="U63" s="112"/>
      <c r="V63" s="112"/>
      <c r="W63" s="112"/>
      <c r="X63" s="112"/>
      <c r="Y63" s="112"/>
      <c r="Z63" s="112"/>
      <c r="AA63" s="112"/>
    </row>
    <row r="64" spans="1:27" s="116" customFormat="1" ht="25.5" customHeight="1">
      <c r="A64" s="766" t="s">
        <v>4154</v>
      </c>
      <c r="B64" s="762" t="s">
        <v>94</v>
      </c>
      <c r="C64" s="762" t="s">
        <v>2218</v>
      </c>
      <c r="D64" s="112">
        <v>100.59494400299489</v>
      </c>
      <c r="E64" s="112">
        <v>100.7699847095394</v>
      </c>
      <c r="F64" s="112">
        <v>100.75178366891429</v>
      </c>
      <c r="G64" s="112">
        <v>100.89555827049558</v>
      </c>
      <c r="H64" s="112">
        <v>100.8334663729467</v>
      </c>
      <c r="I64" s="112">
        <v>100.86778389636805</v>
      </c>
      <c r="J64" s="112">
        <v>100.91876028717772</v>
      </c>
      <c r="K64" s="112">
        <v>100.95506658394511</v>
      </c>
      <c r="L64" s="112">
        <v>101.43522175885916</v>
      </c>
      <c r="M64" s="112">
        <v>101.80144236843564</v>
      </c>
      <c r="N64" s="112">
        <v>102.17332111716462</v>
      </c>
      <c r="O64" s="112">
        <v>102.92117584246994</v>
      </c>
      <c r="P64" s="112">
        <v>100.55544593722352</v>
      </c>
      <c r="Q64" s="112">
        <v>100.48547230961533</v>
      </c>
      <c r="R64" s="112">
        <v>100.80393033478772</v>
      </c>
      <c r="S64" s="112">
        <v>100.73057189543707</v>
      </c>
      <c r="T64" s="112">
        <v>100.82111170873054</v>
      </c>
      <c r="U64" s="112"/>
      <c r="V64" s="112"/>
      <c r="W64" s="112"/>
      <c r="X64" s="112"/>
      <c r="Y64" s="112"/>
      <c r="Z64" s="112"/>
      <c r="AA64" s="112"/>
    </row>
    <row r="65" spans="1:27" s="116" customFormat="1" ht="25.5" customHeight="1">
      <c r="A65" s="781" t="s">
        <v>4155</v>
      </c>
      <c r="B65" s="781" t="s">
        <v>95</v>
      </c>
      <c r="C65" s="781" t="s">
        <v>2219</v>
      </c>
      <c r="D65" s="112">
        <v>100.31183100745002</v>
      </c>
      <c r="E65" s="112">
        <v>100.25428935131056</v>
      </c>
      <c r="F65" s="112">
        <v>99.75218306154909</v>
      </c>
      <c r="G65" s="112">
        <v>99.950633357843472</v>
      </c>
      <c r="H65" s="112">
        <v>100.00541256125805</v>
      </c>
      <c r="I65" s="112">
        <v>100.00727286218589</v>
      </c>
      <c r="J65" s="112">
        <v>100.28264278799854</v>
      </c>
      <c r="K65" s="112">
        <v>100.3004159822642</v>
      </c>
      <c r="L65" s="112">
        <v>100.93462637406519</v>
      </c>
      <c r="M65" s="112">
        <v>101.40130576338207</v>
      </c>
      <c r="N65" s="112">
        <v>101.64734233153334</v>
      </c>
      <c r="O65" s="112">
        <v>101.76404265514533</v>
      </c>
      <c r="P65" s="112">
        <v>100.23513035821468</v>
      </c>
      <c r="Q65" s="112">
        <v>100.09361577973009</v>
      </c>
      <c r="R65" s="112">
        <v>99.668443082315207</v>
      </c>
      <c r="S65" s="112">
        <v>99.645807436600137</v>
      </c>
      <c r="T65" s="112">
        <v>99.707953899897831</v>
      </c>
      <c r="U65" s="112"/>
      <c r="V65" s="112"/>
      <c r="W65" s="112"/>
      <c r="X65" s="112"/>
      <c r="Y65" s="112"/>
      <c r="Z65" s="112"/>
      <c r="AA65" s="112"/>
    </row>
    <row r="66" spans="1:27" s="116" customFormat="1" ht="12.75">
      <c r="A66" s="781" t="s">
        <v>4156</v>
      </c>
      <c r="B66" s="781" t="s">
        <v>96</v>
      </c>
      <c r="C66" s="781" t="s">
        <v>2220</v>
      </c>
      <c r="D66" s="112">
        <v>99.800010601188205</v>
      </c>
      <c r="E66" s="112">
        <v>99.466535521532961</v>
      </c>
      <c r="F66" s="112">
        <v>99.40598753904716</v>
      </c>
      <c r="G66" s="112">
        <v>99.395562268963545</v>
      </c>
      <c r="H66" s="112">
        <v>99.384935319534918</v>
      </c>
      <c r="I66" s="112">
        <v>99.310638288254424</v>
      </c>
      <c r="J66" s="112">
        <v>99.29894570792294</v>
      </c>
      <c r="K66" s="112">
        <v>98.846351794018744</v>
      </c>
      <c r="L66" s="112">
        <v>98.928971177885288</v>
      </c>
      <c r="M66" s="112">
        <v>98.738680460277223</v>
      </c>
      <c r="N66" s="112">
        <v>98.425557023983217</v>
      </c>
      <c r="O66" s="112">
        <v>98.381582154250026</v>
      </c>
      <c r="P66" s="112">
        <v>99.687407535881263</v>
      </c>
      <c r="Q66" s="112">
        <v>99.662129819495732</v>
      </c>
      <c r="R66" s="112">
        <v>99.603089331879048</v>
      </c>
      <c r="S66" s="112">
        <v>99.74044906196454</v>
      </c>
      <c r="T66" s="112">
        <v>99.374007602771613</v>
      </c>
      <c r="U66" s="112"/>
      <c r="V66" s="112"/>
      <c r="W66" s="112"/>
      <c r="X66" s="112"/>
      <c r="Y66" s="112"/>
      <c r="Z66" s="112"/>
      <c r="AA66" s="112"/>
    </row>
    <row r="67" spans="1:27" s="116" customFormat="1" ht="25.5">
      <c r="A67" s="781" t="s">
        <v>4162</v>
      </c>
      <c r="B67" s="781" t="s">
        <v>97</v>
      </c>
      <c r="C67" s="781" t="s">
        <v>2221</v>
      </c>
      <c r="D67" s="112">
        <v>99.952026227080509</v>
      </c>
      <c r="E67" s="112">
        <v>99.52145659966007</v>
      </c>
      <c r="F67" s="112">
        <v>99.18266454983862</v>
      </c>
      <c r="G67" s="112">
        <v>99.510836851751975</v>
      </c>
      <c r="H67" s="112">
        <v>98.460572447750693</v>
      </c>
      <c r="I67" s="112">
        <v>98.366471069017976</v>
      </c>
      <c r="J67" s="112">
        <v>98.710343271715857</v>
      </c>
      <c r="K67" s="112">
        <v>98.621414674382336</v>
      </c>
      <c r="L67" s="112">
        <v>98.684945274079581</v>
      </c>
      <c r="M67" s="112">
        <v>98.630140780913095</v>
      </c>
      <c r="N67" s="112">
        <v>98.679958571519293</v>
      </c>
      <c r="O67" s="112">
        <v>98.506206020084221</v>
      </c>
      <c r="P67" s="112">
        <v>100.38846707224118</v>
      </c>
      <c r="Q67" s="112">
        <v>100.62035333499087</v>
      </c>
      <c r="R67" s="112">
        <v>100.83826873319957</v>
      </c>
      <c r="S67" s="112">
        <v>100.48153721526043</v>
      </c>
      <c r="T67" s="112">
        <v>100.16896537746894</v>
      </c>
      <c r="U67" s="112"/>
      <c r="V67" s="112"/>
      <c r="W67" s="112"/>
      <c r="X67" s="112"/>
      <c r="Y67" s="112"/>
      <c r="Z67" s="112"/>
      <c r="AA67" s="112"/>
    </row>
    <row r="68" spans="1:27" s="116" customFormat="1" ht="12.75">
      <c r="A68" s="765" t="s">
        <v>1341</v>
      </c>
      <c r="B68" s="765" t="s">
        <v>98</v>
      </c>
      <c r="C68" s="765" t="s">
        <v>2222</v>
      </c>
      <c r="D68" s="112">
        <v>100.12528013047843</v>
      </c>
      <c r="E68" s="112">
        <v>100.38840928010782</v>
      </c>
      <c r="F68" s="112">
        <v>100.27940721983344</v>
      </c>
      <c r="G68" s="112">
        <v>100.40540328576397</v>
      </c>
      <c r="H68" s="112">
        <v>101.27843866712298</v>
      </c>
      <c r="I68" s="112">
        <v>101.35720861810694</v>
      </c>
      <c r="J68" s="112">
        <v>102.68470443492642</v>
      </c>
      <c r="K68" s="112">
        <v>102.81189179335657</v>
      </c>
      <c r="L68" s="112">
        <v>102.67447679280043</v>
      </c>
      <c r="M68" s="112">
        <v>102.69632213389208</v>
      </c>
      <c r="N68" s="112">
        <v>103.21850327246534</v>
      </c>
      <c r="O68" s="112">
        <v>102.44565374651462</v>
      </c>
      <c r="P68" s="112">
        <v>100.22394952615059</v>
      </c>
      <c r="Q68" s="112">
        <v>100.60110447504952</v>
      </c>
      <c r="R68" s="112">
        <v>100.81483257515713</v>
      </c>
      <c r="S68" s="112">
        <v>100.61225879463206</v>
      </c>
      <c r="T68" s="112">
        <v>100.76993129116913</v>
      </c>
      <c r="U68" s="112"/>
      <c r="V68" s="112"/>
      <c r="W68" s="112"/>
      <c r="X68" s="112"/>
      <c r="Y68" s="112"/>
      <c r="Z68" s="112"/>
      <c r="AA68" s="112"/>
    </row>
    <row r="69" spans="1:27" s="116" customFormat="1" ht="12.75">
      <c r="A69" s="765" t="s">
        <v>99</v>
      </c>
      <c r="B69" s="765" t="s">
        <v>99</v>
      </c>
      <c r="C69" s="765" t="s">
        <v>2223</v>
      </c>
      <c r="D69" s="112">
        <v>100.47282535980149</v>
      </c>
      <c r="E69" s="112">
        <v>101.7729057848846</v>
      </c>
      <c r="F69" s="112">
        <v>101.04529727887017</v>
      </c>
      <c r="G69" s="112">
        <v>101.24724322924081</v>
      </c>
      <c r="H69" s="112">
        <v>102.0902460492791</v>
      </c>
      <c r="I69" s="112">
        <v>101.85844934663926</v>
      </c>
      <c r="J69" s="112">
        <v>102.80453581798841</v>
      </c>
      <c r="K69" s="112">
        <v>107.25480736635795</v>
      </c>
      <c r="L69" s="112">
        <v>106.93641880454641</v>
      </c>
      <c r="M69" s="112">
        <v>104.04958627183474</v>
      </c>
      <c r="N69" s="112">
        <v>103.69379299549426</v>
      </c>
      <c r="O69" s="112">
        <v>103.7483677162971</v>
      </c>
      <c r="P69" s="112">
        <v>99.612712757819338</v>
      </c>
      <c r="Q69" s="112">
        <v>98.525075378234405</v>
      </c>
      <c r="R69" s="112">
        <v>97.690119123227007</v>
      </c>
      <c r="S69" s="112">
        <v>96.927478124926182</v>
      </c>
      <c r="T69" s="112">
        <v>96.790119166973113</v>
      </c>
      <c r="U69" s="112"/>
      <c r="V69" s="112"/>
      <c r="W69" s="112"/>
      <c r="X69" s="112"/>
      <c r="Y69" s="112"/>
      <c r="Z69" s="112"/>
      <c r="AA69" s="112"/>
    </row>
    <row r="70" spans="1:27" s="116" customFormat="1" ht="12.75">
      <c r="A70" s="762" t="s">
        <v>2224</v>
      </c>
      <c r="B70" s="762" t="s">
        <v>100</v>
      </c>
      <c r="C70" s="762" t="s">
        <v>2225</v>
      </c>
      <c r="D70" s="112">
        <v>99.484298363949449</v>
      </c>
      <c r="E70" s="112">
        <v>99.411451580272001</v>
      </c>
      <c r="F70" s="112">
        <v>98.24000636159515</v>
      </c>
      <c r="G70" s="112">
        <v>101.37088940754266</v>
      </c>
      <c r="H70" s="112">
        <v>103.04094935767594</v>
      </c>
      <c r="I70" s="112">
        <v>102.32196515193306</v>
      </c>
      <c r="J70" s="112">
        <v>101.46849904098332</v>
      </c>
      <c r="K70" s="112">
        <v>101.94704705613348</v>
      </c>
      <c r="L70" s="112">
        <v>102.97143573682752</v>
      </c>
      <c r="M70" s="112">
        <v>102.26232099098738</v>
      </c>
      <c r="N70" s="112">
        <v>103.61608380918472</v>
      </c>
      <c r="O70" s="112">
        <v>104.46071604705163</v>
      </c>
      <c r="P70" s="112">
        <v>100.21655358726352</v>
      </c>
      <c r="Q70" s="112">
        <v>99.857023323743391</v>
      </c>
      <c r="R70" s="112">
        <v>99.270906613312448</v>
      </c>
      <c r="S70" s="112">
        <v>98.991668670360582</v>
      </c>
      <c r="T70" s="112">
        <v>97.982037409032714</v>
      </c>
      <c r="U70" s="112"/>
      <c r="V70" s="112"/>
      <c r="W70" s="112"/>
      <c r="X70" s="112"/>
      <c r="Y70" s="112"/>
      <c r="Z70" s="112"/>
      <c r="AA70" s="112"/>
    </row>
    <row r="71" spans="1:27" s="116" customFormat="1" ht="12.75">
      <c r="A71" s="762" t="s">
        <v>2226</v>
      </c>
      <c r="B71" s="762" t="s">
        <v>101</v>
      </c>
      <c r="C71" s="762" t="s">
        <v>2227</v>
      </c>
      <c r="D71" s="112">
        <v>101.70526768058554</v>
      </c>
      <c r="E71" s="112">
        <v>102.7097863743146</v>
      </c>
      <c r="F71" s="112">
        <v>102.96684032730722</v>
      </c>
      <c r="G71" s="112">
        <v>103.16762855647758</v>
      </c>
      <c r="H71" s="112">
        <v>104.54481793756432</v>
      </c>
      <c r="I71" s="112">
        <v>108.32858352407919</v>
      </c>
      <c r="J71" s="112">
        <v>109.03156699449002</v>
      </c>
      <c r="K71" s="112">
        <v>109.1943102151436</v>
      </c>
      <c r="L71" s="112">
        <v>109.2292066229415</v>
      </c>
      <c r="M71" s="112">
        <v>110.14141335806451</v>
      </c>
      <c r="N71" s="112">
        <v>111.03475849111568</v>
      </c>
      <c r="O71" s="112">
        <v>110.68484648199197</v>
      </c>
      <c r="P71" s="112">
        <v>97.726965057315525</v>
      </c>
      <c r="Q71" s="112">
        <v>95.33845551352222</v>
      </c>
      <c r="R71" s="112">
        <v>92.872916324950324</v>
      </c>
      <c r="S71" s="112">
        <v>91.389226689039219</v>
      </c>
      <c r="T71" s="112">
        <v>90.436850822042743</v>
      </c>
      <c r="U71" s="112"/>
      <c r="V71" s="112"/>
      <c r="W71" s="112"/>
      <c r="X71" s="112"/>
      <c r="Y71" s="112"/>
      <c r="Z71" s="112"/>
      <c r="AA71" s="112"/>
    </row>
    <row r="72" spans="1:27" s="116" customFormat="1" ht="12.75">
      <c r="A72" s="781" t="s">
        <v>4163</v>
      </c>
      <c r="B72" s="781" t="s">
        <v>4163</v>
      </c>
      <c r="C72" s="781" t="s">
        <v>4183</v>
      </c>
      <c r="D72" s="112">
        <v>101.41747322392889</v>
      </c>
      <c r="E72" s="112">
        <v>102.28431640569843</v>
      </c>
      <c r="F72" s="112">
        <v>102.49401044846176</v>
      </c>
      <c r="G72" s="112">
        <v>102.67780637621313</v>
      </c>
      <c r="H72" s="112">
        <v>103.86582358662191</v>
      </c>
      <c r="I72" s="112">
        <v>107.67771097249465</v>
      </c>
      <c r="J72" s="112">
        <v>108.32025106548828</v>
      </c>
      <c r="K72" s="112">
        <v>108.45410311742741</v>
      </c>
      <c r="L72" s="112">
        <v>108.40062792242942</v>
      </c>
      <c r="M72" s="112">
        <v>109.12327518500742</v>
      </c>
      <c r="N72" s="112">
        <v>109.79744760372003</v>
      </c>
      <c r="O72" s="112">
        <v>109.45735631709618</v>
      </c>
      <c r="P72" s="112">
        <v>97.649578345549443</v>
      </c>
      <c r="Q72" s="112">
        <v>95.126715855658475</v>
      </c>
      <c r="R72" s="112">
        <v>92.458044141183123</v>
      </c>
      <c r="S72" s="112">
        <v>90.778810444119458</v>
      </c>
      <c r="T72" s="112">
        <v>89.561270912985364</v>
      </c>
      <c r="U72" s="112"/>
      <c r="V72" s="112"/>
      <c r="W72" s="112"/>
      <c r="X72" s="112"/>
      <c r="Y72" s="112"/>
      <c r="Z72" s="112"/>
      <c r="AA72" s="112"/>
    </row>
    <row r="73" spans="1:27" s="116" customFormat="1" ht="12.75">
      <c r="A73" s="781" t="s">
        <v>4165</v>
      </c>
      <c r="B73" s="781" t="s">
        <v>4164</v>
      </c>
      <c r="C73" s="781" t="s">
        <v>4184</v>
      </c>
      <c r="D73" s="112">
        <v>103.53455109102157</v>
      </c>
      <c r="E73" s="112">
        <v>105.41416492374871</v>
      </c>
      <c r="F73" s="112">
        <v>105.97224864329313</v>
      </c>
      <c r="G73" s="112">
        <v>106.28104359174509</v>
      </c>
      <c r="H73" s="112">
        <v>108.86065194072079</v>
      </c>
      <c r="I73" s="112">
        <v>112.46566932744571</v>
      </c>
      <c r="J73" s="112">
        <v>113.55284389335019</v>
      </c>
      <c r="K73" s="112">
        <v>113.89922559075384</v>
      </c>
      <c r="L73" s="112">
        <v>114.49583089602694</v>
      </c>
      <c r="M73" s="112">
        <v>116.61291837293335</v>
      </c>
      <c r="N73" s="112">
        <v>118.89937237617423</v>
      </c>
      <c r="O73" s="112">
        <v>118.48703774447382</v>
      </c>
      <c r="P73" s="112">
        <v>98.181365846940437</v>
      </c>
      <c r="Q73" s="112">
        <v>96.581752528377734</v>
      </c>
      <c r="R73" s="112">
        <v>95.30897083088594</v>
      </c>
      <c r="S73" s="112">
        <v>94.973480592085508</v>
      </c>
      <c r="T73" s="112">
        <v>95.578097852387145</v>
      </c>
      <c r="U73" s="112"/>
      <c r="V73" s="112"/>
      <c r="W73" s="112"/>
      <c r="X73" s="112"/>
      <c r="Y73" s="112"/>
      <c r="Z73" s="112"/>
      <c r="AA73" s="112"/>
    </row>
    <row r="74" spans="1:27" s="116" customFormat="1" ht="25.5">
      <c r="A74" s="766" t="s">
        <v>4166</v>
      </c>
      <c r="B74" s="766" t="s">
        <v>2862</v>
      </c>
      <c r="C74" s="766" t="s">
        <v>2871</v>
      </c>
      <c r="D74" s="112">
        <v>100.24376282425848</v>
      </c>
      <c r="E74" s="112">
        <v>100.75908715885777</v>
      </c>
      <c r="F74" s="112">
        <v>100.70749924940961</v>
      </c>
      <c r="G74" s="112">
        <v>100.70094147128414</v>
      </c>
      <c r="H74" s="112">
        <v>100.81685309028737</v>
      </c>
      <c r="I74" s="112">
        <v>101.21401631289879</v>
      </c>
      <c r="J74" s="112">
        <v>101.40559153921839</v>
      </c>
      <c r="K74" s="112">
        <v>101.55146400030577</v>
      </c>
      <c r="L74" s="112">
        <v>102.07269184205052</v>
      </c>
      <c r="M74" s="112">
        <v>102.55892840370353</v>
      </c>
      <c r="N74" s="112">
        <v>102.6378073489682</v>
      </c>
      <c r="O74" s="112">
        <v>102.63794267911865</v>
      </c>
      <c r="P74" s="112">
        <v>99.835991115890565</v>
      </c>
      <c r="Q74" s="112">
        <v>99.519954355023827</v>
      </c>
      <c r="R74" s="112">
        <v>99.36652966637061</v>
      </c>
      <c r="S74" s="112">
        <v>99.215344768065307</v>
      </c>
      <c r="T74" s="112">
        <v>99.158287487936448</v>
      </c>
      <c r="U74" s="112"/>
      <c r="V74" s="112"/>
      <c r="W74" s="112"/>
      <c r="X74" s="112"/>
      <c r="Y74" s="112"/>
      <c r="Z74" s="112"/>
      <c r="AA74" s="112"/>
    </row>
    <row r="75" spans="1:27" s="116" customFormat="1" ht="12.75">
      <c r="A75" s="762" t="s">
        <v>2228</v>
      </c>
      <c r="B75" s="762" t="s">
        <v>102</v>
      </c>
      <c r="C75" s="762" t="s">
        <v>2229</v>
      </c>
      <c r="D75" s="112">
        <v>100.16193644466644</v>
      </c>
      <c r="E75" s="112">
        <v>101.85292991664672</v>
      </c>
      <c r="F75" s="112">
        <v>100.75508358349288</v>
      </c>
      <c r="G75" s="112">
        <v>100.52341417394</v>
      </c>
      <c r="H75" s="112">
        <v>101.08866066510396</v>
      </c>
      <c r="I75" s="112">
        <v>99.417018636759479</v>
      </c>
      <c r="J75" s="112">
        <v>100.793675094216</v>
      </c>
      <c r="K75" s="112">
        <v>107.76958665066974</v>
      </c>
      <c r="L75" s="112">
        <v>107.05511778828509</v>
      </c>
      <c r="M75" s="112">
        <v>102.19757073628107</v>
      </c>
      <c r="N75" s="112">
        <v>101.07100630577483</v>
      </c>
      <c r="O75" s="112">
        <v>101.11553324249545</v>
      </c>
      <c r="P75" s="112">
        <v>100.26023379053541</v>
      </c>
      <c r="Q75" s="112">
        <v>99.530978936526594</v>
      </c>
      <c r="R75" s="112">
        <v>99.289950849016165</v>
      </c>
      <c r="S75" s="112">
        <v>98.71153481015871</v>
      </c>
      <c r="T75" s="112">
        <v>99.04913947943416</v>
      </c>
      <c r="U75" s="112"/>
      <c r="V75" s="112"/>
      <c r="W75" s="112"/>
      <c r="X75" s="112"/>
      <c r="Y75" s="112"/>
      <c r="Z75" s="112"/>
      <c r="AA75" s="112"/>
    </row>
    <row r="76" spans="1:27" s="116" customFormat="1" ht="12.75">
      <c r="A76" s="765" t="s">
        <v>2230</v>
      </c>
      <c r="B76" s="765" t="s">
        <v>103</v>
      </c>
      <c r="C76" s="765" t="s">
        <v>2231</v>
      </c>
      <c r="D76" s="112">
        <v>100</v>
      </c>
      <c r="E76" s="112">
        <v>113.94326473108968</v>
      </c>
      <c r="F76" s="112">
        <v>113.94326473108968</v>
      </c>
      <c r="G76" s="112">
        <v>115.75949998076223</v>
      </c>
      <c r="H76" s="112">
        <v>115.75949998076223</v>
      </c>
      <c r="I76" s="112">
        <v>115.75949998076223</v>
      </c>
      <c r="J76" s="112">
        <v>115.75949998076223</v>
      </c>
      <c r="K76" s="112">
        <v>115.75949998076223</v>
      </c>
      <c r="L76" s="112">
        <v>115.74735486956185</v>
      </c>
      <c r="M76" s="112">
        <v>115.74735486956185</v>
      </c>
      <c r="N76" s="112">
        <v>116.14437843450942</v>
      </c>
      <c r="O76" s="112">
        <v>116.14437843450942</v>
      </c>
      <c r="P76" s="112">
        <v>100</v>
      </c>
      <c r="Q76" s="112">
        <v>100</v>
      </c>
      <c r="R76" s="112">
        <v>98.526897433216462</v>
      </c>
      <c r="S76" s="112">
        <v>98.526897433216462</v>
      </c>
      <c r="T76" s="112">
        <v>98.526897433216462</v>
      </c>
      <c r="U76" s="112"/>
      <c r="V76" s="112"/>
      <c r="W76" s="112"/>
      <c r="X76" s="112"/>
      <c r="Y76" s="112"/>
      <c r="Z76" s="112"/>
      <c r="AA76" s="112"/>
    </row>
    <row r="77" spans="1:27" s="116" customFormat="1" ht="25.5">
      <c r="A77" s="765" t="s">
        <v>2232</v>
      </c>
      <c r="B77" s="765" t="s">
        <v>104</v>
      </c>
      <c r="C77" s="765" t="s">
        <v>2233</v>
      </c>
      <c r="D77" s="112">
        <v>100.00500781831509</v>
      </c>
      <c r="E77" s="112">
        <v>100.05001574110584</v>
      </c>
      <c r="F77" s="112">
        <v>100.14023520664119</v>
      </c>
      <c r="G77" s="112">
        <v>100.28017282482109</v>
      </c>
      <c r="H77" s="112">
        <v>99.696708543113104</v>
      </c>
      <c r="I77" s="112">
        <v>99.712750004582745</v>
      </c>
      <c r="J77" s="112">
        <v>99.082551276980823</v>
      </c>
      <c r="K77" s="112">
        <v>99.116304228780336</v>
      </c>
      <c r="L77" s="112">
        <v>99.394491630749542</v>
      </c>
      <c r="M77" s="112">
        <v>99.589060144956704</v>
      </c>
      <c r="N77" s="112">
        <v>99.667770938074426</v>
      </c>
      <c r="O77" s="112">
        <v>99.97396702367412</v>
      </c>
      <c r="P77" s="112">
        <v>99.530756187816507</v>
      </c>
      <c r="Q77" s="112">
        <v>99.984447347720149</v>
      </c>
      <c r="R77" s="112">
        <v>99.876270707168501</v>
      </c>
      <c r="S77" s="112">
        <v>100.01437640461165</v>
      </c>
      <c r="T77" s="112">
        <v>100.14485721230508</v>
      </c>
      <c r="U77" s="112"/>
      <c r="V77" s="112"/>
      <c r="W77" s="112"/>
      <c r="X77" s="112"/>
      <c r="Y77" s="112"/>
      <c r="Z77" s="112"/>
      <c r="AA77" s="112"/>
    </row>
    <row r="78" spans="1:27" s="116" customFormat="1" ht="25.5">
      <c r="A78" s="766" t="s">
        <v>2234</v>
      </c>
      <c r="B78" s="766" t="s">
        <v>2163</v>
      </c>
      <c r="C78" s="766" t="s">
        <v>2235</v>
      </c>
      <c r="D78" s="112">
        <v>100.46018820361522</v>
      </c>
      <c r="E78" s="112">
        <v>99.617843496136544</v>
      </c>
      <c r="F78" s="112">
        <v>99.617843496136544</v>
      </c>
      <c r="G78" s="112">
        <v>100.87165705066342</v>
      </c>
      <c r="H78" s="112">
        <v>101.43143351204407</v>
      </c>
      <c r="I78" s="112">
        <v>101.62197907520274</v>
      </c>
      <c r="J78" s="112">
        <v>101.71179406949807</v>
      </c>
      <c r="K78" s="112">
        <v>102.09610040359294</v>
      </c>
      <c r="L78" s="112">
        <v>104.9855725774938</v>
      </c>
      <c r="M78" s="112">
        <v>105.20036763553959</v>
      </c>
      <c r="N78" s="112">
        <v>105.40160322973848</v>
      </c>
      <c r="O78" s="112">
        <v>105.24305594841441</v>
      </c>
      <c r="P78" s="112">
        <v>99.251130676121079</v>
      </c>
      <c r="Q78" s="112">
        <v>99.214673109699561</v>
      </c>
      <c r="R78" s="112">
        <v>99.164226486389779</v>
      </c>
      <c r="S78" s="112">
        <v>99.92011739398356</v>
      </c>
      <c r="T78" s="112">
        <v>99.508819573599581</v>
      </c>
      <c r="U78" s="112"/>
      <c r="V78" s="112"/>
      <c r="W78" s="112"/>
      <c r="X78" s="112"/>
      <c r="Y78" s="112"/>
      <c r="Z78" s="112"/>
      <c r="AA78" s="112"/>
    </row>
    <row r="79" spans="1:27" s="116" customFormat="1" ht="12.75">
      <c r="A79" s="766" t="s">
        <v>4167</v>
      </c>
      <c r="B79" s="762" t="s">
        <v>105</v>
      </c>
      <c r="C79" s="762" t="s">
        <v>2236</v>
      </c>
      <c r="D79" s="112">
        <v>99.634688966485854</v>
      </c>
      <c r="E79" s="112">
        <v>99.894870997520982</v>
      </c>
      <c r="F79" s="112">
        <v>99.999678263737493</v>
      </c>
      <c r="G79" s="112">
        <v>99.985561749777602</v>
      </c>
      <c r="H79" s="112">
        <v>99.657779273906257</v>
      </c>
      <c r="I79" s="112">
        <v>99.654821964463196</v>
      </c>
      <c r="J79" s="112">
        <v>99.777933212056823</v>
      </c>
      <c r="K79" s="112">
        <v>100.30908592729956</v>
      </c>
      <c r="L79" s="112">
        <v>100.24066504502478</v>
      </c>
      <c r="M79" s="112">
        <v>100.46332452228464</v>
      </c>
      <c r="N79" s="112">
        <v>100.49004820132757</v>
      </c>
      <c r="O79" s="112">
        <v>100.25845558171611</v>
      </c>
      <c r="P79" s="112">
        <v>99.822709430979387</v>
      </c>
      <c r="Q79" s="112">
        <v>99.891164994216965</v>
      </c>
      <c r="R79" s="112">
        <v>99.680187497528706</v>
      </c>
      <c r="S79" s="112">
        <v>99.721989391402545</v>
      </c>
      <c r="T79" s="112">
        <v>99.791505400902267</v>
      </c>
      <c r="U79" s="112"/>
      <c r="V79" s="112"/>
      <c r="W79" s="112"/>
      <c r="X79" s="112"/>
      <c r="Y79" s="112"/>
      <c r="Z79" s="112"/>
      <c r="AA79" s="112"/>
    </row>
    <row r="80" spans="1:27" s="116" customFormat="1" ht="12.75">
      <c r="A80" s="765" t="s">
        <v>752</v>
      </c>
      <c r="B80" s="765" t="s">
        <v>44</v>
      </c>
      <c r="C80" s="765" t="s">
        <v>753</v>
      </c>
      <c r="D80" s="112">
        <v>99.589329868831129</v>
      </c>
      <c r="E80" s="112">
        <v>99.926812441542182</v>
      </c>
      <c r="F80" s="112">
        <v>99.809436526526255</v>
      </c>
      <c r="G80" s="112">
        <v>99.670929112725318</v>
      </c>
      <c r="H80" s="112">
        <v>99.700145099906507</v>
      </c>
      <c r="I80" s="112">
        <v>99.628559164637281</v>
      </c>
      <c r="J80" s="112">
        <v>100.58902690416929</v>
      </c>
      <c r="K80" s="112">
        <v>100.65338598599658</v>
      </c>
      <c r="L80" s="112">
        <v>102.63698409491025</v>
      </c>
      <c r="M80" s="112">
        <v>101.86437964016417</v>
      </c>
      <c r="N80" s="112">
        <v>101.91462174919967</v>
      </c>
      <c r="O80" s="112">
        <v>101.95191115831584</v>
      </c>
      <c r="P80" s="112">
        <v>99.290372997867379</v>
      </c>
      <c r="Q80" s="112">
        <v>99.167576043282494</v>
      </c>
      <c r="R80" s="112">
        <v>99.426751458625588</v>
      </c>
      <c r="S80" s="112">
        <v>99.421369983612323</v>
      </c>
      <c r="T80" s="112">
        <v>99.600153456993624</v>
      </c>
      <c r="U80" s="112"/>
      <c r="V80" s="112"/>
      <c r="W80" s="112"/>
      <c r="X80" s="112"/>
      <c r="Y80" s="112"/>
      <c r="Z80" s="112"/>
      <c r="AA80" s="112"/>
    </row>
    <row r="81" spans="1:27" s="116" customFormat="1" ht="12.75">
      <c r="A81" s="765" t="s">
        <v>4168</v>
      </c>
      <c r="B81" s="765" t="s">
        <v>106</v>
      </c>
      <c r="C81" s="765" t="s">
        <v>2237</v>
      </c>
      <c r="D81" s="112">
        <v>100.3916516398743</v>
      </c>
      <c r="E81" s="112">
        <v>100.59802102771411</v>
      </c>
      <c r="F81" s="112">
        <v>100.42929635728322</v>
      </c>
      <c r="G81" s="112">
        <v>100.28014265753052</v>
      </c>
      <c r="H81" s="112">
        <v>99.956989108794389</v>
      </c>
      <c r="I81" s="112">
        <v>99.536212836007181</v>
      </c>
      <c r="J81" s="112">
        <v>98.883968224721755</v>
      </c>
      <c r="K81" s="112">
        <v>98.792327137234281</v>
      </c>
      <c r="L81" s="112">
        <v>97.952052387559462</v>
      </c>
      <c r="M81" s="112">
        <v>98.117294434646325</v>
      </c>
      <c r="N81" s="112">
        <v>97.57751171058311</v>
      </c>
      <c r="O81" s="112">
        <v>97.564854724323723</v>
      </c>
      <c r="P81" s="112">
        <v>99.733341552114979</v>
      </c>
      <c r="Q81" s="112">
        <v>99.926701932697256</v>
      </c>
      <c r="R81" s="112">
        <v>99.683433367287037</v>
      </c>
      <c r="S81" s="112">
        <v>99.874731886076773</v>
      </c>
      <c r="T81" s="112">
        <v>99.398200137708486</v>
      </c>
      <c r="U81" s="112"/>
      <c r="V81" s="112"/>
      <c r="W81" s="112"/>
      <c r="X81" s="112"/>
      <c r="Y81" s="112"/>
      <c r="Z81" s="112"/>
      <c r="AA81" s="112"/>
    </row>
    <row r="82" spans="1:27" s="116" customFormat="1" ht="12.75">
      <c r="A82" s="762" t="s">
        <v>2238</v>
      </c>
      <c r="B82" s="762" t="s">
        <v>107</v>
      </c>
      <c r="C82" s="762" t="s">
        <v>2239</v>
      </c>
      <c r="D82" s="112">
        <v>100.44765003014906</v>
      </c>
      <c r="E82" s="112">
        <v>100.65204308539566</v>
      </c>
      <c r="F82" s="112">
        <v>100.47820894246181</v>
      </c>
      <c r="G82" s="112">
        <v>100.28891297565046</v>
      </c>
      <c r="H82" s="112">
        <v>99.949383462676593</v>
      </c>
      <c r="I82" s="112">
        <v>99.507603755913394</v>
      </c>
      <c r="J82" s="112">
        <v>98.854261960585319</v>
      </c>
      <c r="K82" s="112">
        <v>98.774306370338522</v>
      </c>
      <c r="L82" s="112">
        <v>97.899733568384761</v>
      </c>
      <c r="M82" s="112">
        <v>98.073920919780036</v>
      </c>
      <c r="N82" s="112">
        <v>97.517672558046073</v>
      </c>
      <c r="O82" s="112">
        <v>97.512769555419695</v>
      </c>
      <c r="P82" s="112">
        <v>99.778387999193512</v>
      </c>
      <c r="Q82" s="112">
        <v>99.975079369331638</v>
      </c>
      <c r="R82" s="112">
        <v>99.738227150991662</v>
      </c>
      <c r="S82" s="112">
        <v>99.931029831161482</v>
      </c>
      <c r="T82" s="112">
        <v>99.435890859401383</v>
      </c>
      <c r="U82" s="112"/>
      <c r="V82" s="112"/>
      <c r="W82" s="112"/>
      <c r="X82" s="112"/>
      <c r="Y82" s="112"/>
      <c r="Z82" s="112"/>
      <c r="AA82" s="112"/>
    </row>
    <row r="83" spans="1:27" s="116" customFormat="1" ht="12.75">
      <c r="A83" s="762" t="s">
        <v>4169</v>
      </c>
      <c r="B83" s="762" t="s">
        <v>108</v>
      </c>
      <c r="C83" s="762" t="s">
        <v>2240</v>
      </c>
      <c r="D83" s="112">
        <v>97.972550486390844</v>
      </c>
      <c r="E83" s="112">
        <v>98.26429640795628</v>
      </c>
      <c r="F83" s="112">
        <v>98.316298275644527</v>
      </c>
      <c r="G83" s="112">
        <v>99.901269504635366</v>
      </c>
      <c r="H83" s="112">
        <v>100.28554904071653</v>
      </c>
      <c r="I83" s="112">
        <v>100.77211012368453</v>
      </c>
      <c r="J83" s="112">
        <v>100.16726328883763</v>
      </c>
      <c r="K83" s="112">
        <v>99.570814836081425</v>
      </c>
      <c r="L83" s="112">
        <v>100.21219799519952</v>
      </c>
      <c r="M83" s="112">
        <v>99.991007577628807</v>
      </c>
      <c r="N83" s="112">
        <v>100.16253178375838</v>
      </c>
      <c r="O83" s="112">
        <v>99.814906762548077</v>
      </c>
      <c r="P83" s="112">
        <v>97.832240884413835</v>
      </c>
      <c r="Q83" s="112">
        <v>97.885023108907745</v>
      </c>
      <c r="R83" s="112">
        <v>97.370964670140978</v>
      </c>
      <c r="S83" s="112">
        <v>97.498782883836171</v>
      </c>
      <c r="T83" s="112">
        <v>97.807534040299444</v>
      </c>
      <c r="U83" s="112"/>
      <c r="V83" s="112"/>
      <c r="W83" s="112"/>
      <c r="X83" s="112"/>
      <c r="Y83" s="112"/>
      <c r="Z83" s="112"/>
      <c r="AA83" s="112"/>
    </row>
    <row r="84" spans="1:27" s="116" customFormat="1" ht="25.5">
      <c r="A84" s="765" t="s">
        <v>4170</v>
      </c>
      <c r="B84" s="765" t="s">
        <v>109</v>
      </c>
      <c r="C84" s="765" t="s">
        <v>2241</v>
      </c>
      <c r="D84" s="112">
        <v>100.12263133761574</v>
      </c>
      <c r="E84" s="112">
        <v>100.06487359667555</v>
      </c>
      <c r="F84" s="112">
        <v>100.37755040916237</v>
      </c>
      <c r="G84" s="112">
        <v>100.61124434223312</v>
      </c>
      <c r="H84" s="112">
        <v>101.34931916978903</v>
      </c>
      <c r="I84" s="112">
        <v>101.537414745584</v>
      </c>
      <c r="J84" s="112">
        <v>101.62276379316677</v>
      </c>
      <c r="K84" s="112">
        <v>101.59593214558429</v>
      </c>
      <c r="L84" s="112">
        <v>101.91133662437983</v>
      </c>
      <c r="M84" s="112">
        <v>101.60425590807782</v>
      </c>
      <c r="N84" s="112">
        <v>102.26071891757229</v>
      </c>
      <c r="O84" s="112">
        <v>102.52821132512884</v>
      </c>
      <c r="P84" s="112">
        <v>99.542108479940822</v>
      </c>
      <c r="Q84" s="112">
        <v>99.564725943589849</v>
      </c>
      <c r="R84" s="112">
        <v>99.563955264671961</v>
      </c>
      <c r="S84" s="112">
        <v>100.06733694840611</v>
      </c>
      <c r="T84" s="112">
        <v>100.42811439361712</v>
      </c>
      <c r="U84" s="112"/>
      <c r="V84" s="112"/>
      <c r="W84" s="112"/>
      <c r="X84" s="112"/>
      <c r="Y84" s="112"/>
      <c r="Z84" s="112"/>
      <c r="AA84" s="112"/>
    </row>
    <row r="85" spans="1:27" s="116" customFormat="1" ht="12.75">
      <c r="A85" s="762" t="s">
        <v>4171</v>
      </c>
      <c r="B85" s="762" t="s">
        <v>110</v>
      </c>
      <c r="C85" s="762" t="s">
        <v>2242</v>
      </c>
      <c r="D85" s="112">
        <v>100.11698250882426</v>
      </c>
      <c r="E85" s="112">
        <v>100.00805225694972</v>
      </c>
      <c r="F85" s="112">
        <v>100.36338419213347</v>
      </c>
      <c r="G85" s="112">
        <v>100.52968587753143</v>
      </c>
      <c r="H85" s="112">
        <v>101.26256737650776</v>
      </c>
      <c r="I85" s="112">
        <v>101.44888112435686</v>
      </c>
      <c r="J85" s="112">
        <v>101.52291966954465</v>
      </c>
      <c r="K85" s="112">
        <v>101.50178606677194</v>
      </c>
      <c r="L85" s="112">
        <v>101.87843818009571</v>
      </c>
      <c r="M85" s="112">
        <v>101.54595507799307</v>
      </c>
      <c r="N85" s="112">
        <v>102.26897112556499</v>
      </c>
      <c r="O85" s="112">
        <v>102.53900874798501</v>
      </c>
      <c r="P85" s="112">
        <v>99.494117538970357</v>
      </c>
      <c r="Q85" s="112">
        <v>99.545472004798881</v>
      </c>
      <c r="R85" s="112">
        <v>99.515172858572114</v>
      </c>
      <c r="S85" s="112">
        <v>100.05453126890427</v>
      </c>
      <c r="T85" s="112">
        <v>100.44877268335604</v>
      </c>
      <c r="U85" s="112"/>
      <c r="V85" s="112"/>
      <c r="W85" s="112"/>
      <c r="X85" s="112"/>
      <c r="Y85" s="112"/>
      <c r="Z85" s="112"/>
      <c r="AA85" s="112"/>
    </row>
    <row r="86" spans="1:27" s="116" customFormat="1" ht="25.5">
      <c r="A86" s="766" t="s">
        <v>4173</v>
      </c>
      <c r="B86" s="766" t="s">
        <v>4172</v>
      </c>
      <c r="C86" s="766" t="s">
        <v>4174</v>
      </c>
      <c r="D86" s="112">
        <v>100.26014944265553</v>
      </c>
      <c r="E86" s="112">
        <v>100.91944176273864</v>
      </c>
      <c r="F86" s="112">
        <v>100.75409543747385</v>
      </c>
      <c r="G86" s="112">
        <v>102.0722556679296</v>
      </c>
      <c r="H86" s="112">
        <v>103.21966764634003</v>
      </c>
      <c r="I86" s="112">
        <v>103.53166938925051</v>
      </c>
      <c r="J86" s="112">
        <v>103.83282610848887</v>
      </c>
      <c r="K86" s="112">
        <v>104.09611246489131</v>
      </c>
      <c r="L86" s="112">
        <v>103.67880802416845</v>
      </c>
      <c r="M86" s="112">
        <v>103.60172001509092</v>
      </c>
      <c r="N86" s="112">
        <v>103.58862267870437</v>
      </c>
      <c r="O86" s="112">
        <v>103.96603138669118</v>
      </c>
      <c r="P86" s="112">
        <v>100.0322484538152</v>
      </c>
      <c r="Q86" s="112">
        <v>99.652989778780096</v>
      </c>
      <c r="R86" s="112">
        <v>100.07484392777684</v>
      </c>
      <c r="S86" s="112">
        <v>100.27977158476338</v>
      </c>
      <c r="T86" s="112">
        <v>100.31665054997043</v>
      </c>
      <c r="U86" s="112"/>
      <c r="V86" s="112"/>
      <c r="W86" s="112"/>
      <c r="X86" s="112"/>
      <c r="Y86" s="112"/>
      <c r="Z86" s="112"/>
      <c r="AA86" s="112"/>
    </row>
    <row r="87" spans="1:27" s="116" customFormat="1" ht="25.5">
      <c r="A87" s="766" t="s">
        <v>4175</v>
      </c>
      <c r="B87" s="766" t="s">
        <v>2863</v>
      </c>
      <c r="C87" s="766" t="s">
        <v>2872</v>
      </c>
      <c r="D87" s="112">
        <v>100</v>
      </c>
      <c r="E87" s="112">
        <v>100</v>
      </c>
      <c r="F87" s="112">
        <v>100</v>
      </c>
      <c r="G87" s="112">
        <v>100</v>
      </c>
      <c r="H87" s="112">
        <v>100</v>
      </c>
      <c r="I87" s="112">
        <v>99.971415837224015</v>
      </c>
      <c r="J87" s="112">
        <v>99.94283167444803</v>
      </c>
      <c r="K87" s="112">
        <v>99.091816392542327</v>
      </c>
      <c r="L87" s="112">
        <v>99.060650216160809</v>
      </c>
      <c r="M87" s="112">
        <v>99.060650216160809</v>
      </c>
      <c r="N87" s="112">
        <v>99.060650216160809</v>
      </c>
      <c r="O87" s="112">
        <v>99.003481890608853</v>
      </c>
      <c r="P87" s="112">
        <v>100</v>
      </c>
      <c r="Q87" s="112">
        <v>100</v>
      </c>
      <c r="R87" s="112">
        <v>100</v>
      </c>
      <c r="S87" s="112">
        <v>100</v>
      </c>
      <c r="T87" s="112">
        <v>100</v>
      </c>
      <c r="U87" s="112"/>
      <c r="V87" s="112"/>
      <c r="W87" s="112"/>
      <c r="X87" s="112"/>
      <c r="Y87" s="112"/>
      <c r="Z87" s="112"/>
      <c r="AA87" s="112"/>
    </row>
    <row r="88" spans="1:27" s="116" customFormat="1" ht="5.0999999999999996" customHeight="1">
      <c r="A88" s="766"/>
      <c r="B88" s="766"/>
      <c r="C88" s="766"/>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row>
    <row r="89" spans="1:27" s="116" customFormat="1" ht="26.25" thickBot="1">
      <c r="A89" s="1231" t="s">
        <v>4676</v>
      </c>
      <c r="B89" s="1231" t="s">
        <v>4675</v>
      </c>
      <c r="C89" s="1231" t="s">
        <v>4677</v>
      </c>
      <c r="D89" s="1232">
        <v>100.52176380208992</v>
      </c>
      <c r="E89" s="1232">
        <v>101.20323647698766</v>
      </c>
      <c r="F89" s="1232">
        <v>101.05897059876558</v>
      </c>
      <c r="G89" s="1232">
        <v>101.05690371666198</v>
      </c>
      <c r="H89" s="1232">
        <v>101.07638694442409</v>
      </c>
      <c r="I89" s="1232">
        <v>101.18641869927663</v>
      </c>
      <c r="J89" s="1232">
        <v>101.11745705403024</v>
      </c>
      <c r="K89" s="1232">
        <v>101.35207710597263</v>
      </c>
      <c r="L89" s="1232">
        <v>101.38833155325142</v>
      </c>
      <c r="M89" s="1232">
        <v>101.40358248836459</v>
      </c>
      <c r="N89" s="1232">
        <v>101.59616484815892</v>
      </c>
      <c r="O89" s="1232">
        <v>101.96165750221209</v>
      </c>
      <c r="P89" s="1232">
        <v>100.19841854160686</v>
      </c>
      <c r="Q89" s="1232">
        <v>100.02984254838358</v>
      </c>
      <c r="R89" s="1232">
        <v>99.81720909268445</v>
      </c>
      <c r="S89" s="1232">
        <v>99.870686257947085</v>
      </c>
      <c r="T89" s="1232">
        <v>101.07638694442409</v>
      </c>
      <c r="U89" s="1232"/>
      <c r="V89" s="1232"/>
      <c r="W89" s="1232"/>
      <c r="X89" s="1232"/>
      <c r="Y89" s="1232"/>
      <c r="Z89" s="1232"/>
      <c r="AA89" s="1232"/>
    </row>
    <row r="90" spans="1:27" s="116" customFormat="1" ht="5.0999999999999996" customHeight="1">
      <c r="A90" s="119"/>
      <c r="B90" s="119"/>
      <c r="C90" s="119"/>
    </row>
    <row r="91" spans="1:27" s="116" customFormat="1" ht="12.75" customHeight="1">
      <c r="A91" s="116" t="s">
        <v>2581</v>
      </c>
      <c r="B91" s="116" t="s">
        <v>2582</v>
      </c>
      <c r="C91" s="116" t="s">
        <v>2583</v>
      </c>
    </row>
    <row r="92" spans="1:27" s="116" customFormat="1" ht="12.75">
      <c r="A92" s="116" t="s">
        <v>2818</v>
      </c>
      <c r="B92" s="116" t="s">
        <v>2819</v>
      </c>
      <c r="C92" s="116" t="s">
        <v>2820</v>
      </c>
    </row>
  </sheetData>
  <mergeCells count="5">
    <mergeCell ref="A6:A7"/>
    <mergeCell ref="B6:B7"/>
    <mergeCell ref="C6:C7"/>
    <mergeCell ref="D6:O6"/>
    <mergeCell ref="P6:AA6"/>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2"/>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6384" width="9.140625" style="24"/>
  </cols>
  <sheetData>
    <row r="1" spans="1:27" ht="15" customHeight="1">
      <c r="A1" s="49" t="s">
        <v>595</v>
      </c>
      <c r="B1" s="49" t="s">
        <v>202</v>
      </c>
      <c r="C1" s="49" t="s">
        <v>596</v>
      </c>
    </row>
    <row r="2" spans="1:27" ht="5.0999999999999996" customHeight="1">
      <c r="A2" s="49"/>
      <c r="B2" s="49"/>
      <c r="C2" s="49"/>
    </row>
    <row r="3" spans="1:27" s="114" customFormat="1" ht="18.75" customHeight="1">
      <c r="A3" s="113" t="s">
        <v>4652</v>
      </c>
      <c r="B3" s="113" t="s">
        <v>4653</v>
      </c>
      <c r="C3" s="113" t="s">
        <v>4654</v>
      </c>
    </row>
    <row r="4" spans="1:27" s="116" customFormat="1" ht="5.0999999999999996" customHeight="1">
      <c r="A4" s="115"/>
      <c r="B4" s="115"/>
      <c r="C4" s="115"/>
    </row>
    <row r="5" spans="1:27" s="116" customFormat="1" ht="12.75" customHeight="1" thickBot="1">
      <c r="A5" s="117" t="s">
        <v>1381</v>
      </c>
      <c r="B5" s="117" t="s">
        <v>46</v>
      </c>
      <c r="C5" s="117" t="s">
        <v>4660</v>
      </c>
      <c r="D5" s="118"/>
      <c r="E5" s="118"/>
      <c r="F5" s="118"/>
      <c r="G5" s="118"/>
      <c r="H5" s="118"/>
      <c r="I5" s="118"/>
      <c r="J5" s="118"/>
      <c r="K5" s="118"/>
      <c r="L5" s="118"/>
      <c r="M5" s="118"/>
      <c r="N5" s="118"/>
      <c r="O5" s="118"/>
      <c r="P5" s="118"/>
      <c r="Q5" s="118"/>
      <c r="R5" s="118"/>
      <c r="S5" s="118"/>
      <c r="T5" s="118"/>
      <c r="U5" s="118"/>
      <c r="V5" s="118"/>
      <c r="W5" s="118"/>
      <c r="X5" s="118"/>
      <c r="Y5" s="118"/>
      <c r="Z5" s="118"/>
      <c r="AA5" s="118"/>
    </row>
    <row r="6" spans="1:27" s="116" customFormat="1" ht="17.100000000000001" customHeight="1">
      <c r="A6" s="1392"/>
      <c r="B6" s="1392"/>
      <c r="C6" s="1392"/>
      <c r="D6" s="1360">
        <v>2018</v>
      </c>
      <c r="E6" s="1360"/>
      <c r="F6" s="1360"/>
      <c r="G6" s="1360"/>
      <c r="H6" s="1360"/>
      <c r="I6" s="1360"/>
      <c r="J6" s="1360"/>
      <c r="K6" s="1360"/>
      <c r="L6" s="1360"/>
      <c r="M6" s="1360"/>
      <c r="N6" s="1360"/>
      <c r="O6" s="1361"/>
      <c r="P6" s="1360">
        <v>2019</v>
      </c>
      <c r="Q6" s="1360"/>
      <c r="R6" s="1360"/>
      <c r="S6" s="1360"/>
      <c r="T6" s="1360"/>
      <c r="U6" s="1360"/>
      <c r="V6" s="1360"/>
      <c r="W6" s="1360"/>
      <c r="X6" s="1360"/>
      <c r="Y6" s="1360"/>
      <c r="Z6" s="1360"/>
      <c r="AA6" s="1361"/>
    </row>
    <row r="7" spans="1:27" s="116" customFormat="1" ht="17.100000000000001" customHeight="1" thickBot="1">
      <c r="A7" s="1393"/>
      <c r="B7" s="1393"/>
      <c r="C7" s="1393"/>
      <c r="D7" s="606" t="s">
        <v>777</v>
      </c>
      <c r="E7" s="606" t="s">
        <v>1302</v>
      </c>
      <c r="F7" s="606" t="s">
        <v>769</v>
      </c>
      <c r="G7" s="606" t="s">
        <v>1303</v>
      </c>
      <c r="H7" s="606" t="s">
        <v>1304</v>
      </c>
      <c r="I7" s="606" t="s">
        <v>770</v>
      </c>
      <c r="J7" s="606" t="s">
        <v>1305</v>
      </c>
      <c r="K7" s="606" t="s">
        <v>1306</v>
      </c>
      <c r="L7" s="606" t="s">
        <v>771</v>
      </c>
      <c r="M7" s="606" t="s">
        <v>1307</v>
      </c>
      <c r="N7" s="606" t="s">
        <v>1308</v>
      </c>
      <c r="O7" s="606" t="s">
        <v>772</v>
      </c>
      <c r="P7" s="606" t="s">
        <v>777</v>
      </c>
      <c r="Q7" s="606" t="s">
        <v>1302</v>
      </c>
      <c r="R7" s="606" t="s">
        <v>769</v>
      </c>
      <c r="S7" s="606" t="s">
        <v>1303</v>
      </c>
      <c r="T7" s="606" t="s">
        <v>1304</v>
      </c>
      <c r="U7" s="606" t="s">
        <v>770</v>
      </c>
      <c r="V7" s="606" t="s">
        <v>1305</v>
      </c>
      <c r="W7" s="606" t="s">
        <v>1306</v>
      </c>
      <c r="X7" s="606" t="s">
        <v>771</v>
      </c>
      <c r="Y7" s="606" t="s">
        <v>1307</v>
      </c>
      <c r="Z7" s="606" t="s">
        <v>1308</v>
      </c>
      <c r="AA7" s="606" t="s">
        <v>772</v>
      </c>
    </row>
    <row r="8" spans="1:27" s="116" customFormat="1" ht="5.0999999999999996" customHeight="1">
      <c r="A8" s="760"/>
      <c r="B8" s="760"/>
      <c r="C8" s="760"/>
      <c r="D8" s="111"/>
      <c r="E8" s="111"/>
      <c r="F8" s="111"/>
      <c r="G8" s="111"/>
      <c r="H8" s="111"/>
      <c r="I8" s="111"/>
      <c r="J8" s="111"/>
      <c r="K8" s="111"/>
      <c r="L8" s="111"/>
      <c r="M8" s="111"/>
      <c r="N8" s="111"/>
      <c r="O8" s="111"/>
      <c r="P8" s="111"/>
      <c r="Q8" s="111"/>
      <c r="R8" s="111"/>
      <c r="S8" s="111"/>
      <c r="T8" s="111"/>
      <c r="U8" s="111"/>
      <c r="V8" s="111"/>
      <c r="W8" s="111"/>
      <c r="X8" s="111"/>
      <c r="Y8" s="111"/>
      <c r="Z8" s="111"/>
      <c r="AA8" s="111"/>
    </row>
    <row r="9" spans="1:27" s="116" customFormat="1" ht="38.25">
      <c r="A9" s="761" t="s">
        <v>4105</v>
      </c>
      <c r="B9" s="761" t="s">
        <v>2164</v>
      </c>
      <c r="C9" s="761" t="s">
        <v>2171</v>
      </c>
      <c r="D9" s="336">
        <v>103.22650939025992</v>
      </c>
      <c r="E9" s="336">
        <v>103.37935465012522</v>
      </c>
      <c r="F9" s="336">
        <v>103.14946429239392</v>
      </c>
      <c r="G9" s="336">
        <v>102.86836393450642</v>
      </c>
      <c r="H9" s="336">
        <v>102.56979493918162</v>
      </c>
      <c r="I9" s="336">
        <v>102.26650705904534</v>
      </c>
      <c r="J9" s="336">
        <v>102.09622420772232</v>
      </c>
      <c r="K9" s="336">
        <v>101.94320300543748</v>
      </c>
      <c r="L9" s="336">
        <v>101.86515512241279</v>
      </c>
      <c r="M9" s="336">
        <v>101.75487879210121</v>
      </c>
      <c r="N9" s="336">
        <v>101.64030226556753</v>
      </c>
      <c r="O9" s="336">
        <v>101.54266145238435</v>
      </c>
      <c r="P9" s="336">
        <v>100.35569735298802</v>
      </c>
      <c r="Q9" s="336">
        <v>99.831123501606513</v>
      </c>
      <c r="R9" s="336">
        <v>99.666403080321203</v>
      </c>
      <c r="S9" s="336">
        <v>99.618228208827603</v>
      </c>
      <c r="T9" s="336">
        <v>99.71126703696892</v>
      </c>
      <c r="U9" s="336"/>
      <c r="V9" s="336"/>
      <c r="W9" s="336"/>
      <c r="X9" s="336"/>
      <c r="Y9" s="336"/>
      <c r="Z9" s="336"/>
      <c r="AA9" s="336"/>
    </row>
    <row r="10" spans="1:27" s="116" customFormat="1" ht="12.75">
      <c r="A10" s="765" t="s">
        <v>4104</v>
      </c>
      <c r="B10" s="765" t="s">
        <v>4101</v>
      </c>
      <c r="C10" s="765" t="s">
        <v>4176</v>
      </c>
      <c r="D10" s="238">
        <v>102.91938518519584</v>
      </c>
      <c r="E10" s="238">
        <v>102.74436927066353</v>
      </c>
      <c r="F10" s="238">
        <v>102.40987848429172</v>
      </c>
      <c r="G10" s="238">
        <v>102.02607605751486</v>
      </c>
      <c r="H10" s="238">
        <v>101.64167601172096</v>
      </c>
      <c r="I10" s="238">
        <v>101.30009401763292</v>
      </c>
      <c r="J10" s="238">
        <v>101.11257483923242</v>
      </c>
      <c r="K10" s="238">
        <v>100.93790184972991</v>
      </c>
      <c r="L10" s="238">
        <v>100.85385302090076</v>
      </c>
      <c r="M10" s="238">
        <v>100.75860157234766</v>
      </c>
      <c r="N10" s="238">
        <v>100.65096315355785</v>
      </c>
      <c r="O10" s="238">
        <v>100.57228642183105</v>
      </c>
      <c r="P10" s="238">
        <v>99.633294014370534</v>
      </c>
      <c r="Q10" s="238">
        <v>99.365748020921743</v>
      </c>
      <c r="R10" s="238">
        <v>99.302924012325093</v>
      </c>
      <c r="S10" s="238">
        <v>99.327158964088312</v>
      </c>
      <c r="T10" s="238">
        <v>99.50000234424067</v>
      </c>
      <c r="U10" s="238"/>
      <c r="V10" s="238"/>
      <c r="W10" s="238"/>
      <c r="X10" s="238"/>
      <c r="Y10" s="238"/>
      <c r="Z10" s="238"/>
      <c r="AA10" s="238"/>
    </row>
    <row r="11" spans="1:27" s="116" customFormat="1" ht="25.5">
      <c r="A11" s="766" t="s">
        <v>2172</v>
      </c>
      <c r="B11" s="766" t="s">
        <v>2165</v>
      </c>
      <c r="C11" s="766" t="s">
        <v>2173</v>
      </c>
      <c r="D11" s="238">
        <v>102.04040906439313</v>
      </c>
      <c r="E11" s="238">
        <v>101.78196871957161</v>
      </c>
      <c r="F11" s="238">
        <v>101.15580005444585</v>
      </c>
      <c r="G11" s="238">
        <v>100.31793340679971</v>
      </c>
      <c r="H11" s="238">
        <v>99.514141360526665</v>
      </c>
      <c r="I11" s="238">
        <v>98.811084491505056</v>
      </c>
      <c r="J11" s="238">
        <v>98.421820327929552</v>
      </c>
      <c r="K11" s="238">
        <v>98.120646835782424</v>
      </c>
      <c r="L11" s="238">
        <v>98.016879187317215</v>
      </c>
      <c r="M11" s="238">
        <v>97.922508043873464</v>
      </c>
      <c r="N11" s="238">
        <v>97.879808135181207</v>
      </c>
      <c r="O11" s="238">
        <v>97.839248475624601</v>
      </c>
      <c r="P11" s="238">
        <v>97.369599309074815</v>
      </c>
      <c r="Q11" s="238">
        <v>97.042442154600636</v>
      </c>
      <c r="R11" s="238">
        <v>97.117914250552673</v>
      </c>
      <c r="S11" s="238">
        <v>97.397129966212432</v>
      </c>
      <c r="T11" s="238">
        <v>97.847209732222922</v>
      </c>
      <c r="U11" s="238"/>
      <c r="V11" s="238"/>
      <c r="W11" s="238"/>
      <c r="X11" s="238"/>
      <c r="Y11" s="238"/>
      <c r="Z11" s="238"/>
      <c r="AA11" s="238"/>
    </row>
    <row r="12" spans="1:27" s="116" customFormat="1" ht="12.75">
      <c r="A12" s="766" t="s">
        <v>4106</v>
      </c>
      <c r="B12" s="766" t="s">
        <v>2166</v>
      </c>
      <c r="C12" s="766" t="s">
        <v>2174</v>
      </c>
      <c r="D12" s="238">
        <v>107.15671097911664</v>
      </c>
      <c r="E12" s="238">
        <v>106.51825341683467</v>
      </c>
      <c r="F12" s="238">
        <v>106.48281016562812</v>
      </c>
      <c r="G12" s="238">
        <v>107.01285597760429</v>
      </c>
      <c r="H12" s="238">
        <v>107.48011313811855</v>
      </c>
      <c r="I12" s="238">
        <v>107.80261710165642</v>
      </c>
      <c r="J12" s="238">
        <v>108.04526282159634</v>
      </c>
      <c r="K12" s="238">
        <v>108.03521192608142</v>
      </c>
      <c r="L12" s="238">
        <v>108.00363113861782</v>
      </c>
      <c r="M12" s="238">
        <v>107.95379399928026</v>
      </c>
      <c r="N12" s="238">
        <v>107.85934585870895</v>
      </c>
      <c r="O12" s="238">
        <v>107.73951493036064</v>
      </c>
      <c r="P12" s="238">
        <v>105.24029427775316</v>
      </c>
      <c r="Q12" s="238">
        <v>104.99280732116073</v>
      </c>
      <c r="R12" s="238">
        <v>104.68563800724959</v>
      </c>
      <c r="S12" s="238">
        <v>104.53302501007948</v>
      </c>
      <c r="T12" s="238">
        <v>104.43774824858578</v>
      </c>
      <c r="U12" s="238"/>
      <c r="V12" s="238"/>
      <c r="W12" s="238"/>
      <c r="X12" s="238"/>
      <c r="Y12" s="238"/>
      <c r="Z12" s="238"/>
      <c r="AA12" s="238"/>
    </row>
    <row r="13" spans="1:27" s="116" customFormat="1" ht="12.75">
      <c r="A13" s="762" t="s">
        <v>4107</v>
      </c>
      <c r="B13" s="762" t="s">
        <v>63</v>
      </c>
      <c r="C13" s="762" t="s">
        <v>2175</v>
      </c>
      <c r="D13" s="112">
        <v>102.93195614301322</v>
      </c>
      <c r="E13" s="112">
        <v>103.00998625172588</v>
      </c>
      <c r="F13" s="112">
        <v>103.0222057597109</v>
      </c>
      <c r="G13" s="112">
        <v>103.06372144407774</v>
      </c>
      <c r="H13" s="112">
        <v>103.08176169997481</v>
      </c>
      <c r="I13" s="112">
        <v>103.11409558734653</v>
      </c>
      <c r="J13" s="112">
        <v>103.12834176081847</v>
      </c>
      <c r="K13" s="112">
        <v>103.11884533283175</v>
      </c>
      <c r="L13" s="112">
        <v>103.06292620101716</v>
      </c>
      <c r="M13" s="112">
        <v>102.96419387603679</v>
      </c>
      <c r="N13" s="112">
        <v>102.7612490063825</v>
      </c>
      <c r="O13" s="112">
        <v>102.64077016521287</v>
      </c>
      <c r="P13" s="112">
        <v>101.46699649053701</v>
      </c>
      <c r="Q13" s="112">
        <v>101.28600417090348</v>
      </c>
      <c r="R13" s="112">
        <v>101.07375450264496</v>
      </c>
      <c r="S13" s="112">
        <v>100.73628886709525</v>
      </c>
      <c r="T13" s="112">
        <v>100.54296821848672</v>
      </c>
      <c r="U13" s="112"/>
      <c r="V13" s="112"/>
      <c r="W13" s="112"/>
      <c r="X13" s="112"/>
      <c r="Y13" s="112"/>
      <c r="Z13" s="112"/>
      <c r="AA13" s="112"/>
    </row>
    <row r="14" spans="1:27" s="116" customFormat="1" ht="12.75">
      <c r="A14" s="1156" t="s">
        <v>4102</v>
      </c>
      <c r="B14" s="1156" t="s">
        <v>409</v>
      </c>
      <c r="C14" s="1156" t="s">
        <v>4103</v>
      </c>
      <c r="D14" s="112">
        <v>104.88386088209948</v>
      </c>
      <c r="E14" s="112">
        <v>106.64939860235596</v>
      </c>
      <c r="F14" s="112">
        <v>106.93116062266886</v>
      </c>
      <c r="G14" s="112">
        <v>107.15303743993445</v>
      </c>
      <c r="H14" s="112">
        <v>107.2668704413291</v>
      </c>
      <c r="I14" s="112">
        <v>107.13718083108424</v>
      </c>
      <c r="J14" s="112">
        <v>107.01017933913558</v>
      </c>
      <c r="K14" s="112">
        <v>106.9013146206335</v>
      </c>
      <c r="L14" s="112">
        <v>106.79723783722559</v>
      </c>
      <c r="M14" s="112">
        <v>106.57943519333104</v>
      </c>
      <c r="N14" s="112">
        <v>106.41804546552858</v>
      </c>
      <c r="O14" s="112">
        <v>106.21905924311596</v>
      </c>
      <c r="P14" s="112">
        <v>103.76827331212691</v>
      </c>
      <c r="Q14" s="112">
        <v>101.99657719922281</v>
      </c>
      <c r="R14" s="112">
        <v>101.34883877676452</v>
      </c>
      <c r="S14" s="112">
        <v>100.95852091391689</v>
      </c>
      <c r="T14" s="112">
        <v>100.67921712812711</v>
      </c>
      <c r="U14" s="112"/>
      <c r="V14" s="112"/>
      <c r="W14" s="112"/>
      <c r="X14" s="112"/>
      <c r="Y14" s="112"/>
      <c r="Z14" s="112"/>
      <c r="AA14" s="112"/>
    </row>
    <row r="15" spans="1:27" s="116" customFormat="1" ht="5.0999999999999996" customHeight="1">
      <c r="A15" s="763"/>
      <c r="B15" s="763"/>
      <c r="C15" s="763"/>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row>
    <row r="16" spans="1:27" s="116" customFormat="1" ht="25.5" customHeight="1">
      <c r="A16" s="885" t="s">
        <v>4108</v>
      </c>
      <c r="B16" s="885" t="s">
        <v>2167</v>
      </c>
      <c r="C16" s="885" t="s">
        <v>2176</v>
      </c>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row>
    <row r="17" spans="1:27" s="116" customFormat="1" ht="25.5">
      <c r="A17" s="765" t="s">
        <v>2177</v>
      </c>
      <c r="B17" s="765" t="s">
        <v>64</v>
      </c>
      <c r="C17" s="765" t="s">
        <v>2178</v>
      </c>
      <c r="D17" s="112">
        <v>102.04040906439313</v>
      </c>
      <c r="E17" s="112">
        <v>101.78196871957161</v>
      </c>
      <c r="F17" s="112">
        <v>101.15580005444585</v>
      </c>
      <c r="G17" s="112">
        <v>100.31793340679971</v>
      </c>
      <c r="H17" s="112">
        <v>99.514141360526665</v>
      </c>
      <c r="I17" s="112">
        <v>98.811084491505056</v>
      </c>
      <c r="J17" s="112">
        <v>98.421820327929552</v>
      </c>
      <c r="K17" s="112">
        <v>98.120646835782424</v>
      </c>
      <c r="L17" s="112">
        <v>98.016879187317215</v>
      </c>
      <c r="M17" s="112">
        <v>97.922508043873464</v>
      </c>
      <c r="N17" s="112">
        <v>97.879808135181207</v>
      </c>
      <c r="O17" s="112">
        <v>97.839248475624601</v>
      </c>
      <c r="P17" s="112">
        <v>97.369599309074815</v>
      </c>
      <c r="Q17" s="112">
        <v>97.042442154600636</v>
      </c>
      <c r="R17" s="112">
        <v>97.117914250552673</v>
      </c>
      <c r="S17" s="112">
        <v>97.397129966212432</v>
      </c>
      <c r="T17" s="112">
        <v>97.847209732222922</v>
      </c>
      <c r="U17" s="112"/>
      <c r="V17" s="112"/>
      <c r="W17" s="112"/>
      <c r="X17" s="112"/>
      <c r="Y17" s="112"/>
      <c r="Z17" s="112"/>
      <c r="AA17" s="112"/>
    </row>
    <row r="18" spans="1:27" s="116" customFormat="1" ht="12.75">
      <c r="A18" s="762" t="s">
        <v>4109</v>
      </c>
      <c r="B18" s="762" t="s">
        <v>65</v>
      </c>
      <c r="C18" s="762" t="s">
        <v>2179</v>
      </c>
      <c r="D18" s="112">
        <v>99.286738487387751</v>
      </c>
      <c r="E18" s="112">
        <v>99.151484747124556</v>
      </c>
      <c r="F18" s="112">
        <v>99.029464347941342</v>
      </c>
      <c r="G18" s="112">
        <v>98.892690293050904</v>
      </c>
      <c r="H18" s="112">
        <v>98.837451629158807</v>
      </c>
      <c r="I18" s="112">
        <v>98.870354565724753</v>
      </c>
      <c r="J18" s="112">
        <v>98.932027850767938</v>
      </c>
      <c r="K18" s="112">
        <v>98.9762888734179</v>
      </c>
      <c r="L18" s="112">
        <v>98.996087188168389</v>
      </c>
      <c r="M18" s="112">
        <v>99.021419771826828</v>
      </c>
      <c r="N18" s="112">
        <v>98.984711834202528</v>
      </c>
      <c r="O18" s="112">
        <v>99.070867584665578</v>
      </c>
      <c r="P18" s="112">
        <v>100.31607517865122</v>
      </c>
      <c r="Q18" s="112">
        <v>100.323601746796</v>
      </c>
      <c r="R18" s="112">
        <v>100.60476506447426</v>
      </c>
      <c r="S18" s="112">
        <v>100.92473251484874</v>
      </c>
      <c r="T18" s="112">
        <v>101.20033118064737</v>
      </c>
      <c r="U18" s="112"/>
      <c r="V18" s="112"/>
      <c r="W18" s="112"/>
      <c r="X18" s="112"/>
      <c r="Y18" s="112"/>
      <c r="Z18" s="112"/>
      <c r="AA18" s="112"/>
    </row>
    <row r="19" spans="1:27" s="116" customFormat="1" ht="12.75">
      <c r="A19" s="764" t="s">
        <v>4111</v>
      </c>
      <c r="B19" s="764" t="s">
        <v>4110</v>
      </c>
      <c r="C19" s="764" t="s">
        <v>4189</v>
      </c>
      <c r="D19" s="112">
        <v>100.64677806870283</v>
      </c>
      <c r="E19" s="112">
        <v>100.42970941589377</v>
      </c>
      <c r="F19" s="112">
        <v>99.896566283877235</v>
      </c>
      <c r="G19" s="112">
        <v>99.386019866741819</v>
      </c>
      <c r="H19" s="112">
        <v>99.082302466373292</v>
      </c>
      <c r="I19" s="112">
        <v>98.871594641510015</v>
      </c>
      <c r="J19" s="112">
        <v>98.74562130106446</v>
      </c>
      <c r="K19" s="112">
        <v>98.646052147478144</v>
      </c>
      <c r="L19" s="112">
        <v>98.461304743137404</v>
      </c>
      <c r="M19" s="112">
        <v>98.293743884259399</v>
      </c>
      <c r="N19" s="112">
        <v>98.171385908230491</v>
      </c>
      <c r="O19" s="112">
        <v>98.07746909407858</v>
      </c>
      <c r="P19" s="112">
        <v>97.102927084641578</v>
      </c>
      <c r="Q19" s="112">
        <v>96.622610333721255</v>
      </c>
      <c r="R19" s="112">
        <v>96.937221941832107</v>
      </c>
      <c r="S19" s="112">
        <v>97.314785883672783</v>
      </c>
      <c r="T19" s="112">
        <v>97.624925546600224</v>
      </c>
      <c r="U19" s="112"/>
      <c r="V19" s="112"/>
      <c r="W19" s="112"/>
      <c r="X19" s="112"/>
      <c r="Y19" s="112"/>
      <c r="Z19" s="112"/>
      <c r="AA19" s="112"/>
    </row>
    <row r="20" spans="1:27" s="116" customFormat="1" ht="12.75">
      <c r="A20" s="764" t="s">
        <v>4113</v>
      </c>
      <c r="B20" s="764" t="s">
        <v>4112</v>
      </c>
      <c r="C20" s="764" t="s">
        <v>4188</v>
      </c>
      <c r="D20" s="112">
        <v>100.29422634989382</v>
      </c>
      <c r="E20" s="112">
        <v>100.1509375857043</v>
      </c>
      <c r="F20" s="112">
        <v>100.06145417721508</v>
      </c>
      <c r="G20" s="112">
        <v>99.759749360852624</v>
      </c>
      <c r="H20" s="112">
        <v>99.590929194134006</v>
      </c>
      <c r="I20" s="112">
        <v>99.667978394648543</v>
      </c>
      <c r="J20" s="112">
        <v>99.731761152359255</v>
      </c>
      <c r="K20" s="112">
        <v>99.773211272107588</v>
      </c>
      <c r="L20" s="112">
        <v>99.813226583434783</v>
      </c>
      <c r="M20" s="112">
        <v>99.860271864592733</v>
      </c>
      <c r="N20" s="112">
        <v>99.748484797145935</v>
      </c>
      <c r="O20" s="112">
        <v>99.648477041789491</v>
      </c>
      <c r="P20" s="112">
        <v>98.555886929059085</v>
      </c>
      <c r="Q20" s="112">
        <v>98.943590329029803</v>
      </c>
      <c r="R20" s="112">
        <v>99.580705660229668</v>
      </c>
      <c r="S20" s="112">
        <v>100.19650192426309</v>
      </c>
      <c r="T20" s="112">
        <v>100.71334122462849</v>
      </c>
      <c r="U20" s="112"/>
      <c r="V20" s="112"/>
      <c r="W20" s="112"/>
      <c r="X20" s="112"/>
      <c r="Y20" s="112"/>
      <c r="Z20" s="112"/>
      <c r="AA20" s="112"/>
    </row>
    <row r="21" spans="1:27" s="116" customFormat="1" ht="25.5">
      <c r="A21" s="781" t="s">
        <v>4115</v>
      </c>
      <c r="B21" s="764" t="s">
        <v>4114</v>
      </c>
      <c r="C21" s="764" t="s">
        <v>4187</v>
      </c>
      <c r="D21" s="112">
        <v>100.11431703113161</v>
      </c>
      <c r="E21" s="112">
        <v>100.17105522526384</v>
      </c>
      <c r="F21" s="112">
        <v>100.0671229310137</v>
      </c>
      <c r="G21" s="112">
        <v>99.89461948428395</v>
      </c>
      <c r="H21" s="112">
        <v>99.899862596049289</v>
      </c>
      <c r="I21" s="112">
        <v>99.920765831457032</v>
      </c>
      <c r="J21" s="112">
        <v>99.951113620892158</v>
      </c>
      <c r="K21" s="112">
        <v>99.939632424863262</v>
      </c>
      <c r="L21" s="112">
        <v>99.917798388661964</v>
      </c>
      <c r="M21" s="112">
        <v>99.898353121667512</v>
      </c>
      <c r="N21" s="112">
        <v>99.8541506642092</v>
      </c>
      <c r="O21" s="112">
        <v>99.829119532857419</v>
      </c>
      <c r="P21" s="112">
        <v>99.717672735686961</v>
      </c>
      <c r="Q21" s="112">
        <v>99.763648310754618</v>
      </c>
      <c r="R21" s="112">
        <v>100.06995836943371</v>
      </c>
      <c r="S21" s="112">
        <v>100.22355603202004</v>
      </c>
      <c r="T21" s="112">
        <v>100.28826717255693</v>
      </c>
      <c r="U21" s="112"/>
      <c r="V21" s="112"/>
      <c r="W21" s="112"/>
      <c r="X21" s="112"/>
      <c r="Y21" s="112"/>
      <c r="Z21" s="112"/>
      <c r="AA21" s="112"/>
    </row>
    <row r="22" spans="1:27" s="116" customFormat="1" ht="12.75">
      <c r="A22" s="762" t="s">
        <v>2180</v>
      </c>
      <c r="B22" s="762" t="s">
        <v>66</v>
      </c>
      <c r="C22" s="762" t="s">
        <v>2181</v>
      </c>
      <c r="D22" s="112">
        <v>108.28065761462491</v>
      </c>
      <c r="E22" s="112">
        <v>108.16933638051374</v>
      </c>
      <c r="F22" s="112">
        <v>107.96615177032993</v>
      </c>
      <c r="G22" s="112">
        <v>107.68081386794049</v>
      </c>
      <c r="H22" s="112">
        <v>107.3681281979767</v>
      </c>
      <c r="I22" s="112">
        <v>107.03508085479434</v>
      </c>
      <c r="J22" s="112">
        <v>106.59435377568418</v>
      </c>
      <c r="K22" s="112">
        <v>106.08405815278878</v>
      </c>
      <c r="L22" s="112">
        <v>105.64197618367115</v>
      </c>
      <c r="M22" s="112">
        <v>105.06950775317061</v>
      </c>
      <c r="N22" s="112">
        <v>104.6346565257389</v>
      </c>
      <c r="O22" s="112">
        <v>104.26411118032566</v>
      </c>
      <c r="P22" s="112">
        <v>99.447160128270085</v>
      </c>
      <c r="Q22" s="112">
        <v>99.176074121207549</v>
      </c>
      <c r="R22" s="112">
        <v>99.060369842044366</v>
      </c>
      <c r="S22" s="112">
        <v>99.144302466265515</v>
      </c>
      <c r="T22" s="112">
        <v>99.322272378970865</v>
      </c>
      <c r="U22" s="112"/>
      <c r="V22" s="112"/>
      <c r="W22" s="112"/>
      <c r="X22" s="112"/>
      <c r="Y22" s="112"/>
      <c r="Z22" s="112"/>
      <c r="AA22" s="112"/>
    </row>
    <row r="23" spans="1:27" s="116" customFormat="1" ht="12.75">
      <c r="A23" s="762" t="s">
        <v>2182</v>
      </c>
      <c r="B23" s="762" t="s">
        <v>67</v>
      </c>
      <c r="C23" s="762" t="s">
        <v>2183</v>
      </c>
      <c r="D23" s="112">
        <v>102.52050043972262</v>
      </c>
      <c r="E23" s="112">
        <v>101.40416774918242</v>
      </c>
      <c r="F23" s="112">
        <v>99.77871423638544</v>
      </c>
      <c r="G23" s="112">
        <v>98.282556520240888</v>
      </c>
      <c r="H23" s="112">
        <v>98.048043704556477</v>
      </c>
      <c r="I23" s="112">
        <v>98.066154389702163</v>
      </c>
      <c r="J23" s="112">
        <v>98.017105979396959</v>
      </c>
      <c r="K23" s="112">
        <v>97.961774140198258</v>
      </c>
      <c r="L23" s="112">
        <v>97.98620420191007</v>
      </c>
      <c r="M23" s="112">
        <v>97.959658627818541</v>
      </c>
      <c r="N23" s="112">
        <v>98.153044183003658</v>
      </c>
      <c r="O23" s="112">
        <v>98.404796717210928</v>
      </c>
      <c r="P23" s="112">
        <v>99.10646809450941</v>
      </c>
      <c r="Q23" s="112">
        <v>101.0262017959283</v>
      </c>
      <c r="R23" s="112">
        <v>102.0106099017656</v>
      </c>
      <c r="S23" s="112">
        <v>102.41771182457988</v>
      </c>
      <c r="T23" s="112">
        <v>102.26079043733991</v>
      </c>
      <c r="U23" s="112"/>
      <c r="V23" s="112"/>
      <c r="W23" s="112"/>
      <c r="X23" s="112"/>
      <c r="Y23" s="112"/>
      <c r="Z23" s="112"/>
      <c r="AA23" s="112"/>
    </row>
    <row r="24" spans="1:27" s="116" customFormat="1" ht="12.75">
      <c r="A24" s="762" t="s">
        <v>2184</v>
      </c>
      <c r="B24" s="762" t="s">
        <v>68</v>
      </c>
      <c r="C24" s="762" t="s">
        <v>2821</v>
      </c>
      <c r="D24" s="112">
        <v>99.687449847061842</v>
      </c>
      <c r="E24" s="112">
        <v>99.611641109101839</v>
      </c>
      <c r="F24" s="112">
        <v>99.57132861974641</v>
      </c>
      <c r="G24" s="112">
        <v>99.331263243936192</v>
      </c>
      <c r="H24" s="112">
        <v>99.370580614979815</v>
      </c>
      <c r="I24" s="112">
        <v>99.564893191113342</v>
      </c>
      <c r="J24" s="112">
        <v>99.698429699500409</v>
      </c>
      <c r="K24" s="112">
        <v>99.81375460176119</v>
      </c>
      <c r="L24" s="112">
        <v>99.908317149537908</v>
      </c>
      <c r="M24" s="112">
        <v>100.08588742803377</v>
      </c>
      <c r="N24" s="112">
        <v>100.25172809533804</v>
      </c>
      <c r="O24" s="112">
        <v>100.28421873455366</v>
      </c>
      <c r="P24" s="112">
        <v>99.904819506038237</v>
      </c>
      <c r="Q24" s="112">
        <v>99.85132132123816</v>
      </c>
      <c r="R24" s="112">
        <v>99.544873377388484</v>
      </c>
      <c r="S24" s="112">
        <v>99.626739380411749</v>
      </c>
      <c r="T24" s="112">
        <v>99.822963893978439</v>
      </c>
      <c r="U24" s="112"/>
      <c r="V24" s="112"/>
      <c r="W24" s="112"/>
      <c r="X24" s="112"/>
      <c r="Y24" s="112"/>
      <c r="Z24" s="112"/>
      <c r="AA24" s="112"/>
    </row>
    <row r="25" spans="1:27" s="116" customFormat="1" ht="12.75">
      <c r="A25" s="762" t="s">
        <v>2185</v>
      </c>
      <c r="B25" s="762" t="s">
        <v>2168</v>
      </c>
      <c r="C25" s="762" t="s">
        <v>2186</v>
      </c>
      <c r="D25" s="112">
        <v>97.031270492207554</v>
      </c>
      <c r="E25" s="112">
        <v>97.018657310206251</v>
      </c>
      <c r="F25" s="112">
        <v>97.176157576869528</v>
      </c>
      <c r="G25" s="112">
        <v>97.396492883935494</v>
      </c>
      <c r="H25" s="112">
        <v>97.639442584641145</v>
      </c>
      <c r="I25" s="112">
        <v>97.906306640536116</v>
      </c>
      <c r="J25" s="112">
        <v>98.079401216266817</v>
      </c>
      <c r="K25" s="112">
        <v>98.221921474420711</v>
      </c>
      <c r="L25" s="112">
        <v>98.346908519915615</v>
      </c>
      <c r="M25" s="112">
        <v>98.378199101336477</v>
      </c>
      <c r="N25" s="112">
        <v>98.367330930654191</v>
      </c>
      <c r="O25" s="112">
        <v>98.368716701747275</v>
      </c>
      <c r="P25" s="112">
        <v>98.486472650823444</v>
      </c>
      <c r="Q25" s="112">
        <v>98.499397461936951</v>
      </c>
      <c r="R25" s="112">
        <v>98.413835429081715</v>
      </c>
      <c r="S25" s="112">
        <v>98.354286886833094</v>
      </c>
      <c r="T25" s="112">
        <v>98.24578261413545</v>
      </c>
      <c r="U25" s="112"/>
      <c r="V25" s="112"/>
      <c r="W25" s="112"/>
      <c r="X25" s="112"/>
      <c r="Y25" s="112"/>
      <c r="Z25" s="112"/>
      <c r="AA25" s="112"/>
    </row>
    <row r="26" spans="1:27" s="116" customFormat="1" ht="12.75">
      <c r="A26" s="762" t="s">
        <v>4117</v>
      </c>
      <c r="B26" s="762" t="s">
        <v>4116</v>
      </c>
      <c r="C26" s="762" t="s">
        <v>4177</v>
      </c>
      <c r="D26" s="112">
        <v>108.89223839824562</v>
      </c>
      <c r="E26" s="112">
        <v>107.2336692310928</v>
      </c>
      <c r="F26" s="112">
        <v>103.32091850973779</v>
      </c>
      <c r="G26" s="112">
        <v>98.824925898048406</v>
      </c>
      <c r="H26" s="112">
        <v>94.302095260164194</v>
      </c>
      <c r="I26" s="112">
        <v>90.247139211809511</v>
      </c>
      <c r="J26" s="112">
        <v>88.44270627067398</v>
      </c>
      <c r="K26" s="112">
        <v>87.28193758623371</v>
      </c>
      <c r="L26" s="112">
        <v>86.82281539412736</v>
      </c>
      <c r="M26" s="112">
        <v>86.384011590871864</v>
      </c>
      <c r="N26" s="112">
        <v>86.365443398711179</v>
      </c>
      <c r="O26" s="112">
        <v>86.138047303748394</v>
      </c>
      <c r="P26" s="112">
        <v>84.546177367480112</v>
      </c>
      <c r="Q26" s="112">
        <v>83.194864653515694</v>
      </c>
      <c r="R26" s="112">
        <v>83.412454328810966</v>
      </c>
      <c r="S26" s="112">
        <v>84.110518781413887</v>
      </c>
      <c r="T26" s="112">
        <v>85.830125189523542</v>
      </c>
      <c r="U26" s="112"/>
      <c r="V26" s="112"/>
      <c r="W26" s="112"/>
      <c r="X26" s="112"/>
      <c r="Y26" s="112"/>
      <c r="Z26" s="112"/>
      <c r="AA26" s="112"/>
    </row>
    <row r="27" spans="1:27" s="116" customFormat="1" ht="12.75">
      <c r="A27" s="764" t="s">
        <v>2187</v>
      </c>
      <c r="B27" s="764" t="s">
        <v>69</v>
      </c>
      <c r="C27" s="764" t="s">
        <v>2188</v>
      </c>
      <c r="D27" s="112">
        <v>88.502787268925886</v>
      </c>
      <c r="E27" s="112">
        <v>88.828318146640015</v>
      </c>
      <c r="F27" s="112">
        <v>89.037820724381803</v>
      </c>
      <c r="G27" s="112">
        <v>89.349299137948208</v>
      </c>
      <c r="H27" s="112">
        <v>89.944037024407024</v>
      </c>
      <c r="I27" s="112">
        <v>89.161598578391377</v>
      </c>
      <c r="J27" s="112">
        <v>91.149522109970249</v>
      </c>
      <c r="K27" s="112">
        <v>92.820270026433221</v>
      </c>
      <c r="L27" s="112">
        <v>92.91509596519866</v>
      </c>
      <c r="M27" s="112">
        <v>92.849231917273954</v>
      </c>
      <c r="N27" s="112">
        <v>92.786293219910405</v>
      </c>
      <c r="O27" s="112">
        <v>92.715744780812983</v>
      </c>
      <c r="P27" s="112">
        <v>91.252415409398608</v>
      </c>
      <c r="Q27" s="112">
        <v>90.442631904668076</v>
      </c>
      <c r="R27" s="112">
        <v>89.455469015453332</v>
      </c>
      <c r="S27" s="112">
        <v>88.321452226038744</v>
      </c>
      <c r="T27" s="112">
        <v>87.139749655800543</v>
      </c>
      <c r="U27" s="112"/>
      <c r="V27" s="112"/>
      <c r="W27" s="112"/>
      <c r="X27" s="112"/>
      <c r="Y27" s="112"/>
      <c r="Z27" s="112"/>
      <c r="AA27" s="112"/>
    </row>
    <row r="28" spans="1:27" s="116" customFormat="1" ht="12.75">
      <c r="A28" s="764" t="s">
        <v>2189</v>
      </c>
      <c r="B28" s="764" t="s">
        <v>70</v>
      </c>
      <c r="C28" s="764" t="s">
        <v>2190</v>
      </c>
      <c r="D28" s="112">
        <v>114.87355272204482</v>
      </c>
      <c r="E28" s="112">
        <v>112.48146955304814</v>
      </c>
      <c r="F28" s="112">
        <v>107.2263802814539</v>
      </c>
      <c r="G28" s="112">
        <v>101.28486053166709</v>
      </c>
      <c r="H28" s="112">
        <v>95.300976266033217</v>
      </c>
      <c r="I28" s="112">
        <v>90.349109982592367</v>
      </c>
      <c r="J28" s="112">
        <v>87.442686315835232</v>
      </c>
      <c r="K28" s="112">
        <v>85.49206750454465</v>
      </c>
      <c r="L28" s="112">
        <v>84.859377203106376</v>
      </c>
      <c r="M28" s="112">
        <v>84.293866383414013</v>
      </c>
      <c r="N28" s="112">
        <v>84.274527335304271</v>
      </c>
      <c r="O28" s="112">
        <v>84.032354982503847</v>
      </c>
      <c r="P28" s="112">
        <v>82.781836775079327</v>
      </c>
      <c r="Q28" s="112">
        <v>81.321079033206331</v>
      </c>
      <c r="R28" s="112">
        <v>81.845987891515463</v>
      </c>
      <c r="S28" s="112">
        <v>82.99145857915758</v>
      </c>
      <c r="T28" s="112">
        <v>85.468216855488862</v>
      </c>
      <c r="U28" s="112"/>
      <c r="V28" s="112"/>
      <c r="W28" s="112"/>
      <c r="X28" s="112"/>
      <c r="Y28" s="112"/>
      <c r="Z28" s="112"/>
      <c r="AA28" s="112"/>
    </row>
    <row r="29" spans="1:27" s="116" customFormat="1" ht="25.5">
      <c r="A29" s="766" t="s">
        <v>2191</v>
      </c>
      <c r="B29" s="766" t="s">
        <v>71</v>
      </c>
      <c r="C29" s="766" t="s">
        <v>2192</v>
      </c>
      <c r="D29" s="112">
        <v>92.291461667900194</v>
      </c>
      <c r="E29" s="112">
        <v>92.474556463384744</v>
      </c>
      <c r="F29" s="112">
        <v>92.764308341908702</v>
      </c>
      <c r="G29" s="112">
        <v>92.52241599251856</v>
      </c>
      <c r="H29" s="112">
        <v>92.648672501607905</v>
      </c>
      <c r="I29" s="112">
        <v>92.938743768429603</v>
      </c>
      <c r="J29" s="112">
        <v>92.418643738754369</v>
      </c>
      <c r="K29" s="112">
        <v>91.764320455403848</v>
      </c>
      <c r="L29" s="112">
        <v>92.041082777486508</v>
      </c>
      <c r="M29" s="112">
        <v>92.866347522289558</v>
      </c>
      <c r="N29" s="112">
        <v>93.469112498349133</v>
      </c>
      <c r="O29" s="112">
        <v>93.982258929351502</v>
      </c>
      <c r="P29" s="112">
        <v>100.51909508875319</v>
      </c>
      <c r="Q29" s="112">
        <v>100.38145693787293</v>
      </c>
      <c r="R29" s="112">
        <v>100.2025726872572</v>
      </c>
      <c r="S29" s="112">
        <v>100.24430377038843</v>
      </c>
      <c r="T29" s="112">
        <v>100.08421083502053</v>
      </c>
      <c r="U29" s="112"/>
      <c r="V29" s="112"/>
      <c r="W29" s="112"/>
      <c r="X29" s="112"/>
      <c r="Y29" s="112"/>
      <c r="Z29" s="112"/>
      <c r="AA29" s="112"/>
    </row>
    <row r="30" spans="1:27" s="116" customFormat="1" ht="12.75">
      <c r="A30" s="764" t="s">
        <v>4119</v>
      </c>
      <c r="B30" s="764" t="s">
        <v>4118</v>
      </c>
      <c r="C30" s="764" t="s">
        <v>4178</v>
      </c>
      <c r="D30" s="112">
        <v>85.949169900778855</v>
      </c>
      <c r="E30" s="112">
        <v>86.25833757820179</v>
      </c>
      <c r="F30" s="112">
        <v>86.803232582963318</v>
      </c>
      <c r="G30" s="112">
        <v>86.429939292495817</v>
      </c>
      <c r="H30" s="112">
        <v>86.60009223259182</v>
      </c>
      <c r="I30" s="112">
        <v>87.06974768993183</v>
      </c>
      <c r="J30" s="112">
        <v>86.232028101264618</v>
      </c>
      <c r="K30" s="112">
        <v>85.199009555653475</v>
      </c>
      <c r="L30" s="112">
        <v>85.656395612179736</v>
      </c>
      <c r="M30" s="112">
        <v>87.033246127003153</v>
      </c>
      <c r="N30" s="112">
        <v>88.08102054195308</v>
      </c>
      <c r="O30" s="112">
        <v>88.99786152948046</v>
      </c>
      <c r="P30" s="112">
        <v>101.30160934097619</v>
      </c>
      <c r="Q30" s="112">
        <v>101.06886514491842</v>
      </c>
      <c r="R30" s="112">
        <v>100.75072593485163</v>
      </c>
      <c r="S30" s="112">
        <v>100.87182143859033</v>
      </c>
      <c r="T30" s="112">
        <v>100.6503389292735</v>
      </c>
      <c r="U30" s="112"/>
      <c r="V30" s="112"/>
      <c r="W30" s="112"/>
      <c r="X30" s="112"/>
      <c r="Y30" s="112"/>
      <c r="Z30" s="112"/>
      <c r="AA30" s="112"/>
    </row>
    <row r="31" spans="1:27" s="116" customFormat="1" ht="25.5">
      <c r="A31" s="766" t="s">
        <v>4120</v>
      </c>
      <c r="B31" s="766" t="s">
        <v>2169</v>
      </c>
      <c r="C31" s="766" t="s">
        <v>2193</v>
      </c>
      <c r="D31" s="112">
        <v>97.995122434525257</v>
      </c>
      <c r="E31" s="112">
        <v>98.291524963630906</v>
      </c>
      <c r="F31" s="112">
        <v>98.438302995078971</v>
      </c>
      <c r="G31" s="112">
        <v>98.450732952860847</v>
      </c>
      <c r="H31" s="112">
        <v>98.415426821098379</v>
      </c>
      <c r="I31" s="112">
        <v>98.630190642848078</v>
      </c>
      <c r="J31" s="112">
        <v>98.937293408031451</v>
      </c>
      <c r="K31" s="112">
        <v>99.210550118200132</v>
      </c>
      <c r="L31" s="112">
        <v>99.475568914568541</v>
      </c>
      <c r="M31" s="112">
        <v>99.729831391220031</v>
      </c>
      <c r="N31" s="112">
        <v>99.911801167506837</v>
      </c>
      <c r="O31" s="112">
        <v>100.02400010003663</v>
      </c>
      <c r="P31" s="112">
        <v>100.81143629453626</v>
      </c>
      <c r="Q31" s="112">
        <v>100.71803207647778</v>
      </c>
      <c r="R31" s="112">
        <v>100.88895076523438</v>
      </c>
      <c r="S31" s="112">
        <v>100.99054628864199</v>
      </c>
      <c r="T31" s="112">
        <v>101.07049904480246</v>
      </c>
      <c r="U31" s="112"/>
      <c r="V31" s="112"/>
      <c r="W31" s="112"/>
      <c r="X31" s="112"/>
      <c r="Y31" s="112"/>
      <c r="Z31" s="112"/>
      <c r="AA31" s="112"/>
    </row>
    <row r="32" spans="1:27" s="116" customFormat="1" ht="12.75">
      <c r="A32" s="762" t="s">
        <v>2194</v>
      </c>
      <c r="B32" s="762" t="s">
        <v>72</v>
      </c>
      <c r="C32" s="762" t="s">
        <v>2195</v>
      </c>
      <c r="D32" s="112">
        <v>100.63949074431528</v>
      </c>
      <c r="E32" s="112">
        <v>100.62325297799532</v>
      </c>
      <c r="F32" s="112">
        <v>100.55572332217552</v>
      </c>
      <c r="G32" s="112">
        <v>100.64274131855619</v>
      </c>
      <c r="H32" s="112">
        <v>100.75105774247194</v>
      </c>
      <c r="I32" s="112">
        <v>100.80734561459388</v>
      </c>
      <c r="J32" s="112">
        <v>100.79592127150747</v>
      </c>
      <c r="K32" s="112">
        <v>100.71128065748762</v>
      </c>
      <c r="L32" s="112">
        <v>100.67438453045226</v>
      </c>
      <c r="M32" s="112">
        <v>100.69906976516101</v>
      </c>
      <c r="N32" s="112">
        <v>100.69903354928024</v>
      </c>
      <c r="O32" s="112">
        <v>100.69837670872334</v>
      </c>
      <c r="P32" s="112">
        <v>100.77739983559266</v>
      </c>
      <c r="Q32" s="112">
        <v>100.75229817082305</v>
      </c>
      <c r="R32" s="112">
        <v>100.86223121900531</v>
      </c>
      <c r="S32" s="112">
        <v>100.85741474296192</v>
      </c>
      <c r="T32" s="112">
        <v>100.80332516503627</v>
      </c>
      <c r="U32" s="112"/>
      <c r="V32" s="112"/>
      <c r="W32" s="112"/>
      <c r="X32" s="112"/>
      <c r="Y32" s="112"/>
      <c r="Z32" s="112"/>
      <c r="AA32" s="112"/>
    </row>
    <row r="33" spans="1:27" s="116" customFormat="1" ht="12.75">
      <c r="A33" s="765" t="s">
        <v>4121</v>
      </c>
      <c r="B33" s="765" t="s">
        <v>73</v>
      </c>
      <c r="C33" s="765" t="s">
        <v>2196</v>
      </c>
      <c r="D33" s="112">
        <v>107.15671097911664</v>
      </c>
      <c r="E33" s="112">
        <v>106.51825341683467</v>
      </c>
      <c r="F33" s="112">
        <v>106.48281016562812</v>
      </c>
      <c r="G33" s="112">
        <v>107.01285597760429</v>
      </c>
      <c r="H33" s="112">
        <v>107.48011313811855</v>
      </c>
      <c r="I33" s="112">
        <v>107.80261710165642</v>
      </c>
      <c r="J33" s="112">
        <v>108.04526282159634</v>
      </c>
      <c r="K33" s="112">
        <v>108.03521192608142</v>
      </c>
      <c r="L33" s="112">
        <v>108.00363113861782</v>
      </c>
      <c r="M33" s="112">
        <v>107.95379399928026</v>
      </c>
      <c r="N33" s="112">
        <v>107.85934585870895</v>
      </c>
      <c r="O33" s="112">
        <v>107.73951493036064</v>
      </c>
      <c r="P33" s="112">
        <v>105.24029427775316</v>
      </c>
      <c r="Q33" s="112">
        <v>104.99280732116073</v>
      </c>
      <c r="R33" s="112">
        <v>104.68563800724959</v>
      </c>
      <c r="S33" s="112">
        <v>104.53302501007948</v>
      </c>
      <c r="T33" s="112">
        <v>104.43774824858578</v>
      </c>
      <c r="U33" s="112"/>
      <c r="V33" s="112"/>
      <c r="W33" s="112"/>
      <c r="X33" s="112"/>
      <c r="Y33" s="112"/>
      <c r="Z33" s="112"/>
      <c r="AA33" s="112"/>
    </row>
    <row r="34" spans="1:27" s="116" customFormat="1" ht="12.75">
      <c r="A34" s="762" t="s">
        <v>4122</v>
      </c>
      <c r="B34" s="762" t="s">
        <v>74</v>
      </c>
      <c r="C34" s="762" t="s">
        <v>2197</v>
      </c>
      <c r="D34" s="112">
        <v>98.069233574789166</v>
      </c>
      <c r="E34" s="112">
        <v>98.599075160125153</v>
      </c>
      <c r="F34" s="112">
        <v>98.980849317040196</v>
      </c>
      <c r="G34" s="112">
        <v>99.91592601368248</v>
      </c>
      <c r="H34" s="112">
        <v>100.68284135618602</v>
      </c>
      <c r="I34" s="112">
        <v>101.24352196502673</v>
      </c>
      <c r="J34" s="112">
        <v>101.67851019868507</v>
      </c>
      <c r="K34" s="112">
        <v>101.9216175017916</v>
      </c>
      <c r="L34" s="112">
        <v>102.10170277356573</v>
      </c>
      <c r="M34" s="112">
        <v>102.23738822581025</v>
      </c>
      <c r="N34" s="112">
        <v>102.29500665773857</v>
      </c>
      <c r="O34" s="112">
        <v>102.33316174941685</v>
      </c>
      <c r="P34" s="112">
        <v>102.02280951224982</v>
      </c>
      <c r="Q34" s="112">
        <v>101.49298906768784</v>
      </c>
      <c r="R34" s="112">
        <v>101.05930362177746</v>
      </c>
      <c r="S34" s="112">
        <v>100.85631287312231</v>
      </c>
      <c r="T34" s="112">
        <v>100.67507520975158</v>
      </c>
      <c r="U34" s="112"/>
      <c r="V34" s="112"/>
      <c r="W34" s="112"/>
      <c r="X34" s="112"/>
      <c r="Y34" s="112"/>
      <c r="Z34" s="112"/>
      <c r="AA34" s="112"/>
    </row>
    <row r="35" spans="1:27" s="116" customFormat="1" ht="12.75">
      <c r="A35" s="762" t="s">
        <v>4123</v>
      </c>
      <c r="B35" s="762" t="s">
        <v>75</v>
      </c>
      <c r="C35" s="762" t="s">
        <v>2198</v>
      </c>
      <c r="D35" s="112">
        <v>135.8434563261662</v>
      </c>
      <c r="E35" s="112">
        <v>130.70661842515935</v>
      </c>
      <c r="F35" s="112">
        <v>129.15187445737081</v>
      </c>
      <c r="G35" s="112">
        <v>128.22840616413578</v>
      </c>
      <c r="H35" s="112">
        <v>127.65249441630262</v>
      </c>
      <c r="I35" s="112">
        <v>127.16718644977104</v>
      </c>
      <c r="J35" s="112">
        <v>126.769819796851</v>
      </c>
      <c r="K35" s="112">
        <v>125.93873515356316</v>
      </c>
      <c r="L35" s="112">
        <v>125.23364426693418</v>
      </c>
      <c r="M35" s="112">
        <v>124.60312825845551</v>
      </c>
      <c r="N35" s="112">
        <v>124.04028923956866</v>
      </c>
      <c r="O35" s="112">
        <v>123.43965084889234</v>
      </c>
      <c r="P35" s="112">
        <v>113.68507211694239</v>
      </c>
      <c r="Q35" s="112">
        <v>114.1697870364801</v>
      </c>
      <c r="R35" s="112">
        <v>114.19825781299863</v>
      </c>
      <c r="S35" s="112">
        <v>114.16973330216574</v>
      </c>
      <c r="T35" s="112">
        <v>114.29441038301154</v>
      </c>
      <c r="U35" s="112"/>
      <c r="V35" s="112"/>
      <c r="W35" s="112"/>
      <c r="X35" s="112"/>
      <c r="Y35" s="112"/>
      <c r="Z35" s="112"/>
      <c r="AA35" s="112"/>
    </row>
    <row r="36" spans="1:27" s="116" customFormat="1" ht="12.75">
      <c r="A36" s="765" t="s">
        <v>4124</v>
      </c>
      <c r="B36" s="765" t="s">
        <v>76</v>
      </c>
      <c r="C36" s="765" t="s">
        <v>2199</v>
      </c>
      <c r="D36" s="112">
        <v>103.28158731596508</v>
      </c>
      <c r="E36" s="112">
        <v>103.30044501202633</v>
      </c>
      <c r="F36" s="112">
        <v>103.35585727018429</v>
      </c>
      <c r="G36" s="112">
        <v>103.36903780369811</v>
      </c>
      <c r="H36" s="112">
        <v>103.40222965099795</v>
      </c>
      <c r="I36" s="112">
        <v>103.3714825967543</v>
      </c>
      <c r="J36" s="112">
        <v>103.27228982865147</v>
      </c>
      <c r="K36" s="112">
        <v>103.20052918376197</v>
      </c>
      <c r="L36" s="112">
        <v>103.12712883424469</v>
      </c>
      <c r="M36" s="112">
        <v>103.12148135922364</v>
      </c>
      <c r="N36" s="112">
        <v>103.09185141616682</v>
      </c>
      <c r="O36" s="112">
        <v>103.04354464876833</v>
      </c>
      <c r="P36" s="112">
        <v>102.14370569820477</v>
      </c>
      <c r="Q36" s="112">
        <v>102.03303328513866</v>
      </c>
      <c r="R36" s="112">
        <v>101.8313588639535</v>
      </c>
      <c r="S36" s="112">
        <v>101.66893941870394</v>
      </c>
      <c r="T36" s="112">
        <v>101.51253961205727</v>
      </c>
      <c r="U36" s="112"/>
      <c r="V36" s="112"/>
      <c r="W36" s="112"/>
      <c r="X36" s="112"/>
      <c r="Y36" s="112"/>
      <c r="Z36" s="112"/>
      <c r="AA36" s="112"/>
    </row>
    <row r="37" spans="1:27" s="116" customFormat="1" ht="12.75">
      <c r="A37" s="762" t="s">
        <v>4125</v>
      </c>
      <c r="B37" s="762" t="s">
        <v>77</v>
      </c>
      <c r="C37" s="762" t="s">
        <v>2200</v>
      </c>
      <c r="D37" s="112">
        <v>102.84545124791759</v>
      </c>
      <c r="E37" s="112">
        <v>102.95062882792855</v>
      </c>
      <c r="F37" s="112">
        <v>103.06857412762302</v>
      </c>
      <c r="G37" s="112">
        <v>103.14166915865204</v>
      </c>
      <c r="H37" s="112">
        <v>103.2238332755455</v>
      </c>
      <c r="I37" s="112">
        <v>103.2717337459663</v>
      </c>
      <c r="J37" s="112">
        <v>103.19820180938837</v>
      </c>
      <c r="K37" s="112">
        <v>103.1463428232273</v>
      </c>
      <c r="L37" s="112">
        <v>103.12970717245742</v>
      </c>
      <c r="M37" s="112">
        <v>103.17893304577106</v>
      </c>
      <c r="N37" s="112">
        <v>103.19319896860146</v>
      </c>
      <c r="O37" s="112">
        <v>103.176327847754</v>
      </c>
      <c r="P37" s="112">
        <v>102.4670858571007</v>
      </c>
      <c r="Q37" s="112">
        <v>102.36158318361079</v>
      </c>
      <c r="R37" s="112">
        <v>102.07871192823279</v>
      </c>
      <c r="S37" s="112">
        <v>101.94383796982372</v>
      </c>
      <c r="T37" s="112">
        <v>101.79879422962898</v>
      </c>
      <c r="U37" s="112"/>
      <c r="V37" s="112"/>
      <c r="W37" s="112"/>
      <c r="X37" s="112"/>
      <c r="Y37" s="112"/>
      <c r="Z37" s="112"/>
      <c r="AA37" s="112"/>
    </row>
    <row r="38" spans="1:27" s="116" customFormat="1" ht="12.75">
      <c r="A38" s="764" t="s">
        <v>4126</v>
      </c>
      <c r="B38" s="764" t="s">
        <v>78</v>
      </c>
      <c r="C38" s="764" t="s">
        <v>2201</v>
      </c>
      <c r="D38" s="112">
        <v>103.83975221503312</v>
      </c>
      <c r="E38" s="112">
        <v>104.22346201057697</v>
      </c>
      <c r="F38" s="112">
        <v>104.35753508815408</v>
      </c>
      <c r="G38" s="112">
        <v>104.24451244670874</v>
      </c>
      <c r="H38" s="112">
        <v>104.03774198461649</v>
      </c>
      <c r="I38" s="112">
        <v>103.8033228365249</v>
      </c>
      <c r="J38" s="112">
        <v>103.62009275691094</v>
      </c>
      <c r="K38" s="112">
        <v>104.02089310368956</v>
      </c>
      <c r="L38" s="112">
        <v>104.04848245146616</v>
      </c>
      <c r="M38" s="112">
        <v>104.50314729237004</v>
      </c>
      <c r="N38" s="112">
        <v>104.88988912572503</v>
      </c>
      <c r="O38" s="112">
        <v>105.24927469545531</v>
      </c>
      <c r="P38" s="112">
        <v>109.00125357282977</v>
      </c>
      <c r="Q38" s="112">
        <v>108.35620563104116</v>
      </c>
      <c r="R38" s="112">
        <v>108.1971700882513</v>
      </c>
      <c r="S38" s="112">
        <v>108.33704213616826</v>
      </c>
      <c r="T38" s="112">
        <v>108.44619575063201</v>
      </c>
      <c r="U38" s="112"/>
      <c r="V38" s="112"/>
      <c r="W38" s="112"/>
      <c r="X38" s="112"/>
      <c r="Y38" s="112"/>
      <c r="Z38" s="112"/>
      <c r="AA38" s="112"/>
    </row>
    <row r="39" spans="1:27" s="116" customFormat="1" ht="12.75">
      <c r="A39" s="764" t="s">
        <v>4131</v>
      </c>
      <c r="B39" s="764" t="s">
        <v>79</v>
      </c>
      <c r="C39" s="764" t="s">
        <v>2202</v>
      </c>
      <c r="D39" s="112">
        <v>101.98648478306886</v>
      </c>
      <c r="E39" s="112">
        <v>102.48575124241488</v>
      </c>
      <c r="F39" s="112">
        <v>102.70567276484495</v>
      </c>
      <c r="G39" s="112">
        <v>102.76599897344721</v>
      </c>
      <c r="H39" s="112">
        <v>102.84443967607004</v>
      </c>
      <c r="I39" s="112">
        <v>102.91540302409166</v>
      </c>
      <c r="J39" s="112">
        <v>102.88222985493836</v>
      </c>
      <c r="K39" s="112">
        <v>102.89395318372168</v>
      </c>
      <c r="L39" s="112">
        <v>102.92261221386616</v>
      </c>
      <c r="M39" s="112">
        <v>102.9918498919822</v>
      </c>
      <c r="N39" s="112">
        <v>103.02931941392805</v>
      </c>
      <c r="O39" s="112">
        <v>103.03018759371689</v>
      </c>
      <c r="P39" s="112">
        <v>102.42480167764556</v>
      </c>
      <c r="Q39" s="112">
        <v>102.12413681459103</v>
      </c>
      <c r="R39" s="112">
        <v>101.774819381876</v>
      </c>
      <c r="S39" s="112">
        <v>101.53961072335946</v>
      </c>
      <c r="T39" s="112">
        <v>101.20789499409651</v>
      </c>
      <c r="U39" s="112"/>
      <c r="V39" s="112"/>
      <c r="W39" s="112"/>
      <c r="X39" s="112"/>
      <c r="Y39" s="112"/>
      <c r="Z39" s="112"/>
      <c r="AA39" s="112"/>
    </row>
    <row r="40" spans="1:27" s="116" customFormat="1" ht="12.75">
      <c r="A40" s="764" t="s">
        <v>4127</v>
      </c>
      <c r="B40" s="764" t="s">
        <v>80</v>
      </c>
      <c r="C40" s="764" t="s">
        <v>2203</v>
      </c>
      <c r="D40" s="112">
        <v>102.91226858798449</v>
      </c>
      <c r="E40" s="112">
        <v>102.51726374370524</v>
      </c>
      <c r="F40" s="112">
        <v>102.37861144286005</v>
      </c>
      <c r="G40" s="112">
        <v>102.39402228964818</v>
      </c>
      <c r="H40" s="112">
        <v>102.42560654800521</v>
      </c>
      <c r="I40" s="112">
        <v>102.47618559424798</v>
      </c>
      <c r="J40" s="112">
        <v>102.40926589203789</v>
      </c>
      <c r="K40" s="112">
        <v>102.33962237453436</v>
      </c>
      <c r="L40" s="112">
        <v>102.3361338396509</v>
      </c>
      <c r="M40" s="112">
        <v>102.31391940562563</v>
      </c>
      <c r="N40" s="112">
        <v>102.29164066187231</v>
      </c>
      <c r="O40" s="112">
        <v>102.26655562561224</v>
      </c>
      <c r="P40" s="112">
        <v>101.30970283573686</v>
      </c>
      <c r="Q40" s="112">
        <v>101.50127109849436</v>
      </c>
      <c r="R40" s="112">
        <v>101.39228957841648</v>
      </c>
      <c r="S40" s="112">
        <v>101.37157939446671</v>
      </c>
      <c r="T40" s="112">
        <v>101.33300458162302</v>
      </c>
      <c r="U40" s="112"/>
      <c r="V40" s="112"/>
      <c r="W40" s="112"/>
      <c r="X40" s="112"/>
      <c r="Y40" s="112"/>
      <c r="Z40" s="112"/>
      <c r="AA40" s="112"/>
    </row>
    <row r="41" spans="1:27" s="116" customFormat="1" ht="12.75">
      <c r="A41" s="764" t="s">
        <v>4128</v>
      </c>
      <c r="B41" s="764" t="s">
        <v>81</v>
      </c>
      <c r="C41" s="764" t="s">
        <v>2204</v>
      </c>
      <c r="D41" s="112">
        <v>103.50543414746427</v>
      </c>
      <c r="E41" s="112">
        <v>103.72394528936795</v>
      </c>
      <c r="F41" s="112">
        <v>104.03924036304204</v>
      </c>
      <c r="G41" s="112">
        <v>104.23296594896539</v>
      </c>
      <c r="H41" s="112">
        <v>104.41822869706792</v>
      </c>
      <c r="I41" s="112">
        <v>104.47497815165545</v>
      </c>
      <c r="J41" s="112">
        <v>104.35410179550375</v>
      </c>
      <c r="K41" s="112">
        <v>104.18531119226782</v>
      </c>
      <c r="L41" s="112">
        <v>104.08214832594584</v>
      </c>
      <c r="M41" s="112">
        <v>104.1461573933129</v>
      </c>
      <c r="N41" s="112">
        <v>104.1392014820302</v>
      </c>
      <c r="O41" s="112">
        <v>104.08666946736975</v>
      </c>
      <c r="P41" s="112">
        <v>103.10423215076918</v>
      </c>
      <c r="Q41" s="112">
        <v>102.93220085821169</v>
      </c>
      <c r="R41" s="112">
        <v>102.49542834331251</v>
      </c>
      <c r="S41" s="112">
        <v>102.21222761717814</v>
      </c>
      <c r="T41" s="112">
        <v>102.04965911979484</v>
      </c>
      <c r="U41" s="112"/>
      <c r="V41" s="112"/>
      <c r="W41" s="112"/>
      <c r="X41" s="112"/>
      <c r="Y41" s="112"/>
      <c r="Z41" s="112"/>
      <c r="AA41" s="112"/>
    </row>
    <row r="42" spans="1:27" s="116" customFormat="1" ht="25.5">
      <c r="A42" s="781" t="s">
        <v>4129</v>
      </c>
      <c r="B42" s="764" t="s">
        <v>82</v>
      </c>
      <c r="C42" s="764" t="s">
        <v>2822</v>
      </c>
      <c r="D42" s="112">
        <v>104.23142571581867</v>
      </c>
      <c r="E42" s="112">
        <v>104.06119248161833</v>
      </c>
      <c r="F42" s="112">
        <v>103.68558570275086</v>
      </c>
      <c r="G42" s="112">
        <v>103.3772593812659</v>
      </c>
      <c r="H42" s="112">
        <v>103.19017398693413</v>
      </c>
      <c r="I42" s="112">
        <v>103.09574693341692</v>
      </c>
      <c r="J42" s="112">
        <v>103.01192148547953</v>
      </c>
      <c r="K42" s="112">
        <v>103.09884899322893</v>
      </c>
      <c r="L42" s="112">
        <v>103.22324311325453</v>
      </c>
      <c r="M42" s="112">
        <v>103.33910953678485</v>
      </c>
      <c r="N42" s="112">
        <v>103.445062833344</v>
      </c>
      <c r="O42" s="112">
        <v>103.40690565078165</v>
      </c>
      <c r="P42" s="112">
        <v>104.00564960278432</v>
      </c>
      <c r="Q42" s="112">
        <v>103.6415046751334</v>
      </c>
      <c r="R42" s="112">
        <v>103.66008535124894</v>
      </c>
      <c r="S42" s="112">
        <v>103.74150081157731</v>
      </c>
      <c r="T42" s="112">
        <v>103.83215340779819</v>
      </c>
      <c r="U42" s="112"/>
      <c r="V42" s="112"/>
      <c r="W42" s="112"/>
      <c r="X42" s="112"/>
      <c r="Y42" s="112"/>
      <c r="Z42" s="112"/>
      <c r="AA42" s="112"/>
    </row>
    <row r="43" spans="1:27" s="116" customFormat="1" ht="12.75">
      <c r="A43" s="766" t="s">
        <v>4130</v>
      </c>
      <c r="B43" s="762" t="s">
        <v>83</v>
      </c>
      <c r="C43" s="762" t="s">
        <v>2823</v>
      </c>
      <c r="D43" s="112">
        <v>104.22222018598384</v>
      </c>
      <c r="E43" s="112">
        <v>104.05729151768995</v>
      </c>
      <c r="F43" s="112">
        <v>103.98176681736602</v>
      </c>
      <c r="G43" s="112">
        <v>103.86265111424447</v>
      </c>
      <c r="H43" s="112">
        <v>103.78480943297781</v>
      </c>
      <c r="I43" s="112">
        <v>103.58586366446183</v>
      </c>
      <c r="J43" s="112">
        <v>103.42909409542922</v>
      </c>
      <c r="K43" s="112">
        <v>103.31504212211998</v>
      </c>
      <c r="L43" s="112">
        <v>103.12322017712449</v>
      </c>
      <c r="M43" s="112">
        <v>103.0057703930614</v>
      </c>
      <c r="N43" s="112">
        <v>102.88777762147208</v>
      </c>
      <c r="O43" s="112">
        <v>102.77683240701813</v>
      </c>
      <c r="P43" s="112">
        <v>101.49624122962106</v>
      </c>
      <c r="Q43" s="112">
        <v>101.37481748540146</v>
      </c>
      <c r="R43" s="112">
        <v>101.33539664041318</v>
      </c>
      <c r="S43" s="112">
        <v>101.11822585122421</v>
      </c>
      <c r="T43" s="112">
        <v>100.93996068358389</v>
      </c>
      <c r="U43" s="112"/>
      <c r="V43" s="112"/>
      <c r="W43" s="112"/>
      <c r="X43" s="112"/>
      <c r="Y43" s="112"/>
      <c r="Z43" s="112"/>
      <c r="AA43" s="112"/>
    </row>
    <row r="44" spans="1:27" s="116" customFormat="1" ht="12.75">
      <c r="A44" s="764" t="s">
        <v>4132</v>
      </c>
      <c r="B44" s="764" t="s">
        <v>84</v>
      </c>
      <c r="C44" s="764" t="s">
        <v>2205</v>
      </c>
      <c r="D44" s="112">
        <v>103.94388205341842</v>
      </c>
      <c r="E44" s="112">
        <v>103.88927044108303</v>
      </c>
      <c r="F44" s="112">
        <v>103.92292956597254</v>
      </c>
      <c r="G44" s="112">
        <v>103.88703237182284</v>
      </c>
      <c r="H44" s="112">
        <v>104.11034645544508</v>
      </c>
      <c r="I44" s="112">
        <v>104.25313657652036</v>
      </c>
      <c r="J44" s="112">
        <v>104.33189063478365</v>
      </c>
      <c r="K44" s="112">
        <v>104.41123408042672</v>
      </c>
      <c r="L44" s="112">
        <v>104.34837067660243</v>
      </c>
      <c r="M44" s="112">
        <v>104.2431891880246</v>
      </c>
      <c r="N44" s="112">
        <v>104.08711845812621</v>
      </c>
      <c r="O44" s="112">
        <v>103.91944652228742</v>
      </c>
      <c r="P44" s="112">
        <v>101.75918791852796</v>
      </c>
      <c r="Q44" s="112">
        <v>101.33594944020939</v>
      </c>
      <c r="R44" s="112">
        <v>101.2468751603877</v>
      </c>
      <c r="S44" s="112">
        <v>100.97573200696017</v>
      </c>
      <c r="T44" s="112">
        <v>100.51901918301414</v>
      </c>
      <c r="U44" s="112"/>
      <c r="V44" s="112"/>
      <c r="W44" s="112"/>
      <c r="X44" s="112"/>
      <c r="Y44" s="112"/>
      <c r="Z44" s="112"/>
      <c r="AA44" s="112"/>
    </row>
    <row r="45" spans="1:27" s="116" customFormat="1" ht="12.75">
      <c r="A45" s="764" t="s">
        <v>2206</v>
      </c>
      <c r="B45" s="764" t="s">
        <v>85</v>
      </c>
      <c r="C45" s="764" t="s">
        <v>2207</v>
      </c>
      <c r="D45" s="112">
        <v>104.03555570534557</v>
      </c>
      <c r="E45" s="112">
        <v>104.02267732541044</v>
      </c>
      <c r="F45" s="112">
        <v>104.0030479882399</v>
      </c>
      <c r="G45" s="112">
        <v>103.87957566941684</v>
      </c>
      <c r="H45" s="112">
        <v>103.72032470570005</v>
      </c>
      <c r="I45" s="112">
        <v>103.33001858994299</v>
      </c>
      <c r="J45" s="112">
        <v>103.03943805483652</v>
      </c>
      <c r="K45" s="112">
        <v>102.82295869228697</v>
      </c>
      <c r="L45" s="112">
        <v>102.56405001218182</v>
      </c>
      <c r="M45" s="112">
        <v>102.4073710233133</v>
      </c>
      <c r="N45" s="112">
        <v>102.26522860822102</v>
      </c>
      <c r="O45" s="112">
        <v>102.13909900070173</v>
      </c>
      <c r="P45" s="112">
        <v>100.88997144443279</v>
      </c>
      <c r="Q45" s="112">
        <v>100.87557783770458</v>
      </c>
      <c r="R45" s="112">
        <v>100.96184719265928</v>
      </c>
      <c r="S45" s="112">
        <v>100.80149838400885</v>
      </c>
      <c r="T45" s="112">
        <v>100.74708878500394</v>
      </c>
      <c r="U45" s="112"/>
      <c r="V45" s="112"/>
      <c r="W45" s="112"/>
      <c r="X45" s="112"/>
      <c r="Y45" s="112"/>
      <c r="Z45" s="112"/>
      <c r="AA45" s="112"/>
    </row>
    <row r="46" spans="1:27" s="116" customFormat="1" ht="12.75">
      <c r="A46" s="764" t="s">
        <v>4133</v>
      </c>
      <c r="B46" s="764" t="s">
        <v>86</v>
      </c>
      <c r="C46" s="764" t="s">
        <v>2208</v>
      </c>
      <c r="D46" s="112">
        <v>105.2796717275114</v>
      </c>
      <c r="E46" s="112">
        <v>104.49835668148266</v>
      </c>
      <c r="F46" s="112">
        <v>104.09748302085653</v>
      </c>
      <c r="G46" s="112">
        <v>103.93759098086517</v>
      </c>
      <c r="H46" s="112">
        <v>103.78589043012146</v>
      </c>
      <c r="I46" s="112">
        <v>103.74694388123433</v>
      </c>
      <c r="J46" s="112">
        <v>103.70357380390341</v>
      </c>
      <c r="K46" s="112">
        <v>103.67879280017513</v>
      </c>
      <c r="L46" s="112">
        <v>103.54008484263824</v>
      </c>
      <c r="M46" s="112">
        <v>103.52306039916361</v>
      </c>
      <c r="N46" s="112">
        <v>103.51106229747946</v>
      </c>
      <c r="O46" s="112">
        <v>103.50495802018564</v>
      </c>
      <c r="P46" s="112">
        <v>103.16604592881424</v>
      </c>
      <c r="Q46" s="112">
        <v>103.09945834056352</v>
      </c>
      <c r="R46" s="112">
        <v>102.80448342453094</v>
      </c>
      <c r="S46" s="112">
        <v>102.47737224918438</v>
      </c>
      <c r="T46" s="112">
        <v>102.26521631220673</v>
      </c>
      <c r="U46" s="112"/>
      <c r="V46" s="112"/>
      <c r="W46" s="112"/>
      <c r="X46" s="112"/>
      <c r="Y46" s="112"/>
      <c r="Z46" s="112"/>
      <c r="AA46" s="112"/>
    </row>
    <row r="47" spans="1:27" s="116" customFormat="1" ht="12.75">
      <c r="A47" s="764" t="s">
        <v>2209</v>
      </c>
      <c r="B47" s="764" t="s">
        <v>87</v>
      </c>
      <c r="C47" s="764" t="s">
        <v>2210</v>
      </c>
      <c r="D47" s="112">
        <v>102.02999452043613</v>
      </c>
      <c r="E47" s="112">
        <v>102.00349325935689</v>
      </c>
      <c r="F47" s="112">
        <v>102.15296959182037</v>
      </c>
      <c r="G47" s="112">
        <v>101.27490093776139</v>
      </c>
      <c r="H47" s="112">
        <v>100.4754856900737</v>
      </c>
      <c r="I47" s="112">
        <v>100.16397044472107</v>
      </c>
      <c r="J47" s="112">
        <v>99.927217568023622</v>
      </c>
      <c r="K47" s="112">
        <v>99.599112270966302</v>
      </c>
      <c r="L47" s="112">
        <v>99.412140875873419</v>
      </c>
      <c r="M47" s="112">
        <v>99.215332946699391</v>
      </c>
      <c r="N47" s="112">
        <v>99.114865585958611</v>
      </c>
      <c r="O47" s="112">
        <v>99.018044435237684</v>
      </c>
      <c r="P47" s="112">
        <v>97.577644831716029</v>
      </c>
      <c r="Q47" s="112">
        <v>97.64152362677217</v>
      </c>
      <c r="R47" s="112">
        <v>97.243173881338421</v>
      </c>
      <c r="S47" s="112">
        <v>97.247112242824414</v>
      </c>
      <c r="T47" s="112">
        <v>97.433688331489464</v>
      </c>
      <c r="U47" s="112"/>
      <c r="V47" s="112"/>
      <c r="W47" s="112"/>
      <c r="X47" s="112"/>
      <c r="Y47" s="112"/>
      <c r="Z47" s="112"/>
      <c r="AA47" s="112"/>
    </row>
    <row r="48" spans="1:27" s="116" customFormat="1" ht="38.25">
      <c r="A48" s="765" t="s">
        <v>4134</v>
      </c>
      <c r="B48" s="765" t="s">
        <v>88</v>
      </c>
      <c r="C48" s="765" t="s">
        <v>2211</v>
      </c>
      <c r="D48" s="112">
        <v>103.50355592726707</v>
      </c>
      <c r="E48" s="112">
        <v>103.69501462702912</v>
      </c>
      <c r="F48" s="112">
        <v>103.67986558647524</v>
      </c>
      <c r="G48" s="112">
        <v>103.65157742350448</v>
      </c>
      <c r="H48" s="112">
        <v>103.57701382916656</v>
      </c>
      <c r="I48" s="112">
        <v>103.55162831596525</v>
      </c>
      <c r="J48" s="112">
        <v>103.58743544353702</v>
      </c>
      <c r="K48" s="112">
        <v>103.54504929711862</v>
      </c>
      <c r="L48" s="112">
        <v>103.40317181143118</v>
      </c>
      <c r="M48" s="112">
        <v>103.10536196791398</v>
      </c>
      <c r="N48" s="112">
        <v>102.52944625213172</v>
      </c>
      <c r="O48" s="112">
        <v>102.24377013765225</v>
      </c>
      <c r="P48" s="112">
        <v>100.55746737455384</v>
      </c>
      <c r="Q48" s="112">
        <v>100.45308182931083</v>
      </c>
      <c r="R48" s="112">
        <v>100.2598257766478</v>
      </c>
      <c r="S48" s="112">
        <v>99.704272609241357</v>
      </c>
      <c r="T48" s="112">
        <v>99.503754349912739</v>
      </c>
      <c r="U48" s="112"/>
      <c r="V48" s="112"/>
      <c r="W48" s="112"/>
      <c r="X48" s="112"/>
      <c r="Y48" s="112"/>
      <c r="Z48" s="112"/>
      <c r="AA48" s="112"/>
    </row>
    <row r="49" spans="1:27" s="116" customFormat="1" ht="12.75">
      <c r="A49" s="762" t="s">
        <v>4135</v>
      </c>
      <c r="B49" s="762" t="s">
        <v>89</v>
      </c>
      <c r="C49" s="762" t="s">
        <v>2212</v>
      </c>
      <c r="D49" s="112">
        <v>100</v>
      </c>
      <c r="E49" s="112">
        <v>100</v>
      </c>
      <c r="F49" s="112">
        <v>100</v>
      </c>
      <c r="G49" s="112">
        <v>100</v>
      </c>
      <c r="H49" s="112">
        <v>100</v>
      </c>
      <c r="I49" s="112">
        <v>100</v>
      </c>
      <c r="J49" s="112">
        <v>100</v>
      </c>
      <c r="K49" s="112">
        <v>100</v>
      </c>
      <c r="L49" s="112">
        <v>100</v>
      </c>
      <c r="M49" s="112">
        <v>100</v>
      </c>
      <c r="N49" s="112">
        <v>100</v>
      </c>
      <c r="O49" s="112">
        <v>100</v>
      </c>
      <c r="P49" s="112">
        <v>100</v>
      </c>
      <c r="Q49" s="112">
        <v>100</v>
      </c>
      <c r="R49" s="112">
        <v>100</v>
      </c>
      <c r="S49" s="112">
        <v>100</v>
      </c>
      <c r="T49" s="112">
        <v>100</v>
      </c>
      <c r="U49" s="112"/>
      <c r="V49" s="112"/>
      <c r="W49" s="112"/>
      <c r="X49" s="112"/>
      <c r="Y49" s="112"/>
      <c r="Z49" s="112"/>
      <c r="AA49" s="112"/>
    </row>
    <row r="50" spans="1:27" s="116" customFormat="1" ht="25.5">
      <c r="A50" s="766" t="s">
        <v>4145</v>
      </c>
      <c r="B50" s="766" t="s">
        <v>2170</v>
      </c>
      <c r="C50" s="766" t="s">
        <v>2213</v>
      </c>
      <c r="D50" s="112">
        <v>102.98130412193606</v>
      </c>
      <c r="E50" s="112">
        <v>102.92534297173847</v>
      </c>
      <c r="F50" s="112">
        <v>102.95186752893657</v>
      </c>
      <c r="G50" s="112">
        <v>102.8077469641788</v>
      </c>
      <c r="H50" s="112">
        <v>102.41542344229137</v>
      </c>
      <c r="I50" s="112">
        <v>102.26095123402752</v>
      </c>
      <c r="J50" s="112">
        <v>102.26049177995955</v>
      </c>
      <c r="K50" s="112">
        <v>102.21880372538463</v>
      </c>
      <c r="L50" s="112">
        <v>102.1759301930835</v>
      </c>
      <c r="M50" s="112">
        <v>102.13891363598925</v>
      </c>
      <c r="N50" s="112">
        <v>102.18809053559023</v>
      </c>
      <c r="O50" s="112">
        <v>102.18031160714311</v>
      </c>
      <c r="P50" s="112">
        <v>102.62131555350639</v>
      </c>
      <c r="Q50" s="112">
        <v>102.40400302155876</v>
      </c>
      <c r="R50" s="112">
        <v>102.33734209468166</v>
      </c>
      <c r="S50" s="112">
        <v>102.45901370068178</v>
      </c>
      <c r="T50" s="112">
        <v>102.51609002940809</v>
      </c>
      <c r="U50" s="112"/>
      <c r="V50" s="112"/>
      <c r="W50" s="112"/>
      <c r="X50" s="112"/>
      <c r="Y50" s="112"/>
      <c r="Z50" s="112"/>
      <c r="AA50" s="112"/>
    </row>
    <row r="51" spans="1:27" s="116" customFormat="1" ht="12.75">
      <c r="A51" s="764" t="s">
        <v>4136</v>
      </c>
      <c r="B51" s="764" t="s">
        <v>4136</v>
      </c>
      <c r="C51" s="764" t="s">
        <v>4179</v>
      </c>
      <c r="D51" s="112">
        <v>97.815784447521992</v>
      </c>
      <c r="E51" s="112">
        <v>97.843481343736613</v>
      </c>
      <c r="F51" s="112">
        <v>98.404900959463575</v>
      </c>
      <c r="G51" s="112">
        <v>98.848535929360054</v>
      </c>
      <c r="H51" s="112">
        <v>98.981147627255723</v>
      </c>
      <c r="I51" s="112">
        <v>99.12430717382189</v>
      </c>
      <c r="J51" s="112">
        <v>99.299525964119113</v>
      </c>
      <c r="K51" s="112">
        <v>99.453750709609295</v>
      </c>
      <c r="L51" s="112">
        <v>99.589245591034711</v>
      </c>
      <c r="M51" s="112">
        <v>99.698576751874128</v>
      </c>
      <c r="N51" s="112">
        <v>99.829910577945796</v>
      </c>
      <c r="O51" s="112">
        <v>99.91597320931686</v>
      </c>
      <c r="P51" s="112">
        <v>102.37095749913713</v>
      </c>
      <c r="Q51" s="112">
        <v>101.59581017785948</v>
      </c>
      <c r="R51" s="112">
        <v>100.94972327839538</v>
      </c>
      <c r="S51" s="112">
        <v>100.51225353043476</v>
      </c>
      <c r="T51" s="112">
        <v>100.62304151863435</v>
      </c>
      <c r="U51" s="112"/>
      <c r="V51" s="112"/>
      <c r="W51" s="112"/>
      <c r="X51" s="112"/>
      <c r="Y51" s="112"/>
      <c r="Z51" s="112"/>
      <c r="AA51" s="112"/>
    </row>
    <row r="52" spans="1:27" s="116" customFormat="1" ht="12.75">
      <c r="A52" s="764" t="s">
        <v>4138</v>
      </c>
      <c r="B52" s="764" t="s">
        <v>4137</v>
      </c>
      <c r="C52" s="764" t="s">
        <v>4180</v>
      </c>
      <c r="D52" s="112">
        <v>105.36295538472469</v>
      </c>
      <c r="E52" s="112">
        <v>105.31394090251094</v>
      </c>
      <c r="F52" s="112">
        <v>104.89988797391656</v>
      </c>
      <c r="G52" s="112">
        <v>104.75451937431708</v>
      </c>
      <c r="H52" s="112">
        <v>104.49920365013338</v>
      </c>
      <c r="I52" s="112">
        <v>104.31717689766383</v>
      </c>
      <c r="J52" s="112">
        <v>104.17701871667495</v>
      </c>
      <c r="K52" s="112">
        <v>103.98787941251264</v>
      </c>
      <c r="L52" s="112">
        <v>103.68996084654071</v>
      </c>
      <c r="M52" s="112">
        <v>103.4096103232762</v>
      </c>
      <c r="N52" s="112">
        <v>103.08533792946035</v>
      </c>
      <c r="O52" s="112">
        <v>102.78553040018181</v>
      </c>
      <c r="P52" s="112">
        <v>99.592094757387784</v>
      </c>
      <c r="Q52" s="112">
        <v>99.240833876091472</v>
      </c>
      <c r="R52" s="112">
        <v>99.163597963229762</v>
      </c>
      <c r="S52" s="112">
        <v>99.164592803309944</v>
      </c>
      <c r="T52" s="112">
        <v>99.208513147599703</v>
      </c>
      <c r="U52" s="112"/>
      <c r="V52" s="112"/>
      <c r="W52" s="112"/>
      <c r="X52" s="112"/>
      <c r="Y52" s="112"/>
      <c r="Z52" s="112"/>
      <c r="AA52" s="112"/>
    </row>
    <row r="53" spans="1:27" s="116" customFormat="1" ht="12.75">
      <c r="A53" s="764" t="s">
        <v>4139</v>
      </c>
      <c r="B53" s="764" t="s">
        <v>4139</v>
      </c>
      <c r="C53" s="764" t="s">
        <v>4181</v>
      </c>
      <c r="D53" s="112">
        <v>102.27499705955361</v>
      </c>
      <c r="E53" s="112">
        <v>102.18907722735904</v>
      </c>
      <c r="F53" s="112">
        <v>101.87354666034227</v>
      </c>
      <c r="G53" s="112">
        <v>101.33475801168694</v>
      </c>
      <c r="H53" s="112">
        <v>100.32804422252867</v>
      </c>
      <c r="I53" s="112">
        <v>100.16972158370716</v>
      </c>
      <c r="J53" s="112">
        <v>100.38848138389514</v>
      </c>
      <c r="K53" s="112">
        <v>100.52528085890312</v>
      </c>
      <c r="L53" s="112">
        <v>100.78976818550409</v>
      </c>
      <c r="M53" s="112">
        <v>101.07146761713759</v>
      </c>
      <c r="N53" s="112">
        <v>101.61820672787829</v>
      </c>
      <c r="O53" s="112">
        <v>102.04441421256698</v>
      </c>
      <c r="P53" s="112">
        <v>109.1670464607033</v>
      </c>
      <c r="Q53" s="112">
        <v>108.74348810796575</v>
      </c>
      <c r="R53" s="112">
        <v>108.98456598322777</v>
      </c>
      <c r="S53" s="112">
        <v>109.24249255536284</v>
      </c>
      <c r="T53" s="112">
        <v>109.18106013773168</v>
      </c>
      <c r="U53" s="112"/>
      <c r="V53" s="112"/>
      <c r="W53" s="112"/>
      <c r="X53" s="112"/>
      <c r="Y53" s="112"/>
      <c r="Z53" s="112"/>
      <c r="AA53" s="112"/>
    </row>
    <row r="54" spans="1:27" s="116" customFormat="1" ht="12.75">
      <c r="A54" s="764" t="s">
        <v>4141</v>
      </c>
      <c r="B54" s="764" t="s">
        <v>4140</v>
      </c>
      <c r="C54" s="781" t="s">
        <v>4529</v>
      </c>
      <c r="D54" s="112">
        <v>101.22994144575405</v>
      </c>
      <c r="E54" s="112">
        <v>101.69655412611411</v>
      </c>
      <c r="F54" s="112">
        <v>101.43635882134043</v>
      </c>
      <c r="G54" s="112">
        <v>101.29465418699068</v>
      </c>
      <c r="H54" s="112">
        <v>101.18486524389292</v>
      </c>
      <c r="I54" s="112">
        <v>101.15302477820003</v>
      </c>
      <c r="J54" s="112">
        <v>101.11457520325051</v>
      </c>
      <c r="K54" s="112">
        <v>100.97408124765752</v>
      </c>
      <c r="L54" s="112">
        <v>100.77792566673611</v>
      </c>
      <c r="M54" s="112">
        <v>100.62982845191169</v>
      </c>
      <c r="N54" s="112">
        <v>100.49288338418052</v>
      </c>
      <c r="O54" s="112">
        <v>100.3844030807997</v>
      </c>
      <c r="P54" s="112">
        <v>98.302842051874237</v>
      </c>
      <c r="Q54" s="112">
        <v>98.410711426822601</v>
      </c>
      <c r="R54" s="112">
        <v>98.451218498579763</v>
      </c>
      <c r="S54" s="112">
        <v>98.377764733146421</v>
      </c>
      <c r="T54" s="112">
        <v>98.419414867311431</v>
      </c>
      <c r="U54" s="112"/>
      <c r="V54" s="112"/>
      <c r="W54" s="112"/>
      <c r="X54" s="112"/>
      <c r="Y54" s="112"/>
      <c r="Z54" s="112"/>
      <c r="AA54" s="112"/>
    </row>
    <row r="55" spans="1:27" s="116" customFormat="1" ht="12.75">
      <c r="A55" s="764" t="s">
        <v>4144</v>
      </c>
      <c r="B55" s="764" t="s">
        <v>4142</v>
      </c>
      <c r="C55" s="781" t="s">
        <v>4530</v>
      </c>
      <c r="D55" s="112">
        <v>102.51681553319858</v>
      </c>
      <c r="E55" s="112">
        <v>102.13017935400231</v>
      </c>
      <c r="F55" s="112">
        <v>102.03886046634871</v>
      </c>
      <c r="G55" s="112">
        <v>102.17235544814616</v>
      </c>
      <c r="H55" s="112">
        <v>102.36900271234973</v>
      </c>
      <c r="I55" s="112">
        <v>102.49078197869544</v>
      </c>
      <c r="J55" s="112">
        <v>102.66533563161641</v>
      </c>
      <c r="K55" s="112">
        <v>102.77134929022331</v>
      </c>
      <c r="L55" s="112">
        <v>102.84347050514046</v>
      </c>
      <c r="M55" s="112">
        <v>102.97832753022567</v>
      </c>
      <c r="N55" s="112">
        <v>102.80563899956761</v>
      </c>
      <c r="O55" s="112">
        <v>102.62605950406009</v>
      </c>
      <c r="P55" s="112">
        <v>100.65741369458436</v>
      </c>
      <c r="Q55" s="112">
        <v>100.575538876219</v>
      </c>
      <c r="R55" s="112">
        <v>100.60323425340569</v>
      </c>
      <c r="S55" s="112">
        <v>100.69055764955614</v>
      </c>
      <c r="T55" s="112">
        <v>100.6921512990763</v>
      </c>
      <c r="U55" s="112"/>
      <c r="V55" s="112"/>
      <c r="W55" s="112"/>
      <c r="X55" s="112"/>
      <c r="Y55" s="112"/>
      <c r="Z55" s="112"/>
      <c r="AA55" s="112"/>
    </row>
    <row r="56" spans="1:27" s="116" customFormat="1" ht="12.75">
      <c r="A56" s="764" t="s">
        <v>4143</v>
      </c>
      <c r="B56" s="764" t="s">
        <v>4143</v>
      </c>
      <c r="C56" s="764" t="s">
        <v>4182</v>
      </c>
      <c r="D56" s="112">
        <v>100.73040437072318</v>
      </c>
      <c r="E56" s="112">
        <v>100.98448864594351</v>
      </c>
      <c r="F56" s="112">
        <v>101.05093295380658</v>
      </c>
      <c r="G56" s="112">
        <v>101.03282864183967</v>
      </c>
      <c r="H56" s="112">
        <v>100.53107217585733</v>
      </c>
      <c r="I56" s="112">
        <v>100.25980815077592</v>
      </c>
      <c r="J56" s="112">
        <v>100.24570199081444</v>
      </c>
      <c r="K56" s="112">
        <v>100.34479788174748</v>
      </c>
      <c r="L56" s="112">
        <v>100.35617385395778</v>
      </c>
      <c r="M56" s="112">
        <v>100.26971759237647</v>
      </c>
      <c r="N56" s="112">
        <v>100.27008160164851</v>
      </c>
      <c r="O56" s="112">
        <v>100.26017204723952</v>
      </c>
      <c r="P56" s="112">
        <v>99.502807638755968</v>
      </c>
      <c r="Q56" s="112">
        <v>98.989606750534449</v>
      </c>
      <c r="R56" s="112">
        <v>98.811060902748281</v>
      </c>
      <c r="S56" s="112">
        <v>98.92779091376029</v>
      </c>
      <c r="T56" s="112">
        <v>99.205445547860279</v>
      </c>
      <c r="U56" s="112"/>
      <c r="V56" s="112"/>
      <c r="W56" s="112"/>
      <c r="X56" s="112"/>
      <c r="Y56" s="112"/>
      <c r="Z56" s="112"/>
      <c r="AA56" s="112"/>
    </row>
    <row r="57" spans="1:27" s="116" customFormat="1" ht="25.5">
      <c r="A57" s="766" t="s">
        <v>4146</v>
      </c>
      <c r="B57" s="766" t="s">
        <v>2861</v>
      </c>
      <c r="C57" s="766" t="s">
        <v>2870</v>
      </c>
      <c r="D57" s="112">
        <v>113.59380731745779</v>
      </c>
      <c r="E57" s="112">
        <v>110.8861337191932</v>
      </c>
      <c r="F57" s="112">
        <v>109.5431921673871</v>
      </c>
      <c r="G57" s="112">
        <v>109.27541761935045</v>
      </c>
      <c r="H57" s="112">
        <v>109.43745745793542</v>
      </c>
      <c r="I57" s="112">
        <v>109.10755733451956</v>
      </c>
      <c r="J57" s="112">
        <v>108.58809808774798</v>
      </c>
      <c r="K57" s="112">
        <v>108.01577441252803</v>
      </c>
      <c r="L57" s="112">
        <v>107.14649137146732</v>
      </c>
      <c r="M57" s="112">
        <v>106.43480051444594</v>
      </c>
      <c r="N57" s="112">
        <v>105.71489102781726</v>
      </c>
      <c r="O57" s="112">
        <v>105.10319350247963</v>
      </c>
      <c r="P57" s="112">
        <v>99.12291963398846</v>
      </c>
      <c r="Q57" s="112">
        <v>100.57605053656073</v>
      </c>
      <c r="R57" s="112">
        <v>100.99550958772434</v>
      </c>
      <c r="S57" s="112">
        <v>100.88967204605788</v>
      </c>
      <c r="T57" s="112">
        <v>100.67398251222058</v>
      </c>
      <c r="U57" s="112"/>
      <c r="V57" s="112"/>
      <c r="W57" s="112"/>
      <c r="X57" s="112"/>
      <c r="Y57" s="112"/>
      <c r="Z57" s="112"/>
      <c r="AA57" s="112"/>
    </row>
    <row r="58" spans="1:27" s="116" customFormat="1" ht="12.75">
      <c r="A58" s="766" t="s">
        <v>4147</v>
      </c>
      <c r="B58" s="766" t="s">
        <v>90</v>
      </c>
      <c r="C58" s="766" t="s">
        <v>2214</v>
      </c>
      <c r="D58" s="112">
        <v>104.17509873707903</v>
      </c>
      <c r="E58" s="112">
        <v>104.17509873707903</v>
      </c>
      <c r="F58" s="112">
        <v>104.27257933464473</v>
      </c>
      <c r="G58" s="112">
        <v>104.32131963342759</v>
      </c>
      <c r="H58" s="112">
        <v>104.35056381269729</v>
      </c>
      <c r="I58" s="112">
        <v>104.37005993221045</v>
      </c>
      <c r="J58" s="112">
        <v>104.38398573186269</v>
      </c>
      <c r="K58" s="112">
        <v>104.53789738506782</v>
      </c>
      <c r="L58" s="112">
        <v>104.65760644867181</v>
      </c>
      <c r="M58" s="112">
        <v>104.753373699555</v>
      </c>
      <c r="N58" s="112">
        <v>104.81827969340833</v>
      </c>
      <c r="O58" s="112">
        <v>104.87236802161944</v>
      </c>
      <c r="P58" s="112">
        <v>101.24045084720676</v>
      </c>
      <c r="Q58" s="112">
        <v>101.24045084720676</v>
      </c>
      <c r="R58" s="112">
        <v>101.14580487499256</v>
      </c>
      <c r="S58" s="112">
        <v>101.09854821865845</v>
      </c>
      <c r="T58" s="112">
        <v>101.07021541469467</v>
      </c>
      <c r="U58" s="112"/>
      <c r="V58" s="112"/>
      <c r="W58" s="112"/>
      <c r="X58" s="112"/>
      <c r="Y58" s="112"/>
      <c r="Z58" s="112"/>
      <c r="AA58" s="112"/>
    </row>
    <row r="59" spans="1:27" s="116" customFormat="1" ht="25.5">
      <c r="A59" s="766" t="s">
        <v>4148</v>
      </c>
      <c r="B59" s="766" t="s">
        <v>91</v>
      </c>
      <c r="C59" s="766" t="s">
        <v>2215</v>
      </c>
      <c r="D59" s="112">
        <v>103.16341083621398</v>
      </c>
      <c r="E59" s="112">
        <v>103.49367501658109</v>
      </c>
      <c r="F59" s="112">
        <v>103.49599539816461</v>
      </c>
      <c r="G59" s="112">
        <v>103.46199678842243</v>
      </c>
      <c r="H59" s="112">
        <v>103.38074866327074</v>
      </c>
      <c r="I59" s="112">
        <v>103.35846252865682</v>
      </c>
      <c r="J59" s="112">
        <v>103.40549396169733</v>
      </c>
      <c r="K59" s="112">
        <v>103.35834215243426</v>
      </c>
      <c r="L59" s="112">
        <v>103.20918653545259</v>
      </c>
      <c r="M59" s="112">
        <v>102.87474827811003</v>
      </c>
      <c r="N59" s="112">
        <v>102.20788086503931</v>
      </c>
      <c r="O59" s="112">
        <v>101.89040810484542</v>
      </c>
      <c r="P59" s="112">
        <v>100.39030055773542</v>
      </c>
      <c r="Q59" s="112">
        <v>100.20518066211179</v>
      </c>
      <c r="R59" s="112">
        <v>99.957062109647097</v>
      </c>
      <c r="S59" s="112">
        <v>99.268464764960981</v>
      </c>
      <c r="T59" s="112">
        <v>99.027021777674761</v>
      </c>
      <c r="U59" s="112"/>
      <c r="V59" s="112"/>
      <c r="W59" s="112"/>
      <c r="X59" s="112"/>
      <c r="Y59" s="112"/>
      <c r="Z59" s="112"/>
      <c r="AA59" s="112"/>
    </row>
    <row r="60" spans="1:27" s="116" customFormat="1" ht="12.75">
      <c r="A60" s="764" t="s">
        <v>4151</v>
      </c>
      <c r="B60" s="764" t="s">
        <v>4149</v>
      </c>
      <c r="C60" s="781" t="s">
        <v>4185</v>
      </c>
      <c r="D60" s="112">
        <v>100</v>
      </c>
      <c r="E60" s="112">
        <v>100</v>
      </c>
      <c r="F60" s="112">
        <v>100</v>
      </c>
      <c r="G60" s="112">
        <v>100</v>
      </c>
      <c r="H60" s="112">
        <v>100</v>
      </c>
      <c r="I60" s="112">
        <v>100</v>
      </c>
      <c r="J60" s="112">
        <v>100</v>
      </c>
      <c r="K60" s="112">
        <v>100</v>
      </c>
      <c r="L60" s="112">
        <v>100</v>
      </c>
      <c r="M60" s="112">
        <v>100</v>
      </c>
      <c r="N60" s="112">
        <v>100</v>
      </c>
      <c r="O60" s="112">
        <v>100</v>
      </c>
      <c r="P60" s="112">
        <v>100</v>
      </c>
      <c r="Q60" s="112">
        <v>100</v>
      </c>
      <c r="R60" s="112">
        <v>100</v>
      </c>
      <c r="S60" s="112">
        <v>100</v>
      </c>
      <c r="T60" s="112">
        <v>100</v>
      </c>
      <c r="U60" s="112"/>
      <c r="V60" s="112"/>
      <c r="W60" s="112"/>
      <c r="X60" s="112"/>
      <c r="Y60" s="112"/>
      <c r="Z60" s="112"/>
      <c r="AA60" s="112"/>
    </row>
    <row r="61" spans="1:27" s="116" customFormat="1" ht="25.5" customHeight="1">
      <c r="A61" s="781" t="s">
        <v>4152</v>
      </c>
      <c r="B61" s="764" t="s">
        <v>4150</v>
      </c>
      <c r="C61" s="781" t="s">
        <v>4186</v>
      </c>
      <c r="D61" s="112">
        <v>100</v>
      </c>
      <c r="E61" s="112">
        <v>100</v>
      </c>
      <c r="F61" s="112">
        <v>100</v>
      </c>
      <c r="G61" s="112">
        <v>100</v>
      </c>
      <c r="H61" s="112">
        <v>100</v>
      </c>
      <c r="I61" s="112">
        <v>100</v>
      </c>
      <c r="J61" s="112">
        <v>100</v>
      </c>
      <c r="K61" s="112">
        <v>100</v>
      </c>
      <c r="L61" s="112">
        <v>100</v>
      </c>
      <c r="M61" s="112">
        <v>100</v>
      </c>
      <c r="N61" s="112">
        <v>100</v>
      </c>
      <c r="O61" s="112">
        <v>100</v>
      </c>
      <c r="P61" s="112">
        <v>100</v>
      </c>
      <c r="Q61" s="112">
        <v>100</v>
      </c>
      <c r="R61" s="112">
        <v>100</v>
      </c>
      <c r="S61" s="112">
        <v>100</v>
      </c>
      <c r="T61" s="112">
        <v>100</v>
      </c>
      <c r="U61" s="112"/>
      <c r="V61" s="112"/>
      <c r="W61" s="112"/>
      <c r="X61" s="112"/>
      <c r="Y61" s="112"/>
      <c r="Z61" s="112"/>
      <c r="AA61" s="112"/>
    </row>
    <row r="62" spans="1:27" s="116" customFormat="1" ht="12.75">
      <c r="A62" s="764" t="s">
        <v>92</v>
      </c>
      <c r="B62" s="764" t="s">
        <v>92</v>
      </c>
      <c r="C62" s="764" t="s">
        <v>2216</v>
      </c>
      <c r="D62" s="112">
        <v>100.33246640508445</v>
      </c>
      <c r="E62" s="112">
        <v>100.42320309601949</v>
      </c>
      <c r="F62" s="112">
        <v>100.44304203193821</v>
      </c>
      <c r="G62" s="112">
        <v>100.68380811238933</v>
      </c>
      <c r="H62" s="112">
        <v>101.07060395559621</v>
      </c>
      <c r="I62" s="112">
        <v>101.17503483333641</v>
      </c>
      <c r="J62" s="112">
        <v>101.0931700868734</v>
      </c>
      <c r="K62" s="112">
        <v>101.07704789128289</v>
      </c>
      <c r="L62" s="112">
        <v>101.18505395173727</v>
      </c>
      <c r="M62" s="112">
        <v>101.31216883274678</v>
      </c>
      <c r="N62" s="112">
        <v>101.3782774096415</v>
      </c>
      <c r="O62" s="112">
        <v>101.41838995030379</v>
      </c>
      <c r="P62" s="112">
        <v>102.48035083515927</v>
      </c>
      <c r="Q62" s="112">
        <v>102.43022391533508</v>
      </c>
      <c r="R62" s="112">
        <v>102.88793732205296</v>
      </c>
      <c r="S62" s="112">
        <v>103.10860408461278</v>
      </c>
      <c r="T62" s="112">
        <v>103.13998941488309</v>
      </c>
      <c r="U62" s="112"/>
      <c r="V62" s="112"/>
      <c r="W62" s="112"/>
      <c r="X62" s="112"/>
      <c r="Y62" s="112"/>
      <c r="Z62" s="112"/>
      <c r="AA62" s="112"/>
    </row>
    <row r="63" spans="1:27" s="116" customFormat="1" ht="25.5">
      <c r="A63" s="765" t="s">
        <v>4153</v>
      </c>
      <c r="B63" s="765" t="s">
        <v>93</v>
      </c>
      <c r="C63" s="765" t="s">
        <v>2217</v>
      </c>
      <c r="D63" s="112">
        <v>100.08489540675731</v>
      </c>
      <c r="E63" s="112">
        <v>99.883446289154108</v>
      </c>
      <c r="F63" s="112">
        <v>99.713150161180735</v>
      </c>
      <c r="G63" s="112">
        <v>99.852073511405777</v>
      </c>
      <c r="H63" s="112">
        <v>99.933240927307281</v>
      </c>
      <c r="I63" s="112">
        <v>99.997847696529021</v>
      </c>
      <c r="J63" s="112">
        <v>100.06869341676314</v>
      </c>
      <c r="K63" s="112">
        <v>100.10790859554166</v>
      </c>
      <c r="L63" s="112">
        <v>100.13004156613717</v>
      </c>
      <c r="M63" s="112">
        <v>100.1311814223679</v>
      </c>
      <c r="N63" s="112">
        <v>100.12343011988945</v>
      </c>
      <c r="O63" s="112">
        <v>100.12070544222208</v>
      </c>
      <c r="P63" s="112">
        <v>100.15832093752901</v>
      </c>
      <c r="Q63" s="112">
        <v>100.1579658281012</v>
      </c>
      <c r="R63" s="112">
        <v>100.20125255056136</v>
      </c>
      <c r="S63" s="112">
        <v>100.13632518680076</v>
      </c>
      <c r="T63" s="112">
        <v>100.15279873446642</v>
      </c>
      <c r="U63" s="112"/>
      <c r="V63" s="112"/>
      <c r="W63" s="112"/>
      <c r="X63" s="112"/>
      <c r="Y63" s="112"/>
      <c r="Z63" s="112"/>
      <c r="AA63" s="112"/>
    </row>
    <row r="64" spans="1:27" s="116" customFormat="1" ht="25.5" customHeight="1">
      <c r="A64" s="766" t="s">
        <v>4154</v>
      </c>
      <c r="B64" s="762" t="s">
        <v>94</v>
      </c>
      <c r="C64" s="762" t="s">
        <v>2218</v>
      </c>
      <c r="D64" s="112">
        <v>100.23268045628089</v>
      </c>
      <c r="E64" s="112">
        <v>100.06646994053425</v>
      </c>
      <c r="F64" s="112">
        <v>100.09175683624296</v>
      </c>
      <c r="G64" s="112">
        <v>100.28613389386018</v>
      </c>
      <c r="H64" s="112">
        <v>100.48983615763451</v>
      </c>
      <c r="I64" s="112">
        <v>100.70887775037491</v>
      </c>
      <c r="J64" s="112">
        <v>100.87158495268069</v>
      </c>
      <c r="K64" s="112">
        <v>100.98448007565757</v>
      </c>
      <c r="L64" s="112">
        <v>101.056038061184</v>
      </c>
      <c r="M64" s="112">
        <v>101.14725834774634</v>
      </c>
      <c r="N64" s="112">
        <v>101.24759731692204</v>
      </c>
      <c r="O64" s="112">
        <v>101.38726062842129</v>
      </c>
      <c r="P64" s="112">
        <v>102.88076439423084</v>
      </c>
      <c r="Q64" s="112">
        <v>102.75556836390925</v>
      </c>
      <c r="R64" s="112">
        <v>102.82856083376646</v>
      </c>
      <c r="S64" s="112">
        <v>102.80961315086019</v>
      </c>
      <c r="T64" s="112">
        <v>102.82941622869023</v>
      </c>
      <c r="U64" s="112"/>
      <c r="V64" s="112"/>
      <c r="W64" s="112"/>
      <c r="X64" s="112"/>
      <c r="Y64" s="112"/>
      <c r="Z64" s="112"/>
      <c r="AA64" s="112"/>
    </row>
    <row r="65" spans="1:27" s="116" customFormat="1" ht="25.5" customHeight="1">
      <c r="A65" s="781" t="s">
        <v>4155</v>
      </c>
      <c r="B65" s="781" t="s">
        <v>95</v>
      </c>
      <c r="C65" s="781" t="s">
        <v>2219</v>
      </c>
      <c r="D65" s="112">
        <v>102.17555491342547</v>
      </c>
      <c r="E65" s="112">
        <v>102.06623246815987</v>
      </c>
      <c r="F65" s="112">
        <v>102.01724335438962</v>
      </c>
      <c r="G65" s="112">
        <v>102.00998276518023</v>
      </c>
      <c r="H65" s="112">
        <v>102.06488699080509</v>
      </c>
      <c r="I65" s="112">
        <v>102.13651561323032</v>
      </c>
      <c r="J65" s="112">
        <v>102.29162319880776</v>
      </c>
      <c r="K65" s="112">
        <v>102.41188523611426</v>
      </c>
      <c r="L65" s="112">
        <v>102.47361759011081</v>
      </c>
      <c r="M65" s="112">
        <v>102.46431741944077</v>
      </c>
      <c r="N65" s="112">
        <v>102.40932804900966</v>
      </c>
      <c r="O65" s="112">
        <v>102.35458972231721</v>
      </c>
      <c r="P65" s="112">
        <v>101.68623161269832</v>
      </c>
      <c r="Q65" s="112">
        <v>101.64360277083628</v>
      </c>
      <c r="R65" s="112">
        <v>101.65523184082315</v>
      </c>
      <c r="S65" s="112">
        <v>101.60490415762528</v>
      </c>
      <c r="T65" s="112">
        <v>101.57620813348798</v>
      </c>
      <c r="U65" s="112"/>
      <c r="V65" s="112"/>
      <c r="W65" s="112"/>
      <c r="X65" s="112"/>
      <c r="Y65" s="112"/>
      <c r="Z65" s="112"/>
      <c r="AA65" s="112"/>
    </row>
    <row r="66" spans="1:27" s="116" customFormat="1" ht="12.75">
      <c r="A66" s="781" t="s">
        <v>4156</v>
      </c>
      <c r="B66" s="781" t="s">
        <v>96</v>
      </c>
      <c r="C66" s="781" t="s">
        <v>2220</v>
      </c>
      <c r="D66" s="112">
        <v>95.945704168434517</v>
      </c>
      <c r="E66" s="112">
        <v>95.960066703150829</v>
      </c>
      <c r="F66" s="112">
        <v>95.907999102827404</v>
      </c>
      <c r="G66" s="112">
        <v>96.325390050860548</v>
      </c>
      <c r="H66" s="112">
        <v>96.565531614431279</v>
      </c>
      <c r="I66" s="112">
        <v>96.816428648249669</v>
      </c>
      <c r="J66" s="112">
        <v>97.026598612206016</v>
      </c>
      <c r="K66" s="112">
        <v>97.135826371791268</v>
      </c>
      <c r="L66" s="112">
        <v>97.293991833683151</v>
      </c>
      <c r="M66" s="112">
        <v>97.406910448023126</v>
      </c>
      <c r="N66" s="112">
        <v>97.491950680893879</v>
      </c>
      <c r="O66" s="112">
        <v>97.564926984099117</v>
      </c>
      <c r="P66" s="112">
        <v>98.270579483472901</v>
      </c>
      <c r="Q66" s="112">
        <v>98.422556461942278</v>
      </c>
      <c r="R66" s="112">
        <v>98.47384371797672</v>
      </c>
      <c r="S66" s="112">
        <v>98.536044428383349</v>
      </c>
      <c r="T66" s="112">
        <v>98.503023603990599</v>
      </c>
      <c r="U66" s="112"/>
      <c r="V66" s="112"/>
      <c r="W66" s="112"/>
      <c r="X66" s="112"/>
      <c r="Y66" s="112"/>
      <c r="Z66" s="112"/>
      <c r="AA66" s="112"/>
    </row>
    <row r="67" spans="1:27" s="116" customFormat="1" ht="25.5">
      <c r="A67" s="781" t="s">
        <v>4162</v>
      </c>
      <c r="B67" s="781" t="s">
        <v>97</v>
      </c>
      <c r="C67" s="781" t="s">
        <v>2221</v>
      </c>
      <c r="D67" s="112">
        <v>104.1386792384686</v>
      </c>
      <c r="E67" s="112">
        <v>102.60850536135263</v>
      </c>
      <c r="F67" s="112">
        <v>101.25571715110888</v>
      </c>
      <c r="G67" s="112">
        <v>100.89658877708709</v>
      </c>
      <c r="H67" s="112">
        <v>100.50523159132342</v>
      </c>
      <c r="I67" s="112">
        <v>100.31109071189697</v>
      </c>
      <c r="J67" s="112">
        <v>100.21087297933298</v>
      </c>
      <c r="K67" s="112">
        <v>100.12141176218859</v>
      </c>
      <c r="L67" s="112">
        <v>100.03792383632599</v>
      </c>
      <c r="M67" s="112">
        <v>99.932726291985276</v>
      </c>
      <c r="N67" s="112">
        <v>99.834612989873378</v>
      </c>
      <c r="O67" s="112">
        <v>99.722993759856834</v>
      </c>
      <c r="P67" s="112">
        <v>98.936333686644048</v>
      </c>
      <c r="Q67" s="112">
        <v>99.26440343996704</v>
      </c>
      <c r="R67" s="112">
        <v>99.558679138582605</v>
      </c>
      <c r="S67" s="112">
        <v>99.535793085355792</v>
      </c>
      <c r="T67" s="112">
        <v>99.670529012041968</v>
      </c>
      <c r="U67" s="112"/>
      <c r="V67" s="112"/>
      <c r="W67" s="112"/>
      <c r="X67" s="112"/>
      <c r="Y67" s="112"/>
      <c r="Z67" s="112"/>
      <c r="AA67" s="112"/>
    </row>
    <row r="68" spans="1:27" s="116" customFormat="1" ht="12.75">
      <c r="A68" s="765" t="s">
        <v>1341</v>
      </c>
      <c r="B68" s="765" t="s">
        <v>98</v>
      </c>
      <c r="C68" s="765" t="s">
        <v>2222</v>
      </c>
      <c r="D68" s="112">
        <v>104.16119711559249</v>
      </c>
      <c r="E68" s="112">
        <v>104.19520076845905</v>
      </c>
      <c r="F68" s="112">
        <v>104.0685502953981</v>
      </c>
      <c r="G68" s="112">
        <v>103.96762887816872</v>
      </c>
      <c r="H68" s="112">
        <v>104.04796312154221</v>
      </c>
      <c r="I68" s="112">
        <v>104.12976064941353</v>
      </c>
      <c r="J68" s="112">
        <v>104.07666925033992</v>
      </c>
      <c r="K68" s="112">
        <v>104.02747277521647</v>
      </c>
      <c r="L68" s="112">
        <v>103.95568332232526</v>
      </c>
      <c r="M68" s="112">
        <v>103.79979807351276</v>
      </c>
      <c r="N68" s="112">
        <v>103.76614804039839</v>
      </c>
      <c r="O68" s="112">
        <v>103.65398944591178</v>
      </c>
      <c r="P68" s="112">
        <v>102.5466097761131</v>
      </c>
      <c r="Q68" s="112">
        <v>102.60473490018907</v>
      </c>
      <c r="R68" s="112">
        <v>102.73405780421858</v>
      </c>
      <c r="S68" s="112">
        <v>102.71470110700366</v>
      </c>
      <c r="T68" s="112">
        <v>102.55679720919284</v>
      </c>
      <c r="U68" s="112"/>
      <c r="V68" s="112"/>
      <c r="W68" s="112"/>
      <c r="X68" s="112"/>
      <c r="Y68" s="112"/>
      <c r="Z68" s="112"/>
      <c r="AA68" s="112"/>
    </row>
    <row r="69" spans="1:27" s="116" customFormat="1" ht="12.75">
      <c r="A69" s="765" t="s">
        <v>99</v>
      </c>
      <c r="B69" s="765" t="s">
        <v>99</v>
      </c>
      <c r="C69" s="765" t="s">
        <v>2223</v>
      </c>
      <c r="D69" s="112">
        <v>103.71197252714967</v>
      </c>
      <c r="E69" s="112">
        <v>104.49701107288378</v>
      </c>
      <c r="F69" s="112">
        <v>104.54030611945741</v>
      </c>
      <c r="G69" s="112">
        <v>104.59281034300439</v>
      </c>
      <c r="H69" s="112">
        <v>104.72586271486017</v>
      </c>
      <c r="I69" s="112">
        <v>104.69584212858065</v>
      </c>
      <c r="J69" s="112">
        <v>104.77869471702492</v>
      </c>
      <c r="K69" s="112">
        <v>104.9722660348507</v>
      </c>
      <c r="L69" s="112">
        <v>105.35665740971257</v>
      </c>
      <c r="M69" s="112">
        <v>105.29095769635714</v>
      </c>
      <c r="N69" s="112">
        <v>105.2622627933052</v>
      </c>
      <c r="O69" s="112">
        <v>105.13359301718432</v>
      </c>
      <c r="P69" s="112">
        <v>102.86021434558907</v>
      </c>
      <c r="Q69" s="112">
        <v>101.64106795078418</v>
      </c>
      <c r="R69" s="112">
        <v>101.19541834985151</v>
      </c>
      <c r="S69" s="112">
        <v>100.72651464820912</v>
      </c>
      <c r="T69" s="112">
        <v>100.2500752433026</v>
      </c>
      <c r="U69" s="112"/>
      <c r="V69" s="112"/>
      <c r="W69" s="112"/>
      <c r="X69" s="112"/>
      <c r="Y69" s="112"/>
      <c r="Z69" s="112"/>
      <c r="AA69" s="112"/>
    </row>
    <row r="70" spans="1:27" s="116" customFormat="1" ht="12.75">
      <c r="A70" s="762" t="s">
        <v>2224</v>
      </c>
      <c r="B70" s="762" t="s">
        <v>100</v>
      </c>
      <c r="C70" s="762" t="s">
        <v>2225</v>
      </c>
      <c r="D70" s="112">
        <v>104.09027995743863</v>
      </c>
      <c r="E70" s="112">
        <v>104.23302109005689</v>
      </c>
      <c r="F70" s="112">
        <v>103.94395465832385</v>
      </c>
      <c r="G70" s="112">
        <v>104.53705963626567</v>
      </c>
      <c r="H70" s="112">
        <v>105.25205800419131</v>
      </c>
      <c r="I70" s="112">
        <v>105.58641569399587</v>
      </c>
      <c r="J70" s="112">
        <v>105.62759959933736</v>
      </c>
      <c r="K70" s="112">
        <v>105.58081139164474</v>
      </c>
      <c r="L70" s="112">
        <v>105.58088321556913</v>
      </c>
      <c r="M70" s="112">
        <v>105.2597291526355</v>
      </c>
      <c r="N70" s="112">
        <v>105.10814843507407</v>
      </c>
      <c r="O70" s="112">
        <v>105.05242617977186</v>
      </c>
      <c r="P70" s="112">
        <v>105.22960024500563</v>
      </c>
      <c r="Q70" s="112">
        <v>105.07931472683458</v>
      </c>
      <c r="R70" s="112">
        <v>105.23721373169901</v>
      </c>
      <c r="S70" s="112">
        <v>104.41602450869414</v>
      </c>
      <c r="T70" s="112">
        <v>103.37155233659759</v>
      </c>
      <c r="U70" s="112"/>
      <c r="V70" s="112"/>
      <c r="W70" s="112"/>
      <c r="X70" s="112"/>
      <c r="Y70" s="112"/>
      <c r="Z70" s="112"/>
      <c r="AA70" s="112"/>
    </row>
    <row r="71" spans="1:27" s="116" customFormat="1" ht="12.75">
      <c r="A71" s="762" t="s">
        <v>2226</v>
      </c>
      <c r="B71" s="762" t="s">
        <v>101</v>
      </c>
      <c r="C71" s="762" t="s">
        <v>2227</v>
      </c>
      <c r="D71" s="112">
        <v>106.39270783260233</v>
      </c>
      <c r="E71" s="112">
        <v>107.09289876799055</v>
      </c>
      <c r="F71" s="112">
        <v>107.50559884518123</v>
      </c>
      <c r="G71" s="112">
        <v>107.67089920261215</v>
      </c>
      <c r="H71" s="112">
        <v>108.02287537425927</v>
      </c>
      <c r="I71" s="112">
        <v>108.92175467757379</v>
      </c>
      <c r="J71" s="112">
        <v>109.75333025412375</v>
      </c>
      <c r="K71" s="112">
        <v>110.53183343239152</v>
      </c>
      <c r="L71" s="112">
        <v>111.16949840984461</v>
      </c>
      <c r="M71" s="112">
        <v>111.64384134547885</v>
      </c>
      <c r="N71" s="112">
        <v>111.82796072764316</v>
      </c>
      <c r="O71" s="112">
        <v>111.72839385081966</v>
      </c>
      <c r="P71" s="112">
        <v>106.3552987097127</v>
      </c>
      <c r="Q71" s="112">
        <v>104.53934782672694</v>
      </c>
      <c r="R71" s="112">
        <v>102.96325678594813</v>
      </c>
      <c r="S71" s="112">
        <v>101.72814999238993</v>
      </c>
      <c r="T71" s="112">
        <v>100.51446558369786</v>
      </c>
      <c r="U71" s="112"/>
      <c r="V71" s="112"/>
      <c r="W71" s="112"/>
      <c r="X71" s="112"/>
      <c r="Y71" s="112"/>
      <c r="Z71" s="112"/>
      <c r="AA71" s="112"/>
    </row>
    <row r="72" spans="1:27" s="116" customFormat="1" ht="12.75">
      <c r="A72" s="781" t="s">
        <v>4163</v>
      </c>
      <c r="B72" s="781" t="s">
        <v>4163</v>
      </c>
      <c r="C72" s="781" t="s">
        <v>4183</v>
      </c>
      <c r="D72" s="112">
        <v>105.8102232972693</v>
      </c>
      <c r="E72" s="112">
        <v>106.43986994452339</v>
      </c>
      <c r="F72" s="112">
        <v>106.82957722773349</v>
      </c>
      <c r="G72" s="112">
        <v>106.97600769793989</v>
      </c>
      <c r="H72" s="112">
        <v>107.2724765930255</v>
      </c>
      <c r="I72" s="112">
        <v>108.1390630424733</v>
      </c>
      <c r="J72" s="112">
        <v>108.93855261593993</v>
      </c>
      <c r="K72" s="112">
        <v>109.68115823853894</v>
      </c>
      <c r="L72" s="112">
        <v>110.27898252925155</v>
      </c>
      <c r="M72" s="112">
        <v>110.709519231621</v>
      </c>
      <c r="N72" s="112">
        <v>110.85108139230329</v>
      </c>
      <c r="O72" s="112">
        <v>110.72994268950387</v>
      </c>
      <c r="P72" s="112">
        <v>105.39076109284413</v>
      </c>
      <c r="Q72" s="112">
        <v>103.58663790944908</v>
      </c>
      <c r="R72" s="112">
        <v>101.96415691479758</v>
      </c>
      <c r="S72" s="112">
        <v>100.66045975319841</v>
      </c>
      <c r="T72" s="112">
        <v>99.388777541656196</v>
      </c>
      <c r="U72" s="112"/>
      <c r="V72" s="112"/>
      <c r="W72" s="112"/>
      <c r="X72" s="112"/>
      <c r="Y72" s="112"/>
      <c r="Z72" s="112"/>
      <c r="AA72" s="112"/>
    </row>
    <row r="73" spans="1:27" s="116" customFormat="1" ht="12.75">
      <c r="A73" s="781" t="s">
        <v>4165</v>
      </c>
      <c r="B73" s="781" t="s">
        <v>4164</v>
      </c>
      <c r="C73" s="781" t="s">
        <v>4184</v>
      </c>
      <c r="D73" s="112">
        <v>110.44608945492944</v>
      </c>
      <c r="E73" s="112">
        <v>111.60161195927725</v>
      </c>
      <c r="F73" s="112">
        <v>112.13949336352447</v>
      </c>
      <c r="G73" s="112">
        <v>112.41941478472053</v>
      </c>
      <c r="H73" s="112">
        <v>113.13273095810995</v>
      </c>
      <c r="I73" s="112">
        <v>114.24157101444845</v>
      </c>
      <c r="J73" s="112">
        <v>115.28079691412965</v>
      </c>
      <c r="K73" s="112">
        <v>116.30177224016745</v>
      </c>
      <c r="L73" s="112">
        <v>117.20744393328498</v>
      </c>
      <c r="M73" s="112">
        <v>117.96341890012631</v>
      </c>
      <c r="N73" s="112">
        <v>118.40375916130799</v>
      </c>
      <c r="O73" s="112">
        <v>118.41112658075086</v>
      </c>
      <c r="P73" s="112">
        <v>112.36074410254766</v>
      </c>
      <c r="Q73" s="112">
        <v>110.4429134493292</v>
      </c>
      <c r="R73" s="112">
        <v>109.13780420973904</v>
      </c>
      <c r="S73" s="112">
        <v>108.31598156809858</v>
      </c>
      <c r="T73" s="112">
        <v>107.43574095436853</v>
      </c>
      <c r="U73" s="112"/>
      <c r="V73" s="112"/>
      <c r="W73" s="112"/>
      <c r="X73" s="112"/>
      <c r="Y73" s="112"/>
      <c r="Z73" s="112"/>
      <c r="AA73" s="112"/>
    </row>
    <row r="74" spans="1:27" s="116" customFormat="1" ht="25.5">
      <c r="A74" s="766" t="s">
        <v>4166</v>
      </c>
      <c r="B74" s="766" t="s">
        <v>2862</v>
      </c>
      <c r="C74" s="766" t="s">
        <v>2871</v>
      </c>
      <c r="D74" s="112">
        <v>100.56919228528143</v>
      </c>
      <c r="E74" s="112">
        <v>100.85002445136932</v>
      </c>
      <c r="F74" s="112">
        <v>101.60307824795223</v>
      </c>
      <c r="G74" s="112">
        <v>101.97969503051137</v>
      </c>
      <c r="H74" s="112">
        <v>102.25672562018309</v>
      </c>
      <c r="I74" s="112">
        <v>102.49404647484941</v>
      </c>
      <c r="J74" s="112">
        <v>102.6839192692814</v>
      </c>
      <c r="K74" s="112">
        <v>102.87232915960817</v>
      </c>
      <c r="L74" s="112">
        <v>102.94821947966571</v>
      </c>
      <c r="M74" s="112">
        <v>102.9957443436585</v>
      </c>
      <c r="N74" s="112">
        <v>103.01170874464935</v>
      </c>
      <c r="O74" s="112">
        <v>102.98008937835321</v>
      </c>
      <c r="P74" s="112">
        <v>102.22043192283341</v>
      </c>
      <c r="Q74" s="112">
        <v>101.7969849965009</v>
      </c>
      <c r="R74" s="112">
        <v>101.62150671363102</v>
      </c>
      <c r="S74" s="112">
        <v>101.49695123579707</v>
      </c>
      <c r="T74" s="112">
        <v>101.38725825620965</v>
      </c>
      <c r="U74" s="112"/>
      <c r="V74" s="112"/>
      <c r="W74" s="112"/>
      <c r="X74" s="112"/>
      <c r="Y74" s="112"/>
      <c r="Z74" s="112"/>
      <c r="AA74" s="112"/>
    </row>
    <row r="75" spans="1:27" s="116" customFormat="1" ht="12.75">
      <c r="A75" s="762" t="s">
        <v>2228</v>
      </c>
      <c r="B75" s="762" t="s">
        <v>102</v>
      </c>
      <c r="C75" s="762" t="s">
        <v>2229</v>
      </c>
      <c r="D75" s="112">
        <v>102.7474680756421</v>
      </c>
      <c r="E75" s="112">
        <v>103.70245725258458</v>
      </c>
      <c r="F75" s="112">
        <v>103.63771250242849</v>
      </c>
      <c r="G75" s="112">
        <v>103.55591147298647</v>
      </c>
      <c r="H75" s="112">
        <v>103.52806566314101</v>
      </c>
      <c r="I75" s="112">
        <v>103.11069335430076</v>
      </c>
      <c r="J75" s="112">
        <v>102.95973240805034</v>
      </c>
      <c r="K75" s="112">
        <v>103.08326035552795</v>
      </c>
      <c r="L75" s="112">
        <v>103.51761724470725</v>
      </c>
      <c r="M75" s="112">
        <v>103.34746590924526</v>
      </c>
      <c r="N75" s="112">
        <v>103.26164287012762</v>
      </c>
      <c r="O75" s="112">
        <v>103.08087592855529</v>
      </c>
      <c r="P75" s="112">
        <v>101.21476643323308</v>
      </c>
      <c r="Q75" s="112">
        <v>100.00251652732078</v>
      </c>
      <c r="R75" s="112">
        <v>99.883595922561398</v>
      </c>
      <c r="S75" s="112">
        <v>99.736381492883169</v>
      </c>
      <c r="T75" s="112">
        <v>99.603921044763979</v>
      </c>
      <c r="U75" s="112"/>
      <c r="V75" s="112"/>
      <c r="W75" s="112"/>
      <c r="X75" s="112"/>
      <c r="Y75" s="112"/>
      <c r="Z75" s="112"/>
      <c r="AA75" s="112"/>
    </row>
    <row r="76" spans="1:27" s="116" customFormat="1" ht="12.75">
      <c r="A76" s="765" t="s">
        <v>2230</v>
      </c>
      <c r="B76" s="765" t="s">
        <v>103</v>
      </c>
      <c r="C76" s="765" t="s">
        <v>2231</v>
      </c>
      <c r="D76" s="112">
        <v>103.32206279687848</v>
      </c>
      <c r="E76" s="112">
        <v>110.52529716757422</v>
      </c>
      <c r="F76" s="112">
        <v>112.2885126678644</v>
      </c>
      <c r="G76" s="112">
        <v>113.62785104359725</v>
      </c>
      <c r="H76" s="112">
        <v>114.42783909441042</v>
      </c>
      <c r="I76" s="112">
        <v>114.65397671945396</v>
      </c>
      <c r="J76" s="112">
        <v>114.81445986468353</v>
      </c>
      <c r="K76" s="112">
        <v>114.93425626493332</v>
      </c>
      <c r="L76" s="112">
        <v>115.02573160822686</v>
      </c>
      <c r="M76" s="112">
        <v>115.09870600209575</v>
      </c>
      <c r="N76" s="112">
        <v>115.19473864382465</v>
      </c>
      <c r="O76" s="112">
        <v>115.2746160305997</v>
      </c>
      <c r="P76" s="112">
        <v>116.14437843450941</v>
      </c>
      <c r="Q76" s="112">
        <v>108.57493324736724</v>
      </c>
      <c r="R76" s="112">
        <v>105.74457268871365</v>
      </c>
      <c r="S76" s="112">
        <v>103.94675743571847</v>
      </c>
      <c r="T76" s="112">
        <v>102.89299701878794</v>
      </c>
      <c r="U76" s="112"/>
      <c r="V76" s="112"/>
      <c r="W76" s="112"/>
      <c r="X76" s="112"/>
      <c r="Y76" s="112"/>
      <c r="Z76" s="112"/>
      <c r="AA76" s="112"/>
    </row>
    <row r="77" spans="1:27" s="116" customFormat="1" ht="25.5">
      <c r="A77" s="765" t="s">
        <v>2232</v>
      </c>
      <c r="B77" s="765" t="s">
        <v>104</v>
      </c>
      <c r="C77" s="765" t="s">
        <v>2233</v>
      </c>
      <c r="D77" s="112">
        <v>104.29665716027625</v>
      </c>
      <c r="E77" s="112">
        <v>103.79348720736657</v>
      </c>
      <c r="F77" s="112">
        <v>103.50865008178135</v>
      </c>
      <c r="G77" s="112">
        <v>103.46178786898435</v>
      </c>
      <c r="H77" s="112">
        <v>103.18188755423567</v>
      </c>
      <c r="I77" s="112">
        <v>103.04626456023986</v>
      </c>
      <c r="J77" s="112">
        <v>102.85404354658078</v>
      </c>
      <c r="K77" s="112">
        <v>102.70931526622169</v>
      </c>
      <c r="L77" s="112">
        <v>102.49940193290654</v>
      </c>
      <c r="M77" s="112">
        <v>102.2759747445894</v>
      </c>
      <c r="N77" s="112">
        <v>102.0468956126066</v>
      </c>
      <c r="O77" s="112">
        <v>101.87043656193278</v>
      </c>
      <c r="P77" s="112">
        <v>99.499862597278494</v>
      </c>
      <c r="Q77" s="112">
        <v>99.704201494639577</v>
      </c>
      <c r="R77" s="112">
        <v>99.706282824521438</v>
      </c>
      <c r="S77" s="112">
        <v>99.70695875913097</v>
      </c>
      <c r="T77" s="112">
        <v>99.849755687774632</v>
      </c>
      <c r="U77" s="112"/>
      <c r="V77" s="112"/>
      <c r="W77" s="112"/>
      <c r="X77" s="112"/>
      <c r="Y77" s="112"/>
      <c r="Z77" s="112"/>
      <c r="AA77" s="112"/>
    </row>
    <row r="78" spans="1:27" s="116" customFormat="1" ht="25.5">
      <c r="A78" s="766" t="s">
        <v>2234</v>
      </c>
      <c r="B78" s="766" t="s">
        <v>2163</v>
      </c>
      <c r="C78" s="766" t="s">
        <v>2235</v>
      </c>
      <c r="D78" s="112">
        <v>106.56398358947894</v>
      </c>
      <c r="E78" s="112">
        <v>106.11722149799996</v>
      </c>
      <c r="F78" s="112">
        <v>104.04492355820267</v>
      </c>
      <c r="G78" s="112">
        <v>103.36025800655287</v>
      </c>
      <c r="H78" s="112">
        <v>103.15352491299873</v>
      </c>
      <c r="I78" s="112">
        <v>103.11500582636344</v>
      </c>
      <c r="J78" s="112">
        <v>103.21204946945927</v>
      </c>
      <c r="K78" s="112">
        <v>103.37056141441387</v>
      </c>
      <c r="L78" s="112">
        <v>103.68346139184968</v>
      </c>
      <c r="M78" s="112">
        <v>103.85198814583303</v>
      </c>
      <c r="N78" s="112">
        <v>103.83773961980296</v>
      </c>
      <c r="O78" s="112">
        <v>103.95668193605158</v>
      </c>
      <c r="P78" s="112">
        <v>103.97643569529471</v>
      </c>
      <c r="Q78" s="112">
        <v>104.39500785884668</v>
      </c>
      <c r="R78" s="112">
        <v>104.51760107606667</v>
      </c>
      <c r="S78" s="112">
        <v>104.45028382225763</v>
      </c>
      <c r="T78" s="112">
        <v>104.20739536749322</v>
      </c>
      <c r="U78" s="112"/>
      <c r="V78" s="112"/>
      <c r="W78" s="112"/>
      <c r="X78" s="112"/>
      <c r="Y78" s="112"/>
      <c r="Z78" s="112"/>
      <c r="AA78" s="112"/>
    </row>
    <row r="79" spans="1:27" s="116" customFormat="1" ht="12.75">
      <c r="A79" s="766" t="s">
        <v>4167</v>
      </c>
      <c r="B79" s="762" t="s">
        <v>105</v>
      </c>
      <c r="C79" s="762" t="s">
        <v>2236</v>
      </c>
      <c r="D79" s="112">
        <v>104.46940737864369</v>
      </c>
      <c r="E79" s="112">
        <v>104.41308693959147</v>
      </c>
      <c r="F79" s="112">
        <v>104.43966618643476</v>
      </c>
      <c r="G79" s="112">
        <v>104.44933834775649</v>
      </c>
      <c r="H79" s="112">
        <v>104.345004031785</v>
      </c>
      <c r="I79" s="112">
        <v>104.30800849592138</v>
      </c>
      <c r="J79" s="112">
        <v>104.29290119835099</v>
      </c>
      <c r="K79" s="112">
        <v>104.27971426345664</v>
      </c>
      <c r="L79" s="112">
        <v>103.98600921743567</v>
      </c>
      <c r="M79" s="112">
        <v>103.70509193593342</v>
      </c>
      <c r="N79" s="112">
        <v>103.43393481839477</v>
      </c>
      <c r="O79" s="112">
        <v>103.16103017098904</v>
      </c>
      <c r="P79" s="112">
        <v>100.44765315520601</v>
      </c>
      <c r="Q79" s="112">
        <v>100.35106884274656</v>
      </c>
      <c r="R79" s="112">
        <v>100.21320935582958</v>
      </c>
      <c r="S79" s="112">
        <v>100.15838938852517</v>
      </c>
      <c r="T79" s="112">
        <v>100.20522599479953</v>
      </c>
      <c r="U79" s="112"/>
      <c r="V79" s="112"/>
      <c r="W79" s="112"/>
      <c r="X79" s="112"/>
      <c r="Y79" s="112"/>
      <c r="Z79" s="112"/>
      <c r="AA79" s="112"/>
    </row>
    <row r="80" spans="1:27" s="116" customFormat="1" ht="12.75">
      <c r="A80" s="765" t="s">
        <v>752</v>
      </c>
      <c r="B80" s="765" t="s">
        <v>44</v>
      </c>
      <c r="C80" s="765" t="s">
        <v>753</v>
      </c>
      <c r="D80" s="112">
        <v>103.86694370949037</v>
      </c>
      <c r="E80" s="112">
        <v>104.23360672812136</v>
      </c>
      <c r="F80" s="112">
        <v>104.29622037487863</v>
      </c>
      <c r="G80" s="112">
        <v>104.27830871032191</v>
      </c>
      <c r="H80" s="112">
        <v>104.25681874351309</v>
      </c>
      <c r="I80" s="112">
        <v>104.23957987954296</v>
      </c>
      <c r="J80" s="112">
        <v>104.27114395707278</v>
      </c>
      <c r="K80" s="112">
        <v>104.28172956872766</v>
      </c>
      <c r="L80" s="112">
        <v>104.05201472614154</v>
      </c>
      <c r="M80" s="112">
        <v>103.8876021010807</v>
      </c>
      <c r="N80" s="112">
        <v>103.7275145557627</v>
      </c>
      <c r="O80" s="112">
        <v>103.57526421811953</v>
      </c>
      <c r="P80" s="112">
        <v>101.64586206260637</v>
      </c>
      <c r="Q80" s="112">
        <v>101.41117884000361</v>
      </c>
      <c r="R80" s="112">
        <v>101.46114020319985</v>
      </c>
      <c r="S80" s="112">
        <v>101.51996920658762</v>
      </c>
      <c r="T80" s="112">
        <v>101.58588169259733</v>
      </c>
      <c r="U80" s="112"/>
      <c r="V80" s="112"/>
      <c r="W80" s="112"/>
      <c r="X80" s="112"/>
      <c r="Y80" s="112"/>
      <c r="Z80" s="112"/>
      <c r="AA80" s="112"/>
    </row>
    <row r="81" spans="1:27" s="116" customFormat="1" ht="12.75">
      <c r="A81" s="765" t="s">
        <v>4168</v>
      </c>
      <c r="B81" s="765" t="s">
        <v>106</v>
      </c>
      <c r="C81" s="765" t="s">
        <v>2237</v>
      </c>
      <c r="D81" s="112">
        <v>110.9087093714989</v>
      </c>
      <c r="E81" s="112">
        <v>110.91749638258894</v>
      </c>
      <c r="F81" s="112">
        <v>110.6253608042381</v>
      </c>
      <c r="G81" s="112">
        <v>110.43108900506999</v>
      </c>
      <c r="H81" s="112">
        <v>109.9322882020966</v>
      </c>
      <c r="I81" s="112">
        <v>109.27493134332329</v>
      </c>
      <c r="J81" s="112">
        <v>108.53820143029121</v>
      </c>
      <c r="K81" s="112">
        <v>107.81622609038013</v>
      </c>
      <c r="L81" s="112">
        <v>106.87363134688137</v>
      </c>
      <c r="M81" s="112">
        <v>106.10490705701365</v>
      </c>
      <c r="N81" s="112">
        <v>105.41445537882863</v>
      </c>
      <c r="O81" s="112">
        <v>104.72371265497027</v>
      </c>
      <c r="P81" s="112">
        <v>96.925081127349813</v>
      </c>
      <c r="Q81" s="112">
        <v>96.91942316392047</v>
      </c>
      <c r="R81" s="112">
        <v>96.893048656599774</v>
      </c>
      <c r="S81" s="112">
        <v>96.962291939644388</v>
      </c>
      <c r="T81" s="112">
        <v>96.973678618508657</v>
      </c>
      <c r="U81" s="112"/>
      <c r="V81" s="112"/>
      <c r="W81" s="112"/>
      <c r="X81" s="112"/>
      <c r="Y81" s="112"/>
      <c r="Z81" s="112"/>
      <c r="AA81" s="112"/>
    </row>
    <row r="82" spans="1:27" s="116" customFormat="1" ht="12.75">
      <c r="A82" s="762" t="s">
        <v>2238</v>
      </c>
      <c r="B82" s="762" t="s">
        <v>107</v>
      </c>
      <c r="C82" s="762" t="s">
        <v>2239</v>
      </c>
      <c r="D82" s="112">
        <v>111.18876222399206</v>
      </c>
      <c r="E82" s="112">
        <v>111.14847760379713</v>
      </c>
      <c r="F82" s="112">
        <v>110.83400974427626</v>
      </c>
      <c r="G82" s="112">
        <v>110.62073377271922</v>
      </c>
      <c r="H82" s="112">
        <v>110.08965344841135</v>
      </c>
      <c r="I82" s="112">
        <v>109.40251672533986</v>
      </c>
      <c r="J82" s="112">
        <v>108.64429153245987</v>
      </c>
      <c r="K82" s="112">
        <v>107.90826031709626</v>
      </c>
      <c r="L82" s="112">
        <v>106.94507343956563</v>
      </c>
      <c r="M82" s="112">
        <v>106.16086819953779</v>
      </c>
      <c r="N82" s="112">
        <v>105.46046268545379</v>
      </c>
      <c r="O82" s="112">
        <v>104.76076781624563</v>
      </c>
      <c r="P82" s="112">
        <v>96.863062029388189</v>
      </c>
      <c r="Q82" s="112">
        <v>96.859987847974338</v>
      </c>
      <c r="R82" s="112">
        <v>96.838211261999348</v>
      </c>
      <c r="S82" s="112">
        <v>96.919712247311537</v>
      </c>
      <c r="T82" s="112">
        <v>96.9380528796774</v>
      </c>
      <c r="U82" s="112"/>
      <c r="V82" s="112"/>
      <c r="W82" s="112"/>
      <c r="X82" s="112"/>
      <c r="Y82" s="112"/>
      <c r="Z82" s="112"/>
      <c r="AA82" s="112"/>
    </row>
    <row r="83" spans="1:27" s="116" customFormat="1" ht="12.75">
      <c r="A83" s="762" t="s">
        <v>4169</v>
      </c>
      <c r="B83" s="762" t="s">
        <v>108</v>
      </c>
      <c r="C83" s="762" t="s">
        <v>2240</v>
      </c>
      <c r="D83" s="112">
        <v>100.00678305800639</v>
      </c>
      <c r="E83" s="112">
        <v>101.75789053140272</v>
      </c>
      <c r="F83" s="112">
        <v>102.28806068932303</v>
      </c>
      <c r="G83" s="112">
        <v>102.84334793995171</v>
      </c>
      <c r="H83" s="112">
        <v>103.59157819060351</v>
      </c>
      <c r="I83" s="112">
        <v>104.10503522125015</v>
      </c>
      <c r="J83" s="112">
        <v>104.22352678617213</v>
      </c>
      <c r="K83" s="112">
        <v>104.06316865929008</v>
      </c>
      <c r="L83" s="112">
        <v>103.95245743932063</v>
      </c>
      <c r="M83" s="112">
        <v>103.8129114800407</v>
      </c>
      <c r="N83" s="112">
        <v>103.53447358171802</v>
      </c>
      <c r="O83" s="112">
        <v>103.21332670598949</v>
      </c>
      <c r="P83" s="112">
        <v>99.671958663619421</v>
      </c>
      <c r="Q83" s="112">
        <v>99.550623476090678</v>
      </c>
      <c r="R83" s="112">
        <v>99.318492085224818</v>
      </c>
      <c r="S83" s="112">
        <v>98.836277881221264</v>
      </c>
      <c r="T83" s="112">
        <v>98.534704302181041</v>
      </c>
      <c r="U83" s="112"/>
      <c r="V83" s="112"/>
      <c r="W83" s="112"/>
      <c r="X83" s="112"/>
      <c r="Y83" s="112"/>
      <c r="Z83" s="112"/>
      <c r="AA83" s="112"/>
    </row>
    <row r="84" spans="1:27" s="116" customFormat="1" ht="25.5">
      <c r="A84" s="765" t="s">
        <v>4170</v>
      </c>
      <c r="B84" s="765" t="s">
        <v>109</v>
      </c>
      <c r="C84" s="765" t="s">
        <v>2241</v>
      </c>
      <c r="D84" s="112">
        <v>102.4928093039412</v>
      </c>
      <c r="E84" s="112">
        <v>102.30738338983497</v>
      </c>
      <c r="F84" s="112">
        <v>102.22845240476278</v>
      </c>
      <c r="G84" s="112">
        <v>102.27036376139888</v>
      </c>
      <c r="H84" s="112">
        <v>102.45731163303414</v>
      </c>
      <c r="I84" s="112">
        <v>102.60192665711583</v>
      </c>
      <c r="J84" s="112">
        <v>102.71930376732792</v>
      </c>
      <c r="K84" s="112">
        <v>102.80970166571815</v>
      </c>
      <c r="L84" s="112">
        <v>102.89809729864356</v>
      </c>
      <c r="M84" s="112">
        <v>102.87834194549505</v>
      </c>
      <c r="N84" s="112">
        <v>102.87053230714893</v>
      </c>
      <c r="O84" s="112">
        <v>102.84157111451503</v>
      </c>
      <c r="P84" s="112">
        <v>101.93374063018619</v>
      </c>
      <c r="Q84" s="112">
        <v>101.97473415113407</v>
      </c>
      <c r="R84" s="112">
        <v>101.8820428303064</v>
      </c>
      <c r="S84" s="112">
        <v>101.90508996472207</v>
      </c>
      <c r="T84" s="112">
        <v>101.84281144368074</v>
      </c>
      <c r="U84" s="112"/>
      <c r="V84" s="112"/>
      <c r="W84" s="112"/>
      <c r="X84" s="112"/>
      <c r="Y84" s="112"/>
      <c r="Z84" s="112"/>
      <c r="AA84" s="112"/>
    </row>
    <row r="85" spans="1:27" s="116" customFormat="1" ht="12.75">
      <c r="A85" s="762" t="s">
        <v>4171</v>
      </c>
      <c r="B85" s="762" t="s">
        <v>110</v>
      </c>
      <c r="C85" s="762" t="s">
        <v>2242</v>
      </c>
      <c r="D85" s="112">
        <v>102.32238453495788</v>
      </c>
      <c r="E85" s="112">
        <v>102.11219799418822</v>
      </c>
      <c r="F85" s="112">
        <v>102.02510023600904</v>
      </c>
      <c r="G85" s="112">
        <v>102.04918440191886</v>
      </c>
      <c r="H85" s="112">
        <v>102.23042677287255</v>
      </c>
      <c r="I85" s="112">
        <v>102.37223989845093</v>
      </c>
      <c r="J85" s="112">
        <v>102.48847723871893</v>
      </c>
      <c r="K85" s="112">
        <v>102.5801068353083</v>
      </c>
      <c r="L85" s="112">
        <v>102.67578035195923</v>
      </c>
      <c r="M85" s="112">
        <v>102.66184118292469</v>
      </c>
      <c r="N85" s="112">
        <v>102.67120792836542</v>
      </c>
      <c r="O85" s="112">
        <v>102.66003778665893</v>
      </c>
      <c r="P85" s="112">
        <v>101.90107545243214</v>
      </c>
      <c r="Q85" s="112">
        <v>101.98285405577036</v>
      </c>
      <c r="R85" s="112">
        <v>101.87916559278318</v>
      </c>
      <c r="S85" s="112">
        <v>101.92308366615154</v>
      </c>
      <c r="T85" s="112">
        <v>101.8811239666686</v>
      </c>
      <c r="U85" s="112"/>
      <c r="V85" s="112"/>
      <c r="W85" s="112"/>
      <c r="X85" s="112"/>
      <c r="Y85" s="112"/>
      <c r="Z85" s="112"/>
      <c r="AA85" s="112"/>
    </row>
    <row r="86" spans="1:27" s="116" customFormat="1" ht="25.5">
      <c r="A86" s="766" t="s">
        <v>4173</v>
      </c>
      <c r="B86" s="766" t="s">
        <v>4172</v>
      </c>
      <c r="C86" s="766" t="s">
        <v>4174</v>
      </c>
      <c r="D86" s="112">
        <v>105.75996648542653</v>
      </c>
      <c r="E86" s="112">
        <v>105.86031911337801</v>
      </c>
      <c r="F86" s="112">
        <v>105.83781041549891</v>
      </c>
      <c r="G86" s="112">
        <v>106.15966742814548</v>
      </c>
      <c r="H86" s="112">
        <v>106.52845370879712</v>
      </c>
      <c r="I86" s="112">
        <v>106.79336151927481</v>
      </c>
      <c r="J86" s="112">
        <v>106.99714540823977</v>
      </c>
      <c r="K86" s="112">
        <v>107.17525444162533</v>
      </c>
      <c r="L86" s="112">
        <v>107.24621126065495</v>
      </c>
      <c r="M86" s="112">
        <v>107.17449183618983</v>
      </c>
      <c r="N86" s="112">
        <v>106.95498227150506</v>
      </c>
      <c r="O86" s="112">
        <v>106.69644566591934</v>
      </c>
      <c r="P86" s="112">
        <v>103.72970657079425</v>
      </c>
      <c r="Q86" s="112">
        <v>103.1937763724428</v>
      </c>
      <c r="R86" s="112">
        <v>103.21758548003514</v>
      </c>
      <c r="S86" s="112">
        <v>102.94540657622039</v>
      </c>
      <c r="T86" s="112">
        <v>102.55807082468871</v>
      </c>
      <c r="U86" s="112"/>
      <c r="V86" s="112"/>
      <c r="W86" s="112"/>
      <c r="X86" s="112"/>
      <c r="Y86" s="112"/>
      <c r="Z86" s="112"/>
      <c r="AA86" s="112"/>
    </row>
    <row r="87" spans="1:27" s="116" customFormat="1" ht="25.5">
      <c r="A87" s="766" t="s">
        <v>4175</v>
      </c>
      <c r="B87" s="766" t="s">
        <v>2863</v>
      </c>
      <c r="C87" s="766" t="s">
        <v>2872</v>
      </c>
      <c r="D87" s="112">
        <v>100</v>
      </c>
      <c r="E87" s="112">
        <v>100</v>
      </c>
      <c r="F87" s="112">
        <v>100</v>
      </c>
      <c r="G87" s="112">
        <v>100</v>
      </c>
      <c r="H87" s="112">
        <v>100</v>
      </c>
      <c r="I87" s="112">
        <v>99.99523597287066</v>
      </c>
      <c r="J87" s="112">
        <v>99.98774964452457</v>
      </c>
      <c r="K87" s="112">
        <v>99.875757988026791</v>
      </c>
      <c r="L87" s="112">
        <v>99.785190457819454</v>
      </c>
      <c r="M87" s="112">
        <v>99.712736433653589</v>
      </c>
      <c r="N87" s="112">
        <v>99.653455868426988</v>
      </c>
      <c r="O87" s="112">
        <v>99.599291370275466</v>
      </c>
      <c r="P87" s="112">
        <v>99.003481890608853</v>
      </c>
      <c r="Q87" s="112">
        <v>99.003481890608853</v>
      </c>
      <c r="R87" s="112">
        <v>99.003481890608853</v>
      </c>
      <c r="S87" s="112">
        <v>99.003481890608853</v>
      </c>
      <c r="T87" s="112">
        <v>99.003481890608853</v>
      </c>
      <c r="U87" s="112"/>
      <c r="V87" s="112"/>
      <c r="W87" s="112"/>
      <c r="X87" s="112"/>
      <c r="Y87" s="112"/>
      <c r="Z87" s="112"/>
      <c r="AA87" s="112"/>
    </row>
    <row r="88" spans="1:27" s="116" customFormat="1" ht="5.0999999999999996" customHeight="1">
      <c r="A88" s="766"/>
      <c r="B88" s="766"/>
      <c r="C88" s="766"/>
      <c r="D88" s="112"/>
      <c r="E88" s="112"/>
      <c r="F88" s="112"/>
      <c r="G88" s="112"/>
      <c r="H88" s="112"/>
      <c r="I88" s="112"/>
      <c r="J88" s="112"/>
      <c r="K88" s="112"/>
      <c r="L88" s="112"/>
      <c r="M88" s="112"/>
      <c r="N88" s="112"/>
      <c r="O88" s="112"/>
      <c r="P88" s="112"/>
      <c r="Q88" s="112"/>
      <c r="R88" s="112"/>
      <c r="S88" s="112"/>
      <c r="T88" s="112"/>
      <c r="U88" s="112"/>
      <c r="V88" s="112"/>
      <c r="W88" s="112"/>
      <c r="X88" s="112"/>
      <c r="Y88" s="112"/>
      <c r="Z88" s="112"/>
      <c r="AA88" s="112"/>
    </row>
    <row r="89" spans="1:27" s="116" customFormat="1" ht="26.25" thickBot="1">
      <c r="A89" s="1231" t="s">
        <v>4676</v>
      </c>
      <c r="B89" s="1231" t="s">
        <v>4675</v>
      </c>
      <c r="C89" s="1231" t="s">
        <v>4677</v>
      </c>
      <c r="D89" s="1232">
        <v>102.64653515266508</v>
      </c>
      <c r="E89" s="1232">
        <v>102.83892720032495</v>
      </c>
      <c r="F89" s="1232">
        <v>102.83192254945025</v>
      </c>
      <c r="G89" s="1232">
        <v>102.87085769051016</v>
      </c>
      <c r="H89" s="1232">
        <v>102.91549776522848</v>
      </c>
      <c r="I89" s="1232">
        <v>102.94123087105093</v>
      </c>
      <c r="J89" s="1232">
        <v>102.90533147704208</v>
      </c>
      <c r="K89" s="1232">
        <v>102.8391933210121</v>
      </c>
      <c r="L89" s="1232">
        <v>102.80146336569817</v>
      </c>
      <c r="M89" s="1232">
        <v>102.7376654674359</v>
      </c>
      <c r="N89" s="1232">
        <v>102.66953173607416</v>
      </c>
      <c r="O89" s="1232">
        <v>101.54266145238435</v>
      </c>
      <c r="P89" s="1232">
        <v>101.63368058002781</v>
      </c>
      <c r="Q89" s="1232">
        <v>101.20513248867027</v>
      </c>
      <c r="R89" s="1232">
        <v>101.0394750328403</v>
      </c>
      <c r="S89" s="1232">
        <v>100.97074550351763</v>
      </c>
      <c r="T89" s="1232">
        <v>102.91549776522848</v>
      </c>
      <c r="U89" s="1232"/>
      <c r="V89" s="1232"/>
      <c r="W89" s="1232"/>
      <c r="X89" s="1232"/>
      <c r="Y89" s="1232"/>
      <c r="Z89" s="1232"/>
      <c r="AA89" s="1232"/>
    </row>
    <row r="90" spans="1:27" s="116" customFormat="1" ht="5.0999999999999996" customHeight="1">
      <c r="A90" s="119"/>
      <c r="B90" s="119"/>
      <c r="C90" s="119"/>
    </row>
    <row r="91" spans="1:27" s="116" customFormat="1" ht="12.75" customHeight="1">
      <c r="A91" s="116" t="s">
        <v>2581</v>
      </c>
      <c r="B91" s="116" t="s">
        <v>2582</v>
      </c>
      <c r="C91" s="116" t="s">
        <v>2583</v>
      </c>
    </row>
    <row r="92" spans="1:27" s="116" customFormat="1" ht="12.75">
      <c r="A92" s="116" t="s">
        <v>2818</v>
      </c>
      <c r="B92" s="116" t="s">
        <v>2819</v>
      </c>
      <c r="C92" s="116" t="s">
        <v>2820</v>
      </c>
    </row>
  </sheetData>
  <mergeCells count="5">
    <mergeCell ref="A6:A7"/>
    <mergeCell ref="B6:B7"/>
    <mergeCell ref="C6:C7"/>
    <mergeCell ref="D6:O6"/>
    <mergeCell ref="P6:AA6"/>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27" width="9.140625" style="24" customWidth="1"/>
    <col min="28" max="16384" width="9.140625" style="24"/>
  </cols>
  <sheetData>
    <row r="1" spans="1:27" ht="15" customHeight="1">
      <c r="A1" s="49" t="s">
        <v>595</v>
      </c>
      <c r="B1" s="49" t="s">
        <v>202</v>
      </c>
      <c r="C1" s="49" t="s">
        <v>596</v>
      </c>
    </row>
    <row r="2" spans="1:27" ht="5.0999999999999996" customHeight="1">
      <c r="A2" s="49"/>
      <c r="B2" s="49"/>
      <c r="C2" s="49"/>
    </row>
    <row r="3" spans="1:27" s="37" customFormat="1" ht="18.75" customHeight="1">
      <c r="A3" s="35" t="s">
        <v>2817</v>
      </c>
      <c r="B3" s="35" t="s">
        <v>2816</v>
      </c>
      <c r="C3" s="35" t="s">
        <v>4644</v>
      </c>
    </row>
    <row r="4" spans="1:27" s="22" customFormat="1" ht="5.0999999999999996" customHeight="1">
      <c r="A4" s="124"/>
      <c r="B4" s="124"/>
      <c r="C4" s="124"/>
    </row>
    <row r="5" spans="1:27" s="22" customFormat="1" ht="12.75" customHeight="1" thickBot="1">
      <c r="A5" s="125" t="s">
        <v>4666</v>
      </c>
      <c r="B5" s="125" t="s">
        <v>4619</v>
      </c>
      <c r="C5" s="125" t="s">
        <v>4659</v>
      </c>
      <c r="D5" s="30"/>
      <c r="E5" s="30"/>
      <c r="F5" s="30"/>
      <c r="G5" s="30"/>
      <c r="H5" s="30"/>
      <c r="I5" s="30"/>
      <c r="J5" s="30"/>
      <c r="K5" s="30"/>
      <c r="L5" s="30"/>
      <c r="M5" s="30"/>
      <c r="N5" s="30"/>
      <c r="O5" s="30"/>
      <c r="P5" s="30"/>
      <c r="Q5" s="30"/>
      <c r="R5" s="30"/>
      <c r="S5" s="30"/>
      <c r="T5" s="30"/>
      <c r="U5" s="30"/>
      <c r="V5" s="30"/>
      <c r="W5" s="30"/>
      <c r="X5" s="30"/>
      <c r="Y5" s="30"/>
      <c r="Z5" s="30"/>
      <c r="AA5" s="30"/>
    </row>
    <row r="6" spans="1:27" s="22" customFormat="1" ht="17.100000000000001" customHeight="1">
      <c r="A6" s="1370"/>
      <c r="B6" s="1370"/>
      <c r="C6" s="1370"/>
      <c r="D6" s="1359">
        <v>2018</v>
      </c>
      <c r="E6" s="1360"/>
      <c r="F6" s="1360"/>
      <c r="G6" s="1360"/>
      <c r="H6" s="1360"/>
      <c r="I6" s="1360"/>
      <c r="J6" s="1360"/>
      <c r="K6" s="1360"/>
      <c r="L6" s="1360"/>
      <c r="M6" s="1360"/>
      <c r="N6" s="1360"/>
      <c r="O6" s="1361"/>
      <c r="P6" s="1394">
        <v>2019</v>
      </c>
      <c r="Q6" s="1395"/>
      <c r="R6" s="1395"/>
      <c r="S6" s="1395"/>
      <c r="T6" s="1395"/>
      <c r="U6" s="1395"/>
      <c r="V6" s="1395"/>
      <c r="W6" s="1395"/>
      <c r="X6" s="1395"/>
      <c r="Y6" s="1395"/>
      <c r="Z6" s="1395"/>
      <c r="AA6" s="1396"/>
    </row>
    <row r="7" spans="1:27" s="22" customFormat="1" ht="17.100000000000001" customHeight="1" thickBot="1">
      <c r="A7" s="1363"/>
      <c r="B7" s="1363"/>
      <c r="C7" s="1363"/>
      <c r="D7" s="129" t="s">
        <v>777</v>
      </c>
      <c r="E7" s="129" t="s">
        <v>778</v>
      </c>
      <c r="F7" s="129" t="s">
        <v>779</v>
      </c>
      <c r="G7" s="129" t="s">
        <v>780</v>
      </c>
      <c r="H7" s="129" t="s">
        <v>781</v>
      </c>
      <c r="I7" s="129" t="s">
        <v>782</v>
      </c>
      <c r="J7" s="129" t="s">
        <v>783</v>
      </c>
      <c r="K7" s="129" t="s">
        <v>784</v>
      </c>
      <c r="L7" s="129" t="s">
        <v>785</v>
      </c>
      <c r="M7" s="129" t="s">
        <v>786</v>
      </c>
      <c r="N7" s="129" t="s">
        <v>787</v>
      </c>
      <c r="O7" s="129" t="s">
        <v>788</v>
      </c>
      <c r="P7" s="129" t="s">
        <v>777</v>
      </c>
      <c r="Q7" s="129" t="s">
        <v>778</v>
      </c>
      <c r="R7" s="129" t="s">
        <v>779</v>
      </c>
      <c r="S7" s="129" t="s">
        <v>780</v>
      </c>
      <c r="T7" s="129" t="s">
        <v>781</v>
      </c>
      <c r="U7" s="129" t="s">
        <v>782</v>
      </c>
      <c r="V7" s="129" t="s">
        <v>783</v>
      </c>
      <c r="W7" s="129" t="s">
        <v>784</v>
      </c>
      <c r="X7" s="129" t="s">
        <v>785</v>
      </c>
      <c r="Y7" s="129" t="s">
        <v>786</v>
      </c>
      <c r="Z7" s="129" t="s">
        <v>787</v>
      </c>
      <c r="AA7" s="129" t="s">
        <v>788</v>
      </c>
    </row>
    <row r="8" spans="1:27" s="22" customFormat="1" ht="5.0999999999999996" customHeight="1">
      <c r="A8" s="456"/>
      <c r="B8" s="456"/>
      <c r="C8" s="456"/>
      <c r="D8" s="128"/>
      <c r="E8" s="128"/>
      <c r="F8" s="128"/>
      <c r="G8" s="128"/>
      <c r="H8" s="128"/>
      <c r="I8" s="128"/>
      <c r="J8" s="128"/>
      <c r="K8" s="128"/>
      <c r="L8" s="128"/>
      <c r="M8" s="128"/>
      <c r="N8" s="128"/>
      <c r="O8" s="128"/>
      <c r="P8" s="128"/>
      <c r="Q8" s="128"/>
      <c r="R8" s="128"/>
      <c r="S8" s="128"/>
      <c r="T8" s="128"/>
      <c r="U8" s="128"/>
      <c r="V8" s="128"/>
      <c r="W8" s="128"/>
      <c r="X8" s="128"/>
      <c r="Y8" s="128"/>
      <c r="Z8" s="128"/>
      <c r="AA8" s="128"/>
    </row>
    <row r="9" spans="1:27" s="126" customFormat="1" ht="12.75" customHeight="1">
      <c r="A9" s="473" t="s">
        <v>767</v>
      </c>
      <c r="B9" s="473" t="s">
        <v>115</v>
      </c>
      <c r="C9" s="473" t="s">
        <v>768</v>
      </c>
      <c r="D9" s="122">
        <v>100.55777062286386</v>
      </c>
      <c r="E9" s="122">
        <v>100.8532284744344</v>
      </c>
      <c r="F9" s="122">
        <v>99.721903907295825</v>
      </c>
      <c r="G9" s="122">
        <v>99.498362957211398</v>
      </c>
      <c r="H9" s="123">
        <v>99.509032482595217</v>
      </c>
      <c r="I9" s="122">
        <v>99.761517333594796</v>
      </c>
      <c r="J9" s="122">
        <v>99.322862556122487</v>
      </c>
      <c r="K9" s="122">
        <v>99.577733937555891</v>
      </c>
      <c r="L9" s="122">
        <v>100.07368764812415</v>
      </c>
      <c r="M9" s="122">
        <v>100.26276185903164</v>
      </c>
      <c r="N9" s="122">
        <v>100.68336612960742</v>
      </c>
      <c r="O9" s="122">
        <v>100.67944215500921</v>
      </c>
      <c r="P9" s="122">
        <v>100.4270304745182</v>
      </c>
      <c r="Q9" s="122">
        <v>99.803339385899207</v>
      </c>
      <c r="R9" s="122">
        <v>99.748466723070891</v>
      </c>
      <c r="S9" s="122">
        <v>99.634257450401762</v>
      </c>
      <c r="T9" s="123">
        <v>100.12253783743373</v>
      </c>
      <c r="U9" s="122"/>
      <c r="V9" s="122"/>
      <c r="W9" s="122"/>
      <c r="X9" s="122"/>
      <c r="Y9" s="122"/>
      <c r="Z9" s="122"/>
      <c r="AA9" s="122"/>
    </row>
    <row r="10" spans="1:27" s="22" customFormat="1" ht="12.75" customHeight="1">
      <c r="A10" s="474" t="s">
        <v>693</v>
      </c>
      <c r="B10" s="474" t="s">
        <v>116</v>
      </c>
      <c r="C10" s="474" t="s">
        <v>694</v>
      </c>
      <c r="D10" s="12">
        <v>99.236937129260454</v>
      </c>
      <c r="E10" s="12">
        <v>99.997900662501664</v>
      </c>
      <c r="F10" s="12">
        <v>99.022837841336681</v>
      </c>
      <c r="G10" s="12">
        <v>99.36352469864751</v>
      </c>
      <c r="H10" s="12">
        <v>99.700385252496275</v>
      </c>
      <c r="I10" s="12">
        <v>99.054568241880403</v>
      </c>
      <c r="J10" s="12">
        <v>99.319093596206613</v>
      </c>
      <c r="K10" s="12">
        <v>100.59141852577451</v>
      </c>
      <c r="L10" s="12">
        <v>100.14571048658816</v>
      </c>
      <c r="M10" s="12">
        <v>101.57342333857851</v>
      </c>
      <c r="N10" s="12">
        <v>100.73188173053127</v>
      </c>
      <c r="O10" s="12">
        <v>99.464358196327368</v>
      </c>
      <c r="P10" s="12">
        <v>100.51755579368142</v>
      </c>
      <c r="Q10" s="12">
        <v>99.667566578102893</v>
      </c>
      <c r="R10" s="12">
        <v>99.688754972020959</v>
      </c>
      <c r="S10" s="12">
        <v>99.964665121791299</v>
      </c>
      <c r="T10" s="12">
        <v>100.79609876708049</v>
      </c>
      <c r="U10" s="12"/>
      <c r="V10" s="12"/>
      <c r="W10" s="12"/>
      <c r="X10" s="12"/>
      <c r="Y10" s="12"/>
      <c r="Z10" s="12"/>
      <c r="AA10" s="12"/>
    </row>
    <row r="11" spans="1:27" s="22" customFormat="1" ht="12.75" customHeight="1">
      <c r="A11" s="474" t="s">
        <v>695</v>
      </c>
      <c r="B11" s="474" t="s">
        <v>117</v>
      </c>
      <c r="C11" s="474" t="s">
        <v>696</v>
      </c>
      <c r="D11" s="14">
        <v>100.70696449662636</v>
      </c>
      <c r="E11" s="14">
        <v>101.07680072226503</v>
      </c>
      <c r="F11" s="14">
        <v>99.615591160844929</v>
      </c>
      <c r="G11" s="14">
        <v>99.543607799695721</v>
      </c>
      <c r="H11" s="14">
        <v>99.703783812647856</v>
      </c>
      <c r="I11" s="14">
        <v>99.267321889085679</v>
      </c>
      <c r="J11" s="14">
        <v>99.517317635478747</v>
      </c>
      <c r="K11" s="14">
        <v>99.404346251179689</v>
      </c>
      <c r="L11" s="14">
        <v>99.786672323129238</v>
      </c>
      <c r="M11" s="14">
        <v>100.5280943861967</v>
      </c>
      <c r="N11" s="14">
        <v>101.2575599966269</v>
      </c>
      <c r="O11" s="14">
        <v>100.57677215620151</v>
      </c>
      <c r="P11" s="14">
        <v>100.63644755789711</v>
      </c>
      <c r="Q11" s="14">
        <v>99.879452416824705</v>
      </c>
      <c r="R11" s="14">
        <v>99.527565977006887</v>
      </c>
      <c r="S11" s="14">
        <v>99.418099549725952</v>
      </c>
      <c r="T11" s="14">
        <v>100.20122540871121</v>
      </c>
      <c r="U11" s="14"/>
      <c r="V11" s="14"/>
      <c r="W11" s="14"/>
      <c r="X11" s="14"/>
      <c r="Y11" s="14"/>
      <c r="Z11" s="14"/>
      <c r="AA11" s="14"/>
    </row>
    <row r="12" spans="1:27" s="22" customFormat="1" ht="12.75" customHeight="1">
      <c r="A12" s="474" t="s">
        <v>697</v>
      </c>
      <c r="B12" s="474" t="s">
        <v>118</v>
      </c>
      <c r="C12" s="474" t="s">
        <v>698</v>
      </c>
      <c r="D12" s="14">
        <v>100.74025028268534</v>
      </c>
      <c r="E12" s="14">
        <v>100.89221273255163</v>
      </c>
      <c r="F12" s="14">
        <v>99.835851261586498</v>
      </c>
      <c r="G12" s="14">
        <v>99.348979496301013</v>
      </c>
      <c r="H12" s="14">
        <v>99.319684195046705</v>
      </c>
      <c r="I12" s="14">
        <v>100.8973535483193</v>
      </c>
      <c r="J12" s="14">
        <v>99.527772387337805</v>
      </c>
      <c r="K12" s="14">
        <v>98.778905031892577</v>
      </c>
      <c r="L12" s="14">
        <v>100.55353814449204</v>
      </c>
      <c r="M12" s="14">
        <v>100.3700944821321</v>
      </c>
      <c r="N12" s="14">
        <v>100.62000502854617</v>
      </c>
      <c r="O12" s="14">
        <v>100.96064892948947</v>
      </c>
      <c r="P12" s="14">
        <v>100.01174043918451</v>
      </c>
      <c r="Q12" s="14">
        <v>100.07469018335422</v>
      </c>
      <c r="R12" s="14">
        <v>99.943923208892315</v>
      </c>
      <c r="S12" s="14">
        <v>100.42041752427518</v>
      </c>
      <c r="T12" s="14">
        <v>100.49381297356803</v>
      </c>
      <c r="U12" s="14"/>
      <c r="V12" s="14"/>
      <c r="W12" s="14"/>
      <c r="X12" s="14"/>
      <c r="Y12" s="14"/>
      <c r="Z12" s="14"/>
      <c r="AA12" s="14"/>
    </row>
    <row r="13" spans="1:27" s="22" customFormat="1" ht="12.75" customHeight="1">
      <c r="A13" s="474" t="s">
        <v>699</v>
      </c>
      <c r="B13" s="474" t="s">
        <v>119</v>
      </c>
      <c r="C13" s="474" t="s">
        <v>700</v>
      </c>
      <c r="D13" s="14">
        <v>101.70863508608188</v>
      </c>
      <c r="E13" s="14">
        <v>101.61145565597056</v>
      </c>
      <c r="F13" s="14">
        <v>99.836994478571683</v>
      </c>
      <c r="G13" s="14">
        <v>99.370258254863742</v>
      </c>
      <c r="H13" s="14">
        <v>99.865652876138029</v>
      </c>
      <c r="I13" s="14">
        <v>100.66721922702438</v>
      </c>
      <c r="J13" s="14">
        <v>99.850971373997709</v>
      </c>
      <c r="K13" s="14">
        <v>98.942293405700894</v>
      </c>
      <c r="L13" s="14">
        <v>99.547347162609768</v>
      </c>
      <c r="M13" s="14">
        <v>100.5280943861967</v>
      </c>
      <c r="N13" s="14">
        <v>100.67826525085415</v>
      </c>
      <c r="O13" s="14">
        <v>101.06209918858229</v>
      </c>
      <c r="P13" s="14">
        <v>100.43303131131056</v>
      </c>
      <c r="Q13" s="14">
        <v>100.22708601944284</v>
      </c>
      <c r="R13" s="14">
        <v>100.03805282172193</v>
      </c>
      <c r="S13" s="14">
        <v>99.876825142889132</v>
      </c>
      <c r="T13" s="14">
        <v>100.05845702640524</v>
      </c>
      <c r="U13" s="14"/>
      <c r="V13" s="14"/>
      <c r="W13" s="14"/>
      <c r="X13" s="14"/>
      <c r="Y13" s="14"/>
      <c r="Z13" s="14"/>
      <c r="AA13" s="14"/>
    </row>
    <row r="14" spans="1:27" s="22" customFormat="1" ht="12.75" customHeight="1">
      <c r="A14" s="474" t="s">
        <v>701</v>
      </c>
      <c r="B14" s="474" t="s">
        <v>127</v>
      </c>
      <c r="C14" s="474" t="s">
        <v>702</v>
      </c>
      <c r="D14" s="14">
        <v>101.51356396555951</v>
      </c>
      <c r="E14" s="14">
        <v>100.61707407877307</v>
      </c>
      <c r="F14" s="14">
        <v>100.1992019080102</v>
      </c>
      <c r="G14" s="14">
        <v>99.363153547305757</v>
      </c>
      <c r="H14" s="14">
        <v>99.771386756553824</v>
      </c>
      <c r="I14" s="14">
        <v>99.613249797228661</v>
      </c>
      <c r="J14" s="14">
        <v>99.978863894513921</v>
      </c>
      <c r="K14" s="14">
        <v>98.979542720485099</v>
      </c>
      <c r="L14" s="14">
        <v>100.32601597709909</v>
      </c>
      <c r="M14" s="14">
        <v>100.89640540894827</v>
      </c>
      <c r="N14" s="14">
        <v>100.43951522054823</v>
      </c>
      <c r="O14" s="14">
        <v>100.50751898988585</v>
      </c>
      <c r="P14" s="14">
        <v>100.13999968645504</v>
      </c>
      <c r="Q14" s="14">
        <v>99.810885228482888</v>
      </c>
      <c r="R14" s="14">
        <v>99.555885880621545</v>
      </c>
      <c r="S14" s="14">
        <v>99.80961776033412</v>
      </c>
      <c r="T14" s="14">
        <v>100.01224024795488</v>
      </c>
      <c r="U14" s="14"/>
      <c r="V14" s="14"/>
      <c r="W14" s="14"/>
      <c r="X14" s="14"/>
      <c r="Y14" s="14"/>
      <c r="Z14" s="14"/>
      <c r="AA14" s="14"/>
    </row>
    <row r="15" spans="1:27" s="22" customFormat="1" ht="12.75" customHeight="1">
      <c r="A15" s="474" t="s">
        <v>703</v>
      </c>
      <c r="B15" s="474" t="s">
        <v>120</v>
      </c>
      <c r="C15" s="474" t="s">
        <v>704</v>
      </c>
      <c r="D15" s="12">
        <v>100.19302248376529</v>
      </c>
      <c r="E15" s="12">
        <v>101.32138865050722</v>
      </c>
      <c r="F15" s="12">
        <v>99.708764789453227</v>
      </c>
      <c r="G15" s="12">
        <v>99.624105754443775</v>
      </c>
      <c r="H15" s="12">
        <v>99.573931420403795</v>
      </c>
      <c r="I15" s="12">
        <v>100.03219194316455</v>
      </c>
      <c r="J15" s="12">
        <v>99.292733569640674</v>
      </c>
      <c r="K15" s="12">
        <v>99.349045272295328</v>
      </c>
      <c r="L15" s="12">
        <v>99.480835491568385</v>
      </c>
      <c r="M15" s="12">
        <v>100.31413232136404</v>
      </c>
      <c r="N15" s="12">
        <v>100.87076176544045</v>
      </c>
      <c r="O15" s="12">
        <v>100.6127020765087</v>
      </c>
      <c r="P15" s="12">
        <v>99.946439031973995</v>
      </c>
      <c r="Q15" s="12">
        <v>100.35162636163557</v>
      </c>
      <c r="R15" s="12">
        <v>99.863574917143822</v>
      </c>
      <c r="S15" s="12">
        <v>99.842075592128381</v>
      </c>
      <c r="T15" s="12">
        <v>99.4799890189162</v>
      </c>
      <c r="U15" s="12"/>
      <c r="V15" s="12"/>
      <c r="W15" s="12"/>
      <c r="X15" s="12"/>
      <c r="Y15" s="12"/>
      <c r="Z15" s="12"/>
      <c r="AA15" s="12"/>
    </row>
    <row r="16" spans="1:27" s="22" customFormat="1" ht="12.75" customHeight="1">
      <c r="A16" s="474" t="s">
        <v>705</v>
      </c>
      <c r="B16" s="474" t="s">
        <v>121</v>
      </c>
      <c r="C16" s="474" t="s">
        <v>706</v>
      </c>
      <c r="D16" s="12">
        <v>100.33235691421598</v>
      </c>
      <c r="E16" s="12">
        <v>101.20470659462293</v>
      </c>
      <c r="F16" s="12">
        <v>100.0058008797958</v>
      </c>
      <c r="G16" s="12">
        <v>99.725523665582514</v>
      </c>
      <c r="H16" s="12">
        <v>99.517748183358222</v>
      </c>
      <c r="I16" s="12">
        <v>100.33311307032579</v>
      </c>
      <c r="J16" s="12">
        <v>98.652114363801203</v>
      </c>
      <c r="K16" s="12">
        <v>98.903987237882717</v>
      </c>
      <c r="L16" s="12">
        <v>99.422025354627607</v>
      </c>
      <c r="M16" s="12">
        <v>100.23200696318131</v>
      </c>
      <c r="N16" s="12">
        <v>100.72116875524202</v>
      </c>
      <c r="O16" s="12">
        <v>100.72598405492832</v>
      </c>
      <c r="P16" s="12">
        <v>100.26719786060036</v>
      </c>
      <c r="Q16" s="12">
        <v>100.24382983341582</v>
      </c>
      <c r="R16" s="12">
        <v>100.15808449124944</v>
      </c>
      <c r="S16" s="12">
        <v>99.866093740432063</v>
      </c>
      <c r="T16" s="12">
        <v>100.03014341459047</v>
      </c>
      <c r="U16" s="12"/>
      <c r="V16" s="12"/>
      <c r="W16" s="12"/>
      <c r="X16" s="12"/>
      <c r="Y16" s="12"/>
      <c r="Z16" s="12"/>
      <c r="AA16" s="12"/>
    </row>
    <row r="17" spans="1:27" s="22" customFormat="1" ht="12.75" customHeight="1">
      <c r="A17" s="474" t="s">
        <v>691</v>
      </c>
      <c r="B17" s="474" t="s">
        <v>2741</v>
      </c>
      <c r="C17" s="474" t="s">
        <v>692</v>
      </c>
      <c r="D17" s="14">
        <v>100.45026967975723</v>
      </c>
      <c r="E17" s="14">
        <v>100.94716084709046</v>
      </c>
      <c r="F17" s="14">
        <v>99.736682128511774</v>
      </c>
      <c r="G17" s="14">
        <v>99.482270791859079</v>
      </c>
      <c r="H17" s="14">
        <v>99.423162196341949</v>
      </c>
      <c r="I17" s="14">
        <v>99.667477735409832</v>
      </c>
      <c r="J17" s="14">
        <v>99.262239197747078</v>
      </c>
      <c r="K17" s="14">
        <v>99.76972783883582</v>
      </c>
      <c r="L17" s="14">
        <v>100.03898625112295</v>
      </c>
      <c r="M17" s="14">
        <v>100.08342141817954</v>
      </c>
      <c r="N17" s="14">
        <v>100.59895667737599</v>
      </c>
      <c r="O17" s="14">
        <v>100.74253247889722</v>
      </c>
      <c r="P17" s="14">
        <v>100.48523154217779</v>
      </c>
      <c r="Q17" s="14">
        <v>99.749623910720757</v>
      </c>
      <c r="R17" s="14">
        <v>99.76222244246037</v>
      </c>
      <c r="S17" s="14">
        <v>99.455937795305871</v>
      </c>
      <c r="T17" s="14">
        <v>99.987411351871387</v>
      </c>
      <c r="U17" s="14"/>
      <c r="V17" s="14"/>
      <c r="W17" s="14"/>
      <c r="X17" s="14"/>
      <c r="Y17" s="14"/>
      <c r="Z17" s="14"/>
      <c r="AA17" s="14"/>
    </row>
    <row r="18" spans="1:27" s="22" customFormat="1" ht="12.75" customHeight="1" thickBot="1">
      <c r="A18" s="475" t="s">
        <v>4099</v>
      </c>
      <c r="B18" s="475" t="s">
        <v>4098</v>
      </c>
      <c r="C18" s="475" t="s">
        <v>4100</v>
      </c>
      <c r="D18" s="67">
        <v>100.90418944110644</v>
      </c>
      <c r="E18" s="67">
        <v>100.18953317184025</v>
      </c>
      <c r="F18" s="67">
        <v>99.474630283327116</v>
      </c>
      <c r="G18" s="67">
        <v>99.575554174638626</v>
      </c>
      <c r="H18" s="67">
        <v>99.620257980398904</v>
      </c>
      <c r="I18" s="67">
        <v>99.645145637547429</v>
      </c>
      <c r="J18" s="67">
        <v>99.448750273654341</v>
      </c>
      <c r="K18" s="67">
        <v>99.814024720150812</v>
      </c>
      <c r="L18" s="67">
        <v>100.66519194096944</v>
      </c>
      <c r="M18" s="67">
        <v>100.20610634392793</v>
      </c>
      <c r="N18" s="67">
        <v>100.7248470876979</v>
      </c>
      <c r="O18" s="67">
        <v>100.70614014558697</v>
      </c>
      <c r="P18" s="67">
        <v>100.5026625066883</v>
      </c>
      <c r="Q18" s="67">
        <v>99.439087057660686</v>
      </c>
      <c r="R18" s="67">
        <v>99.494951030121598</v>
      </c>
      <c r="S18" s="67">
        <v>99.760651059687376</v>
      </c>
      <c r="T18" s="67">
        <v>100.45490115950764</v>
      </c>
      <c r="U18" s="67"/>
      <c r="V18" s="67"/>
      <c r="W18" s="67"/>
      <c r="X18" s="67"/>
      <c r="Y18" s="67"/>
      <c r="Z18" s="67"/>
      <c r="AA18" s="67"/>
    </row>
    <row r="19" spans="1:27" s="22" customFormat="1" ht="5.0999999999999996" customHeight="1">
      <c r="A19" s="20"/>
      <c r="B19" s="20"/>
      <c r="C19" s="20"/>
      <c r="D19" s="24"/>
      <c r="E19" s="24"/>
      <c r="F19" s="24"/>
      <c r="G19" s="24"/>
      <c r="H19" s="24"/>
      <c r="I19" s="24"/>
      <c r="J19" s="24"/>
      <c r="K19" s="24"/>
      <c r="L19" s="24"/>
      <c r="M19" s="24"/>
      <c r="N19" s="24"/>
      <c r="O19" s="24"/>
      <c r="P19" s="24"/>
      <c r="Q19" s="24"/>
      <c r="R19" s="24"/>
      <c r="S19" s="24"/>
      <c r="T19" s="24"/>
      <c r="U19" s="24"/>
      <c r="V19" s="24"/>
      <c r="W19" s="24"/>
      <c r="X19" s="24"/>
      <c r="Y19" s="24"/>
      <c r="Z19" s="24"/>
      <c r="AA19" s="24"/>
    </row>
    <row r="20" spans="1:27" s="22" customFormat="1" ht="12.75" customHeight="1">
      <c r="A20" s="108" t="s">
        <v>2581</v>
      </c>
      <c r="B20" s="108" t="s">
        <v>2582</v>
      </c>
      <c r="C20" s="108" t="s">
        <v>2583</v>
      </c>
      <c r="D20" s="24"/>
      <c r="E20" s="24"/>
      <c r="F20" s="24"/>
      <c r="G20" s="24"/>
      <c r="H20" s="24"/>
      <c r="I20" s="24"/>
      <c r="J20" s="24"/>
      <c r="K20" s="24"/>
      <c r="L20" s="24"/>
      <c r="M20" s="24"/>
      <c r="N20" s="24"/>
      <c r="O20" s="24"/>
      <c r="P20" s="24"/>
      <c r="Q20" s="24"/>
      <c r="R20" s="24"/>
      <c r="S20" s="24"/>
      <c r="T20" s="24"/>
      <c r="U20" s="24"/>
      <c r="V20" s="24"/>
      <c r="W20" s="24"/>
      <c r="X20" s="24"/>
      <c r="Y20" s="24"/>
      <c r="Z20" s="24"/>
      <c r="AA20" s="24"/>
    </row>
  </sheetData>
  <mergeCells count="5">
    <mergeCell ref="P6:AA6"/>
    <mergeCell ref="B6:B7"/>
    <mergeCell ref="A6:A7"/>
    <mergeCell ref="C6:C7"/>
    <mergeCell ref="D6:O6"/>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27" width="9.140625" style="24" customWidth="1"/>
    <col min="28" max="16384" width="9.140625" style="24"/>
  </cols>
  <sheetData>
    <row r="1" spans="1:27" ht="15" customHeight="1">
      <c r="A1" s="49" t="s">
        <v>595</v>
      </c>
      <c r="B1" s="49" t="s">
        <v>202</v>
      </c>
      <c r="C1" s="49" t="s">
        <v>596</v>
      </c>
    </row>
    <row r="2" spans="1:27" ht="5.0999999999999996" customHeight="1">
      <c r="A2" s="49"/>
      <c r="B2" s="49"/>
      <c r="C2" s="49"/>
    </row>
    <row r="3" spans="1:27" s="37" customFormat="1" ht="18.75" customHeight="1">
      <c r="A3" s="35" t="s">
        <v>2815</v>
      </c>
      <c r="B3" s="35" t="s">
        <v>2814</v>
      </c>
      <c r="C3" s="35" t="s">
        <v>2813</v>
      </c>
    </row>
    <row r="4" spans="1:27" s="22" customFormat="1" ht="5.0999999999999996" customHeight="1">
      <c r="A4" s="124"/>
      <c r="B4" s="124"/>
      <c r="C4" s="124"/>
    </row>
    <row r="5" spans="1:27" s="22" customFormat="1" ht="12.75" customHeight="1" thickBot="1">
      <c r="A5" s="125" t="s">
        <v>933</v>
      </c>
      <c r="B5" s="125" t="s">
        <v>111</v>
      </c>
      <c r="C5" s="125" t="s">
        <v>934</v>
      </c>
      <c r="D5" s="30"/>
      <c r="E5" s="30"/>
      <c r="F5" s="30"/>
      <c r="G5" s="30"/>
      <c r="H5" s="30"/>
      <c r="I5" s="30"/>
      <c r="J5" s="30"/>
      <c r="K5" s="30"/>
      <c r="L5" s="30"/>
      <c r="M5" s="30"/>
      <c r="N5" s="30"/>
      <c r="O5" s="30"/>
      <c r="P5" s="30"/>
      <c r="Q5" s="30"/>
      <c r="R5" s="30"/>
      <c r="S5" s="30"/>
      <c r="T5" s="30"/>
      <c r="U5" s="30"/>
      <c r="V5" s="30"/>
      <c r="W5" s="30"/>
      <c r="X5" s="30"/>
      <c r="Y5" s="30"/>
      <c r="Z5" s="30"/>
      <c r="AA5" s="30"/>
    </row>
    <row r="6" spans="1:27" s="22" customFormat="1" ht="17.100000000000001" customHeight="1">
      <c r="A6" s="1370"/>
      <c r="B6" s="1370"/>
      <c r="C6" s="1370"/>
      <c r="D6" s="1359">
        <v>2018</v>
      </c>
      <c r="E6" s="1360"/>
      <c r="F6" s="1360"/>
      <c r="G6" s="1360"/>
      <c r="H6" s="1360"/>
      <c r="I6" s="1360"/>
      <c r="J6" s="1360"/>
      <c r="K6" s="1360"/>
      <c r="L6" s="1360"/>
      <c r="M6" s="1360"/>
      <c r="N6" s="1360"/>
      <c r="O6" s="1361"/>
      <c r="P6" s="1359">
        <v>2018</v>
      </c>
      <c r="Q6" s="1360"/>
      <c r="R6" s="1360"/>
      <c r="S6" s="1360"/>
      <c r="T6" s="1360"/>
      <c r="U6" s="1360"/>
      <c r="V6" s="1360"/>
      <c r="W6" s="1360"/>
      <c r="X6" s="1360"/>
      <c r="Y6" s="1360"/>
      <c r="Z6" s="1360"/>
      <c r="AA6" s="1361"/>
    </row>
    <row r="7" spans="1:27" s="22" customFormat="1" ht="17.100000000000001" customHeight="1" thickBot="1">
      <c r="A7" s="1363"/>
      <c r="B7" s="1363"/>
      <c r="C7" s="1363"/>
      <c r="D7" s="129" t="s">
        <v>777</v>
      </c>
      <c r="E7" s="129" t="s">
        <v>778</v>
      </c>
      <c r="F7" s="129" t="s">
        <v>779</v>
      </c>
      <c r="G7" s="129" t="s">
        <v>780</v>
      </c>
      <c r="H7" s="129" t="s">
        <v>781</v>
      </c>
      <c r="I7" s="129" t="s">
        <v>782</v>
      </c>
      <c r="J7" s="129" t="s">
        <v>783</v>
      </c>
      <c r="K7" s="129" t="s">
        <v>784</v>
      </c>
      <c r="L7" s="129" t="s">
        <v>785</v>
      </c>
      <c r="M7" s="129" t="s">
        <v>786</v>
      </c>
      <c r="N7" s="129" t="s">
        <v>787</v>
      </c>
      <c r="O7" s="129" t="s">
        <v>788</v>
      </c>
      <c r="P7" s="129" t="s">
        <v>777</v>
      </c>
      <c r="Q7" s="129" t="s">
        <v>778</v>
      </c>
      <c r="R7" s="129" t="s">
        <v>779</v>
      </c>
      <c r="S7" s="129" t="s">
        <v>780</v>
      </c>
      <c r="T7" s="129" t="s">
        <v>781</v>
      </c>
      <c r="U7" s="129" t="s">
        <v>782</v>
      </c>
      <c r="V7" s="129" t="s">
        <v>783</v>
      </c>
      <c r="W7" s="129" t="s">
        <v>784</v>
      </c>
      <c r="X7" s="129" t="s">
        <v>785</v>
      </c>
      <c r="Y7" s="129" t="s">
        <v>786</v>
      </c>
      <c r="Z7" s="129" t="s">
        <v>787</v>
      </c>
      <c r="AA7" s="129" t="s">
        <v>788</v>
      </c>
    </row>
    <row r="8" spans="1:27" s="22" customFormat="1" ht="5.0999999999999996" customHeight="1">
      <c r="A8" s="457"/>
      <c r="B8" s="457"/>
      <c r="C8" s="457"/>
      <c r="D8" s="128"/>
      <c r="E8" s="128"/>
      <c r="F8" s="128"/>
      <c r="G8" s="128"/>
      <c r="H8" s="128"/>
      <c r="I8" s="128"/>
      <c r="J8" s="128"/>
      <c r="K8" s="128"/>
      <c r="L8" s="128"/>
      <c r="M8" s="128"/>
      <c r="N8" s="128"/>
      <c r="O8" s="128"/>
      <c r="P8" s="128"/>
      <c r="Q8" s="128"/>
      <c r="R8" s="128"/>
      <c r="S8" s="128"/>
      <c r="T8" s="128"/>
      <c r="U8" s="128"/>
      <c r="V8" s="128"/>
      <c r="W8" s="128"/>
      <c r="X8" s="128"/>
      <c r="Y8" s="128"/>
      <c r="Z8" s="128"/>
      <c r="AA8" s="128"/>
    </row>
    <row r="9" spans="1:27" s="126" customFormat="1" ht="12.75" customHeight="1">
      <c r="A9" s="473" t="s">
        <v>767</v>
      </c>
      <c r="B9" s="473" t="s">
        <v>115</v>
      </c>
      <c r="C9" s="473" t="s">
        <v>768</v>
      </c>
      <c r="D9" s="122">
        <v>103.22650939025992</v>
      </c>
      <c r="E9" s="122">
        <v>103.5313543823805</v>
      </c>
      <c r="F9" s="122">
        <v>102.69339806391542</v>
      </c>
      <c r="G9" s="122">
        <v>102.03081504205271</v>
      </c>
      <c r="H9" s="123">
        <v>101.38334342779531</v>
      </c>
      <c r="I9" s="122">
        <v>100.76365218365804</v>
      </c>
      <c r="J9" s="122">
        <v>101.07211526490063</v>
      </c>
      <c r="K9" s="122">
        <v>100.86751791757224</v>
      </c>
      <c r="L9" s="122">
        <v>101.23662785941691</v>
      </c>
      <c r="M9" s="122">
        <v>100.76380326556409</v>
      </c>
      <c r="N9" s="122">
        <v>100.50667040625436</v>
      </c>
      <c r="O9" s="122">
        <v>100.48634463686432</v>
      </c>
      <c r="P9" s="122">
        <v>100.35569735298802</v>
      </c>
      <c r="Q9" s="122">
        <v>99.310987597861526</v>
      </c>
      <c r="R9" s="122">
        <v>99.337440958303318</v>
      </c>
      <c r="S9" s="122">
        <v>99.473115664827489</v>
      </c>
      <c r="T9" s="123">
        <v>100.08639958087315</v>
      </c>
      <c r="U9" s="122"/>
      <c r="V9" s="122"/>
      <c r="W9" s="122"/>
      <c r="X9" s="122"/>
      <c r="Y9" s="122"/>
      <c r="Z9" s="122"/>
      <c r="AA9" s="122"/>
    </row>
    <row r="10" spans="1:27" s="22" customFormat="1" ht="12.75" customHeight="1">
      <c r="A10" s="474" t="s">
        <v>693</v>
      </c>
      <c r="B10" s="474" t="s">
        <v>116</v>
      </c>
      <c r="C10" s="474" t="s">
        <v>694</v>
      </c>
      <c r="D10" s="12">
        <v>102.86477843798478</v>
      </c>
      <c r="E10" s="12">
        <v>103.14436834287351</v>
      </c>
      <c r="F10" s="12">
        <v>101.97020867001957</v>
      </c>
      <c r="G10" s="12">
        <v>101.79241083849007</v>
      </c>
      <c r="H10" s="12">
        <v>100.14264969517841</v>
      </c>
      <c r="I10" s="12">
        <v>99.015315494052132</v>
      </c>
      <c r="J10" s="12">
        <v>98.881432177201916</v>
      </c>
      <c r="K10" s="12">
        <v>99.714524673578524</v>
      </c>
      <c r="L10" s="12">
        <v>99.490450155155116</v>
      </c>
      <c r="M10" s="12">
        <v>98.85307527964487</v>
      </c>
      <c r="N10" s="12">
        <v>98.822093301832524</v>
      </c>
      <c r="O10" s="12">
        <v>98.183495684410161</v>
      </c>
      <c r="P10" s="12">
        <v>99.450520048007519</v>
      </c>
      <c r="Q10" s="12">
        <v>99.121994186310516</v>
      </c>
      <c r="R10" s="12">
        <v>99.788578131945499</v>
      </c>
      <c r="S10" s="12">
        <v>100.39229009028318</v>
      </c>
      <c r="T10" s="12">
        <v>101.49560768262145</v>
      </c>
      <c r="U10" s="12"/>
      <c r="V10" s="12"/>
      <c r="W10" s="12"/>
      <c r="X10" s="12"/>
      <c r="Y10" s="12"/>
      <c r="Z10" s="12"/>
      <c r="AA10" s="12"/>
    </row>
    <row r="11" spans="1:27" s="22" customFormat="1" ht="12.75" customHeight="1">
      <c r="A11" s="474" t="s">
        <v>695</v>
      </c>
      <c r="B11" s="474" t="s">
        <v>117</v>
      </c>
      <c r="C11" s="474" t="s">
        <v>696</v>
      </c>
      <c r="D11" s="14">
        <v>102.80033894057819</v>
      </c>
      <c r="E11" s="14">
        <v>103.92042183204011</v>
      </c>
      <c r="F11" s="14">
        <v>102.83536354332941</v>
      </c>
      <c r="G11" s="14">
        <v>101.91097086375997</v>
      </c>
      <c r="H11" s="14">
        <v>101.13256251865236</v>
      </c>
      <c r="I11" s="14">
        <v>100.41424935439855</v>
      </c>
      <c r="J11" s="14">
        <v>100.54464113487546</v>
      </c>
      <c r="K11" s="14">
        <v>99.980908449607654</v>
      </c>
      <c r="L11" s="14">
        <v>99.756219369518035</v>
      </c>
      <c r="M11" s="14">
        <v>100.88147018352088</v>
      </c>
      <c r="N11" s="14">
        <v>100.97877731743978</v>
      </c>
      <c r="O11" s="14">
        <v>100.96219793380318</v>
      </c>
      <c r="P11" s="14">
        <v>100.89150227574957</v>
      </c>
      <c r="Q11" s="14">
        <v>99.696349002001483</v>
      </c>
      <c r="R11" s="14">
        <v>99.608252456605172</v>
      </c>
      <c r="S11" s="14">
        <v>99.482662700269103</v>
      </c>
      <c r="T11" s="14">
        <v>99.979001080036582</v>
      </c>
      <c r="U11" s="14"/>
      <c r="V11" s="14"/>
      <c r="W11" s="14"/>
      <c r="X11" s="14"/>
      <c r="Y11" s="14"/>
      <c r="Z11" s="14"/>
      <c r="AA11" s="14"/>
    </row>
    <row r="12" spans="1:27" s="22" customFormat="1" ht="12.75" customHeight="1">
      <c r="A12" s="474" t="s">
        <v>697</v>
      </c>
      <c r="B12" s="474" t="s">
        <v>118</v>
      </c>
      <c r="C12" s="474" t="s">
        <v>698</v>
      </c>
      <c r="D12" s="14">
        <v>103.51207391302115</v>
      </c>
      <c r="E12" s="14">
        <v>104.08386602971353</v>
      </c>
      <c r="F12" s="14">
        <v>103.4325689380059</v>
      </c>
      <c r="G12" s="14">
        <v>101.73904645968672</v>
      </c>
      <c r="H12" s="14">
        <v>101.32470522172898</v>
      </c>
      <c r="I12" s="14">
        <v>100.70603704401444</v>
      </c>
      <c r="J12" s="14">
        <v>102.09117096006763</v>
      </c>
      <c r="K12" s="14">
        <v>101.75790701384474</v>
      </c>
      <c r="L12" s="14">
        <v>102.80354566697901</v>
      </c>
      <c r="M12" s="14">
        <v>102.81526977618461</v>
      </c>
      <c r="N12" s="14">
        <v>101.96829775465829</v>
      </c>
      <c r="O12" s="14">
        <v>101.82920720142785</v>
      </c>
      <c r="P12" s="14">
        <v>101.09282249329021</v>
      </c>
      <c r="Q12" s="14">
        <v>100.27367441722059</v>
      </c>
      <c r="R12" s="14">
        <v>100.38222030650626</v>
      </c>
      <c r="S12" s="14">
        <v>101.46480141316849</v>
      </c>
      <c r="T12" s="14">
        <v>102.66428915129093</v>
      </c>
      <c r="U12" s="14"/>
      <c r="V12" s="14"/>
      <c r="W12" s="14"/>
      <c r="X12" s="14"/>
      <c r="Y12" s="14"/>
      <c r="Z12" s="14"/>
      <c r="AA12" s="14"/>
    </row>
    <row r="13" spans="1:27" s="22" customFormat="1" ht="12.75" customHeight="1">
      <c r="A13" s="474" t="s">
        <v>699</v>
      </c>
      <c r="B13" s="474" t="s">
        <v>119</v>
      </c>
      <c r="C13" s="474" t="s">
        <v>700</v>
      </c>
      <c r="D13" s="14">
        <v>103.92143475816799</v>
      </c>
      <c r="E13" s="14">
        <v>105.29400759084808</v>
      </c>
      <c r="F13" s="14">
        <v>103.78199147932166</v>
      </c>
      <c r="G13" s="14">
        <v>103.0449468153807</v>
      </c>
      <c r="H13" s="14">
        <v>102.47262068760057</v>
      </c>
      <c r="I13" s="14">
        <v>101.6543892631728</v>
      </c>
      <c r="J13" s="14">
        <v>102.16278588542431</v>
      </c>
      <c r="K13" s="14">
        <v>102.17154456641239</v>
      </c>
      <c r="L13" s="14">
        <v>103.09452789962215</v>
      </c>
      <c r="M13" s="14">
        <v>103.77837223714796</v>
      </c>
      <c r="N13" s="14">
        <v>103.07579879571536</v>
      </c>
      <c r="O13" s="14">
        <v>103.68790039249683</v>
      </c>
      <c r="P13" s="14">
        <v>102.38747317678556</v>
      </c>
      <c r="Q13" s="14">
        <v>100.99253096174006</v>
      </c>
      <c r="R13" s="14">
        <v>101.19591640069252</v>
      </c>
      <c r="S13" s="14">
        <v>101.71179007710482</v>
      </c>
      <c r="T13" s="14">
        <v>101.90815844493891</v>
      </c>
      <c r="U13" s="14"/>
      <c r="V13" s="14"/>
      <c r="W13" s="14"/>
      <c r="X13" s="14"/>
      <c r="Y13" s="14"/>
      <c r="Z13" s="14"/>
      <c r="AA13" s="14"/>
    </row>
    <row r="14" spans="1:27" s="22" customFormat="1" ht="12.75" customHeight="1">
      <c r="A14" s="474" t="s">
        <v>701</v>
      </c>
      <c r="B14" s="474" t="s">
        <v>127</v>
      </c>
      <c r="C14" s="474" t="s">
        <v>702</v>
      </c>
      <c r="D14" s="14">
        <v>111.66366716024605</v>
      </c>
      <c r="E14" s="14">
        <v>111.53977011914778</v>
      </c>
      <c r="F14" s="14">
        <v>110.46685103387664</v>
      </c>
      <c r="G14" s="14">
        <v>109.04486810536784</v>
      </c>
      <c r="H14" s="14">
        <v>107.67665574980316</v>
      </c>
      <c r="I14" s="14">
        <v>106.86244270001011</v>
      </c>
      <c r="J14" s="14">
        <v>107.17534270968115</v>
      </c>
      <c r="K14" s="14">
        <v>105.07138348898766</v>
      </c>
      <c r="L14" s="14">
        <v>105.51664849465259</v>
      </c>
      <c r="M14" s="14">
        <v>105.80598096150548</v>
      </c>
      <c r="N14" s="14">
        <v>104.33832286929959</v>
      </c>
      <c r="O14" s="14">
        <v>102.20086397192915</v>
      </c>
      <c r="P14" s="14">
        <v>100.81799994310754</v>
      </c>
      <c r="Q14" s="14">
        <v>100.01020118522419</v>
      </c>
      <c r="R14" s="14">
        <v>99.368098612552174</v>
      </c>
      <c r="S14" s="14">
        <v>99.814585045030952</v>
      </c>
      <c r="T14" s="14">
        <v>100.05554281942277</v>
      </c>
      <c r="U14" s="14"/>
      <c r="V14" s="14"/>
      <c r="W14" s="14"/>
      <c r="X14" s="14"/>
      <c r="Y14" s="14"/>
      <c r="Z14" s="14"/>
      <c r="AA14" s="14"/>
    </row>
    <row r="15" spans="1:27" s="22" customFormat="1" ht="12.75" customHeight="1">
      <c r="A15" s="474" t="s">
        <v>703</v>
      </c>
      <c r="B15" s="474" t="s">
        <v>120</v>
      </c>
      <c r="C15" s="474" t="s">
        <v>704</v>
      </c>
      <c r="D15" s="12">
        <v>103.90548097341079</v>
      </c>
      <c r="E15" s="12">
        <v>104.85178178067751</v>
      </c>
      <c r="F15" s="12">
        <v>103.62184866088917</v>
      </c>
      <c r="G15" s="12">
        <v>102.47716876617838</v>
      </c>
      <c r="H15" s="12">
        <v>100.92398129708971</v>
      </c>
      <c r="I15" s="12">
        <v>99.548854349531183</v>
      </c>
      <c r="J15" s="12">
        <v>100.27964849107612</v>
      </c>
      <c r="K15" s="12">
        <v>101.28773871530525</v>
      </c>
      <c r="L15" s="12">
        <v>101.50437318668115</v>
      </c>
      <c r="M15" s="12">
        <v>100.62370634399791</v>
      </c>
      <c r="N15" s="12">
        <v>100.28793891228622</v>
      </c>
      <c r="O15" s="12">
        <v>100.35121772681647</v>
      </c>
      <c r="P15" s="12">
        <v>100.10424494323213</v>
      </c>
      <c r="Q15" s="12">
        <v>99.146132120314064</v>
      </c>
      <c r="R15" s="12">
        <v>99.300068691547168</v>
      </c>
      <c r="S15" s="12">
        <v>99.51732956120172</v>
      </c>
      <c r="T15" s="12">
        <v>99.42344056038344</v>
      </c>
      <c r="U15" s="12"/>
      <c r="V15" s="12"/>
      <c r="W15" s="12"/>
      <c r="X15" s="12"/>
      <c r="Y15" s="12"/>
      <c r="Z15" s="12"/>
      <c r="AA15" s="12"/>
    </row>
    <row r="16" spans="1:27" s="22" customFormat="1" ht="12.75" customHeight="1">
      <c r="A16" s="474" t="s">
        <v>705</v>
      </c>
      <c r="B16" s="474" t="s">
        <v>121</v>
      </c>
      <c r="C16" s="474" t="s">
        <v>706</v>
      </c>
      <c r="D16" s="12">
        <v>102.5531346983265</v>
      </c>
      <c r="E16" s="12">
        <v>103.69842100509324</v>
      </c>
      <c r="F16" s="12">
        <v>103.29312021858783</v>
      </c>
      <c r="G16" s="12">
        <v>102.77909083134161</v>
      </c>
      <c r="H16" s="12">
        <v>101.68341241764787</v>
      </c>
      <c r="I16" s="12">
        <v>101.68692573260927</v>
      </c>
      <c r="J16" s="12">
        <v>101.18428403793122</v>
      </c>
      <c r="K16" s="12">
        <v>101.08875876338639</v>
      </c>
      <c r="L16" s="12">
        <v>101.05930834394468</v>
      </c>
      <c r="M16" s="12">
        <v>100.68259197878461</v>
      </c>
      <c r="N16" s="12">
        <v>100.14809758971066</v>
      </c>
      <c r="O16" s="12">
        <v>99.744642058416815</v>
      </c>
      <c r="P16" s="12">
        <v>99.679864685696359</v>
      </c>
      <c r="Q16" s="12">
        <v>98.73346536535243</v>
      </c>
      <c r="R16" s="12">
        <v>98.883811530723804</v>
      </c>
      <c r="S16" s="12">
        <v>99.02319515366564</v>
      </c>
      <c r="T16" s="12">
        <v>99.53304403895828</v>
      </c>
      <c r="U16" s="12"/>
      <c r="V16" s="12"/>
      <c r="W16" s="12"/>
      <c r="X16" s="12"/>
      <c r="Y16" s="12"/>
      <c r="Z16" s="12"/>
      <c r="AA16" s="12"/>
    </row>
    <row r="17" spans="1:27" s="22" customFormat="1" ht="12.75" customHeight="1">
      <c r="A17" s="474" t="s">
        <v>691</v>
      </c>
      <c r="B17" s="474" t="s">
        <v>2741</v>
      </c>
      <c r="C17" s="474" t="s">
        <v>692</v>
      </c>
      <c r="D17" s="14">
        <v>101.92903649350838</v>
      </c>
      <c r="E17" s="14">
        <v>102.25792006251766</v>
      </c>
      <c r="F17" s="14">
        <v>101.51505713615703</v>
      </c>
      <c r="G17" s="14">
        <v>101.09557613727173</v>
      </c>
      <c r="H17" s="14">
        <v>100.64546347449127</v>
      </c>
      <c r="I17" s="14">
        <v>99.997388765924782</v>
      </c>
      <c r="J17" s="14">
        <v>100.52528709246242</v>
      </c>
      <c r="K17" s="14">
        <v>100.2691739659458</v>
      </c>
      <c r="L17" s="14">
        <v>100.58844091573764</v>
      </c>
      <c r="M17" s="14">
        <v>99.69099289043352</v>
      </c>
      <c r="N17" s="14">
        <v>99.839276401497671</v>
      </c>
      <c r="O17" s="14">
        <v>100.18610306192653</v>
      </c>
      <c r="P17" s="14">
        <v>100.22097298077166</v>
      </c>
      <c r="Q17" s="14">
        <v>99.032050816579428</v>
      </c>
      <c r="R17" s="14">
        <v>99.057410690347552</v>
      </c>
      <c r="S17" s="14">
        <v>99.031190154431798</v>
      </c>
      <c r="T17" s="14">
        <v>99.593214779089834</v>
      </c>
      <c r="U17" s="14"/>
      <c r="V17" s="14"/>
      <c r="W17" s="14"/>
      <c r="X17" s="14"/>
      <c r="Y17" s="14"/>
      <c r="Z17" s="14"/>
      <c r="AA17" s="14"/>
    </row>
    <row r="18" spans="1:27" s="22" customFormat="1" ht="12.75" customHeight="1" thickBot="1">
      <c r="A18" s="475" t="s">
        <v>4099</v>
      </c>
      <c r="B18" s="475" t="s">
        <v>4098</v>
      </c>
      <c r="C18" s="475" t="s">
        <v>4100</v>
      </c>
      <c r="D18" s="67">
        <v>106.23930560538579</v>
      </c>
      <c r="E18" s="67">
        <v>104.93495354471322</v>
      </c>
      <c r="F18" s="67">
        <v>103.76344311670331</v>
      </c>
      <c r="G18" s="67">
        <v>102.84622323615542</v>
      </c>
      <c r="H18" s="67">
        <v>102.33684358500908</v>
      </c>
      <c r="I18" s="67">
        <v>101.88794010887796</v>
      </c>
      <c r="J18" s="67">
        <v>101.30762299549869</v>
      </c>
      <c r="K18" s="67">
        <v>101.83356108661653</v>
      </c>
      <c r="L18" s="67">
        <v>102.89261259191112</v>
      </c>
      <c r="M18" s="67">
        <v>102.66932724532127</v>
      </c>
      <c r="N18" s="67">
        <v>101.28228936118084</v>
      </c>
      <c r="O18" s="67">
        <v>100.96187408384314</v>
      </c>
      <c r="P18" s="67">
        <v>100.5601176055588</v>
      </c>
      <c r="Q18" s="67">
        <v>99.806895715911935</v>
      </c>
      <c r="R18" s="67">
        <v>99.827284338120535</v>
      </c>
      <c r="S18" s="67">
        <v>100.01284915397339</v>
      </c>
      <c r="T18" s="67">
        <v>100.85078155910747</v>
      </c>
      <c r="U18" s="67"/>
      <c r="V18" s="67"/>
      <c r="W18" s="67"/>
      <c r="X18" s="67"/>
      <c r="Y18" s="67"/>
      <c r="Z18" s="67"/>
      <c r="AA18" s="67"/>
    </row>
    <row r="19" spans="1:27" s="22" customFormat="1" ht="5.0999999999999996" customHeight="1">
      <c r="A19" s="20"/>
      <c r="B19" s="20"/>
      <c r="C19" s="20"/>
      <c r="D19" s="24"/>
      <c r="E19" s="24"/>
      <c r="F19" s="24"/>
      <c r="G19" s="24"/>
      <c r="H19" s="24"/>
      <c r="I19" s="24"/>
      <c r="J19" s="24"/>
      <c r="K19" s="24"/>
      <c r="L19" s="24"/>
      <c r="M19" s="24"/>
      <c r="N19" s="24"/>
      <c r="O19" s="24"/>
      <c r="P19" s="24"/>
      <c r="Q19" s="24"/>
      <c r="R19" s="24"/>
      <c r="S19" s="24"/>
      <c r="T19" s="24"/>
      <c r="U19" s="24"/>
      <c r="V19" s="24"/>
      <c r="W19" s="24"/>
      <c r="X19" s="24"/>
      <c r="Y19" s="24"/>
      <c r="Z19" s="24"/>
      <c r="AA19" s="24"/>
    </row>
    <row r="20" spans="1:27" s="22" customFormat="1" ht="12.75" customHeight="1">
      <c r="A20" s="108" t="s">
        <v>2581</v>
      </c>
      <c r="B20" s="108" t="s">
        <v>2582</v>
      </c>
      <c r="C20" s="108" t="s">
        <v>2583</v>
      </c>
      <c r="D20" s="24"/>
      <c r="E20" s="24"/>
      <c r="F20" s="24"/>
      <c r="G20" s="24"/>
      <c r="H20" s="24"/>
      <c r="I20" s="24"/>
      <c r="J20" s="24"/>
      <c r="K20" s="24"/>
      <c r="L20" s="24"/>
      <c r="M20" s="24"/>
      <c r="N20" s="24"/>
      <c r="O20" s="24"/>
      <c r="P20" s="24"/>
      <c r="Q20" s="24"/>
      <c r="R20" s="24"/>
      <c r="S20" s="24"/>
      <c r="T20" s="24"/>
      <c r="U20" s="24"/>
      <c r="V20" s="24"/>
      <c r="W20" s="24"/>
      <c r="X20" s="24"/>
      <c r="Y20" s="24"/>
      <c r="Z20" s="24"/>
      <c r="AA20" s="24"/>
    </row>
  </sheetData>
  <mergeCells count="5">
    <mergeCell ref="A6:A7"/>
    <mergeCell ref="C6:C7"/>
    <mergeCell ref="B6:B7"/>
    <mergeCell ref="D6:O6"/>
    <mergeCell ref="P6:AA6"/>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27" width="9.140625" style="24" customWidth="1"/>
    <col min="28" max="16384" width="9.140625" style="24"/>
  </cols>
  <sheetData>
    <row r="1" spans="1:27" ht="15" customHeight="1">
      <c r="A1" s="49" t="s">
        <v>595</v>
      </c>
      <c r="B1" s="49" t="s">
        <v>202</v>
      </c>
      <c r="C1" s="49" t="s">
        <v>596</v>
      </c>
    </row>
    <row r="2" spans="1:27" ht="5.0999999999999996" customHeight="1">
      <c r="A2" s="49"/>
      <c r="B2" s="49"/>
      <c r="C2" s="49"/>
    </row>
    <row r="3" spans="1:27" s="37" customFormat="1" ht="18.75" customHeight="1">
      <c r="A3" s="35" t="s">
        <v>4643</v>
      </c>
      <c r="B3" s="35" t="s">
        <v>4642</v>
      </c>
      <c r="C3" s="35" t="s">
        <v>4641</v>
      </c>
    </row>
    <row r="4" spans="1:27" s="22" customFormat="1" ht="5.0999999999999996" customHeight="1">
      <c r="A4" s="124"/>
      <c r="B4" s="124"/>
      <c r="C4" s="124"/>
    </row>
    <row r="5" spans="1:27" s="22" customFormat="1" ht="12.75" customHeight="1" thickBot="1">
      <c r="A5" s="125" t="s">
        <v>935</v>
      </c>
      <c r="B5" s="125" t="s">
        <v>113</v>
      </c>
      <c r="C5" s="125" t="s">
        <v>936</v>
      </c>
      <c r="D5" s="30"/>
      <c r="E5" s="30"/>
      <c r="F5" s="30"/>
      <c r="G5" s="30"/>
      <c r="H5" s="30"/>
      <c r="I5" s="30"/>
      <c r="J5" s="30"/>
      <c r="K5" s="30"/>
      <c r="L5" s="30"/>
      <c r="M5" s="30"/>
      <c r="N5" s="30"/>
      <c r="O5" s="30"/>
      <c r="P5" s="30"/>
      <c r="Q5" s="30"/>
      <c r="R5" s="30"/>
      <c r="S5" s="30"/>
      <c r="T5" s="30"/>
      <c r="U5" s="30"/>
      <c r="V5" s="30"/>
      <c r="W5" s="30"/>
      <c r="X5" s="30"/>
      <c r="Y5" s="30"/>
      <c r="Z5" s="30"/>
      <c r="AA5" s="30"/>
    </row>
    <row r="6" spans="1:27" s="22" customFormat="1" ht="17.100000000000001" customHeight="1">
      <c r="A6" s="1362"/>
      <c r="B6" s="1362"/>
      <c r="C6" s="1362"/>
      <c r="D6" s="1359">
        <v>2018</v>
      </c>
      <c r="E6" s="1360"/>
      <c r="F6" s="1360"/>
      <c r="G6" s="1360"/>
      <c r="H6" s="1360"/>
      <c r="I6" s="1360"/>
      <c r="J6" s="1360"/>
      <c r="K6" s="1360"/>
      <c r="L6" s="1360"/>
      <c r="M6" s="1360"/>
      <c r="N6" s="1360"/>
      <c r="O6" s="1361"/>
      <c r="P6" s="1359">
        <v>2019</v>
      </c>
      <c r="Q6" s="1360"/>
      <c r="R6" s="1360"/>
      <c r="S6" s="1360"/>
      <c r="T6" s="1360"/>
      <c r="U6" s="1360"/>
      <c r="V6" s="1360"/>
      <c r="W6" s="1360"/>
      <c r="X6" s="1360"/>
      <c r="Y6" s="1360"/>
      <c r="Z6" s="1360"/>
      <c r="AA6" s="1361"/>
    </row>
    <row r="7" spans="1:27" s="22" customFormat="1" ht="17.100000000000001" customHeight="1" thickBot="1">
      <c r="A7" s="1363"/>
      <c r="B7" s="1363"/>
      <c r="C7" s="1363"/>
      <c r="D7" s="129" t="s">
        <v>777</v>
      </c>
      <c r="E7" s="129" t="s">
        <v>778</v>
      </c>
      <c r="F7" s="129" t="s">
        <v>779</v>
      </c>
      <c r="G7" s="129" t="s">
        <v>780</v>
      </c>
      <c r="H7" s="129" t="s">
        <v>781</v>
      </c>
      <c r="I7" s="129" t="s">
        <v>782</v>
      </c>
      <c r="J7" s="129" t="s">
        <v>783</v>
      </c>
      <c r="K7" s="129" t="s">
        <v>784</v>
      </c>
      <c r="L7" s="129" t="s">
        <v>785</v>
      </c>
      <c r="M7" s="129" t="s">
        <v>786</v>
      </c>
      <c r="N7" s="129" t="s">
        <v>787</v>
      </c>
      <c r="O7" s="129" t="s">
        <v>788</v>
      </c>
      <c r="P7" s="129" t="s">
        <v>777</v>
      </c>
      <c r="Q7" s="129" t="s">
        <v>778</v>
      </c>
      <c r="R7" s="129" t="s">
        <v>779</v>
      </c>
      <c r="S7" s="129" t="s">
        <v>780</v>
      </c>
      <c r="T7" s="129" t="s">
        <v>781</v>
      </c>
      <c r="U7" s="129" t="s">
        <v>782</v>
      </c>
      <c r="V7" s="129" t="s">
        <v>783</v>
      </c>
      <c r="W7" s="129" t="s">
        <v>784</v>
      </c>
      <c r="X7" s="129" t="s">
        <v>785</v>
      </c>
      <c r="Y7" s="129" t="s">
        <v>786</v>
      </c>
      <c r="Z7" s="129" t="s">
        <v>787</v>
      </c>
      <c r="AA7" s="129" t="s">
        <v>788</v>
      </c>
    </row>
    <row r="8" spans="1:27" s="22" customFormat="1" ht="5.0999999999999996" customHeight="1">
      <c r="A8" s="476"/>
      <c r="B8" s="476"/>
      <c r="C8" s="476"/>
      <c r="D8" s="128"/>
      <c r="E8" s="128"/>
      <c r="F8" s="128"/>
      <c r="G8" s="128"/>
      <c r="H8" s="128"/>
      <c r="I8" s="128"/>
      <c r="J8" s="128"/>
      <c r="K8" s="128"/>
      <c r="L8" s="128"/>
      <c r="M8" s="128"/>
      <c r="N8" s="128"/>
      <c r="O8" s="128"/>
      <c r="P8" s="128"/>
      <c r="Q8" s="128"/>
      <c r="R8" s="128"/>
      <c r="S8" s="128"/>
      <c r="T8" s="128"/>
      <c r="U8" s="128"/>
      <c r="V8" s="128"/>
      <c r="W8" s="128"/>
      <c r="X8" s="128"/>
      <c r="Y8" s="128"/>
      <c r="Z8" s="128"/>
      <c r="AA8" s="128"/>
    </row>
    <row r="9" spans="1:27" s="126" customFormat="1" ht="12.75" customHeight="1">
      <c r="A9" s="473" t="s">
        <v>767</v>
      </c>
      <c r="B9" s="473" t="s">
        <v>115</v>
      </c>
      <c r="C9" s="473" t="s">
        <v>768</v>
      </c>
      <c r="D9" s="122">
        <v>100.55777062286386</v>
      </c>
      <c r="E9" s="122">
        <v>101.41575815507453</v>
      </c>
      <c r="F9" s="122">
        <v>101.13372489425893</v>
      </c>
      <c r="G9" s="122">
        <v>100.62640066743744</v>
      </c>
      <c r="H9" s="123">
        <v>100.13235772622673</v>
      </c>
      <c r="I9" s="122">
        <v>99.893559409586814</v>
      </c>
      <c r="J9" s="122">
        <v>99.217142714802478</v>
      </c>
      <c r="K9" s="122">
        <v>98.798182150075846</v>
      </c>
      <c r="L9" s="122">
        <v>98.870984206891663</v>
      </c>
      <c r="M9" s="122">
        <v>99.130779443036573</v>
      </c>
      <c r="N9" s="122">
        <v>99.808205613766134</v>
      </c>
      <c r="O9" s="122">
        <v>100.48634463686432</v>
      </c>
      <c r="P9" s="122">
        <v>100.4270304745182</v>
      </c>
      <c r="Q9" s="122">
        <v>100.22953005966382</v>
      </c>
      <c r="R9" s="122">
        <v>99.977419438254103</v>
      </c>
      <c r="S9" s="122">
        <v>99.611759475378108</v>
      </c>
      <c r="T9" s="123">
        <v>99.733821571268919</v>
      </c>
      <c r="U9" s="122"/>
      <c r="V9" s="122"/>
      <c r="W9" s="122"/>
      <c r="X9" s="122"/>
      <c r="Y9" s="122"/>
      <c r="Z9" s="122"/>
      <c r="AA9" s="122"/>
    </row>
    <row r="10" spans="1:27" s="22" customFormat="1" ht="12.75" customHeight="1">
      <c r="A10" s="474" t="s">
        <v>693</v>
      </c>
      <c r="B10" s="474" t="s">
        <v>116</v>
      </c>
      <c r="C10" s="474" t="s">
        <v>694</v>
      </c>
      <c r="D10" s="12">
        <v>99.236937129260454</v>
      </c>
      <c r="E10" s="12">
        <v>99.234853811027108</v>
      </c>
      <c r="F10" s="12">
        <v>98.265168371380867</v>
      </c>
      <c r="G10" s="12">
        <v>97.639734844864606</v>
      </c>
      <c r="H10" s="12">
        <v>97.347191799845859</v>
      </c>
      <c r="I10" s="12">
        <v>96.426840532932516</v>
      </c>
      <c r="J10" s="12">
        <v>95.770264000768137</v>
      </c>
      <c r="K10" s="12">
        <v>96.336667084251829</v>
      </c>
      <c r="L10" s="12">
        <v>96.477039710623117</v>
      </c>
      <c r="M10" s="12">
        <v>97.995031969799712</v>
      </c>
      <c r="N10" s="12">
        <v>98.712239705614962</v>
      </c>
      <c r="O10" s="12">
        <v>98.183495684410161</v>
      </c>
      <c r="P10" s="12">
        <v>100.51755579368142</v>
      </c>
      <c r="Q10" s="12">
        <v>100.18340184334915</v>
      </c>
      <c r="R10" s="12">
        <v>99.871585986251446</v>
      </c>
      <c r="S10" s="12">
        <v>99.836296482978099</v>
      </c>
      <c r="T10" s="12">
        <v>100.63109200837792</v>
      </c>
      <c r="U10" s="12"/>
      <c r="V10" s="12"/>
      <c r="W10" s="12"/>
      <c r="X10" s="12"/>
      <c r="Y10" s="12"/>
      <c r="Z10" s="12"/>
      <c r="AA10" s="12"/>
    </row>
    <row r="11" spans="1:27" s="22" customFormat="1" ht="12.75" customHeight="1">
      <c r="A11" s="474" t="s">
        <v>695</v>
      </c>
      <c r="B11" s="474" t="s">
        <v>117</v>
      </c>
      <c r="C11" s="474" t="s">
        <v>696</v>
      </c>
      <c r="D11" s="14">
        <v>100.70696449662636</v>
      </c>
      <c r="E11" s="14">
        <v>101.79137781769721</v>
      </c>
      <c r="F11" s="14">
        <v>101.40008276386826</v>
      </c>
      <c r="G11" s="14">
        <v>100.93730069503187</v>
      </c>
      <c r="H11" s="14">
        <v>100.63830807129688</v>
      </c>
      <c r="I11" s="14">
        <v>99.900953216863968</v>
      </c>
      <c r="J11" s="14">
        <v>99.418748933697557</v>
      </c>
      <c r="K11" s="14">
        <v>98.82655460869168</v>
      </c>
      <c r="L11" s="14">
        <v>98.615730215613553</v>
      </c>
      <c r="M11" s="14">
        <v>99.136514350789085</v>
      </c>
      <c r="N11" s="14">
        <v>100.38321549731491</v>
      </c>
      <c r="O11" s="14">
        <v>100.96219793380318</v>
      </c>
      <c r="P11" s="14">
        <v>100.63644755789711</v>
      </c>
      <c r="Q11" s="14">
        <v>100.5151327525726</v>
      </c>
      <c r="R11" s="14">
        <v>100.04026506719275</v>
      </c>
      <c r="S11" s="14">
        <v>99.458130314311404</v>
      </c>
      <c r="T11" s="14">
        <v>99.658265343532904</v>
      </c>
      <c r="U11" s="14"/>
      <c r="V11" s="14"/>
      <c r="W11" s="14"/>
      <c r="X11" s="14"/>
      <c r="Y11" s="14"/>
      <c r="Z11" s="14"/>
      <c r="AA11" s="14"/>
    </row>
    <row r="12" spans="1:27" s="22" customFormat="1" ht="12.75" customHeight="1">
      <c r="A12" s="474" t="s">
        <v>697</v>
      </c>
      <c r="B12" s="474" t="s">
        <v>118</v>
      </c>
      <c r="C12" s="474" t="s">
        <v>698</v>
      </c>
      <c r="D12" s="14">
        <v>100.74025028268534</v>
      </c>
      <c r="E12" s="14">
        <v>101.63906762251189</v>
      </c>
      <c r="F12" s="14">
        <v>101.4722283752743</v>
      </c>
      <c r="G12" s="14">
        <v>100.81162336299099</v>
      </c>
      <c r="H12" s="14">
        <v>100.12578595602257</v>
      </c>
      <c r="I12" s="14">
        <v>101.02426824908153</v>
      </c>
      <c r="J12" s="14">
        <v>100.54720375891944</v>
      </c>
      <c r="K12" s="14">
        <v>99.319426913246559</v>
      </c>
      <c r="L12" s="14">
        <v>99.869197826102265</v>
      </c>
      <c r="M12" s="14">
        <v>100.23880821660627</v>
      </c>
      <c r="N12" s="14">
        <v>100.86029386810398</v>
      </c>
      <c r="O12" s="14">
        <v>101.82920720142785</v>
      </c>
      <c r="P12" s="14">
        <v>100.01174043918451</v>
      </c>
      <c r="Q12" s="14">
        <v>100.08643939149428</v>
      </c>
      <c r="R12" s="14">
        <v>100.03031412794961</v>
      </c>
      <c r="S12" s="14">
        <v>100.450859098131</v>
      </c>
      <c r="T12" s="14">
        <v>100.94689847241811</v>
      </c>
      <c r="U12" s="14"/>
      <c r="V12" s="14"/>
      <c r="W12" s="14"/>
      <c r="X12" s="14"/>
      <c r="Y12" s="14"/>
      <c r="Z12" s="14"/>
      <c r="AA12" s="14"/>
    </row>
    <row r="13" spans="1:27" s="22" customFormat="1" ht="12.75" customHeight="1">
      <c r="A13" s="474" t="s">
        <v>699</v>
      </c>
      <c r="B13" s="474" t="s">
        <v>119</v>
      </c>
      <c r="C13" s="474" t="s">
        <v>700</v>
      </c>
      <c r="D13" s="14">
        <v>101.70863508608188</v>
      </c>
      <c r="E13" s="14">
        <v>103.34762463878701</v>
      </c>
      <c r="F13" s="14">
        <v>103.17916230436077</v>
      </c>
      <c r="G13" s="14">
        <v>102.52940004704831</v>
      </c>
      <c r="H13" s="14">
        <v>102.39165474697218</v>
      </c>
      <c r="I13" s="14">
        <v>103.07483155431241</v>
      </c>
      <c r="J13" s="14">
        <v>102.92122054909285</v>
      </c>
      <c r="K13" s="14">
        <v>101.83261601241196</v>
      </c>
      <c r="L13" s="14">
        <v>101.37166778664309</v>
      </c>
      <c r="M13" s="14">
        <v>101.9070058734183</v>
      </c>
      <c r="N13" s="14">
        <v>102.59820568244361</v>
      </c>
      <c r="O13" s="14">
        <v>103.68790039249683</v>
      </c>
      <c r="P13" s="14">
        <v>100.43303131131056</v>
      </c>
      <c r="Q13" s="14">
        <v>100.6611006843212</v>
      </c>
      <c r="R13" s="14">
        <v>100.69940507350795</v>
      </c>
      <c r="S13" s="14">
        <v>100.57536872519715</v>
      </c>
      <c r="T13" s="14">
        <v>100.63416209504999</v>
      </c>
      <c r="U13" s="14"/>
      <c r="V13" s="14"/>
      <c r="W13" s="14"/>
      <c r="X13" s="14"/>
      <c r="Y13" s="14"/>
      <c r="Z13" s="14"/>
      <c r="AA13" s="14"/>
    </row>
    <row r="14" spans="1:27" s="22" customFormat="1" ht="12.75" customHeight="1">
      <c r="A14" s="474" t="s">
        <v>701</v>
      </c>
      <c r="B14" s="474" t="s">
        <v>127</v>
      </c>
      <c r="C14" s="474" t="s">
        <v>702</v>
      </c>
      <c r="D14" s="14">
        <v>101.51356396555951</v>
      </c>
      <c r="E14" s="14">
        <v>102.1399778552297</v>
      </c>
      <c r="F14" s="14">
        <v>102.34344263995851</v>
      </c>
      <c r="G14" s="14">
        <v>101.69167205594076</v>
      </c>
      <c r="H14" s="14">
        <v>101.45919142613901</v>
      </c>
      <c r="I14" s="14">
        <v>101.06679779756827</v>
      </c>
      <c r="J14" s="14">
        <v>101.04543621257437</v>
      </c>
      <c r="K14" s="14">
        <v>100.01431070312559</v>
      </c>
      <c r="L14" s="14">
        <v>100.34037333540329</v>
      </c>
      <c r="M14" s="14">
        <v>101.23982986934072</v>
      </c>
      <c r="N14" s="14">
        <v>101.6847943308736</v>
      </c>
      <c r="O14" s="14">
        <v>102.20086397192915</v>
      </c>
      <c r="P14" s="14">
        <v>100.13999968645504</v>
      </c>
      <c r="Q14" s="14">
        <v>99.950620154850768</v>
      </c>
      <c r="R14" s="14">
        <v>99.50672533833675</v>
      </c>
      <c r="S14" s="14">
        <v>99.317282206019456</v>
      </c>
      <c r="T14" s="14">
        <v>99.329438887623525</v>
      </c>
      <c r="U14" s="14"/>
      <c r="V14" s="14"/>
      <c r="W14" s="14"/>
      <c r="X14" s="14"/>
      <c r="Y14" s="14"/>
      <c r="Z14" s="14"/>
      <c r="AA14" s="14"/>
    </row>
    <row r="15" spans="1:27" s="22" customFormat="1" ht="12.75" customHeight="1">
      <c r="A15" s="474" t="s">
        <v>703</v>
      </c>
      <c r="B15" s="474" t="s">
        <v>120</v>
      </c>
      <c r="C15" s="474" t="s">
        <v>704</v>
      </c>
      <c r="D15" s="12">
        <v>100.19302248376529</v>
      </c>
      <c r="E15" s="12">
        <v>101.51696171146591</v>
      </c>
      <c r="F15" s="12">
        <v>101.22130857428485</v>
      </c>
      <c r="G15" s="12">
        <v>100.84082350007736</v>
      </c>
      <c r="H15" s="12">
        <v>100.41117243573747</v>
      </c>
      <c r="I15" s="12">
        <v>100.44349674329884</v>
      </c>
      <c r="J15" s="12">
        <v>99.733093609354427</v>
      </c>
      <c r="K15" s="12">
        <v>99.083876321418202</v>
      </c>
      <c r="L15" s="12">
        <v>98.569468001979118</v>
      </c>
      <c r="M15" s="12">
        <v>98.879106559969927</v>
      </c>
      <c r="N15" s="12">
        <v>99.740108013903267</v>
      </c>
      <c r="O15" s="12">
        <v>100.35121772681647</v>
      </c>
      <c r="P15" s="12">
        <v>99.946439031973995</v>
      </c>
      <c r="Q15" s="12">
        <v>100.29787705912642</v>
      </c>
      <c r="R15" s="12">
        <v>100.16104559724552</v>
      </c>
      <c r="S15" s="12">
        <v>100.00286685906805</v>
      </c>
      <c r="T15" s="12">
        <v>99.4828409700023</v>
      </c>
      <c r="U15" s="12"/>
      <c r="V15" s="12"/>
      <c r="W15" s="12"/>
      <c r="X15" s="12"/>
      <c r="Y15" s="12"/>
      <c r="Z15" s="12"/>
      <c r="AA15" s="12"/>
    </row>
    <row r="16" spans="1:27" s="22" customFormat="1" ht="12.75" customHeight="1">
      <c r="A16" s="474" t="s">
        <v>705</v>
      </c>
      <c r="B16" s="474" t="s">
        <v>121</v>
      </c>
      <c r="C16" s="474" t="s">
        <v>706</v>
      </c>
      <c r="D16" s="12">
        <v>100.33235691421598</v>
      </c>
      <c r="E16" s="12">
        <v>101.54106743450215</v>
      </c>
      <c r="F16" s="12">
        <v>101.54695770976741</v>
      </c>
      <c r="G16" s="12">
        <v>101.26823534253316</v>
      </c>
      <c r="H16" s="12">
        <v>100.77986743791271</v>
      </c>
      <c r="I16" s="12">
        <v>101.11557834860541</v>
      </c>
      <c r="J16" s="12">
        <v>99.752655992085209</v>
      </c>
      <c r="K16" s="12">
        <v>98.65935415186101</v>
      </c>
      <c r="L16" s="12">
        <v>98.089128099575106</v>
      </c>
      <c r="M16" s="12">
        <v>98.316701706889944</v>
      </c>
      <c r="N16" s="12">
        <v>99.025731040784521</v>
      </c>
      <c r="O16" s="12">
        <v>99.744642058416815</v>
      </c>
      <c r="P16" s="12">
        <v>100.26719786060036</v>
      </c>
      <c r="Q16" s="12">
        <v>100.51167920211456</v>
      </c>
      <c r="R16" s="12">
        <v>100.6705725788275</v>
      </c>
      <c r="S16" s="12">
        <v>100.53576838060157</v>
      </c>
      <c r="T16" s="12">
        <v>100.56607329407625</v>
      </c>
      <c r="U16" s="12"/>
      <c r="V16" s="12"/>
      <c r="W16" s="12"/>
      <c r="X16" s="12"/>
      <c r="Y16" s="12"/>
      <c r="Z16" s="12"/>
      <c r="AA16" s="12"/>
    </row>
    <row r="17" spans="1:27" s="22" customFormat="1" ht="12.75" customHeight="1">
      <c r="A17" s="474" t="s">
        <v>691</v>
      </c>
      <c r="B17" s="474" t="s">
        <v>2741</v>
      </c>
      <c r="C17" s="474" t="s">
        <v>692</v>
      </c>
      <c r="D17" s="14">
        <v>100.45026967975723</v>
      </c>
      <c r="E17" s="14">
        <v>101.40169530496068</v>
      </c>
      <c r="F17" s="14">
        <v>101.13468651923068</v>
      </c>
      <c r="G17" s="14">
        <v>100.61108270755888</v>
      </c>
      <c r="H17" s="14">
        <v>100.030719947832</v>
      </c>
      <c r="I17" s="14">
        <v>99.698095532575621</v>
      </c>
      <c r="J17" s="14">
        <v>98.962562063143594</v>
      </c>
      <c r="K17" s="14">
        <v>98.734678832737359</v>
      </c>
      <c r="L17" s="14">
        <v>98.773171782572518</v>
      </c>
      <c r="M17" s="14">
        <v>98.855569763254465</v>
      </c>
      <c r="N17" s="14">
        <v>99.44767179930956</v>
      </c>
      <c r="O17" s="14">
        <v>100.18610306192653</v>
      </c>
      <c r="P17" s="14">
        <v>100.48523154217779</v>
      </c>
      <c r="Q17" s="14">
        <v>100.23364054913928</v>
      </c>
      <c r="R17" s="14">
        <v>99.995307446808496</v>
      </c>
      <c r="S17" s="14">
        <v>99.451270772522719</v>
      </c>
      <c r="T17" s="14">
        <v>99.438751201985738</v>
      </c>
      <c r="U17" s="14"/>
      <c r="V17" s="14"/>
      <c r="W17" s="14"/>
      <c r="X17" s="14"/>
      <c r="Y17" s="14"/>
      <c r="Z17" s="14"/>
      <c r="AA17" s="14"/>
    </row>
    <row r="18" spans="1:27" s="22" customFormat="1" ht="12.75" customHeight="1" thickBot="1">
      <c r="A18" s="475" t="s">
        <v>4099</v>
      </c>
      <c r="B18" s="475" t="s">
        <v>4098</v>
      </c>
      <c r="C18" s="475" t="s">
        <v>4100</v>
      </c>
      <c r="D18" s="67">
        <v>100.90418944110644</v>
      </c>
      <c r="E18" s="67">
        <v>101.09543635187389</v>
      </c>
      <c r="F18" s="67">
        <v>100.5643115443428</v>
      </c>
      <c r="G18" s="67">
        <v>100.13747052218945</v>
      </c>
      <c r="H18" s="67">
        <v>99.757206469251031</v>
      </c>
      <c r="I18" s="67">
        <v>99.403213670234067</v>
      </c>
      <c r="J18" s="67">
        <v>98.855253726898113</v>
      </c>
      <c r="K18" s="67">
        <v>98.671407392133887</v>
      </c>
      <c r="L18" s="67">
        <v>99.327761642147493</v>
      </c>
      <c r="M18" s="67">
        <v>99.532482460173583</v>
      </c>
      <c r="N18" s="67">
        <v>100.25394076059956</v>
      </c>
      <c r="O18" s="67">
        <v>100.96187408384314</v>
      </c>
      <c r="P18" s="67">
        <v>100.5026625066883</v>
      </c>
      <c r="Q18" s="67">
        <v>99.938930065292709</v>
      </c>
      <c r="R18" s="67">
        <v>99.434189528490464</v>
      </c>
      <c r="S18" s="67">
        <v>99.196194849545577</v>
      </c>
      <c r="T18" s="67">
        <v>99.647439490103608</v>
      </c>
      <c r="U18" s="67"/>
      <c r="V18" s="67"/>
      <c r="W18" s="67"/>
      <c r="X18" s="67"/>
      <c r="Y18" s="67"/>
      <c r="Z18" s="67"/>
      <c r="AA18" s="67"/>
    </row>
    <row r="19" spans="1:27" s="22" customFormat="1" ht="5.0999999999999996" customHeight="1">
      <c r="A19" s="20"/>
      <c r="B19" s="20"/>
      <c r="C19" s="20"/>
      <c r="D19" s="24"/>
      <c r="E19" s="24"/>
      <c r="F19" s="24"/>
      <c r="G19" s="24"/>
      <c r="H19" s="24"/>
      <c r="I19" s="24"/>
      <c r="J19" s="24"/>
      <c r="K19" s="24"/>
      <c r="L19" s="24"/>
      <c r="M19" s="24"/>
      <c r="N19" s="24"/>
      <c r="O19" s="24"/>
      <c r="P19" s="24"/>
      <c r="Q19" s="24"/>
      <c r="R19" s="24"/>
      <c r="S19" s="24"/>
      <c r="T19" s="24"/>
      <c r="U19" s="24"/>
      <c r="V19" s="24"/>
      <c r="W19" s="24"/>
      <c r="X19" s="24"/>
      <c r="Y19" s="24"/>
      <c r="Z19" s="24"/>
      <c r="AA19" s="24"/>
    </row>
    <row r="20" spans="1:27" s="22" customFormat="1" ht="12.75" customHeight="1">
      <c r="A20" s="108" t="s">
        <v>2581</v>
      </c>
      <c r="B20" s="108" t="s">
        <v>2582</v>
      </c>
      <c r="C20" s="108" t="s">
        <v>2583</v>
      </c>
      <c r="D20" s="24"/>
      <c r="E20" s="24"/>
      <c r="F20" s="24"/>
      <c r="G20" s="24"/>
      <c r="H20" s="24"/>
      <c r="I20" s="24"/>
      <c r="J20" s="24"/>
      <c r="K20" s="24"/>
      <c r="L20" s="24"/>
      <c r="M20" s="24"/>
      <c r="N20" s="24"/>
      <c r="O20" s="24"/>
      <c r="P20" s="24"/>
      <c r="Q20" s="24"/>
      <c r="R20" s="24"/>
      <c r="S20" s="24"/>
      <c r="T20" s="24"/>
      <c r="U20" s="24"/>
      <c r="V20" s="24"/>
      <c r="W20" s="24"/>
      <c r="X20" s="24"/>
      <c r="Y20" s="24"/>
      <c r="Z20" s="24"/>
      <c r="AA20" s="24"/>
    </row>
  </sheetData>
  <mergeCells count="5">
    <mergeCell ref="D6:O6"/>
    <mergeCell ref="B6:B7"/>
    <mergeCell ref="A6:A7"/>
    <mergeCell ref="C6:C7"/>
    <mergeCell ref="P6:AA6"/>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27" width="9.140625" style="24" customWidth="1"/>
    <col min="28" max="16384" width="9.140625" style="24"/>
  </cols>
  <sheetData>
    <row r="1" spans="1:27" ht="15" customHeight="1">
      <c r="A1" s="49" t="s">
        <v>595</v>
      </c>
      <c r="B1" s="49" t="s">
        <v>202</v>
      </c>
      <c r="C1" s="49" t="s">
        <v>596</v>
      </c>
    </row>
    <row r="2" spans="1:27" ht="5.0999999999999996" customHeight="1">
      <c r="A2" s="49"/>
      <c r="B2" s="49"/>
      <c r="C2" s="49"/>
    </row>
    <row r="3" spans="1:27" s="37" customFormat="1" ht="18.75" customHeight="1">
      <c r="A3" s="35" t="s">
        <v>4656</v>
      </c>
      <c r="B3" s="35" t="s">
        <v>4657</v>
      </c>
      <c r="C3" s="35" t="s">
        <v>4658</v>
      </c>
    </row>
    <row r="4" spans="1:27" s="22" customFormat="1" ht="5.0999999999999996" customHeight="1">
      <c r="A4" s="124"/>
      <c r="B4" s="124"/>
      <c r="C4" s="124"/>
    </row>
    <row r="5" spans="1:27" s="22" customFormat="1" ht="12.75" customHeight="1" thickBot="1">
      <c r="A5" s="125" t="s">
        <v>1381</v>
      </c>
      <c r="B5" s="125" t="s">
        <v>46</v>
      </c>
      <c r="C5" s="125" t="s">
        <v>4660</v>
      </c>
      <c r="D5" s="30"/>
      <c r="E5" s="30"/>
      <c r="F5" s="30"/>
      <c r="G5" s="30"/>
      <c r="H5" s="30"/>
      <c r="I5" s="30"/>
      <c r="J5" s="30"/>
      <c r="K5" s="30"/>
      <c r="L5" s="30"/>
      <c r="M5" s="30"/>
      <c r="N5" s="30"/>
      <c r="O5" s="30"/>
      <c r="P5" s="30"/>
      <c r="Q5" s="30"/>
      <c r="R5" s="30"/>
      <c r="S5" s="30"/>
      <c r="T5" s="30"/>
      <c r="U5" s="30"/>
      <c r="V5" s="30"/>
      <c r="W5" s="30"/>
      <c r="X5" s="30"/>
      <c r="Y5" s="30"/>
      <c r="Z5" s="30"/>
      <c r="AA5" s="30"/>
    </row>
    <row r="6" spans="1:27" s="22" customFormat="1" ht="17.100000000000001" customHeight="1">
      <c r="A6" s="1370"/>
      <c r="B6" s="1370"/>
      <c r="C6" s="1370"/>
      <c r="D6" s="1359">
        <v>2018</v>
      </c>
      <c r="E6" s="1360"/>
      <c r="F6" s="1360"/>
      <c r="G6" s="1360"/>
      <c r="H6" s="1360"/>
      <c r="I6" s="1360"/>
      <c r="J6" s="1360"/>
      <c r="K6" s="1360"/>
      <c r="L6" s="1360"/>
      <c r="M6" s="1360"/>
      <c r="N6" s="1360"/>
      <c r="O6" s="1361"/>
      <c r="P6" s="1359">
        <v>2019</v>
      </c>
      <c r="Q6" s="1360"/>
      <c r="R6" s="1360"/>
      <c r="S6" s="1360"/>
      <c r="T6" s="1360"/>
      <c r="U6" s="1360"/>
      <c r="V6" s="1360"/>
      <c r="W6" s="1360"/>
      <c r="X6" s="1360"/>
      <c r="Y6" s="1360"/>
      <c r="Z6" s="1360"/>
      <c r="AA6" s="1361"/>
    </row>
    <row r="7" spans="1:27" s="22" customFormat="1" ht="17.100000000000001" customHeight="1" thickBot="1">
      <c r="A7" s="1363"/>
      <c r="B7" s="1363"/>
      <c r="C7" s="1363"/>
      <c r="D7" s="606" t="s">
        <v>777</v>
      </c>
      <c r="E7" s="606" t="s">
        <v>1302</v>
      </c>
      <c r="F7" s="606" t="s">
        <v>769</v>
      </c>
      <c r="G7" s="606" t="s">
        <v>1303</v>
      </c>
      <c r="H7" s="606" t="s">
        <v>1304</v>
      </c>
      <c r="I7" s="606" t="s">
        <v>770</v>
      </c>
      <c r="J7" s="606" t="s">
        <v>1305</v>
      </c>
      <c r="K7" s="606" t="s">
        <v>1306</v>
      </c>
      <c r="L7" s="606" t="s">
        <v>771</v>
      </c>
      <c r="M7" s="606" t="s">
        <v>1307</v>
      </c>
      <c r="N7" s="606" t="s">
        <v>1308</v>
      </c>
      <c r="O7" s="606" t="s">
        <v>772</v>
      </c>
      <c r="P7" s="606" t="s">
        <v>777</v>
      </c>
      <c r="Q7" s="606" t="s">
        <v>1302</v>
      </c>
      <c r="R7" s="606" t="s">
        <v>769</v>
      </c>
      <c r="S7" s="606" t="s">
        <v>1303</v>
      </c>
      <c r="T7" s="606" t="s">
        <v>1304</v>
      </c>
      <c r="U7" s="606" t="s">
        <v>770</v>
      </c>
      <c r="V7" s="606" t="s">
        <v>1305</v>
      </c>
      <c r="W7" s="606" t="s">
        <v>1306</v>
      </c>
      <c r="X7" s="606" t="s">
        <v>771</v>
      </c>
      <c r="Y7" s="606" t="s">
        <v>1307</v>
      </c>
      <c r="Z7" s="606" t="s">
        <v>1308</v>
      </c>
      <c r="AA7" s="606" t="s">
        <v>772</v>
      </c>
    </row>
    <row r="8" spans="1:27" s="22" customFormat="1" ht="5.0999999999999996" customHeight="1">
      <c r="A8" s="1223"/>
      <c r="B8" s="1223"/>
      <c r="C8" s="1223"/>
      <c r="D8" s="128"/>
      <c r="E8" s="128"/>
      <c r="F8" s="128"/>
      <c r="G8" s="128"/>
      <c r="H8" s="128"/>
      <c r="I8" s="128"/>
      <c r="J8" s="128"/>
      <c r="K8" s="128"/>
      <c r="L8" s="128"/>
      <c r="M8" s="128"/>
      <c r="N8" s="128"/>
      <c r="O8" s="128"/>
      <c r="P8" s="128"/>
      <c r="Q8" s="128"/>
      <c r="R8" s="128"/>
      <c r="S8" s="128"/>
      <c r="T8" s="128"/>
      <c r="U8" s="128"/>
      <c r="V8" s="128"/>
      <c r="W8" s="128"/>
      <c r="X8" s="128"/>
      <c r="Y8" s="128"/>
      <c r="Z8" s="128"/>
      <c r="AA8" s="128"/>
    </row>
    <row r="9" spans="1:27" s="126" customFormat="1" ht="12.75" customHeight="1">
      <c r="A9" s="473" t="s">
        <v>767</v>
      </c>
      <c r="B9" s="473" t="s">
        <v>115</v>
      </c>
      <c r="C9" s="473" t="s">
        <v>768</v>
      </c>
      <c r="D9" s="122">
        <v>103.22650939025992</v>
      </c>
      <c r="E9" s="122">
        <v>103.37935465012522</v>
      </c>
      <c r="F9" s="122">
        <v>103.14946429239392</v>
      </c>
      <c r="G9" s="122">
        <v>102.86836393450642</v>
      </c>
      <c r="H9" s="123">
        <v>102.56979493918162</v>
      </c>
      <c r="I9" s="122">
        <v>102.26650705904534</v>
      </c>
      <c r="J9" s="122">
        <v>102.09622420772232</v>
      </c>
      <c r="K9" s="122">
        <v>101.94320300543748</v>
      </c>
      <c r="L9" s="122">
        <v>101.86515512241279</v>
      </c>
      <c r="M9" s="122">
        <v>101.75487879210121</v>
      </c>
      <c r="N9" s="122">
        <v>101.64030226556753</v>
      </c>
      <c r="O9" s="122">
        <v>101.54266145238435</v>
      </c>
      <c r="P9" s="122">
        <v>100.35569735298802</v>
      </c>
      <c r="Q9" s="122">
        <v>99.831123501606513</v>
      </c>
      <c r="R9" s="122">
        <v>99.666403080321203</v>
      </c>
      <c r="S9" s="122">
        <v>99.618228208827603</v>
      </c>
      <c r="T9" s="123">
        <v>99.71126703696892</v>
      </c>
      <c r="U9" s="122"/>
      <c r="V9" s="122"/>
      <c r="W9" s="122"/>
      <c r="X9" s="122"/>
      <c r="Y9" s="122"/>
      <c r="Z9" s="122"/>
      <c r="AA9" s="122"/>
    </row>
    <row r="10" spans="1:27" s="22" customFormat="1" ht="12.75" customHeight="1">
      <c r="A10" s="474" t="s">
        <v>693</v>
      </c>
      <c r="B10" s="474" t="s">
        <v>116</v>
      </c>
      <c r="C10" s="474" t="s">
        <v>694</v>
      </c>
      <c r="D10" s="12">
        <v>102.86477843798478</v>
      </c>
      <c r="E10" s="12">
        <v>103.00438219719723</v>
      </c>
      <c r="F10" s="12">
        <v>102.65959778158027</v>
      </c>
      <c r="G10" s="12">
        <v>102.44352642484542</v>
      </c>
      <c r="H10" s="12">
        <v>101.9796631716769</v>
      </c>
      <c r="I10" s="12">
        <v>101.48155555974031</v>
      </c>
      <c r="J10" s="12">
        <v>101.10925399075956</v>
      </c>
      <c r="K10" s="12">
        <v>100.93494225683435</v>
      </c>
      <c r="L10" s="12">
        <v>100.77393784384157</v>
      </c>
      <c r="M10" s="12">
        <v>100.57745411433383</v>
      </c>
      <c r="N10" s="12">
        <v>100.41343419092979</v>
      </c>
      <c r="O10" s="12">
        <v>100.22268174997913</v>
      </c>
      <c r="P10" s="12">
        <v>99.450520048007519</v>
      </c>
      <c r="Q10" s="12">
        <v>99.286258841393774</v>
      </c>
      <c r="R10" s="12">
        <v>99.452603100554342</v>
      </c>
      <c r="S10" s="12">
        <v>99.685250693258865</v>
      </c>
      <c r="T10" s="12">
        <v>100.0436493273356</v>
      </c>
      <c r="U10" s="12"/>
      <c r="V10" s="12"/>
      <c r="W10" s="12"/>
      <c r="X10" s="12"/>
      <c r="Y10" s="12"/>
      <c r="Z10" s="12"/>
      <c r="AA10" s="12"/>
    </row>
    <row r="11" spans="1:27" s="22" customFormat="1" ht="12.75" customHeight="1">
      <c r="A11" s="474" t="s">
        <v>695</v>
      </c>
      <c r="B11" s="474" t="s">
        <v>117</v>
      </c>
      <c r="C11" s="474" t="s">
        <v>696</v>
      </c>
      <c r="D11" s="14">
        <v>102.80033894057819</v>
      </c>
      <c r="E11" s="14">
        <v>103.36034500950836</v>
      </c>
      <c r="F11" s="14">
        <v>103.18458253622144</v>
      </c>
      <c r="G11" s="14">
        <v>102.86406438614119</v>
      </c>
      <c r="H11" s="14">
        <v>102.5146166585326</v>
      </c>
      <c r="I11" s="14">
        <v>102.16197441158738</v>
      </c>
      <c r="J11" s="14">
        <v>101.93068710221962</v>
      </c>
      <c r="K11" s="14">
        <v>101.6868182730406</v>
      </c>
      <c r="L11" s="14">
        <v>101.47217115545911</v>
      </c>
      <c r="M11" s="14">
        <v>101.41338304199208</v>
      </c>
      <c r="N11" s="14">
        <v>101.37363038947737</v>
      </c>
      <c r="O11" s="14">
        <v>101.33896379214649</v>
      </c>
      <c r="P11" s="14">
        <v>100.89150227574957</v>
      </c>
      <c r="Q11" s="14">
        <v>100.29072551359064</v>
      </c>
      <c r="R11" s="14">
        <v>100.0630085570298</v>
      </c>
      <c r="S11" s="14">
        <v>99.918311484806026</v>
      </c>
      <c r="T11" s="14">
        <v>99.930394594466648</v>
      </c>
      <c r="U11" s="14"/>
      <c r="V11" s="14"/>
      <c r="W11" s="14"/>
      <c r="X11" s="14"/>
      <c r="Y11" s="14"/>
      <c r="Z11" s="14"/>
      <c r="AA11" s="14"/>
    </row>
    <row r="12" spans="1:27" s="22" customFormat="1" ht="12.75" customHeight="1">
      <c r="A12" s="474" t="s">
        <v>697</v>
      </c>
      <c r="B12" s="474" t="s">
        <v>118</v>
      </c>
      <c r="C12" s="474" t="s">
        <v>698</v>
      </c>
      <c r="D12" s="14">
        <v>103.51207391302115</v>
      </c>
      <c r="E12" s="14">
        <v>103.79845225527231</v>
      </c>
      <c r="F12" s="14">
        <v>103.67597676706181</v>
      </c>
      <c r="G12" s="14">
        <v>103.1865739621433</v>
      </c>
      <c r="H12" s="14">
        <v>102.81184869849942</v>
      </c>
      <c r="I12" s="14">
        <v>102.45459033509682</v>
      </c>
      <c r="J12" s="14">
        <v>102.40270137799679</v>
      </c>
      <c r="K12" s="14">
        <v>102.32277372290798</v>
      </c>
      <c r="L12" s="14">
        <v>102.37557530784282</v>
      </c>
      <c r="M12" s="14">
        <v>102.41922733156923</v>
      </c>
      <c r="N12" s="14">
        <v>102.37796434032487</v>
      </c>
      <c r="O12" s="14">
        <v>102.33149666032588</v>
      </c>
      <c r="P12" s="14">
        <v>101.09282249329021</v>
      </c>
      <c r="Q12" s="14">
        <v>100.68142943416601</v>
      </c>
      <c r="R12" s="14">
        <v>100.58150755683637</v>
      </c>
      <c r="S12" s="14">
        <v>100.80155794501935</v>
      </c>
      <c r="T12" s="14">
        <v>101.17103398839129</v>
      </c>
      <c r="U12" s="14"/>
      <c r="V12" s="14"/>
      <c r="W12" s="14"/>
      <c r="X12" s="14"/>
      <c r="Y12" s="14"/>
      <c r="Z12" s="14"/>
      <c r="AA12" s="14"/>
    </row>
    <row r="13" spans="1:27" s="22" customFormat="1" ht="12.75" customHeight="1">
      <c r="A13" s="474" t="s">
        <v>699</v>
      </c>
      <c r="B13" s="474" t="s">
        <v>119</v>
      </c>
      <c r="C13" s="474" t="s">
        <v>700</v>
      </c>
      <c r="D13" s="14">
        <v>103.92143475816799</v>
      </c>
      <c r="E13" s="14">
        <v>104.60870419828503</v>
      </c>
      <c r="F13" s="14">
        <v>104.33050659313193</v>
      </c>
      <c r="G13" s="14">
        <v>104.00662835591261</v>
      </c>
      <c r="H13" s="14">
        <v>103.69688631869467</v>
      </c>
      <c r="I13" s="14">
        <v>103.34954795070817</v>
      </c>
      <c r="J13" s="14">
        <v>103.17801718671316</v>
      </c>
      <c r="K13" s="14">
        <v>103.05210131985889</v>
      </c>
      <c r="L13" s="14">
        <v>103.0567625069498</v>
      </c>
      <c r="M13" s="14">
        <v>103.12810771110517</v>
      </c>
      <c r="N13" s="14">
        <v>103.12334290742717</v>
      </c>
      <c r="O13" s="14">
        <v>103.17067603567148</v>
      </c>
      <c r="P13" s="14">
        <v>102.38747317678556</v>
      </c>
      <c r="Q13" s="14">
        <v>101.68442726818101</v>
      </c>
      <c r="R13" s="14">
        <v>101.52090244760001</v>
      </c>
      <c r="S13" s="14">
        <v>101.56854916191847</v>
      </c>
      <c r="T13" s="14">
        <v>101.63631242327523</v>
      </c>
      <c r="U13" s="14"/>
      <c r="V13" s="14"/>
      <c r="W13" s="14"/>
      <c r="X13" s="14"/>
      <c r="Y13" s="14"/>
      <c r="Z13" s="14"/>
      <c r="AA13" s="14"/>
    </row>
    <row r="14" spans="1:27" s="22" customFormat="1" ht="12.75" customHeight="1">
      <c r="A14" s="474" t="s">
        <v>701</v>
      </c>
      <c r="B14" s="474" t="s">
        <v>127</v>
      </c>
      <c r="C14" s="474" t="s">
        <v>702</v>
      </c>
      <c r="D14" s="14">
        <v>111.66366716024605</v>
      </c>
      <c r="E14" s="14">
        <v>111.60149370711613</v>
      </c>
      <c r="F14" s="14">
        <v>111.21941694211641</v>
      </c>
      <c r="G14" s="14">
        <v>110.66893077720303</v>
      </c>
      <c r="H14" s="14">
        <v>110.05945731399025</v>
      </c>
      <c r="I14" s="14">
        <v>109.51679939351979</v>
      </c>
      <c r="J14" s="14">
        <v>109.17794398170919</v>
      </c>
      <c r="K14" s="14">
        <v>108.65442123651445</v>
      </c>
      <c r="L14" s="14">
        <v>108.29994014390189</v>
      </c>
      <c r="M14" s="14">
        <v>108.04538045593561</v>
      </c>
      <c r="N14" s="14">
        <v>107.69628291661142</v>
      </c>
      <c r="O14" s="14">
        <v>107.21205863283916</v>
      </c>
      <c r="P14" s="14">
        <v>100.81799994310754</v>
      </c>
      <c r="Q14" s="14">
        <v>100.41285821807784</v>
      </c>
      <c r="R14" s="14">
        <v>100.06342897468483</v>
      </c>
      <c r="S14" s="14">
        <v>100.00135867941667</v>
      </c>
      <c r="T14" s="14">
        <v>100.01215609131845</v>
      </c>
      <c r="U14" s="14"/>
      <c r="V14" s="14"/>
      <c r="W14" s="14"/>
      <c r="X14" s="14"/>
      <c r="Y14" s="14"/>
      <c r="Z14" s="14"/>
      <c r="AA14" s="14"/>
    </row>
    <row r="15" spans="1:27" s="22" customFormat="1" ht="12.75" customHeight="1">
      <c r="A15" s="474" t="s">
        <v>703</v>
      </c>
      <c r="B15" s="474" t="s">
        <v>120</v>
      </c>
      <c r="C15" s="474" t="s">
        <v>704</v>
      </c>
      <c r="D15" s="12">
        <v>103.90548097341079</v>
      </c>
      <c r="E15" s="12">
        <v>104.37959216508877</v>
      </c>
      <c r="F15" s="12">
        <v>104.1251703069921</v>
      </c>
      <c r="G15" s="12">
        <v>103.70864106283911</v>
      </c>
      <c r="H15" s="12">
        <v>103.14187170135405</v>
      </c>
      <c r="I15" s="12">
        <v>102.52712491410165</v>
      </c>
      <c r="J15" s="12">
        <v>102.20279292471501</v>
      </c>
      <c r="K15" s="12">
        <v>102.08905203325745</v>
      </c>
      <c r="L15" s="12">
        <v>102.02483236969127</v>
      </c>
      <c r="M15" s="12">
        <v>101.88467919330928</v>
      </c>
      <c r="N15" s="12">
        <v>101.7378894113978</v>
      </c>
      <c r="O15" s="12">
        <v>101.62055696623938</v>
      </c>
      <c r="P15" s="12">
        <v>100.10424494323213</v>
      </c>
      <c r="Q15" s="12">
        <v>99.622044207619069</v>
      </c>
      <c r="R15" s="12">
        <v>99.514459471926301</v>
      </c>
      <c r="S15" s="12">
        <v>99.515176267748473</v>
      </c>
      <c r="T15" s="12">
        <v>99.496906542953752</v>
      </c>
      <c r="U15" s="12"/>
      <c r="V15" s="12"/>
      <c r="W15" s="12"/>
      <c r="X15" s="12"/>
      <c r="Y15" s="12"/>
      <c r="Z15" s="12"/>
      <c r="AA15" s="12"/>
    </row>
    <row r="16" spans="1:27" s="22" customFormat="1" ht="12.75" customHeight="1">
      <c r="A16" s="474" t="s">
        <v>705</v>
      </c>
      <c r="B16" s="474" t="s">
        <v>121</v>
      </c>
      <c r="C16" s="474" t="s">
        <v>706</v>
      </c>
      <c r="D16" s="12">
        <v>102.5531346983265</v>
      </c>
      <c r="E16" s="12">
        <v>103.12602673404629</v>
      </c>
      <c r="F16" s="12">
        <v>103.1818883837329</v>
      </c>
      <c r="G16" s="12">
        <v>103.0807974811819</v>
      </c>
      <c r="H16" s="12">
        <v>102.79913102639119</v>
      </c>
      <c r="I16" s="12">
        <v>102.61204332016626</v>
      </c>
      <c r="J16" s="12">
        <v>102.40796899619824</v>
      </c>
      <c r="K16" s="12">
        <v>102.24443978072503</v>
      </c>
      <c r="L16" s="12">
        <v>102.11437215377795</v>
      </c>
      <c r="M16" s="12">
        <v>101.97200107126621</v>
      </c>
      <c r="N16" s="12">
        <v>101.80515519084199</v>
      </c>
      <c r="O16" s="12">
        <v>101.63067079724189</v>
      </c>
      <c r="P16" s="12">
        <v>99.679864685696359</v>
      </c>
      <c r="Q16" s="12">
        <v>99.203831758048551</v>
      </c>
      <c r="R16" s="12">
        <v>99.096729261275101</v>
      </c>
      <c r="S16" s="12">
        <v>99.078328275937494</v>
      </c>
      <c r="T16" s="12">
        <v>99.168989109785059</v>
      </c>
      <c r="U16" s="12"/>
      <c r="V16" s="12"/>
      <c r="W16" s="12"/>
      <c r="X16" s="12"/>
      <c r="Y16" s="12"/>
      <c r="Z16" s="12"/>
      <c r="AA16" s="12"/>
    </row>
    <row r="17" spans="1:27" s="22" customFormat="1" ht="12.75" customHeight="1">
      <c r="A17" s="474" t="s">
        <v>691</v>
      </c>
      <c r="B17" s="474" t="s">
        <v>2741</v>
      </c>
      <c r="C17" s="474" t="s">
        <v>692</v>
      </c>
      <c r="D17" s="14">
        <v>101.92903649350838</v>
      </c>
      <c r="E17" s="14">
        <v>102.09398850920476</v>
      </c>
      <c r="F17" s="14">
        <v>101.90001273351699</v>
      </c>
      <c r="G17" s="14">
        <v>101.69828277881831</v>
      </c>
      <c r="H17" s="14">
        <v>101.48742239476489</v>
      </c>
      <c r="I17" s="14">
        <v>101.23814321480833</v>
      </c>
      <c r="J17" s="14">
        <v>101.13708026534853</v>
      </c>
      <c r="K17" s="14">
        <v>101.02929062821178</v>
      </c>
      <c r="L17" s="14">
        <v>100.98070862969814</v>
      </c>
      <c r="M17" s="14">
        <v>100.85155476319254</v>
      </c>
      <c r="N17" s="14">
        <v>100.75903485873083</v>
      </c>
      <c r="O17" s="14">
        <v>100.71088237091746</v>
      </c>
      <c r="P17" s="14">
        <v>100.22097298077166</v>
      </c>
      <c r="Q17" s="14">
        <v>99.623709917001818</v>
      </c>
      <c r="R17" s="14">
        <v>99.434683455012561</v>
      </c>
      <c r="S17" s="14">
        <v>99.334098406099955</v>
      </c>
      <c r="T17" s="14">
        <v>99.38556411882206</v>
      </c>
      <c r="U17" s="14"/>
      <c r="V17" s="14"/>
      <c r="W17" s="14"/>
      <c r="X17" s="14"/>
      <c r="Y17" s="14"/>
      <c r="Z17" s="14"/>
      <c r="AA17" s="14"/>
    </row>
    <row r="18" spans="1:27" s="22" customFormat="1" ht="12.75" customHeight="1" thickBot="1">
      <c r="A18" s="475" t="s">
        <v>4099</v>
      </c>
      <c r="B18" s="475" t="s">
        <v>4098</v>
      </c>
      <c r="C18" s="475" t="s">
        <v>4100</v>
      </c>
      <c r="D18" s="67">
        <v>106.23930560538579</v>
      </c>
      <c r="E18" s="67">
        <v>105.58248387138072</v>
      </c>
      <c r="F18" s="67">
        <v>104.97084725187693</v>
      </c>
      <c r="G18" s="67">
        <v>104.4343708024779</v>
      </c>
      <c r="H18" s="67">
        <v>104.01111849304598</v>
      </c>
      <c r="I18" s="67">
        <v>103.65437589700075</v>
      </c>
      <c r="J18" s="67">
        <v>103.31673661468589</v>
      </c>
      <c r="K18" s="67">
        <v>103.13132980963462</v>
      </c>
      <c r="L18" s="67">
        <v>103.10489191456158</v>
      </c>
      <c r="M18" s="67">
        <v>103.0612972237948</v>
      </c>
      <c r="N18" s="67">
        <v>102.89635013214718</v>
      </c>
      <c r="O18" s="67">
        <v>102.73066785607283</v>
      </c>
      <c r="P18" s="67">
        <v>100.5601176055588</v>
      </c>
      <c r="Q18" s="67">
        <v>100.18315009730374</v>
      </c>
      <c r="R18" s="67">
        <v>100.06486965916098</v>
      </c>
      <c r="S18" s="67">
        <v>100.05193401577084</v>
      </c>
      <c r="T18" s="67">
        <v>100.2105357334955</v>
      </c>
      <c r="U18" s="67"/>
      <c r="V18" s="67"/>
      <c r="W18" s="67"/>
      <c r="X18" s="67"/>
      <c r="Y18" s="67"/>
      <c r="Z18" s="67"/>
      <c r="AA18" s="67"/>
    </row>
    <row r="19" spans="1:27" s="22" customFormat="1" ht="5.0999999999999996" customHeight="1">
      <c r="A19" s="20"/>
      <c r="B19" s="20"/>
      <c r="C19" s="20"/>
      <c r="D19" s="24"/>
      <c r="E19" s="24"/>
      <c r="F19" s="24"/>
      <c r="G19" s="24"/>
      <c r="H19" s="24"/>
      <c r="I19" s="24"/>
      <c r="J19" s="24"/>
      <c r="K19" s="24"/>
      <c r="L19" s="24"/>
      <c r="M19" s="24"/>
      <c r="N19" s="24"/>
      <c r="O19" s="24"/>
      <c r="P19" s="24"/>
      <c r="Q19" s="24"/>
      <c r="R19" s="24"/>
      <c r="S19" s="24"/>
      <c r="T19" s="24"/>
      <c r="U19" s="24"/>
      <c r="V19" s="24"/>
      <c r="W19" s="24"/>
      <c r="X19" s="24"/>
      <c r="Y19" s="24"/>
      <c r="Z19" s="24"/>
      <c r="AA19" s="24"/>
    </row>
    <row r="20" spans="1:27" s="22" customFormat="1" ht="12.75" customHeight="1">
      <c r="A20" s="108" t="s">
        <v>2581</v>
      </c>
      <c r="B20" s="108" t="s">
        <v>2582</v>
      </c>
      <c r="C20" s="108" t="s">
        <v>2583</v>
      </c>
      <c r="D20" s="24"/>
      <c r="E20" s="24"/>
      <c r="F20" s="24"/>
      <c r="G20" s="24"/>
      <c r="H20" s="24"/>
      <c r="I20" s="24"/>
      <c r="J20" s="24"/>
      <c r="K20" s="24"/>
      <c r="L20" s="24"/>
      <c r="M20" s="24"/>
      <c r="N20" s="24"/>
      <c r="O20" s="24"/>
      <c r="P20" s="24"/>
      <c r="Q20" s="24"/>
      <c r="R20" s="24"/>
      <c r="S20" s="24"/>
      <c r="T20" s="24"/>
      <c r="U20" s="24"/>
      <c r="V20" s="24"/>
      <c r="W20" s="24"/>
      <c r="X20" s="24"/>
      <c r="Y20" s="24"/>
      <c r="Z20" s="24"/>
      <c r="AA20" s="24"/>
    </row>
  </sheetData>
  <mergeCells count="5">
    <mergeCell ref="A6:A7"/>
    <mergeCell ref="B6:B7"/>
    <mergeCell ref="C6:C7"/>
    <mergeCell ref="D6:O6"/>
    <mergeCell ref="P6:AA6"/>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6384" width="9.140625" style="24"/>
  </cols>
  <sheetData>
    <row r="1" spans="1:29">
      <c r="A1" s="49" t="s">
        <v>595</v>
      </c>
      <c r="B1" s="49" t="s">
        <v>202</v>
      </c>
      <c r="C1" s="49" t="s">
        <v>596</v>
      </c>
    </row>
    <row r="2" spans="1:29" ht="5.0999999999999996" customHeight="1"/>
    <row r="3" spans="1:29" s="479" customFormat="1" ht="18.75" customHeight="1">
      <c r="A3" s="478" t="s">
        <v>4640</v>
      </c>
      <c r="B3" s="478" t="s">
        <v>4639</v>
      </c>
      <c r="C3" s="478" t="s">
        <v>4638</v>
      </c>
    </row>
    <row r="4" spans="1:29" s="479" customFormat="1" ht="5.0999999999999996" customHeight="1">
      <c r="A4" s="478"/>
      <c r="B4" s="478"/>
      <c r="C4" s="478"/>
    </row>
    <row r="5" spans="1:29" s="482" customFormat="1" ht="13.5" thickBot="1">
      <c r="A5" s="480" t="s">
        <v>931</v>
      </c>
      <c r="B5" s="480" t="s">
        <v>62</v>
      </c>
      <c r="C5" s="480" t="s">
        <v>932</v>
      </c>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row>
    <row r="6" spans="1:29" s="483" customFormat="1" ht="17.100000000000001" customHeight="1">
      <c r="A6" s="1397"/>
      <c r="B6" s="1397"/>
      <c r="C6" s="1397"/>
      <c r="D6" s="1357">
        <v>2018</v>
      </c>
      <c r="E6" s="1359">
        <v>2018</v>
      </c>
      <c r="F6" s="1360"/>
      <c r="G6" s="1360"/>
      <c r="H6" s="1360"/>
      <c r="I6" s="1360"/>
      <c r="J6" s="1360"/>
      <c r="K6" s="1360"/>
      <c r="L6" s="1360"/>
      <c r="M6" s="1360"/>
      <c r="N6" s="1360"/>
      <c r="O6" s="1360"/>
      <c r="P6" s="1361"/>
      <c r="Q6" s="1357">
        <v>2019</v>
      </c>
      <c r="R6" s="1359">
        <v>2019</v>
      </c>
      <c r="S6" s="1360"/>
      <c r="T6" s="1360"/>
      <c r="U6" s="1360"/>
      <c r="V6" s="1360"/>
      <c r="W6" s="1360"/>
      <c r="X6" s="1360"/>
      <c r="Y6" s="1360"/>
      <c r="Z6" s="1360"/>
      <c r="AA6" s="1360"/>
      <c r="AB6" s="1360"/>
      <c r="AC6" s="1361"/>
    </row>
    <row r="7" spans="1:29" s="484" customFormat="1" ht="17.100000000000001" customHeight="1" thickBot="1">
      <c r="A7" s="1398"/>
      <c r="B7" s="1398"/>
      <c r="C7" s="1398"/>
      <c r="D7" s="1358"/>
      <c r="E7" s="129" t="s">
        <v>777</v>
      </c>
      <c r="F7" s="129" t="s">
        <v>778</v>
      </c>
      <c r="G7" s="129" t="s">
        <v>779</v>
      </c>
      <c r="H7" s="129" t="s">
        <v>780</v>
      </c>
      <c r="I7" s="129" t="s">
        <v>781</v>
      </c>
      <c r="J7" s="129" t="s">
        <v>782</v>
      </c>
      <c r="K7" s="129" t="s">
        <v>783</v>
      </c>
      <c r="L7" s="129" t="s">
        <v>784</v>
      </c>
      <c r="M7" s="129" t="s">
        <v>785</v>
      </c>
      <c r="N7" s="129" t="s">
        <v>786</v>
      </c>
      <c r="O7" s="129" t="s">
        <v>787</v>
      </c>
      <c r="P7" s="129" t="s">
        <v>788</v>
      </c>
      <c r="Q7" s="1358"/>
      <c r="R7" s="129" t="s">
        <v>777</v>
      </c>
      <c r="S7" s="129" t="s">
        <v>778</v>
      </c>
      <c r="T7" s="129" t="s">
        <v>779</v>
      </c>
      <c r="U7" s="129" t="s">
        <v>780</v>
      </c>
      <c r="V7" s="129" t="s">
        <v>781</v>
      </c>
      <c r="W7" s="129" t="s">
        <v>782</v>
      </c>
      <c r="X7" s="129" t="s">
        <v>783</v>
      </c>
      <c r="Y7" s="129" t="s">
        <v>784</v>
      </c>
      <c r="Z7" s="129" t="s">
        <v>785</v>
      </c>
      <c r="AA7" s="129" t="s">
        <v>786</v>
      </c>
      <c r="AB7" s="129" t="s">
        <v>787</v>
      </c>
      <c r="AC7" s="129" t="s">
        <v>788</v>
      </c>
    </row>
    <row r="8" spans="1:29" s="471" customFormat="1" ht="5.0999999999999996" customHeight="1">
      <c r="A8" s="496"/>
      <c r="B8" s="496"/>
      <c r="C8" s="496"/>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row>
    <row r="9" spans="1:29" s="471" customFormat="1" ht="12.75">
      <c r="A9" s="497" t="s">
        <v>937</v>
      </c>
      <c r="B9" s="497" t="s">
        <v>123</v>
      </c>
      <c r="C9" s="497" t="s">
        <v>938</v>
      </c>
      <c r="D9" s="485">
        <v>101.49</v>
      </c>
      <c r="E9" s="485">
        <v>100.89</v>
      </c>
      <c r="F9" s="485">
        <v>100.41</v>
      </c>
      <c r="G9" s="485">
        <v>100.36</v>
      </c>
      <c r="H9" s="485">
        <v>101.15</v>
      </c>
      <c r="I9" s="485">
        <v>99.1</v>
      </c>
      <c r="J9" s="485">
        <v>99.22</v>
      </c>
      <c r="K9" s="485">
        <v>98.69</v>
      </c>
      <c r="L9" s="485">
        <v>98.75</v>
      </c>
      <c r="M9" s="485">
        <v>99.57</v>
      </c>
      <c r="N9" s="485">
        <v>99.7</v>
      </c>
      <c r="O9" s="485">
        <v>101.52</v>
      </c>
      <c r="P9" s="485">
        <v>100.51</v>
      </c>
      <c r="Q9" s="485"/>
      <c r="R9" s="485">
        <v>101.14</v>
      </c>
      <c r="S9" s="485">
        <v>101.67</v>
      </c>
      <c r="T9" s="485">
        <v>100.28</v>
      </c>
      <c r="U9" s="485">
        <v>98.12</v>
      </c>
      <c r="V9" s="485">
        <v>100.12</v>
      </c>
      <c r="W9" s="485"/>
      <c r="X9" s="485"/>
      <c r="Y9" s="485"/>
      <c r="Z9" s="485"/>
      <c r="AA9" s="485"/>
      <c r="AB9" s="485"/>
      <c r="AC9" s="485"/>
    </row>
    <row r="10" spans="1:29" s="486" customFormat="1" ht="12.75">
      <c r="A10" s="540" t="s">
        <v>725</v>
      </c>
      <c r="B10" s="540" t="s">
        <v>708</v>
      </c>
      <c r="C10" s="540" t="s">
        <v>2280</v>
      </c>
      <c r="D10" s="485">
        <v>99.82</v>
      </c>
      <c r="E10" s="485">
        <v>98.81</v>
      </c>
      <c r="F10" s="485">
        <v>101.75</v>
      </c>
      <c r="G10" s="485">
        <v>103.33</v>
      </c>
      <c r="H10" s="485">
        <v>100.27</v>
      </c>
      <c r="I10" s="485">
        <v>100.43</v>
      </c>
      <c r="J10" s="485">
        <v>98.82</v>
      </c>
      <c r="K10" s="485">
        <v>98.84</v>
      </c>
      <c r="L10" s="485">
        <v>96.98</v>
      </c>
      <c r="M10" s="485">
        <v>98.44</v>
      </c>
      <c r="N10" s="485">
        <v>99.29</v>
      </c>
      <c r="O10" s="485">
        <v>102.83</v>
      </c>
      <c r="P10" s="485">
        <v>99.25</v>
      </c>
      <c r="Q10" s="485"/>
      <c r="R10" s="485">
        <v>103.28</v>
      </c>
      <c r="S10" s="485">
        <v>101.31</v>
      </c>
      <c r="T10" s="485">
        <v>100.61</v>
      </c>
      <c r="U10" s="485">
        <v>82.47</v>
      </c>
      <c r="V10" s="485">
        <v>123.69</v>
      </c>
      <c r="W10" s="485"/>
      <c r="X10" s="485"/>
      <c r="Y10" s="485"/>
      <c r="Z10" s="485"/>
      <c r="AA10" s="485"/>
      <c r="AB10" s="485"/>
      <c r="AC10" s="485"/>
    </row>
    <row r="11" spans="1:29" s="471" customFormat="1" ht="25.5">
      <c r="A11" s="542" t="s">
        <v>2278</v>
      </c>
      <c r="B11" s="542" t="s">
        <v>941</v>
      </c>
      <c r="C11" s="542" t="s">
        <v>992</v>
      </c>
      <c r="D11" s="487">
        <v>98.52</v>
      </c>
      <c r="E11" s="487">
        <v>92.5</v>
      </c>
      <c r="F11" s="487">
        <v>99.98</v>
      </c>
      <c r="G11" s="487">
        <v>100</v>
      </c>
      <c r="H11" s="487">
        <v>108.82</v>
      </c>
      <c r="I11" s="487">
        <v>100</v>
      </c>
      <c r="J11" s="487">
        <v>100</v>
      </c>
      <c r="K11" s="487">
        <v>102.94</v>
      </c>
      <c r="L11" s="487">
        <v>100</v>
      </c>
      <c r="M11" s="487">
        <v>96.64</v>
      </c>
      <c r="N11" s="487">
        <v>101.43</v>
      </c>
      <c r="O11" s="487">
        <v>100</v>
      </c>
      <c r="P11" s="487">
        <v>100</v>
      </c>
      <c r="Q11" s="487"/>
      <c r="R11" s="487">
        <v>103.4</v>
      </c>
      <c r="S11" s="487">
        <v>100</v>
      </c>
      <c r="T11" s="487">
        <v>96.31</v>
      </c>
      <c r="U11" s="487">
        <v>100</v>
      </c>
      <c r="V11" s="487">
        <v>100</v>
      </c>
      <c r="W11" s="487"/>
      <c r="X11" s="487"/>
      <c r="Y11" s="487"/>
      <c r="Z11" s="487"/>
      <c r="AA11" s="487"/>
      <c r="AB11" s="487"/>
      <c r="AC11" s="487"/>
    </row>
    <row r="12" spans="1:29" s="471" customFormat="1" ht="38.25">
      <c r="A12" s="543" t="s">
        <v>2279</v>
      </c>
      <c r="B12" s="543" t="s">
        <v>942</v>
      </c>
      <c r="C12" s="543" t="s">
        <v>993</v>
      </c>
      <c r="D12" s="487">
        <v>96.3</v>
      </c>
      <c r="E12" s="487">
        <v>100</v>
      </c>
      <c r="F12" s="487">
        <v>107.14</v>
      </c>
      <c r="G12" s="487">
        <v>112.85</v>
      </c>
      <c r="H12" s="487">
        <v>96.3</v>
      </c>
      <c r="I12" s="487">
        <v>97.81</v>
      </c>
      <c r="J12" s="487">
        <v>95.54</v>
      </c>
      <c r="K12" s="487">
        <v>108.17</v>
      </c>
      <c r="L12" s="487">
        <v>92.01</v>
      </c>
      <c r="M12" s="487">
        <v>94.23</v>
      </c>
      <c r="N12" s="487">
        <v>94.57</v>
      </c>
      <c r="O12" s="487">
        <v>102.45</v>
      </c>
      <c r="P12" s="487">
        <v>100.35</v>
      </c>
      <c r="Q12" s="487"/>
      <c r="R12" s="487">
        <v>101.29</v>
      </c>
      <c r="S12" s="487">
        <v>108.58</v>
      </c>
      <c r="T12" s="487">
        <v>106.66</v>
      </c>
      <c r="U12" s="487">
        <v>97.13</v>
      </c>
      <c r="V12" s="487">
        <v>104.82</v>
      </c>
      <c r="W12" s="487"/>
      <c r="X12" s="487"/>
      <c r="Y12" s="487"/>
      <c r="Z12" s="487"/>
      <c r="AA12" s="487"/>
      <c r="AB12" s="487"/>
      <c r="AC12" s="487"/>
    </row>
    <row r="13" spans="1:29" s="471" customFormat="1" ht="12.75">
      <c r="A13" s="543" t="s">
        <v>994</v>
      </c>
      <c r="B13" s="543" t="s">
        <v>943</v>
      </c>
      <c r="C13" s="543" t="s">
        <v>995</v>
      </c>
      <c r="D13" s="487">
        <v>97.36</v>
      </c>
      <c r="E13" s="487">
        <v>100</v>
      </c>
      <c r="F13" s="487">
        <v>100</v>
      </c>
      <c r="G13" s="487">
        <v>100</v>
      </c>
      <c r="H13" s="487">
        <v>100</v>
      </c>
      <c r="I13" s="487">
        <v>100</v>
      </c>
      <c r="J13" s="487">
        <v>100</v>
      </c>
      <c r="K13" s="487">
        <v>95.75</v>
      </c>
      <c r="L13" s="487">
        <v>97.56</v>
      </c>
      <c r="M13" s="487">
        <v>99.79</v>
      </c>
      <c r="N13" s="487">
        <v>100.21</v>
      </c>
      <c r="O13" s="487">
        <v>103.65</v>
      </c>
      <c r="P13" s="487">
        <v>98.81</v>
      </c>
      <c r="Q13" s="487"/>
      <c r="R13" s="487">
        <v>104.02</v>
      </c>
      <c r="S13" s="487">
        <v>100</v>
      </c>
      <c r="T13" s="487">
        <v>100</v>
      </c>
      <c r="U13" s="487">
        <v>74.48</v>
      </c>
      <c r="V13" s="487">
        <v>137.72999999999999</v>
      </c>
      <c r="W13" s="487"/>
      <c r="X13" s="487"/>
      <c r="Y13" s="487"/>
      <c r="Z13" s="487"/>
      <c r="AA13" s="487"/>
      <c r="AB13" s="487"/>
      <c r="AC13" s="487"/>
    </row>
    <row r="14" spans="1:29" s="471" customFormat="1" ht="12.75">
      <c r="A14" s="543" t="s">
        <v>996</v>
      </c>
      <c r="B14" s="543" t="s">
        <v>944</v>
      </c>
      <c r="C14" s="543" t="s">
        <v>997</v>
      </c>
      <c r="D14" s="487">
        <v>117.76</v>
      </c>
      <c r="E14" s="487">
        <v>100</v>
      </c>
      <c r="F14" s="487">
        <v>100</v>
      </c>
      <c r="G14" s="487">
        <v>100</v>
      </c>
      <c r="H14" s="487">
        <v>101.55</v>
      </c>
      <c r="I14" s="487">
        <v>121.74</v>
      </c>
      <c r="J14" s="487">
        <v>100</v>
      </c>
      <c r="K14" s="487">
        <v>100</v>
      </c>
      <c r="L14" s="487">
        <v>100</v>
      </c>
      <c r="M14" s="487">
        <v>100</v>
      </c>
      <c r="N14" s="487">
        <v>96.17</v>
      </c>
      <c r="O14" s="487">
        <v>100</v>
      </c>
      <c r="P14" s="487">
        <v>100</v>
      </c>
      <c r="Q14" s="487"/>
      <c r="R14" s="487">
        <v>98.02</v>
      </c>
      <c r="S14" s="487">
        <v>100</v>
      </c>
      <c r="T14" s="487">
        <v>100</v>
      </c>
      <c r="U14" s="487">
        <v>98.98</v>
      </c>
      <c r="V14" s="487">
        <v>100</v>
      </c>
      <c r="W14" s="487"/>
      <c r="X14" s="487"/>
      <c r="Y14" s="487"/>
      <c r="Z14" s="487"/>
      <c r="AA14" s="487"/>
      <c r="AB14" s="487"/>
      <c r="AC14" s="487"/>
    </row>
    <row r="15" spans="1:29" s="471" customFormat="1" ht="12.75">
      <c r="A15" s="541" t="s">
        <v>2281</v>
      </c>
      <c r="B15" s="541" t="s">
        <v>1167</v>
      </c>
      <c r="C15" s="541" t="s">
        <v>924</v>
      </c>
      <c r="D15" s="485">
        <v>101.57</v>
      </c>
      <c r="E15" s="485">
        <v>101.25</v>
      </c>
      <c r="F15" s="485">
        <v>100.4</v>
      </c>
      <c r="G15" s="485">
        <v>100.22</v>
      </c>
      <c r="H15" s="485">
        <v>101.42</v>
      </c>
      <c r="I15" s="485">
        <v>98.83</v>
      </c>
      <c r="J15" s="485">
        <v>99.1</v>
      </c>
      <c r="K15" s="485">
        <v>98.42</v>
      </c>
      <c r="L15" s="485">
        <v>98.67</v>
      </c>
      <c r="M15" s="485">
        <v>99.58</v>
      </c>
      <c r="N15" s="485">
        <v>99.69</v>
      </c>
      <c r="O15" s="485">
        <v>101.67</v>
      </c>
      <c r="P15" s="485">
        <v>100.74</v>
      </c>
      <c r="Q15" s="485"/>
      <c r="R15" s="485">
        <v>101.16</v>
      </c>
      <c r="S15" s="485">
        <v>102.03</v>
      </c>
      <c r="T15" s="485">
        <v>99.85</v>
      </c>
      <c r="U15" s="485">
        <v>99.21</v>
      </c>
      <c r="V15" s="485">
        <v>98.33</v>
      </c>
      <c r="W15" s="485"/>
      <c r="X15" s="485"/>
      <c r="Y15" s="485"/>
      <c r="Z15" s="485"/>
      <c r="AA15" s="485"/>
      <c r="AB15" s="485"/>
      <c r="AC15" s="485"/>
    </row>
    <row r="16" spans="1:29" s="471" customFormat="1" ht="38.25">
      <c r="A16" s="542" t="s">
        <v>2282</v>
      </c>
      <c r="B16" s="542" t="s">
        <v>2811</v>
      </c>
      <c r="C16" s="542" t="s">
        <v>2812</v>
      </c>
      <c r="D16" s="430">
        <v>98.47</v>
      </c>
      <c r="E16" s="430">
        <v>100.03</v>
      </c>
      <c r="F16" s="430">
        <v>99.79</v>
      </c>
      <c r="G16" s="430">
        <v>99.78</v>
      </c>
      <c r="H16" s="430">
        <v>99.88</v>
      </c>
      <c r="I16" s="430">
        <v>99.9</v>
      </c>
      <c r="J16" s="430">
        <v>100.06</v>
      </c>
      <c r="K16" s="430">
        <v>100.99</v>
      </c>
      <c r="L16" s="430">
        <v>99.73</v>
      </c>
      <c r="M16" s="430">
        <v>99.84</v>
      </c>
      <c r="N16" s="430">
        <v>98.78</v>
      </c>
      <c r="O16" s="430">
        <v>100.8</v>
      </c>
      <c r="P16" s="430">
        <v>100.56</v>
      </c>
      <c r="Q16" s="430"/>
      <c r="R16" s="430">
        <v>100.4</v>
      </c>
      <c r="S16" s="430">
        <v>100.56</v>
      </c>
      <c r="T16" s="430">
        <v>99.1</v>
      </c>
      <c r="U16" s="430">
        <v>101.66</v>
      </c>
      <c r="V16" s="430">
        <v>101.3</v>
      </c>
      <c r="W16" s="430"/>
      <c r="X16" s="430"/>
      <c r="Y16" s="430"/>
      <c r="Z16" s="430"/>
      <c r="AA16" s="430"/>
      <c r="AB16" s="430"/>
      <c r="AC16" s="430"/>
    </row>
    <row r="17" spans="1:29" s="471" customFormat="1" ht="38.25">
      <c r="A17" s="542" t="s">
        <v>2810</v>
      </c>
      <c r="B17" s="542" t="s">
        <v>1001</v>
      </c>
      <c r="C17" s="542" t="s">
        <v>1009</v>
      </c>
      <c r="D17" s="430">
        <v>105.57</v>
      </c>
      <c r="E17" s="430">
        <v>101.08</v>
      </c>
      <c r="F17" s="430">
        <v>100.32</v>
      </c>
      <c r="G17" s="430">
        <v>100.64</v>
      </c>
      <c r="H17" s="430">
        <v>100</v>
      </c>
      <c r="I17" s="430">
        <v>100</v>
      </c>
      <c r="J17" s="430">
        <v>100</v>
      </c>
      <c r="K17" s="430">
        <v>100</v>
      </c>
      <c r="L17" s="430">
        <v>100</v>
      </c>
      <c r="M17" s="430">
        <v>99.27</v>
      </c>
      <c r="N17" s="430">
        <v>100.21</v>
      </c>
      <c r="O17" s="430">
        <v>101.27</v>
      </c>
      <c r="P17" s="430">
        <v>99.63</v>
      </c>
      <c r="Q17" s="430"/>
      <c r="R17" s="430">
        <v>99.63</v>
      </c>
      <c r="S17" s="430">
        <v>98.83</v>
      </c>
      <c r="T17" s="430">
        <v>100.56</v>
      </c>
      <c r="U17" s="430">
        <v>100</v>
      </c>
      <c r="V17" s="430">
        <v>100</v>
      </c>
      <c r="W17" s="430"/>
      <c r="X17" s="430"/>
      <c r="Y17" s="430"/>
      <c r="Z17" s="430"/>
      <c r="AA17" s="430"/>
      <c r="AB17" s="430"/>
      <c r="AC17" s="430"/>
    </row>
    <row r="18" spans="1:29" s="471" customFormat="1" ht="25.5">
      <c r="A18" s="542" t="s">
        <v>2283</v>
      </c>
      <c r="B18" s="542" t="s">
        <v>1002</v>
      </c>
      <c r="C18" s="542" t="s">
        <v>1010</v>
      </c>
      <c r="D18" s="430">
        <v>103.09</v>
      </c>
      <c r="E18" s="487">
        <v>99.94</v>
      </c>
      <c r="F18" s="430">
        <v>100.34</v>
      </c>
      <c r="G18" s="430">
        <v>101.9</v>
      </c>
      <c r="H18" s="430">
        <v>99.94</v>
      </c>
      <c r="I18" s="430">
        <v>100.3</v>
      </c>
      <c r="J18" s="430">
        <v>100.71</v>
      </c>
      <c r="K18" s="430">
        <v>101.02</v>
      </c>
      <c r="L18" s="430">
        <v>100.08</v>
      </c>
      <c r="M18" s="430">
        <v>99.96</v>
      </c>
      <c r="N18" s="430">
        <v>101.09</v>
      </c>
      <c r="O18" s="430">
        <v>100.33</v>
      </c>
      <c r="P18" s="430">
        <v>99.92</v>
      </c>
      <c r="Q18" s="430"/>
      <c r="R18" s="487">
        <v>99.95</v>
      </c>
      <c r="S18" s="430">
        <v>100.05</v>
      </c>
      <c r="T18" s="430">
        <v>101.38</v>
      </c>
      <c r="U18" s="430">
        <v>100</v>
      </c>
      <c r="V18" s="430">
        <v>100.71</v>
      </c>
      <c r="W18" s="430"/>
      <c r="X18" s="430"/>
      <c r="Y18" s="430"/>
      <c r="Z18" s="430"/>
      <c r="AA18" s="430"/>
      <c r="AB18" s="430"/>
      <c r="AC18" s="430"/>
    </row>
    <row r="19" spans="1:29" s="471" customFormat="1" ht="25.5">
      <c r="A19" s="542" t="s">
        <v>1011</v>
      </c>
      <c r="B19" s="542" t="s">
        <v>945</v>
      </c>
      <c r="C19" s="542" t="s">
        <v>1012</v>
      </c>
      <c r="D19" s="430">
        <v>108.34</v>
      </c>
      <c r="E19" s="487">
        <v>104.45</v>
      </c>
      <c r="F19" s="430">
        <v>101.77</v>
      </c>
      <c r="G19" s="430">
        <v>99.89</v>
      </c>
      <c r="H19" s="430">
        <v>99.98</v>
      </c>
      <c r="I19" s="430">
        <v>100</v>
      </c>
      <c r="J19" s="430">
        <v>100.77</v>
      </c>
      <c r="K19" s="430">
        <v>101.66</v>
      </c>
      <c r="L19" s="430">
        <v>100.02</v>
      </c>
      <c r="M19" s="430">
        <v>100.47</v>
      </c>
      <c r="N19" s="430">
        <v>100.77</v>
      </c>
      <c r="O19" s="430">
        <v>100.14</v>
      </c>
      <c r="P19" s="430">
        <v>101.13</v>
      </c>
      <c r="Q19" s="430"/>
      <c r="R19" s="487">
        <v>99.73</v>
      </c>
      <c r="S19" s="430">
        <v>97.15</v>
      </c>
      <c r="T19" s="430">
        <v>97.49</v>
      </c>
      <c r="U19" s="430">
        <v>87.63</v>
      </c>
      <c r="V19" s="430">
        <v>88.76</v>
      </c>
      <c r="W19" s="430"/>
      <c r="X19" s="430"/>
      <c r="Y19" s="430"/>
      <c r="Z19" s="430"/>
      <c r="AA19" s="430"/>
      <c r="AB19" s="430"/>
      <c r="AC19" s="430"/>
    </row>
    <row r="20" spans="1:29" s="471" customFormat="1" ht="25.5">
      <c r="A20" s="542" t="s">
        <v>1013</v>
      </c>
      <c r="B20" s="542" t="s">
        <v>946</v>
      </c>
      <c r="C20" s="542" t="s">
        <v>1014</v>
      </c>
      <c r="D20" s="430">
        <v>97.39</v>
      </c>
      <c r="E20" s="487">
        <v>97.74</v>
      </c>
      <c r="F20" s="430">
        <v>100</v>
      </c>
      <c r="G20" s="430">
        <v>99.9</v>
      </c>
      <c r="H20" s="430">
        <v>100.1</v>
      </c>
      <c r="I20" s="430">
        <v>100</v>
      </c>
      <c r="J20" s="430">
        <v>100.47</v>
      </c>
      <c r="K20" s="430">
        <v>98.86</v>
      </c>
      <c r="L20" s="430">
        <v>100</v>
      </c>
      <c r="M20" s="430">
        <v>100</v>
      </c>
      <c r="N20" s="430">
        <v>99.76</v>
      </c>
      <c r="O20" s="430">
        <v>100</v>
      </c>
      <c r="P20" s="430">
        <v>100</v>
      </c>
      <c r="Q20" s="430"/>
      <c r="R20" s="487">
        <v>100</v>
      </c>
      <c r="S20" s="430">
        <v>99.97</v>
      </c>
      <c r="T20" s="430">
        <v>100</v>
      </c>
      <c r="U20" s="430">
        <v>98.22</v>
      </c>
      <c r="V20" s="430">
        <v>100</v>
      </c>
      <c r="W20" s="430"/>
      <c r="X20" s="430"/>
      <c r="Y20" s="430"/>
      <c r="Z20" s="430"/>
      <c r="AA20" s="430"/>
      <c r="AB20" s="430"/>
      <c r="AC20" s="430"/>
    </row>
    <row r="21" spans="1:29" s="471" customFormat="1" ht="25.5">
      <c r="A21" s="542" t="s">
        <v>1015</v>
      </c>
      <c r="B21" s="542" t="s">
        <v>947</v>
      </c>
      <c r="C21" s="542" t="s">
        <v>1016</v>
      </c>
      <c r="D21" s="430">
        <v>99.48</v>
      </c>
      <c r="E21" s="487">
        <v>100</v>
      </c>
      <c r="F21" s="430">
        <v>100</v>
      </c>
      <c r="G21" s="430">
        <v>100</v>
      </c>
      <c r="H21" s="430">
        <v>100</v>
      </c>
      <c r="I21" s="430">
        <v>100</v>
      </c>
      <c r="J21" s="430">
        <v>100</v>
      </c>
      <c r="K21" s="430">
        <v>100</v>
      </c>
      <c r="L21" s="430">
        <v>99.06</v>
      </c>
      <c r="M21" s="430">
        <v>100</v>
      </c>
      <c r="N21" s="430">
        <v>100</v>
      </c>
      <c r="O21" s="430">
        <v>100</v>
      </c>
      <c r="P21" s="430">
        <v>100</v>
      </c>
      <c r="Q21" s="430"/>
      <c r="R21" s="487">
        <v>100</v>
      </c>
      <c r="S21" s="430">
        <v>100.18</v>
      </c>
      <c r="T21" s="430">
        <v>80.790000000000006</v>
      </c>
      <c r="U21" s="430">
        <v>100</v>
      </c>
      <c r="V21" s="430">
        <v>100</v>
      </c>
      <c r="W21" s="430"/>
      <c r="X21" s="430"/>
      <c r="Y21" s="430"/>
      <c r="Z21" s="430"/>
      <c r="AA21" s="430"/>
      <c r="AB21" s="430"/>
      <c r="AC21" s="430"/>
    </row>
    <row r="22" spans="1:29" s="471" customFormat="1" ht="51">
      <c r="A22" s="542" t="s">
        <v>2798</v>
      </c>
      <c r="B22" s="542" t="s">
        <v>1003</v>
      </c>
      <c r="C22" s="542" t="s">
        <v>1017</v>
      </c>
      <c r="D22" s="430">
        <v>105.27</v>
      </c>
      <c r="E22" s="487">
        <v>102.13</v>
      </c>
      <c r="F22" s="430">
        <v>98.66</v>
      </c>
      <c r="G22" s="430">
        <v>100.36</v>
      </c>
      <c r="H22" s="430">
        <v>102.08</v>
      </c>
      <c r="I22" s="430">
        <v>102.49</v>
      </c>
      <c r="J22" s="430">
        <v>100.6</v>
      </c>
      <c r="K22" s="430">
        <v>100.22</v>
      </c>
      <c r="L22" s="430">
        <v>99.81</v>
      </c>
      <c r="M22" s="430">
        <v>100.26</v>
      </c>
      <c r="N22" s="430">
        <v>99.63</v>
      </c>
      <c r="O22" s="430">
        <v>100.2</v>
      </c>
      <c r="P22" s="430">
        <v>100</v>
      </c>
      <c r="Q22" s="430"/>
      <c r="R22" s="487">
        <v>99.83</v>
      </c>
      <c r="S22" s="430">
        <v>98.73</v>
      </c>
      <c r="T22" s="430">
        <v>100.8</v>
      </c>
      <c r="U22" s="430">
        <v>100.08</v>
      </c>
      <c r="V22" s="430">
        <v>99.3</v>
      </c>
      <c r="W22" s="430"/>
      <c r="X22" s="430"/>
      <c r="Y22" s="430"/>
      <c r="Z22" s="430"/>
      <c r="AA22" s="430"/>
      <c r="AB22" s="430"/>
      <c r="AC22" s="430"/>
    </row>
    <row r="23" spans="1:29" s="471" customFormat="1" ht="38.25">
      <c r="A23" s="543" t="s">
        <v>2284</v>
      </c>
      <c r="B23" s="543" t="s">
        <v>1004</v>
      </c>
      <c r="C23" s="543" t="s">
        <v>1018</v>
      </c>
      <c r="D23" s="430">
        <v>101.18</v>
      </c>
      <c r="E23" s="487">
        <v>101.31</v>
      </c>
      <c r="F23" s="430">
        <v>100.66</v>
      </c>
      <c r="G23" s="430">
        <v>100.43</v>
      </c>
      <c r="H23" s="430">
        <v>102.14</v>
      </c>
      <c r="I23" s="430">
        <v>97.73</v>
      </c>
      <c r="J23" s="430">
        <v>98.26</v>
      </c>
      <c r="K23" s="430">
        <v>96.66</v>
      </c>
      <c r="L23" s="430">
        <v>97.79</v>
      </c>
      <c r="M23" s="430">
        <v>99.19</v>
      </c>
      <c r="N23" s="430">
        <v>99.86</v>
      </c>
      <c r="O23" s="430">
        <v>102.64</v>
      </c>
      <c r="P23" s="430">
        <v>100.98</v>
      </c>
      <c r="Q23" s="430"/>
      <c r="R23" s="487">
        <v>102.05</v>
      </c>
      <c r="S23" s="430">
        <v>104.05</v>
      </c>
      <c r="T23" s="430">
        <v>100.27</v>
      </c>
      <c r="U23" s="430">
        <v>99.33</v>
      </c>
      <c r="V23" s="430">
        <v>97.71</v>
      </c>
      <c r="W23" s="430"/>
      <c r="X23" s="430"/>
      <c r="Y23" s="430"/>
      <c r="Z23" s="430"/>
      <c r="AA23" s="430"/>
      <c r="AB23" s="430"/>
      <c r="AC23" s="430"/>
    </row>
    <row r="24" spans="1:29" s="471" customFormat="1" ht="38.25">
      <c r="A24" s="543" t="s">
        <v>2285</v>
      </c>
      <c r="B24" s="543" t="s">
        <v>948</v>
      </c>
      <c r="C24" s="543" t="s">
        <v>2286</v>
      </c>
      <c r="D24" s="430">
        <v>96.44</v>
      </c>
      <c r="E24" s="487">
        <v>100</v>
      </c>
      <c r="F24" s="488">
        <v>100</v>
      </c>
      <c r="G24" s="488">
        <v>100</v>
      </c>
      <c r="H24" s="488">
        <v>100</v>
      </c>
      <c r="I24" s="488">
        <v>100</v>
      </c>
      <c r="J24" s="488">
        <v>100</v>
      </c>
      <c r="K24" s="430">
        <v>100</v>
      </c>
      <c r="L24" s="430">
        <v>100</v>
      </c>
      <c r="M24" s="430">
        <v>89.33</v>
      </c>
      <c r="N24" s="430">
        <v>100</v>
      </c>
      <c r="O24" s="430">
        <v>100</v>
      </c>
      <c r="P24" s="430">
        <v>100</v>
      </c>
      <c r="Q24" s="430"/>
      <c r="R24" s="487">
        <v>100</v>
      </c>
      <c r="S24" s="488">
        <v>100</v>
      </c>
      <c r="T24" s="488">
        <v>100</v>
      </c>
      <c r="U24" s="488">
        <v>100</v>
      </c>
      <c r="V24" s="488">
        <v>100</v>
      </c>
      <c r="W24" s="488"/>
      <c r="X24" s="430"/>
      <c r="Y24" s="430"/>
      <c r="Z24" s="430"/>
      <c r="AA24" s="430"/>
      <c r="AB24" s="430"/>
      <c r="AC24" s="430"/>
    </row>
    <row r="25" spans="1:29" s="486" customFormat="1" ht="25.5">
      <c r="A25" s="543" t="s">
        <v>1020</v>
      </c>
      <c r="B25" s="543" t="s">
        <v>949</v>
      </c>
      <c r="C25" s="543" t="s">
        <v>1021</v>
      </c>
      <c r="D25" s="430">
        <v>102.74</v>
      </c>
      <c r="E25" s="487">
        <v>98.47</v>
      </c>
      <c r="F25" s="430">
        <v>104.91</v>
      </c>
      <c r="G25" s="430">
        <v>98.82</v>
      </c>
      <c r="H25" s="430">
        <v>100.44</v>
      </c>
      <c r="I25" s="430">
        <v>100.5</v>
      </c>
      <c r="J25" s="430">
        <v>98.04</v>
      </c>
      <c r="K25" s="430">
        <v>97.52</v>
      </c>
      <c r="L25" s="430">
        <v>101.65</v>
      </c>
      <c r="M25" s="430">
        <v>99.57</v>
      </c>
      <c r="N25" s="430">
        <v>100.13</v>
      </c>
      <c r="O25" s="430">
        <v>101.36</v>
      </c>
      <c r="P25" s="430">
        <v>100.63</v>
      </c>
      <c r="Q25" s="430"/>
      <c r="R25" s="487">
        <v>101</v>
      </c>
      <c r="S25" s="430">
        <v>99.66</v>
      </c>
      <c r="T25" s="430">
        <v>100.24</v>
      </c>
      <c r="U25" s="430">
        <v>103.41</v>
      </c>
      <c r="V25" s="430">
        <v>102.33</v>
      </c>
      <c r="W25" s="430"/>
      <c r="X25" s="430"/>
      <c r="Y25" s="430"/>
      <c r="Z25" s="430"/>
      <c r="AA25" s="430"/>
      <c r="AB25" s="430"/>
      <c r="AC25" s="430"/>
    </row>
    <row r="26" spans="1:29" s="486" customFormat="1" ht="25.5">
      <c r="A26" s="543" t="s">
        <v>2287</v>
      </c>
      <c r="B26" s="543" t="s">
        <v>950</v>
      </c>
      <c r="C26" s="543" t="s">
        <v>1022</v>
      </c>
      <c r="D26" s="131">
        <v>65.81</v>
      </c>
      <c r="E26" s="487">
        <v>63.47</v>
      </c>
      <c r="F26" s="131">
        <v>100.42</v>
      </c>
      <c r="G26" s="131">
        <v>100.44</v>
      </c>
      <c r="H26" s="131">
        <v>100</v>
      </c>
      <c r="I26" s="131">
        <v>100</v>
      </c>
      <c r="J26" s="131">
        <v>100</v>
      </c>
      <c r="K26" s="131">
        <v>100</v>
      </c>
      <c r="L26" s="131">
        <v>100</v>
      </c>
      <c r="M26" s="131">
        <v>100</v>
      </c>
      <c r="N26" s="131">
        <v>100</v>
      </c>
      <c r="O26" s="131">
        <v>100</v>
      </c>
      <c r="P26" s="131">
        <v>100</v>
      </c>
      <c r="Q26" s="131"/>
      <c r="R26" s="487">
        <v>100</v>
      </c>
      <c r="S26" s="131">
        <v>100</v>
      </c>
      <c r="T26" s="131">
        <v>100</v>
      </c>
      <c r="U26" s="131">
        <v>100</v>
      </c>
      <c r="V26" s="131">
        <v>100</v>
      </c>
      <c r="W26" s="131"/>
      <c r="X26" s="131"/>
      <c r="Y26" s="131"/>
      <c r="Z26" s="131"/>
      <c r="AA26" s="131"/>
      <c r="AB26" s="131"/>
      <c r="AC26" s="131"/>
    </row>
    <row r="27" spans="1:29" s="471" customFormat="1" ht="12.75">
      <c r="A27" s="542" t="s">
        <v>1023</v>
      </c>
      <c r="B27" s="542" t="s">
        <v>951</v>
      </c>
      <c r="C27" s="542" t="s">
        <v>1024</v>
      </c>
      <c r="D27" s="487">
        <v>92.91</v>
      </c>
      <c r="E27" s="487">
        <v>114.38</v>
      </c>
      <c r="F27" s="487">
        <v>103.23</v>
      </c>
      <c r="G27" s="487">
        <v>90.99</v>
      </c>
      <c r="H27" s="487">
        <v>99.06</v>
      </c>
      <c r="I27" s="487">
        <v>94.99</v>
      </c>
      <c r="J27" s="487">
        <v>105.29</v>
      </c>
      <c r="K27" s="487">
        <v>96.56</v>
      </c>
      <c r="L27" s="487">
        <v>90.36</v>
      </c>
      <c r="M27" s="487">
        <v>107.02</v>
      </c>
      <c r="N27" s="487">
        <v>95.86</v>
      </c>
      <c r="O27" s="487">
        <v>95.71</v>
      </c>
      <c r="P27" s="487">
        <v>104.67</v>
      </c>
      <c r="Q27" s="487"/>
      <c r="R27" s="487">
        <v>98.89</v>
      </c>
      <c r="S27" s="487">
        <v>107.48</v>
      </c>
      <c r="T27" s="487">
        <v>91.62</v>
      </c>
      <c r="U27" s="487">
        <v>101.98</v>
      </c>
      <c r="V27" s="487">
        <v>105.93</v>
      </c>
      <c r="W27" s="487"/>
      <c r="X27" s="487"/>
      <c r="Y27" s="487"/>
      <c r="Z27" s="487"/>
      <c r="AA27" s="487"/>
      <c r="AB27" s="487"/>
      <c r="AC27" s="487"/>
    </row>
    <row r="28" spans="1:29" s="471" customFormat="1" ht="25.5">
      <c r="A28" s="542" t="s">
        <v>2288</v>
      </c>
      <c r="B28" s="542" t="s">
        <v>1005</v>
      </c>
      <c r="C28" s="542" t="s">
        <v>1025</v>
      </c>
      <c r="D28" s="487">
        <v>98.43</v>
      </c>
      <c r="E28" s="487">
        <v>99.89</v>
      </c>
      <c r="F28" s="487">
        <v>100.02</v>
      </c>
      <c r="G28" s="487">
        <v>100</v>
      </c>
      <c r="H28" s="487">
        <v>99.97</v>
      </c>
      <c r="I28" s="487">
        <v>100.05</v>
      </c>
      <c r="J28" s="487">
        <v>99.75</v>
      </c>
      <c r="K28" s="487">
        <v>99.97</v>
      </c>
      <c r="L28" s="487">
        <v>100</v>
      </c>
      <c r="M28" s="487">
        <v>100.01</v>
      </c>
      <c r="N28" s="487">
        <v>100.02</v>
      </c>
      <c r="O28" s="487">
        <v>100</v>
      </c>
      <c r="P28" s="487">
        <v>99.94</v>
      </c>
      <c r="Q28" s="487"/>
      <c r="R28" s="487">
        <v>100.02</v>
      </c>
      <c r="S28" s="487">
        <v>99.98</v>
      </c>
      <c r="T28" s="487">
        <v>99.98</v>
      </c>
      <c r="U28" s="487">
        <v>100</v>
      </c>
      <c r="V28" s="487">
        <v>100.02</v>
      </c>
      <c r="W28" s="487"/>
      <c r="X28" s="487"/>
      <c r="Y28" s="487"/>
      <c r="Z28" s="487"/>
      <c r="AA28" s="487"/>
      <c r="AB28" s="487"/>
      <c r="AC28" s="487"/>
    </row>
    <row r="29" spans="1:29" s="471" customFormat="1" ht="38.25">
      <c r="A29" s="540" t="s">
        <v>2289</v>
      </c>
      <c r="B29" s="540" t="s">
        <v>710</v>
      </c>
      <c r="C29" s="540" t="s">
        <v>1036</v>
      </c>
      <c r="D29" s="132">
        <v>102.66</v>
      </c>
      <c r="E29" s="489">
        <v>99.9</v>
      </c>
      <c r="F29" s="132">
        <v>99.94</v>
      </c>
      <c r="G29" s="132">
        <v>99.93</v>
      </c>
      <c r="H29" s="132">
        <v>100.1</v>
      </c>
      <c r="I29" s="132">
        <v>99.99</v>
      </c>
      <c r="J29" s="132">
        <v>99.95</v>
      </c>
      <c r="K29" s="132">
        <v>99.97</v>
      </c>
      <c r="L29" s="132">
        <v>99.98</v>
      </c>
      <c r="M29" s="132">
        <v>100.11</v>
      </c>
      <c r="N29" s="132">
        <v>99.96</v>
      </c>
      <c r="O29" s="132">
        <v>100.12</v>
      </c>
      <c r="P29" s="132">
        <v>100.01</v>
      </c>
      <c r="Q29" s="132"/>
      <c r="R29" s="489">
        <v>100.04</v>
      </c>
      <c r="S29" s="132">
        <v>99.99</v>
      </c>
      <c r="T29" s="132">
        <v>102.17</v>
      </c>
      <c r="U29" s="132">
        <v>99.97</v>
      </c>
      <c r="V29" s="132">
        <v>100</v>
      </c>
      <c r="W29" s="132"/>
      <c r="X29" s="132"/>
      <c r="Y29" s="132"/>
      <c r="Z29" s="132"/>
      <c r="AA29" s="132"/>
      <c r="AB29" s="132"/>
      <c r="AC29" s="132"/>
    </row>
    <row r="30" spans="1:29" s="471" customFormat="1" ht="38.25">
      <c r="A30" s="540" t="s">
        <v>730</v>
      </c>
      <c r="B30" s="540" t="s">
        <v>729</v>
      </c>
      <c r="C30" s="540" t="s">
        <v>2290</v>
      </c>
      <c r="D30" s="15">
        <v>100.37</v>
      </c>
      <c r="E30" s="490">
        <v>100.18</v>
      </c>
      <c r="F30" s="15">
        <v>100.07</v>
      </c>
      <c r="G30" s="15">
        <v>99.96</v>
      </c>
      <c r="H30" s="15">
        <v>100.45</v>
      </c>
      <c r="I30" s="15">
        <v>99.99</v>
      </c>
      <c r="J30" s="15">
        <v>100.12</v>
      </c>
      <c r="K30" s="15">
        <v>99.57</v>
      </c>
      <c r="L30" s="15">
        <v>100.3</v>
      </c>
      <c r="M30" s="15">
        <v>99.06</v>
      </c>
      <c r="N30" s="15">
        <v>99.35</v>
      </c>
      <c r="O30" s="15">
        <v>100.8</v>
      </c>
      <c r="P30" s="15">
        <v>99.8</v>
      </c>
      <c r="Q30" s="15"/>
      <c r="R30" s="490">
        <v>100.33</v>
      </c>
      <c r="S30" s="15">
        <v>100.47</v>
      </c>
      <c r="T30" s="15">
        <v>105.46</v>
      </c>
      <c r="U30" s="15">
        <v>100.23</v>
      </c>
      <c r="V30" s="15">
        <v>98.88</v>
      </c>
      <c r="W30" s="15"/>
      <c r="X30" s="15"/>
      <c r="Y30" s="15"/>
      <c r="Z30" s="15"/>
      <c r="AA30" s="15"/>
      <c r="AB30" s="15"/>
      <c r="AC30" s="15"/>
    </row>
    <row r="31" spans="1:29" s="471" customFormat="1" ht="5.0999999999999996" customHeight="1">
      <c r="A31" s="498"/>
      <c r="B31" s="498"/>
      <c r="C31" s="498"/>
      <c r="D31" s="130"/>
      <c r="E31" s="491"/>
      <c r="F31" s="130"/>
      <c r="G31" s="130"/>
      <c r="H31" s="130"/>
      <c r="I31" s="130"/>
      <c r="J31" s="130"/>
      <c r="K31" s="130"/>
      <c r="L31" s="130"/>
      <c r="M31" s="130"/>
      <c r="N31" s="130"/>
      <c r="O31" s="130"/>
      <c r="P31" s="130"/>
      <c r="Q31" s="130"/>
      <c r="R31" s="491"/>
      <c r="S31" s="130"/>
      <c r="T31" s="130"/>
      <c r="U31" s="130"/>
      <c r="V31" s="130"/>
      <c r="W31" s="130"/>
      <c r="X31" s="130"/>
      <c r="Y31" s="130"/>
      <c r="Z31" s="130"/>
      <c r="AA31" s="130"/>
      <c r="AB31" s="130"/>
      <c r="AC31" s="130"/>
    </row>
    <row r="32" spans="1:29" s="471" customFormat="1" ht="13.5" thickBot="1">
      <c r="A32" s="499" t="s">
        <v>940</v>
      </c>
      <c r="B32" s="499" t="s">
        <v>125</v>
      </c>
      <c r="C32" s="499" t="s">
        <v>939</v>
      </c>
      <c r="D32" s="492">
        <v>98.4</v>
      </c>
      <c r="E32" s="493">
        <v>105.2</v>
      </c>
      <c r="F32" s="494">
        <v>100.9</v>
      </c>
      <c r="G32" s="492">
        <v>101.7</v>
      </c>
      <c r="H32" s="492">
        <v>98.9</v>
      </c>
      <c r="I32" s="494">
        <v>102.6</v>
      </c>
      <c r="J32" s="494">
        <v>98.6</v>
      </c>
      <c r="K32" s="492">
        <v>89.1</v>
      </c>
      <c r="L32" s="492">
        <v>97.8</v>
      </c>
      <c r="M32" s="492">
        <v>91.2</v>
      </c>
      <c r="N32" s="492">
        <v>103.2</v>
      </c>
      <c r="O32" s="492">
        <v>104.3</v>
      </c>
      <c r="P32" s="492">
        <v>103.7</v>
      </c>
      <c r="Q32" s="492"/>
      <c r="R32" s="493">
        <v>101.1</v>
      </c>
      <c r="S32" s="494">
        <v>101.4</v>
      </c>
      <c r="T32" s="492">
        <v>97.8</v>
      </c>
      <c r="U32" s="492">
        <v>100.6</v>
      </c>
      <c r="V32" s="492">
        <v>102.1</v>
      </c>
      <c r="W32" s="494"/>
      <c r="X32" s="492"/>
      <c r="Y32" s="492"/>
      <c r="Z32" s="492"/>
      <c r="AA32" s="492"/>
      <c r="AB32" s="492"/>
      <c r="AC32" s="492"/>
    </row>
    <row r="33" spans="1:29" s="471" customFormat="1" ht="4.5" customHeight="1">
      <c r="A33" s="495"/>
      <c r="B33" s="495"/>
      <c r="C33" s="495"/>
      <c r="D33" s="470"/>
      <c r="Q33" s="470"/>
    </row>
    <row r="34" spans="1:29" s="136" customFormat="1" ht="12.75" customHeight="1">
      <c r="A34" s="108" t="s">
        <v>2581</v>
      </c>
      <c r="B34" s="108" t="s">
        <v>2582</v>
      </c>
      <c r="C34" s="108" t="s">
        <v>2583</v>
      </c>
      <c r="D34" s="135"/>
      <c r="E34" s="24"/>
      <c r="F34" s="24"/>
      <c r="G34" s="135"/>
      <c r="H34" s="135"/>
      <c r="I34" s="135"/>
      <c r="J34" s="135"/>
      <c r="K34" s="135"/>
      <c r="L34" s="135"/>
      <c r="M34" s="135"/>
      <c r="N34" s="135"/>
      <c r="O34" s="135"/>
      <c r="P34" s="135"/>
      <c r="Q34" s="135"/>
      <c r="R34" s="24"/>
      <c r="S34" s="24"/>
      <c r="T34" s="135"/>
      <c r="U34" s="135"/>
      <c r="V34" s="135"/>
      <c r="W34" s="135"/>
      <c r="X34" s="135"/>
      <c r="Y34" s="135"/>
      <c r="Z34" s="135"/>
      <c r="AA34" s="135"/>
      <c r="AB34" s="135"/>
      <c r="AC34" s="135"/>
    </row>
    <row r="35" spans="1:29" s="135" customFormat="1" ht="12.75">
      <c r="A35" s="258" t="s">
        <v>5325</v>
      </c>
      <c r="B35" s="258" t="s">
        <v>5326</v>
      </c>
      <c r="C35" s="258" t="s">
        <v>5327</v>
      </c>
    </row>
  </sheetData>
  <mergeCells count="7">
    <mergeCell ref="Q6:Q7"/>
    <mergeCell ref="R6:AC6"/>
    <mergeCell ref="A6:A7"/>
    <mergeCell ref="C6:C7"/>
    <mergeCell ref="D6:D7"/>
    <mergeCell ref="E6:P6"/>
    <mergeCell ref="B6:B7"/>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3" width="11.42578125" style="24" customWidth="1"/>
    <col min="14" max="16384" width="9.140625" style="24"/>
  </cols>
  <sheetData>
    <row r="1" spans="1:13" ht="15" customHeight="1">
      <c r="A1" s="49" t="s">
        <v>595</v>
      </c>
      <c r="B1" s="49" t="s">
        <v>202</v>
      </c>
      <c r="C1" s="49" t="s">
        <v>596</v>
      </c>
    </row>
    <row r="2" spans="1:13" ht="5.0999999999999996" customHeight="1">
      <c r="A2" s="49"/>
      <c r="B2" s="49"/>
      <c r="C2" s="49"/>
    </row>
    <row r="3" spans="1:13" s="37" customFormat="1" ht="18.75" customHeight="1">
      <c r="A3" s="35" t="s">
        <v>4637</v>
      </c>
      <c r="B3" s="35" t="s">
        <v>4636</v>
      </c>
      <c r="C3" s="35" t="s">
        <v>4635</v>
      </c>
    </row>
    <row r="4" spans="1:13" s="22" customFormat="1" ht="5.0999999999999996" customHeight="1">
      <c r="A4" s="124"/>
      <c r="B4" s="124"/>
      <c r="C4" s="124"/>
    </row>
    <row r="5" spans="1:13" s="22" customFormat="1" ht="12.75" customHeight="1" thickBot="1">
      <c r="A5" s="125" t="s">
        <v>375</v>
      </c>
      <c r="B5" s="125" t="s">
        <v>375</v>
      </c>
      <c r="C5" s="125" t="s">
        <v>766</v>
      </c>
      <c r="D5" s="140"/>
      <c r="E5" s="140"/>
      <c r="F5" s="140"/>
      <c r="G5" s="140"/>
      <c r="H5" s="140"/>
      <c r="I5" s="140"/>
      <c r="J5" s="140"/>
      <c r="K5" s="140"/>
      <c r="L5" s="140"/>
      <c r="M5" s="140"/>
    </row>
    <row r="6" spans="1:13" s="22" customFormat="1" ht="17.100000000000001" customHeight="1">
      <c r="A6" s="1379"/>
      <c r="B6" s="1381"/>
      <c r="C6" s="1381"/>
      <c r="D6" s="1375" t="s">
        <v>3862</v>
      </c>
      <c r="E6" s="1399" t="s">
        <v>3862</v>
      </c>
      <c r="F6" s="1399"/>
      <c r="G6" s="1399"/>
      <c r="H6" s="1400"/>
      <c r="I6" s="1375" t="s">
        <v>5516</v>
      </c>
      <c r="J6" s="1399" t="s">
        <v>5516</v>
      </c>
      <c r="K6" s="1399"/>
      <c r="L6" s="1399"/>
      <c r="M6" s="1400"/>
    </row>
    <row r="7" spans="1:13" s="22" customFormat="1" ht="17.100000000000001" customHeight="1" thickBot="1">
      <c r="A7" s="1380"/>
      <c r="B7" s="1382"/>
      <c r="C7" s="1382"/>
      <c r="D7" s="1376"/>
      <c r="E7" s="438" t="s">
        <v>769</v>
      </c>
      <c r="F7" s="438" t="s">
        <v>770</v>
      </c>
      <c r="G7" s="438" t="s">
        <v>771</v>
      </c>
      <c r="H7" s="438" t="s">
        <v>772</v>
      </c>
      <c r="I7" s="1376"/>
      <c r="J7" s="438" t="s">
        <v>769</v>
      </c>
      <c r="K7" s="438" t="s">
        <v>770</v>
      </c>
      <c r="L7" s="438" t="s">
        <v>771</v>
      </c>
      <c r="M7" s="438" t="s">
        <v>772</v>
      </c>
    </row>
    <row r="8" spans="1:13" s="22" customFormat="1" ht="5.0999999999999996" customHeight="1">
      <c r="A8" s="443"/>
      <c r="B8" s="835"/>
      <c r="C8" s="835"/>
      <c r="D8" s="6"/>
      <c r="E8" s="6"/>
      <c r="F8" s="6"/>
      <c r="G8" s="6"/>
      <c r="H8" s="6"/>
      <c r="I8" s="6"/>
      <c r="J8" s="6"/>
      <c r="K8" s="6"/>
      <c r="L8" s="6"/>
      <c r="M8" s="6"/>
    </row>
    <row r="9" spans="1:13" s="22" customFormat="1" ht="12.75" customHeight="1">
      <c r="A9" s="444" t="s">
        <v>767</v>
      </c>
      <c r="B9" s="444" t="s">
        <v>115</v>
      </c>
      <c r="C9" s="444" t="s">
        <v>768</v>
      </c>
      <c r="D9" s="75">
        <f>H9</f>
        <v>16218</v>
      </c>
      <c r="E9" s="75">
        <v>15120</v>
      </c>
      <c r="F9" s="75">
        <v>15665</v>
      </c>
      <c r="G9" s="75">
        <v>15752</v>
      </c>
      <c r="H9" s="75">
        <v>16218</v>
      </c>
      <c r="I9" s="75"/>
      <c r="J9" s="75">
        <v>15716</v>
      </c>
      <c r="K9" s="75"/>
      <c r="L9" s="75"/>
      <c r="M9" s="75"/>
    </row>
    <row r="10" spans="1:13" s="22" customFormat="1" ht="12.75" customHeight="1">
      <c r="A10" s="445" t="s">
        <v>691</v>
      </c>
      <c r="B10" s="445" t="s">
        <v>2741</v>
      </c>
      <c r="C10" s="445" t="s">
        <v>692</v>
      </c>
      <c r="D10" s="14">
        <f t="shared" ref="D10:D18" si="0">H10</f>
        <v>21404</v>
      </c>
      <c r="E10" s="14">
        <v>19734</v>
      </c>
      <c r="F10" s="14">
        <v>20636</v>
      </c>
      <c r="G10" s="14">
        <v>20796</v>
      </c>
      <c r="H10" s="14">
        <v>21404</v>
      </c>
      <c r="I10" s="14"/>
      <c r="J10" s="14">
        <v>20403</v>
      </c>
      <c r="K10" s="14"/>
      <c r="L10" s="14"/>
      <c r="M10" s="14"/>
    </row>
    <row r="11" spans="1:13" s="22" customFormat="1" ht="12.75" customHeight="1">
      <c r="A11" s="445" t="s">
        <v>4099</v>
      </c>
      <c r="B11" s="445" t="s">
        <v>4098</v>
      </c>
      <c r="C11" s="445" t="s">
        <v>4100</v>
      </c>
      <c r="D11" s="14">
        <f t="shared" si="0"/>
        <v>14251</v>
      </c>
      <c r="E11" s="14">
        <v>13210</v>
      </c>
      <c r="F11" s="14">
        <v>13627</v>
      </c>
      <c r="G11" s="14">
        <v>13777</v>
      </c>
      <c r="H11" s="14">
        <v>14251</v>
      </c>
      <c r="I11" s="14"/>
      <c r="J11" s="14">
        <v>13908</v>
      </c>
      <c r="K11" s="14"/>
      <c r="L11" s="14"/>
      <c r="M11" s="14"/>
    </row>
    <row r="12" spans="1:13" s="22" customFormat="1" ht="12.75" customHeight="1">
      <c r="A12" s="445" t="s">
        <v>693</v>
      </c>
      <c r="B12" s="445" t="s">
        <v>116</v>
      </c>
      <c r="C12" s="445" t="s">
        <v>694</v>
      </c>
      <c r="D12" s="14">
        <f t="shared" si="0"/>
        <v>11303</v>
      </c>
      <c r="E12" s="14">
        <v>10685</v>
      </c>
      <c r="F12" s="14">
        <v>11046</v>
      </c>
      <c r="G12" s="14">
        <v>10714</v>
      </c>
      <c r="H12" s="14">
        <v>11303</v>
      </c>
      <c r="I12" s="14"/>
      <c r="J12" s="14">
        <v>10720</v>
      </c>
      <c r="K12" s="14"/>
      <c r="L12" s="14"/>
      <c r="M12" s="14"/>
    </row>
    <row r="13" spans="1:13" s="22" customFormat="1" ht="12.75" customHeight="1">
      <c r="A13" s="445" t="s">
        <v>695</v>
      </c>
      <c r="B13" s="445" t="s">
        <v>117</v>
      </c>
      <c r="C13" s="445" t="s">
        <v>696</v>
      </c>
      <c r="D13" s="14">
        <f t="shared" si="0"/>
        <v>14788</v>
      </c>
      <c r="E13" s="14">
        <v>13745</v>
      </c>
      <c r="F13" s="14">
        <v>14106</v>
      </c>
      <c r="G13" s="14">
        <v>14191</v>
      </c>
      <c r="H13" s="14">
        <v>14788</v>
      </c>
      <c r="I13" s="14"/>
      <c r="J13" s="14">
        <v>14339</v>
      </c>
      <c r="K13" s="14"/>
      <c r="L13" s="14"/>
      <c r="M13" s="14"/>
    </row>
    <row r="14" spans="1:13" s="22" customFormat="1" ht="12.75" customHeight="1">
      <c r="A14" s="445" t="s">
        <v>697</v>
      </c>
      <c r="B14" s="445" t="s">
        <v>118</v>
      </c>
      <c r="C14" s="445" t="s">
        <v>698</v>
      </c>
      <c r="D14" s="14">
        <f t="shared" si="0"/>
        <v>12188</v>
      </c>
      <c r="E14" s="14">
        <v>11476</v>
      </c>
      <c r="F14" s="14">
        <v>11946</v>
      </c>
      <c r="G14" s="14">
        <v>11925</v>
      </c>
      <c r="H14" s="14">
        <v>12188</v>
      </c>
      <c r="I14" s="14"/>
      <c r="J14" s="14">
        <v>11723</v>
      </c>
      <c r="K14" s="14"/>
      <c r="L14" s="14"/>
      <c r="M14" s="14"/>
    </row>
    <row r="15" spans="1:13" s="22" customFormat="1" ht="12.75" customHeight="1">
      <c r="A15" s="445" t="s">
        <v>699</v>
      </c>
      <c r="B15" s="445" t="s">
        <v>119</v>
      </c>
      <c r="C15" s="445" t="s">
        <v>700</v>
      </c>
      <c r="D15" s="14">
        <f t="shared" si="0"/>
        <v>15248</v>
      </c>
      <c r="E15" s="14">
        <v>14848</v>
      </c>
      <c r="F15" s="14">
        <v>14908</v>
      </c>
      <c r="G15" s="14">
        <v>14938</v>
      </c>
      <c r="H15" s="14">
        <v>15248</v>
      </c>
      <c r="I15" s="14"/>
      <c r="J15" s="14">
        <v>15346</v>
      </c>
      <c r="K15" s="14"/>
      <c r="L15" s="14"/>
      <c r="M15" s="14"/>
    </row>
    <row r="16" spans="1:13" s="22" customFormat="1" ht="12.75" customHeight="1">
      <c r="A16" s="445" t="s">
        <v>701</v>
      </c>
      <c r="B16" s="445" t="s">
        <v>127</v>
      </c>
      <c r="C16" s="445" t="s">
        <v>702</v>
      </c>
      <c r="D16" s="14">
        <f t="shared" si="0"/>
        <v>10339</v>
      </c>
      <c r="E16" s="14">
        <v>10013</v>
      </c>
      <c r="F16" s="14">
        <v>10089</v>
      </c>
      <c r="G16" s="14">
        <v>10245</v>
      </c>
      <c r="H16" s="14">
        <v>10339</v>
      </c>
      <c r="I16" s="14"/>
      <c r="J16" s="14">
        <v>10395</v>
      </c>
      <c r="K16" s="14"/>
      <c r="L16" s="14"/>
      <c r="M16" s="14"/>
    </row>
    <row r="17" spans="1:13" s="22" customFormat="1" ht="12.75" customHeight="1">
      <c r="A17" s="445" t="s">
        <v>703</v>
      </c>
      <c r="B17" s="445" t="s">
        <v>120</v>
      </c>
      <c r="C17" s="445" t="s">
        <v>704</v>
      </c>
      <c r="D17" s="14">
        <f t="shared" si="0"/>
        <v>12839</v>
      </c>
      <c r="E17" s="14">
        <v>12150</v>
      </c>
      <c r="F17" s="14">
        <v>12317</v>
      </c>
      <c r="G17" s="14">
        <v>12430</v>
      </c>
      <c r="H17" s="14">
        <v>12839</v>
      </c>
      <c r="I17" s="14"/>
      <c r="J17" s="14">
        <v>13200</v>
      </c>
      <c r="K17" s="14"/>
      <c r="L17" s="14"/>
      <c r="M17" s="14"/>
    </row>
    <row r="18" spans="1:13" s="22" customFormat="1" ht="12.75" customHeight="1" thickBot="1">
      <c r="A18" s="446" t="s">
        <v>705</v>
      </c>
      <c r="B18" s="446" t="s">
        <v>121</v>
      </c>
      <c r="C18" s="446" t="s">
        <v>706</v>
      </c>
      <c r="D18" s="67">
        <f t="shared" si="0"/>
        <v>14910</v>
      </c>
      <c r="E18" s="67">
        <v>13995</v>
      </c>
      <c r="F18" s="67">
        <v>14514</v>
      </c>
      <c r="G18" s="67">
        <v>14678</v>
      </c>
      <c r="H18" s="67">
        <v>14910</v>
      </c>
      <c r="I18" s="67"/>
      <c r="J18" s="67">
        <v>14476</v>
      </c>
      <c r="K18" s="67"/>
      <c r="L18" s="67"/>
      <c r="M18" s="67"/>
    </row>
    <row r="19" spans="1:13" s="22" customFormat="1" ht="5.0999999999999996" customHeight="1">
      <c r="A19" s="20"/>
      <c r="B19" s="20"/>
      <c r="C19" s="20"/>
    </row>
    <row r="20" spans="1:13" s="22" customFormat="1" ht="12.75" customHeight="1">
      <c r="A20" s="108" t="s">
        <v>2581</v>
      </c>
      <c r="B20" s="108" t="s">
        <v>2582</v>
      </c>
      <c r="C20" s="108" t="s">
        <v>2583</v>
      </c>
      <c r="G20" s="21"/>
      <c r="H20" s="21"/>
      <c r="L20" s="21"/>
      <c r="M20" s="21"/>
    </row>
    <row r="21" spans="1:13" s="22" customFormat="1" ht="12.75" hidden="1" customHeight="1">
      <c r="A21" s="22" t="s">
        <v>2595</v>
      </c>
      <c r="B21" s="22" t="s">
        <v>2594</v>
      </c>
      <c r="C21" s="22" t="s">
        <v>2593</v>
      </c>
    </row>
  </sheetData>
  <mergeCells count="7">
    <mergeCell ref="I6:I7"/>
    <mergeCell ref="J6:M6"/>
    <mergeCell ref="E6:H6"/>
    <mergeCell ref="A6:A7"/>
    <mergeCell ref="C6:C7"/>
    <mergeCell ref="D6:D7"/>
    <mergeCell ref="B6:B7"/>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3" width="11.42578125" style="24" customWidth="1"/>
    <col min="14" max="16384" width="9.140625" style="24"/>
  </cols>
  <sheetData>
    <row r="1" spans="1:13" ht="15" customHeight="1">
      <c r="A1" s="49" t="s">
        <v>595</v>
      </c>
      <c r="B1" s="49" t="s">
        <v>202</v>
      </c>
      <c r="C1" s="49" t="s">
        <v>596</v>
      </c>
    </row>
    <row r="2" spans="1:13" ht="5.0999999999999996" customHeight="1">
      <c r="A2" s="49"/>
      <c r="B2" s="49"/>
      <c r="C2" s="49"/>
    </row>
    <row r="3" spans="1:13" s="37" customFormat="1" ht="18.75" customHeight="1">
      <c r="A3" s="35" t="s">
        <v>4634</v>
      </c>
      <c r="B3" s="35" t="s">
        <v>4633</v>
      </c>
      <c r="C3" s="35" t="s">
        <v>4632</v>
      </c>
    </row>
    <row r="4" spans="1:13" s="22" customFormat="1" ht="5.0999999999999996" customHeight="1">
      <c r="A4" s="124"/>
      <c r="B4" s="124"/>
      <c r="C4" s="124"/>
    </row>
    <row r="5" spans="1:13" s="22" customFormat="1" ht="12.75" customHeight="1" thickBot="1">
      <c r="A5" s="125" t="s">
        <v>375</v>
      </c>
      <c r="B5" s="125" t="s">
        <v>375</v>
      </c>
      <c r="C5" s="125" t="s">
        <v>766</v>
      </c>
      <c r="D5" s="30"/>
      <c r="E5" s="30"/>
      <c r="F5" s="30"/>
      <c r="G5" s="30"/>
      <c r="H5" s="30"/>
      <c r="I5" s="30"/>
      <c r="J5" s="30"/>
      <c r="K5" s="30"/>
      <c r="L5" s="30"/>
      <c r="M5" s="30"/>
    </row>
    <row r="6" spans="1:13" s="22" customFormat="1" ht="17.100000000000001" customHeight="1">
      <c r="A6" s="1406"/>
      <c r="B6" s="1408"/>
      <c r="C6" s="1406"/>
      <c r="D6" s="1401">
        <v>2018</v>
      </c>
      <c r="E6" s="1403">
        <v>2018</v>
      </c>
      <c r="F6" s="1404"/>
      <c r="G6" s="1404"/>
      <c r="H6" s="1405"/>
      <c r="I6" s="1401">
        <v>2019</v>
      </c>
      <c r="J6" s="1403">
        <v>2019</v>
      </c>
      <c r="K6" s="1404"/>
      <c r="L6" s="1404"/>
      <c r="M6" s="1405"/>
    </row>
    <row r="7" spans="1:13" s="22" customFormat="1" ht="17.100000000000001" customHeight="1" thickBot="1">
      <c r="A7" s="1407"/>
      <c r="B7" s="1409"/>
      <c r="C7" s="1407"/>
      <c r="D7" s="1402"/>
      <c r="E7" s="88" t="s">
        <v>773</v>
      </c>
      <c r="F7" s="89" t="s">
        <v>774</v>
      </c>
      <c r="G7" s="89" t="s">
        <v>775</v>
      </c>
      <c r="H7" s="89" t="s">
        <v>776</v>
      </c>
      <c r="I7" s="1402"/>
      <c r="J7" s="88" t="s">
        <v>773</v>
      </c>
      <c r="K7" s="89" t="s">
        <v>774</v>
      </c>
      <c r="L7" s="89" t="s">
        <v>775</v>
      </c>
      <c r="M7" s="89" t="s">
        <v>776</v>
      </c>
    </row>
    <row r="8" spans="1:13" s="22" customFormat="1" ht="5.25" customHeight="1">
      <c r="A8" s="443"/>
      <c r="B8" s="835"/>
      <c r="C8" s="145"/>
      <c r="D8" s="6"/>
      <c r="E8" s="6"/>
      <c r="F8" s="6"/>
      <c r="G8" s="6"/>
      <c r="H8" s="6"/>
      <c r="I8" s="6"/>
      <c r="J8" s="6"/>
      <c r="K8" s="6"/>
      <c r="L8" s="6"/>
      <c r="M8" s="6"/>
    </row>
    <row r="9" spans="1:13" s="22" customFormat="1" ht="12.75" customHeight="1">
      <c r="A9" s="444" t="s">
        <v>767</v>
      </c>
      <c r="B9" s="444" t="s">
        <v>115</v>
      </c>
      <c r="C9" s="56" t="s">
        <v>768</v>
      </c>
      <c r="D9" s="75">
        <v>4792.54</v>
      </c>
      <c r="E9" s="44">
        <v>4884.49</v>
      </c>
      <c r="F9" s="44">
        <v>4899.54</v>
      </c>
      <c r="G9" s="44">
        <v>4654.7700000000004</v>
      </c>
      <c r="H9" s="44">
        <v>4731.01</v>
      </c>
      <c r="I9" s="75"/>
      <c r="J9" s="44">
        <v>4681.3100000000004</v>
      </c>
      <c r="K9" s="44"/>
      <c r="L9" s="44"/>
      <c r="M9" s="44"/>
    </row>
    <row r="10" spans="1:13" s="22" customFormat="1" ht="12.75" customHeight="1">
      <c r="A10" s="445" t="s">
        <v>691</v>
      </c>
      <c r="B10" s="445" t="s">
        <v>2741</v>
      </c>
      <c r="C10" s="57" t="s">
        <v>692</v>
      </c>
      <c r="D10" s="14">
        <v>4751.43</v>
      </c>
      <c r="E10" s="14">
        <v>4824.26</v>
      </c>
      <c r="F10" s="14">
        <v>4799.45</v>
      </c>
      <c r="G10" s="14">
        <v>4635.54</v>
      </c>
      <c r="H10" s="14">
        <v>4746.13</v>
      </c>
      <c r="I10" s="14"/>
      <c r="J10" s="14">
        <v>4696.09</v>
      </c>
      <c r="K10" s="14"/>
      <c r="L10" s="14"/>
      <c r="M10" s="14"/>
    </row>
    <row r="11" spans="1:13" s="22" customFormat="1" ht="12.75" customHeight="1">
      <c r="A11" s="445" t="s">
        <v>4099</v>
      </c>
      <c r="B11" s="445" t="s">
        <v>4098</v>
      </c>
      <c r="C11" s="57" t="s">
        <v>4100</v>
      </c>
      <c r="D11" s="14">
        <v>5056.55</v>
      </c>
      <c r="E11" s="14">
        <v>5287.45</v>
      </c>
      <c r="F11" s="14">
        <v>5144.3100000000004</v>
      </c>
      <c r="G11" s="14">
        <v>4853.03</v>
      </c>
      <c r="H11" s="14">
        <v>4941.1099999999997</v>
      </c>
      <c r="I11" s="14"/>
      <c r="J11" s="14">
        <v>4857.0600000000004</v>
      </c>
      <c r="K11" s="14"/>
      <c r="L11" s="14"/>
      <c r="M11" s="14"/>
    </row>
    <row r="12" spans="1:13" s="22" customFormat="1" ht="12.75" customHeight="1">
      <c r="A12" s="445" t="s">
        <v>693</v>
      </c>
      <c r="B12" s="445" t="s">
        <v>116</v>
      </c>
      <c r="C12" s="57" t="s">
        <v>694</v>
      </c>
      <c r="D12" s="14">
        <v>4571.3999999999996</v>
      </c>
      <c r="E12" s="14">
        <v>4697.88</v>
      </c>
      <c r="F12" s="14">
        <v>4759.1099999999997</v>
      </c>
      <c r="G12" s="14">
        <v>4402.76</v>
      </c>
      <c r="H12" s="14">
        <v>4425.74</v>
      </c>
      <c r="I12" s="14"/>
      <c r="J12" s="14">
        <v>4327.37</v>
      </c>
      <c r="K12" s="14"/>
      <c r="L12" s="14"/>
      <c r="M12" s="14"/>
    </row>
    <row r="13" spans="1:13" s="22" customFormat="1" ht="12.75" customHeight="1">
      <c r="A13" s="445" t="s">
        <v>695</v>
      </c>
      <c r="B13" s="445" t="s">
        <v>117</v>
      </c>
      <c r="C13" s="57" t="s">
        <v>696</v>
      </c>
      <c r="D13" s="14">
        <v>5171.46</v>
      </c>
      <c r="E13" s="14">
        <v>5170.83</v>
      </c>
      <c r="F13" s="14">
        <v>5378.83</v>
      </c>
      <c r="G13" s="14">
        <v>5036.3599999999997</v>
      </c>
      <c r="H13" s="14">
        <v>5099.45</v>
      </c>
      <c r="I13" s="14"/>
      <c r="J13" s="14">
        <v>5036.7</v>
      </c>
      <c r="K13" s="14"/>
      <c r="L13" s="14"/>
      <c r="M13" s="14"/>
    </row>
    <row r="14" spans="1:13" s="22" customFormat="1" ht="12.75" customHeight="1">
      <c r="A14" s="445" t="s">
        <v>697</v>
      </c>
      <c r="B14" s="445" t="s">
        <v>118</v>
      </c>
      <c r="C14" s="57" t="s">
        <v>698</v>
      </c>
      <c r="D14" s="14">
        <v>4376.3100000000004</v>
      </c>
      <c r="E14" s="14">
        <v>4407.51</v>
      </c>
      <c r="F14" s="14">
        <v>4470.79</v>
      </c>
      <c r="G14" s="14">
        <v>4309.87</v>
      </c>
      <c r="H14" s="14">
        <v>4316.83</v>
      </c>
      <c r="I14" s="14"/>
      <c r="J14" s="14">
        <v>4206.1899999999996</v>
      </c>
      <c r="K14" s="14"/>
      <c r="L14" s="14"/>
      <c r="M14" s="14"/>
    </row>
    <row r="15" spans="1:13" s="22" customFormat="1" ht="12.75" customHeight="1">
      <c r="A15" s="445" t="s">
        <v>699</v>
      </c>
      <c r="B15" s="445" t="s">
        <v>119</v>
      </c>
      <c r="C15" s="57" t="s">
        <v>700</v>
      </c>
      <c r="D15" s="14">
        <v>4714.97</v>
      </c>
      <c r="E15" s="14">
        <v>4832.1499999999996</v>
      </c>
      <c r="F15" s="14">
        <v>4899.07</v>
      </c>
      <c r="G15" s="14">
        <v>4609.1499999999996</v>
      </c>
      <c r="H15" s="14">
        <v>4519.45</v>
      </c>
      <c r="I15" s="14"/>
      <c r="J15" s="14">
        <v>4582.3900000000003</v>
      </c>
      <c r="K15" s="14"/>
      <c r="L15" s="14"/>
      <c r="M15" s="14"/>
    </row>
    <row r="16" spans="1:13" s="22" customFormat="1" ht="12.75" customHeight="1">
      <c r="A16" s="445" t="s">
        <v>701</v>
      </c>
      <c r="B16" s="445" t="s">
        <v>127</v>
      </c>
      <c r="C16" s="57" t="s">
        <v>702</v>
      </c>
      <c r="D16" s="14">
        <v>5122.63</v>
      </c>
      <c r="E16" s="14">
        <v>5319.89</v>
      </c>
      <c r="F16" s="14">
        <v>5322.19</v>
      </c>
      <c r="G16" s="14">
        <v>4929.8900000000003</v>
      </c>
      <c r="H16" s="14">
        <v>4918.32</v>
      </c>
      <c r="I16" s="14"/>
      <c r="J16" s="14">
        <v>4850.68</v>
      </c>
      <c r="K16" s="14"/>
      <c r="L16" s="14"/>
      <c r="M16" s="14"/>
    </row>
    <row r="17" spans="1:13" s="22" customFormat="1" ht="12.75" customHeight="1">
      <c r="A17" s="445" t="s">
        <v>703</v>
      </c>
      <c r="B17" s="445" t="s">
        <v>120</v>
      </c>
      <c r="C17" s="57" t="s">
        <v>704</v>
      </c>
      <c r="D17" s="14">
        <v>4428.28</v>
      </c>
      <c r="E17" s="14">
        <v>4543.88</v>
      </c>
      <c r="F17" s="14">
        <v>4692</v>
      </c>
      <c r="G17" s="14">
        <v>4272.6099999999997</v>
      </c>
      <c r="H17" s="14">
        <v>4204.34</v>
      </c>
      <c r="I17" s="14"/>
      <c r="J17" s="14">
        <v>4186.12</v>
      </c>
      <c r="K17" s="14"/>
      <c r="L17" s="14"/>
      <c r="M17" s="14"/>
    </row>
    <row r="18" spans="1:13" s="22" customFormat="1" ht="12.75" customHeight="1" thickBot="1">
      <c r="A18" s="446" t="s">
        <v>705</v>
      </c>
      <c r="B18" s="446" t="s">
        <v>121</v>
      </c>
      <c r="C18" s="98" t="s">
        <v>706</v>
      </c>
      <c r="D18" s="67">
        <v>4699.1099999999997</v>
      </c>
      <c r="E18" s="67">
        <v>4873.43</v>
      </c>
      <c r="F18" s="67">
        <v>4978.26</v>
      </c>
      <c r="G18" s="67">
        <v>4451.3</v>
      </c>
      <c r="H18" s="67">
        <v>4493.1899999999996</v>
      </c>
      <c r="I18" s="67"/>
      <c r="J18" s="67">
        <v>4503.3599999999997</v>
      </c>
      <c r="K18" s="67"/>
      <c r="L18" s="67"/>
      <c r="M18" s="67"/>
    </row>
    <row r="19" spans="1:13" s="22" customFormat="1" ht="5.0999999999999996" customHeight="1">
      <c r="A19" s="20"/>
      <c r="B19" s="20"/>
      <c r="C19" s="20"/>
    </row>
    <row r="20" spans="1:13" s="22" customFormat="1" ht="12.75" customHeight="1">
      <c r="A20" s="108" t="s">
        <v>2581</v>
      </c>
      <c r="B20" s="108" t="s">
        <v>2582</v>
      </c>
      <c r="C20" s="108" t="s">
        <v>2583</v>
      </c>
      <c r="D20" s="90"/>
      <c r="I20" s="90"/>
    </row>
  </sheetData>
  <mergeCells count="7">
    <mergeCell ref="I6:I7"/>
    <mergeCell ref="J6:M6"/>
    <mergeCell ref="E6:H6"/>
    <mergeCell ref="D6:D7"/>
    <mergeCell ref="A6:A7"/>
    <mergeCell ref="B6:B7"/>
    <mergeCell ref="C6:C7"/>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zoomScale="80" zoomScaleNormal="80" workbookViewId="0">
      <pane xSplit="3" ySplit="8" topLeftCell="F9"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29" width="11.42578125" style="24" customWidth="1"/>
    <col min="30" max="16384" width="9.140625" style="24"/>
  </cols>
  <sheetData>
    <row r="1" spans="1:29" ht="15" customHeight="1">
      <c r="A1" s="49" t="s">
        <v>595</v>
      </c>
      <c r="B1" s="49" t="s">
        <v>202</v>
      </c>
      <c r="C1" s="49" t="s">
        <v>596</v>
      </c>
    </row>
    <row r="2" spans="1:29" ht="5.0999999999999996" customHeight="1">
      <c r="A2" s="49"/>
      <c r="B2" s="49"/>
      <c r="C2" s="49"/>
    </row>
    <row r="3" spans="1:29" s="147" customFormat="1" ht="18.75" customHeight="1">
      <c r="A3" s="137" t="s">
        <v>4631</v>
      </c>
      <c r="B3" s="137" t="s">
        <v>4630</v>
      </c>
      <c r="C3" s="137" t="s">
        <v>4629</v>
      </c>
    </row>
    <row r="4" spans="1:29" s="147" customFormat="1" ht="5.0999999999999996" customHeight="1">
      <c r="A4" s="137"/>
      <c r="B4" s="137"/>
      <c r="C4" s="137"/>
    </row>
    <row r="5" spans="1:29" s="136" customFormat="1" ht="12.75" customHeight="1" thickBot="1">
      <c r="A5" s="96" t="s">
        <v>707</v>
      </c>
      <c r="B5" s="96" t="s">
        <v>707</v>
      </c>
      <c r="C5" s="96" t="s">
        <v>765</v>
      </c>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row>
    <row r="6" spans="1:29" s="22" customFormat="1" ht="17.100000000000001" customHeight="1">
      <c r="A6" s="1410"/>
      <c r="B6" s="1410"/>
      <c r="C6" s="1410"/>
      <c r="D6" s="1357">
        <v>2018</v>
      </c>
      <c r="E6" s="1359">
        <v>2018</v>
      </c>
      <c r="F6" s="1360"/>
      <c r="G6" s="1360"/>
      <c r="H6" s="1360"/>
      <c r="I6" s="1360"/>
      <c r="J6" s="1360"/>
      <c r="K6" s="1360"/>
      <c r="L6" s="1360"/>
      <c r="M6" s="1360"/>
      <c r="N6" s="1360"/>
      <c r="O6" s="1360"/>
      <c r="P6" s="1361"/>
      <c r="Q6" s="1357">
        <v>2019</v>
      </c>
      <c r="R6" s="1359">
        <v>2019</v>
      </c>
      <c r="S6" s="1360"/>
      <c r="T6" s="1360"/>
      <c r="U6" s="1360"/>
      <c r="V6" s="1360"/>
      <c r="W6" s="1360"/>
      <c r="X6" s="1360"/>
      <c r="Y6" s="1360"/>
      <c r="Z6" s="1360"/>
      <c r="AA6" s="1360"/>
      <c r="AB6" s="1360"/>
      <c r="AC6" s="1361"/>
    </row>
    <row r="7" spans="1:29" s="22" customFormat="1" ht="16.5" customHeight="1" thickBot="1">
      <c r="A7" s="1411"/>
      <c r="B7" s="1411"/>
      <c r="C7" s="1411"/>
      <c r="D7" s="1358"/>
      <c r="E7" s="1233" t="s">
        <v>777</v>
      </c>
      <c r="F7" s="1233" t="s">
        <v>778</v>
      </c>
      <c r="G7" s="1233" t="s">
        <v>779</v>
      </c>
      <c r="H7" s="1233" t="s">
        <v>780</v>
      </c>
      <c r="I7" s="129" t="s">
        <v>781</v>
      </c>
      <c r="J7" s="129" t="s">
        <v>782</v>
      </c>
      <c r="K7" s="129" t="s">
        <v>783</v>
      </c>
      <c r="L7" s="129" t="s">
        <v>784</v>
      </c>
      <c r="M7" s="129" t="s">
        <v>785</v>
      </c>
      <c r="N7" s="1318">
        <v>10</v>
      </c>
      <c r="O7" s="1318">
        <v>11</v>
      </c>
      <c r="P7" s="1318">
        <v>12</v>
      </c>
      <c r="Q7" s="1358"/>
      <c r="R7" s="1233" t="s">
        <v>777</v>
      </c>
      <c r="S7" s="1233" t="s">
        <v>778</v>
      </c>
      <c r="T7" s="1233" t="s">
        <v>4759</v>
      </c>
      <c r="U7" s="1233" t="s">
        <v>4912</v>
      </c>
      <c r="V7" s="1233" t="s">
        <v>5003</v>
      </c>
      <c r="W7" s="129" t="s">
        <v>782</v>
      </c>
      <c r="X7" s="129" t="s">
        <v>783</v>
      </c>
      <c r="Y7" s="129" t="s">
        <v>784</v>
      </c>
      <c r="Z7" s="129" t="s">
        <v>785</v>
      </c>
      <c r="AA7" s="129" t="s">
        <v>786</v>
      </c>
      <c r="AB7" s="129" t="s">
        <v>787</v>
      </c>
      <c r="AC7" s="129" t="s">
        <v>788</v>
      </c>
    </row>
    <row r="8" spans="1:29" s="135" customFormat="1" ht="5.0999999999999996" customHeight="1">
      <c r="A8" s="477"/>
      <c r="B8" s="477"/>
      <c r="C8" s="477"/>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row>
    <row r="9" spans="1:29" s="135" customFormat="1" ht="12.75" customHeight="1">
      <c r="A9" s="518" t="s">
        <v>937</v>
      </c>
      <c r="B9" s="518" t="s">
        <v>123</v>
      </c>
      <c r="C9" s="518" t="s">
        <v>938</v>
      </c>
      <c r="D9" s="132">
        <f>SUM(E9:P9)</f>
        <v>250640</v>
      </c>
      <c r="E9" s="132">
        <v>18492.099999999999</v>
      </c>
      <c r="F9" s="132">
        <v>17379.7</v>
      </c>
      <c r="G9" s="132">
        <v>20935.099999999999</v>
      </c>
      <c r="H9" s="132">
        <v>17679.3</v>
      </c>
      <c r="I9" s="132">
        <v>16522.900000000001</v>
      </c>
      <c r="J9" s="132">
        <v>17542.400000000001</v>
      </c>
      <c r="K9" s="132">
        <v>18140.400000000001</v>
      </c>
      <c r="L9" s="132">
        <v>19053.2</v>
      </c>
      <c r="M9" s="132">
        <v>21295.599999999999</v>
      </c>
      <c r="N9" s="132">
        <v>22430.799999999999</v>
      </c>
      <c r="O9" s="132">
        <v>31539.599999999999</v>
      </c>
      <c r="P9" s="132">
        <v>29628.9</v>
      </c>
      <c r="Q9" s="132"/>
      <c r="R9" s="132">
        <v>19357.7</v>
      </c>
      <c r="S9" s="132">
        <v>18709</v>
      </c>
      <c r="T9" s="132">
        <v>26057.1</v>
      </c>
      <c r="U9" s="132">
        <v>20394.2</v>
      </c>
      <c r="V9" s="132">
        <v>19905</v>
      </c>
      <c r="W9" s="132"/>
      <c r="X9" s="132"/>
      <c r="Y9" s="132"/>
      <c r="Z9" s="132"/>
      <c r="AA9" s="132"/>
      <c r="AB9" s="132"/>
      <c r="AC9" s="132"/>
    </row>
    <row r="10" spans="1:29" s="139" customFormat="1" ht="12.75" customHeight="1">
      <c r="A10" s="519" t="s">
        <v>2795</v>
      </c>
      <c r="B10" s="519" t="s">
        <v>2805</v>
      </c>
      <c r="C10" s="519" t="s">
        <v>2806</v>
      </c>
      <c r="D10" s="132">
        <f>SUM(E10:P10)</f>
        <v>19812</v>
      </c>
      <c r="E10" s="132">
        <v>1574</v>
      </c>
      <c r="F10" s="132">
        <v>1215.0999999999999</v>
      </c>
      <c r="G10" s="132">
        <v>1003.2</v>
      </c>
      <c r="H10" s="132">
        <v>1309.0999999999999</v>
      </c>
      <c r="I10" s="132">
        <v>1456</v>
      </c>
      <c r="J10" s="132">
        <v>1012.3</v>
      </c>
      <c r="K10" s="132">
        <v>1363.1</v>
      </c>
      <c r="L10" s="132">
        <v>2831.7</v>
      </c>
      <c r="M10" s="132">
        <v>2041.5</v>
      </c>
      <c r="N10" s="132">
        <v>1671</v>
      </c>
      <c r="O10" s="132">
        <v>1926.1</v>
      </c>
      <c r="P10" s="132">
        <v>2408.9</v>
      </c>
      <c r="Q10" s="132"/>
      <c r="R10" s="132">
        <v>1262.3</v>
      </c>
      <c r="S10" s="132">
        <v>967</v>
      </c>
      <c r="T10" s="132">
        <v>1072.2</v>
      </c>
      <c r="U10" s="132">
        <v>854.7</v>
      </c>
      <c r="V10" s="132">
        <v>891.1</v>
      </c>
      <c r="W10" s="132"/>
      <c r="X10" s="132"/>
      <c r="Y10" s="132"/>
      <c r="Z10" s="132"/>
      <c r="AA10" s="132"/>
      <c r="AB10" s="132"/>
      <c r="AC10" s="132"/>
    </row>
    <row r="11" spans="1:29" s="135" customFormat="1" ht="25.5">
      <c r="A11" s="520" t="s">
        <v>998</v>
      </c>
      <c r="B11" s="520" t="s">
        <v>941</v>
      </c>
      <c r="C11" s="520" t="s">
        <v>992</v>
      </c>
      <c r="D11" s="14">
        <f t="shared" ref="D11:D39" si="0">SUM(E11:P11)</f>
        <v>2893.3999999999996</v>
      </c>
      <c r="E11" s="14">
        <v>161.30000000000001</v>
      </c>
      <c r="F11" s="14">
        <v>144.6</v>
      </c>
      <c r="G11" s="14">
        <v>104.3</v>
      </c>
      <c r="H11" s="14">
        <v>81.599999999999994</v>
      </c>
      <c r="I11" s="14">
        <v>73.2</v>
      </c>
      <c r="J11" s="14">
        <v>111.1</v>
      </c>
      <c r="K11" s="14">
        <v>169.1</v>
      </c>
      <c r="L11" s="14">
        <v>260.89999999999998</v>
      </c>
      <c r="M11" s="14">
        <v>363.2</v>
      </c>
      <c r="N11" s="14">
        <v>378.3</v>
      </c>
      <c r="O11" s="14">
        <v>527.1</v>
      </c>
      <c r="P11" s="14">
        <v>518.70000000000005</v>
      </c>
      <c r="Q11" s="14"/>
      <c r="R11" s="14">
        <v>296.2</v>
      </c>
      <c r="S11" s="14">
        <v>196.1</v>
      </c>
      <c r="T11" s="14">
        <v>174.4</v>
      </c>
      <c r="U11" s="14">
        <v>93.9</v>
      </c>
      <c r="V11" s="14">
        <v>57.2</v>
      </c>
      <c r="W11" s="14"/>
      <c r="X11" s="14"/>
      <c r="Y11" s="14"/>
      <c r="Z11" s="14"/>
      <c r="AA11" s="14"/>
      <c r="AB11" s="14"/>
      <c r="AC11" s="14"/>
    </row>
    <row r="12" spans="1:29" s="135" customFormat="1" ht="25.5">
      <c r="A12" s="520" t="s">
        <v>999</v>
      </c>
      <c r="B12" s="520" t="s">
        <v>942</v>
      </c>
      <c r="C12" s="520" t="s">
        <v>993</v>
      </c>
      <c r="D12" s="14">
        <f t="shared" si="0"/>
        <v>4102.4000000000005</v>
      </c>
      <c r="E12" s="14">
        <v>310.60000000000002</v>
      </c>
      <c r="F12" s="14">
        <v>308.7</v>
      </c>
      <c r="G12" s="14">
        <v>277</v>
      </c>
      <c r="H12" s="14">
        <v>298</v>
      </c>
      <c r="I12" s="14">
        <v>431.5</v>
      </c>
      <c r="J12" s="14">
        <v>254.9</v>
      </c>
      <c r="K12" s="14">
        <v>360.7</v>
      </c>
      <c r="L12" s="14">
        <v>409.4</v>
      </c>
      <c r="M12" s="14">
        <v>369</v>
      </c>
      <c r="N12" s="14">
        <v>386.1</v>
      </c>
      <c r="O12" s="14">
        <v>358.4</v>
      </c>
      <c r="P12" s="14">
        <v>338.1</v>
      </c>
      <c r="Q12" s="14"/>
      <c r="R12" s="14">
        <v>241.2</v>
      </c>
      <c r="S12" s="14">
        <v>266.8</v>
      </c>
      <c r="T12" s="14">
        <v>226.3</v>
      </c>
      <c r="U12" s="14">
        <v>291.10000000000002</v>
      </c>
      <c r="V12" s="14">
        <v>260.39999999999998</v>
      </c>
      <c r="W12" s="14"/>
      <c r="X12" s="14"/>
      <c r="Y12" s="14"/>
      <c r="Z12" s="14"/>
      <c r="AA12" s="14"/>
      <c r="AB12" s="14"/>
      <c r="AC12" s="14"/>
    </row>
    <row r="13" spans="1:29" s="135" customFormat="1" ht="12.75" customHeight="1">
      <c r="A13" s="520" t="s">
        <v>994</v>
      </c>
      <c r="B13" s="520" t="s">
        <v>943</v>
      </c>
      <c r="C13" s="520" t="s">
        <v>995</v>
      </c>
      <c r="D13" s="14">
        <f t="shared" si="0"/>
        <v>11925.199999999999</v>
      </c>
      <c r="E13" s="14">
        <v>1055.0999999999999</v>
      </c>
      <c r="F13" s="14">
        <v>739.2</v>
      </c>
      <c r="G13" s="14">
        <v>582.4</v>
      </c>
      <c r="H13" s="14">
        <v>873</v>
      </c>
      <c r="I13" s="14">
        <v>882.6</v>
      </c>
      <c r="J13" s="14">
        <v>546.29999999999995</v>
      </c>
      <c r="K13" s="14">
        <v>746.8</v>
      </c>
      <c r="L13" s="14">
        <v>2073.6</v>
      </c>
      <c r="M13" s="14">
        <v>1226.2</v>
      </c>
      <c r="N13" s="14">
        <v>814.3</v>
      </c>
      <c r="O13" s="14">
        <v>939.3</v>
      </c>
      <c r="P13" s="14">
        <v>1446.4</v>
      </c>
      <c r="Q13" s="14"/>
      <c r="R13" s="14">
        <v>693.5</v>
      </c>
      <c r="S13" s="14">
        <v>476.3</v>
      </c>
      <c r="T13" s="14">
        <v>611.9</v>
      </c>
      <c r="U13" s="14">
        <v>416.3</v>
      </c>
      <c r="V13" s="14">
        <v>497.2</v>
      </c>
      <c r="W13" s="14"/>
      <c r="X13" s="14"/>
      <c r="Y13" s="14"/>
      <c r="Z13" s="14"/>
      <c r="AA13" s="14"/>
      <c r="AB13" s="14"/>
      <c r="AC13" s="14"/>
    </row>
    <row r="14" spans="1:29" s="135" customFormat="1" ht="12.75" customHeight="1">
      <c r="A14" s="520" t="s">
        <v>996</v>
      </c>
      <c r="B14" s="520" t="s">
        <v>944</v>
      </c>
      <c r="C14" s="520" t="s">
        <v>997</v>
      </c>
      <c r="D14" s="14">
        <f t="shared" si="0"/>
        <v>890.99999999999989</v>
      </c>
      <c r="E14" s="14">
        <v>47</v>
      </c>
      <c r="F14" s="14">
        <v>22.7</v>
      </c>
      <c r="G14" s="14">
        <v>39.5</v>
      </c>
      <c r="H14" s="14">
        <v>56.5</v>
      </c>
      <c r="I14" s="14">
        <v>68.7</v>
      </c>
      <c r="J14" s="14">
        <v>100</v>
      </c>
      <c r="K14" s="14">
        <v>86.4</v>
      </c>
      <c r="L14" s="14">
        <v>87.8</v>
      </c>
      <c r="M14" s="14">
        <v>83.1</v>
      </c>
      <c r="N14" s="14">
        <v>92.3</v>
      </c>
      <c r="O14" s="14">
        <v>101.3</v>
      </c>
      <c r="P14" s="14">
        <v>105.7</v>
      </c>
      <c r="Q14" s="14"/>
      <c r="R14" s="14">
        <v>31.5</v>
      </c>
      <c r="S14" s="14">
        <v>27.8</v>
      </c>
      <c r="T14" s="14">
        <v>59.6</v>
      </c>
      <c r="U14" s="14">
        <v>53.3</v>
      </c>
      <c r="V14" s="14">
        <v>76.5</v>
      </c>
      <c r="W14" s="14"/>
      <c r="X14" s="14"/>
      <c r="Y14" s="14"/>
      <c r="Z14" s="14"/>
      <c r="AA14" s="14"/>
      <c r="AB14" s="14"/>
      <c r="AC14" s="14"/>
    </row>
    <row r="15" spans="1:29" s="135" customFormat="1" ht="12.75" customHeight="1">
      <c r="A15" s="519" t="s">
        <v>2796</v>
      </c>
      <c r="B15" s="519" t="s">
        <v>2804</v>
      </c>
      <c r="C15" s="519" t="s">
        <v>2807</v>
      </c>
      <c r="D15" s="132">
        <f t="shared" si="0"/>
        <v>189801.70000000004</v>
      </c>
      <c r="E15" s="132">
        <v>11566</v>
      </c>
      <c r="F15" s="132">
        <v>11273.8</v>
      </c>
      <c r="G15" s="132">
        <v>16243.7</v>
      </c>
      <c r="H15" s="132">
        <v>13883.7</v>
      </c>
      <c r="I15" s="132">
        <v>12904.1</v>
      </c>
      <c r="J15" s="132">
        <v>14371.1</v>
      </c>
      <c r="K15" s="132">
        <v>14211.9</v>
      </c>
      <c r="L15" s="132">
        <v>13727.6</v>
      </c>
      <c r="M15" s="132">
        <v>16981.5</v>
      </c>
      <c r="N15" s="132">
        <v>17835.900000000001</v>
      </c>
      <c r="O15" s="132">
        <v>25058.2</v>
      </c>
      <c r="P15" s="132">
        <v>21744.2</v>
      </c>
      <c r="Q15" s="132"/>
      <c r="R15" s="132">
        <v>12905.2</v>
      </c>
      <c r="S15" s="132">
        <v>12945.8</v>
      </c>
      <c r="T15" s="132">
        <v>21043.3</v>
      </c>
      <c r="U15" s="132">
        <v>16833.5</v>
      </c>
      <c r="V15" s="132">
        <v>16717.599999999999</v>
      </c>
      <c r="W15" s="132"/>
      <c r="X15" s="132"/>
      <c r="Y15" s="132"/>
      <c r="Z15" s="132"/>
      <c r="AA15" s="132"/>
      <c r="AB15" s="132"/>
      <c r="AC15" s="132"/>
    </row>
    <row r="16" spans="1:29" s="135" customFormat="1" ht="38.25">
      <c r="A16" s="520" t="s">
        <v>1026</v>
      </c>
      <c r="B16" s="520" t="s">
        <v>1000</v>
      </c>
      <c r="C16" s="520" t="s">
        <v>1008</v>
      </c>
      <c r="D16" s="14">
        <f t="shared" si="0"/>
        <v>29420.3</v>
      </c>
      <c r="E16" s="14">
        <v>2111.8000000000002</v>
      </c>
      <c r="F16" s="14">
        <v>1985</v>
      </c>
      <c r="G16" s="14">
        <v>2123.1999999999998</v>
      </c>
      <c r="H16" s="14">
        <v>2094.3000000000002</v>
      </c>
      <c r="I16" s="14">
        <v>2239.6999999999998</v>
      </c>
      <c r="J16" s="14">
        <v>2304.5</v>
      </c>
      <c r="K16" s="14">
        <v>2902.8</v>
      </c>
      <c r="L16" s="14">
        <v>2489</v>
      </c>
      <c r="M16" s="14">
        <v>2353.5</v>
      </c>
      <c r="N16" s="14">
        <v>3110.5</v>
      </c>
      <c r="O16" s="14">
        <v>2887.7</v>
      </c>
      <c r="P16" s="14">
        <v>2818.3</v>
      </c>
      <c r="Q16" s="14"/>
      <c r="R16" s="14">
        <v>1988.9</v>
      </c>
      <c r="S16" s="14">
        <v>1761.9</v>
      </c>
      <c r="T16" s="14">
        <v>2010.4</v>
      </c>
      <c r="U16" s="14">
        <v>2162.1999999999998</v>
      </c>
      <c r="V16" s="14">
        <v>2255.1</v>
      </c>
      <c r="W16" s="14"/>
      <c r="X16" s="14"/>
      <c r="Y16" s="14"/>
      <c r="Z16" s="14"/>
      <c r="AA16" s="14"/>
      <c r="AB16" s="14"/>
      <c r="AC16" s="14"/>
    </row>
    <row r="17" spans="1:29" s="135" customFormat="1" ht="38.25">
      <c r="A17" s="520" t="s">
        <v>2797</v>
      </c>
      <c r="B17" s="520" t="s">
        <v>1001</v>
      </c>
      <c r="C17" s="520" t="s">
        <v>1009</v>
      </c>
      <c r="D17" s="14">
        <f t="shared" si="0"/>
        <v>8157.6000000000013</v>
      </c>
      <c r="E17" s="14">
        <v>411.3</v>
      </c>
      <c r="F17" s="14">
        <v>466.1</v>
      </c>
      <c r="G17" s="14">
        <v>456.9</v>
      </c>
      <c r="H17" s="14">
        <v>535.70000000000005</v>
      </c>
      <c r="I17" s="14">
        <v>526.70000000000005</v>
      </c>
      <c r="J17" s="14">
        <v>570.5</v>
      </c>
      <c r="K17" s="14">
        <v>638.5</v>
      </c>
      <c r="L17" s="14">
        <v>684.7</v>
      </c>
      <c r="M17" s="14">
        <v>871.6</v>
      </c>
      <c r="N17" s="14">
        <v>1012.7</v>
      </c>
      <c r="O17" s="14">
        <v>997.8</v>
      </c>
      <c r="P17" s="14">
        <v>985.1</v>
      </c>
      <c r="Q17" s="14"/>
      <c r="R17" s="14">
        <v>388.5</v>
      </c>
      <c r="S17" s="14">
        <v>470.7</v>
      </c>
      <c r="T17" s="14">
        <v>596.70000000000005</v>
      </c>
      <c r="U17" s="14">
        <v>608.79999999999995</v>
      </c>
      <c r="V17" s="14">
        <v>668.9</v>
      </c>
      <c r="W17" s="14"/>
      <c r="X17" s="14"/>
      <c r="Y17" s="14"/>
      <c r="Z17" s="14"/>
      <c r="AA17" s="14"/>
      <c r="AB17" s="14"/>
      <c r="AC17" s="14"/>
    </row>
    <row r="18" spans="1:29" s="135" customFormat="1" ht="38.25" customHeight="1">
      <c r="A18" s="520" t="s">
        <v>1027</v>
      </c>
      <c r="B18" s="520" t="s">
        <v>1002</v>
      </c>
      <c r="C18" s="520" t="s">
        <v>1010</v>
      </c>
      <c r="D18" s="14">
        <f t="shared" si="0"/>
        <v>2201.7999999999997</v>
      </c>
      <c r="E18" s="14">
        <v>131.19999999999999</v>
      </c>
      <c r="F18" s="14">
        <v>126.7</v>
      </c>
      <c r="G18" s="14">
        <v>220.5</v>
      </c>
      <c r="H18" s="14">
        <v>175.4</v>
      </c>
      <c r="I18" s="14">
        <v>152.1</v>
      </c>
      <c r="J18" s="14">
        <v>176.5</v>
      </c>
      <c r="K18" s="14">
        <v>206.4</v>
      </c>
      <c r="L18" s="14">
        <v>156.1</v>
      </c>
      <c r="M18" s="14">
        <v>236.4</v>
      </c>
      <c r="N18" s="14">
        <v>186.5</v>
      </c>
      <c r="O18" s="14">
        <v>192.3</v>
      </c>
      <c r="P18" s="14">
        <v>241.7</v>
      </c>
      <c r="Q18" s="14"/>
      <c r="R18" s="14">
        <v>165.2</v>
      </c>
      <c r="S18" s="14">
        <v>119.9</v>
      </c>
      <c r="T18" s="14">
        <v>152.30000000000001</v>
      </c>
      <c r="U18" s="14">
        <v>175.4</v>
      </c>
      <c r="V18" s="14">
        <v>167.4</v>
      </c>
      <c r="W18" s="14"/>
      <c r="X18" s="14"/>
      <c r="Y18" s="14"/>
      <c r="Z18" s="14"/>
      <c r="AA18" s="14"/>
      <c r="AB18" s="14"/>
      <c r="AC18" s="14"/>
    </row>
    <row r="19" spans="1:29" s="135" customFormat="1" ht="25.5">
      <c r="A19" s="520" t="s">
        <v>1011</v>
      </c>
      <c r="B19" s="520" t="s">
        <v>945</v>
      </c>
      <c r="C19" s="520" t="s">
        <v>1012</v>
      </c>
      <c r="D19" s="14">
        <f t="shared" si="0"/>
        <v>13275.300000000001</v>
      </c>
      <c r="E19" s="14">
        <v>1287</v>
      </c>
      <c r="F19" s="14">
        <v>1218</v>
      </c>
      <c r="G19" s="14">
        <v>1110.7</v>
      </c>
      <c r="H19" s="14">
        <v>1158.7</v>
      </c>
      <c r="I19" s="14">
        <v>1357.6</v>
      </c>
      <c r="J19" s="14">
        <v>1682.3</v>
      </c>
      <c r="K19" s="14">
        <v>1321.7</v>
      </c>
      <c r="L19" s="14">
        <v>1331.7</v>
      </c>
      <c r="M19" s="14">
        <v>882.4</v>
      </c>
      <c r="N19" s="14">
        <v>489.1</v>
      </c>
      <c r="O19" s="14">
        <v>634.5</v>
      </c>
      <c r="P19" s="14">
        <v>801.6</v>
      </c>
      <c r="Q19" s="14"/>
      <c r="R19" s="14">
        <v>565.4</v>
      </c>
      <c r="S19" s="14">
        <v>392.3</v>
      </c>
      <c r="T19" s="14">
        <v>564.1</v>
      </c>
      <c r="U19" s="14">
        <v>618.70000000000005</v>
      </c>
      <c r="V19" s="14">
        <v>1024.4000000000001</v>
      </c>
      <c r="W19" s="14"/>
      <c r="X19" s="14"/>
      <c r="Y19" s="14"/>
      <c r="Z19" s="14"/>
      <c r="AA19" s="14"/>
      <c r="AB19" s="14"/>
      <c r="AC19" s="14"/>
    </row>
    <row r="20" spans="1:29" s="135" customFormat="1" ht="25.5">
      <c r="A20" s="520" t="s">
        <v>1013</v>
      </c>
      <c r="B20" s="520" t="s">
        <v>946</v>
      </c>
      <c r="C20" s="520" t="s">
        <v>1014</v>
      </c>
      <c r="D20" s="14">
        <f t="shared" si="0"/>
        <v>804.1</v>
      </c>
      <c r="E20" s="14">
        <v>50.4</v>
      </c>
      <c r="F20" s="14">
        <v>38.4</v>
      </c>
      <c r="G20" s="14">
        <v>48.9</v>
      </c>
      <c r="H20" s="14">
        <v>65.3</v>
      </c>
      <c r="I20" s="14">
        <v>53.2</v>
      </c>
      <c r="J20" s="14">
        <v>69.099999999999994</v>
      </c>
      <c r="K20" s="14">
        <v>97.2</v>
      </c>
      <c r="L20" s="14">
        <v>84.2</v>
      </c>
      <c r="M20" s="14">
        <v>95.6</v>
      </c>
      <c r="N20" s="14">
        <v>66.5</v>
      </c>
      <c r="O20" s="14">
        <v>59.7</v>
      </c>
      <c r="P20" s="14">
        <v>75.599999999999994</v>
      </c>
      <c r="Q20" s="14"/>
      <c r="R20" s="14">
        <v>40.1</v>
      </c>
      <c r="S20" s="14">
        <v>32.1</v>
      </c>
      <c r="T20" s="14">
        <v>39.200000000000003</v>
      </c>
      <c r="U20" s="14">
        <v>40.200000000000003</v>
      </c>
      <c r="V20" s="14">
        <v>42.5</v>
      </c>
      <c r="W20" s="14"/>
      <c r="X20" s="14"/>
      <c r="Y20" s="14"/>
      <c r="Z20" s="14"/>
      <c r="AA20" s="14"/>
      <c r="AB20" s="14"/>
      <c r="AC20" s="14"/>
    </row>
    <row r="21" spans="1:29" s="135" customFormat="1" ht="25.5">
      <c r="A21" s="520" t="s">
        <v>1015</v>
      </c>
      <c r="B21" s="520" t="s">
        <v>947</v>
      </c>
      <c r="C21" s="520" t="s">
        <v>1016</v>
      </c>
      <c r="D21" s="14">
        <f t="shared" si="0"/>
        <v>297.50000000000006</v>
      </c>
      <c r="E21" s="14">
        <v>39.700000000000003</v>
      </c>
      <c r="F21" s="14">
        <v>39.1</v>
      </c>
      <c r="G21" s="14">
        <v>32.799999999999997</v>
      </c>
      <c r="H21" s="14">
        <v>20.6</v>
      </c>
      <c r="I21" s="14">
        <v>23.8</v>
      </c>
      <c r="J21" s="14">
        <v>23</v>
      </c>
      <c r="K21" s="14">
        <v>16.399999999999999</v>
      </c>
      <c r="L21" s="14">
        <v>17.600000000000001</v>
      </c>
      <c r="M21" s="14">
        <v>17.100000000000001</v>
      </c>
      <c r="N21" s="14">
        <v>23.3</v>
      </c>
      <c r="O21" s="14">
        <v>24.5</v>
      </c>
      <c r="P21" s="14">
        <v>19.600000000000001</v>
      </c>
      <c r="Q21" s="14"/>
      <c r="R21" s="14">
        <v>21.7</v>
      </c>
      <c r="S21" s="14">
        <v>24</v>
      </c>
      <c r="T21" s="14">
        <v>18.3</v>
      </c>
      <c r="U21" s="14">
        <v>18.899999999999999</v>
      </c>
      <c r="V21" s="14">
        <v>20.8</v>
      </c>
      <c r="W21" s="14"/>
      <c r="X21" s="14"/>
      <c r="Y21" s="14"/>
      <c r="Z21" s="14"/>
      <c r="AA21" s="14"/>
      <c r="AB21" s="14"/>
      <c r="AC21" s="14"/>
    </row>
    <row r="22" spans="1:29" s="135" customFormat="1" ht="51">
      <c r="A22" s="520" t="s">
        <v>2798</v>
      </c>
      <c r="B22" s="520" t="s">
        <v>1003</v>
      </c>
      <c r="C22" s="520" t="s">
        <v>1017</v>
      </c>
      <c r="D22" s="14">
        <f t="shared" si="0"/>
        <v>19644.800000000007</v>
      </c>
      <c r="E22" s="14">
        <v>730.3</v>
      </c>
      <c r="F22" s="14">
        <v>820.6</v>
      </c>
      <c r="G22" s="14">
        <v>1345.6</v>
      </c>
      <c r="H22" s="14">
        <v>1554.2</v>
      </c>
      <c r="I22" s="14">
        <v>2081.8000000000002</v>
      </c>
      <c r="J22" s="14">
        <v>1896.7</v>
      </c>
      <c r="K22" s="14">
        <v>2220.1</v>
      </c>
      <c r="L22" s="14">
        <v>2193.6</v>
      </c>
      <c r="M22" s="14">
        <v>2112.6999999999998</v>
      </c>
      <c r="N22" s="14">
        <v>1989.9</v>
      </c>
      <c r="O22" s="14">
        <v>1391.9</v>
      </c>
      <c r="P22" s="14">
        <v>1307.4000000000001</v>
      </c>
      <c r="Q22" s="14"/>
      <c r="R22" s="14">
        <v>776</v>
      </c>
      <c r="S22" s="14">
        <v>834.6</v>
      </c>
      <c r="T22" s="14">
        <v>1506.1</v>
      </c>
      <c r="U22" s="14">
        <v>1837.2</v>
      </c>
      <c r="V22" s="14">
        <v>2010.7</v>
      </c>
      <c r="W22" s="14"/>
      <c r="X22" s="14"/>
      <c r="Y22" s="14"/>
      <c r="Z22" s="14"/>
      <c r="AA22" s="14"/>
      <c r="AB22" s="14"/>
      <c r="AC22" s="14"/>
    </row>
    <row r="23" spans="1:29" s="135" customFormat="1" ht="38.25">
      <c r="A23" s="520" t="s">
        <v>1028</v>
      </c>
      <c r="B23" s="520" t="s">
        <v>1004</v>
      </c>
      <c r="C23" s="520" t="s">
        <v>1018</v>
      </c>
      <c r="D23" s="14">
        <f t="shared" si="0"/>
        <v>111284.70000000003</v>
      </c>
      <c r="E23" s="14">
        <v>6430</v>
      </c>
      <c r="F23" s="14">
        <v>6199.6</v>
      </c>
      <c r="G23" s="14">
        <v>10520</v>
      </c>
      <c r="H23" s="14">
        <v>7907.9</v>
      </c>
      <c r="I23" s="14">
        <v>6104.4</v>
      </c>
      <c r="J23" s="14">
        <v>7276.5</v>
      </c>
      <c r="K23" s="14">
        <v>6434.8</v>
      </c>
      <c r="L23" s="14">
        <v>6389.5</v>
      </c>
      <c r="M23" s="14">
        <v>10010.200000000001</v>
      </c>
      <c r="N23" s="14">
        <v>10539.1</v>
      </c>
      <c r="O23" s="14">
        <v>18431.400000000001</v>
      </c>
      <c r="P23" s="14">
        <v>15041.3</v>
      </c>
      <c r="Q23" s="14"/>
      <c r="R23" s="14">
        <v>8606.2999999999993</v>
      </c>
      <c r="S23" s="14">
        <v>8930.4</v>
      </c>
      <c r="T23" s="14">
        <v>15770.5</v>
      </c>
      <c r="U23" s="14">
        <v>10952.2</v>
      </c>
      <c r="V23" s="14">
        <v>10169.4</v>
      </c>
      <c r="W23" s="14"/>
      <c r="X23" s="14"/>
      <c r="Y23" s="14"/>
      <c r="Z23" s="14"/>
      <c r="AA23" s="14"/>
      <c r="AB23" s="14"/>
      <c r="AC23" s="14"/>
    </row>
    <row r="24" spans="1:29" s="135" customFormat="1" ht="38.25">
      <c r="A24" s="520" t="s">
        <v>1029</v>
      </c>
      <c r="B24" s="520" t="s">
        <v>948</v>
      </c>
      <c r="C24" s="520" t="s">
        <v>1019</v>
      </c>
      <c r="D24" s="14">
        <f t="shared" si="0"/>
        <v>41.6</v>
      </c>
      <c r="E24" s="14">
        <v>4.8</v>
      </c>
      <c r="F24" s="14">
        <v>5</v>
      </c>
      <c r="G24" s="14">
        <v>5.3</v>
      </c>
      <c r="H24" s="14">
        <v>5.0999999999999996</v>
      </c>
      <c r="I24" s="14">
        <v>2.2999999999999998</v>
      </c>
      <c r="J24" s="14">
        <v>2.1</v>
      </c>
      <c r="K24" s="14">
        <v>1.7</v>
      </c>
      <c r="L24" s="14">
        <v>0.9</v>
      </c>
      <c r="M24" s="14">
        <v>1.6</v>
      </c>
      <c r="N24" s="14">
        <v>1.6</v>
      </c>
      <c r="O24" s="14">
        <v>1.8</v>
      </c>
      <c r="P24" s="14">
        <v>9.4</v>
      </c>
      <c r="Q24" s="14"/>
      <c r="R24" s="14">
        <v>5.0999999999999996</v>
      </c>
      <c r="S24" s="14">
        <v>5.2</v>
      </c>
      <c r="T24" s="14">
        <v>5.2</v>
      </c>
      <c r="U24" s="14">
        <v>5</v>
      </c>
      <c r="V24" s="14">
        <v>2.8</v>
      </c>
      <c r="W24" s="14"/>
      <c r="X24" s="14"/>
      <c r="Y24" s="14"/>
      <c r="Z24" s="14"/>
      <c r="AA24" s="14"/>
      <c r="AB24" s="14"/>
      <c r="AC24" s="14"/>
    </row>
    <row r="25" spans="1:29" s="135" customFormat="1" ht="25.5">
      <c r="A25" s="520" t="s">
        <v>1020</v>
      </c>
      <c r="B25" s="520" t="s">
        <v>949</v>
      </c>
      <c r="C25" s="520" t="s">
        <v>1021</v>
      </c>
      <c r="D25" s="14">
        <f t="shared" si="0"/>
        <v>1451.7999999999997</v>
      </c>
      <c r="E25" s="14">
        <v>122.5</v>
      </c>
      <c r="F25" s="14">
        <v>115.3</v>
      </c>
      <c r="G25" s="14">
        <v>121.7</v>
      </c>
      <c r="H25" s="14">
        <v>113.6</v>
      </c>
      <c r="I25" s="14">
        <v>116.8</v>
      </c>
      <c r="J25" s="14">
        <v>113.8</v>
      </c>
      <c r="K25" s="14">
        <v>107.4</v>
      </c>
      <c r="L25" s="14">
        <v>117.5</v>
      </c>
      <c r="M25" s="14">
        <v>111.7</v>
      </c>
      <c r="N25" s="14">
        <v>141.6</v>
      </c>
      <c r="O25" s="14">
        <v>137.30000000000001</v>
      </c>
      <c r="P25" s="14">
        <v>132.6</v>
      </c>
      <c r="Q25" s="14"/>
      <c r="R25" s="14">
        <v>104.1</v>
      </c>
      <c r="S25" s="14">
        <v>117.6</v>
      </c>
      <c r="T25" s="14">
        <v>116.8</v>
      </c>
      <c r="U25" s="14">
        <v>111.3</v>
      </c>
      <c r="V25" s="14">
        <v>94</v>
      </c>
      <c r="W25" s="14"/>
      <c r="X25" s="14"/>
      <c r="Y25" s="14"/>
      <c r="Z25" s="14"/>
      <c r="AA25" s="14"/>
      <c r="AB25" s="14"/>
      <c r="AC25" s="14"/>
    </row>
    <row r="26" spans="1:29" s="135" customFormat="1" ht="25.5">
      <c r="A26" s="520" t="s">
        <v>1229</v>
      </c>
      <c r="B26" s="520" t="s">
        <v>124</v>
      </c>
      <c r="C26" s="520" t="s">
        <v>1022</v>
      </c>
      <c r="D26" s="14">
        <f t="shared" si="0"/>
        <v>217.9</v>
      </c>
      <c r="E26" s="14">
        <v>17.2</v>
      </c>
      <c r="F26" s="14">
        <v>12.9</v>
      </c>
      <c r="G26" s="14">
        <v>13.9</v>
      </c>
      <c r="H26" s="14">
        <v>21.4</v>
      </c>
      <c r="I26" s="14">
        <v>19.5</v>
      </c>
      <c r="J26" s="14">
        <v>14.4</v>
      </c>
      <c r="K26" s="14">
        <v>12.1</v>
      </c>
      <c r="L26" s="14">
        <v>9.1999999999999993</v>
      </c>
      <c r="M26" s="14">
        <v>26.8</v>
      </c>
      <c r="N26" s="14">
        <v>16.5</v>
      </c>
      <c r="O26" s="14">
        <v>18.100000000000001</v>
      </c>
      <c r="P26" s="14">
        <v>35.9</v>
      </c>
      <c r="Q26" s="14"/>
      <c r="R26" s="14">
        <v>13.7</v>
      </c>
      <c r="S26" s="14">
        <v>16.399999999999999</v>
      </c>
      <c r="T26" s="14">
        <v>11.9</v>
      </c>
      <c r="U26" s="14">
        <v>17.3</v>
      </c>
      <c r="V26" s="14">
        <v>19.2</v>
      </c>
      <c r="W26" s="14"/>
      <c r="X26" s="14"/>
      <c r="Y26" s="14"/>
      <c r="Z26" s="14"/>
      <c r="AA26" s="14"/>
      <c r="AB26" s="14"/>
      <c r="AC26" s="14"/>
    </row>
    <row r="27" spans="1:29" s="135" customFormat="1" ht="12.75">
      <c r="A27" s="520" t="s">
        <v>1023</v>
      </c>
      <c r="B27" s="520" t="s">
        <v>951</v>
      </c>
      <c r="C27" s="520" t="s">
        <v>1024</v>
      </c>
      <c r="D27" s="14">
        <f t="shared" si="0"/>
        <v>950.4</v>
      </c>
      <c r="E27" s="14">
        <v>83.9</v>
      </c>
      <c r="F27" s="14">
        <v>93.9</v>
      </c>
      <c r="G27" s="14">
        <v>85.6</v>
      </c>
      <c r="H27" s="14">
        <v>80.900000000000006</v>
      </c>
      <c r="I27" s="14">
        <v>61</v>
      </c>
      <c r="J27" s="14">
        <v>91.4</v>
      </c>
      <c r="K27" s="14">
        <v>88.6</v>
      </c>
      <c r="L27" s="14">
        <v>81.5</v>
      </c>
      <c r="M27" s="14">
        <v>82.6</v>
      </c>
      <c r="N27" s="14">
        <v>69.8</v>
      </c>
      <c r="O27" s="14">
        <v>65.599999999999994</v>
      </c>
      <c r="P27" s="14">
        <v>65.599999999999994</v>
      </c>
      <c r="Q27" s="14"/>
      <c r="R27" s="14">
        <v>101.4</v>
      </c>
      <c r="S27" s="14">
        <v>95.1</v>
      </c>
      <c r="T27" s="14">
        <v>92.1</v>
      </c>
      <c r="U27" s="14">
        <v>107.1</v>
      </c>
      <c r="V27" s="14">
        <v>93.2</v>
      </c>
      <c r="W27" s="14"/>
      <c r="X27" s="14"/>
      <c r="Y27" s="14"/>
      <c r="Z27" s="14"/>
      <c r="AA27" s="14"/>
      <c r="AB27" s="14"/>
      <c r="AC27" s="14"/>
    </row>
    <row r="28" spans="1:29" s="135" customFormat="1" ht="25.5">
      <c r="A28" s="520" t="s">
        <v>1030</v>
      </c>
      <c r="B28" s="520" t="s">
        <v>1005</v>
      </c>
      <c r="C28" s="520" t="s">
        <v>1025</v>
      </c>
      <c r="D28" s="14">
        <f t="shared" si="0"/>
        <v>2053.8000000000002</v>
      </c>
      <c r="E28" s="14">
        <v>145.9</v>
      </c>
      <c r="F28" s="14">
        <v>153.30000000000001</v>
      </c>
      <c r="G28" s="14">
        <v>158.69999999999999</v>
      </c>
      <c r="H28" s="14">
        <v>150.6</v>
      </c>
      <c r="I28" s="14">
        <v>165.1</v>
      </c>
      <c r="J28" s="14">
        <v>150.1</v>
      </c>
      <c r="K28" s="14">
        <v>164.3</v>
      </c>
      <c r="L28" s="14">
        <v>172</v>
      </c>
      <c r="M28" s="14">
        <v>179.3</v>
      </c>
      <c r="N28" s="14">
        <v>188.7</v>
      </c>
      <c r="O28" s="14">
        <v>215.7</v>
      </c>
      <c r="P28" s="14">
        <v>210.1</v>
      </c>
      <c r="Q28" s="14"/>
      <c r="R28" s="14">
        <v>128.80000000000001</v>
      </c>
      <c r="S28" s="14">
        <v>145.5</v>
      </c>
      <c r="T28" s="14">
        <v>159.69999999999999</v>
      </c>
      <c r="U28" s="14">
        <v>179.2</v>
      </c>
      <c r="V28" s="14">
        <v>149.19999999999999</v>
      </c>
      <c r="W28" s="14"/>
      <c r="X28" s="14"/>
      <c r="Y28" s="14"/>
      <c r="Z28" s="14"/>
      <c r="AA28" s="14"/>
      <c r="AB28" s="14"/>
      <c r="AC28" s="14"/>
    </row>
    <row r="29" spans="1:29" s="135" customFormat="1" ht="38.25">
      <c r="A29" s="519" t="s">
        <v>2799</v>
      </c>
      <c r="B29" s="519" t="s">
        <v>2803</v>
      </c>
      <c r="C29" s="519" t="s">
        <v>2808</v>
      </c>
      <c r="D29" s="132">
        <f t="shared" si="0"/>
        <v>38337.9</v>
      </c>
      <c r="E29" s="132">
        <v>5176.8999999999996</v>
      </c>
      <c r="F29" s="132">
        <v>4697.3</v>
      </c>
      <c r="G29" s="132">
        <v>3464.9</v>
      </c>
      <c r="H29" s="132">
        <v>2258.3000000000002</v>
      </c>
      <c r="I29" s="132">
        <v>1949.8</v>
      </c>
      <c r="J29" s="132">
        <v>1934</v>
      </c>
      <c r="K29" s="132">
        <v>2315.6999999999998</v>
      </c>
      <c r="L29" s="132">
        <v>2250.8000000000002</v>
      </c>
      <c r="M29" s="132">
        <v>2052.6999999999998</v>
      </c>
      <c r="N29" s="132">
        <v>2704</v>
      </c>
      <c r="O29" s="132">
        <v>4325.2</v>
      </c>
      <c r="P29" s="132">
        <v>5208.3</v>
      </c>
      <c r="Q29" s="132"/>
      <c r="R29" s="132">
        <v>4982.5</v>
      </c>
      <c r="S29" s="132">
        <v>4577.8999999999996</v>
      </c>
      <c r="T29" s="132">
        <v>3709.4</v>
      </c>
      <c r="U29" s="132">
        <v>2463.6999999999998</v>
      </c>
      <c r="V29" s="132">
        <v>2082.9</v>
      </c>
      <c r="W29" s="132"/>
      <c r="X29" s="132"/>
      <c r="Y29" s="132"/>
      <c r="Z29" s="132"/>
      <c r="AA29" s="132"/>
      <c r="AB29" s="132"/>
      <c r="AC29" s="132"/>
    </row>
    <row r="30" spans="1:29" s="135" customFormat="1" ht="25.5">
      <c r="A30" s="520" t="s">
        <v>1035</v>
      </c>
      <c r="B30" s="520" t="s">
        <v>2802</v>
      </c>
      <c r="C30" s="520" t="s">
        <v>1031</v>
      </c>
      <c r="D30" s="14">
        <f t="shared" si="0"/>
        <v>29635.5</v>
      </c>
      <c r="E30" s="14">
        <v>3761.6</v>
      </c>
      <c r="F30" s="14">
        <v>3499.8</v>
      </c>
      <c r="G30" s="14">
        <v>2715.2</v>
      </c>
      <c r="H30" s="14">
        <v>1930.9</v>
      </c>
      <c r="I30" s="14">
        <v>1611.7</v>
      </c>
      <c r="J30" s="14">
        <v>1656.9</v>
      </c>
      <c r="K30" s="14">
        <v>1990.1</v>
      </c>
      <c r="L30" s="14">
        <v>1845.5</v>
      </c>
      <c r="M30" s="14">
        <v>1601.4</v>
      </c>
      <c r="N30" s="14">
        <v>2127.1999999999998</v>
      </c>
      <c r="O30" s="14">
        <v>3132.4</v>
      </c>
      <c r="P30" s="14">
        <v>3762.8</v>
      </c>
      <c r="Q30" s="14"/>
      <c r="R30" s="14">
        <v>3586.6</v>
      </c>
      <c r="S30" s="14">
        <v>3231</v>
      </c>
      <c r="T30" s="14">
        <v>2914.2</v>
      </c>
      <c r="U30" s="14">
        <v>2085</v>
      </c>
      <c r="V30" s="14">
        <v>1765.2</v>
      </c>
      <c r="W30" s="14"/>
      <c r="X30" s="14"/>
      <c r="Y30" s="14"/>
      <c r="Z30" s="14"/>
      <c r="AA30" s="14"/>
      <c r="AB30" s="14"/>
      <c r="AC30" s="14"/>
    </row>
    <row r="31" spans="1:29" s="135" customFormat="1" ht="38.25">
      <c r="A31" s="520" t="s">
        <v>1032</v>
      </c>
      <c r="B31" s="520" t="s">
        <v>952</v>
      </c>
      <c r="C31" s="520" t="s">
        <v>1033</v>
      </c>
      <c r="D31" s="14">
        <f t="shared" si="0"/>
        <v>5033.8999999999996</v>
      </c>
      <c r="E31" s="14">
        <v>624.29999999999995</v>
      </c>
      <c r="F31" s="14">
        <v>535.6</v>
      </c>
      <c r="G31" s="14">
        <v>375.6</v>
      </c>
      <c r="H31" s="14">
        <v>251</v>
      </c>
      <c r="I31" s="14">
        <v>278.39999999999998</v>
      </c>
      <c r="J31" s="14">
        <v>251.6</v>
      </c>
      <c r="K31" s="14">
        <v>262</v>
      </c>
      <c r="L31" s="14">
        <v>340.4</v>
      </c>
      <c r="M31" s="14">
        <v>385.2</v>
      </c>
      <c r="N31" s="14">
        <v>441.5</v>
      </c>
      <c r="O31" s="14">
        <v>566.79999999999995</v>
      </c>
      <c r="P31" s="14">
        <v>721.5</v>
      </c>
      <c r="Q31" s="14"/>
      <c r="R31" s="14">
        <v>698.5</v>
      </c>
      <c r="S31" s="14">
        <v>653.4</v>
      </c>
      <c r="T31" s="14">
        <v>453.2</v>
      </c>
      <c r="U31" s="14">
        <v>306.7</v>
      </c>
      <c r="V31" s="14">
        <v>293.10000000000002</v>
      </c>
      <c r="W31" s="14"/>
      <c r="X31" s="14"/>
      <c r="Y31" s="14"/>
      <c r="Z31" s="14"/>
      <c r="AA31" s="14"/>
      <c r="AB31" s="14"/>
      <c r="AC31" s="14"/>
    </row>
    <row r="32" spans="1:29" s="135" customFormat="1" ht="25.5">
      <c r="A32" s="520" t="s">
        <v>1034</v>
      </c>
      <c r="B32" s="520" t="s">
        <v>953</v>
      </c>
      <c r="C32" s="520" t="s">
        <v>1036</v>
      </c>
      <c r="D32" s="14">
        <f t="shared" si="0"/>
        <v>3668.2</v>
      </c>
      <c r="E32" s="14">
        <v>790.9</v>
      </c>
      <c r="F32" s="14">
        <v>661.9</v>
      </c>
      <c r="G32" s="14">
        <v>374</v>
      </c>
      <c r="H32" s="14">
        <v>76.3</v>
      </c>
      <c r="I32" s="14">
        <v>59.8</v>
      </c>
      <c r="J32" s="14">
        <v>25.5</v>
      </c>
      <c r="K32" s="14">
        <v>63.6</v>
      </c>
      <c r="L32" s="14">
        <v>64.8</v>
      </c>
      <c r="M32" s="14">
        <v>66.2</v>
      </c>
      <c r="N32" s="14">
        <v>135.19999999999999</v>
      </c>
      <c r="O32" s="14">
        <v>626.1</v>
      </c>
      <c r="P32" s="14">
        <v>723.9</v>
      </c>
      <c r="Q32" s="14"/>
      <c r="R32" s="14">
        <v>697.4</v>
      </c>
      <c r="S32" s="14">
        <v>693.5</v>
      </c>
      <c r="T32" s="14">
        <v>342</v>
      </c>
      <c r="U32" s="14">
        <v>72</v>
      </c>
      <c r="V32" s="14">
        <v>24.7</v>
      </c>
      <c r="W32" s="14"/>
      <c r="X32" s="14"/>
      <c r="Y32" s="14"/>
      <c r="Z32" s="14"/>
      <c r="AA32" s="14"/>
      <c r="AB32" s="14"/>
      <c r="AC32" s="14"/>
    </row>
    <row r="33" spans="1:29" s="135" customFormat="1" ht="51">
      <c r="A33" s="519" t="s">
        <v>2800</v>
      </c>
      <c r="B33" s="519" t="s">
        <v>2801</v>
      </c>
      <c r="C33" s="519" t="s">
        <v>2809</v>
      </c>
      <c r="D33" s="132">
        <f t="shared" si="0"/>
        <v>2688.7</v>
      </c>
      <c r="E33" s="132">
        <v>175.2</v>
      </c>
      <c r="F33" s="132">
        <v>193.5</v>
      </c>
      <c r="G33" s="132">
        <v>223.4</v>
      </c>
      <c r="H33" s="132">
        <v>228.2</v>
      </c>
      <c r="I33" s="132">
        <v>213</v>
      </c>
      <c r="J33" s="132">
        <v>225</v>
      </c>
      <c r="K33" s="132">
        <v>249.8</v>
      </c>
      <c r="L33" s="132">
        <v>243.2</v>
      </c>
      <c r="M33" s="132">
        <v>219.9</v>
      </c>
      <c r="N33" s="132">
        <v>219.9</v>
      </c>
      <c r="O33" s="132">
        <v>230.1</v>
      </c>
      <c r="P33" s="132">
        <v>267.5</v>
      </c>
      <c r="Q33" s="132"/>
      <c r="R33" s="132">
        <v>207.7</v>
      </c>
      <c r="S33" s="132">
        <v>218.3</v>
      </c>
      <c r="T33" s="132">
        <v>232.2</v>
      </c>
      <c r="U33" s="132">
        <v>242.3</v>
      </c>
      <c r="V33" s="132">
        <v>213.4</v>
      </c>
      <c r="W33" s="132"/>
      <c r="X33" s="132"/>
      <c r="Y33" s="132"/>
      <c r="Z33" s="132"/>
      <c r="AA33" s="132"/>
      <c r="AB33" s="132"/>
      <c r="AC33" s="132"/>
    </row>
    <row r="34" spans="1:29" s="135" customFormat="1" ht="25.5">
      <c r="A34" s="520" t="s">
        <v>1040</v>
      </c>
      <c r="B34" s="520" t="s">
        <v>954</v>
      </c>
      <c r="C34" s="520" t="s">
        <v>1039</v>
      </c>
      <c r="D34" s="14">
        <f t="shared" si="0"/>
        <v>1442.1</v>
      </c>
      <c r="E34" s="14">
        <v>115.5</v>
      </c>
      <c r="F34" s="14">
        <v>113.5</v>
      </c>
      <c r="G34" s="14">
        <v>115.7</v>
      </c>
      <c r="H34" s="14">
        <v>111.3</v>
      </c>
      <c r="I34" s="14">
        <v>111.8</v>
      </c>
      <c r="J34" s="14">
        <v>112.6</v>
      </c>
      <c r="K34" s="14">
        <v>125.1</v>
      </c>
      <c r="L34" s="14">
        <v>126.4</v>
      </c>
      <c r="M34" s="14">
        <v>124.8</v>
      </c>
      <c r="N34" s="14">
        <v>119.6</v>
      </c>
      <c r="O34" s="14">
        <v>125.1</v>
      </c>
      <c r="P34" s="14">
        <v>140.69999999999999</v>
      </c>
      <c r="Q34" s="14"/>
      <c r="R34" s="14">
        <v>116.5</v>
      </c>
      <c r="S34" s="14">
        <v>120.7</v>
      </c>
      <c r="T34" s="14">
        <v>118.1</v>
      </c>
      <c r="U34" s="14">
        <v>120.7</v>
      </c>
      <c r="V34" s="14">
        <v>115.3</v>
      </c>
      <c r="W34" s="14"/>
      <c r="X34" s="14"/>
      <c r="Y34" s="14"/>
      <c r="Z34" s="14"/>
      <c r="AA34" s="14"/>
      <c r="AB34" s="14"/>
      <c r="AC34" s="14"/>
    </row>
    <row r="35" spans="1:29" s="135" customFormat="1" ht="25.5" customHeight="1">
      <c r="A35" s="520" t="s">
        <v>3291</v>
      </c>
      <c r="B35" s="520" t="s">
        <v>2945</v>
      </c>
      <c r="C35" s="520" t="s">
        <v>2946</v>
      </c>
      <c r="D35" s="58">
        <f t="shared" si="0"/>
        <v>1.2999999999999998</v>
      </c>
      <c r="E35" s="58">
        <v>0.1</v>
      </c>
      <c r="F35" s="58">
        <v>0.1</v>
      </c>
      <c r="G35" s="58">
        <v>0.1</v>
      </c>
      <c r="H35" s="58">
        <v>0.1</v>
      </c>
      <c r="I35" s="58">
        <v>0.1</v>
      </c>
      <c r="J35" s="58">
        <v>0.1</v>
      </c>
      <c r="K35" s="58">
        <v>0.1</v>
      </c>
      <c r="L35" s="58">
        <v>0.1</v>
      </c>
      <c r="M35" s="58">
        <v>0.1</v>
      </c>
      <c r="N35" s="58">
        <v>0.1</v>
      </c>
      <c r="O35" s="58">
        <v>0.1</v>
      </c>
      <c r="P35" s="58">
        <v>0.2</v>
      </c>
      <c r="Q35" s="58"/>
      <c r="R35" s="58">
        <v>0.2</v>
      </c>
      <c r="S35" s="58">
        <v>0.3</v>
      </c>
      <c r="T35" s="58">
        <v>0.2</v>
      </c>
      <c r="U35" s="58">
        <v>0.2</v>
      </c>
      <c r="V35" s="58">
        <v>0.2</v>
      </c>
      <c r="W35" s="58"/>
      <c r="X35" s="58"/>
      <c r="Y35" s="58"/>
      <c r="Z35" s="58"/>
      <c r="AA35" s="58"/>
      <c r="AB35" s="58"/>
      <c r="AC35" s="58"/>
    </row>
    <row r="36" spans="1:29" s="135" customFormat="1" ht="38.25">
      <c r="A36" s="520" t="s">
        <v>1041</v>
      </c>
      <c r="B36" s="520" t="s">
        <v>1006</v>
      </c>
      <c r="C36" s="520" t="s">
        <v>1037</v>
      </c>
      <c r="D36" s="12">
        <f t="shared" si="0"/>
        <v>870</v>
      </c>
      <c r="E36" s="12">
        <v>31.4</v>
      </c>
      <c r="F36" s="12">
        <v>51.5</v>
      </c>
      <c r="G36" s="12">
        <v>77.8</v>
      </c>
      <c r="H36" s="12">
        <v>85.4</v>
      </c>
      <c r="I36" s="12">
        <v>64.2</v>
      </c>
      <c r="J36" s="12">
        <v>83</v>
      </c>
      <c r="K36" s="12">
        <v>94</v>
      </c>
      <c r="L36" s="12">
        <v>84.3</v>
      </c>
      <c r="M36" s="12">
        <v>61</v>
      </c>
      <c r="N36" s="12">
        <v>66</v>
      </c>
      <c r="O36" s="12">
        <v>75.3</v>
      </c>
      <c r="P36" s="12">
        <v>96.1</v>
      </c>
      <c r="Q36" s="12"/>
      <c r="R36" s="12">
        <v>61.6</v>
      </c>
      <c r="S36" s="12">
        <v>68.8</v>
      </c>
      <c r="T36" s="12">
        <v>81.3</v>
      </c>
      <c r="U36" s="12">
        <v>89.3</v>
      </c>
      <c r="V36" s="12">
        <v>64.099999999999994</v>
      </c>
      <c r="W36" s="12"/>
      <c r="X36" s="12"/>
      <c r="Y36" s="12"/>
      <c r="Z36" s="12"/>
      <c r="AA36" s="12"/>
      <c r="AB36" s="12"/>
      <c r="AC36" s="12"/>
    </row>
    <row r="37" spans="1:29" s="135" customFormat="1" ht="38.25">
      <c r="A37" s="520" t="s">
        <v>1042</v>
      </c>
      <c r="B37" s="520" t="s">
        <v>1007</v>
      </c>
      <c r="C37" s="520" t="s">
        <v>1038</v>
      </c>
      <c r="D37" s="12">
        <f t="shared" si="0"/>
        <v>375.40000000000003</v>
      </c>
      <c r="E37" s="12">
        <v>28.3</v>
      </c>
      <c r="F37" s="12">
        <v>28.5</v>
      </c>
      <c r="G37" s="12">
        <v>29.8</v>
      </c>
      <c r="H37" s="12">
        <v>31.4</v>
      </c>
      <c r="I37" s="12">
        <v>36.799999999999997</v>
      </c>
      <c r="J37" s="12">
        <v>29.3</v>
      </c>
      <c r="K37" s="12">
        <v>30.6</v>
      </c>
      <c r="L37" s="12">
        <v>32.4</v>
      </c>
      <c r="M37" s="12">
        <v>34</v>
      </c>
      <c r="N37" s="12">
        <v>34.200000000000003</v>
      </c>
      <c r="O37" s="12">
        <v>29.6</v>
      </c>
      <c r="P37" s="12">
        <v>30.5</v>
      </c>
      <c r="Q37" s="12"/>
      <c r="R37" s="12">
        <v>29.4</v>
      </c>
      <c r="S37" s="12">
        <v>28.4</v>
      </c>
      <c r="T37" s="12">
        <v>32.5</v>
      </c>
      <c r="U37" s="12">
        <v>32.1</v>
      </c>
      <c r="V37" s="12">
        <v>33.9</v>
      </c>
      <c r="W37" s="12"/>
      <c r="X37" s="12"/>
      <c r="Y37" s="12"/>
      <c r="Z37" s="12"/>
      <c r="AA37" s="12"/>
      <c r="AB37" s="12"/>
      <c r="AC37" s="12"/>
    </row>
    <row r="38" spans="1:29" s="135" customFormat="1" ht="5.0999999999999996" customHeight="1">
      <c r="A38" s="520"/>
      <c r="B38" s="520"/>
      <c r="C38" s="520"/>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row>
    <row r="39" spans="1:29" s="139" customFormat="1" ht="13.5" thickBot="1">
      <c r="A39" s="521" t="s">
        <v>940</v>
      </c>
      <c r="B39" s="521" t="s">
        <v>125</v>
      </c>
      <c r="C39" s="521" t="s">
        <v>939</v>
      </c>
      <c r="D39" s="48">
        <f t="shared" si="0"/>
        <v>203822.5</v>
      </c>
      <c r="E39" s="48">
        <v>7134.5</v>
      </c>
      <c r="F39" s="48">
        <v>7419.1</v>
      </c>
      <c r="G39" s="48">
        <v>7782.9</v>
      </c>
      <c r="H39" s="48">
        <v>8636.6</v>
      </c>
      <c r="I39" s="48">
        <v>10469.5</v>
      </c>
      <c r="J39" s="48">
        <v>14213.2</v>
      </c>
      <c r="K39" s="48">
        <v>28553.899999999994</v>
      </c>
      <c r="L39" s="48">
        <v>29560.900000000009</v>
      </c>
      <c r="M39" s="48">
        <v>46953.399999999994</v>
      </c>
      <c r="N39" s="48">
        <v>22955.5</v>
      </c>
      <c r="O39" s="48">
        <v>12252.5</v>
      </c>
      <c r="P39" s="48">
        <v>7890.5</v>
      </c>
      <c r="Q39" s="48"/>
      <c r="R39" s="48">
        <v>7518.6</v>
      </c>
      <c r="S39" s="48">
        <v>7931.5</v>
      </c>
      <c r="T39" s="48">
        <v>8042.5</v>
      </c>
      <c r="U39" s="48">
        <v>8870.1000000000022</v>
      </c>
      <c r="V39" s="48">
        <v>10998.600000000002</v>
      </c>
      <c r="W39" s="48"/>
      <c r="X39" s="48"/>
      <c r="Y39" s="48"/>
      <c r="Z39" s="48"/>
      <c r="AA39" s="48"/>
      <c r="AB39" s="48"/>
      <c r="AC39" s="48"/>
    </row>
    <row r="40" spans="1:29" s="135" customFormat="1" ht="5.0999999999999996" customHeight="1">
      <c r="A40" s="134"/>
      <c r="B40" s="134"/>
      <c r="C40" s="134"/>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row>
    <row r="41" spans="1:29" s="136" customFormat="1" ht="12.75" customHeight="1">
      <c r="A41" s="108" t="s">
        <v>2581</v>
      </c>
      <c r="B41" s="108" t="s">
        <v>2582</v>
      </c>
      <c r="C41" s="108" t="s">
        <v>2583</v>
      </c>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row>
    <row r="42" spans="1:29" s="136" customFormat="1" ht="12.75" customHeight="1">
      <c r="A42" s="108" t="s">
        <v>761</v>
      </c>
      <c r="B42" s="108" t="s">
        <v>720</v>
      </c>
      <c r="C42" s="108" t="s">
        <v>2277</v>
      </c>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row>
  </sheetData>
  <mergeCells count="7">
    <mergeCell ref="Q6:Q7"/>
    <mergeCell ref="R6:AC6"/>
    <mergeCell ref="B6:B7"/>
    <mergeCell ref="A6:A7"/>
    <mergeCell ref="E6:P6"/>
    <mergeCell ref="C6:C7"/>
    <mergeCell ref="D6:D7"/>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zoomScale="80" zoomScaleNormal="80" workbookViewId="0">
      <pane xSplit="3" ySplit="7" topLeftCell="L8" activePane="bottomRight" state="frozen"/>
      <selection activeCell="B38" sqref="B38"/>
      <selection pane="topRight" activeCell="B38" sqref="B38"/>
      <selection pane="bottomLeft" activeCell="B38" sqref="B38"/>
      <selection pane="bottomRight"/>
    </sheetView>
  </sheetViews>
  <sheetFormatPr defaultColWidth="11.42578125" defaultRowHeight="15"/>
  <cols>
    <col min="1" max="3" width="40.7109375" style="24" customWidth="1"/>
    <col min="4" max="29" width="11.42578125" style="24" customWidth="1"/>
    <col min="30" max="16384" width="11.42578125" style="24"/>
  </cols>
  <sheetData>
    <row r="1" spans="1:29" ht="15" customHeight="1">
      <c r="A1" s="49" t="s">
        <v>595</v>
      </c>
      <c r="B1" s="49" t="s">
        <v>202</v>
      </c>
      <c r="C1" s="49" t="s">
        <v>596</v>
      </c>
    </row>
    <row r="2" spans="1:29" ht="5.0999999999999996" customHeight="1">
      <c r="A2" s="49"/>
      <c r="B2" s="49"/>
      <c r="C2" s="49"/>
    </row>
    <row r="3" spans="1:29" s="37" customFormat="1" ht="18.75" customHeight="1">
      <c r="A3" s="35" t="s">
        <v>4628</v>
      </c>
      <c r="B3" s="35" t="s">
        <v>4627</v>
      </c>
      <c r="C3" s="35" t="s">
        <v>4626</v>
      </c>
    </row>
    <row r="4" spans="1:29" s="22" customFormat="1" ht="5.0999999999999996" customHeight="1">
      <c r="A4" s="150"/>
      <c r="B4" s="150"/>
      <c r="C4" s="150"/>
    </row>
    <row r="5" spans="1:29" s="22" customFormat="1" ht="12.75" customHeight="1" thickBot="1">
      <c r="A5" s="96" t="s">
        <v>707</v>
      </c>
      <c r="B5" s="96" t="s">
        <v>707</v>
      </c>
      <c r="C5" s="96" t="s">
        <v>765</v>
      </c>
      <c r="D5" s="30"/>
      <c r="E5" s="30"/>
      <c r="F5" s="30"/>
      <c r="G5" s="30"/>
      <c r="H5" s="30"/>
      <c r="I5" s="30"/>
      <c r="J5" s="30"/>
      <c r="K5" s="30"/>
      <c r="L5" s="30"/>
      <c r="M5" s="30"/>
      <c r="N5" s="30"/>
      <c r="O5" s="30"/>
      <c r="P5" s="30"/>
      <c r="Q5" s="30"/>
      <c r="R5" s="30"/>
      <c r="S5" s="30"/>
      <c r="T5" s="30"/>
      <c r="U5" s="30"/>
      <c r="V5" s="30"/>
      <c r="W5" s="30"/>
      <c r="X5" s="30"/>
      <c r="Y5" s="30"/>
      <c r="Z5" s="30"/>
      <c r="AA5" s="30"/>
      <c r="AB5" s="30"/>
      <c r="AC5" s="30"/>
    </row>
    <row r="6" spans="1:29" s="22" customFormat="1" ht="17.100000000000001" customHeight="1">
      <c r="A6" s="1410"/>
      <c r="B6" s="1410"/>
      <c r="C6" s="1410"/>
      <c r="D6" s="1412">
        <v>2018</v>
      </c>
      <c r="E6" s="1414">
        <v>2018</v>
      </c>
      <c r="F6" s="1415"/>
      <c r="G6" s="1415"/>
      <c r="H6" s="1415"/>
      <c r="I6" s="1415"/>
      <c r="J6" s="1415"/>
      <c r="K6" s="1415"/>
      <c r="L6" s="1415"/>
      <c r="M6" s="1415"/>
      <c r="N6" s="1415"/>
      <c r="O6" s="1415"/>
      <c r="P6" s="1415"/>
      <c r="Q6" s="1412">
        <v>2018</v>
      </c>
      <c r="R6" s="1414">
        <v>2019</v>
      </c>
      <c r="S6" s="1415"/>
      <c r="T6" s="1415"/>
      <c r="U6" s="1415"/>
      <c r="V6" s="1415"/>
      <c r="W6" s="1415"/>
      <c r="X6" s="1415"/>
      <c r="Y6" s="1415"/>
      <c r="Z6" s="1415"/>
      <c r="AA6" s="1415"/>
      <c r="AB6" s="1415"/>
      <c r="AC6" s="1415"/>
    </row>
    <row r="7" spans="1:29" s="22" customFormat="1" ht="17.100000000000001" customHeight="1" thickBot="1">
      <c r="A7" s="1411"/>
      <c r="B7" s="1411"/>
      <c r="C7" s="1411"/>
      <c r="D7" s="1413"/>
      <c r="E7" s="606" t="s">
        <v>777</v>
      </c>
      <c r="F7" s="606" t="s">
        <v>1302</v>
      </c>
      <c r="G7" s="606" t="s">
        <v>769</v>
      </c>
      <c r="H7" s="606" t="s">
        <v>1303</v>
      </c>
      <c r="I7" s="606" t="s">
        <v>1304</v>
      </c>
      <c r="J7" s="606" t="s">
        <v>770</v>
      </c>
      <c r="K7" s="606" t="s">
        <v>1305</v>
      </c>
      <c r="L7" s="606" t="s">
        <v>1306</v>
      </c>
      <c r="M7" s="606" t="s">
        <v>771</v>
      </c>
      <c r="N7" s="606" t="s">
        <v>1307</v>
      </c>
      <c r="O7" s="606" t="s">
        <v>1308</v>
      </c>
      <c r="P7" s="606" t="s">
        <v>772</v>
      </c>
      <c r="Q7" s="1413"/>
      <c r="R7" s="606" t="s">
        <v>777</v>
      </c>
      <c r="S7" s="606" t="s">
        <v>1302</v>
      </c>
      <c r="T7" s="606" t="s">
        <v>769</v>
      </c>
      <c r="U7" s="606" t="s">
        <v>1303</v>
      </c>
      <c r="V7" s="606" t="s">
        <v>1304</v>
      </c>
      <c r="W7" s="606" t="s">
        <v>770</v>
      </c>
      <c r="X7" s="606" t="s">
        <v>1305</v>
      </c>
      <c r="Y7" s="606" t="s">
        <v>1306</v>
      </c>
      <c r="Z7" s="606" t="s">
        <v>771</v>
      </c>
      <c r="AA7" s="606" t="s">
        <v>1307</v>
      </c>
      <c r="AB7" s="606" t="s">
        <v>1308</v>
      </c>
      <c r="AC7" s="606" t="s">
        <v>772</v>
      </c>
    </row>
    <row r="8" spans="1:29" s="22" customFormat="1" ht="5.0999999999999996" customHeight="1">
      <c r="A8" s="651"/>
      <c r="B8" s="651"/>
      <c r="C8" s="651"/>
      <c r="D8" s="6"/>
      <c r="E8" s="6"/>
      <c r="F8" s="6"/>
      <c r="G8" s="6"/>
      <c r="H8" s="6"/>
      <c r="I8" s="6"/>
      <c r="J8" s="6"/>
      <c r="K8" s="6"/>
      <c r="L8" s="6"/>
      <c r="M8" s="6"/>
      <c r="N8" s="6"/>
      <c r="O8" s="6"/>
      <c r="P8" s="6"/>
      <c r="Q8" s="6"/>
      <c r="R8" s="6"/>
      <c r="S8" s="6"/>
      <c r="T8" s="6"/>
      <c r="U8" s="6"/>
      <c r="V8" s="6"/>
      <c r="W8" s="6"/>
      <c r="X8" s="6"/>
      <c r="Y8" s="6"/>
      <c r="Z8" s="6"/>
      <c r="AA8" s="6"/>
      <c r="AB8" s="6"/>
      <c r="AC8" s="6"/>
    </row>
    <row r="9" spans="1:29" s="22" customFormat="1" ht="12.75" customHeight="1">
      <c r="A9" s="854" t="s">
        <v>4561</v>
      </c>
      <c r="B9" s="854" t="s">
        <v>4560</v>
      </c>
      <c r="C9" s="854" t="s">
        <v>4562</v>
      </c>
      <c r="D9" s="14">
        <f>P9</f>
        <v>383215.5</v>
      </c>
      <c r="E9" s="14">
        <v>18911.3</v>
      </c>
      <c r="F9" s="14">
        <v>38719.699999999997</v>
      </c>
      <c r="G9" s="14">
        <v>60495.3</v>
      </c>
      <c r="H9" s="14">
        <v>84188.9</v>
      </c>
      <c r="I9" s="14">
        <v>108859.6</v>
      </c>
      <c r="J9" s="14">
        <v>135229.29999999999</v>
      </c>
      <c r="K9" s="14">
        <v>166788</v>
      </c>
      <c r="L9" s="14">
        <v>203091.7</v>
      </c>
      <c r="M9" s="14">
        <v>241637.6</v>
      </c>
      <c r="N9" s="14">
        <v>279240.5</v>
      </c>
      <c r="O9" s="14">
        <v>316872.7</v>
      </c>
      <c r="P9" s="14">
        <v>383215.5</v>
      </c>
      <c r="Q9" s="14"/>
      <c r="R9" s="14">
        <v>19685.3</v>
      </c>
      <c r="S9" s="14">
        <v>40210.800000000003</v>
      </c>
      <c r="T9" s="14">
        <v>62873.8</v>
      </c>
      <c r="U9" s="14">
        <v>87361.3</v>
      </c>
      <c r="V9" s="14">
        <v>112811.6</v>
      </c>
      <c r="W9" s="14"/>
      <c r="X9" s="14"/>
      <c r="Y9" s="14"/>
      <c r="Z9" s="14"/>
      <c r="AA9" s="14"/>
      <c r="AB9" s="14"/>
      <c r="AC9" s="14"/>
    </row>
    <row r="10" spans="1:29" s="22" customFormat="1" ht="27">
      <c r="A10" s="854" t="s">
        <v>4612</v>
      </c>
      <c r="B10" s="854" t="s">
        <v>4563</v>
      </c>
      <c r="C10" s="854" t="s">
        <v>4613</v>
      </c>
      <c r="D10" s="14">
        <f>P10</f>
        <v>106.4</v>
      </c>
      <c r="E10" s="14">
        <v>103.4</v>
      </c>
      <c r="F10" s="14">
        <v>103.5</v>
      </c>
      <c r="G10" s="14">
        <v>103.8</v>
      </c>
      <c r="H10" s="14">
        <v>104.2</v>
      </c>
      <c r="I10" s="14">
        <v>104.8</v>
      </c>
      <c r="J10" s="14">
        <v>105.1</v>
      </c>
      <c r="K10" s="14">
        <v>105.2</v>
      </c>
      <c r="L10" s="14">
        <v>105.3</v>
      </c>
      <c r="M10" s="14">
        <v>105.6</v>
      </c>
      <c r="N10" s="14">
        <v>105.6</v>
      </c>
      <c r="O10" s="14">
        <v>105.4</v>
      </c>
      <c r="P10" s="14">
        <v>106.4</v>
      </c>
      <c r="Q10" s="14"/>
      <c r="R10" s="14">
        <v>104.7</v>
      </c>
      <c r="S10" s="14">
        <v>104.7</v>
      </c>
      <c r="T10" s="14">
        <v>104.9</v>
      </c>
      <c r="U10" s="14">
        <v>104.7</v>
      </c>
      <c r="V10" s="14">
        <v>104.4</v>
      </c>
      <c r="W10" s="14"/>
      <c r="X10" s="14"/>
      <c r="Y10" s="14"/>
      <c r="Z10" s="14"/>
      <c r="AA10" s="14"/>
      <c r="AB10" s="14"/>
      <c r="AC10" s="14"/>
    </row>
    <row r="11" spans="1:29" s="22" customFormat="1" ht="13.5" thickBot="1">
      <c r="A11" s="1142" t="s">
        <v>3215</v>
      </c>
      <c r="B11" s="1142" t="s">
        <v>3213</v>
      </c>
      <c r="C11" s="1142" t="s">
        <v>3214</v>
      </c>
      <c r="D11" s="1235">
        <f>P11</f>
        <v>724924.2</v>
      </c>
      <c r="E11" s="1235">
        <v>34180.199999999997</v>
      </c>
      <c r="F11" s="1235">
        <v>71610.899999999994</v>
      </c>
      <c r="G11" s="1235">
        <v>112885.7</v>
      </c>
      <c r="H11" s="1235">
        <v>157273.60000000001</v>
      </c>
      <c r="I11" s="1235">
        <v>204912.2</v>
      </c>
      <c r="J11" s="1235">
        <v>256841.1</v>
      </c>
      <c r="K11" s="1235">
        <v>316206.8</v>
      </c>
      <c r="L11" s="1235">
        <v>376732.7</v>
      </c>
      <c r="M11" s="1235">
        <v>453913.8</v>
      </c>
      <c r="N11" s="1235">
        <v>525793.69999999995</v>
      </c>
      <c r="O11" s="1235">
        <v>601967.80000000005</v>
      </c>
      <c r="P11" s="1235">
        <v>724924.2</v>
      </c>
      <c r="Q11" s="1235"/>
      <c r="R11" s="1235">
        <v>35590.6</v>
      </c>
      <c r="S11" s="1235">
        <v>74891.5</v>
      </c>
      <c r="T11" s="1235">
        <v>117884.3</v>
      </c>
      <c r="U11" s="1235">
        <v>163849.60000000001</v>
      </c>
      <c r="V11" s="1235">
        <v>213282.5</v>
      </c>
      <c r="W11" s="1235"/>
      <c r="X11" s="1235"/>
      <c r="Y11" s="1235"/>
      <c r="Z11" s="1235"/>
      <c r="AA11" s="1235"/>
      <c r="AB11" s="1235"/>
      <c r="AC11" s="1235"/>
    </row>
    <row r="12" spans="1:29" s="152" customFormat="1" ht="5.0999999999999996" customHeight="1">
      <c r="A12" s="151"/>
      <c r="B12" s="151"/>
      <c r="C12" s="151"/>
    </row>
    <row r="13" spans="1:29" s="22" customFormat="1" ht="12.75" customHeight="1">
      <c r="A13" s="108" t="s">
        <v>2581</v>
      </c>
      <c r="B13" s="108" t="s">
        <v>2582</v>
      </c>
      <c r="C13" s="108" t="s">
        <v>2583</v>
      </c>
    </row>
    <row r="14" spans="1:29" s="22" customFormat="1" ht="12.75" customHeight="1">
      <c r="A14" s="20" t="s">
        <v>4565</v>
      </c>
      <c r="B14" s="20" t="s">
        <v>4559</v>
      </c>
      <c r="C14" s="20" t="s">
        <v>4564</v>
      </c>
    </row>
    <row r="15" spans="1:29" s="22" customFormat="1" ht="14.25">
      <c r="A15" s="20" t="s">
        <v>4744</v>
      </c>
      <c r="B15" s="681" t="s">
        <v>4743</v>
      </c>
      <c r="C15" s="20" t="s">
        <v>4745</v>
      </c>
    </row>
  </sheetData>
  <mergeCells count="7">
    <mergeCell ref="Q6:Q7"/>
    <mergeCell ref="R6:AC6"/>
    <mergeCell ref="B6:B7"/>
    <mergeCell ref="A6:A7"/>
    <mergeCell ref="C6:C7"/>
    <mergeCell ref="D6:D7"/>
    <mergeCell ref="E6:P6"/>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3" width="11.42578125" style="24" customWidth="1"/>
    <col min="14" max="16384" width="9.140625" style="24"/>
  </cols>
  <sheetData>
    <row r="1" spans="1:13">
      <c r="A1" s="49" t="s">
        <v>595</v>
      </c>
      <c r="B1" s="49" t="s">
        <v>202</v>
      </c>
      <c r="C1" s="49" t="s">
        <v>596</v>
      </c>
    </row>
    <row r="2" spans="1:13" ht="5.0999999999999996" customHeight="1"/>
    <row r="3" spans="1:13" s="154" customFormat="1" ht="18.75" customHeight="1">
      <c r="A3" s="153" t="s">
        <v>4625</v>
      </c>
      <c r="B3" s="153" t="s">
        <v>4624</v>
      </c>
      <c r="C3" s="153" t="s">
        <v>4623</v>
      </c>
    </row>
    <row r="4" spans="1:13" s="154" customFormat="1" ht="5.0999999999999996" customHeight="1">
      <c r="A4" s="153"/>
      <c r="B4" s="153"/>
      <c r="C4" s="153"/>
    </row>
    <row r="5" spans="1:13" s="156" customFormat="1" ht="12.75" customHeight="1" thickBot="1">
      <c r="A5" s="468" t="s">
        <v>707</v>
      </c>
      <c r="B5" s="468" t="s">
        <v>707</v>
      </c>
      <c r="C5" s="468" t="s">
        <v>765</v>
      </c>
      <c r="D5" s="155"/>
      <c r="E5" s="155"/>
      <c r="F5" s="155"/>
      <c r="G5" s="155"/>
      <c r="H5" s="155"/>
      <c r="I5" s="155"/>
      <c r="J5" s="155"/>
      <c r="K5" s="155"/>
      <c r="L5" s="155"/>
      <c r="M5" s="155"/>
    </row>
    <row r="6" spans="1:13" s="157" customFormat="1" ht="17.100000000000001" customHeight="1">
      <c r="A6" s="1420"/>
      <c r="B6" s="1420"/>
      <c r="C6" s="1420"/>
      <c r="D6" s="1416" t="s">
        <v>3862</v>
      </c>
      <c r="E6" s="1418" t="s">
        <v>3862</v>
      </c>
      <c r="F6" s="1418"/>
      <c r="G6" s="1418"/>
      <c r="H6" s="1419"/>
      <c r="I6" s="1416" t="s">
        <v>5516</v>
      </c>
      <c r="J6" s="1418" t="s">
        <v>5516</v>
      </c>
      <c r="K6" s="1418"/>
      <c r="L6" s="1418"/>
      <c r="M6" s="1419"/>
    </row>
    <row r="7" spans="1:13" s="157" customFormat="1" ht="17.100000000000001" customHeight="1" thickBot="1">
      <c r="A7" s="1421"/>
      <c r="B7" s="1421"/>
      <c r="C7" s="1421"/>
      <c r="D7" s="1417"/>
      <c r="E7" s="1300" t="s">
        <v>769</v>
      </c>
      <c r="F7" s="1301" t="s">
        <v>770</v>
      </c>
      <c r="G7" s="1301" t="s">
        <v>771</v>
      </c>
      <c r="H7" s="1302" t="s">
        <v>772</v>
      </c>
      <c r="I7" s="1417"/>
      <c r="J7" s="1300" t="s">
        <v>769</v>
      </c>
      <c r="K7" s="1301" t="s">
        <v>770</v>
      </c>
      <c r="L7" s="1301" t="s">
        <v>771</v>
      </c>
      <c r="M7" s="1302" t="s">
        <v>772</v>
      </c>
    </row>
    <row r="8" spans="1:13" s="156" customFormat="1" ht="5.0999999999999996" customHeight="1">
      <c r="A8" s="458"/>
      <c r="B8" s="159"/>
      <c r="C8" s="458"/>
      <c r="D8" s="159"/>
      <c r="E8" s="159"/>
      <c r="F8" s="159"/>
      <c r="G8" s="159"/>
      <c r="H8" s="159"/>
      <c r="I8" s="159"/>
      <c r="J8" s="159"/>
      <c r="K8" s="159"/>
      <c r="L8" s="159"/>
      <c r="M8" s="159"/>
    </row>
    <row r="9" spans="1:13" s="156" customFormat="1" ht="12.75">
      <c r="A9" s="461" t="s">
        <v>929</v>
      </c>
      <c r="B9" s="465" t="s">
        <v>130</v>
      </c>
      <c r="C9" s="461" t="s">
        <v>917</v>
      </c>
      <c r="D9" s="160">
        <f>H9</f>
        <v>32914.013399999996</v>
      </c>
      <c r="E9" s="160">
        <v>4644.8590999999997</v>
      </c>
      <c r="F9" s="160">
        <v>11373.982599999999</v>
      </c>
      <c r="G9" s="160">
        <v>18220.679899999999</v>
      </c>
      <c r="H9" s="160">
        <v>32914.013399999996</v>
      </c>
      <c r="I9" s="160"/>
      <c r="J9" s="160">
        <v>6275.1890999999996</v>
      </c>
      <c r="K9" s="160"/>
      <c r="L9" s="160"/>
      <c r="M9" s="160"/>
    </row>
    <row r="10" spans="1:13" s="156" customFormat="1" ht="12.75">
      <c r="A10" s="464" t="s">
        <v>723</v>
      </c>
      <c r="B10" s="466" t="s">
        <v>40</v>
      </c>
      <c r="C10" s="464" t="s">
        <v>724</v>
      </c>
      <c r="D10" s="161"/>
      <c r="E10" s="161"/>
      <c r="F10" s="161"/>
      <c r="G10" s="161"/>
      <c r="H10" s="161"/>
      <c r="I10" s="161"/>
      <c r="J10" s="161"/>
      <c r="K10" s="161"/>
      <c r="L10" s="161"/>
      <c r="M10" s="161"/>
    </row>
    <row r="11" spans="1:13" s="156" customFormat="1" ht="25.5">
      <c r="A11" s="459" t="s">
        <v>902</v>
      </c>
      <c r="B11" s="163" t="s">
        <v>762</v>
      </c>
      <c r="C11" s="459" t="s">
        <v>895</v>
      </c>
      <c r="D11" s="162">
        <f t="shared" ref="D11:D21" si="0">H11</f>
        <v>381.8381</v>
      </c>
      <c r="E11" s="162">
        <v>3.6364000000000001</v>
      </c>
      <c r="F11" s="162">
        <v>11.9627</v>
      </c>
      <c r="G11" s="162">
        <v>82.774699999999996</v>
      </c>
      <c r="H11" s="162">
        <v>381.8381</v>
      </c>
      <c r="I11" s="162"/>
      <c r="J11" s="162">
        <v>2.5468999999999999</v>
      </c>
      <c r="K11" s="162"/>
      <c r="L11" s="162"/>
      <c r="M11" s="162"/>
    </row>
    <row r="12" spans="1:13" s="156" customFormat="1" ht="12.75">
      <c r="A12" s="459" t="s">
        <v>725</v>
      </c>
      <c r="B12" s="163" t="s">
        <v>708</v>
      </c>
      <c r="C12" s="459" t="s">
        <v>892</v>
      </c>
      <c r="D12" s="162">
        <f t="shared" si="0"/>
        <v>2510.0036</v>
      </c>
      <c r="E12" s="162">
        <v>224.71420000000001</v>
      </c>
      <c r="F12" s="162">
        <v>551.09799999999996</v>
      </c>
      <c r="G12" s="162">
        <v>981.96609999999998</v>
      </c>
      <c r="H12" s="162">
        <v>2510.0036</v>
      </c>
      <c r="I12" s="162"/>
      <c r="J12" s="162">
        <v>237.22710000000001</v>
      </c>
      <c r="K12" s="162"/>
      <c r="L12" s="162"/>
      <c r="M12" s="162"/>
    </row>
    <row r="13" spans="1:13" s="156" customFormat="1" ht="25.5">
      <c r="A13" s="459" t="s">
        <v>727</v>
      </c>
      <c r="B13" s="163" t="s">
        <v>41</v>
      </c>
      <c r="C13" s="459" t="s">
        <v>893</v>
      </c>
      <c r="D13" s="162">
        <f t="shared" si="0"/>
        <v>366.76049999999998</v>
      </c>
      <c r="E13" s="162">
        <v>22.163599999999999</v>
      </c>
      <c r="F13" s="162">
        <v>84.758899999999997</v>
      </c>
      <c r="G13" s="162">
        <v>223.3785</v>
      </c>
      <c r="H13" s="162">
        <v>366.76049999999998</v>
      </c>
      <c r="I13" s="162"/>
      <c r="J13" s="162">
        <v>56.425400000000003</v>
      </c>
      <c r="K13" s="162"/>
      <c r="L13" s="162"/>
      <c r="M13" s="162"/>
    </row>
    <row r="14" spans="1:13" s="156" customFormat="1" ht="38.25">
      <c r="A14" s="459" t="s">
        <v>920</v>
      </c>
      <c r="B14" s="163" t="s">
        <v>710</v>
      </c>
      <c r="C14" s="459" t="s">
        <v>928</v>
      </c>
      <c r="D14" s="162">
        <f t="shared" si="0"/>
        <v>3840.8436000000002</v>
      </c>
      <c r="E14" s="162">
        <v>136.26609999999999</v>
      </c>
      <c r="F14" s="162">
        <v>610.66019999999992</v>
      </c>
      <c r="G14" s="162">
        <v>1150.4247</v>
      </c>
      <c r="H14" s="162">
        <v>3840.8436000000002</v>
      </c>
      <c r="I14" s="162"/>
      <c r="J14" s="162">
        <v>164.11270000000002</v>
      </c>
      <c r="K14" s="162"/>
      <c r="L14" s="162"/>
      <c r="M14" s="162"/>
    </row>
    <row r="15" spans="1:13" s="156" customFormat="1" ht="38.25">
      <c r="A15" s="459" t="s">
        <v>730</v>
      </c>
      <c r="B15" s="163" t="s">
        <v>729</v>
      </c>
      <c r="C15" s="459" t="s">
        <v>731</v>
      </c>
      <c r="D15" s="162">
        <f t="shared" si="0"/>
        <v>178.1148</v>
      </c>
      <c r="E15" s="162">
        <v>5.7946</v>
      </c>
      <c r="F15" s="162">
        <v>11.6128</v>
      </c>
      <c r="G15" s="162">
        <v>47.462800000000001</v>
      </c>
      <c r="H15" s="162">
        <v>178.1148</v>
      </c>
      <c r="I15" s="162"/>
      <c r="J15" s="162" t="s">
        <v>11</v>
      </c>
      <c r="K15" s="162"/>
      <c r="L15" s="162"/>
      <c r="M15" s="162"/>
    </row>
    <row r="16" spans="1:13" s="156" customFormat="1" ht="25.5">
      <c r="A16" s="459" t="s">
        <v>734</v>
      </c>
      <c r="B16" s="163" t="s">
        <v>900</v>
      </c>
      <c r="C16" s="459" t="s">
        <v>927</v>
      </c>
      <c r="D16" s="162">
        <f t="shared" si="0"/>
        <v>855.45669999999996</v>
      </c>
      <c r="E16" s="162">
        <v>42.483800000000002</v>
      </c>
      <c r="F16" s="162">
        <v>286.988</v>
      </c>
      <c r="G16" s="162">
        <v>494.80450000000002</v>
      </c>
      <c r="H16" s="162">
        <v>855.45669999999996</v>
      </c>
      <c r="I16" s="162"/>
      <c r="J16" s="162">
        <v>61.960300000000004</v>
      </c>
      <c r="K16" s="162"/>
      <c r="L16" s="162"/>
      <c r="M16" s="162"/>
    </row>
    <row r="17" spans="1:13" s="156" customFormat="1" ht="25.5">
      <c r="A17" s="459" t="s">
        <v>735</v>
      </c>
      <c r="B17" s="163" t="s">
        <v>711</v>
      </c>
      <c r="C17" s="459" t="s">
        <v>736</v>
      </c>
      <c r="D17" s="162">
        <f t="shared" si="0"/>
        <v>2152.0036</v>
      </c>
      <c r="E17" s="162">
        <v>55.673999999999999</v>
      </c>
      <c r="F17" s="162">
        <v>111.6435</v>
      </c>
      <c r="G17" s="162">
        <v>286.13870000000003</v>
      </c>
      <c r="H17" s="162">
        <v>2152.0036</v>
      </c>
      <c r="I17" s="162"/>
      <c r="J17" s="162">
        <v>111.61139999999999</v>
      </c>
      <c r="K17" s="162"/>
      <c r="L17" s="162"/>
      <c r="M17" s="162"/>
    </row>
    <row r="18" spans="1:13" s="156" customFormat="1" ht="12.75">
      <c r="A18" s="459" t="s">
        <v>740</v>
      </c>
      <c r="B18" s="163" t="s">
        <v>712</v>
      </c>
      <c r="C18" s="459" t="s">
        <v>741</v>
      </c>
      <c r="D18" s="162">
        <f t="shared" si="0"/>
        <v>3526.1007999999997</v>
      </c>
      <c r="E18" s="162">
        <v>197.88489999999999</v>
      </c>
      <c r="F18" s="162">
        <v>1691.3172</v>
      </c>
      <c r="G18" s="162">
        <v>2226.3914</v>
      </c>
      <c r="H18" s="162">
        <v>3526.1007999999997</v>
      </c>
      <c r="I18" s="162"/>
      <c r="J18" s="162">
        <v>295.1078</v>
      </c>
      <c r="K18" s="162"/>
      <c r="L18" s="162"/>
      <c r="M18" s="162"/>
    </row>
    <row r="19" spans="1:13" s="156" customFormat="1" ht="12.75">
      <c r="A19" s="459" t="s">
        <v>744</v>
      </c>
      <c r="B19" s="163" t="s">
        <v>714</v>
      </c>
      <c r="C19" s="459" t="s">
        <v>745</v>
      </c>
      <c r="D19" s="162">
        <f t="shared" si="0"/>
        <v>22.1629</v>
      </c>
      <c r="E19" s="162" t="s">
        <v>11</v>
      </c>
      <c r="F19" s="162">
        <v>3.0255999999999998</v>
      </c>
      <c r="G19" s="162">
        <v>5.2928000000000006</v>
      </c>
      <c r="H19" s="162">
        <v>22.1629</v>
      </c>
      <c r="I19" s="162"/>
      <c r="J19" s="162" t="s">
        <v>11</v>
      </c>
      <c r="K19" s="162"/>
      <c r="L19" s="162"/>
      <c r="M19" s="162"/>
    </row>
    <row r="20" spans="1:13" s="156" customFormat="1" ht="12.75">
      <c r="A20" s="459" t="s">
        <v>732</v>
      </c>
      <c r="B20" s="163" t="s">
        <v>42</v>
      </c>
      <c r="C20" s="459" t="s">
        <v>733</v>
      </c>
      <c r="D20" s="162">
        <f t="shared" si="0"/>
        <v>16697.82</v>
      </c>
      <c r="E20" s="162">
        <v>3874.8677000000002</v>
      </c>
      <c r="F20" s="162">
        <v>7568.2613000000001</v>
      </c>
      <c r="G20" s="162">
        <v>11678.091199999999</v>
      </c>
      <c r="H20" s="162">
        <v>16697.82</v>
      </c>
      <c r="I20" s="162"/>
      <c r="J20" s="162">
        <v>3384.6857999999997</v>
      </c>
      <c r="K20" s="162"/>
      <c r="L20" s="162"/>
      <c r="M20" s="162"/>
    </row>
    <row r="21" spans="1:13" s="156" customFormat="1" ht="12.75">
      <c r="A21" s="459" t="s">
        <v>888</v>
      </c>
      <c r="B21" s="163" t="s">
        <v>131</v>
      </c>
      <c r="C21" s="459" t="s">
        <v>897</v>
      </c>
      <c r="D21" s="162">
        <f t="shared" si="0"/>
        <v>2382.9088000000002</v>
      </c>
      <c r="E21" s="162">
        <v>81.373800000000003</v>
      </c>
      <c r="F21" s="162">
        <v>442.65440000000001</v>
      </c>
      <c r="G21" s="162">
        <v>1043.9545000000001</v>
      </c>
      <c r="H21" s="162">
        <v>2382.9088000000002</v>
      </c>
      <c r="I21" s="162"/>
      <c r="J21" s="162">
        <v>1961.5117000000002</v>
      </c>
      <c r="K21" s="162"/>
      <c r="L21" s="162"/>
      <c r="M21" s="162"/>
    </row>
    <row r="22" spans="1:13" s="156" customFormat="1" ht="5.0999999999999996" customHeight="1">
      <c r="A22" s="462"/>
      <c r="B22" s="467"/>
      <c r="C22" s="462"/>
      <c r="D22" s="469"/>
      <c r="E22" s="469"/>
      <c r="F22" s="469"/>
      <c r="G22" s="469"/>
      <c r="H22" s="469"/>
      <c r="I22" s="469"/>
      <c r="J22" s="469"/>
      <c r="K22" s="469"/>
      <c r="L22" s="469"/>
      <c r="M22" s="469"/>
    </row>
    <row r="23" spans="1:13" s="164" customFormat="1" ht="25.5">
      <c r="A23" s="461" t="s">
        <v>909</v>
      </c>
      <c r="B23" s="465" t="s">
        <v>132</v>
      </c>
      <c r="C23" s="461" t="s">
        <v>925</v>
      </c>
      <c r="D23" s="161">
        <f t="shared" ref="D23:D30" si="1">H23</f>
        <v>150825.85089999999</v>
      </c>
      <c r="E23" s="161">
        <v>18522.477699999999</v>
      </c>
      <c r="F23" s="161">
        <v>45997.967899999996</v>
      </c>
      <c r="G23" s="161">
        <v>83839.463799999998</v>
      </c>
      <c r="H23" s="161">
        <v>150825.85089999999</v>
      </c>
      <c r="I23" s="161"/>
      <c r="J23" s="161">
        <v>18929.314600000002</v>
      </c>
      <c r="K23" s="161"/>
      <c r="L23" s="161"/>
      <c r="M23" s="161"/>
    </row>
    <row r="24" spans="1:13" s="164" customFormat="1" ht="12.75">
      <c r="A24" s="464" t="s">
        <v>723</v>
      </c>
      <c r="B24" s="466" t="s">
        <v>40</v>
      </c>
      <c r="C24" s="464" t="s">
        <v>724</v>
      </c>
      <c r="D24" s="162">
        <f t="shared" si="1"/>
        <v>0</v>
      </c>
      <c r="E24" s="162"/>
      <c r="F24" s="162"/>
      <c r="G24" s="162"/>
      <c r="H24" s="162"/>
      <c r="I24" s="162"/>
      <c r="J24" s="162"/>
      <c r="K24" s="162"/>
      <c r="L24" s="162"/>
      <c r="M24" s="162"/>
    </row>
    <row r="25" spans="1:13" s="156" customFormat="1" ht="12.75">
      <c r="A25" s="459" t="s">
        <v>910</v>
      </c>
      <c r="B25" s="163" t="s">
        <v>133</v>
      </c>
      <c r="C25" s="459" t="s">
        <v>930</v>
      </c>
      <c r="D25" s="162">
        <f t="shared" si="1"/>
        <v>7468.8419000000004</v>
      </c>
      <c r="E25" s="162">
        <v>699.79949999999997</v>
      </c>
      <c r="F25" s="162">
        <v>3093.9897999999998</v>
      </c>
      <c r="G25" s="162">
        <v>4460.1104999999998</v>
      </c>
      <c r="H25" s="162">
        <v>7468.8419000000004</v>
      </c>
      <c r="I25" s="162"/>
      <c r="J25" s="162">
        <v>408.02279999999996</v>
      </c>
      <c r="K25" s="162"/>
      <c r="L25" s="162"/>
      <c r="M25" s="162"/>
    </row>
    <row r="26" spans="1:13" s="156" customFormat="1" ht="25.5">
      <c r="A26" s="459" t="s">
        <v>911</v>
      </c>
      <c r="B26" s="163" t="s">
        <v>134</v>
      </c>
      <c r="C26" s="459" t="s">
        <v>918</v>
      </c>
      <c r="D26" s="162">
        <f t="shared" si="1"/>
        <v>50152.014799999997</v>
      </c>
      <c r="E26" s="162">
        <v>7409.2614999999996</v>
      </c>
      <c r="F26" s="162">
        <v>16063.603499999999</v>
      </c>
      <c r="G26" s="162">
        <v>30804.685399999998</v>
      </c>
      <c r="H26" s="162">
        <v>50152.014799999997</v>
      </c>
      <c r="I26" s="162"/>
      <c r="J26" s="162">
        <v>7137.0370999999996</v>
      </c>
      <c r="K26" s="162"/>
      <c r="L26" s="162"/>
      <c r="M26" s="162"/>
    </row>
    <row r="27" spans="1:13" s="156" customFormat="1" ht="25.5">
      <c r="A27" s="459" t="s">
        <v>912</v>
      </c>
      <c r="B27" s="163" t="s">
        <v>135</v>
      </c>
      <c r="C27" s="459" t="s">
        <v>919</v>
      </c>
      <c r="D27" s="162">
        <f t="shared" si="1"/>
        <v>9325.4120000000003</v>
      </c>
      <c r="E27" s="162">
        <v>685.10109999999997</v>
      </c>
      <c r="F27" s="162">
        <v>1583.4384</v>
      </c>
      <c r="G27" s="162">
        <v>4137.6549999999997</v>
      </c>
      <c r="H27" s="162">
        <v>9325.4120000000003</v>
      </c>
      <c r="I27" s="162"/>
      <c r="J27" s="162">
        <v>1799.5509999999999</v>
      </c>
      <c r="K27" s="162"/>
      <c r="L27" s="162"/>
      <c r="M27" s="162"/>
    </row>
    <row r="28" spans="1:13" s="156" customFormat="1" ht="12.75">
      <c r="A28" s="459" t="s">
        <v>913</v>
      </c>
      <c r="B28" s="163" t="s">
        <v>136</v>
      </c>
      <c r="C28" s="459" t="s">
        <v>921</v>
      </c>
      <c r="D28" s="162">
        <f t="shared" si="1"/>
        <v>19732.470099999999</v>
      </c>
      <c r="E28" s="162">
        <v>1421.2139</v>
      </c>
      <c r="F28" s="162">
        <v>6123.9452999999994</v>
      </c>
      <c r="G28" s="162">
        <v>11580.757600000001</v>
      </c>
      <c r="H28" s="162">
        <v>19732.470099999999</v>
      </c>
      <c r="I28" s="162"/>
      <c r="J28" s="162">
        <v>1308.9868999999999</v>
      </c>
      <c r="K28" s="162"/>
      <c r="L28" s="162"/>
      <c r="M28" s="162"/>
    </row>
    <row r="29" spans="1:13" s="156" customFormat="1" ht="12.75">
      <c r="A29" s="459" t="s">
        <v>914</v>
      </c>
      <c r="B29" s="163" t="s">
        <v>137</v>
      </c>
      <c r="C29" s="459" t="s">
        <v>922</v>
      </c>
      <c r="D29" s="162">
        <f t="shared" si="1"/>
        <v>13155.115100000001</v>
      </c>
      <c r="E29" s="162">
        <v>1106.9117000000001</v>
      </c>
      <c r="F29" s="162">
        <v>2594.9050000000002</v>
      </c>
      <c r="G29" s="162">
        <v>4731.7105000000001</v>
      </c>
      <c r="H29" s="162">
        <v>13155.115100000001</v>
      </c>
      <c r="I29" s="162"/>
      <c r="J29" s="162">
        <v>1425.9051000000002</v>
      </c>
      <c r="K29" s="162"/>
      <c r="L29" s="162"/>
      <c r="M29" s="162"/>
    </row>
    <row r="30" spans="1:13" s="156" customFormat="1" ht="12.75">
      <c r="A30" s="459" t="s">
        <v>915</v>
      </c>
      <c r="B30" s="163" t="s">
        <v>138</v>
      </c>
      <c r="C30" s="459" t="s">
        <v>923</v>
      </c>
      <c r="D30" s="162">
        <f t="shared" si="1"/>
        <v>50991.997000000003</v>
      </c>
      <c r="E30" s="162">
        <v>7200.19</v>
      </c>
      <c r="F30" s="162">
        <v>16538.085900000002</v>
      </c>
      <c r="G30" s="162">
        <v>28124.5448</v>
      </c>
      <c r="H30" s="162">
        <v>50991.997000000003</v>
      </c>
      <c r="I30" s="162"/>
      <c r="J30" s="162">
        <v>6849.8116999999993</v>
      </c>
      <c r="K30" s="162"/>
      <c r="L30" s="162"/>
      <c r="M30" s="162"/>
    </row>
    <row r="31" spans="1:13" s="156" customFormat="1" ht="5.0999999999999996" customHeight="1">
      <c r="A31" s="462"/>
      <c r="B31" s="467"/>
      <c r="C31" s="462"/>
      <c r="D31" s="162"/>
      <c r="E31" s="162"/>
      <c r="F31" s="162"/>
      <c r="G31" s="162"/>
      <c r="H31" s="162"/>
      <c r="I31" s="162"/>
      <c r="J31" s="162"/>
      <c r="K31" s="162"/>
      <c r="L31" s="162"/>
      <c r="M31" s="162"/>
    </row>
    <row r="32" spans="1:13" s="164" customFormat="1" ht="25.5">
      <c r="A32" s="463" t="s">
        <v>916</v>
      </c>
      <c r="B32" s="472" t="s">
        <v>139</v>
      </c>
      <c r="C32" s="463" t="s">
        <v>926</v>
      </c>
      <c r="D32" s="160">
        <f t="shared" ref="D32:D44" si="2">H32</f>
        <v>150825.85090000002</v>
      </c>
      <c r="E32" s="160">
        <v>18522.477699999999</v>
      </c>
      <c r="F32" s="160">
        <v>45997.967899999996</v>
      </c>
      <c r="G32" s="160">
        <v>83839.463799999998</v>
      </c>
      <c r="H32" s="160">
        <v>150825.85090000002</v>
      </c>
      <c r="I32" s="160"/>
      <c r="J32" s="160">
        <v>18929.314600000002</v>
      </c>
      <c r="K32" s="160"/>
      <c r="L32" s="160"/>
      <c r="M32" s="160"/>
    </row>
    <row r="33" spans="1:13" s="156" customFormat="1" ht="12.75">
      <c r="A33" s="464" t="s">
        <v>723</v>
      </c>
      <c r="B33" s="466" t="s">
        <v>40</v>
      </c>
      <c r="C33" s="464" t="s">
        <v>724</v>
      </c>
      <c r="D33" s="162">
        <f t="shared" si="2"/>
        <v>0</v>
      </c>
      <c r="E33" s="162"/>
      <c r="F33" s="162"/>
      <c r="G33" s="162"/>
      <c r="H33" s="162"/>
      <c r="I33" s="162"/>
      <c r="J33" s="162"/>
      <c r="K33" s="162"/>
      <c r="L33" s="162"/>
      <c r="M33" s="162"/>
    </row>
    <row r="34" spans="1:13" s="156" customFormat="1" ht="25.5">
      <c r="A34" s="459" t="s">
        <v>902</v>
      </c>
      <c r="B34" s="163" t="s">
        <v>762</v>
      </c>
      <c r="C34" s="459" t="s">
        <v>903</v>
      </c>
      <c r="D34" s="162">
        <f t="shared" si="2"/>
        <v>2801.2199000000001</v>
      </c>
      <c r="E34" s="162">
        <v>100.95639999999999</v>
      </c>
      <c r="F34" s="162">
        <v>288.89170000000001</v>
      </c>
      <c r="G34" s="162">
        <v>623.43979999999999</v>
      </c>
      <c r="H34" s="162">
        <v>2801.2199000000001</v>
      </c>
      <c r="I34" s="162"/>
      <c r="J34" s="162">
        <v>96.730800000000002</v>
      </c>
      <c r="K34" s="162"/>
      <c r="L34" s="162"/>
      <c r="M34" s="162"/>
    </row>
    <row r="35" spans="1:13" s="156" customFormat="1" ht="12.75">
      <c r="A35" s="459" t="s">
        <v>725</v>
      </c>
      <c r="B35" s="163" t="s">
        <v>708</v>
      </c>
      <c r="C35" s="459" t="s">
        <v>726</v>
      </c>
      <c r="D35" s="162">
        <f t="shared" si="2"/>
        <v>23794.344300000001</v>
      </c>
      <c r="E35" s="162">
        <v>4993.0860000000002</v>
      </c>
      <c r="F35" s="162">
        <v>8759.5240999999987</v>
      </c>
      <c r="G35" s="162">
        <v>15620.6343</v>
      </c>
      <c r="H35" s="162">
        <v>23794.344300000001</v>
      </c>
      <c r="I35" s="162"/>
      <c r="J35" s="162">
        <v>5397.3664000000008</v>
      </c>
      <c r="K35" s="162"/>
      <c r="L35" s="162"/>
      <c r="M35" s="162"/>
    </row>
    <row r="36" spans="1:13" s="156" customFormat="1" ht="25.5">
      <c r="A36" s="459" t="s">
        <v>727</v>
      </c>
      <c r="B36" s="163" t="s">
        <v>41</v>
      </c>
      <c r="C36" s="459" t="s">
        <v>924</v>
      </c>
      <c r="D36" s="162">
        <f t="shared" si="2"/>
        <v>9268.0829000000012</v>
      </c>
      <c r="E36" s="162">
        <v>1659.1569</v>
      </c>
      <c r="F36" s="162">
        <v>2362.1455000000001</v>
      </c>
      <c r="G36" s="162">
        <v>4261.7507999999998</v>
      </c>
      <c r="H36" s="162">
        <v>9268.0829000000012</v>
      </c>
      <c r="I36" s="162"/>
      <c r="J36" s="162">
        <v>366.1114</v>
      </c>
      <c r="K36" s="162"/>
      <c r="L36" s="162"/>
      <c r="M36" s="162"/>
    </row>
    <row r="37" spans="1:13" s="156" customFormat="1" ht="38.25">
      <c r="A37" s="459" t="s">
        <v>728</v>
      </c>
      <c r="B37" s="163" t="s">
        <v>710</v>
      </c>
      <c r="C37" s="459" t="s">
        <v>894</v>
      </c>
      <c r="D37" s="162">
        <f t="shared" si="2"/>
        <v>10099.412400000001</v>
      </c>
      <c r="E37" s="162">
        <v>1062.3444999999999</v>
      </c>
      <c r="F37" s="162">
        <v>2522.5312999999996</v>
      </c>
      <c r="G37" s="162">
        <v>4766.2482</v>
      </c>
      <c r="H37" s="162">
        <v>10099.412400000001</v>
      </c>
      <c r="I37" s="162"/>
      <c r="J37" s="162">
        <v>827.77300000000002</v>
      </c>
      <c r="K37" s="162"/>
      <c r="L37" s="162"/>
      <c r="M37" s="162"/>
    </row>
    <row r="38" spans="1:13" s="156" customFormat="1" ht="38.25">
      <c r="A38" s="459" t="s">
        <v>730</v>
      </c>
      <c r="B38" s="163" t="s">
        <v>729</v>
      </c>
      <c r="C38" s="459" t="s">
        <v>731</v>
      </c>
      <c r="D38" s="162">
        <f t="shared" si="2"/>
        <v>1563.0523999999998</v>
      </c>
      <c r="E38" s="162">
        <v>89.384199999999993</v>
      </c>
      <c r="F38" s="162">
        <v>471.12020000000001</v>
      </c>
      <c r="G38" s="162">
        <v>864.96960000000001</v>
      </c>
      <c r="H38" s="162">
        <v>1563.0523999999998</v>
      </c>
      <c r="I38" s="162"/>
      <c r="J38" s="162">
        <v>1313.2686000000001</v>
      </c>
      <c r="K38" s="162"/>
      <c r="L38" s="162"/>
      <c r="M38" s="162"/>
    </row>
    <row r="39" spans="1:13" s="156" customFormat="1" ht="25.5">
      <c r="A39" s="459" t="s">
        <v>734</v>
      </c>
      <c r="B39" s="163" t="s">
        <v>900</v>
      </c>
      <c r="C39" s="459" t="s">
        <v>927</v>
      </c>
      <c r="D39" s="162">
        <f t="shared" si="2"/>
        <v>7749.3815000000004</v>
      </c>
      <c r="E39" s="162">
        <v>652.78380000000004</v>
      </c>
      <c r="F39" s="162">
        <v>1768.6648</v>
      </c>
      <c r="G39" s="162">
        <v>3957.5884999999998</v>
      </c>
      <c r="H39" s="162">
        <v>7749.3815000000004</v>
      </c>
      <c r="I39" s="162"/>
      <c r="J39" s="162">
        <v>957.90930000000003</v>
      </c>
      <c r="K39" s="162"/>
      <c r="L39" s="162"/>
      <c r="M39" s="162"/>
    </row>
    <row r="40" spans="1:13" s="156" customFormat="1" ht="25.5">
      <c r="A40" s="459" t="s">
        <v>735</v>
      </c>
      <c r="B40" s="163" t="s">
        <v>711</v>
      </c>
      <c r="C40" s="459" t="s">
        <v>736</v>
      </c>
      <c r="D40" s="162">
        <f t="shared" si="2"/>
        <v>21746.330699999999</v>
      </c>
      <c r="E40" s="162">
        <v>1213.0072</v>
      </c>
      <c r="F40" s="162">
        <v>7495.3374000000003</v>
      </c>
      <c r="G40" s="162">
        <v>12255.645399999999</v>
      </c>
      <c r="H40" s="162">
        <v>21746.330699999999</v>
      </c>
      <c r="I40" s="162"/>
      <c r="J40" s="162">
        <v>921.0865</v>
      </c>
      <c r="K40" s="162"/>
      <c r="L40" s="162"/>
      <c r="M40" s="162"/>
    </row>
    <row r="41" spans="1:13" s="156" customFormat="1" ht="12.75">
      <c r="A41" s="459" t="s">
        <v>740</v>
      </c>
      <c r="B41" s="163" t="s">
        <v>712</v>
      </c>
      <c r="C41" s="459" t="s">
        <v>741</v>
      </c>
      <c r="D41" s="162">
        <f t="shared" si="2"/>
        <v>2764.4160999999999</v>
      </c>
      <c r="E41" s="162">
        <v>440.14</v>
      </c>
      <c r="F41" s="162">
        <v>1480.0423000000001</v>
      </c>
      <c r="G41" s="162">
        <v>1970.3429000000001</v>
      </c>
      <c r="H41" s="162">
        <v>2764.4160999999999</v>
      </c>
      <c r="I41" s="162"/>
      <c r="J41" s="162">
        <v>491.48899999999998</v>
      </c>
      <c r="K41" s="162"/>
      <c r="L41" s="162"/>
      <c r="M41" s="162"/>
    </row>
    <row r="42" spans="1:13" s="156" customFormat="1" ht="12.75">
      <c r="A42" s="459" t="s">
        <v>744</v>
      </c>
      <c r="B42" s="163" t="s">
        <v>714</v>
      </c>
      <c r="C42" s="459" t="s">
        <v>745</v>
      </c>
      <c r="D42" s="162">
        <f t="shared" si="2"/>
        <v>3503.0412000000001</v>
      </c>
      <c r="E42" s="162">
        <v>45.735699999999994</v>
      </c>
      <c r="F42" s="162">
        <v>68.886600000000001</v>
      </c>
      <c r="G42" s="162">
        <v>161.2517</v>
      </c>
      <c r="H42" s="162">
        <v>3503.0412000000001</v>
      </c>
      <c r="I42" s="162"/>
      <c r="J42" s="162">
        <v>383.74309999999997</v>
      </c>
      <c r="K42" s="162"/>
      <c r="L42" s="162"/>
      <c r="M42" s="162"/>
    </row>
    <row r="43" spans="1:13" s="156" customFormat="1" ht="12.75">
      <c r="A43" s="459" t="s">
        <v>732</v>
      </c>
      <c r="B43" s="163" t="s">
        <v>42</v>
      </c>
      <c r="C43" s="459" t="s">
        <v>733</v>
      </c>
      <c r="D43" s="162">
        <f t="shared" si="2"/>
        <v>49764.448100000001</v>
      </c>
      <c r="E43" s="162">
        <v>6351.6265999999996</v>
      </c>
      <c r="F43" s="162">
        <v>16585.707200000001</v>
      </c>
      <c r="G43" s="162">
        <v>30291.9679</v>
      </c>
      <c r="H43" s="162">
        <v>49764.448100000001</v>
      </c>
      <c r="I43" s="162"/>
      <c r="J43" s="162">
        <v>6843.1107000000002</v>
      </c>
      <c r="K43" s="162"/>
      <c r="L43" s="162"/>
      <c r="M43" s="162"/>
    </row>
    <row r="44" spans="1:13" s="156" customFormat="1" ht="13.5" thickBot="1">
      <c r="A44" s="1138" t="s">
        <v>888</v>
      </c>
      <c r="B44" s="1139" t="s">
        <v>131</v>
      </c>
      <c r="C44" s="1138" t="s">
        <v>897</v>
      </c>
      <c r="D44" s="460">
        <f t="shared" si="2"/>
        <v>17772.1214</v>
      </c>
      <c r="E44" s="460">
        <v>1914.2564</v>
      </c>
      <c r="F44" s="460">
        <v>4195.1168000000007</v>
      </c>
      <c r="G44" s="460">
        <v>9065.6247000000003</v>
      </c>
      <c r="H44" s="460">
        <v>17772.1214</v>
      </c>
      <c r="I44" s="460"/>
      <c r="J44" s="460">
        <v>1330.7258000000002</v>
      </c>
      <c r="K44" s="460"/>
      <c r="L44" s="460"/>
      <c r="M44" s="460"/>
    </row>
    <row r="45" spans="1:13" s="156" customFormat="1" ht="5.0999999999999996" customHeight="1"/>
    <row r="46" spans="1:13" s="889" customFormat="1" ht="12.75">
      <c r="A46" s="887" t="s">
        <v>2581</v>
      </c>
      <c r="B46" s="887" t="s">
        <v>2582</v>
      </c>
      <c r="C46" s="887" t="s">
        <v>2583</v>
      </c>
      <c r="D46" s="888"/>
      <c r="E46" s="888"/>
      <c r="F46" s="888"/>
      <c r="G46" s="888"/>
      <c r="H46" s="888"/>
      <c r="I46" s="888"/>
      <c r="J46" s="888"/>
      <c r="K46" s="888"/>
      <c r="L46" s="888"/>
      <c r="M46" s="888"/>
    </row>
  </sheetData>
  <mergeCells count="7">
    <mergeCell ref="I6:I7"/>
    <mergeCell ref="J6:M6"/>
    <mergeCell ref="A6:A7"/>
    <mergeCell ref="C6:C7"/>
    <mergeCell ref="D6:D7"/>
    <mergeCell ref="E6:H6"/>
    <mergeCell ref="B6:B7"/>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886" customWidth="1"/>
    <col min="4" max="13" width="11.42578125" style="886" customWidth="1"/>
    <col min="14" max="16384" width="9.140625" style="886"/>
  </cols>
  <sheetData>
    <row r="1" spans="1:13" s="24" customFormat="1">
      <c r="A1" s="49" t="s">
        <v>595</v>
      </c>
      <c r="B1" s="49" t="s">
        <v>202</v>
      </c>
      <c r="C1" s="49" t="s">
        <v>596</v>
      </c>
    </row>
    <row r="2" spans="1:13" s="24" customFormat="1" ht="5.0999999999999996" customHeight="1">
      <c r="A2" s="49"/>
      <c r="B2" s="49"/>
      <c r="C2" s="49"/>
    </row>
    <row r="3" spans="1:13" s="142" customFormat="1" ht="18.75" customHeight="1">
      <c r="A3" s="35" t="s">
        <v>4620</v>
      </c>
      <c r="B3" s="141" t="s">
        <v>4621</v>
      </c>
      <c r="C3" s="35" t="s">
        <v>4622</v>
      </c>
      <c r="D3" s="141"/>
      <c r="I3" s="141"/>
    </row>
    <row r="4" spans="1:13" s="91" customFormat="1" ht="5.0999999999999996" customHeight="1">
      <c r="A4" s="165"/>
      <c r="B4" s="165"/>
      <c r="C4" s="165"/>
      <c r="D4" s="165"/>
      <c r="I4" s="165"/>
    </row>
    <row r="5" spans="1:13" s="91" customFormat="1" ht="12.75" customHeight="1" thickBot="1">
      <c r="A5" s="96" t="s">
        <v>707</v>
      </c>
      <c r="B5" s="96" t="s">
        <v>707</v>
      </c>
      <c r="C5" s="96" t="s">
        <v>765</v>
      </c>
      <c r="D5" s="166"/>
      <c r="E5" s="97"/>
      <c r="F5" s="97"/>
      <c r="G5" s="97"/>
      <c r="H5" s="167"/>
      <c r="I5" s="166"/>
      <c r="J5" s="97"/>
      <c r="K5" s="97"/>
      <c r="L5" s="97"/>
      <c r="M5" s="167"/>
    </row>
    <row r="6" spans="1:13" s="91" customFormat="1" ht="17.100000000000001" customHeight="1">
      <c r="A6" s="1426"/>
      <c r="B6" s="1426"/>
      <c r="C6" s="1426"/>
      <c r="D6" s="1422">
        <v>2018</v>
      </c>
      <c r="E6" s="1424" t="s">
        <v>3862</v>
      </c>
      <c r="F6" s="1424"/>
      <c r="G6" s="1424"/>
      <c r="H6" s="1425"/>
      <c r="I6" s="1422">
        <v>2019</v>
      </c>
      <c r="J6" s="1424" t="s">
        <v>5516</v>
      </c>
      <c r="K6" s="1424"/>
      <c r="L6" s="1424"/>
      <c r="M6" s="1425"/>
    </row>
    <row r="7" spans="1:13" s="91" customFormat="1" ht="17.100000000000001" customHeight="1" thickBot="1">
      <c r="A7" s="1427"/>
      <c r="B7" s="1427"/>
      <c r="C7" s="1427"/>
      <c r="D7" s="1423"/>
      <c r="E7" s="1300" t="s">
        <v>769</v>
      </c>
      <c r="F7" s="1301" t="s">
        <v>770</v>
      </c>
      <c r="G7" s="1301" t="s">
        <v>771</v>
      </c>
      <c r="H7" s="1302" t="s">
        <v>772</v>
      </c>
      <c r="I7" s="1423"/>
      <c r="J7" s="1300" t="s">
        <v>769</v>
      </c>
      <c r="K7" s="1301" t="s">
        <v>770</v>
      </c>
      <c r="L7" s="1301" t="s">
        <v>771</v>
      </c>
      <c r="M7" s="1302" t="s">
        <v>772</v>
      </c>
    </row>
    <row r="8" spans="1:13" s="91" customFormat="1" ht="5.0999999999999996" customHeight="1">
      <c r="A8" s="451"/>
      <c r="B8" s="56"/>
      <c r="C8" s="451"/>
      <c r="D8" s="6"/>
      <c r="E8" s="6"/>
      <c r="F8" s="6"/>
      <c r="G8" s="6"/>
      <c r="H8" s="6"/>
      <c r="I8" s="6"/>
      <c r="J8" s="6"/>
      <c r="K8" s="6"/>
      <c r="L8" s="6"/>
      <c r="M8" s="6"/>
    </row>
    <row r="9" spans="1:13" s="91" customFormat="1" ht="12.75" customHeight="1">
      <c r="A9" s="400" t="s">
        <v>887</v>
      </c>
      <c r="B9" s="46" t="s">
        <v>140</v>
      </c>
      <c r="C9" s="400" t="s">
        <v>891</v>
      </c>
      <c r="D9" s="61">
        <f>H9</f>
        <v>45198.525399999999</v>
      </c>
      <c r="E9" s="60">
        <v>43190.284200000002</v>
      </c>
      <c r="F9" s="60">
        <v>47950.0988</v>
      </c>
      <c r="G9" s="60">
        <v>44966.7399</v>
      </c>
      <c r="H9" s="60">
        <v>45198.525399999999</v>
      </c>
      <c r="I9" s="61"/>
      <c r="J9" s="60">
        <v>44911.9755</v>
      </c>
      <c r="K9" s="60"/>
      <c r="L9" s="60"/>
      <c r="M9" s="60"/>
    </row>
    <row r="10" spans="1:13" s="91" customFormat="1" ht="12.75" customHeight="1">
      <c r="A10" s="454" t="s">
        <v>723</v>
      </c>
      <c r="B10" s="453" t="s">
        <v>40</v>
      </c>
      <c r="C10" s="454" t="s">
        <v>724</v>
      </c>
      <c r="D10" s="61"/>
      <c r="E10" s="58"/>
      <c r="F10" s="58"/>
      <c r="G10" s="58"/>
      <c r="H10" s="58"/>
      <c r="I10" s="61"/>
      <c r="J10" s="58"/>
      <c r="K10" s="58"/>
      <c r="L10" s="58"/>
      <c r="M10" s="58"/>
    </row>
    <row r="11" spans="1:13" s="91" customFormat="1" ht="25.5">
      <c r="A11" s="452" t="s">
        <v>902</v>
      </c>
      <c r="B11" s="59" t="s">
        <v>762</v>
      </c>
      <c r="C11" s="452" t="s">
        <v>903</v>
      </c>
      <c r="D11" s="13">
        <f>H11</f>
        <v>545.38419999999996</v>
      </c>
      <c r="E11" s="58">
        <v>495.85629999999998</v>
      </c>
      <c r="F11" s="58">
        <v>505.8338</v>
      </c>
      <c r="G11" s="58">
        <v>503.0582</v>
      </c>
      <c r="H11" s="58">
        <v>545.38419999999996</v>
      </c>
      <c r="I11" s="13"/>
      <c r="J11" s="58">
        <v>443.97149999999999</v>
      </c>
      <c r="K11" s="58"/>
      <c r="L11" s="58"/>
      <c r="M11" s="58"/>
    </row>
    <row r="12" spans="1:13" s="91" customFormat="1" ht="12.75" customHeight="1">
      <c r="A12" s="452" t="s">
        <v>725</v>
      </c>
      <c r="B12" s="59" t="s">
        <v>708</v>
      </c>
      <c r="C12" s="452" t="s">
        <v>726</v>
      </c>
      <c r="D12" s="13">
        <f t="shared" ref="D12:D28" si="0">H12</f>
        <v>5959.5365999999995</v>
      </c>
      <c r="E12" s="58">
        <v>5026.8602999999994</v>
      </c>
      <c r="F12" s="58">
        <v>5331.7556999999997</v>
      </c>
      <c r="G12" s="58">
        <v>5614.8329999999996</v>
      </c>
      <c r="H12" s="58">
        <v>5959.5365999999995</v>
      </c>
      <c r="I12" s="13"/>
      <c r="J12" s="58">
        <v>5652.8678</v>
      </c>
      <c r="K12" s="58"/>
      <c r="L12" s="58"/>
      <c r="M12" s="58"/>
    </row>
    <row r="13" spans="1:13" s="91" customFormat="1" ht="25.5">
      <c r="A13" s="452" t="s">
        <v>727</v>
      </c>
      <c r="B13" s="59" t="s">
        <v>709</v>
      </c>
      <c r="C13" s="452" t="s">
        <v>904</v>
      </c>
      <c r="D13" s="13">
        <f t="shared" si="0"/>
        <v>21576.753499999999</v>
      </c>
      <c r="E13" s="58">
        <v>22887.830899999997</v>
      </c>
      <c r="F13" s="58">
        <v>26498.158299999999</v>
      </c>
      <c r="G13" s="58">
        <v>22662.659399999997</v>
      </c>
      <c r="H13" s="58">
        <v>21576.753499999999</v>
      </c>
      <c r="I13" s="13"/>
      <c r="J13" s="58">
        <v>22713.494200000001</v>
      </c>
      <c r="K13" s="58"/>
      <c r="L13" s="58"/>
      <c r="M13" s="58"/>
    </row>
    <row r="14" spans="1:13" s="91" customFormat="1" ht="38.25">
      <c r="A14" s="452" t="s">
        <v>728</v>
      </c>
      <c r="B14" s="59" t="s">
        <v>710</v>
      </c>
      <c r="C14" s="452" t="s">
        <v>928</v>
      </c>
      <c r="D14" s="13">
        <f t="shared" si="0"/>
        <v>3447.0228999999999</v>
      </c>
      <c r="E14" s="58">
        <v>3027.2264</v>
      </c>
      <c r="F14" s="58">
        <v>3040.5272</v>
      </c>
      <c r="G14" s="58">
        <v>3476.2248999999997</v>
      </c>
      <c r="H14" s="58">
        <v>3447.0228999999999</v>
      </c>
      <c r="I14" s="13"/>
      <c r="J14" s="58">
        <v>3166.7391000000002</v>
      </c>
      <c r="K14" s="58"/>
      <c r="L14" s="58"/>
      <c r="M14" s="58"/>
    </row>
    <row r="15" spans="1:13" s="91" customFormat="1" ht="38.25">
      <c r="A15" s="452" t="s">
        <v>730</v>
      </c>
      <c r="B15" s="59" t="s">
        <v>729</v>
      </c>
      <c r="C15" s="452" t="s">
        <v>905</v>
      </c>
      <c r="D15" s="13">
        <f t="shared" si="0"/>
        <v>133.76270000000002</v>
      </c>
      <c r="E15" s="58">
        <v>121.8293</v>
      </c>
      <c r="F15" s="58">
        <v>134.7021</v>
      </c>
      <c r="G15" s="58">
        <v>132.65570000000002</v>
      </c>
      <c r="H15" s="58">
        <v>133.76270000000002</v>
      </c>
      <c r="I15" s="13"/>
      <c r="J15" s="58">
        <v>119.9349</v>
      </c>
      <c r="K15" s="58"/>
      <c r="L15" s="58"/>
      <c r="M15" s="58"/>
    </row>
    <row r="16" spans="1:13" s="91" customFormat="1" ht="12.75" customHeight="1">
      <c r="A16" s="452" t="s">
        <v>732</v>
      </c>
      <c r="B16" s="59" t="s">
        <v>42</v>
      </c>
      <c r="C16" s="452" t="s">
        <v>733</v>
      </c>
      <c r="D16" s="13">
        <f t="shared" si="0"/>
        <v>9694.7456999999995</v>
      </c>
      <c r="E16" s="58">
        <v>8327.2037</v>
      </c>
      <c r="F16" s="58">
        <v>8655.9724000000006</v>
      </c>
      <c r="G16" s="58">
        <v>8640.9853999999996</v>
      </c>
      <c r="H16" s="58">
        <v>9694.7456999999995</v>
      </c>
      <c r="I16" s="13"/>
      <c r="J16" s="58">
        <v>8905.9244999999992</v>
      </c>
      <c r="K16" s="58"/>
      <c r="L16" s="58"/>
      <c r="M16" s="58"/>
    </row>
    <row r="17" spans="1:13" s="91" customFormat="1" ht="25.5" customHeight="1">
      <c r="A17" s="452" t="s">
        <v>734</v>
      </c>
      <c r="B17" s="59" t="s">
        <v>900</v>
      </c>
      <c r="C17" s="452" t="s">
        <v>927</v>
      </c>
      <c r="D17" s="13">
        <f t="shared" si="0"/>
        <v>399.42990000000003</v>
      </c>
      <c r="E17" s="58">
        <v>308.77670000000001</v>
      </c>
      <c r="F17" s="58">
        <v>335.55239999999998</v>
      </c>
      <c r="G17" s="58">
        <v>377.37520000000001</v>
      </c>
      <c r="H17" s="58">
        <v>399.42990000000003</v>
      </c>
      <c r="I17" s="13"/>
      <c r="J17" s="58">
        <v>355.73879999999997</v>
      </c>
      <c r="K17" s="58"/>
      <c r="L17" s="58"/>
      <c r="M17" s="58"/>
    </row>
    <row r="18" spans="1:13" s="91" customFormat="1" ht="25.5">
      <c r="A18" s="452" t="s">
        <v>735</v>
      </c>
      <c r="B18" s="59" t="s">
        <v>711</v>
      </c>
      <c r="C18" s="452" t="s">
        <v>736</v>
      </c>
      <c r="D18" s="13">
        <f t="shared" si="0"/>
        <v>1584.2296999999999</v>
      </c>
      <c r="E18" s="58">
        <v>1301.3109999999999</v>
      </c>
      <c r="F18" s="58">
        <v>1638.5352</v>
      </c>
      <c r="G18" s="58">
        <v>1750.1193000000001</v>
      </c>
      <c r="H18" s="58">
        <v>1584.2296999999999</v>
      </c>
      <c r="I18" s="13"/>
      <c r="J18" s="58">
        <v>1282.9153000000001</v>
      </c>
      <c r="K18" s="58"/>
      <c r="L18" s="58"/>
      <c r="M18" s="58"/>
    </row>
    <row r="19" spans="1:13" s="91" customFormat="1" ht="12.75" customHeight="1">
      <c r="A19" s="452" t="s">
        <v>738</v>
      </c>
      <c r="B19" s="59" t="s">
        <v>737</v>
      </c>
      <c r="C19" s="452" t="s">
        <v>739</v>
      </c>
      <c r="D19" s="13">
        <f t="shared" si="0"/>
        <v>184.79239999999999</v>
      </c>
      <c r="E19" s="58">
        <v>185.44389999999999</v>
      </c>
      <c r="F19" s="58">
        <v>192.75</v>
      </c>
      <c r="G19" s="58">
        <v>243.41970000000001</v>
      </c>
      <c r="H19" s="58">
        <v>184.79239999999999</v>
      </c>
      <c r="I19" s="13"/>
      <c r="J19" s="58">
        <v>217.20839999999998</v>
      </c>
      <c r="K19" s="58"/>
      <c r="L19" s="58"/>
      <c r="M19" s="58"/>
    </row>
    <row r="20" spans="1:13" s="91" customFormat="1" ht="12.75" customHeight="1">
      <c r="A20" s="452" t="s">
        <v>740</v>
      </c>
      <c r="B20" s="59" t="s">
        <v>712</v>
      </c>
      <c r="C20" s="452" t="s">
        <v>741</v>
      </c>
      <c r="D20" s="13">
        <f t="shared" si="0"/>
        <v>585.59219999999993</v>
      </c>
      <c r="E20" s="58">
        <v>713.76509999999996</v>
      </c>
      <c r="F20" s="58">
        <v>749.05119999999999</v>
      </c>
      <c r="G20" s="58">
        <v>555.90340000000003</v>
      </c>
      <c r="H20" s="58">
        <v>585.59219999999993</v>
      </c>
      <c r="I20" s="13"/>
      <c r="J20" s="58">
        <v>763.15240000000006</v>
      </c>
      <c r="K20" s="58"/>
      <c r="L20" s="58"/>
      <c r="M20" s="58"/>
    </row>
    <row r="21" spans="1:13" s="91" customFormat="1" ht="25.5">
      <c r="A21" s="452" t="s">
        <v>742</v>
      </c>
      <c r="B21" s="59" t="s">
        <v>713</v>
      </c>
      <c r="C21" s="452" t="s">
        <v>743</v>
      </c>
      <c r="D21" s="13">
        <f t="shared" si="0"/>
        <v>3.4299999999999997E-2</v>
      </c>
      <c r="E21" s="58">
        <v>6.2299999999999994E-2</v>
      </c>
      <c r="F21" s="58">
        <v>3.4299999999999997E-2</v>
      </c>
      <c r="G21" s="58">
        <v>0.1147</v>
      </c>
      <c r="H21" s="58">
        <v>3.4299999999999997E-2</v>
      </c>
      <c r="I21" s="13"/>
      <c r="J21" s="58">
        <v>4.36E-2</v>
      </c>
      <c r="K21" s="58"/>
      <c r="L21" s="58"/>
      <c r="M21" s="58"/>
    </row>
    <row r="22" spans="1:13" s="91" customFormat="1" ht="12.75" customHeight="1">
      <c r="A22" s="452" t="s">
        <v>744</v>
      </c>
      <c r="B22" s="59" t="s">
        <v>714</v>
      </c>
      <c r="C22" s="452" t="s">
        <v>745</v>
      </c>
      <c r="D22" s="13">
        <f t="shared" si="0"/>
        <v>218.41910000000001</v>
      </c>
      <c r="E22" s="58">
        <v>301.1318</v>
      </c>
      <c r="F22" s="58">
        <v>328.24590000000001</v>
      </c>
      <c r="G22" s="58">
        <v>402.87470000000002</v>
      </c>
      <c r="H22" s="58">
        <v>218.41910000000001</v>
      </c>
      <c r="I22" s="13"/>
      <c r="J22" s="58">
        <v>341.6019</v>
      </c>
      <c r="K22" s="58"/>
      <c r="L22" s="58"/>
      <c r="M22" s="58"/>
    </row>
    <row r="23" spans="1:13" s="91" customFormat="1" ht="25.5" customHeight="1">
      <c r="A23" s="452" t="s">
        <v>746</v>
      </c>
      <c r="B23" s="59" t="s">
        <v>715</v>
      </c>
      <c r="C23" s="452" t="s">
        <v>747</v>
      </c>
      <c r="D23" s="13">
        <f t="shared" si="0"/>
        <v>703.9701</v>
      </c>
      <c r="E23" s="58">
        <v>329.75459999999998</v>
      </c>
      <c r="F23" s="58">
        <v>395.36590000000001</v>
      </c>
      <c r="G23" s="58">
        <v>482.5222</v>
      </c>
      <c r="H23" s="58">
        <v>703.9701</v>
      </c>
      <c r="I23" s="13"/>
      <c r="J23" s="58">
        <v>804.35739999999998</v>
      </c>
      <c r="K23" s="58"/>
      <c r="L23" s="58"/>
      <c r="M23" s="58"/>
    </row>
    <row r="24" spans="1:13" s="91" customFormat="1" ht="25.5">
      <c r="A24" s="452" t="s">
        <v>906</v>
      </c>
      <c r="B24" s="59" t="s">
        <v>901</v>
      </c>
      <c r="C24" s="452" t="s">
        <v>749</v>
      </c>
      <c r="D24" s="13">
        <f t="shared" si="0"/>
        <v>39.551900000000003</v>
      </c>
      <c r="E24" s="58">
        <v>41.67</v>
      </c>
      <c r="F24" s="58">
        <v>43.843499999999999</v>
      </c>
      <c r="G24" s="58">
        <v>23.5596</v>
      </c>
      <c r="H24" s="58">
        <v>39.551900000000003</v>
      </c>
      <c r="I24" s="13"/>
      <c r="J24" s="58">
        <v>42.015099999999997</v>
      </c>
      <c r="K24" s="58"/>
      <c r="L24" s="58"/>
      <c r="M24" s="58"/>
    </row>
    <row r="25" spans="1:13" s="91" customFormat="1" ht="12.75" customHeight="1">
      <c r="A25" s="452" t="s">
        <v>752</v>
      </c>
      <c r="B25" s="59" t="s">
        <v>44</v>
      </c>
      <c r="C25" s="452" t="s">
        <v>753</v>
      </c>
      <c r="D25" s="13">
        <f t="shared" si="0"/>
        <v>2.4119000000000002</v>
      </c>
      <c r="E25" s="58">
        <v>3.5113000000000003</v>
      </c>
      <c r="F25" s="58">
        <v>3.2092000000000001</v>
      </c>
      <c r="G25" s="58">
        <v>3.6711</v>
      </c>
      <c r="H25" s="58">
        <v>2.4119000000000002</v>
      </c>
      <c r="I25" s="13"/>
      <c r="J25" s="58">
        <v>2.6107</v>
      </c>
      <c r="K25" s="58"/>
      <c r="L25" s="58"/>
      <c r="M25" s="58"/>
    </row>
    <row r="26" spans="1:13" s="91" customFormat="1" ht="25.5">
      <c r="A26" s="452" t="s">
        <v>754</v>
      </c>
      <c r="B26" s="59" t="s">
        <v>716</v>
      </c>
      <c r="C26" s="452" t="s">
        <v>755</v>
      </c>
      <c r="D26" s="13">
        <f t="shared" si="0"/>
        <v>90.351399999999998</v>
      </c>
      <c r="E26" s="58">
        <v>78.945999999999998</v>
      </c>
      <c r="F26" s="58">
        <v>59.494</v>
      </c>
      <c r="G26" s="58">
        <v>61.673999999999999</v>
      </c>
      <c r="H26" s="58">
        <v>90.351399999999998</v>
      </c>
      <c r="I26" s="13"/>
      <c r="J26" s="58">
        <v>70.851199999999992</v>
      </c>
      <c r="K26" s="58"/>
      <c r="L26" s="58"/>
      <c r="M26" s="58"/>
    </row>
    <row r="27" spans="1:13" s="91" customFormat="1" ht="12.75" customHeight="1">
      <c r="A27" s="452" t="s">
        <v>756</v>
      </c>
      <c r="B27" s="59" t="s">
        <v>717</v>
      </c>
      <c r="C27" s="452" t="s">
        <v>757</v>
      </c>
      <c r="D27" s="13">
        <f t="shared" si="0"/>
        <v>24.7378</v>
      </c>
      <c r="E27" s="58">
        <v>21.331199999999999</v>
      </c>
      <c r="F27" s="58">
        <v>20.1661</v>
      </c>
      <c r="G27" s="58">
        <v>20.473500000000001</v>
      </c>
      <c r="H27" s="58">
        <v>24.7378</v>
      </c>
      <c r="I27" s="13"/>
      <c r="J27" s="58">
        <v>17.500799999999998</v>
      </c>
      <c r="K27" s="58"/>
      <c r="L27" s="58"/>
      <c r="M27" s="58"/>
    </row>
    <row r="28" spans="1:13" s="91" customFormat="1" ht="12.75" customHeight="1">
      <c r="A28" s="452" t="s">
        <v>907</v>
      </c>
      <c r="B28" s="59" t="s">
        <v>718</v>
      </c>
      <c r="C28" s="452" t="s">
        <v>759</v>
      </c>
      <c r="D28" s="13">
        <f t="shared" si="0"/>
        <v>7.7991000000000001</v>
      </c>
      <c r="E28" s="58">
        <v>17.773400000000002</v>
      </c>
      <c r="F28" s="58">
        <v>16.901599999999998</v>
      </c>
      <c r="G28" s="58">
        <v>14.6159</v>
      </c>
      <c r="H28" s="58">
        <v>7.7991000000000001</v>
      </c>
      <c r="I28" s="13"/>
      <c r="J28" s="58">
        <v>11.0479</v>
      </c>
      <c r="K28" s="58"/>
      <c r="L28" s="58"/>
      <c r="M28" s="58"/>
    </row>
    <row r="29" spans="1:13" s="91" customFormat="1" ht="5.0999999999999996" customHeight="1">
      <c r="A29" s="455"/>
      <c r="B29" s="256"/>
      <c r="C29" s="455"/>
      <c r="D29" s="58"/>
      <c r="E29" s="58"/>
      <c r="F29" s="58"/>
      <c r="G29" s="58"/>
      <c r="H29" s="58"/>
      <c r="I29" s="58"/>
      <c r="J29" s="58"/>
      <c r="K29" s="58"/>
      <c r="L29" s="58"/>
      <c r="M29" s="58"/>
    </row>
    <row r="30" spans="1:13" s="165" customFormat="1" ht="12.75" customHeight="1">
      <c r="A30" s="400" t="s">
        <v>889</v>
      </c>
      <c r="B30" s="46" t="s">
        <v>142</v>
      </c>
      <c r="C30" s="400" t="s">
        <v>898</v>
      </c>
      <c r="D30" s="60">
        <f>H30</f>
        <v>39302.849000000002</v>
      </c>
      <c r="E30" s="60">
        <v>40235.292999999998</v>
      </c>
      <c r="F30" s="60">
        <v>43735.092799999999</v>
      </c>
      <c r="G30" s="60">
        <v>46523.369100000004</v>
      </c>
      <c r="H30" s="60">
        <v>39302.849000000002</v>
      </c>
      <c r="I30" s="60"/>
      <c r="J30" s="60">
        <v>39808.380700000002</v>
      </c>
      <c r="K30" s="60"/>
      <c r="L30" s="60"/>
      <c r="M30" s="60"/>
    </row>
    <row r="31" spans="1:13" s="91" customFormat="1" ht="12.75">
      <c r="A31" s="454" t="s">
        <v>723</v>
      </c>
      <c r="B31" s="453" t="s">
        <v>40</v>
      </c>
      <c r="C31" s="454" t="s">
        <v>724</v>
      </c>
      <c r="D31" s="58"/>
      <c r="E31" s="58"/>
      <c r="F31" s="58"/>
      <c r="G31" s="58"/>
      <c r="H31" s="58"/>
      <c r="I31" s="58"/>
      <c r="J31" s="58"/>
      <c r="K31" s="58"/>
      <c r="L31" s="58"/>
      <c r="M31" s="58"/>
    </row>
    <row r="32" spans="1:13" s="91" customFormat="1" ht="25.5">
      <c r="A32" s="452" t="s">
        <v>902</v>
      </c>
      <c r="B32" s="59" t="s">
        <v>762</v>
      </c>
      <c r="C32" s="452" t="s">
        <v>903</v>
      </c>
      <c r="D32" s="58">
        <f>H32</f>
        <v>108.617</v>
      </c>
      <c r="E32" s="58">
        <v>191.24770000000001</v>
      </c>
      <c r="F32" s="58">
        <v>212.10650000000001</v>
      </c>
      <c r="G32" s="58">
        <v>113.6763</v>
      </c>
      <c r="H32" s="58">
        <v>108.617</v>
      </c>
      <c r="I32" s="58"/>
      <c r="J32" s="58">
        <v>143.7533</v>
      </c>
      <c r="K32" s="58"/>
      <c r="L32" s="58"/>
      <c r="M32" s="58"/>
    </row>
    <row r="33" spans="1:13" s="91" customFormat="1" ht="12.75">
      <c r="A33" s="452" t="s">
        <v>725</v>
      </c>
      <c r="B33" s="59" t="s">
        <v>708</v>
      </c>
      <c r="C33" s="452" t="s">
        <v>726</v>
      </c>
      <c r="D33" s="58">
        <f t="shared" ref="D33:D49" si="1">H33</f>
        <v>2084.8919999999998</v>
      </c>
      <c r="E33" s="58">
        <v>5311.1639000000005</v>
      </c>
      <c r="F33" s="58">
        <v>8611.0112000000008</v>
      </c>
      <c r="G33" s="58">
        <v>6253.2200999999995</v>
      </c>
      <c r="H33" s="58">
        <v>2084.8919999999998</v>
      </c>
      <c r="I33" s="58"/>
      <c r="J33" s="58">
        <v>2012.7774999999999</v>
      </c>
      <c r="K33" s="58"/>
      <c r="L33" s="58"/>
      <c r="M33" s="58"/>
    </row>
    <row r="34" spans="1:13" s="91" customFormat="1" ht="25.5">
      <c r="A34" s="452" t="s">
        <v>727</v>
      </c>
      <c r="B34" s="59" t="s">
        <v>709</v>
      </c>
      <c r="C34" s="452" t="s">
        <v>904</v>
      </c>
      <c r="D34" s="58">
        <f t="shared" si="1"/>
        <v>20265.082999999999</v>
      </c>
      <c r="E34" s="58">
        <v>19094.891199999998</v>
      </c>
      <c r="F34" s="58">
        <v>17581.691699999999</v>
      </c>
      <c r="G34" s="58">
        <v>22341.341199999999</v>
      </c>
      <c r="H34" s="58">
        <v>20265.082999999999</v>
      </c>
      <c r="I34" s="58"/>
      <c r="J34" s="58">
        <v>20397.099999999999</v>
      </c>
      <c r="K34" s="58"/>
      <c r="L34" s="58"/>
      <c r="M34" s="58"/>
    </row>
    <row r="35" spans="1:13" s="91" customFormat="1" ht="38.25">
      <c r="A35" s="452" t="s">
        <v>728</v>
      </c>
      <c r="B35" s="59" t="s">
        <v>710</v>
      </c>
      <c r="C35" s="452" t="s">
        <v>928</v>
      </c>
      <c r="D35" s="58">
        <f t="shared" si="1"/>
        <v>85.935199999999995</v>
      </c>
      <c r="E35" s="58">
        <v>23.005800000000001</v>
      </c>
      <c r="F35" s="58">
        <v>35.365400000000001</v>
      </c>
      <c r="G35" s="58">
        <v>71.49860000000001</v>
      </c>
      <c r="H35" s="58">
        <v>85.935199999999995</v>
      </c>
      <c r="I35" s="58"/>
      <c r="J35" s="58">
        <v>24.132999999999999</v>
      </c>
      <c r="K35" s="58"/>
      <c r="L35" s="58"/>
      <c r="M35" s="58"/>
    </row>
    <row r="36" spans="1:13" s="91" customFormat="1" ht="38.25">
      <c r="A36" s="452" t="s">
        <v>730</v>
      </c>
      <c r="B36" s="59" t="s">
        <v>729</v>
      </c>
      <c r="C36" s="452" t="s">
        <v>905</v>
      </c>
      <c r="D36" s="58">
        <f t="shared" si="1"/>
        <v>1.0686</v>
      </c>
      <c r="E36" s="58">
        <v>1.7198</v>
      </c>
      <c r="F36" s="58">
        <v>1.6558999999999999</v>
      </c>
      <c r="G36" s="58">
        <v>2.7591000000000001</v>
      </c>
      <c r="H36" s="58">
        <v>1.0686</v>
      </c>
      <c r="I36" s="58"/>
      <c r="J36" s="58">
        <v>2.2620999999999998</v>
      </c>
      <c r="K36" s="58"/>
      <c r="L36" s="58"/>
      <c r="M36" s="58"/>
    </row>
    <row r="37" spans="1:13" s="91" customFormat="1" ht="12.75" customHeight="1">
      <c r="A37" s="452" t="s">
        <v>732</v>
      </c>
      <c r="B37" s="59" t="s">
        <v>42</v>
      </c>
      <c r="C37" s="452" t="s">
        <v>733</v>
      </c>
      <c r="D37" s="58">
        <f t="shared" si="1"/>
        <v>15979.8619</v>
      </c>
      <c r="E37" s="58">
        <v>14573.521199999999</v>
      </c>
      <c r="F37" s="58">
        <v>16315.650799999999</v>
      </c>
      <c r="G37" s="58">
        <v>16747.099200000001</v>
      </c>
      <c r="H37" s="58">
        <v>15979.8619</v>
      </c>
      <c r="I37" s="58"/>
      <c r="J37" s="58">
        <v>16453.309000000001</v>
      </c>
      <c r="K37" s="58"/>
      <c r="L37" s="58"/>
      <c r="M37" s="58"/>
    </row>
    <row r="38" spans="1:13" s="91" customFormat="1" ht="25.5">
      <c r="A38" s="452" t="s">
        <v>734</v>
      </c>
      <c r="B38" s="59" t="s">
        <v>900</v>
      </c>
      <c r="C38" s="452" t="s">
        <v>927</v>
      </c>
      <c r="D38" s="58">
        <f t="shared" si="1"/>
        <v>54.663599999999995</v>
      </c>
      <c r="E38" s="58">
        <v>78.708799999999997</v>
      </c>
      <c r="F38" s="58">
        <v>93.202200000000005</v>
      </c>
      <c r="G38" s="58">
        <v>83.019600000000011</v>
      </c>
      <c r="H38" s="58">
        <v>54.663599999999995</v>
      </c>
      <c r="I38" s="58"/>
      <c r="J38" s="58">
        <v>58.317800000000005</v>
      </c>
      <c r="K38" s="58"/>
      <c r="L38" s="58"/>
      <c r="M38" s="58"/>
    </row>
    <row r="39" spans="1:13" s="91" customFormat="1" ht="12.75" customHeight="1">
      <c r="A39" s="452" t="s">
        <v>735</v>
      </c>
      <c r="B39" s="59" t="s">
        <v>711</v>
      </c>
      <c r="C39" s="452" t="s">
        <v>736</v>
      </c>
      <c r="D39" s="58">
        <f t="shared" si="1"/>
        <v>2.6095000000000002</v>
      </c>
      <c r="E39" s="58">
        <v>2.6415999999999999</v>
      </c>
      <c r="F39" s="58">
        <v>24.492100000000001</v>
      </c>
      <c r="G39" s="58">
        <v>1.2990999999999999</v>
      </c>
      <c r="H39" s="58">
        <v>2.6095000000000002</v>
      </c>
      <c r="I39" s="58"/>
      <c r="J39" s="58">
        <v>13.306100000000001</v>
      </c>
      <c r="K39" s="58"/>
      <c r="L39" s="58"/>
      <c r="M39" s="58"/>
    </row>
    <row r="40" spans="1:13" s="91" customFormat="1" ht="12.75" customHeight="1">
      <c r="A40" s="452" t="s">
        <v>908</v>
      </c>
      <c r="B40" s="59" t="s">
        <v>737</v>
      </c>
      <c r="C40" s="452" t="s">
        <v>739</v>
      </c>
      <c r="D40" s="58">
        <f t="shared" si="1"/>
        <v>35.623199999999997</v>
      </c>
      <c r="E40" s="58">
        <v>1.7250999999999999</v>
      </c>
      <c r="F40" s="58">
        <v>0.99399999999999999</v>
      </c>
      <c r="G40" s="58">
        <v>19.393900000000002</v>
      </c>
      <c r="H40" s="58">
        <v>35.623199999999997</v>
      </c>
      <c r="I40" s="58"/>
      <c r="J40" s="58">
        <v>1.1431</v>
      </c>
      <c r="K40" s="58"/>
      <c r="L40" s="58"/>
      <c r="M40" s="58"/>
    </row>
    <row r="41" spans="1:13" s="91" customFormat="1" ht="12.75" customHeight="1">
      <c r="A41" s="452" t="s">
        <v>740</v>
      </c>
      <c r="B41" s="59" t="s">
        <v>712</v>
      </c>
      <c r="C41" s="452" t="s">
        <v>741</v>
      </c>
      <c r="D41" s="58">
        <f t="shared" si="1"/>
        <v>49.422699999999999</v>
      </c>
      <c r="E41" s="58">
        <v>17.409800000000001</v>
      </c>
      <c r="F41" s="58">
        <v>8.2438000000000002</v>
      </c>
      <c r="G41" s="58">
        <v>9.2859999999999996</v>
      </c>
      <c r="H41" s="58">
        <v>49.422699999999999</v>
      </c>
      <c r="I41" s="58"/>
      <c r="J41" s="58">
        <v>18.069200000000002</v>
      </c>
      <c r="K41" s="58"/>
      <c r="L41" s="58"/>
      <c r="M41" s="58"/>
    </row>
    <row r="42" spans="1:13" s="91" customFormat="1" ht="25.5">
      <c r="A42" s="452" t="s">
        <v>742</v>
      </c>
      <c r="B42" s="59" t="s">
        <v>713</v>
      </c>
      <c r="C42" s="452" t="s">
        <v>743</v>
      </c>
      <c r="D42" s="58">
        <f t="shared" si="1"/>
        <v>139.10120000000001</v>
      </c>
      <c r="E42" s="58">
        <v>21.6875</v>
      </c>
      <c r="F42" s="58">
        <v>47.094299999999997</v>
      </c>
      <c r="G42" s="58">
        <v>82.527000000000001</v>
      </c>
      <c r="H42" s="58">
        <v>139.10120000000001</v>
      </c>
      <c r="I42" s="58"/>
      <c r="J42" s="58">
        <v>160.5575</v>
      </c>
      <c r="K42" s="58"/>
      <c r="L42" s="58"/>
      <c r="M42" s="58"/>
    </row>
    <row r="43" spans="1:13" s="91" customFormat="1" ht="12.75" customHeight="1">
      <c r="A43" s="452" t="s">
        <v>744</v>
      </c>
      <c r="B43" s="59" t="s">
        <v>714</v>
      </c>
      <c r="C43" s="452" t="s">
        <v>745</v>
      </c>
      <c r="D43" s="58">
        <f t="shared" si="1"/>
        <v>150.0265</v>
      </c>
      <c r="E43" s="58">
        <v>330.73409999999996</v>
      </c>
      <c r="F43" s="58">
        <v>377.55</v>
      </c>
      <c r="G43" s="58">
        <v>331.78459999999995</v>
      </c>
      <c r="H43" s="58">
        <v>150.0265</v>
      </c>
      <c r="I43" s="58"/>
      <c r="J43" s="58">
        <v>147.4289</v>
      </c>
      <c r="K43" s="58"/>
      <c r="L43" s="58"/>
      <c r="M43" s="58"/>
    </row>
    <row r="44" spans="1:13" s="91" customFormat="1" ht="25.5" customHeight="1">
      <c r="A44" s="452" t="s">
        <v>746</v>
      </c>
      <c r="B44" s="59" t="s">
        <v>715</v>
      </c>
      <c r="C44" s="452" t="s">
        <v>747</v>
      </c>
      <c r="D44" s="58">
        <f t="shared" si="1"/>
        <v>319.048</v>
      </c>
      <c r="E44" s="58">
        <v>564.75469999999996</v>
      </c>
      <c r="F44" s="58">
        <v>404.14800000000002</v>
      </c>
      <c r="G44" s="58">
        <v>450.85329999999999</v>
      </c>
      <c r="H44" s="58">
        <v>319.048</v>
      </c>
      <c r="I44" s="58"/>
      <c r="J44" s="58">
        <v>365.9273</v>
      </c>
      <c r="K44" s="58"/>
      <c r="L44" s="58"/>
      <c r="M44" s="58"/>
    </row>
    <row r="45" spans="1:13" s="91" customFormat="1" ht="25.5">
      <c r="A45" s="452" t="s">
        <v>906</v>
      </c>
      <c r="B45" s="59" t="s">
        <v>901</v>
      </c>
      <c r="C45" s="452" t="s">
        <v>749</v>
      </c>
      <c r="D45" s="58">
        <f t="shared" si="1"/>
        <v>18.088200000000001</v>
      </c>
      <c r="E45" s="58">
        <v>21.686299999999999</v>
      </c>
      <c r="F45" s="58">
        <v>21.491399999999999</v>
      </c>
      <c r="G45" s="58">
        <v>15.2156</v>
      </c>
      <c r="H45" s="58">
        <v>18.088200000000001</v>
      </c>
      <c r="I45" s="58"/>
      <c r="J45" s="58">
        <v>2.0409999999999999</v>
      </c>
      <c r="K45" s="58"/>
      <c r="L45" s="58"/>
      <c r="M45" s="58"/>
    </row>
    <row r="46" spans="1:13" s="95" customFormat="1" ht="12.75" customHeight="1">
      <c r="A46" s="452" t="s">
        <v>752</v>
      </c>
      <c r="B46" s="59" t="s">
        <v>44</v>
      </c>
      <c r="C46" s="452" t="s">
        <v>753</v>
      </c>
      <c r="D46" s="58" t="str">
        <f t="shared" si="1"/>
        <v>-</v>
      </c>
      <c r="E46" s="58" t="s">
        <v>11</v>
      </c>
      <c r="F46" s="58" t="s">
        <v>11</v>
      </c>
      <c r="G46" s="58" t="s">
        <v>11</v>
      </c>
      <c r="H46" s="58" t="s">
        <v>11</v>
      </c>
      <c r="I46" s="58"/>
      <c r="J46" s="58" t="s">
        <v>11</v>
      </c>
      <c r="K46" s="58"/>
      <c r="L46" s="58"/>
      <c r="M46" s="58"/>
    </row>
    <row r="47" spans="1:13" s="95" customFormat="1" ht="25.5">
      <c r="A47" s="452" t="s">
        <v>754</v>
      </c>
      <c r="B47" s="59" t="s">
        <v>716</v>
      </c>
      <c r="C47" s="452" t="s">
        <v>755</v>
      </c>
      <c r="D47" s="58">
        <f t="shared" si="1"/>
        <v>0.39550000000000002</v>
      </c>
      <c r="E47" s="58">
        <v>0.39550000000000002</v>
      </c>
      <c r="F47" s="58">
        <v>0.39550000000000002</v>
      </c>
      <c r="G47" s="58">
        <v>0.39550000000000002</v>
      </c>
      <c r="H47" s="58">
        <v>0.39550000000000002</v>
      </c>
      <c r="I47" s="58"/>
      <c r="J47" s="58" t="s">
        <v>11</v>
      </c>
      <c r="K47" s="58"/>
      <c r="L47" s="58"/>
      <c r="M47" s="58"/>
    </row>
    <row r="48" spans="1:13" s="95" customFormat="1" ht="12.75" customHeight="1">
      <c r="A48" s="452" t="s">
        <v>756</v>
      </c>
      <c r="B48" s="59" t="s">
        <v>717</v>
      </c>
      <c r="C48" s="452" t="s">
        <v>757</v>
      </c>
      <c r="D48" s="58">
        <f t="shared" si="1"/>
        <v>8.2548999999999992</v>
      </c>
      <c r="E48" s="58" t="s">
        <v>11</v>
      </c>
      <c r="F48" s="58" t="s">
        <v>11</v>
      </c>
      <c r="G48" s="58" t="s">
        <v>11</v>
      </c>
      <c r="H48" s="58">
        <v>8.2548999999999992</v>
      </c>
      <c r="I48" s="58"/>
      <c r="J48" s="58">
        <v>8.2548999999999992</v>
      </c>
      <c r="K48" s="58"/>
      <c r="L48" s="58"/>
      <c r="M48" s="58"/>
    </row>
    <row r="49" spans="1:13" s="95" customFormat="1" ht="12.75">
      <c r="A49" s="452" t="s">
        <v>758</v>
      </c>
      <c r="B49" s="59" t="s">
        <v>718</v>
      </c>
      <c r="C49" s="452" t="s">
        <v>759</v>
      </c>
      <c r="D49" s="58">
        <f t="shared" si="1"/>
        <v>0.158</v>
      </c>
      <c r="E49" s="58" t="s">
        <v>11</v>
      </c>
      <c r="F49" s="58" t="s">
        <v>11</v>
      </c>
      <c r="G49" s="58" t="s">
        <v>11</v>
      </c>
      <c r="H49" s="58">
        <v>0.158</v>
      </c>
      <c r="I49" s="58"/>
      <c r="J49" s="58" t="s">
        <v>11</v>
      </c>
      <c r="K49" s="58"/>
      <c r="L49" s="58"/>
      <c r="M49" s="58"/>
    </row>
    <row r="50" spans="1:13" s="91" customFormat="1" ht="5.0999999999999996" customHeight="1">
      <c r="A50" s="455"/>
      <c r="B50" s="256"/>
      <c r="C50" s="455"/>
      <c r="D50" s="58"/>
      <c r="E50" s="58"/>
      <c r="F50" s="58"/>
      <c r="G50" s="58"/>
      <c r="H50" s="58"/>
      <c r="I50" s="58"/>
      <c r="J50" s="58"/>
      <c r="K50" s="58"/>
      <c r="L50" s="58"/>
      <c r="M50" s="58"/>
    </row>
    <row r="51" spans="1:13" s="165" customFormat="1" ht="12.75" customHeight="1">
      <c r="A51" s="400" t="s">
        <v>890</v>
      </c>
      <c r="B51" s="46" t="s">
        <v>143</v>
      </c>
      <c r="C51" s="400" t="s">
        <v>899</v>
      </c>
      <c r="D51" s="60">
        <f>H51</f>
        <v>17232.414800000002</v>
      </c>
      <c r="E51" s="60">
        <v>16258.889800000001</v>
      </c>
      <c r="F51" s="60">
        <v>14030.409600000001</v>
      </c>
      <c r="G51" s="60">
        <v>13720.7981</v>
      </c>
      <c r="H51" s="60">
        <v>17232.414800000002</v>
      </c>
      <c r="I51" s="60"/>
      <c r="J51" s="60">
        <v>16955.374</v>
      </c>
      <c r="K51" s="60"/>
      <c r="L51" s="60"/>
      <c r="M51" s="60"/>
    </row>
    <row r="52" spans="1:13" s="91" customFormat="1" ht="12.75">
      <c r="A52" s="454" t="s">
        <v>723</v>
      </c>
      <c r="B52" s="453" t="s">
        <v>40</v>
      </c>
      <c r="C52" s="454" t="s">
        <v>724</v>
      </c>
      <c r="D52" s="58"/>
      <c r="E52" s="58"/>
      <c r="F52" s="58"/>
      <c r="G52" s="58"/>
      <c r="H52" s="58"/>
      <c r="I52" s="58"/>
      <c r="J52" s="58"/>
      <c r="K52" s="58"/>
      <c r="L52" s="58"/>
      <c r="M52" s="58"/>
    </row>
    <row r="53" spans="1:13" s="91" customFormat="1" ht="25.5">
      <c r="A53" s="452" t="s">
        <v>902</v>
      </c>
      <c r="B53" s="59" t="s">
        <v>762</v>
      </c>
      <c r="C53" s="452" t="s">
        <v>903</v>
      </c>
      <c r="D53" s="13">
        <f>H53</f>
        <v>345.61159999999995</v>
      </c>
      <c r="E53" s="13">
        <v>248.94710000000001</v>
      </c>
      <c r="F53" s="13">
        <v>196.71619999999999</v>
      </c>
      <c r="G53" s="13">
        <v>249.8038</v>
      </c>
      <c r="H53" s="58">
        <v>345.61159999999995</v>
      </c>
      <c r="I53" s="13"/>
      <c r="J53" s="13">
        <v>234.5044</v>
      </c>
      <c r="K53" s="13"/>
      <c r="L53" s="13"/>
      <c r="M53" s="58"/>
    </row>
    <row r="54" spans="1:13" s="91" customFormat="1" ht="12.75">
      <c r="A54" s="452" t="s">
        <v>725</v>
      </c>
      <c r="B54" s="59" t="s">
        <v>708</v>
      </c>
      <c r="C54" s="452" t="s">
        <v>726</v>
      </c>
      <c r="D54" s="13">
        <f t="shared" ref="D54:D69" si="2">H54</f>
        <v>2060.1035000000002</v>
      </c>
      <c r="E54" s="13">
        <v>2106.9142000000002</v>
      </c>
      <c r="F54" s="13">
        <v>1971.0569</v>
      </c>
      <c r="G54" s="13">
        <v>2145.0847000000003</v>
      </c>
      <c r="H54" s="58">
        <v>2060.1035000000002</v>
      </c>
      <c r="I54" s="13"/>
      <c r="J54" s="13">
        <v>2306.8316</v>
      </c>
      <c r="K54" s="13"/>
      <c r="L54" s="13"/>
      <c r="M54" s="58"/>
    </row>
    <row r="55" spans="1:13" s="91" customFormat="1" ht="25.5">
      <c r="A55" s="452" t="s">
        <v>727</v>
      </c>
      <c r="B55" s="59" t="s">
        <v>709</v>
      </c>
      <c r="C55" s="452" t="s">
        <v>904</v>
      </c>
      <c r="D55" s="13">
        <f t="shared" si="2"/>
        <v>7452.4528</v>
      </c>
      <c r="E55" s="13">
        <v>7153.5522999999994</v>
      </c>
      <c r="F55" s="13">
        <v>5567.4561999999996</v>
      </c>
      <c r="G55" s="13">
        <v>5236.4597000000003</v>
      </c>
      <c r="H55" s="58">
        <v>7452.4528</v>
      </c>
      <c r="I55" s="13"/>
      <c r="J55" s="13">
        <v>7213.8402999999998</v>
      </c>
      <c r="K55" s="13"/>
      <c r="L55" s="13"/>
      <c r="M55" s="58"/>
    </row>
    <row r="56" spans="1:13" s="91" customFormat="1" ht="38.25">
      <c r="A56" s="452" t="s">
        <v>728</v>
      </c>
      <c r="B56" s="59" t="s">
        <v>710</v>
      </c>
      <c r="C56" s="452" t="s">
        <v>928</v>
      </c>
      <c r="D56" s="13">
        <f t="shared" si="2"/>
        <v>0.18109999999999998</v>
      </c>
      <c r="E56" s="13">
        <v>0.26219999999999999</v>
      </c>
      <c r="F56" s="13">
        <v>0.26219999999999999</v>
      </c>
      <c r="G56" s="13">
        <v>0.18109999999999998</v>
      </c>
      <c r="H56" s="58">
        <v>0.18109999999999998</v>
      </c>
      <c r="I56" s="13"/>
      <c r="J56" s="13">
        <v>0.19369999999999998</v>
      </c>
      <c r="K56" s="13"/>
      <c r="L56" s="13"/>
      <c r="M56" s="58"/>
    </row>
    <row r="57" spans="1:13" s="91" customFormat="1" ht="38.25">
      <c r="A57" s="452" t="s">
        <v>730</v>
      </c>
      <c r="B57" s="59" t="s">
        <v>729</v>
      </c>
      <c r="C57" s="452" t="s">
        <v>905</v>
      </c>
      <c r="D57" s="13">
        <f t="shared" si="2"/>
        <v>11.231299999999999</v>
      </c>
      <c r="E57" s="13">
        <v>4.0750999999999999</v>
      </c>
      <c r="F57" s="13">
        <v>8.6509</v>
      </c>
      <c r="G57" s="13">
        <v>17.767199999999999</v>
      </c>
      <c r="H57" s="58">
        <v>11.231299999999999</v>
      </c>
      <c r="I57" s="13"/>
      <c r="J57" s="13">
        <v>10.25</v>
      </c>
      <c r="K57" s="13"/>
      <c r="L57" s="13"/>
      <c r="M57" s="58"/>
    </row>
    <row r="58" spans="1:13" s="91" customFormat="1" ht="12.75">
      <c r="A58" s="452" t="s">
        <v>732</v>
      </c>
      <c r="B58" s="59" t="s">
        <v>42</v>
      </c>
      <c r="C58" s="452" t="s">
        <v>733</v>
      </c>
      <c r="D58" s="13">
        <f t="shared" si="2"/>
        <v>4846.6932999999999</v>
      </c>
      <c r="E58" s="13">
        <v>4898.8440000000001</v>
      </c>
      <c r="F58" s="13">
        <v>4451.8969999999999</v>
      </c>
      <c r="G58" s="13">
        <v>4284.2134999999998</v>
      </c>
      <c r="H58" s="58">
        <v>4846.6932999999999</v>
      </c>
      <c r="I58" s="13"/>
      <c r="J58" s="13">
        <v>4848.1199000000006</v>
      </c>
      <c r="K58" s="13"/>
      <c r="L58" s="13"/>
      <c r="M58" s="58"/>
    </row>
    <row r="59" spans="1:13" s="91" customFormat="1" ht="25.5">
      <c r="A59" s="452" t="s">
        <v>734</v>
      </c>
      <c r="B59" s="59" t="s">
        <v>900</v>
      </c>
      <c r="C59" s="452" t="s">
        <v>927</v>
      </c>
      <c r="D59" s="13">
        <f t="shared" si="2"/>
        <v>209.0472</v>
      </c>
      <c r="E59" s="13">
        <v>96.493899999999996</v>
      </c>
      <c r="F59" s="13">
        <v>93.611099999999993</v>
      </c>
      <c r="G59" s="13">
        <v>80.75739999999999</v>
      </c>
      <c r="H59" s="58">
        <v>209.0472</v>
      </c>
      <c r="I59" s="13"/>
      <c r="J59" s="13">
        <v>236.9614</v>
      </c>
      <c r="K59" s="13"/>
      <c r="L59" s="13"/>
      <c r="M59" s="58"/>
    </row>
    <row r="60" spans="1:13" s="91" customFormat="1" ht="25.5">
      <c r="A60" s="452" t="s">
        <v>735</v>
      </c>
      <c r="B60" s="59" t="s">
        <v>711</v>
      </c>
      <c r="C60" s="452" t="s">
        <v>736</v>
      </c>
      <c r="D60" s="13">
        <f t="shared" si="2"/>
        <v>21.607800000000001</v>
      </c>
      <c r="E60" s="13">
        <v>13.2399</v>
      </c>
      <c r="F60" s="13">
        <v>14.579000000000001</v>
      </c>
      <c r="G60" s="13">
        <v>17.55</v>
      </c>
      <c r="H60" s="58">
        <v>21.607800000000001</v>
      </c>
      <c r="I60" s="13"/>
      <c r="J60" s="13">
        <v>22.146900000000002</v>
      </c>
      <c r="K60" s="13"/>
      <c r="L60" s="13"/>
      <c r="M60" s="58"/>
    </row>
    <row r="61" spans="1:13" s="91" customFormat="1" ht="25.5">
      <c r="A61" s="452" t="s">
        <v>908</v>
      </c>
      <c r="B61" s="59" t="s">
        <v>737</v>
      </c>
      <c r="C61" s="452" t="s">
        <v>739</v>
      </c>
      <c r="D61" s="13">
        <f t="shared" si="2"/>
        <v>2.0199999999999999E-2</v>
      </c>
      <c r="E61" s="13">
        <v>0.1174</v>
      </c>
      <c r="F61" s="13">
        <v>5.4399999999999997E-2</v>
      </c>
      <c r="G61" s="13">
        <v>4.7399999999999998E-2</v>
      </c>
      <c r="H61" s="58">
        <v>2.0199999999999999E-2</v>
      </c>
      <c r="I61" s="13"/>
      <c r="J61" s="13">
        <v>5.1400000000000001E-2</v>
      </c>
      <c r="K61" s="13"/>
      <c r="L61" s="13"/>
      <c r="M61" s="58"/>
    </row>
    <row r="62" spans="1:13" s="91" customFormat="1" ht="12.75">
      <c r="A62" s="452" t="s">
        <v>740</v>
      </c>
      <c r="B62" s="59" t="s">
        <v>712</v>
      </c>
      <c r="C62" s="452" t="s">
        <v>741</v>
      </c>
      <c r="D62" s="13">
        <f t="shared" si="2"/>
        <v>36.412399999999998</v>
      </c>
      <c r="E62" s="13">
        <v>30.895099999999999</v>
      </c>
      <c r="F62" s="13">
        <v>27.056100000000001</v>
      </c>
      <c r="G62" s="13">
        <v>28.152200000000001</v>
      </c>
      <c r="H62" s="58">
        <v>36.412399999999998</v>
      </c>
      <c r="I62" s="13"/>
      <c r="J62" s="13">
        <v>47.649900000000002</v>
      </c>
      <c r="K62" s="13"/>
      <c r="L62" s="13"/>
      <c r="M62" s="58"/>
    </row>
    <row r="63" spans="1:13" s="91" customFormat="1" ht="25.5">
      <c r="A63" s="452" t="s">
        <v>742</v>
      </c>
      <c r="B63" s="59" t="s">
        <v>713</v>
      </c>
      <c r="C63" s="452" t="s">
        <v>743</v>
      </c>
      <c r="D63" s="13" t="str">
        <f t="shared" si="2"/>
        <v>-</v>
      </c>
      <c r="E63" s="13" t="s">
        <v>11</v>
      </c>
      <c r="F63" s="13" t="s">
        <v>11</v>
      </c>
      <c r="G63" s="13" t="s">
        <v>11</v>
      </c>
      <c r="H63" s="13" t="s">
        <v>11</v>
      </c>
      <c r="I63" s="13"/>
      <c r="J63" s="13" t="s">
        <v>11</v>
      </c>
      <c r="K63" s="13"/>
      <c r="L63" s="13"/>
      <c r="M63" s="58"/>
    </row>
    <row r="64" spans="1:13" s="91" customFormat="1" ht="12.75">
      <c r="A64" s="452" t="s">
        <v>744</v>
      </c>
      <c r="B64" s="59" t="s">
        <v>714</v>
      </c>
      <c r="C64" s="452" t="s">
        <v>745</v>
      </c>
      <c r="D64" s="13">
        <f t="shared" si="2"/>
        <v>2143.6517999999996</v>
      </c>
      <c r="E64" s="13">
        <v>1583.0466999999999</v>
      </c>
      <c r="F64" s="13">
        <v>1608.5929000000001</v>
      </c>
      <c r="G64" s="13">
        <v>1569.6034</v>
      </c>
      <c r="H64" s="58">
        <v>2143.6517999999996</v>
      </c>
      <c r="I64" s="13"/>
      <c r="J64" s="13">
        <v>1915.6063999999999</v>
      </c>
      <c r="K64" s="13"/>
      <c r="L64" s="13"/>
      <c r="M64" s="58"/>
    </row>
    <row r="65" spans="1:13" s="91" customFormat="1" ht="25.5" customHeight="1">
      <c r="A65" s="452" t="s">
        <v>746</v>
      </c>
      <c r="B65" s="59" t="s">
        <v>715</v>
      </c>
      <c r="C65" s="452" t="s">
        <v>747</v>
      </c>
      <c r="D65" s="13">
        <f t="shared" si="2"/>
        <v>41.339199999999998</v>
      </c>
      <c r="E65" s="13">
        <v>27.025099999999998</v>
      </c>
      <c r="F65" s="13">
        <v>26.834800000000001</v>
      </c>
      <c r="G65" s="13">
        <v>27.389900000000001</v>
      </c>
      <c r="H65" s="58">
        <v>41.339199999999998</v>
      </c>
      <c r="I65" s="13"/>
      <c r="J65" s="13">
        <v>41.540300000000002</v>
      </c>
      <c r="K65" s="13"/>
      <c r="L65" s="13"/>
      <c r="M65" s="58"/>
    </row>
    <row r="66" spans="1:13" s="91" customFormat="1" ht="25.5">
      <c r="A66" s="452" t="s">
        <v>906</v>
      </c>
      <c r="B66" s="59" t="s">
        <v>901</v>
      </c>
      <c r="C66" s="452" t="s">
        <v>749</v>
      </c>
      <c r="D66" s="13">
        <f t="shared" si="2"/>
        <v>63.427599999999998</v>
      </c>
      <c r="E66" s="13">
        <v>95.238</v>
      </c>
      <c r="F66" s="13">
        <v>63.403100000000002</v>
      </c>
      <c r="G66" s="13">
        <v>63.548999999999999</v>
      </c>
      <c r="H66" s="58">
        <v>63.427599999999998</v>
      </c>
      <c r="I66" s="13"/>
      <c r="J66" s="13">
        <v>77.216700000000003</v>
      </c>
      <c r="K66" s="13"/>
      <c r="L66" s="13"/>
      <c r="M66" s="58"/>
    </row>
    <row r="67" spans="1:13" s="95" customFormat="1" ht="12.75">
      <c r="A67" s="452" t="s">
        <v>752</v>
      </c>
      <c r="B67" s="59" t="s">
        <v>44</v>
      </c>
      <c r="C67" s="452" t="s">
        <v>753</v>
      </c>
      <c r="D67" s="13">
        <f t="shared" si="2"/>
        <v>8.8999999999999999E-3</v>
      </c>
      <c r="E67" s="13">
        <v>8.8999999999999999E-3</v>
      </c>
      <c r="F67" s="13">
        <v>8.8999999999999999E-3</v>
      </c>
      <c r="G67" s="13">
        <v>8.8999999999999999E-3</v>
      </c>
      <c r="H67" s="58">
        <v>8.8999999999999999E-3</v>
      </c>
      <c r="I67" s="13"/>
      <c r="J67" s="13">
        <v>8.8999999999999999E-3</v>
      </c>
      <c r="K67" s="13"/>
      <c r="L67" s="13"/>
      <c r="M67" s="58"/>
    </row>
    <row r="68" spans="1:13" s="95" customFormat="1" ht="25.5">
      <c r="A68" s="452" t="s">
        <v>754</v>
      </c>
      <c r="B68" s="59" t="s">
        <v>716</v>
      </c>
      <c r="C68" s="452" t="s">
        <v>755</v>
      </c>
      <c r="D68" s="13">
        <f t="shared" si="2"/>
        <v>0.3962</v>
      </c>
      <c r="E68" s="13" t="s">
        <v>11</v>
      </c>
      <c r="F68" s="13" t="s">
        <v>11</v>
      </c>
      <c r="G68" s="13" t="s">
        <v>11</v>
      </c>
      <c r="H68" s="58">
        <v>0.3962</v>
      </c>
      <c r="I68" s="13"/>
      <c r="J68" s="13">
        <v>0.22240000000000001</v>
      </c>
      <c r="K68" s="13"/>
      <c r="L68" s="13"/>
      <c r="M68" s="58"/>
    </row>
    <row r="69" spans="1:13" s="95" customFormat="1" ht="12.75">
      <c r="A69" s="452" t="s">
        <v>756</v>
      </c>
      <c r="B69" s="59" t="s">
        <v>717</v>
      </c>
      <c r="C69" s="452" t="s">
        <v>757</v>
      </c>
      <c r="D69" s="13" t="str">
        <f t="shared" si="2"/>
        <v>-</v>
      </c>
      <c r="E69" s="13" t="s">
        <v>11</v>
      </c>
      <c r="F69" s="13" t="s">
        <v>11</v>
      </c>
      <c r="G69" s="13" t="s">
        <v>11</v>
      </c>
      <c r="H69" s="13" t="s">
        <v>11</v>
      </c>
      <c r="I69" s="13"/>
      <c r="J69" s="13" t="s">
        <v>11</v>
      </c>
      <c r="K69" s="13"/>
      <c r="L69" s="13"/>
      <c r="M69" s="58"/>
    </row>
    <row r="70" spans="1:13" s="95" customFormat="1" ht="13.5" thickBot="1">
      <c r="A70" s="1140" t="s">
        <v>758</v>
      </c>
      <c r="B70" s="1141" t="s">
        <v>718</v>
      </c>
      <c r="C70" s="1140" t="s">
        <v>759</v>
      </c>
      <c r="D70" s="146">
        <f>H70</f>
        <v>0.22989999999999999</v>
      </c>
      <c r="E70" s="146">
        <v>0.22989999999999999</v>
      </c>
      <c r="F70" s="146">
        <v>0.22989999999999999</v>
      </c>
      <c r="G70" s="146">
        <v>0.22989999999999999</v>
      </c>
      <c r="H70" s="146">
        <v>0.22989999999999999</v>
      </c>
      <c r="I70" s="146"/>
      <c r="J70" s="146">
        <v>0.2298</v>
      </c>
      <c r="K70" s="146"/>
      <c r="L70" s="146"/>
      <c r="M70" s="146"/>
    </row>
    <row r="71" spans="1:13" s="22" customFormat="1" ht="5.0999999999999996" customHeight="1">
      <c r="A71" s="20"/>
      <c r="B71" s="20"/>
      <c r="C71" s="20"/>
      <c r="D71" s="20"/>
      <c r="E71" s="20"/>
      <c r="F71" s="20"/>
      <c r="G71" s="20"/>
      <c r="I71" s="20"/>
      <c r="J71" s="20"/>
      <c r="K71" s="20"/>
      <c r="L71" s="20"/>
    </row>
    <row r="72" spans="1:13" s="22" customFormat="1" ht="12.75" customHeight="1">
      <c r="A72" s="20" t="s">
        <v>2581</v>
      </c>
      <c r="B72" s="20" t="s">
        <v>2582</v>
      </c>
      <c r="C72" s="20" t="s">
        <v>2583</v>
      </c>
      <c r="D72" s="20"/>
      <c r="I72" s="20"/>
    </row>
  </sheetData>
  <mergeCells count="7">
    <mergeCell ref="I6:I7"/>
    <mergeCell ref="J6:M6"/>
    <mergeCell ref="B6:B7"/>
    <mergeCell ref="A6:A7"/>
    <mergeCell ref="C6:C7"/>
    <mergeCell ref="D6:D7"/>
    <mergeCell ref="E6:H6"/>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0"/>
  <sheetViews>
    <sheetView zoomScale="80" zoomScaleNormal="80" workbookViewId="0">
      <pane xSplit="3" ySplit="9" topLeftCell="D40"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29" width="10.5703125" style="24" customWidth="1"/>
    <col min="30" max="16384" width="9.140625" style="24"/>
  </cols>
  <sheetData>
    <row r="1" spans="1:29" ht="15" customHeight="1">
      <c r="A1" s="49" t="s">
        <v>595</v>
      </c>
      <c r="B1" s="49" t="s">
        <v>202</v>
      </c>
      <c r="C1" s="49" t="s">
        <v>596</v>
      </c>
    </row>
    <row r="2" spans="1:29" ht="5.0999999999999996" customHeight="1">
      <c r="A2" s="49"/>
      <c r="B2" s="49"/>
      <c r="C2" s="49"/>
    </row>
    <row r="3" spans="1:29" s="171" customFormat="1" ht="18.75" customHeight="1">
      <c r="A3" s="169" t="s">
        <v>2957</v>
      </c>
      <c r="B3" s="169" t="s">
        <v>2960</v>
      </c>
      <c r="C3" s="169" t="s">
        <v>2963</v>
      </c>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row>
    <row r="4" spans="1:29" s="37" customFormat="1" ht="18.75" customHeight="1">
      <c r="A4" s="169" t="s">
        <v>2958</v>
      </c>
      <c r="B4" s="169" t="s">
        <v>2961</v>
      </c>
      <c r="C4" s="169" t="s">
        <v>2964</v>
      </c>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row>
    <row r="5" spans="1:29" s="142" customFormat="1" ht="18.75" customHeight="1">
      <c r="A5" s="172" t="s">
        <v>2959</v>
      </c>
      <c r="B5" s="172" t="s">
        <v>2962</v>
      </c>
      <c r="C5" s="172" t="s">
        <v>2965</v>
      </c>
    </row>
    <row r="6" spans="1:29" s="91" customFormat="1" ht="5.0999999999999996" customHeight="1">
      <c r="A6" s="174"/>
      <c r="B6" s="174"/>
      <c r="C6" s="174"/>
    </row>
    <row r="7" spans="1:29" s="91" customFormat="1" ht="12.75" customHeight="1" thickBot="1">
      <c r="A7" s="468" t="s">
        <v>707</v>
      </c>
      <c r="B7" s="468" t="s">
        <v>707</v>
      </c>
      <c r="C7" s="468" t="s">
        <v>765</v>
      </c>
      <c r="D7" s="97"/>
      <c r="E7" s="97"/>
      <c r="F7" s="97"/>
      <c r="G7" s="97"/>
      <c r="H7" s="97"/>
      <c r="I7" s="97"/>
      <c r="J7" s="97"/>
      <c r="K7" s="97"/>
      <c r="L7" s="97"/>
      <c r="M7" s="97"/>
      <c r="N7" s="97"/>
      <c r="O7" s="97"/>
      <c r="P7" s="97"/>
      <c r="Q7" s="97"/>
      <c r="R7" s="97"/>
      <c r="S7" s="97"/>
      <c r="T7" s="97"/>
      <c r="U7" s="97"/>
      <c r="V7" s="97"/>
      <c r="W7" s="97"/>
      <c r="X7" s="97"/>
      <c r="Y7" s="97"/>
      <c r="Z7" s="97"/>
      <c r="AA7" s="97"/>
      <c r="AB7" s="97"/>
      <c r="AC7" s="97"/>
    </row>
    <row r="8" spans="1:29" s="91" customFormat="1" ht="17.100000000000001" customHeight="1">
      <c r="A8" s="1428"/>
      <c r="B8" s="1434"/>
      <c r="C8" s="1428"/>
      <c r="D8" s="1430" t="s">
        <v>5456</v>
      </c>
      <c r="E8" s="1432" t="s">
        <v>5456</v>
      </c>
      <c r="F8" s="1433"/>
      <c r="G8" s="1433"/>
      <c r="H8" s="1433"/>
      <c r="I8" s="1433"/>
      <c r="J8" s="1433"/>
      <c r="K8" s="1433"/>
      <c r="L8" s="1433"/>
      <c r="M8" s="1433"/>
      <c r="N8" s="1433"/>
      <c r="O8" s="1433"/>
      <c r="P8" s="1433"/>
      <c r="Q8" s="1430">
        <v>2019</v>
      </c>
      <c r="R8" s="1432">
        <v>2019</v>
      </c>
      <c r="S8" s="1433"/>
      <c r="T8" s="1433"/>
      <c r="U8" s="1433"/>
      <c r="V8" s="1433"/>
      <c r="W8" s="1433"/>
      <c r="X8" s="1433"/>
      <c r="Y8" s="1433"/>
      <c r="Z8" s="1433"/>
      <c r="AA8" s="1433"/>
      <c r="AB8" s="1433"/>
      <c r="AC8" s="1433"/>
    </row>
    <row r="9" spans="1:29" s="91" customFormat="1" ht="17.100000000000001" customHeight="1" thickBot="1">
      <c r="A9" s="1429"/>
      <c r="B9" s="1435"/>
      <c r="C9" s="1429"/>
      <c r="D9" s="1431"/>
      <c r="E9" s="606" t="s">
        <v>777</v>
      </c>
      <c r="F9" s="606" t="s">
        <v>1302</v>
      </c>
      <c r="G9" s="606" t="s">
        <v>769</v>
      </c>
      <c r="H9" s="606" t="s">
        <v>1303</v>
      </c>
      <c r="I9" s="606" t="s">
        <v>1304</v>
      </c>
      <c r="J9" s="606" t="s">
        <v>770</v>
      </c>
      <c r="K9" s="606" t="s">
        <v>1305</v>
      </c>
      <c r="L9" s="606" t="s">
        <v>1306</v>
      </c>
      <c r="M9" s="606" t="s">
        <v>771</v>
      </c>
      <c r="N9" s="606" t="s">
        <v>1307</v>
      </c>
      <c r="O9" s="606" t="s">
        <v>1308</v>
      </c>
      <c r="P9" s="606" t="s">
        <v>772</v>
      </c>
      <c r="Q9" s="1431"/>
      <c r="R9" s="606" t="s">
        <v>777</v>
      </c>
      <c r="S9" s="606" t="s">
        <v>1302</v>
      </c>
      <c r="T9" s="606" t="s">
        <v>769</v>
      </c>
      <c r="U9" s="606" t="s">
        <v>1303</v>
      </c>
      <c r="V9" s="606" t="s">
        <v>1304</v>
      </c>
      <c r="W9" s="606" t="s">
        <v>770</v>
      </c>
      <c r="X9" s="606" t="s">
        <v>1305</v>
      </c>
      <c r="Y9" s="606" t="s">
        <v>1306</v>
      </c>
      <c r="Z9" s="606" t="s">
        <v>771</v>
      </c>
      <c r="AA9" s="606" t="s">
        <v>1307</v>
      </c>
      <c r="AB9" s="606" t="s">
        <v>1308</v>
      </c>
      <c r="AC9" s="606" t="s">
        <v>772</v>
      </c>
    </row>
    <row r="10" spans="1:29" s="91" customFormat="1" ht="5.0999999999999996" customHeight="1">
      <c r="A10" s="608"/>
      <c r="B10" s="607"/>
      <c r="C10" s="608"/>
      <c r="D10" s="121"/>
      <c r="E10" s="176"/>
      <c r="F10" s="177"/>
      <c r="G10" s="177"/>
      <c r="H10" s="177"/>
      <c r="I10" s="177"/>
      <c r="J10" s="177"/>
      <c r="K10" s="177"/>
      <c r="L10" s="177"/>
      <c r="M10" s="177"/>
      <c r="N10" s="177"/>
      <c r="O10" s="177"/>
      <c r="P10" s="177"/>
      <c r="Q10" s="121"/>
      <c r="R10" s="176"/>
      <c r="S10" s="177"/>
      <c r="T10" s="177"/>
      <c r="U10" s="177"/>
      <c r="V10" s="177"/>
      <c r="W10" s="177"/>
      <c r="X10" s="177"/>
      <c r="Y10" s="177"/>
      <c r="Z10" s="177"/>
      <c r="AA10" s="177"/>
      <c r="AB10" s="177"/>
      <c r="AC10" s="177"/>
    </row>
    <row r="11" spans="1:29" s="91" customFormat="1" ht="12.75" customHeight="1">
      <c r="A11" s="611" t="s">
        <v>2966</v>
      </c>
      <c r="B11" s="610" t="s">
        <v>3284</v>
      </c>
      <c r="C11" s="611" t="s">
        <v>3285</v>
      </c>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row>
    <row r="12" spans="1:29" s="165" customFormat="1" ht="12.75" customHeight="1">
      <c r="A12" s="613" t="s">
        <v>2967</v>
      </c>
      <c r="B12" s="612" t="s">
        <v>3283</v>
      </c>
      <c r="C12" s="613" t="s">
        <v>3286</v>
      </c>
      <c r="D12" s="60">
        <f>P12</f>
        <v>151471.65719999999</v>
      </c>
      <c r="E12" s="60">
        <v>10172.9123</v>
      </c>
      <c r="F12" s="60">
        <v>21422.696100000001</v>
      </c>
      <c r="G12" s="60">
        <v>32374.309699999998</v>
      </c>
      <c r="H12" s="60">
        <v>46103.639600000002</v>
      </c>
      <c r="I12" s="60">
        <v>58278.954600000005</v>
      </c>
      <c r="J12" s="60">
        <v>70591.137000000002</v>
      </c>
      <c r="K12" s="60">
        <v>81707.929499999998</v>
      </c>
      <c r="L12" s="60">
        <v>94755.909899999999</v>
      </c>
      <c r="M12" s="60">
        <v>107527.2179</v>
      </c>
      <c r="N12" s="60">
        <v>119866.34759999999</v>
      </c>
      <c r="O12" s="60">
        <v>132390.23819999999</v>
      </c>
      <c r="P12" s="60">
        <v>151471.65719999999</v>
      </c>
      <c r="Q12" s="60"/>
      <c r="R12" s="60">
        <v>8405.7090298299991</v>
      </c>
      <c r="S12" s="60">
        <v>19073.902522599998</v>
      </c>
      <c r="T12" s="60">
        <v>33712.879227190002</v>
      </c>
      <c r="U12" s="60">
        <v>48204.931967260003</v>
      </c>
      <c r="V12" s="60">
        <v>59554.444377289998</v>
      </c>
      <c r="W12" s="60"/>
      <c r="X12" s="60"/>
      <c r="Y12" s="60"/>
      <c r="Z12" s="60"/>
      <c r="AA12" s="60"/>
      <c r="AB12" s="60"/>
      <c r="AC12" s="60"/>
    </row>
    <row r="13" spans="1:29" s="91" customFormat="1" ht="12.75" customHeight="1">
      <c r="A13" s="615" t="s">
        <v>723</v>
      </c>
      <c r="B13" s="614" t="s">
        <v>144</v>
      </c>
      <c r="C13" s="615" t="s">
        <v>724</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row>
    <row r="14" spans="1:29" s="91" customFormat="1" ht="12.75" customHeight="1">
      <c r="A14" s="531" t="s">
        <v>1310</v>
      </c>
      <c r="B14" s="616" t="s">
        <v>1309</v>
      </c>
      <c r="C14" s="531" t="s">
        <v>1311</v>
      </c>
      <c r="D14" s="58">
        <f>P14</f>
        <v>116613.726</v>
      </c>
      <c r="E14" s="58">
        <v>8644.6412</v>
      </c>
      <c r="F14" s="58">
        <v>17990.015500000001</v>
      </c>
      <c r="G14" s="58">
        <v>26725.719300000001</v>
      </c>
      <c r="H14" s="58">
        <v>36166.161999999997</v>
      </c>
      <c r="I14" s="58">
        <v>45740.5527</v>
      </c>
      <c r="J14" s="58">
        <v>55538.259899999997</v>
      </c>
      <c r="K14" s="58">
        <v>64481.560299999997</v>
      </c>
      <c r="L14" s="58">
        <v>75019.394400000005</v>
      </c>
      <c r="M14" s="58">
        <v>85209.521299999993</v>
      </c>
      <c r="N14" s="58">
        <v>94614.024999999994</v>
      </c>
      <c r="O14" s="58">
        <v>104173.71990000001</v>
      </c>
      <c r="P14" s="58">
        <v>116613.726</v>
      </c>
      <c r="Q14" s="58"/>
      <c r="R14" s="58">
        <v>6930.8327386299998</v>
      </c>
      <c r="S14" s="58">
        <v>16135.177831659999</v>
      </c>
      <c r="T14" s="58">
        <v>25514.606620939998</v>
      </c>
      <c r="U14" s="58">
        <v>35072.695025469999</v>
      </c>
      <c r="V14" s="58">
        <v>44305.170347079998</v>
      </c>
      <c r="W14" s="58"/>
      <c r="X14" s="58"/>
      <c r="Y14" s="58"/>
      <c r="Z14" s="58"/>
      <c r="AA14" s="58"/>
      <c r="AB14" s="58"/>
      <c r="AC14" s="58"/>
    </row>
    <row r="15" spans="1:29" s="91" customFormat="1" ht="12.75" customHeight="1">
      <c r="A15" s="618" t="s">
        <v>723</v>
      </c>
      <c r="B15" s="617" t="s">
        <v>40</v>
      </c>
      <c r="C15" s="618" t="s">
        <v>724</v>
      </c>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row>
    <row r="16" spans="1:29" s="91" customFormat="1" ht="12.75" customHeight="1">
      <c r="A16" s="620" t="s">
        <v>1312</v>
      </c>
      <c r="B16" s="619" t="s">
        <v>145</v>
      </c>
      <c r="C16" s="620" t="s">
        <v>1313</v>
      </c>
      <c r="D16" s="58">
        <f t="shared" ref="D16:D23" si="0">P16</f>
        <v>16977.985199999999</v>
      </c>
      <c r="E16" s="58">
        <v>944.49419999999998</v>
      </c>
      <c r="F16" s="58">
        <v>3045.9295000000002</v>
      </c>
      <c r="G16" s="58">
        <v>4212.0201999999999</v>
      </c>
      <c r="H16" s="58">
        <v>5407.4567999999999</v>
      </c>
      <c r="I16" s="58">
        <v>6968.4236000000001</v>
      </c>
      <c r="J16" s="58">
        <v>8341.3714999999993</v>
      </c>
      <c r="K16" s="58">
        <v>9406.4646999999986</v>
      </c>
      <c r="L16" s="58">
        <v>11102.2744</v>
      </c>
      <c r="M16" s="58">
        <v>12602.93</v>
      </c>
      <c r="N16" s="58">
        <v>13811.7335</v>
      </c>
      <c r="O16" s="58">
        <v>15456.2001</v>
      </c>
      <c r="P16" s="58">
        <v>16977.985199999999</v>
      </c>
      <c r="Q16" s="58"/>
      <c r="R16" s="58">
        <v>1095.93252607</v>
      </c>
      <c r="S16" s="58">
        <v>3636.1917081500001</v>
      </c>
      <c r="T16" s="58">
        <v>5099.0368047399998</v>
      </c>
      <c r="U16" s="58">
        <v>6328.6040163100006</v>
      </c>
      <c r="V16" s="58">
        <v>7878.0628344799998</v>
      </c>
      <c r="W16" s="58"/>
      <c r="X16" s="58"/>
      <c r="Y16" s="58"/>
      <c r="Z16" s="58"/>
      <c r="AA16" s="58"/>
      <c r="AB16" s="58"/>
      <c r="AC16" s="58"/>
    </row>
    <row r="17" spans="1:29" s="91" customFormat="1" ht="12.75" customHeight="1">
      <c r="A17" s="620" t="s">
        <v>1314</v>
      </c>
      <c r="B17" s="619" t="s">
        <v>146</v>
      </c>
      <c r="C17" s="620" t="s">
        <v>1315</v>
      </c>
      <c r="D17" s="58">
        <f t="shared" si="0"/>
        <v>2759.8422</v>
      </c>
      <c r="E17" s="58">
        <v>236.208</v>
      </c>
      <c r="F17" s="58">
        <v>438.36399999999998</v>
      </c>
      <c r="G17" s="58">
        <v>661.01430000000005</v>
      </c>
      <c r="H17" s="58">
        <v>896.40840000000003</v>
      </c>
      <c r="I17" s="58">
        <v>1118.1403</v>
      </c>
      <c r="J17" s="58">
        <v>1346.6146000000001</v>
      </c>
      <c r="K17" s="58">
        <v>1609.421</v>
      </c>
      <c r="L17" s="58">
        <v>1835.1421</v>
      </c>
      <c r="M17" s="58">
        <v>2058.3620000000001</v>
      </c>
      <c r="N17" s="58">
        <v>2320.1772000000001</v>
      </c>
      <c r="O17" s="58">
        <v>2532.5823</v>
      </c>
      <c r="P17" s="58">
        <v>2759.8422</v>
      </c>
      <c r="Q17" s="58"/>
      <c r="R17" s="58">
        <v>257.28807419999998</v>
      </c>
      <c r="S17" s="58">
        <v>469.69877170999996</v>
      </c>
      <c r="T17" s="58">
        <v>704.73609177999992</v>
      </c>
      <c r="U17" s="58">
        <v>957.55380597999999</v>
      </c>
      <c r="V17" s="58">
        <v>1185.4847509400001</v>
      </c>
      <c r="W17" s="58"/>
      <c r="X17" s="58"/>
      <c r="Y17" s="58"/>
      <c r="Z17" s="58"/>
      <c r="AA17" s="58"/>
      <c r="AB17" s="58"/>
      <c r="AC17" s="58"/>
    </row>
    <row r="18" spans="1:29" s="91" customFormat="1" ht="12.75" customHeight="1">
      <c r="A18" s="620" t="s">
        <v>1316</v>
      </c>
      <c r="B18" s="619" t="s">
        <v>147</v>
      </c>
      <c r="C18" s="620" t="s">
        <v>1317</v>
      </c>
      <c r="D18" s="58">
        <f t="shared" si="0"/>
        <v>52786.1921</v>
      </c>
      <c r="E18" s="58">
        <v>4270.6178</v>
      </c>
      <c r="F18" s="58">
        <v>8383.4686000000002</v>
      </c>
      <c r="G18" s="58">
        <v>12361.3969</v>
      </c>
      <c r="H18" s="58">
        <v>16881.577699999998</v>
      </c>
      <c r="I18" s="58">
        <v>21067.9784</v>
      </c>
      <c r="J18" s="58">
        <v>25747.3351</v>
      </c>
      <c r="K18" s="58">
        <v>29790.066800000001</v>
      </c>
      <c r="L18" s="58">
        <v>34598.463299999996</v>
      </c>
      <c r="M18" s="58">
        <v>39432.813200000004</v>
      </c>
      <c r="N18" s="58">
        <v>43503.008600000001</v>
      </c>
      <c r="O18" s="58">
        <v>47730.097200000004</v>
      </c>
      <c r="P18" s="58">
        <v>52786.1921</v>
      </c>
      <c r="Q18" s="58"/>
      <c r="R18" s="58">
        <v>3244.8524410500004</v>
      </c>
      <c r="S18" s="58">
        <v>6875.9705566700004</v>
      </c>
      <c r="T18" s="58">
        <v>11003.525940649999</v>
      </c>
      <c r="U18" s="58">
        <v>14789.41219508</v>
      </c>
      <c r="V18" s="58">
        <v>18393.516240069999</v>
      </c>
      <c r="W18" s="58"/>
      <c r="X18" s="58"/>
      <c r="Y18" s="58"/>
      <c r="Z18" s="58"/>
      <c r="AA18" s="58"/>
      <c r="AB18" s="58"/>
      <c r="AC18" s="58"/>
    </row>
    <row r="19" spans="1:29" s="91" customFormat="1" ht="12.75" customHeight="1">
      <c r="A19" s="620" t="s">
        <v>1318</v>
      </c>
      <c r="B19" s="619" t="s">
        <v>148</v>
      </c>
      <c r="C19" s="620" t="s">
        <v>1319</v>
      </c>
      <c r="D19" s="58">
        <f t="shared" si="0"/>
        <v>10296.3325</v>
      </c>
      <c r="E19" s="58">
        <v>342.22679999999997</v>
      </c>
      <c r="F19" s="58">
        <v>1022.736</v>
      </c>
      <c r="G19" s="58">
        <v>1835.0031999999999</v>
      </c>
      <c r="H19" s="58">
        <v>2688.6297000000004</v>
      </c>
      <c r="I19" s="58">
        <v>3577.4782</v>
      </c>
      <c r="J19" s="58">
        <v>4513.6917999999996</v>
      </c>
      <c r="K19" s="58">
        <v>5496.6372999999994</v>
      </c>
      <c r="L19" s="58">
        <v>6504.9595999999992</v>
      </c>
      <c r="M19" s="58">
        <v>7424.5534000000007</v>
      </c>
      <c r="N19" s="58">
        <v>8460.2834999999995</v>
      </c>
      <c r="O19" s="58">
        <v>9380.2065999999995</v>
      </c>
      <c r="P19" s="58">
        <v>10296.3325</v>
      </c>
      <c r="Q19" s="58"/>
      <c r="R19" s="58">
        <v>326.63685107999999</v>
      </c>
      <c r="S19" s="58">
        <v>846.71616915999994</v>
      </c>
      <c r="T19" s="58">
        <v>1523.6862937000001</v>
      </c>
      <c r="U19" s="58">
        <v>2315.0656623499999</v>
      </c>
      <c r="V19" s="58">
        <v>3200.7223146900001</v>
      </c>
      <c r="W19" s="58"/>
      <c r="X19" s="58"/>
      <c r="Y19" s="58"/>
      <c r="Z19" s="58"/>
      <c r="AA19" s="58"/>
      <c r="AB19" s="58"/>
      <c r="AC19" s="58"/>
    </row>
    <row r="20" spans="1:29" s="91" customFormat="1" ht="12.75" customHeight="1">
      <c r="A20" s="620" t="s">
        <v>1320</v>
      </c>
      <c r="B20" s="619" t="s">
        <v>149</v>
      </c>
      <c r="C20" s="620" t="s">
        <v>1321</v>
      </c>
      <c r="D20" s="58">
        <f t="shared" si="0"/>
        <v>2447.1640000000002</v>
      </c>
      <c r="E20" s="58">
        <v>153.87200000000001</v>
      </c>
      <c r="F20" s="58">
        <v>275.2713</v>
      </c>
      <c r="G20" s="58">
        <v>406.28020000000004</v>
      </c>
      <c r="H20" s="58">
        <v>573.74709999999993</v>
      </c>
      <c r="I20" s="58">
        <v>751.32090000000005</v>
      </c>
      <c r="J20" s="58">
        <v>920.24569999999994</v>
      </c>
      <c r="K20" s="58">
        <v>1103.7136</v>
      </c>
      <c r="L20" s="58">
        <v>1280.3089</v>
      </c>
      <c r="M20" s="58">
        <v>1504.9349</v>
      </c>
      <c r="N20" s="58">
        <v>1781.4412</v>
      </c>
      <c r="O20" s="58">
        <v>2078.2523999999999</v>
      </c>
      <c r="P20" s="58">
        <v>2447.1640000000002</v>
      </c>
      <c r="Q20" s="58"/>
      <c r="R20" s="58">
        <v>275.37800106999998</v>
      </c>
      <c r="S20" s="58">
        <v>492.30053814999997</v>
      </c>
      <c r="T20" s="58">
        <v>789.96602890999998</v>
      </c>
      <c r="U20" s="58">
        <v>1101.5256285299999</v>
      </c>
      <c r="V20" s="58">
        <v>1417.9623324200002</v>
      </c>
      <c r="W20" s="58"/>
      <c r="X20" s="58"/>
      <c r="Y20" s="58"/>
      <c r="Z20" s="58"/>
      <c r="AA20" s="58"/>
      <c r="AB20" s="58"/>
      <c r="AC20" s="58"/>
    </row>
    <row r="21" spans="1:29" s="91" customFormat="1" ht="12.75" customHeight="1">
      <c r="A21" s="531" t="s">
        <v>1323</v>
      </c>
      <c r="B21" s="616" t="s">
        <v>1322</v>
      </c>
      <c r="C21" s="531" t="s">
        <v>1324</v>
      </c>
      <c r="D21" s="58">
        <f t="shared" si="0"/>
        <v>25710.859199999999</v>
      </c>
      <c r="E21" s="58">
        <v>1348.4113</v>
      </c>
      <c r="F21" s="58">
        <v>2651.1762000000003</v>
      </c>
      <c r="G21" s="58">
        <v>4477.7287000000006</v>
      </c>
      <c r="H21" s="58">
        <v>8298.8790000000008</v>
      </c>
      <c r="I21" s="58">
        <v>10541.292300000001</v>
      </c>
      <c r="J21" s="58">
        <v>12520.8022</v>
      </c>
      <c r="K21" s="58">
        <v>14344.076800000001</v>
      </c>
      <c r="L21" s="58">
        <v>16219.1855</v>
      </c>
      <c r="M21" s="58">
        <v>18213.9833</v>
      </c>
      <c r="N21" s="58">
        <v>20445.7942</v>
      </c>
      <c r="O21" s="58">
        <v>22376.8253</v>
      </c>
      <c r="P21" s="58">
        <v>25710.859199999999</v>
      </c>
      <c r="Q21" s="58"/>
      <c r="R21" s="58">
        <v>1312.9296912</v>
      </c>
      <c r="S21" s="58">
        <v>2703.6698909400002</v>
      </c>
      <c r="T21" s="58">
        <v>5259.1080647900008</v>
      </c>
      <c r="U21" s="58">
        <v>9100.0955417899986</v>
      </c>
      <c r="V21" s="58">
        <v>11623.199630209998</v>
      </c>
      <c r="W21" s="58"/>
      <c r="X21" s="58"/>
      <c r="Y21" s="58"/>
      <c r="Z21" s="58"/>
      <c r="AA21" s="58"/>
      <c r="AB21" s="58"/>
      <c r="AC21" s="58"/>
    </row>
    <row r="22" spans="1:29" s="91" customFormat="1" ht="25.5" customHeight="1">
      <c r="A22" s="531" t="s">
        <v>1325</v>
      </c>
      <c r="B22" s="616" t="s">
        <v>150</v>
      </c>
      <c r="C22" s="531" t="s">
        <v>1326</v>
      </c>
      <c r="D22" s="58">
        <f t="shared" si="0"/>
        <v>9147.0720000000001</v>
      </c>
      <c r="E22" s="58">
        <v>179.85979999999998</v>
      </c>
      <c r="F22" s="58">
        <v>781.50440000000003</v>
      </c>
      <c r="G22" s="58">
        <v>1170.8616999999999</v>
      </c>
      <c r="H22" s="58">
        <v>1638.5986</v>
      </c>
      <c r="I22" s="58">
        <v>1997.1096</v>
      </c>
      <c r="J22" s="58">
        <v>2532.0749000000001</v>
      </c>
      <c r="K22" s="58">
        <v>2882.2923999999998</v>
      </c>
      <c r="L22" s="58">
        <v>3517.33</v>
      </c>
      <c r="M22" s="58">
        <v>4103.7132999999994</v>
      </c>
      <c r="N22" s="58">
        <v>4806.5284000000001</v>
      </c>
      <c r="O22" s="58">
        <v>5839.6930000000002</v>
      </c>
      <c r="P22" s="58">
        <v>9147.0720000000001</v>
      </c>
      <c r="Q22" s="58"/>
      <c r="R22" s="58">
        <v>161.94659999999999</v>
      </c>
      <c r="S22" s="58">
        <v>235.0548</v>
      </c>
      <c r="T22" s="58">
        <v>2939.2536</v>
      </c>
      <c r="U22" s="58">
        <v>4032.1414</v>
      </c>
      <c r="V22" s="58">
        <v>3626.0744</v>
      </c>
      <c r="W22" s="58"/>
      <c r="X22" s="58"/>
      <c r="Y22" s="58"/>
      <c r="Z22" s="58"/>
      <c r="AA22" s="58"/>
      <c r="AB22" s="58"/>
      <c r="AC22" s="58"/>
    </row>
    <row r="23" spans="1:29" s="91" customFormat="1" ht="25.5" customHeight="1">
      <c r="A23" s="531" t="s">
        <v>1328</v>
      </c>
      <c r="B23" s="616" t="s">
        <v>1327</v>
      </c>
      <c r="C23" s="531" t="s">
        <v>1329</v>
      </c>
      <c r="D23" s="58">
        <f t="shared" si="0"/>
        <v>0</v>
      </c>
      <c r="E23" s="58">
        <v>0</v>
      </c>
      <c r="F23" s="58">
        <v>0</v>
      </c>
      <c r="G23" s="58">
        <v>0</v>
      </c>
      <c r="H23" s="58">
        <v>0</v>
      </c>
      <c r="I23" s="58">
        <v>0</v>
      </c>
      <c r="J23" s="58">
        <v>0</v>
      </c>
      <c r="K23" s="58">
        <v>0</v>
      </c>
      <c r="L23" s="58">
        <v>0</v>
      </c>
      <c r="M23" s="58">
        <v>0</v>
      </c>
      <c r="N23" s="58">
        <v>0</v>
      </c>
      <c r="O23" s="58">
        <v>0</v>
      </c>
      <c r="P23" s="58">
        <v>0</v>
      </c>
      <c r="Q23" s="58"/>
      <c r="R23" s="58">
        <v>0</v>
      </c>
      <c r="S23" s="58">
        <v>0</v>
      </c>
      <c r="T23" s="58">
        <v>0</v>
      </c>
      <c r="U23" s="58">
        <v>0</v>
      </c>
      <c r="V23" s="58">
        <v>0</v>
      </c>
      <c r="W23" s="58"/>
      <c r="X23" s="58"/>
      <c r="Y23" s="58"/>
      <c r="Z23" s="58"/>
      <c r="AA23" s="58"/>
      <c r="AB23" s="58"/>
      <c r="AC23" s="58"/>
    </row>
    <row r="24" spans="1:29" s="91" customFormat="1" ht="5.0999999999999996" customHeight="1">
      <c r="A24" s="530"/>
      <c r="B24" s="609"/>
      <c r="C24" s="530"/>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row>
    <row r="25" spans="1:29" s="165" customFormat="1" ht="12.75" customHeight="1">
      <c r="A25" s="613" t="s">
        <v>2968</v>
      </c>
      <c r="B25" s="612" t="s">
        <v>3282</v>
      </c>
      <c r="C25" s="613" t="s">
        <v>3287</v>
      </c>
      <c r="D25" s="60">
        <f>P25</f>
        <v>129092.43219999998</v>
      </c>
      <c r="E25" s="60">
        <v>6499.2953000000007</v>
      </c>
      <c r="F25" s="60">
        <v>16687.185899999997</v>
      </c>
      <c r="G25" s="60">
        <v>28243.2209</v>
      </c>
      <c r="H25" s="60">
        <v>39640.902099999999</v>
      </c>
      <c r="I25" s="60">
        <v>50359.104700000004</v>
      </c>
      <c r="J25" s="60">
        <v>62262.999200000006</v>
      </c>
      <c r="K25" s="60">
        <v>72639.871200000009</v>
      </c>
      <c r="L25" s="60">
        <v>82328.052500000005</v>
      </c>
      <c r="M25" s="60">
        <v>91551.415500000017</v>
      </c>
      <c r="N25" s="60">
        <v>103074.7687</v>
      </c>
      <c r="O25" s="60">
        <v>113601.4691</v>
      </c>
      <c r="P25" s="60">
        <v>129092.43219999998</v>
      </c>
      <c r="Q25" s="60"/>
      <c r="R25" s="60">
        <v>6085.3012043899998</v>
      </c>
      <c r="S25" s="60">
        <v>17334.94041055</v>
      </c>
      <c r="T25" s="60">
        <v>28989.355121330002</v>
      </c>
      <c r="U25" s="60">
        <v>40652.251345279998</v>
      </c>
      <c r="V25" s="60">
        <v>51991.382332919995</v>
      </c>
      <c r="W25" s="60"/>
      <c r="X25" s="60"/>
      <c r="Y25" s="60"/>
      <c r="Z25" s="60"/>
      <c r="AA25" s="60"/>
      <c r="AB25" s="60"/>
      <c r="AC25" s="60"/>
    </row>
    <row r="26" spans="1:29" s="91" customFormat="1" ht="12.75" customHeight="1">
      <c r="A26" s="615" t="s">
        <v>723</v>
      </c>
      <c r="B26" s="614" t="s">
        <v>144</v>
      </c>
      <c r="C26" s="615" t="s">
        <v>724</v>
      </c>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row>
    <row r="27" spans="1:29" s="91" customFormat="1" ht="25.5">
      <c r="A27" s="531" t="s">
        <v>1331</v>
      </c>
      <c r="B27" s="616" t="s">
        <v>1330</v>
      </c>
      <c r="C27" s="531" t="s">
        <v>1332</v>
      </c>
      <c r="D27" s="58">
        <f t="shared" ref="D27:D35" si="1">P27</f>
        <v>18951.528299999998</v>
      </c>
      <c r="E27" s="58">
        <v>816.60220000000004</v>
      </c>
      <c r="F27" s="58">
        <v>2191.4733999999999</v>
      </c>
      <c r="G27" s="58">
        <v>4096.3483999999999</v>
      </c>
      <c r="H27" s="58">
        <v>5963.3724000000002</v>
      </c>
      <c r="I27" s="58">
        <v>7436.8324000000002</v>
      </c>
      <c r="J27" s="58">
        <v>8837.7090000000007</v>
      </c>
      <c r="K27" s="58">
        <v>10358.8673</v>
      </c>
      <c r="L27" s="58">
        <v>12007.257</v>
      </c>
      <c r="M27" s="58">
        <v>13591.817999999999</v>
      </c>
      <c r="N27" s="58">
        <v>15461.804400000001</v>
      </c>
      <c r="O27" s="58">
        <v>16914.968699999998</v>
      </c>
      <c r="P27" s="58">
        <v>18951.528299999998</v>
      </c>
      <c r="Q27" s="58"/>
      <c r="R27" s="58">
        <v>3346.2225094599999</v>
      </c>
      <c r="S27" s="58">
        <v>7455.33746195</v>
      </c>
      <c r="T27" s="58">
        <v>12085.347858290001</v>
      </c>
      <c r="U27" s="58">
        <v>16675.43345887</v>
      </c>
      <c r="V27" s="58">
        <v>20838.97720343</v>
      </c>
      <c r="W27" s="58"/>
      <c r="X27" s="58"/>
      <c r="Y27" s="58"/>
      <c r="Z27" s="58"/>
      <c r="AA27" s="58"/>
      <c r="AB27" s="58"/>
      <c r="AC27" s="58"/>
    </row>
    <row r="28" spans="1:29" s="91" customFormat="1" ht="25.5">
      <c r="A28" s="531" t="s">
        <v>1334</v>
      </c>
      <c r="B28" s="616" t="s">
        <v>1333</v>
      </c>
      <c r="C28" s="531" t="s">
        <v>1335</v>
      </c>
      <c r="D28" s="58">
        <f t="shared" si="1"/>
        <v>17244.118399999999</v>
      </c>
      <c r="E28" s="58">
        <v>871.03710000000001</v>
      </c>
      <c r="F28" s="58">
        <v>2128.5581000000002</v>
      </c>
      <c r="G28" s="58">
        <v>3577.3662000000004</v>
      </c>
      <c r="H28" s="58">
        <v>5066.2587999999996</v>
      </c>
      <c r="I28" s="58">
        <v>6521.6723000000002</v>
      </c>
      <c r="J28" s="58">
        <v>7965.4375</v>
      </c>
      <c r="K28" s="58">
        <v>9482.2240000000002</v>
      </c>
      <c r="L28" s="58">
        <v>10967.6219</v>
      </c>
      <c r="M28" s="58">
        <v>12228.0059</v>
      </c>
      <c r="N28" s="58">
        <v>13693.705599999999</v>
      </c>
      <c r="O28" s="58">
        <v>14998.9539</v>
      </c>
      <c r="P28" s="58">
        <v>17244.118399999999</v>
      </c>
      <c r="Q28" s="58"/>
      <c r="R28" s="58">
        <v>906.55990020000002</v>
      </c>
      <c r="S28" s="58">
        <v>2349.9745545999999</v>
      </c>
      <c r="T28" s="58">
        <v>3835.7622168299999</v>
      </c>
      <c r="U28" s="58">
        <v>5313.6026730499998</v>
      </c>
      <c r="V28" s="58">
        <v>6873.2912173300001</v>
      </c>
      <c r="W28" s="58"/>
      <c r="X28" s="58"/>
      <c r="Y28" s="58"/>
      <c r="Z28" s="58"/>
      <c r="AA28" s="58"/>
      <c r="AB28" s="58"/>
      <c r="AC28" s="58"/>
    </row>
    <row r="29" spans="1:29" s="91" customFormat="1" ht="14.25">
      <c r="A29" s="531" t="s">
        <v>2477</v>
      </c>
      <c r="B29" s="616" t="s">
        <v>2478</v>
      </c>
      <c r="C29" s="531" t="s">
        <v>2479</v>
      </c>
      <c r="D29" s="58">
        <f t="shared" si="1"/>
        <v>5888.1308999999992</v>
      </c>
      <c r="E29" s="58">
        <v>426.84449999999998</v>
      </c>
      <c r="F29" s="58">
        <v>719.64729999999997</v>
      </c>
      <c r="G29" s="58">
        <v>1167.4483</v>
      </c>
      <c r="H29" s="58">
        <v>1752.0922</v>
      </c>
      <c r="I29" s="58">
        <v>2366.3857000000003</v>
      </c>
      <c r="J29" s="58">
        <v>2781.3544999999999</v>
      </c>
      <c r="K29" s="58">
        <v>3524.9023999999999</v>
      </c>
      <c r="L29" s="58">
        <v>3999.7338999999997</v>
      </c>
      <c r="M29" s="58">
        <v>4338.3504999999996</v>
      </c>
      <c r="N29" s="58">
        <v>4760.9881000000005</v>
      </c>
      <c r="O29" s="58">
        <v>5190.4351999999999</v>
      </c>
      <c r="P29" s="58">
        <v>5888.1308999999992</v>
      </c>
      <c r="Q29" s="58"/>
      <c r="R29" s="58">
        <v>96.99354163000001</v>
      </c>
      <c r="S29" s="58">
        <v>456.07679682999998</v>
      </c>
      <c r="T29" s="58">
        <v>851.50351904000001</v>
      </c>
      <c r="U29" s="58">
        <v>1223.8088033499998</v>
      </c>
      <c r="V29" s="58">
        <v>1583.56894863</v>
      </c>
      <c r="W29" s="58"/>
      <c r="X29" s="58"/>
      <c r="Y29" s="58"/>
      <c r="Z29" s="58"/>
      <c r="AA29" s="58"/>
      <c r="AB29" s="58"/>
      <c r="AC29" s="58"/>
    </row>
    <row r="30" spans="1:29" s="91" customFormat="1" ht="12.75" customHeight="1">
      <c r="A30" s="531" t="s">
        <v>1337</v>
      </c>
      <c r="B30" s="616" t="s">
        <v>1336</v>
      </c>
      <c r="C30" s="531" t="s">
        <v>1338</v>
      </c>
      <c r="D30" s="58">
        <f t="shared" si="1"/>
        <v>822.01909999999998</v>
      </c>
      <c r="E30" s="58">
        <v>9.2279</v>
      </c>
      <c r="F30" s="58">
        <v>45.406699999999994</v>
      </c>
      <c r="G30" s="58">
        <v>90.201499999999996</v>
      </c>
      <c r="H30" s="58">
        <v>161.52939999999998</v>
      </c>
      <c r="I30" s="58">
        <v>218.26329999999999</v>
      </c>
      <c r="J30" s="58">
        <v>289.54690000000005</v>
      </c>
      <c r="K30" s="58">
        <v>365.92710000000005</v>
      </c>
      <c r="L30" s="58">
        <v>418.31259999999997</v>
      </c>
      <c r="M30" s="58">
        <v>527.14250000000004</v>
      </c>
      <c r="N30" s="58">
        <v>588.50430000000006</v>
      </c>
      <c r="O30" s="58">
        <v>670.23309999999992</v>
      </c>
      <c r="P30" s="58">
        <v>822.01909999999998</v>
      </c>
      <c r="Q30" s="58"/>
      <c r="R30" s="58">
        <v>10.973423</v>
      </c>
      <c r="S30" s="58">
        <v>61.931622509999997</v>
      </c>
      <c r="T30" s="58">
        <v>123.45355992</v>
      </c>
      <c r="U30" s="58">
        <v>176.11917558000002</v>
      </c>
      <c r="V30" s="58">
        <v>233.71169363999999</v>
      </c>
      <c r="W30" s="58"/>
      <c r="X30" s="58"/>
      <c r="Y30" s="58"/>
      <c r="Z30" s="58"/>
      <c r="AA30" s="58"/>
      <c r="AB30" s="58"/>
      <c r="AC30" s="58"/>
    </row>
    <row r="31" spans="1:29" s="91" customFormat="1" ht="12.75" customHeight="1">
      <c r="A31" s="531" t="s">
        <v>1339</v>
      </c>
      <c r="B31" s="616" t="s">
        <v>1228</v>
      </c>
      <c r="C31" s="531" t="s">
        <v>1340</v>
      </c>
      <c r="D31" s="58">
        <f t="shared" si="1"/>
        <v>4843.2642000000005</v>
      </c>
      <c r="E31" s="58">
        <v>490.06</v>
      </c>
      <c r="F31" s="58">
        <v>1001.7682</v>
      </c>
      <c r="G31" s="58">
        <v>1581.0450000000001</v>
      </c>
      <c r="H31" s="58">
        <v>2091.1257000000001</v>
      </c>
      <c r="I31" s="58">
        <v>2421.9491000000003</v>
      </c>
      <c r="J31" s="58">
        <v>2713.0535</v>
      </c>
      <c r="K31" s="58">
        <v>3073.2602999999999</v>
      </c>
      <c r="L31" s="58">
        <v>3538.3535000000002</v>
      </c>
      <c r="M31" s="58">
        <v>3771.3666000000003</v>
      </c>
      <c r="N31" s="58">
        <v>4102.6907000000001</v>
      </c>
      <c r="O31" s="58">
        <v>4381.2510000000002</v>
      </c>
      <c r="P31" s="58">
        <v>4843.2642000000005</v>
      </c>
      <c r="Q31" s="58"/>
      <c r="R31" s="58">
        <v>196.40872341999997</v>
      </c>
      <c r="S31" s="58">
        <v>804.70099349999998</v>
      </c>
      <c r="T31" s="58">
        <v>1306.8504127599999</v>
      </c>
      <c r="U31" s="58">
        <v>1736.2786807299999</v>
      </c>
      <c r="V31" s="58">
        <v>2160.5220088900001</v>
      </c>
      <c r="W31" s="58"/>
      <c r="X31" s="58"/>
      <c r="Y31" s="58"/>
      <c r="Z31" s="58"/>
      <c r="AA31" s="58"/>
      <c r="AB31" s="58"/>
      <c r="AC31" s="58"/>
    </row>
    <row r="32" spans="1:29" s="91" customFormat="1" ht="12.75" customHeight="1">
      <c r="A32" s="531" t="s">
        <v>1341</v>
      </c>
      <c r="B32" s="616" t="s">
        <v>98</v>
      </c>
      <c r="C32" s="531" t="s">
        <v>1342</v>
      </c>
      <c r="D32" s="58">
        <f t="shared" si="1"/>
        <v>13608.633400000001</v>
      </c>
      <c r="E32" s="58">
        <v>762.90670000000011</v>
      </c>
      <c r="F32" s="58">
        <v>1684.9122</v>
      </c>
      <c r="G32" s="58">
        <v>3019.6142</v>
      </c>
      <c r="H32" s="58">
        <v>4095.1288999999997</v>
      </c>
      <c r="I32" s="58">
        <v>5156.4951999999994</v>
      </c>
      <c r="J32" s="58">
        <v>6325.0948000000008</v>
      </c>
      <c r="K32" s="58">
        <v>7414.9926999999998</v>
      </c>
      <c r="L32" s="58">
        <v>8585.8696999999993</v>
      </c>
      <c r="M32" s="58">
        <v>9672.865200000002</v>
      </c>
      <c r="N32" s="58">
        <v>10873.689299999998</v>
      </c>
      <c r="O32" s="58">
        <v>11955.623100000001</v>
      </c>
      <c r="P32" s="58">
        <v>13608.633400000001</v>
      </c>
      <c r="Q32" s="58"/>
      <c r="R32" s="58">
        <v>52.431753690000001</v>
      </c>
      <c r="S32" s="58">
        <v>294.18731607999996</v>
      </c>
      <c r="T32" s="58">
        <v>520.68870078999998</v>
      </c>
      <c r="U32" s="58">
        <v>706.76248062000002</v>
      </c>
      <c r="V32" s="58">
        <v>1002.8811012799999</v>
      </c>
      <c r="W32" s="58"/>
      <c r="X32" s="58"/>
      <c r="Y32" s="58"/>
      <c r="Z32" s="58"/>
      <c r="AA32" s="58"/>
      <c r="AB32" s="58"/>
      <c r="AC32" s="58"/>
    </row>
    <row r="33" spans="1:29" s="91" customFormat="1" ht="12.75" customHeight="1">
      <c r="A33" s="531" t="s">
        <v>1344</v>
      </c>
      <c r="B33" s="616" t="s">
        <v>1343</v>
      </c>
      <c r="C33" s="531" t="s">
        <v>1345</v>
      </c>
      <c r="D33" s="58">
        <f t="shared" si="1"/>
        <v>4191.6763000000001</v>
      </c>
      <c r="E33" s="58">
        <v>83.583699999999993</v>
      </c>
      <c r="F33" s="58">
        <v>441.75170000000003</v>
      </c>
      <c r="G33" s="58">
        <v>705.69330000000002</v>
      </c>
      <c r="H33" s="58">
        <v>1083.8318000000002</v>
      </c>
      <c r="I33" s="58">
        <v>1420.6506999999999</v>
      </c>
      <c r="J33" s="58">
        <v>1782.6020000000001</v>
      </c>
      <c r="K33" s="58">
        <v>2083.6334999999999</v>
      </c>
      <c r="L33" s="58">
        <v>2525.9622000000004</v>
      </c>
      <c r="M33" s="58">
        <v>2852.7547000000004</v>
      </c>
      <c r="N33" s="58">
        <v>3203.2975999999999</v>
      </c>
      <c r="O33" s="58">
        <v>3550.2637999999997</v>
      </c>
      <c r="P33" s="58">
        <v>4191.6763000000001</v>
      </c>
      <c r="Q33" s="58"/>
      <c r="R33" s="58">
        <v>77.393224769999989</v>
      </c>
      <c r="S33" s="58">
        <v>390.04382046000001</v>
      </c>
      <c r="T33" s="58">
        <v>775.02739172000008</v>
      </c>
      <c r="U33" s="58">
        <v>1100.3264937399999</v>
      </c>
      <c r="V33" s="58">
        <v>1500.6632484900001</v>
      </c>
      <c r="W33" s="58"/>
      <c r="X33" s="58"/>
      <c r="Y33" s="58"/>
      <c r="Z33" s="58"/>
      <c r="AA33" s="58"/>
      <c r="AB33" s="58"/>
      <c r="AC33" s="58"/>
    </row>
    <row r="34" spans="1:29" s="91" customFormat="1" ht="12.75" customHeight="1">
      <c r="A34" s="531" t="s">
        <v>752</v>
      </c>
      <c r="B34" s="616" t="s">
        <v>44</v>
      </c>
      <c r="C34" s="531" t="s">
        <v>753</v>
      </c>
      <c r="D34" s="58">
        <f t="shared" si="1"/>
        <v>33392.835200000001</v>
      </c>
      <c r="E34" s="58">
        <v>498.07080000000002</v>
      </c>
      <c r="F34" s="58">
        <v>3496.0865999999996</v>
      </c>
      <c r="G34" s="58">
        <v>6623.5555999999997</v>
      </c>
      <c r="H34" s="58">
        <v>9559.0006999999987</v>
      </c>
      <c r="I34" s="58">
        <v>12511.485500000001</v>
      </c>
      <c r="J34" s="58">
        <v>16808.255499999999</v>
      </c>
      <c r="K34" s="58">
        <v>19108.918099999999</v>
      </c>
      <c r="L34" s="58">
        <v>20538.597000000002</v>
      </c>
      <c r="M34" s="58">
        <v>22360.842399999998</v>
      </c>
      <c r="N34" s="58">
        <v>25567.101500000001</v>
      </c>
      <c r="O34" s="58">
        <v>28563.142100000001</v>
      </c>
      <c r="P34" s="58">
        <v>33392.835200000001</v>
      </c>
      <c r="Q34" s="58"/>
      <c r="R34" s="58">
        <v>557.55470349000007</v>
      </c>
      <c r="S34" s="58">
        <v>3730.0579320900001</v>
      </c>
      <c r="T34" s="58">
        <v>6753.5445916799999</v>
      </c>
      <c r="U34" s="58">
        <v>10019.397721520001</v>
      </c>
      <c r="V34" s="58">
        <v>13096.905051690001</v>
      </c>
      <c r="W34" s="58"/>
      <c r="X34" s="58"/>
      <c r="Y34" s="58"/>
      <c r="Z34" s="58"/>
      <c r="AA34" s="58"/>
      <c r="AB34" s="58"/>
      <c r="AC34" s="58"/>
    </row>
    <row r="35" spans="1:29" s="91" customFormat="1" ht="12.75" customHeight="1">
      <c r="A35" s="531" t="s">
        <v>1347</v>
      </c>
      <c r="B35" s="616" t="s">
        <v>1346</v>
      </c>
      <c r="C35" s="531" t="s">
        <v>1348</v>
      </c>
      <c r="D35" s="58">
        <f t="shared" si="1"/>
        <v>30150.2264</v>
      </c>
      <c r="E35" s="58">
        <v>2540.9623999999999</v>
      </c>
      <c r="F35" s="58">
        <v>4977.5817000000006</v>
      </c>
      <c r="G35" s="58">
        <v>7381.9483999999993</v>
      </c>
      <c r="H35" s="58">
        <v>9868.5622000000003</v>
      </c>
      <c r="I35" s="58">
        <v>12305.370500000001</v>
      </c>
      <c r="J35" s="58">
        <v>14759.9455</v>
      </c>
      <c r="K35" s="58">
        <v>17227.145800000002</v>
      </c>
      <c r="L35" s="58">
        <v>19746.344699999998</v>
      </c>
      <c r="M35" s="58">
        <v>22208.269700000001</v>
      </c>
      <c r="N35" s="58">
        <v>24822.987200000003</v>
      </c>
      <c r="O35" s="58">
        <v>27376.5982</v>
      </c>
      <c r="P35" s="58">
        <v>30150.2264</v>
      </c>
      <c r="Q35" s="58"/>
      <c r="R35" s="58">
        <v>840.76792490000003</v>
      </c>
      <c r="S35" s="58">
        <v>1792.62991253</v>
      </c>
      <c r="T35" s="58">
        <v>2737.1768703000002</v>
      </c>
      <c r="U35" s="58">
        <v>3700.5218578200002</v>
      </c>
      <c r="V35" s="58">
        <v>4700.8618595400003</v>
      </c>
      <c r="W35" s="58"/>
      <c r="X35" s="58"/>
      <c r="Y35" s="58"/>
      <c r="Z35" s="58"/>
      <c r="AA35" s="58"/>
      <c r="AB35" s="58"/>
      <c r="AC35" s="58"/>
    </row>
    <row r="36" spans="1:29" s="91" customFormat="1" ht="5.0999999999999996" customHeight="1">
      <c r="A36" s="530"/>
      <c r="B36" s="609"/>
      <c r="C36" s="530"/>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row>
    <row r="37" spans="1:29" s="625" customFormat="1" ht="38.25">
      <c r="A37" s="622" t="s">
        <v>1350</v>
      </c>
      <c r="B37" s="621" t="s">
        <v>1349</v>
      </c>
      <c r="C37" s="622" t="s">
        <v>1351</v>
      </c>
      <c r="D37" s="60">
        <f>P37</f>
        <v>22379.225000000006</v>
      </c>
      <c r="E37" s="60">
        <v>3673.6169999999993</v>
      </c>
      <c r="F37" s="60">
        <v>4735.5102000000043</v>
      </c>
      <c r="G37" s="60">
        <v>4131.0887999999977</v>
      </c>
      <c r="H37" s="60">
        <v>6462.7375000000029</v>
      </c>
      <c r="I37" s="60">
        <v>7919.8499000000011</v>
      </c>
      <c r="J37" s="60">
        <v>8328.1377999999968</v>
      </c>
      <c r="K37" s="60">
        <v>9068.0582999999897</v>
      </c>
      <c r="L37" s="60">
        <v>12427.857399999994</v>
      </c>
      <c r="M37" s="60">
        <v>15975.802399999986</v>
      </c>
      <c r="N37" s="60">
        <v>16791.578899999993</v>
      </c>
      <c r="O37" s="60">
        <v>18788.76909999999</v>
      </c>
      <c r="P37" s="60">
        <v>22379.225000000006</v>
      </c>
      <c r="Q37" s="60"/>
      <c r="R37" s="60">
        <v>2320.4078254400001</v>
      </c>
      <c r="S37" s="60">
        <v>1738.9621120500001</v>
      </c>
      <c r="T37" s="60">
        <v>4723.5241058600004</v>
      </c>
      <c r="U37" s="60">
        <v>7552.6806219800001</v>
      </c>
      <c r="V37" s="60">
        <v>7563.0620443700027</v>
      </c>
      <c r="W37" s="60"/>
      <c r="X37" s="60"/>
      <c r="Y37" s="60"/>
      <c r="Z37" s="60"/>
      <c r="AA37" s="60"/>
      <c r="AB37" s="60"/>
      <c r="AC37" s="60"/>
    </row>
    <row r="38" spans="1:29" s="91" customFormat="1" ht="5.0999999999999996" customHeight="1">
      <c r="A38" s="530"/>
      <c r="B38" s="609"/>
      <c r="C38" s="53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row>
    <row r="39" spans="1:29" s="91" customFormat="1" ht="25.5">
      <c r="A39" s="611" t="s">
        <v>2969</v>
      </c>
      <c r="B39" s="610" t="s">
        <v>3281</v>
      </c>
      <c r="C39" s="611" t="s">
        <v>3288</v>
      </c>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row>
    <row r="40" spans="1:29" s="91" customFormat="1" ht="25.5" customHeight="1">
      <c r="A40" s="529" t="s">
        <v>1353</v>
      </c>
      <c r="B40" s="623" t="s">
        <v>1352</v>
      </c>
      <c r="C40" s="529" t="s">
        <v>1354</v>
      </c>
      <c r="D40" s="58">
        <f t="shared" ref="D40:D41" si="2">P40</f>
        <v>28814.907600000002</v>
      </c>
      <c r="E40" s="58">
        <v>316.35609999999997</v>
      </c>
      <c r="F40" s="58">
        <v>1622.4363999999998</v>
      </c>
      <c r="G40" s="58">
        <v>3092.7867999999999</v>
      </c>
      <c r="H40" s="58">
        <v>4886.7340999999997</v>
      </c>
      <c r="I40" s="58">
        <v>6402.8635999999997</v>
      </c>
      <c r="J40" s="58">
        <v>8717.2103999999999</v>
      </c>
      <c r="K40" s="58">
        <v>11074.488499999999</v>
      </c>
      <c r="L40" s="58">
        <v>13728.0995</v>
      </c>
      <c r="M40" s="58">
        <v>16096.7988</v>
      </c>
      <c r="N40" s="58">
        <v>19390.079100000003</v>
      </c>
      <c r="O40" s="58">
        <v>23509.450699999998</v>
      </c>
      <c r="P40" s="58">
        <v>28814.907600000002</v>
      </c>
      <c r="Q40" s="58"/>
      <c r="R40" s="58">
        <v>192.732606</v>
      </c>
      <c r="S40" s="58">
        <v>620.33746153000004</v>
      </c>
      <c r="T40" s="58">
        <v>2093.6804711899999</v>
      </c>
      <c r="U40" s="58">
        <v>3422.1258330999999</v>
      </c>
      <c r="V40" s="58">
        <v>5775.6625831499996</v>
      </c>
      <c r="W40" s="58"/>
      <c r="X40" s="58"/>
      <c r="Y40" s="58"/>
      <c r="Z40" s="58"/>
      <c r="AA40" s="58"/>
      <c r="AB40" s="58"/>
      <c r="AC40" s="58"/>
    </row>
    <row r="41" spans="1:29" s="91" customFormat="1" ht="12.75" customHeight="1">
      <c r="A41" s="529" t="s">
        <v>1356</v>
      </c>
      <c r="B41" s="623" t="s">
        <v>1355</v>
      </c>
      <c r="C41" s="529" t="s">
        <v>1357</v>
      </c>
      <c r="D41" s="58">
        <f t="shared" si="2"/>
        <v>66.644100000000009</v>
      </c>
      <c r="E41" s="58">
        <v>3.9786999999999999</v>
      </c>
      <c r="F41" s="58">
        <v>6.7836999999999996</v>
      </c>
      <c r="G41" s="58">
        <v>11.8506</v>
      </c>
      <c r="H41" s="58">
        <v>25.366299999999999</v>
      </c>
      <c r="I41" s="58">
        <v>27.863700000000001</v>
      </c>
      <c r="J41" s="58">
        <v>31.5853</v>
      </c>
      <c r="K41" s="58">
        <v>34.941699999999997</v>
      </c>
      <c r="L41" s="58">
        <v>40.352599999999995</v>
      </c>
      <c r="M41" s="58">
        <v>44.463699999999996</v>
      </c>
      <c r="N41" s="58">
        <v>49.966900000000003</v>
      </c>
      <c r="O41" s="58">
        <v>53.4298</v>
      </c>
      <c r="P41" s="58">
        <v>66.644100000000009</v>
      </c>
      <c r="Q41" s="58"/>
      <c r="R41" s="58">
        <v>3.7727460000000002</v>
      </c>
      <c r="S41" s="58">
        <v>17.009253999999999</v>
      </c>
      <c r="T41" s="58">
        <v>19.766123</v>
      </c>
      <c r="U41" s="58">
        <v>22.65699</v>
      </c>
      <c r="V41" s="58">
        <v>28.262419000000001</v>
      </c>
      <c r="W41" s="58"/>
      <c r="X41" s="58"/>
      <c r="Y41" s="58"/>
      <c r="Z41" s="58"/>
      <c r="AA41" s="58"/>
      <c r="AB41" s="58"/>
      <c r="AC41" s="58"/>
    </row>
    <row r="42" spans="1:29" s="91" customFormat="1" ht="5.0999999999999996" customHeight="1">
      <c r="A42" s="530"/>
      <c r="B42" s="609"/>
      <c r="C42" s="530"/>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row>
    <row r="43" spans="1:29" s="625" customFormat="1" ht="51">
      <c r="A43" s="622" t="s">
        <v>1359</v>
      </c>
      <c r="B43" s="621" t="s">
        <v>1358</v>
      </c>
      <c r="C43" s="622" t="s">
        <v>1360</v>
      </c>
      <c r="D43" s="60">
        <f>P43</f>
        <v>28748.263500000001</v>
      </c>
      <c r="E43" s="60">
        <v>312.37739999999997</v>
      </c>
      <c r="F43" s="60">
        <v>1615.6526999999999</v>
      </c>
      <c r="G43" s="60">
        <v>3080.9361999999996</v>
      </c>
      <c r="H43" s="60">
        <v>4861.3678</v>
      </c>
      <c r="I43" s="60">
        <v>6374.9998999999998</v>
      </c>
      <c r="J43" s="60">
        <v>8685.6250999999993</v>
      </c>
      <c r="K43" s="60">
        <v>11039.5468</v>
      </c>
      <c r="L43" s="60">
        <v>13687.7469</v>
      </c>
      <c r="M43" s="60">
        <v>16052.3351</v>
      </c>
      <c r="N43" s="60">
        <v>19340.112200000003</v>
      </c>
      <c r="O43" s="60">
        <v>23456.020899999996</v>
      </c>
      <c r="P43" s="60">
        <v>28748.263500000001</v>
      </c>
      <c r="Q43" s="60"/>
      <c r="R43" s="60">
        <v>188.95985999999999</v>
      </c>
      <c r="S43" s="60">
        <v>603.32820752999999</v>
      </c>
      <c r="T43" s="60">
        <v>2073.9143481900001</v>
      </c>
      <c r="U43" s="60">
        <v>3399.4688431</v>
      </c>
      <c r="V43" s="60">
        <v>5747.4001641499999</v>
      </c>
      <c r="W43" s="60"/>
      <c r="X43" s="60"/>
      <c r="Y43" s="60"/>
      <c r="Z43" s="60"/>
      <c r="AA43" s="60"/>
      <c r="AB43" s="60"/>
      <c r="AC43" s="60"/>
    </row>
    <row r="44" spans="1:29" s="91" customFormat="1" ht="5.0999999999999996" customHeight="1">
      <c r="A44" s="530"/>
      <c r="B44" s="609"/>
      <c r="C44" s="530"/>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row>
    <row r="45" spans="1:29" s="625" customFormat="1" ht="25.5">
      <c r="A45" s="622" t="s">
        <v>3292</v>
      </c>
      <c r="B45" s="621" t="s">
        <v>1361</v>
      </c>
      <c r="C45" s="622" t="s">
        <v>1362</v>
      </c>
      <c r="D45" s="60">
        <f>P45</f>
        <v>-6369.0384999999951</v>
      </c>
      <c r="E45" s="60">
        <v>3361.2395999999994</v>
      </c>
      <c r="F45" s="60">
        <v>3119.8575000000046</v>
      </c>
      <c r="G45" s="60">
        <v>1050.1525999999981</v>
      </c>
      <c r="H45" s="60">
        <v>1601.3697000000029</v>
      </c>
      <c r="I45" s="60">
        <v>1544.8500000000013</v>
      </c>
      <c r="J45" s="60">
        <v>-357.48730000000251</v>
      </c>
      <c r="K45" s="60">
        <v>-1971.4885000000104</v>
      </c>
      <c r="L45" s="60">
        <v>-1259.8895000000066</v>
      </c>
      <c r="M45" s="60">
        <v>-76.532700000014302</v>
      </c>
      <c r="N45" s="60">
        <v>-2548.5333000000101</v>
      </c>
      <c r="O45" s="60">
        <v>-4667.2518000000055</v>
      </c>
      <c r="P45" s="60">
        <v>-6369.0384999999951</v>
      </c>
      <c r="Q45" s="60"/>
      <c r="R45" s="60">
        <v>2131.4479654400002</v>
      </c>
      <c r="S45" s="60">
        <v>1135.63390452</v>
      </c>
      <c r="T45" s="60">
        <v>2649.6097576699999</v>
      </c>
      <c r="U45" s="60">
        <v>4153.2117788799997</v>
      </c>
      <c r="V45" s="60">
        <v>1815.6618802200032</v>
      </c>
      <c r="W45" s="60"/>
      <c r="X45" s="60"/>
      <c r="Y45" s="60"/>
      <c r="Z45" s="60"/>
      <c r="AA45" s="60"/>
      <c r="AB45" s="60"/>
      <c r="AC45" s="60"/>
    </row>
    <row r="46" spans="1:29" s="91" customFormat="1" ht="5.0999999999999996" customHeight="1">
      <c r="A46" s="530"/>
      <c r="B46" s="609"/>
      <c r="C46" s="530"/>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row>
    <row r="47" spans="1:29" s="91" customFormat="1" ht="38.25">
      <c r="A47" s="611" t="s">
        <v>2970</v>
      </c>
      <c r="B47" s="610" t="s">
        <v>3280</v>
      </c>
      <c r="C47" s="611" t="s">
        <v>3289</v>
      </c>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row>
    <row r="48" spans="1:29" s="91" customFormat="1" ht="25.5" customHeight="1">
      <c r="A48" s="529" t="s">
        <v>1364</v>
      </c>
      <c r="B48" s="623" t="s">
        <v>1363</v>
      </c>
      <c r="C48" s="529" t="s">
        <v>1365</v>
      </c>
      <c r="D48" s="58">
        <f>P48</f>
        <v>4510.7276549999997</v>
      </c>
      <c r="E48" s="58">
        <v>441.2441</v>
      </c>
      <c r="F48" s="58">
        <v>618.60590000000002</v>
      </c>
      <c r="G48" s="58">
        <v>789.37049999999999</v>
      </c>
      <c r="H48" s="58">
        <v>1009.8386</v>
      </c>
      <c r="I48" s="58">
        <v>1315.1780000000001</v>
      </c>
      <c r="J48" s="58">
        <v>1498.1183999999998</v>
      </c>
      <c r="K48" s="58">
        <v>1868.8998999999999</v>
      </c>
      <c r="L48" s="58">
        <v>2112.8200000000002</v>
      </c>
      <c r="M48" s="58">
        <v>2109.6176</v>
      </c>
      <c r="N48" s="58">
        <v>2445.5582999999997</v>
      </c>
      <c r="O48" s="58">
        <v>3992.009814</v>
      </c>
      <c r="P48" s="58">
        <v>4510.7276549999997</v>
      </c>
      <c r="Q48" s="58"/>
      <c r="R48" s="58">
        <v>-261.90859699999999</v>
      </c>
      <c r="S48" s="58">
        <v>-395.37820900000003</v>
      </c>
      <c r="T48" s="58">
        <v>-517.38343499999996</v>
      </c>
      <c r="U48" s="58">
        <v>-734.40980300000001</v>
      </c>
      <c r="V48" s="58">
        <v>-350.595395</v>
      </c>
      <c r="W48" s="58"/>
      <c r="X48" s="58"/>
      <c r="Y48" s="58"/>
      <c r="Z48" s="58"/>
      <c r="AA48" s="58"/>
      <c r="AB48" s="58"/>
      <c r="AC48" s="58"/>
    </row>
    <row r="49" spans="1:29" s="91" customFormat="1" ht="12.75" customHeight="1">
      <c r="A49" s="531" t="s">
        <v>1367</v>
      </c>
      <c r="B49" s="616" t="s">
        <v>1366</v>
      </c>
      <c r="C49" s="531" t="s">
        <v>1368</v>
      </c>
      <c r="D49" s="58">
        <f t="shared" ref="D49:D53" si="3">P49</f>
        <v>4510.7276549999997</v>
      </c>
      <c r="E49" s="58">
        <v>441.2441</v>
      </c>
      <c r="F49" s="58">
        <v>618.60590000000002</v>
      </c>
      <c r="G49" s="58">
        <v>789.37049999999999</v>
      </c>
      <c r="H49" s="58">
        <v>1009.8386</v>
      </c>
      <c r="I49" s="58">
        <v>1315.1780000000001</v>
      </c>
      <c r="J49" s="58">
        <v>1498.1183999999998</v>
      </c>
      <c r="K49" s="58">
        <v>1868.8998999999999</v>
      </c>
      <c r="L49" s="58">
        <v>2112.8200000000002</v>
      </c>
      <c r="M49" s="58">
        <v>2109.6176</v>
      </c>
      <c r="N49" s="58">
        <v>2445.5582999999997</v>
      </c>
      <c r="O49" s="58">
        <v>3992.009814</v>
      </c>
      <c r="P49" s="58">
        <v>4510.7276549999997</v>
      </c>
      <c r="Q49" s="58"/>
      <c r="R49" s="58">
        <v>-261.90859699999999</v>
      </c>
      <c r="S49" s="58">
        <v>-395.37820900000003</v>
      </c>
      <c r="T49" s="58">
        <v>-517.38343499999996</v>
      </c>
      <c r="U49" s="58">
        <v>-734.40980300000001</v>
      </c>
      <c r="V49" s="58">
        <v>-350.595395</v>
      </c>
      <c r="W49" s="58"/>
      <c r="X49" s="58"/>
      <c r="Y49" s="58"/>
      <c r="Z49" s="58"/>
      <c r="AA49" s="58"/>
      <c r="AB49" s="58"/>
      <c r="AC49" s="58"/>
    </row>
    <row r="50" spans="1:29" s="91" customFormat="1" ht="12.75" customHeight="1">
      <c r="A50" s="531" t="s">
        <v>1370</v>
      </c>
      <c r="B50" s="616" t="s">
        <v>1369</v>
      </c>
      <c r="C50" s="531" t="s">
        <v>1371</v>
      </c>
      <c r="D50" s="58">
        <f t="shared" si="3"/>
        <v>0</v>
      </c>
      <c r="E50" s="58">
        <v>0</v>
      </c>
      <c r="F50" s="58">
        <v>0</v>
      </c>
      <c r="G50" s="58">
        <v>0</v>
      </c>
      <c r="H50" s="58">
        <v>0</v>
      </c>
      <c r="I50" s="58">
        <v>0</v>
      </c>
      <c r="J50" s="58">
        <v>0</v>
      </c>
      <c r="K50" s="58">
        <v>0</v>
      </c>
      <c r="L50" s="58">
        <v>0</v>
      </c>
      <c r="M50" s="58">
        <v>0</v>
      </c>
      <c r="N50" s="58">
        <v>0</v>
      </c>
      <c r="O50" s="58">
        <v>0</v>
      </c>
      <c r="P50" s="58">
        <v>0</v>
      </c>
      <c r="Q50" s="58"/>
      <c r="R50" s="58">
        <v>0</v>
      </c>
      <c r="S50" s="58">
        <v>0</v>
      </c>
      <c r="T50" s="58">
        <v>0</v>
      </c>
      <c r="U50" s="58">
        <v>0</v>
      </c>
      <c r="V50" s="58">
        <v>0</v>
      </c>
      <c r="W50" s="58"/>
      <c r="X50" s="58"/>
      <c r="Y50" s="58"/>
      <c r="Z50" s="58"/>
      <c r="AA50" s="58"/>
      <c r="AB50" s="58"/>
      <c r="AC50" s="58"/>
    </row>
    <row r="51" spans="1:29" s="91" customFormat="1" ht="12.75" customHeight="1">
      <c r="A51" s="529" t="s">
        <v>1373</v>
      </c>
      <c r="B51" s="623" t="s">
        <v>1372</v>
      </c>
      <c r="C51" s="529" t="s">
        <v>1374</v>
      </c>
      <c r="D51" s="58">
        <f t="shared" si="3"/>
        <v>11743.012197</v>
      </c>
      <c r="E51" s="58">
        <v>1864.6122</v>
      </c>
      <c r="F51" s="58">
        <v>3235.1299000000004</v>
      </c>
      <c r="G51" s="58">
        <v>3253.7492000000002</v>
      </c>
      <c r="H51" s="58">
        <v>5241.2575000000006</v>
      </c>
      <c r="I51" s="58">
        <v>5969.1695</v>
      </c>
      <c r="J51" s="58">
        <v>6386.7573000000002</v>
      </c>
      <c r="K51" s="58">
        <v>6571.8558999999996</v>
      </c>
      <c r="L51" s="58">
        <v>6061.4951999999994</v>
      </c>
      <c r="M51" s="58">
        <v>5283.0616000000009</v>
      </c>
      <c r="N51" s="58">
        <v>7310.7156999999997</v>
      </c>
      <c r="O51" s="58">
        <v>10521.518174000001</v>
      </c>
      <c r="P51" s="58">
        <v>11743.012197</v>
      </c>
      <c r="Q51" s="58"/>
      <c r="R51" s="58">
        <v>-192.09831</v>
      </c>
      <c r="S51" s="58">
        <v>-90.822338000000002</v>
      </c>
      <c r="T51" s="58">
        <v>-959.21972100000005</v>
      </c>
      <c r="U51" s="58">
        <v>-1217.5176489999999</v>
      </c>
      <c r="V51" s="58">
        <v>-307.81204200000002</v>
      </c>
      <c r="W51" s="58"/>
      <c r="X51" s="58"/>
      <c r="Y51" s="58"/>
      <c r="Z51" s="58"/>
      <c r="AA51" s="58"/>
      <c r="AB51" s="58"/>
      <c r="AC51" s="58"/>
    </row>
    <row r="52" spans="1:29" s="91" customFormat="1" ht="12.75" customHeight="1">
      <c r="A52" s="531" t="s">
        <v>1367</v>
      </c>
      <c r="B52" s="616" t="s">
        <v>1366</v>
      </c>
      <c r="C52" s="531" t="s">
        <v>1368</v>
      </c>
      <c r="D52" s="58">
        <f t="shared" si="3"/>
        <v>9762.5735650000006</v>
      </c>
      <c r="E52" s="58">
        <v>1578.6479999999999</v>
      </c>
      <c r="F52" s="58">
        <v>3037.0770000000002</v>
      </c>
      <c r="G52" s="58">
        <v>3589.297</v>
      </c>
      <c r="H52" s="58">
        <v>5578.1742000000004</v>
      </c>
      <c r="I52" s="58">
        <v>6450.3035</v>
      </c>
      <c r="J52" s="58">
        <v>7263.5742</v>
      </c>
      <c r="K52" s="58">
        <v>7384.8503999999994</v>
      </c>
      <c r="L52" s="58">
        <v>7214.0073999999995</v>
      </c>
      <c r="M52" s="58">
        <v>7435.7682000000004</v>
      </c>
      <c r="N52" s="58">
        <v>8609.8287</v>
      </c>
      <c r="O52" s="58">
        <v>9829.8047999999999</v>
      </c>
      <c r="P52" s="58">
        <v>9762.5735650000006</v>
      </c>
      <c r="Q52" s="58"/>
      <c r="R52" s="58">
        <v>149.88298</v>
      </c>
      <c r="S52" s="58">
        <v>864.01536999999996</v>
      </c>
      <c r="T52" s="58">
        <v>1054.680466</v>
      </c>
      <c r="U52" s="58">
        <v>892.42602699999998</v>
      </c>
      <c r="V52" s="58">
        <v>1544.099248</v>
      </c>
      <c r="W52" s="58"/>
      <c r="X52" s="58"/>
      <c r="Y52" s="58"/>
      <c r="Z52" s="58"/>
      <c r="AA52" s="58"/>
      <c r="AB52" s="58"/>
      <c r="AC52" s="58"/>
    </row>
    <row r="53" spans="1:29" s="91" customFormat="1" ht="12.75" customHeight="1">
      <c r="A53" s="531" t="s">
        <v>1370</v>
      </c>
      <c r="B53" s="616" t="s">
        <v>1369</v>
      </c>
      <c r="C53" s="531" t="s">
        <v>1371</v>
      </c>
      <c r="D53" s="58">
        <f t="shared" si="3"/>
        <v>1980.4386320000001</v>
      </c>
      <c r="E53" s="58">
        <v>285.96420000000001</v>
      </c>
      <c r="F53" s="58">
        <v>198.05289999999999</v>
      </c>
      <c r="G53" s="58">
        <v>-335.5478</v>
      </c>
      <c r="H53" s="58">
        <v>-336.91669999999999</v>
      </c>
      <c r="I53" s="58">
        <v>-481.13400000000001</v>
      </c>
      <c r="J53" s="58">
        <v>-876.81690000000003</v>
      </c>
      <c r="K53" s="58">
        <v>-812.99450000000002</v>
      </c>
      <c r="L53" s="58">
        <v>-1152.5121999999999</v>
      </c>
      <c r="M53" s="58">
        <v>-2152.7066</v>
      </c>
      <c r="N53" s="58">
        <v>-1299.1130000000001</v>
      </c>
      <c r="O53" s="58">
        <v>691.71337400000004</v>
      </c>
      <c r="P53" s="58">
        <v>1980.4386320000001</v>
      </c>
      <c r="Q53" s="58"/>
      <c r="R53" s="58">
        <v>-341.98129</v>
      </c>
      <c r="S53" s="58">
        <v>-954.83770800000002</v>
      </c>
      <c r="T53" s="58">
        <v>-2013.900187</v>
      </c>
      <c r="U53" s="58">
        <v>-2109.9436759999999</v>
      </c>
      <c r="V53" s="58">
        <v>-1851.91129</v>
      </c>
      <c r="W53" s="58"/>
      <c r="X53" s="58"/>
      <c r="Y53" s="58"/>
      <c r="Z53" s="58"/>
      <c r="AA53" s="58"/>
      <c r="AB53" s="58"/>
      <c r="AC53" s="58"/>
    </row>
    <row r="54" spans="1:29" s="91" customFormat="1" ht="5.0999999999999996" customHeight="1">
      <c r="A54" s="530"/>
      <c r="B54" s="609"/>
      <c r="C54" s="530"/>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row>
    <row r="55" spans="1:29" s="91" customFormat="1" ht="38.25">
      <c r="A55" s="622" t="s">
        <v>1376</v>
      </c>
      <c r="B55" s="621" t="s">
        <v>1375</v>
      </c>
      <c r="C55" s="622" t="s">
        <v>1377</v>
      </c>
      <c r="D55" s="61">
        <f>P55</f>
        <v>7232.2845420000003</v>
      </c>
      <c r="E55" s="61">
        <v>1423.3681000000001</v>
      </c>
      <c r="F55" s="61">
        <v>2616.5240000000003</v>
      </c>
      <c r="G55" s="61">
        <v>2464.3787000000002</v>
      </c>
      <c r="H55" s="61">
        <v>4231.4189000000006</v>
      </c>
      <c r="I55" s="61">
        <v>4653.9915000000001</v>
      </c>
      <c r="J55" s="61">
        <v>4888.6388999999999</v>
      </c>
      <c r="K55" s="61">
        <v>4702.9560000000001</v>
      </c>
      <c r="L55" s="61">
        <v>3948.6751999999992</v>
      </c>
      <c r="M55" s="61">
        <v>3173.4440000000009</v>
      </c>
      <c r="N55" s="61">
        <v>4865.1574000000001</v>
      </c>
      <c r="O55" s="61">
        <v>6529.5083600000007</v>
      </c>
      <c r="P55" s="61">
        <v>7232.2845420000003</v>
      </c>
      <c r="Q55" s="61"/>
      <c r="R55" s="61">
        <v>69.810287000000002</v>
      </c>
      <c r="S55" s="61">
        <v>304.55587100000002</v>
      </c>
      <c r="T55" s="61">
        <v>-441.83628599999997</v>
      </c>
      <c r="U55" s="61">
        <v>-483.107846</v>
      </c>
      <c r="V55" s="61">
        <v>42.783352999999998</v>
      </c>
      <c r="W55" s="61"/>
      <c r="X55" s="61"/>
      <c r="Y55" s="61"/>
      <c r="Z55" s="61"/>
      <c r="AA55" s="61"/>
      <c r="AB55" s="61"/>
      <c r="AC55" s="61"/>
    </row>
    <row r="56" spans="1:29" s="91" customFormat="1" ht="26.25" thickBot="1">
      <c r="A56" s="1075" t="s">
        <v>1379</v>
      </c>
      <c r="B56" s="1074" t="s">
        <v>1378</v>
      </c>
      <c r="C56" s="624" t="s">
        <v>1380</v>
      </c>
      <c r="D56" s="74">
        <f t="shared" ref="D56" si="4">P56</f>
        <v>863.24607417000198</v>
      </c>
      <c r="E56" s="74">
        <v>4784.6075000000001</v>
      </c>
      <c r="F56" s="74">
        <v>5736.3815000000004</v>
      </c>
      <c r="G56" s="74">
        <v>3514.5315000000001</v>
      </c>
      <c r="H56" s="74">
        <v>5832.7858000000006</v>
      </c>
      <c r="I56" s="74">
        <v>6198.8418000000001</v>
      </c>
      <c r="J56" s="74">
        <v>4531.1513999999997</v>
      </c>
      <c r="K56" s="74">
        <v>2731.4675000000002</v>
      </c>
      <c r="L56" s="74">
        <v>2688.7860999999994</v>
      </c>
      <c r="M56" s="74">
        <v>3096.911000000001</v>
      </c>
      <c r="N56" s="74">
        <v>2316.6241000000005</v>
      </c>
      <c r="O56" s="74">
        <v>1862.2565317699909</v>
      </c>
      <c r="P56" s="74">
        <v>863.24607417000198</v>
      </c>
      <c r="Q56" s="74"/>
      <c r="R56" s="74">
        <v>2201.25825244</v>
      </c>
      <c r="S56" s="74">
        <v>1440.18977552</v>
      </c>
      <c r="T56" s="74">
        <v>2207.7734716700002</v>
      </c>
      <c r="U56" s="74">
        <v>3670.1039328799998</v>
      </c>
      <c r="V56" s="74">
        <v>1858.445233220003</v>
      </c>
      <c r="W56" s="74"/>
      <c r="X56" s="74"/>
      <c r="Y56" s="74"/>
      <c r="Z56" s="74"/>
      <c r="AA56" s="74"/>
      <c r="AB56" s="74"/>
      <c r="AC56" s="74"/>
    </row>
    <row r="57" spans="1:29" s="91" customFormat="1" ht="5.0999999999999996" customHeight="1">
      <c r="A57" s="175"/>
      <c r="B57" s="175"/>
      <c r="C57" s="175"/>
    </row>
    <row r="58" spans="1:29" s="91" customFormat="1" ht="12.75" customHeight="1">
      <c r="A58" s="99" t="s">
        <v>2971</v>
      </c>
      <c r="B58" s="99" t="s">
        <v>3279</v>
      </c>
      <c r="C58" s="99" t="s">
        <v>3290</v>
      </c>
    </row>
    <row r="59" spans="1:29" s="91" customFormat="1" ht="12.75" customHeight="1">
      <c r="A59" s="99" t="s">
        <v>3947</v>
      </c>
      <c r="B59" s="99" t="s">
        <v>3948</v>
      </c>
      <c r="C59" s="99" t="s">
        <v>3949</v>
      </c>
      <c r="D59" s="1076"/>
      <c r="E59" s="1076"/>
      <c r="F59" s="1076"/>
      <c r="G59" s="1076"/>
      <c r="H59" s="1076"/>
      <c r="I59" s="1076"/>
      <c r="J59" s="1076"/>
      <c r="K59" s="1076"/>
      <c r="L59" s="1076"/>
      <c r="M59" s="1076"/>
      <c r="N59" s="1076"/>
      <c r="O59" s="1076"/>
      <c r="Q59" s="1076"/>
      <c r="R59" s="1076"/>
      <c r="S59" s="1076"/>
      <c r="T59" s="1076"/>
      <c r="U59" s="1076"/>
      <c r="V59" s="1076"/>
      <c r="W59" s="1076"/>
      <c r="X59" s="1076"/>
      <c r="Y59" s="1076"/>
      <c r="Z59" s="1076"/>
      <c r="AA59" s="1076"/>
      <c r="AB59" s="1076"/>
    </row>
    <row r="60" spans="1:29">
      <c r="A60" s="20" t="s">
        <v>761</v>
      </c>
      <c r="B60" s="20" t="s">
        <v>720</v>
      </c>
      <c r="C60" s="20" t="s">
        <v>2277</v>
      </c>
    </row>
  </sheetData>
  <mergeCells count="7">
    <mergeCell ref="A8:A9"/>
    <mergeCell ref="C8:C9"/>
    <mergeCell ref="Q8:Q9"/>
    <mergeCell ref="R8:AC8"/>
    <mergeCell ref="D8:D9"/>
    <mergeCell ref="E8:P8"/>
    <mergeCell ref="B8:B9"/>
  </mergeCells>
  <hyperlinks>
    <hyperlink ref="A1" location="Содержание!A1" display="Вернутся в СОДЕРЖАНИЕ"/>
    <hyperlink ref="C1" location="Содержание!A1" display="Вернутся в СОДЕРЖАНИЕ"/>
    <hyperlink ref="B1" location="Содержание!A1" display="Вернутся в СОДЕРЖАНИЕ"/>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zoomScale="80" zoomScaleNormal="80" workbookViewId="0">
      <pane xSplit="3" ySplit="8" topLeftCell="F9"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6" width="18.85546875" style="24" customWidth="1"/>
    <col min="17" max="16384" width="9.140625" style="24"/>
  </cols>
  <sheetData>
    <row r="1" spans="1:16" ht="15" customHeight="1">
      <c r="A1" s="49" t="s">
        <v>595</v>
      </c>
      <c r="B1" s="49" t="s">
        <v>202</v>
      </c>
      <c r="C1" s="49" t="s">
        <v>596</v>
      </c>
    </row>
    <row r="2" spans="1:16" ht="5.0999999999999996" customHeight="1"/>
    <row r="3" spans="1:16" s="142" customFormat="1" ht="18.75" customHeight="1">
      <c r="A3" s="178" t="s">
        <v>2596</v>
      </c>
      <c r="B3" s="178" t="s">
        <v>2597</v>
      </c>
      <c r="C3" s="178" t="s">
        <v>2598</v>
      </c>
    </row>
    <row r="4" spans="1:16" s="142" customFormat="1" ht="18.75" customHeight="1">
      <c r="A4" s="141" t="s">
        <v>4523</v>
      </c>
      <c r="B4" s="141" t="s">
        <v>4190</v>
      </c>
      <c r="C4" s="141" t="s">
        <v>4474</v>
      </c>
    </row>
    <row r="5" spans="1:16" s="91" customFormat="1" ht="5.0999999999999996" customHeight="1">
      <c r="A5" s="165"/>
      <c r="B5" s="165"/>
      <c r="C5" s="165"/>
    </row>
    <row r="6" spans="1:16" s="95" customFormat="1" ht="15" customHeight="1" thickBot="1">
      <c r="A6" s="325" t="s">
        <v>1438</v>
      </c>
      <c r="B6" s="325" t="s">
        <v>155</v>
      </c>
      <c r="C6" s="325" t="s">
        <v>1439</v>
      </c>
      <c r="D6" s="97"/>
      <c r="E6" s="97"/>
      <c r="F6" s="97"/>
      <c r="G6" s="97"/>
      <c r="H6" s="97"/>
      <c r="I6" s="97"/>
      <c r="J6" s="97"/>
      <c r="K6" s="97"/>
      <c r="L6" s="97"/>
      <c r="M6" s="97"/>
      <c r="N6" s="97"/>
      <c r="O6" s="97"/>
      <c r="P6" s="97"/>
    </row>
    <row r="7" spans="1:16" s="95" customFormat="1" ht="17.100000000000001" customHeight="1">
      <c r="A7" s="1164"/>
      <c r="B7" s="1164"/>
      <c r="C7" s="1164"/>
      <c r="D7" s="1436" t="s">
        <v>4198</v>
      </c>
      <c r="E7" s="1437"/>
      <c r="F7" s="1437"/>
      <c r="G7" s="1437"/>
      <c r="H7" s="1437"/>
      <c r="I7" s="1437"/>
      <c r="J7" s="1437"/>
      <c r="K7" s="1437"/>
      <c r="L7" s="1437"/>
      <c r="M7" s="1437"/>
      <c r="N7" s="1437"/>
      <c r="O7" s="1437"/>
      <c r="P7" s="1437"/>
    </row>
    <row r="8" spans="1:16" s="95" customFormat="1" ht="17.100000000000001" customHeight="1" thickBot="1">
      <c r="A8" s="1165"/>
      <c r="B8" s="1165"/>
      <c r="C8" s="1165"/>
      <c r="D8" s="1173" t="s">
        <v>4672</v>
      </c>
      <c r="E8" s="1173" t="s">
        <v>4673</v>
      </c>
      <c r="F8" s="1173" t="s">
        <v>4760</v>
      </c>
      <c r="G8" s="1173" t="s">
        <v>5004</v>
      </c>
      <c r="H8" s="1173" t="s">
        <v>5060</v>
      </c>
      <c r="I8" s="1173" t="s">
        <v>5185</v>
      </c>
      <c r="J8" s="1173" t="s">
        <v>5273</v>
      </c>
      <c r="K8" s="1173" t="s">
        <v>5381</v>
      </c>
      <c r="L8" s="1173" t="s">
        <v>5451</v>
      </c>
      <c r="M8" s="1173" t="s">
        <v>5598</v>
      </c>
      <c r="N8" s="1173" t="s">
        <v>5784</v>
      </c>
      <c r="O8" s="1173" t="s">
        <v>5785</v>
      </c>
      <c r="P8" s="1173" t="s">
        <v>5786</v>
      </c>
    </row>
    <row r="9" spans="1:16" ht="12.75" customHeight="1">
      <c r="A9" s="1168" t="s">
        <v>4191</v>
      </c>
      <c r="B9" s="1169" t="s">
        <v>156</v>
      </c>
      <c r="C9" s="1169" t="s">
        <v>5270</v>
      </c>
      <c r="D9" s="1170">
        <v>5</v>
      </c>
      <c r="E9" s="1170">
        <v>5</v>
      </c>
      <c r="F9" s="1170">
        <v>5</v>
      </c>
      <c r="G9" s="1170">
        <v>4.75</v>
      </c>
      <c r="H9" s="1170">
        <v>4.75</v>
      </c>
      <c r="I9" s="1170">
        <v>4.75</v>
      </c>
      <c r="J9" s="1170">
        <v>4.75</v>
      </c>
      <c r="K9" s="1170">
        <v>4.75</v>
      </c>
      <c r="L9" s="1170">
        <v>4.75</v>
      </c>
      <c r="M9" s="1170">
        <v>4.5</v>
      </c>
      <c r="N9" s="1170">
        <v>4.5</v>
      </c>
      <c r="O9" s="1170">
        <v>4.25</v>
      </c>
      <c r="P9" s="1170">
        <v>4.25</v>
      </c>
    </row>
    <row r="10" spans="1:16" ht="12.75" customHeight="1">
      <c r="A10" s="1168" t="s">
        <v>4192</v>
      </c>
      <c r="B10" s="1169" t="s">
        <v>4193</v>
      </c>
      <c r="C10" s="1169" t="s">
        <v>4194</v>
      </c>
      <c r="D10" s="1170">
        <v>6.25</v>
      </c>
      <c r="E10" s="1170">
        <v>6.25</v>
      </c>
      <c r="F10" s="1170">
        <v>6.25</v>
      </c>
      <c r="G10" s="1170">
        <v>6</v>
      </c>
      <c r="H10" s="1170">
        <v>6</v>
      </c>
      <c r="I10" s="1170">
        <v>6</v>
      </c>
      <c r="J10" s="1170">
        <v>6</v>
      </c>
      <c r="K10" s="1170">
        <v>6</v>
      </c>
      <c r="L10" s="1170">
        <v>6</v>
      </c>
      <c r="M10" s="1170">
        <v>6</v>
      </c>
      <c r="N10" s="1170">
        <v>6</v>
      </c>
      <c r="O10" s="1170">
        <v>5.75</v>
      </c>
      <c r="P10" s="1170">
        <v>5.75</v>
      </c>
    </row>
    <row r="11" spans="1:16" ht="12.75" customHeight="1" thickBot="1">
      <c r="A11" s="1166" t="s">
        <v>4195</v>
      </c>
      <c r="B11" s="1167" t="s">
        <v>4196</v>
      </c>
      <c r="C11" s="1167" t="s">
        <v>4197</v>
      </c>
      <c r="D11" s="1171">
        <v>0.25</v>
      </c>
      <c r="E11" s="1172">
        <v>0.25</v>
      </c>
      <c r="F11" s="1172">
        <v>0.25</v>
      </c>
      <c r="G11" s="1172">
        <v>0.25</v>
      </c>
      <c r="H11" s="1172">
        <v>0.25</v>
      </c>
      <c r="I11" s="1172">
        <v>0.25</v>
      </c>
      <c r="J11" s="1172">
        <v>0.25</v>
      </c>
      <c r="K11" s="1172">
        <v>0.75</v>
      </c>
      <c r="L11" s="1172">
        <v>1.5</v>
      </c>
      <c r="M11" s="1172">
        <v>1.5</v>
      </c>
      <c r="N11" s="1172">
        <v>1.5</v>
      </c>
      <c r="O11" s="1172">
        <v>1.75</v>
      </c>
      <c r="P11" s="1172">
        <v>1.75</v>
      </c>
    </row>
    <row r="12" spans="1:16" ht="5.0999999999999996" customHeight="1"/>
    <row r="13" spans="1:16" s="22" customFormat="1" ht="12.75" customHeight="1">
      <c r="A13" s="20" t="s">
        <v>2782</v>
      </c>
      <c r="B13" s="20" t="s">
        <v>2783</v>
      </c>
      <c r="C13" s="20" t="s">
        <v>2784</v>
      </c>
    </row>
  </sheetData>
  <mergeCells count="1">
    <mergeCell ref="D7:P7"/>
  </mergeCells>
  <hyperlinks>
    <hyperlink ref="A1" location="Содержание!A1" display="Вернутся в СОДЕРЖАНИЕ"/>
    <hyperlink ref="C1" location="Содержание!A1" display="Вернутся в СОДЕРЖАНИЕ"/>
    <hyperlink ref="B1" location="Содержание!A1" display="Вернутся в СОДЕРЖАНИЕ"/>
  </hyperlinks>
  <pageMargins left="0.11811023622047245" right="0.11811023622047245" top="0.15748031496062992" bottom="0.15748031496062992" header="0.31496062992125984" footer="0.31496062992125984"/>
  <pageSetup paperSize="9" scale="5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1" width="40.7109375" style="24" customWidth="1"/>
    <col min="2" max="2" width="42.28515625" style="24" customWidth="1"/>
    <col min="3" max="3" width="40.7109375" style="24" customWidth="1"/>
    <col min="4" max="29" width="9.140625" style="24"/>
    <col min="30" max="16384" width="9.140625" style="235"/>
  </cols>
  <sheetData>
    <row r="1" spans="1:29" ht="15" customHeight="1">
      <c r="A1" s="49" t="s">
        <v>595</v>
      </c>
      <c r="B1" s="49" t="s">
        <v>202</v>
      </c>
      <c r="C1" s="49" t="s">
        <v>596</v>
      </c>
    </row>
    <row r="2" spans="1:29" ht="5.0999999999999996" customHeight="1">
      <c r="A2" s="49"/>
      <c r="B2" s="49"/>
      <c r="C2" s="49"/>
    </row>
    <row r="3" spans="1:29" s="82" customFormat="1" ht="18.75" customHeight="1">
      <c r="A3" s="86" t="s">
        <v>4339</v>
      </c>
      <c r="B3" s="93" t="s">
        <v>4340</v>
      </c>
      <c r="C3" s="86" t="s">
        <v>4341</v>
      </c>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row>
    <row r="4" spans="1:29" s="82" customFormat="1" ht="5.0999999999999996" customHeight="1">
      <c r="A4" s="93"/>
      <c r="B4" s="93"/>
      <c r="C4" s="93"/>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row>
    <row r="5" spans="1:29" s="20" customFormat="1" ht="12.75" customHeight="1" thickBot="1">
      <c r="A5" s="96" t="s">
        <v>707</v>
      </c>
      <c r="B5" s="96" t="s">
        <v>707</v>
      </c>
      <c r="C5" s="96" t="s">
        <v>765</v>
      </c>
      <c r="D5" s="97"/>
      <c r="E5" s="97"/>
      <c r="F5" s="97"/>
      <c r="G5" s="97"/>
      <c r="H5" s="97"/>
      <c r="I5" s="97"/>
      <c r="J5" s="97"/>
      <c r="K5" s="97"/>
      <c r="L5" s="97"/>
      <c r="M5" s="97"/>
      <c r="N5" s="97"/>
      <c r="O5" s="97"/>
      <c r="P5" s="97"/>
      <c r="Q5" s="97"/>
      <c r="R5" s="97"/>
      <c r="S5" s="97"/>
      <c r="T5" s="97"/>
      <c r="U5" s="97"/>
      <c r="V5" s="97"/>
      <c r="W5" s="97"/>
      <c r="X5" s="97"/>
      <c r="Y5" s="97"/>
      <c r="Z5" s="97"/>
      <c r="AA5" s="97"/>
      <c r="AB5" s="97"/>
      <c r="AC5" s="97"/>
    </row>
    <row r="6" spans="1:29" s="20" customFormat="1" ht="17.100000000000001" customHeight="1">
      <c r="A6" s="1438"/>
      <c r="B6" s="1438"/>
      <c r="C6" s="1438"/>
      <c r="D6" s="1357">
        <v>2018</v>
      </c>
      <c r="E6" s="1359">
        <v>2018</v>
      </c>
      <c r="F6" s="1360"/>
      <c r="G6" s="1360"/>
      <c r="H6" s="1360"/>
      <c r="I6" s="1360"/>
      <c r="J6" s="1360"/>
      <c r="K6" s="1360"/>
      <c r="L6" s="1360"/>
      <c r="M6" s="1360"/>
      <c r="N6" s="1360"/>
      <c r="O6" s="1360"/>
      <c r="P6" s="1361"/>
      <c r="Q6" s="1357">
        <v>2019</v>
      </c>
      <c r="R6" s="1359">
        <v>2019</v>
      </c>
      <c r="S6" s="1360"/>
      <c r="T6" s="1360"/>
      <c r="U6" s="1360"/>
      <c r="V6" s="1360"/>
      <c r="W6" s="1360"/>
      <c r="X6" s="1360"/>
      <c r="Y6" s="1360"/>
      <c r="Z6" s="1360"/>
      <c r="AA6" s="1360"/>
      <c r="AB6" s="1360"/>
      <c r="AC6" s="1361"/>
    </row>
    <row r="7" spans="1:29" s="20" customFormat="1" ht="17.100000000000001" customHeight="1" thickBot="1">
      <c r="A7" s="1439"/>
      <c r="B7" s="1439"/>
      <c r="C7" s="1439"/>
      <c r="D7" s="1358"/>
      <c r="E7" s="129" t="s">
        <v>777</v>
      </c>
      <c r="F7" s="129" t="s">
        <v>778</v>
      </c>
      <c r="G7" s="129" t="s">
        <v>779</v>
      </c>
      <c r="H7" s="129" t="s">
        <v>780</v>
      </c>
      <c r="I7" s="129" t="s">
        <v>781</v>
      </c>
      <c r="J7" s="129" t="s">
        <v>782</v>
      </c>
      <c r="K7" s="129" t="s">
        <v>783</v>
      </c>
      <c r="L7" s="129" t="s">
        <v>784</v>
      </c>
      <c r="M7" s="129" t="s">
        <v>785</v>
      </c>
      <c r="N7" s="129" t="s">
        <v>786</v>
      </c>
      <c r="O7" s="129" t="s">
        <v>787</v>
      </c>
      <c r="P7" s="129" t="s">
        <v>788</v>
      </c>
      <c r="Q7" s="1358"/>
      <c r="R7" s="129" t="s">
        <v>777</v>
      </c>
      <c r="S7" s="129" t="s">
        <v>778</v>
      </c>
      <c r="T7" s="129" t="s">
        <v>779</v>
      </c>
      <c r="U7" s="129" t="s">
        <v>780</v>
      </c>
      <c r="V7" s="129" t="s">
        <v>781</v>
      </c>
      <c r="W7" s="129" t="s">
        <v>782</v>
      </c>
      <c r="X7" s="129" t="s">
        <v>783</v>
      </c>
      <c r="Y7" s="129" t="s">
        <v>784</v>
      </c>
      <c r="Z7" s="129" t="s">
        <v>785</v>
      </c>
      <c r="AA7" s="129" t="s">
        <v>786</v>
      </c>
      <c r="AB7" s="129" t="s">
        <v>787</v>
      </c>
      <c r="AC7" s="129" t="s">
        <v>788</v>
      </c>
    </row>
    <row r="8" spans="1:29" s="20" customFormat="1" ht="5.0999999999999996" customHeight="1">
      <c r="A8" s="476"/>
      <c r="B8" s="476"/>
      <c r="C8" s="476"/>
      <c r="D8" s="180"/>
      <c r="E8" s="3"/>
      <c r="F8" s="3"/>
      <c r="G8" s="3"/>
      <c r="H8" s="3"/>
      <c r="I8" s="3"/>
      <c r="J8" s="3"/>
      <c r="K8" s="3"/>
      <c r="L8" s="3"/>
      <c r="M8" s="3"/>
      <c r="N8" s="3"/>
      <c r="O8" s="3"/>
      <c r="P8" s="3"/>
      <c r="Q8" s="180"/>
      <c r="R8" s="3"/>
      <c r="S8" s="3"/>
      <c r="T8" s="3"/>
      <c r="U8" s="3"/>
      <c r="V8" s="3"/>
      <c r="W8" s="3"/>
      <c r="X8" s="3"/>
      <c r="Y8" s="3"/>
      <c r="Z8" s="3"/>
      <c r="AA8" s="3"/>
      <c r="AB8" s="3"/>
      <c r="AC8" s="3"/>
    </row>
    <row r="9" spans="1:29" s="20" customFormat="1" ht="25.5">
      <c r="A9" s="854" t="s">
        <v>3962</v>
      </c>
      <c r="B9" s="854" t="s">
        <v>1429</v>
      </c>
      <c r="C9" s="854" t="s">
        <v>3963</v>
      </c>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row>
    <row r="10" spans="1:29" s="20" customFormat="1" ht="12.75" customHeight="1">
      <c r="A10" s="629" t="s">
        <v>1431</v>
      </c>
      <c r="B10" s="629" t="s">
        <v>1430</v>
      </c>
      <c r="C10" s="629" t="s">
        <v>1432</v>
      </c>
      <c r="D10" s="185">
        <f>P10</f>
        <v>4</v>
      </c>
      <c r="E10" s="185">
        <v>4</v>
      </c>
      <c r="F10" s="185">
        <v>4</v>
      </c>
      <c r="G10" s="185">
        <v>4</v>
      </c>
      <c r="H10" s="185">
        <v>4</v>
      </c>
      <c r="I10" s="185">
        <v>4</v>
      </c>
      <c r="J10" s="185">
        <v>4</v>
      </c>
      <c r="K10" s="185">
        <v>4</v>
      </c>
      <c r="L10" s="185">
        <v>4</v>
      </c>
      <c r="M10" s="185">
        <v>4</v>
      </c>
      <c r="N10" s="185">
        <v>4</v>
      </c>
      <c r="O10" s="185">
        <v>4</v>
      </c>
      <c r="P10" s="185">
        <v>4</v>
      </c>
      <c r="Q10" s="185"/>
      <c r="R10" s="185">
        <v>4</v>
      </c>
      <c r="S10" s="185">
        <v>4</v>
      </c>
      <c r="T10" s="185">
        <v>4</v>
      </c>
      <c r="U10" s="185">
        <v>4</v>
      </c>
      <c r="V10" s="185">
        <v>4</v>
      </c>
      <c r="W10" s="185"/>
      <c r="X10" s="185"/>
      <c r="Y10" s="185"/>
      <c r="Z10" s="185"/>
      <c r="AA10" s="185"/>
      <c r="AB10" s="185"/>
      <c r="AC10" s="185"/>
    </row>
    <row r="11" spans="1:29" s="20" customFormat="1" ht="39" customHeight="1">
      <c r="A11" s="629" t="s">
        <v>5134</v>
      </c>
      <c r="B11" s="629" t="s">
        <v>5129</v>
      </c>
      <c r="C11" s="629" t="s">
        <v>5183</v>
      </c>
      <c r="D11" s="185">
        <f>P11</f>
        <v>4</v>
      </c>
      <c r="E11" s="185">
        <v>4</v>
      </c>
      <c r="F11" s="185">
        <v>4</v>
      </c>
      <c r="G11" s="185">
        <v>4</v>
      </c>
      <c r="H11" s="185">
        <v>4</v>
      </c>
      <c r="I11" s="185">
        <v>4</v>
      </c>
      <c r="J11" s="185">
        <v>4</v>
      </c>
      <c r="K11" s="185">
        <v>4</v>
      </c>
      <c r="L11" s="185">
        <v>4</v>
      </c>
      <c r="M11" s="185">
        <v>4</v>
      </c>
      <c r="N11" s="185">
        <v>4</v>
      </c>
      <c r="O11" s="185">
        <v>4</v>
      </c>
      <c r="P11" s="185">
        <v>4</v>
      </c>
      <c r="Q11" s="185"/>
      <c r="R11" s="185">
        <v>4</v>
      </c>
      <c r="S11" s="185">
        <v>4</v>
      </c>
      <c r="T11" s="185">
        <v>4</v>
      </c>
      <c r="U11" s="185">
        <v>4</v>
      </c>
      <c r="V11" s="185">
        <v>4</v>
      </c>
      <c r="W11" s="185"/>
      <c r="X11" s="185"/>
      <c r="Y11" s="185"/>
      <c r="Z11" s="185"/>
      <c r="AA11" s="185"/>
      <c r="AB11" s="185"/>
      <c r="AC11" s="185"/>
    </row>
    <row r="12" spans="1:29" s="20" customFormat="1" ht="40.5" customHeight="1">
      <c r="A12" s="629" t="s">
        <v>5135</v>
      </c>
      <c r="B12" s="629" t="s">
        <v>5130</v>
      </c>
      <c r="C12" s="629" t="s">
        <v>5184</v>
      </c>
      <c r="D12" s="185">
        <f>P12</f>
        <v>12</v>
      </c>
      <c r="E12" s="185">
        <v>12</v>
      </c>
      <c r="F12" s="185">
        <v>12</v>
      </c>
      <c r="G12" s="185">
        <v>12</v>
      </c>
      <c r="H12" s="185">
        <v>12</v>
      </c>
      <c r="I12" s="185">
        <v>12</v>
      </c>
      <c r="J12" s="185">
        <v>12</v>
      </c>
      <c r="K12" s="185">
        <v>12</v>
      </c>
      <c r="L12" s="185">
        <v>12</v>
      </c>
      <c r="M12" s="185">
        <v>12</v>
      </c>
      <c r="N12" s="185">
        <v>12</v>
      </c>
      <c r="O12" s="185">
        <v>12</v>
      </c>
      <c r="P12" s="185">
        <v>12</v>
      </c>
      <c r="Q12" s="185"/>
      <c r="R12" s="185">
        <v>12</v>
      </c>
      <c r="S12" s="185">
        <v>12</v>
      </c>
      <c r="T12" s="185">
        <v>12</v>
      </c>
      <c r="U12" s="185">
        <v>14</v>
      </c>
      <c r="V12" s="185">
        <v>14</v>
      </c>
      <c r="W12" s="185"/>
      <c r="X12" s="185"/>
      <c r="Y12" s="185"/>
      <c r="Z12" s="185"/>
      <c r="AA12" s="185"/>
      <c r="AB12" s="185"/>
      <c r="AC12" s="185"/>
    </row>
    <row r="13" spans="1:29" s="20" customFormat="1" ht="26.25" customHeight="1">
      <c r="A13" s="629" t="s">
        <v>5782</v>
      </c>
      <c r="B13" s="629" t="s">
        <v>5781</v>
      </c>
      <c r="C13" s="1347" t="s">
        <v>5843</v>
      </c>
      <c r="D13" s="185" t="s">
        <v>11</v>
      </c>
      <c r="E13" s="185" t="s">
        <v>11</v>
      </c>
      <c r="F13" s="185" t="s">
        <v>11</v>
      </c>
      <c r="G13" s="185" t="s">
        <v>11</v>
      </c>
      <c r="H13" s="185" t="s">
        <v>11</v>
      </c>
      <c r="I13" s="185" t="s">
        <v>11</v>
      </c>
      <c r="J13" s="185" t="s">
        <v>11</v>
      </c>
      <c r="K13" s="185" t="s">
        <v>11</v>
      </c>
      <c r="L13" s="185" t="s">
        <v>11</v>
      </c>
      <c r="M13" s="185" t="s">
        <v>11</v>
      </c>
      <c r="N13" s="185" t="s">
        <v>11</v>
      </c>
      <c r="O13" s="185" t="s">
        <v>11</v>
      </c>
      <c r="P13" s="185" t="s">
        <v>11</v>
      </c>
      <c r="Q13" s="185"/>
      <c r="R13" s="185" t="s">
        <v>11</v>
      </c>
      <c r="S13" s="185" t="s">
        <v>11</v>
      </c>
      <c r="T13" s="185" t="s">
        <v>11</v>
      </c>
      <c r="U13" s="185">
        <v>0</v>
      </c>
      <c r="V13" s="185">
        <v>0</v>
      </c>
      <c r="W13" s="185"/>
      <c r="X13" s="185"/>
      <c r="Y13" s="185"/>
      <c r="Z13" s="185"/>
      <c r="AA13" s="185"/>
      <c r="AB13" s="185"/>
      <c r="AC13" s="185"/>
    </row>
    <row r="14" spans="1:29" s="20" customFormat="1" ht="25.5">
      <c r="A14" s="854" t="s">
        <v>1433</v>
      </c>
      <c r="B14" s="854" t="s">
        <v>157</v>
      </c>
      <c r="C14" s="854" t="s">
        <v>1434</v>
      </c>
      <c r="D14" s="181">
        <f>AVERAGE(E14:P14)</f>
        <v>8857.356016545762</v>
      </c>
      <c r="E14" s="185">
        <v>8908.4879832258102</v>
      </c>
      <c r="F14" s="185">
        <v>8668.4482817857206</v>
      </c>
      <c r="G14" s="185">
        <v>8941.6195812903206</v>
      </c>
      <c r="H14" s="185">
        <v>8909.8556546666696</v>
      </c>
      <c r="I14" s="185">
        <v>8673.6318767741905</v>
      </c>
      <c r="J14" s="185">
        <v>8633.4870086666706</v>
      </c>
      <c r="K14" s="185">
        <v>8597.4514458064496</v>
      </c>
      <c r="L14" s="185">
        <v>8846.3339290322601</v>
      </c>
      <c r="M14" s="185">
        <v>8977.2968933333304</v>
      </c>
      <c r="N14" s="185">
        <v>8671.1691819354801</v>
      </c>
      <c r="O14" s="185">
        <v>8923.6108530000001</v>
      </c>
      <c r="P14" s="13">
        <v>9536.8795090322601</v>
      </c>
      <c r="Q14" s="181"/>
      <c r="R14" s="185">
        <v>9858.4481148387094</v>
      </c>
      <c r="S14" s="185">
        <v>8878.7168064285706</v>
      </c>
      <c r="T14" s="185">
        <v>8982.9396180645199</v>
      </c>
      <c r="U14" s="185">
        <v>9793.5553966666703</v>
      </c>
      <c r="V14" s="185">
        <v>9907.8215590322598</v>
      </c>
      <c r="W14" s="185"/>
      <c r="X14" s="185"/>
      <c r="Y14" s="185"/>
      <c r="Z14" s="185"/>
      <c r="AA14" s="185"/>
      <c r="AB14" s="185"/>
      <c r="AC14" s="13"/>
    </row>
    <row r="15" spans="1:29" s="20" customFormat="1" ht="12.75" customHeight="1">
      <c r="A15" s="854" t="s">
        <v>1435</v>
      </c>
      <c r="B15" s="854" t="s">
        <v>158</v>
      </c>
      <c r="C15" s="854" t="s">
        <v>1436</v>
      </c>
      <c r="D15" s="181">
        <f>AVERAGE(E15:P15)</f>
        <v>8194.3034304391967</v>
      </c>
      <c r="E15" s="185">
        <v>7953.7373329032198</v>
      </c>
      <c r="F15" s="185">
        <v>7972.70885857143</v>
      </c>
      <c r="G15" s="185">
        <v>8068.74037451613</v>
      </c>
      <c r="H15" s="185">
        <v>8175.7532966666704</v>
      </c>
      <c r="I15" s="185">
        <v>8261.5447396774198</v>
      </c>
      <c r="J15" s="185">
        <v>8169.669766</v>
      </c>
      <c r="K15" s="185">
        <v>8196.5500077419292</v>
      </c>
      <c r="L15" s="185">
        <v>8212.4926729032304</v>
      </c>
      <c r="M15" s="185">
        <v>8236.7085233333401</v>
      </c>
      <c r="N15" s="185">
        <v>8283.1192167741901</v>
      </c>
      <c r="O15" s="185">
        <v>8338.6914216666592</v>
      </c>
      <c r="P15" s="13">
        <v>8461.9249545161292</v>
      </c>
      <c r="Q15" s="181"/>
      <c r="R15" s="185">
        <v>8584.3263840322597</v>
      </c>
      <c r="S15" s="185">
        <v>8522.7628582142806</v>
      </c>
      <c r="T15" s="185">
        <v>8464.9592067741905</v>
      </c>
      <c r="U15" s="185">
        <v>9467.2222420000107</v>
      </c>
      <c r="V15" s="185">
        <v>9562.9462658064494</v>
      </c>
      <c r="W15" s="185"/>
      <c r="X15" s="185"/>
      <c r="Y15" s="185"/>
      <c r="Z15" s="185"/>
      <c r="AA15" s="185"/>
      <c r="AB15" s="185"/>
      <c r="AC15" s="13"/>
    </row>
    <row r="16" spans="1:29" s="20" customFormat="1" ht="12.75" customHeight="1" thickBot="1">
      <c r="A16" s="1142" t="s">
        <v>1437</v>
      </c>
      <c r="B16" s="1142" t="s">
        <v>159</v>
      </c>
      <c r="C16" s="1142" t="s">
        <v>3675</v>
      </c>
      <c r="D16" s="644">
        <f>AVERAGE(E16:P16)</f>
        <v>663.05260225800055</v>
      </c>
      <c r="E16" s="644">
        <v>954.75067161290303</v>
      </c>
      <c r="F16" s="644">
        <v>695.73942821428602</v>
      </c>
      <c r="G16" s="644">
        <v>872.87922935483903</v>
      </c>
      <c r="H16" s="644">
        <v>734.10236399999997</v>
      </c>
      <c r="I16" s="644">
        <v>412.087174193549</v>
      </c>
      <c r="J16" s="644">
        <v>463.81724800000001</v>
      </c>
      <c r="K16" s="644">
        <v>400.901471290323</v>
      </c>
      <c r="L16" s="644">
        <v>633.841267096774</v>
      </c>
      <c r="M16" s="644">
        <v>740.58837500000004</v>
      </c>
      <c r="N16" s="644">
        <v>388.04997548387098</v>
      </c>
      <c r="O16" s="644">
        <v>584.91945833333295</v>
      </c>
      <c r="P16" s="146">
        <v>1074.9545645161299</v>
      </c>
      <c r="Q16" s="644"/>
      <c r="R16" s="644">
        <v>1277.1545906451599</v>
      </c>
      <c r="S16" s="644">
        <v>355.953951071429</v>
      </c>
      <c r="T16" s="644">
        <v>517.98040612903196</v>
      </c>
      <c r="U16" s="644">
        <v>326.33317033333299</v>
      </c>
      <c r="V16" s="644">
        <v>344.875296451613</v>
      </c>
      <c r="W16" s="644"/>
      <c r="X16" s="644"/>
      <c r="Y16" s="644"/>
      <c r="Z16" s="644"/>
      <c r="AA16" s="644"/>
      <c r="AB16" s="644"/>
      <c r="AC16" s="146"/>
    </row>
    <row r="17" spans="1:29" s="20" customFormat="1" ht="5.0999999999999996" customHeight="1">
      <c r="A17" s="183"/>
      <c r="B17" s="183"/>
      <c r="C17" s="183"/>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row>
    <row r="18" spans="1:29" s="20" customFormat="1" ht="12.75" customHeight="1">
      <c r="A18" s="95" t="s">
        <v>2627</v>
      </c>
      <c r="B18" s="95" t="s">
        <v>2628</v>
      </c>
      <c r="C18" s="95" t="s">
        <v>2755</v>
      </c>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row>
  </sheetData>
  <mergeCells count="7">
    <mergeCell ref="Q6:Q7"/>
    <mergeCell ref="R6:AC6"/>
    <mergeCell ref="A6:A7"/>
    <mergeCell ref="C6:C7"/>
    <mergeCell ref="B6:B7"/>
    <mergeCell ref="D6:D7"/>
    <mergeCell ref="E6:P6"/>
  </mergeCells>
  <hyperlinks>
    <hyperlink ref="C1" location="Содержание!A1" display="Вернутся в СОДЕРЖАНИЕ"/>
    <hyperlink ref="A1" location="Содержание!A1" display="Вернутся в СОДЕРЖАНИЕ"/>
    <hyperlink ref="B1" location="Содержание!A1" display="Вернутся в СОДЕРЖАНИЕ"/>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3"/>
  <sheetViews>
    <sheetView zoomScale="80" zoomScaleNormal="80" workbookViewId="0">
      <pane xSplit="3" ySplit="6" topLeftCell="E7"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1" width="40.7109375" style="24" customWidth="1"/>
    <col min="2" max="2" width="42.140625" style="24" customWidth="1"/>
    <col min="3" max="3" width="40.7109375" style="24" customWidth="1"/>
    <col min="4" max="29" width="11.42578125" style="24" customWidth="1"/>
    <col min="30" max="16384" width="9.140625" style="24"/>
  </cols>
  <sheetData>
    <row r="1" spans="1:29" ht="15" customHeight="1">
      <c r="A1" s="49" t="s">
        <v>595</v>
      </c>
      <c r="B1" s="49" t="s">
        <v>202</v>
      </c>
      <c r="C1" s="49" t="s">
        <v>596</v>
      </c>
    </row>
    <row r="2" spans="1:29" ht="5.0999999999999996" customHeight="1">
      <c r="A2" s="49"/>
      <c r="B2" s="49"/>
      <c r="C2" s="49"/>
    </row>
    <row r="3" spans="1:29" s="37" customFormat="1" ht="18.75" customHeight="1">
      <c r="A3" s="141" t="s">
        <v>4343</v>
      </c>
      <c r="B3" s="141" t="s">
        <v>4344</v>
      </c>
      <c r="C3" s="141" t="s">
        <v>4345</v>
      </c>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row>
    <row r="4" spans="1:29" s="22" customFormat="1" ht="5.0999999999999996" customHeight="1" thickBot="1">
      <c r="A4" s="187"/>
      <c r="B4" s="187"/>
      <c r="C4" s="187"/>
      <c r="D4" s="97"/>
      <c r="E4" s="97"/>
      <c r="F4" s="97"/>
      <c r="G4" s="97"/>
      <c r="H4" s="97"/>
      <c r="I4" s="97"/>
      <c r="J4" s="97"/>
      <c r="K4" s="97"/>
      <c r="L4" s="97"/>
      <c r="M4" s="97"/>
      <c r="N4" s="97"/>
      <c r="O4" s="97"/>
      <c r="P4" s="97"/>
      <c r="Q4" s="97"/>
      <c r="R4" s="97"/>
      <c r="S4" s="97"/>
      <c r="T4" s="97"/>
      <c r="U4" s="97"/>
      <c r="V4" s="97"/>
      <c r="W4" s="97"/>
      <c r="X4" s="97"/>
      <c r="Y4" s="97"/>
      <c r="Z4" s="97"/>
      <c r="AA4" s="97"/>
      <c r="AB4" s="97"/>
      <c r="AC4" s="97"/>
    </row>
    <row r="5" spans="1:29" s="22" customFormat="1" ht="17.100000000000001" customHeight="1">
      <c r="A5" s="1440"/>
      <c r="B5" s="1440"/>
      <c r="C5" s="1440"/>
      <c r="D5" s="1357">
        <v>2018</v>
      </c>
      <c r="E5" s="1359">
        <v>2018</v>
      </c>
      <c r="F5" s="1360"/>
      <c r="G5" s="1360"/>
      <c r="H5" s="1360"/>
      <c r="I5" s="1360"/>
      <c r="J5" s="1360"/>
      <c r="K5" s="1360"/>
      <c r="L5" s="1360"/>
      <c r="M5" s="1360"/>
      <c r="N5" s="1360"/>
      <c r="O5" s="1360"/>
      <c r="P5" s="1361"/>
      <c r="Q5" s="1357">
        <v>2019</v>
      </c>
      <c r="R5" s="1359">
        <v>2019</v>
      </c>
      <c r="S5" s="1360"/>
      <c r="T5" s="1360"/>
      <c r="U5" s="1360"/>
      <c r="V5" s="1360"/>
      <c r="W5" s="1360"/>
      <c r="X5" s="1360"/>
      <c r="Y5" s="1360"/>
      <c r="Z5" s="1360"/>
      <c r="AA5" s="1360"/>
      <c r="AB5" s="1360"/>
      <c r="AC5" s="1361"/>
    </row>
    <row r="6" spans="1:29" s="22" customFormat="1" ht="17.100000000000001" customHeight="1" thickBot="1">
      <c r="A6" s="1441"/>
      <c r="B6" s="1441"/>
      <c r="C6" s="1441"/>
      <c r="D6" s="1358"/>
      <c r="E6" s="129" t="s">
        <v>777</v>
      </c>
      <c r="F6" s="129" t="s">
        <v>778</v>
      </c>
      <c r="G6" s="129" t="s">
        <v>779</v>
      </c>
      <c r="H6" s="129" t="s">
        <v>780</v>
      </c>
      <c r="I6" s="129" t="s">
        <v>781</v>
      </c>
      <c r="J6" s="129" t="s">
        <v>782</v>
      </c>
      <c r="K6" s="129" t="s">
        <v>783</v>
      </c>
      <c r="L6" s="129" t="s">
        <v>784</v>
      </c>
      <c r="M6" s="129" t="s">
        <v>785</v>
      </c>
      <c r="N6" s="129" t="s">
        <v>786</v>
      </c>
      <c r="O6" s="129" t="s">
        <v>787</v>
      </c>
      <c r="P6" s="129" t="s">
        <v>788</v>
      </c>
      <c r="Q6" s="1358"/>
      <c r="R6" s="129" t="s">
        <v>777</v>
      </c>
      <c r="S6" s="129" t="s">
        <v>778</v>
      </c>
      <c r="T6" s="129" t="s">
        <v>779</v>
      </c>
      <c r="U6" s="129" t="s">
        <v>780</v>
      </c>
      <c r="V6" s="129" t="s">
        <v>781</v>
      </c>
      <c r="W6" s="129" t="s">
        <v>782</v>
      </c>
      <c r="X6" s="129" t="s">
        <v>783</v>
      </c>
      <c r="Y6" s="129" t="s">
        <v>784</v>
      </c>
      <c r="Z6" s="129" t="s">
        <v>785</v>
      </c>
      <c r="AA6" s="129" t="s">
        <v>786</v>
      </c>
      <c r="AB6" s="129" t="s">
        <v>787</v>
      </c>
      <c r="AC6" s="129" t="s">
        <v>788</v>
      </c>
    </row>
    <row r="7" spans="1:29" s="22" customFormat="1" ht="5.0999999999999996" customHeight="1">
      <c r="A7" s="646"/>
      <c r="B7" s="646"/>
      <c r="C7" s="646"/>
      <c r="D7" s="121"/>
      <c r="E7" s="3"/>
      <c r="F7" s="3"/>
      <c r="G7" s="3"/>
      <c r="H7" s="3"/>
      <c r="I7" s="3"/>
      <c r="J7" s="3"/>
      <c r="K7" s="3"/>
      <c r="L7" s="3"/>
      <c r="M7" s="3"/>
      <c r="N7" s="3"/>
      <c r="O7" s="3"/>
      <c r="P7" s="3"/>
      <c r="Q7" s="121"/>
      <c r="R7" s="3"/>
      <c r="S7" s="3"/>
      <c r="T7" s="3"/>
      <c r="U7" s="3"/>
      <c r="V7" s="3"/>
      <c r="W7" s="3"/>
      <c r="X7" s="3"/>
      <c r="Y7" s="3"/>
      <c r="Z7" s="3"/>
      <c r="AA7" s="3"/>
      <c r="AB7" s="3"/>
      <c r="AC7" s="3"/>
    </row>
    <row r="8" spans="1:29" s="22" customFormat="1" ht="12.75">
      <c r="A8" s="647" t="s">
        <v>2244</v>
      </c>
      <c r="B8" s="647" t="s">
        <v>1440</v>
      </c>
      <c r="C8" s="647" t="s">
        <v>2245</v>
      </c>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row>
    <row r="9" spans="1:29" s="22" customFormat="1" ht="12.75" customHeight="1">
      <c r="A9" s="648" t="s">
        <v>1526</v>
      </c>
      <c r="B9" s="648" t="s">
        <v>1445</v>
      </c>
      <c r="C9" s="648" t="s">
        <v>1527</v>
      </c>
      <c r="D9" s="190" t="s">
        <v>11</v>
      </c>
      <c r="E9" s="190" t="s">
        <v>11</v>
      </c>
      <c r="F9" s="190" t="s">
        <v>11</v>
      </c>
      <c r="G9" s="190" t="s">
        <v>11</v>
      </c>
      <c r="H9" s="190" t="s">
        <v>11</v>
      </c>
      <c r="I9" s="190" t="s">
        <v>11</v>
      </c>
      <c r="J9" s="190" t="s">
        <v>11</v>
      </c>
      <c r="K9" s="190" t="s">
        <v>11</v>
      </c>
      <c r="L9" s="190" t="s">
        <v>11</v>
      </c>
      <c r="M9" s="190" t="s">
        <v>11</v>
      </c>
      <c r="N9" s="190" t="s">
        <v>11</v>
      </c>
      <c r="O9" s="190" t="s">
        <v>11</v>
      </c>
      <c r="P9" s="190" t="s">
        <v>11</v>
      </c>
      <c r="Q9" s="190"/>
      <c r="R9" s="190" t="s">
        <v>11</v>
      </c>
      <c r="S9" s="190" t="s">
        <v>11</v>
      </c>
      <c r="T9" s="190" t="s">
        <v>11</v>
      </c>
      <c r="U9" s="190" t="s">
        <v>11</v>
      </c>
      <c r="V9" s="190" t="s">
        <v>11</v>
      </c>
      <c r="W9" s="190"/>
      <c r="X9" s="190"/>
      <c r="Y9" s="190"/>
      <c r="Z9" s="190"/>
      <c r="AA9" s="190"/>
      <c r="AB9" s="190"/>
      <c r="AC9" s="190"/>
    </row>
    <row r="10" spans="1:29" s="22" customFormat="1" ht="12.75" customHeight="1">
      <c r="A10" s="648" t="s">
        <v>2246</v>
      </c>
      <c r="B10" s="648" t="s">
        <v>162</v>
      </c>
      <c r="C10" s="648" t="s">
        <v>2247</v>
      </c>
      <c r="D10" s="188" t="s">
        <v>11</v>
      </c>
      <c r="E10" s="188" t="s">
        <v>11</v>
      </c>
      <c r="F10" s="188" t="s">
        <v>11</v>
      </c>
      <c r="G10" s="188" t="s">
        <v>11</v>
      </c>
      <c r="H10" s="188" t="s">
        <v>11</v>
      </c>
      <c r="I10" s="188" t="s">
        <v>11</v>
      </c>
      <c r="J10" s="188" t="s">
        <v>11</v>
      </c>
      <c r="K10" s="188" t="s">
        <v>11</v>
      </c>
      <c r="L10" s="188" t="s">
        <v>11</v>
      </c>
      <c r="M10" s="188" t="s">
        <v>11</v>
      </c>
      <c r="N10" s="188" t="s">
        <v>11</v>
      </c>
      <c r="O10" s="188" t="s">
        <v>11</v>
      </c>
      <c r="P10" s="188" t="s">
        <v>11</v>
      </c>
      <c r="Q10" s="188"/>
      <c r="R10" s="188" t="s">
        <v>11</v>
      </c>
      <c r="S10" s="188" t="s">
        <v>11</v>
      </c>
      <c r="T10" s="188" t="s">
        <v>11</v>
      </c>
      <c r="U10" s="188" t="s">
        <v>11</v>
      </c>
      <c r="V10" s="188" t="s">
        <v>11</v>
      </c>
      <c r="W10" s="188"/>
      <c r="X10" s="188"/>
      <c r="Y10" s="188"/>
      <c r="Z10" s="188"/>
      <c r="AA10" s="188"/>
      <c r="AB10" s="188"/>
      <c r="AC10" s="188"/>
    </row>
    <row r="11" spans="1:29" s="22" customFormat="1" ht="12.75">
      <c r="A11" s="649" t="s">
        <v>2248</v>
      </c>
      <c r="B11" s="649" t="s">
        <v>161</v>
      </c>
      <c r="C11" s="649" t="s">
        <v>2249</v>
      </c>
      <c r="D11" s="13"/>
      <c r="E11" s="188"/>
      <c r="F11" s="188"/>
      <c r="G11" s="188"/>
      <c r="H11" s="188"/>
      <c r="I11" s="188"/>
      <c r="J11" s="188"/>
      <c r="K11" s="188"/>
      <c r="L11" s="188"/>
      <c r="M11" s="188"/>
      <c r="N11" s="188"/>
      <c r="O11" s="188"/>
      <c r="P11" s="188"/>
      <c r="Q11" s="13"/>
      <c r="R11" s="188"/>
      <c r="S11" s="188"/>
      <c r="T11" s="188"/>
      <c r="U11" s="188"/>
      <c r="V11" s="188"/>
      <c r="W11" s="188"/>
      <c r="X11" s="188"/>
      <c r="Y11" s="188"/>
      <c r="Z11" s="188"/>
      <c r="AA11" s="188"/>
      <c r="AB11" s="188"/>
      <c r="AC11" s="188"/>
    </row>
    <row r="12" spans="1:29" s="22" customFormat="1" ht="12.75">
      <c r="A12" s="648" t="s">
        <v>1526</v>
      </c>
      <c r="B12" s="648" t="s">
        <v>1445</v>
      </c>
      <c r="C12" s="648" t="s">
        <v>1527</v>
      </c>
      <c r="D12" s="13">
        <f>SUM(E12:P12)</f>
        <v>18102.342454379999</v>
      </c>
      <c r="E12" s="190">
        <v>1980.4967272500003</v>
      </c>
      <c r="F12" s="190">
        <v>4380.1770000000006</v>
      </c>
      <c r="G12" s="190">
        <v>4133.2685453999993</v>
      </c>
      <c r="H12" s="190">
        <v>4149.5931818099998</v>
      </c>
      <c r="I12" s="190">
        <v>3439.7160908300002</v>
      </c>
      <c r="J12" s="190">
        <v>19.09090909</v>
      </c>
      <c r="K12" s="190" t="s">
        <v>11</v>
      </c>
      <c r="L12" s="190" t="s">
        <v>11</v>
      </c>
      <c r="M12" s="190" t="s">
        <v>11</v>
      </c>
      <c r="N12" s="190" t="s">
        <v>11</v>
      </c>
      <c r="O12" s="190" t="s">
        <v>11</v>
      </c>
      <c r="P12" s="190" t="s">
        <v>11</v>
      </c>
      <c r="Q12" s="13"/>
      <c r="R12" s="190" t="s">
        <v>11</v>
      </c>
      <c r="S12" s="190" t="s">
        <v>11</v>
      </c>
      <c r="T12" s="190" t="s">
        <v>11</v>
      </c>
      <c r="U12" s="190">
        <v>136.36363636000002</v>
      </c>
      <c r="V12" s="190" t="s">
        <v>11</v>
      </c>
      <c r="W12" s="190"/>
      <c r="X12" s="190"/>
      <c r="Y12" s="190"/>
      <c r="Z12" s="190"/>
      <c r="AA12" s="190"/>
      <c r="AB12" s="190"/>
      <c r="AC12" s="190"/>
    </row>
    <row r="13" spans="1:29" s="22" customFormat="1" ht="12.75">
      <c r="A13" s="648" t="s">
        <v>2246</v>
      </c>
      <c r="B13" s="648" t="s">
        <v>162</v>
      </c>
      <c r="C13" s="648" t="s">
        <v>2247</v>
      </c>
      <c r="D13" s="191">
        <f>AVERAGE(E13:P13)</f>
        <v>6.207240529303415</v>
      </c>
      <c r="E13" s="188">
        <v>6.2499999999999991</v>
      </c>
      <c r="F13" s="188">
        <v>6.2499999999999991</v>
      </c>
      <c r="G13" s="188">
        <v>6.2499999999999991</v>
      </c>
      <c r="H13" s="188">
        <v>6.25</v>
      </c>
      <c r="I13" s="188">
        <v>6.2434431758204907</v>
      </c>
      <c r="J13" s="188">
        <v>6</v>
      </c>
      <c r="K13" s="188" t="s">
        <v>11</v>
      </c>
      <c r="L13" s="188" t="s">
        <v>11</v>
      </c>
      <c r="M13" s="188" t="s">
        <v>11</v>
      </c>
      <c r="N13" s="188" t="s">
        <v>11</v>
      </c>
      <c r="O13" s="188" t="s">
        <v>11</v>
      </c>
      <c r="P13" s="188" t="s">
        <v>11</v>
      </c>
      <c r="Q13" s="191"/>
      <c r="R13" s="188" t="s">
        <v>11</v>
      </c>
      <c r="S13" s="188" t="s">
        <v>11</v>
      </c>
      <c r="T13" s="188" t="s">
        <v>11</v>
      </c>
      <c r="U13" s="188">
        <v>6</v>
      </c>
      <c r="V13" s="188" t="s">
        <v>11</v>
      </c>
      <c r="W13" s="188"/>
      <c r="X13" s="188"/>
      <c r="Y13" s="188"/>
      <c r="Z13" s="188"/>
      <c r="AA13" s="188"/>
      <c r="AB13" s="188"/>
      <c r="AC13" s="188"/>
    </row>
    <row r="14" spans="1:29" s="22" customFormat="1" ht="12.75">
      <c r="A14" s="647" t="s">
        <v>2250</v>
      </c>
      <c r="B14" s="647" t="s">
        <v>1441</v>
      </c>
      <c r="C14" s="647" t="s">
        <v>2251</v>
      </c>
      <c r="D14" s="191"/>
      <c r="E14" s="188"/>
      <c r="F14" s="188"/>
      <c r="G14" s="188"/>
      <c r="H14" s="188"/>
      <c r="I14" s="188"/>
      <c r="J14" s="188"/>
      <c r="K14" s="188"/>
      <c r="L14" s="188"/>
      <c r="M14" s="188"/>
      <c r="N14" s="188"/>
      <c r="O14" s="188"/>
      <c r="P14" s="188"/>
      <c r="Q14" s="191"/>
      <c r="R14" s="188"/>
      <c r="S14" s="188"/>
      <c r="T14" s="188"/>
      <c r="U14" s="188"/>
      <c r="V14" s="188"/>
      <c r="W14" s="188"/>
      <c r="X14" s="188"/>
      <c r="Y14" s="188"/>
      <c r="Z14" s="188"/>
      <c r="AA14" s="188"/>
      <c r="AB14" s="188"/>
      <c r="AC14" s="188"/>
    </row>
    <row r="15" spans="1:29" s="22" customFormat="1" ht="12.75">
      <c r="A15" s="648" t="s">
        <v>2260</v>
      </c>
      <c r="B15" s="648" t="s">
        <v>1446</v>
      </c>
      <c r="C15" s="648" t="s">
        <v>2261</v>
      </c>
      <c r="D15" s="190" t="s">
        <v>11</v>
      </c>
      <c r="E15" s="190" t="s">
        <v>11</v>
      </c>
      <c r="F15" s="190" t="s">
        <v>11</v>
      </c>
      <c r="G15" s="190" t="s">
        <v>11</v>
      </c>
      <c r="H15" s="190" t="s">
        <v>11</v>
      </c>
      <c r="I15" s="190" t="s">
        <v>11</v>
      </c>
      <c r="J15" s="190" t="s">
        <v>11</v>
      </c>
      <c r="K15" s="190" t="s">
        <v>11</v>
      </c>
      <c r="L15" s="190" t="s">
        <v>11</v>
      </c>
      <c r="M15" s="190" t="s">
        <v>11</v>
      </c>
      <c r="N15" s="190" t="s">
        <v>11</v>
      </c>
      <c r="O15" s="190" t="s">
        <v>11</v>
      </c>
      <c r="P15" s="190" t="s">
        <v>11</v>
      </c>
      <c r="Q15" s="190"/>
      <c r="R15" s="190" t="s">
        <v>11</v>
      </c>
      <c r="S15" s="190" t="s">
        <v>11</v>
      </c>
      <c r="T15" s="190" t="s">
        <v>11</v>
      </c>
      <c r="U15" s="190" t="s">
        <v>11</v>
      </c>
      <c r="V15" s="190" t="s">
        <v>11</v>
      </c>
      <c r="W15" s="190"/>
      <c r="X15" s="190"/>
      <c r="Y15" s="190"/>
      <c r="Z15" s="190"/>
      <c r="AA15" s="190"/>
      <c r="AB15" s="190"/>
      <c r="AC15" s="190"/>
    </row>
    <row r="16" spans="1:29" s="22" customFormat="1" ht="12.75">
      <c r="A16" s="648" t="s">
        <v>2246</v>
      </c>
      <c r="B16" s="648" t="s">
        <v>162</v>
      </c>
      <c r="C16" s="648" t="s">
        <v>2247</v>
      </c>
      <c r="D16" s="188" t="s">
        <v>11</v>
      </c>
      <c r="E16" s="188" t="s">
        <v>11</v>
      </c>
      <c r="F16" s="188" t="s">
        <v>11</v>
      </c>
      <c r="G16" s="188" t="s">
        <v>11</v>
      </c>
      <c r="H16" s="188" t="s">
        <v>11</v>
      </c>
      <c r="I16" s="188" t="s">
        <v>11</v>
      </c>
      <c r="J16" s="188" t="s">
        <v>11</v>
      </c>
      <c r="K16" s="188" t="s">
        <v>11</v>
      </c>
      <c r="L16" s="188" t="s">
        <v>11</v>
      </c>
      <c r="M16" s="188" t="s">
        <v>11</v>
      </c>
      <c r="N16" s="188" t="s">
        <v>11</v>
      </c>
      <c r="O16" s="188" t="s">
        <v>11</v>
      </c>
      <c r="P16" s="188" t="s">
        <v>11</v>
      </c>
      <c r="Q16" s="188"/>
      <c r="R16" s="188" t="s">
        <v>11</v>
      </c>
      <c r="S16" s="188" t="s">
        <v>11</v>
      </c>
      <c r="T16" s="188" t="s">
        <v>11</v>
      </c>
      <c r="U16" s="188" t="s">
        <v>11</v>
      </c>
      <c r="V16" s="188" t="s">
        <v>11</v>
      </c>
      <c r="W16" s="188"/>
      <c r="X16" s="188"/>
      <c r="Y16" s="188"/>
      <c r="Z16" s="188"/>
      <c r="AA16" s="188"/>
      <c r="AB16" s="188"/>
      <c r="AC16" s="188"/>
    </row>
    <row r="17" spans="1:29" s="22" customFormat="1" ht="12.75">
      <c r="A17" s="647" t="s">
        <v>2252</v>
      </c>
      <c r="B17" s="647" t="s">
        <v>1442</v>
      </c>
      <c r="C17" s="647" t="s">
        <v>2253</v>
      </c>
      <c r="D17" s="13"/>
      <c r="E17" s="188"/>
      <c r="F17" s="188"/>
      <c r="G17" s="188"/>
      <c r="H17" s="188"/>
      <c r="I17" s="188"/>
      <c r="J17" s="188"/>
      <c r="K17" s="188"/>
      <c r="L17" s="188"/>
      <c r="M17" s="188"/>
      <c r="N17" s="188"/>
      <c r="O17" s="188"/>
      <c r="P17" s="188"/>
      <c r="Q17" s="13"/>
      <c r="R17" s="188"/>
      <c r="S17" s="188"/>
      <c r="T17" s="188"/>
      <c r="U17" s="188"/>
      <c r="V17" s="188"/>
      <c r="W17" s="188"/>
      <c r="X17" s="188"/>
      <c r="Y17" s="188"/>
      <c r="Z17" s="188"/>
      <c r="AA17" s="188"/>
      <c r="AB17" s="188"/>
      <c r="AC17" s="188"/>
    </row>
    <row r="18" spans="1:29" s="22" customFormat="1" ht="12.75">
      <c r="A18" s="648" t="s">
        <v>2260</v>
      </c>
      <c r="B18" s="648" t="s">
        <v>1446</v>
      </c>
      <c r="C18" s="648" t="s">
        <v>2261</v>
      </c>
      <c r="D18" s="13">
        <f>SUM(E18:P18)</f>
        <v>3000</v>
      </c>
      <c r="E18" s="190" t="s">
        <v>11</v>
      </c>
      <c r="F18" s="190" t="s">
        <v>11</v>
      </c>
      <c r="G18" s="190">
        <v>664.91700000000003</v>
      </c>
      <c r="H18" s="190">
        <v>835.08299999999997</v>
      </c>
      <c r="I18" s="190">
        <v>617.06299999999999</v>
      </c>
      <c r="J18" s="190">
        <v>882.93700000000001</v>
      </c>
      <c r="K18" s="190" t="s">
        <v>11</v>
      </c>
      <c r="L18" s="190" t="s">
        <v>11</v>
      </c>
      <c r="M18" s="190" t="s">
        <v>11</v>
      </c>
      <c r="N18" s="190" t="s">
        <v>11</v>
      </c>
      <c r="O18" s="190" t="s">
        <v>11</v>
      </c>
      <c r="P18" s="190" t="s">
        <v>11</v>
      </c>
      <c r="Q18" s="13"/>
      <c r="R18" s="190" t="s">
        <v>11</v>
      </c>
      <c r="S18" s="190" t="s">
        <v>11</v>
      </c>
      <c r="T18" s="190">
        <v>695</v>
      </c>
      <c r="U18" s="190">
        <v>95</v>
      </c>
      <c r="V18" s="190">
        <v>525</v>
      </c>
      <c r="W18" s="190"/>
      <c r="X18" s="190"/>
      <c r="Y18" s="190"/>
      <c r="Z18" s="190"/>
      <c r="AA18" s="190"/>
      <c r="AB18" s="190"/>
      <c r="AC18" s="190"/>
    </row>
    <row r="19" spans="1:29" s="22" customFormat="1" ht="12.75">
      <c r="A19" s="648" t="s">
        <v>2246</v>
      </c>
      <c r="B19" s="648" t="s">
        <v>162</v>
      </c>
      <c r="C19" s="648" t="s">
        <v>2247</v>
      </c>
      <c r="D19" s="191">
        <f>AVERAGE(E19:P19)</f>
        <v>5.155560488890659</v>
      </c>
      <c r="E19" s="188" t="s">
        <v>11</v>
      </c>
      <c r="F19" s="188" t="s">
        <v>11</v>
      </c>
      <c r="G19" s="188">
        <v>5.0025567100856199</v>
      </c>
      <c r="H19" s="188">
        <v>5.0790340600874408</v>
      </c>
      <c r="I19" s="188">
        <v>5.00267395711621</v>
      </c>
      <c r="J19" s="188">
        <v>5.5379772282733652</v>
      </c>
      <c r="K19" s="188" t="s">
        <v>11</v>
      </c>
      <c r="L19" s="188" t="s">
        <v>11</v>
      </c>
      <c r="M19" s="188" t="s">
        <v>11</v>
      </c>
      <c r="N19" s="188" t="s">
        <v>11</v>
      </c>
      <c r="O19" s="188" t="s">
        <v>11</v>
      </c>
      <c r="P19" s="188" t="s">
        <v>11</v>
      </c>
      <c r="Q19" s="191"/>
      <c r="R19" s="188" t="s">
        <v>11</v>
      </c>
      <c r="S19" s="188" t="s">
        <v>11</v>
      </c>
      <c r="T19" s="188">
        <v>4.5</v>
      </c>
      <c r="U19" s="188">
        <v>4.5</v>
      </c>
      <c r="V19" s="188">
        <v>4.5</v>
      </c>
      <c r="W19" s="188"/>
      <c r="X19" s="188"/>
      <c r="Y19" s="188"/>
      <c r="Z19" s="188"/>
      <c r="AA19" s="188"/>
      <c r="AB19" s="188"/>
      <c r="AC19" s="188"/>
    </row>
    <row r="20" spans="1:29" s="22" customFormat="1" ht="12.75">
      <c r="A20" s="647" t="s">
        <v>5133</v>
      </c>
      <c r="B20" s="647" t="s">
        <v>5131</v>
      </c>
      <c r="C20" s="647" t="s">
        <v>5132</v>
      </c>
      <c r="D20" s="191"/>
      <c r="E20" s="188"/>
      <c r="F20" s="188"/>
      <c r="G20" s="188"/>
      <c r="H20" s="188"/>
      <c r="I20" s="188"/>
      <c r="J20" s="188"/>
      <c r="K20" s="188"/>
      <c r="L20" s="188"/>
      <c r="M20" s="188"/>
      <c r="N20" s="188"/>
      <c r="O20" s="188"/>
      <c r="P20" s="188"/>
      <c r="Q20" s="191"/>
      <c r="R20" s="188"/>
      <c r="S20" s="188"/>
      <c r="T20" s="188"/>
      <c r="U20" s="188"/>
      <c r="V20" s="188"/>
      <c r="W20" s="188"/>
      <c r="X20" s="188"/>
      <c r="Y20" s="188"/>
      <c r="Z20" s="188"/>
      <c r="AA20" s="188"/>
      <c r="AB20" s="188"/>
      <c r="AC20" s="188"/>
    </row>
    <row r="21" spans="1:29" s="22" customFormat="1" ht="12.75">
      <c r="A21" s="648" t="s">
        <v>1526</v>
      </c>
      <c r="B21" s="648" t="s">
        <v>1445</v>
      </c>
      <c r="C21" s="648" t="s">
        <v>1527</v>
      </c>
      <c r="D21" s="13">
        <f>SUM(E21:P21)</f>
        <v>571.67000000000007</v>
      </c>
      <c r="E21" s="190" t="s">
        <v>11</v>
      </c>
      <c r="F21" s="190" t="s">
        <v>11</v>
      </c>
      <c r="G21" s="190" t="s">
        <v>11</v>
      </c>
      <c r="H21" s="190" t="s">
        <v>11</v>
      </c>
      <c r="I21" s="190" t="s">
        <v>11</v>
      </c>
      <c r="J21" s="190">
        <v>141.42500000000001</v>
      </c>
      <c r="K21" s="190">
        <v>130.245</v>
      </c>
      <c r="L21" s="190">
        <v>300</v>
      </c>
      <c r="M21" s="190" t="s">
        <v>11</v>
      </c>
      <c r="N21" s="190" t="s">
        <v>11</v>
      </c>
      <c r="O21" s="190" t="s">
        <v>11</v>
      </c>
      <c r="P21" s="190" t="s">
        <v>11</v>
      </c>
      <c r="Q21" s="13"/>
      <c r="R21" s="190" t="s">
        <v>11</v>
      </c>
      <c r="S21" s="190" t="s">
        <v>11</v>
      </c>
      <c r="T21" s="190" t="s">
        <v>11</v>
      </c>
      <c r="U21" s="190" t="s">
        <v>11</v>
      </c>
      <c r="V21" s="190" t="s">
        <v>11</v>
      </c>
      <c r="W21" s="190"/>
      <c r="X21" s="190"/>
      <c r="Y21" s="190"/>
      <c r="Z21" s="190"/>
      <c r="AA21" s="190"/>
      <c r="AB21" s="190"/>
      <c r="AC21" s="190"/>
    </row>
    <row r="22" spans="1:29" s="22" customFormat="1" ht="12.75">
      <c r="A22" s="648" t="s">
        <v>2246</v>
      </c>
      <c r="B22" s="648" t="s">
        <v>162</v>
      </c>
      <c r="C22" s="648" t="s">
        <v>2247</v>
      </c>
      <c r="D22" s="191">
        <f>AVERAGE(E22:P22)</f>
        <v>4.75</v>
      </c>
      <c r="E22" s="188" t="s">
        <v>11</v>
      </c>
      <c r="F22" s="188" t="s">
        <v>11</v>
      </c>
      <c r="G22" s="188" t="s">
        <v>11</v>
      </c>
      <c r="H22" s="188" t="s">
        <v>11</v>
      </c>
      <c r="I22" s="188" t="s">
        <v>11</v>
      </c>
      <c r="J22" s="188">
        <v>4.75</v>
      </c>
      <c r="K22" s="188">
        <v>4.75</v>
      </c>
      <c r="L22" s="188">
        <v>4.75</v>
      </c>
      <c r="M22" s="188" t="s">
        <v>11</v>
      </c>
      <c r="N22" s="188" t="s">
        <v>11</v>
      </c>
      <c r="O22" s="188" t="s">
        <v>11</v>
      </c>
      <c r="P22" s="188" t="s">
        <v>11</v>
      </c>
      <c r="Q22" s="191"/>
      <c r="R22" s="188" t="s">
        <v>11</v>
      </c>
      <c r="S22" s="188" t="s">
        <v>11</v>
      </c>
      <c r="T22" s="188" t="s">
        <v>11</v>
      </c>
      <c r="U22" s="188" t="s">
        <v>11</v>
      </c>
      <c r="V22" s="188" t="s">
        <v>11</v>
      </c>
      <c r="W22" s="188"/>
      <c r="X22" s="188"/>
      <c r="Y22" s="188"/>
      <c r="Z22" s="188"/>
      <c r="AA22" s="188"/>
      <c r="AB22" s="188"/>
      <c r="AC22" s="188"/>
    </row>
    <row r="23" spans="1:29" s="22" customFormat="1" ht="12.75">
      <c r="A23" s="647" t="s">
        <v>2254</v>
      </c>
      <c r="B23" s="647" t="s">
        <v>1443</v>
      </c>
      <c r="C23" s="647" t="s">
        <v>2255</v>
      </c>
      <c r="D23" s="13"/>
      <c r="E23" s="188"/>
      <c r="F23" s="188"/>
      <c r="G23" s="188"/>
      <c r="H23" s="188"/>
      <c r="I23" s="188"/>
      <c r="J23" s="188"/>
      <c r="K23" s="188"/>
      <c r="L23" s="188"/>
      <c r="M23" s="188"/>
      <c r="N23" s="188"/>
      <c r="O23" s="188"/>
      <c r="P23" s="188"/>
      <c r="Q23" s="13"/>
      <c r="R23" s="188"/>
      <c r="S23" s="188"/>
      <c r="T23" s="188"/>
      <c r="U23" s="188"/>
      <c r="V23" s="188"/>
      <c r="W23" s="188"/>
      <c r="X23" s="188"/>
      <c r="Y23" s="188"/>
      <c r="Z23" s="188"/>
      <c r="AA23" s="188"/>
      <c r="AB23" s="188"/>
      <c r="AC23" s="188"/>
    </row>
    <row r="24" spans="1:29" s="22" customFormat="1" ht="12.75">
      <c r="A24" s="648" t="s">
        <v>1526</v>
      </c>
      <c r="B24" s="648" t="s">
        <v>1445</v>
      </c>
      <c r="C24" s="648" t="s">
        <v>1527</v>
      </c>
      <c r="D24" s="190" t="s">
        <v>11</v>
      </c>
      <c r="E24" s="190" t="s">
        <v>11</v>
      </c>
      <c r="F24" s="190" t="s">
        <v>11</v>
      </c>
      <c r="G24" s="190" t="s">
        <v>11</v>
      </c>
      <c r="H24" s="190" t="s">
        <v>11</v>
      </c>
      <c r="I24" s="190" t="s">
        <v>11</v>
      </c>
      <c r="J24" s="190" t="s">
        <v>11</v>
      </c>
      <c r="K24" s="190" t="s">
        <v>11</v>
      </c>
      <c r="L24" s="190" t="s">
        <v>11</v>
      </c>
      <c r="M24" s="190" t="s">
        <v>11</v>
      </c>
      <c r="N24" s="190" t="s">
        <v>11</v>
      </c>
      <c r="O24" s="190" t="s">
        <v>11</v>
      </c>
      <c r="P24" s="190" t="s">
        <v>11</v>
      </c>
      <c r="Q24" s="190"/>
      <c r="R24" s="190" t="s">
        <v>11</v>
      </c>
      <c r="S24" s="190" t="s">
        <v>11</v>
      </c>
      <c r="T24" s="190" t="s">
        <v>11</v>
      </c>
      <c r="U24" s="190" t="s">
        <v>11</v>
      </c>
      <c r="V24" s="190" t="s">
        <v>11</v>
      </c>
      <c r="W24" s="190"/>
      <c r="X24" s="190"/>
      <c r="Y24" s="190"/>
      <c r="Z24" s="190"/>
      <c r="AA24" s="190"/>
      <c r="AB24" s="190"/>
      <c r="AC24" s="190"/>
    </row>
    <row r="25" spans="1:29" s="22" customFormat="1" ht="12.75">
      <c r="A25" s="648" t="s">
        <v>2246</v>
      </c>
      <c r="B25" s="648" t="s">
        <v>162</v>
      </c>
      <c r="C25" s="648" t="s">
        <v>2247</v>
      </c>
      <c r="D25" s="188" t="s">
        <v>11</v>
      </c>
      <c r="E25" s="188" t="s">
        <v>11</v>
      </c>
      <c r="F25" s="188" t="s">
        <v>11</v>
      </c>
      <c r="G25" s="188" t="s">
        <v>11</v>
      </c>
      <c r="H25" s="188" t="s">
        <v>11</v>
      </c>
      <c r="I25" s="188" t="s">
        <v>11</v>
      </c>
      <c r="J25" s="188" t="s">
        <v>11</v>
      </c>
      <c r="K25" s="188" t="s">
        <v>11</v>
      </c>
      <c r="L25" s="188" t="s">
        <v>11</v>
      </c>
      <c r="M25" s="188" t="s">
        <v>11</v>
      </c>
      <c r="N25" s="188" t="s">
        <v>11</v>
      </c>
      <c r="O25" s="188" t="s">
        <v>11</v>
      </c>
      <c r="P25" s="188" t="s">
        <v>11</v>
      </c>
      <c r="Q25" s="188"/>
      <c r="R25" s="188" t="s">
        <v>11</v>
      </c>
      <c r="S25" s="188" t="s">
        <v>11</v>
      </c>
      <c r="T25" s="188" t="s">
        <v>11</v>
      </c>
      <c r="U25" s="188" t="s">
        <v>11</v>
      </c>
      <c r="V25" s="188" t="s">
        <v>11</v>
      </c>
      <c r="W25" s="188"/>
      <c r="X25" s="188"/>
      <c r="Y25" s="188"/>
      <c r="Z25" s="188"/>
      <c r="AA25" s="188"/>
      <c r="AB25" s="188"/>
      <c r="AC25" s="188"/>
    </row>
    <row r="26" spans="1:29" s="22" customFormat="1" ht="12.75">
      <c r="A26" s="502" t="s">
        <v>2256</v>
      </c>
      <c r="B26" s="502" t="s">
        <v>1444</v>
      </c>
      <c r="C26" s="502" t="s">
        <v>2257</v>
      </c>
      <c r="D26" s="191"/>
      <c r="E26" s="188"/>
      <c r="F26" s="188"/>
      <c r="G26" s="188"/>
      <c r="H26" s="188"/>
      <c r="I26" s="188"/>
      <c r="J26" s="188"/>
      <c r="K26" s="188"/>
      <c r="L26" s="188"/>
      <c r="M26" s="188"/>
      <c r="N26" s="188"/>
      <c r="O26" s="188"/>
      <c r="P26" s="188"/>
      <c r="Q26" s="191"/>
      <c r="R26" s="188"/>
      <c r="S26" s="188"/>
      <c r="T26" s="188"/>
      <c r="U26" s="188"/>
      <c r="V26" s="188"/>
      <c r="W26" s="188"/>
      <c r="X26" s="188"/>
      <c r="Y26" s="188"/>
      <c r="Z26" s="188"/>
      <c r="AA26" s="188"/>
      <c r="AB26" s="188"/>
      <c r="AC26" s="188"/>
    </row>
    <row r="27" spans="1:29" s="22" customFormat="1" ht="12.75">
      <c r="A27" s="648" t="s">
        <v>1526</v>
      </c>
      <c r="B27" s="648" t="s">
        <v>1445</v>
      </c>
      <c r="C27" s="648" t="s">
        <v>1527</v>
      </c>
      <c r="D27" s="13">
        <f>SUM(E27:P27)</f>
        <v>956269.17999999993</v>
      </c>
      <c r="E27" s="190">
        <v>107283.98</v>
      </c>
      <c r="F27" s="190">
        <v>105735.56</v>
      </c>
      <c r="G27" s="190">
        <v>84349.1</v>
      </c>
      <c r="H27" s="190">
        <v>53821</v>
      </c>
      <c r="I27" s="190">
        <v>56590.64</v>
      </c>
      <c r="J27" s="190">
        <v>84217.2</v>
      </c>
      <c r="K27" s="190">
        <v>107302.47</v>
      </c>
      <c r="L27" s="190">
        <v>77333.740000000005</v>
      </c>
      <c r="M27" s="190">
        <v>54056.959999999999</v>
      </c>
      <c r="N27" s="190">
        <v>63213.59</v>
      </c>
      <c r="O27" s="190">
        <v>64918.275999999998</v>
      </c>
      <c r="P27" s="190">
        <v>97446.664000000004</v>
      </c>
      <c r="Q27" s="13"/>
      <c r="R27" s="190">
        <v>83133.88</v>
      </c>
      <c r="S27" s="190">
        <v>82414.06</v>
      </c>
      <c r="T27" s="190">
        <v>53181.18</v>
      </c>
      <c r="U27" s="190">
        <v>54556.480000000003</v>
      </c>
      <c r="V27" s="190">
        <v>94540.54</v>
      </c>
      <c r="W27" s="190"/>
      <c r="X27" s="190"/>
      <c r="Y27" s="190"/>
      <c r="Z27" s="190"/>
      <c r="AA27" s="190"/>
      <c r="AB27" s="190"/>
      <c r="AC27" s="190"/>
    </row>
    <row r="28" spans="1:29" s="22" customFormat="1" ht="12.75">
      <c r="A28" s="648" t="s">
        <v>2246</v>
      </c>
      <c r="B28" s="648" t="s">
        <v>162</v>
      </c>
      <c r="C28" s="648" t="s">
        <v>2247</v>
      </c>
      <c r="D28" s="191">
        <f>AVERAGE(E28:P28)</f>
        <v>0.31381785306220317</v>
      </c>
      <c r="E28" s="188">
        <v>0.25</v>
      </c>
      <c r="F28" s="188">
        <v>0.25</v>
      </c>
      <c r="G28" s="188">
        <v>0.25</v>
      </c>
      <c r="H28" s="188">
        <v>0.25</v>
      </c>
      <c r="I28" s="188">
        <v>0.25</v>
      </c>
      <c r="J28" s="188">
        <v>0.25</v>
      </c>
      <c r="K28" s="188">
        <v>0.25</v>
      </c>
      <c r="L28" s="188">
        <v>0.25</v>
      </c>
      <c r="M28" s="188">
        <v>0.25</v>
      </c>
      <c r="N28" s="188">
        <v>0.25</v>
      </c>
      <c r="O28" s="188">
        <v>0.35036988659403095</v>
      </c>
      <c r="P28" s="188">
        <v>0.91544435015240744</v>
      </c>
      <c r="Q28" s="191"/>
      <c r="R28" s="188">
        <v>1.5</v>
      </c>
      <c r="S28" s="188">
        <v>1.5</v>
      </c>
      <c r="T28" s="188">
        <v>1.5</v>
      </c>
      <c r="U28" s="188">
        <v>1.5</v>
      </c>
      <c r="V28" s="188">
        <v>1.5483752790072915</v>
      </c>
      <c r="W28" s="188"/>
      <c r="X28" s="188"/>
      <c r="Y28" s="188"/>
      <c r="Z28" s="188"/>
      <c r="AA28" s="188"/>
      <c r="AB28" s="188"/>
      <c r="AC28" s="188"/>
    </row>
    <row r="29" spans="1:29" s="22" customFormat="1" ht="25.5">
      <c r="A29" s="502" t="s">
        <v>2258</v>
      </c>
      <c r="B29" s="502" t="s">
        <v>163</v>
      </c>
      <c r="C29" s="502" t="s">
        <v>2259</v>
      </c>
      <c r="D29" s="191"/>
      <c r="E29" s="188"/>
      <c r="F29" s="188"/>
      <c r="G29" s="188"/>
      <c r="H29" s="188"/>
      <c r="I29" s="188"/>
      <c r="J29" s="188"/>
      <c r="K29" s="188"/>
      <c r="L29" s="188"/>
      <c r="M29" s="188"/>
      <c r="N29" s="188"/>
      <c r="O29" s="188"/>
      <c r="P29" s="188"/>
      <c r="Q29" s="191"/>
      <c r="R29" s="188"/>
      <c r="S29" s="188"/>
      <c r="T29" s="188"/>
      <c r="U29" s="188"/>
      <c r="V29" s="188"/>
      <c r="W29" s="188"/>
      <c r="X29" s="188"/>
      <c r="Y29" s="188"/>
      <c r="Z29" s="188"/>
      <c r="AA29" s="188"/>
      <c r="AB29" s="188"/>
      <c r="AC29" s="188"/>
    </row>
    <row r="30" spans="1:29" s="22" customFormat="1" ht="12.75">
      <c r="A30" s="648" t="s">
        <v>1526</v>
      </c>
      <c r="B30" s="648" t="s">
        <v>1445</v>
      </c>
      <c r="C30" s="648" t="s">
        <v>1527</v>
      </c>
      <c r="D30" s="190" t="s">
        <v>11</v>
      </c>
      <c r="E30" s="190" t="s">
        <v>11</v>
      </c>
      <c r="F30" s="190" t="s">
        <v>11</v>
      </c>
      <c r="G30" s="190" t="s">
        <v>11</v>
      </c>
      <c r="H30" s="190" t="s">
        <v>11</v>
      </c>
      <c r="I30" s="190" t="s">
        <v>11</v>
      </c>
      <c r="J30" s="190" t="s">
        <v>11</v>
      </c>
      <c r="K30" s="190" t="s">
        <v>11</v>
      </c>
      <c r="L30" s="190" t="s">
        <v>11</v>
      </c>
      <c r="M30" s="190" t="s">
        <v>11</v>
      </c>
      <c r="N30" s="190" t="s">
        <v>11</v>
      </c>
      <c r="O30" s="190" t="s">
        <v>11</v>
      </c>
      <c r="P30" s="190" t="s">
        <v>11</v>
      </c>
      <c r="Q30" s="190"/>
      <c r="R30" s="190" t="s">
        <v>11</v>
      </c>
      <c r="S30" s="190" t="s">
        <v>11</v>
      </c>
      <c r="T30" s="190" t="s">
        <v>11</v>
      </c>
      <c r="U30" s="190" t="s">
        <v>11</v>
      </c>
      <c r="V30" s="190" t="s">
        <v>11</v>
      </c>
      <c r="W30" s="190"/>
      <c r="X30" s="190"/>
      <c r="Y30" s="190"/>
      <c r="Z30" s="190"/>
      <c r="AA30" s="190"/>
      <c r="AB30" s="190"/>
      <c r="AC30" s="190"/>
    </row>
    <row r="31" spans="1:29" s="22" customFormat="1" ht="13.5" thickBot="1">
      <c r="A31" s="650" t="s">
        <v>2246</v>
      </c>
      <c r="B31" s="650" t="s">
        <v>162</v>
      </c>
      <c r="C31" s="650" t="s">
        <v>2247</v>
      </c>
      <c r="D31" s="872" t="s">
        <v>11</v>
      </c>
      <c r="E31" s="872" t="s">
        <v>11</v>
      </c>
      <c r="F31" s="872" t="s">
        <v>11</v>
      </c>
      <c r="G31" s="872" t="s">
        <v>11</v>
      </c>
      <c r="H31" s="872" t="s">
        <v>11</v>
      </c>
      <c r="I31" s="872" t="s">
        <v>11</v>
      </c>
      <c r="J31" s="872" t="s">
        <v>11</v>
      </c>
      <c r="K31" s="872" t="s">
        <v>11</v>
      </c>
      <c r="L31" s="872" t="s">
        <v>11</v>
      </c>
      <c r="M31" s="872" t="s">
        <v>11</v>
      </c>
      <c r="N31" s="872" t="s">
        <v>11</v>
      </c>
      <c r="O31" s="872" t="s">
        <v>11</v>
      </c>
      <c r="P31" s="872" t="s">
        <v>11</v>
      </c>
      <c r="Q31" s="872"/>
      <c r="R31" s="872" t="s">
        <v>11</v>
      </c>
      <c r="S31" s="872" t="s">
        <v>11</v>
      </c>
      <c r="T31" s="872" t="s">
        <v>11</v>
      </c>
      <c r="U31" s="872" t="s">
        <v>11</v>
      </c>
      <c r="V31" s="872" t="s">
        <v>11</v>
      </c>
      <c r="W31" s="872"/>
      <c r="X31" s="872"/>
      <c r="Y31" s="872"/>
      <c r="Z31" s="872"/>
      <c r="AA31" s="872"/>
      <c r="AB31" s="872"/>
      <c r="AC31" s="872"/>
    </row>
    <row r="32" spans="1:29" s="22" customFormat="1" ht="5.0999999999999996" customHeight="1">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row>
    <row r="33" spans="1:3">
      <c r="A33" s="875" t="s">
        <v>2752</v>
      </c>
      <c r="B33" s="875" t="s">
        <v>2753</v>
      </c>
      <c r="C33" s="875" t="s">
        <v>2754</v>
      </c>
    </row>
  </sheetData>
  <mergeCells count="7">
    <mergeCell ref="A5:A6"/>
    <mergeCell ref="C5:C6"/>
    <mergeCell ref="Q5:Q6"/>
    <mergeCell ref="R5:AC5"/>
    <mergeCell ref="B5:B6"/>
    <mergeCell ref="D5:D6"/>
    <mergeCell ref="E5:P5"/>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zoomScale="80" zoomScaleNormal="80" workbookViewId="0">
      <pane xSplit="3" ySplit="6" topLeftCell="D7"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9" width="9.140625" style="24"/>
    <col min="10" max="10" width="9.140625" style="24" customWidth="1"/>
    <col min="11" max="13" width="9.140625" style="24"/>
    <col min="14" max="16" width="9.140625" style="24" customWidth="1"/>
    <col min="17" max="16384" width="9.140625" style="24"/>
  </cols>
  <sheetData>
    <row r="1" spans="1:29" ht="15" customHeight="1">
      <c r="A1" s="49" t="s">
        <v>595</v>
      </c>
      <c r="B1" s="49" t="s">
        <v>202</v>
      </c>
      <c r="C1" s="49" t="s">
        <v>596</v>
      </c>
    </row>
    <row r="2" spans="1:29" ht="5.0999999999999996" customHeight="1">
      <c r="A2" s="49"/>
      <c r="B2" s="49"/>
      <c r="C2" s="49"/>
    </row>
    <row r="3" spans="1:29" s="142" customFormat="1" ht="18.75" customHeight="1">
      <c r="A3" s="201" t="s">
        <v>5652</v>
      </c>
      <c r="B3" s="201" t="s">
        <v>5653</v>
      </c>
      <c r="C3" s="201" t="s">
        <v>5654</v>
      </c>
    </row>
    <row r="4" spans="1:29" ht="5.0999999999999996" customHeight="1" thickBot="1">
      <c r="A4" s="211"/>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row>
    <row r="5" spans="1:29" s="91" customFormat="1" ht="17.100000000000001" customHeight="1">
      <c r="A5" s="1440"/>
      <c r="B5" s="1440"/>
      <c r="C5" s="1442"/>
      <c r="D5" s="1357">
        <v>2018</v>
      </c>
      <c r="E5" s="1359">
        <v>2018</v>
      </c>
      <c r="F5" s="1360"/>
      <c r="G5" s="1360"/>
      <c r="H5" s="1360"/>
      <c r="I5" s="1360"/>
      <c r="J5" s="1360"/>
      <c r="K5" s="1360"/>
      <c r="L5" s="1360"/>
      <c r="M5" s="1360"/>
      <c r="N5" s="1360"/>
      <c r="O5" s="1360"/>
      <c r="P5" s="1361"/>
      <c r="Q5" s="1357">
        <v>2019</v>
      </c>
      <c r="R5" s="1359">
        <v>2019</v>
      </c>
      <c r="S5" s="1360"/>
      <c r="T5" s="1360"/>
      <c r="U5" s="1360"/>
      <c r="V5" s="1360"/>
      <c r="W5" s="1360"/>
      <c r="X5" s="1360"/>
      <c r="Y5" s="1360"/>
      <c r="Z5" s="1360"/>
      <c r="AA5" s="1360"/>
      <c r="AB5" s="1360"/>
      <c r="AC5" s="1361"/>
    </row>
    <row r="6" spans="1:29" s="91" customFormat="1" ht="17.100000000000001" customHeight="1" thickBot="1">
      <c r="A6" s="1441"/>
      <c r="B6" s="1441"/>
      <c r="C6" s="1443"/>
      <c r="D6" s="1358"/>
      <c r="E6" s="129" t="s">
        <v>777</v>
      </c>
      <c r="F6" s="129" t="s">
        <v>778</v>
      </c>
      <c r="G6" s="129" t="s">
        <v>779</v>
      </c>
      <c r="H6" s="129" t="s">
        <v>780</v>
      </c>
      <c r="I6" s="129" t="s">
        <v>781</v>
      </c>
      <c r="J6" s="129" t="s">
        <v>782</v>
      </c>
      <c r="K6" s="129" t="s">
        <v>783</v>
      </c>
      <c r="L6" s="129" t="s">
        <v>784</v>
      </c>
      <c r="M6" s="129" t="s">
        <v>785</v>
      </c>
      <c r="N6" s="129" t="s">
        <v>786</v>
      </c>
      <c r="O6" s="129" t="s">
        <v>787</v>
      </c>
      <c r="P6" s="129" t="s">
        <v>788</v>
      </c>
      <c r="Q6" s="1358"/>
      <c r="R6" s="129" t="s">
        <v>777</v>
      </c>
      <c r="S6" s="129" t="s">
        <v>778</v>
      </c>
      <c r="T6" s="129" t="s">
        <v>779</v>
      </c>
      <c r="U6" s="129" t="s">
        <v>780</v>
      </c>
      <c r="V6" s="129" t="s">
        <v>781</v>
      </c>
      <c r="W6" s="129" t="s">
        <v>782</v>
      </c>
      <c r="X6" s="129" t="s">
        <v>783</v>
      </c>
      <c r="Y6" s="129" t="s">
        <v>784</v>
      </c>
      <c r="Z6" s="129" t="s">
        <v>785</v>
      </c>
      <c r="AA6" s="129" t="s">
        <v>786</v>
      </c>
      <c r="AB6" s="129" t="s">
        <v>787</v>
      </c>
      <c r="AC6" s="129" t="s">
        <v>788</v>
      </c>
    </row>
    <row r="7" spans="1:29" s="91" customFormat="1" ht="5.0999999999999996" customHeight="1">
      <c r="A7" s="645"/>
      <c r="B7" s="645"/>
      <c r="C7" s="951"/>
      <c r="D7" s="202"/>
      <c r="E7" s="3"/>
      <c r="F7" s="3"/>
      <c r="G7" s="3"/>
      <c r="H7" s="3"/>
      <c r="I7" s="3"/>
      <c r="J7" s="3"/>
      <c r="K7" s="3"/>
      <c r="L7" s="3"/>
      <c r="M7" s="3"/>
      <c r="N7" s="3"/>
      <c r="O7" s="3"/>
      <c r="P7" s="3"/>
      <c r="Q7" s="202"/>
      <c r="R7" s="3"/>
      <c r="S7" s="3"/>
      <c r="T7" s="3"/>
      <c r="U7" s="3"/>
      <c r="V7" s="3"/>
      <c r="W7" s="3"/>
      <c r="X7" s="3"/>
      <c r="Y7" s="3"/>
      <c r="Z7" s="3"/>
      <c r="AA7" s="3"/>
      <c r="AB7" s="3"/>
      <c r="AC7" s="3"/>
    </row>
    <row r="8" spans="1:29" s="91" customFormat="1" ht="25.5" customHeight="1">
      <c r="A8" s="630" t="s">
        <v>1459</v>
      </c>
      <c r="B8" s="630" t="s">
        <v>172</v>
      </c>
      <c r="C8" s="632" t="s">
        <v>1460</v>
      </c>
      <c r="D8" s="6"/>
      <c r="E8" s="6"/>
      <c r="F8" s="6"/>
      <c r="G8" s="6"/>
      <c r="H8" s="6"/>
      <c r="I8" s="6"/>
      <c r="J8" s="1269"/>
      <c r="K8" s="6"/>
      <c r="L8" s="6"/>
      <c r="M8" s="6"/>
      <c r="N8" s="6"/>
      <c r="O8" s="6"/>
      <c r="P8" s="6"/>
      <c r="Q8" s="6"/>
      <c r="R8" s="6"/>
      <c r="S8" s="6"/>
      <c r="T8" s="6"/>
      <c r="U8" s="6"/>
      <c r="V8" s="6"/>
      <c r="W8" s="1269"/>
      <c r="X8" s="6"/>
      <c r="Y8" s="6"/>
      <c r="Z8" s="6"/>
      <c r="AA8" s="6"/>
      <c r="AB8" s="6"/>
      <c r="AC8" s="6"/>
    </row>
    <row r="9" spans="1:29" s="203" customFormat="1" ht="12.75" customHeight="1">
      <c r="A9" s="663" t="s">
        <v>1461</v>
      </c>
      <c r="B9" s="663" t="s">
        <v>1456</v>
      </c>
      <c r="C9" s="952" t="s">
        <v>1462</v>
      </c>
      <c r="D9" s="487">
        <f>SUM(E9:P9)</f>
        <v>40613.530459999994</v>
      </c>
      <c r="E9" s="487">
        <v>3542.19058</v>
      </c>
      <c r="F9" s="487">
        <v>1916.3969199999999</v>
      </c>
      <c r="G9" s="929">
        <v>2067.8114500000001</v>
      </c>
      <c r="H9" s="929">
        <v>3024.5448999999999</v>
      </c>
      <c r="I9" s="929">
        <v>2870.931</v>
      </c>
      <c r="J9" s="929">
        <v>2116.9778099999999</v>
      </c>
      <c r="K9" s="929">
        <v>3853.8169400000006</v>
      </c>
      <c r="L9" s="929">
        <v>3861.9787550000005</v>
      </c>
      <c r="M9" s="929">
        <v>3600.8953139999994</v>
      </c>
      <c r="N9" s="929">
        <v>2616.4403299999994</v>
      </c>
      <c r="O9" s="929">
        <v>5534.8696199999995</v>
      </c>
      <c r="P9" s="929">
        <v>5606.6768410000004</v>
      </c>
      <c r="Q9" s="487"/>
      <c r="R9" s="487">
        <v>3410.1707179999999</v>
      </c>
      <c r="S9" s="487">
        <v>1750.7403899999999</v>
      </c>
      <c r="T9" s="929">
        <v>3282.2166499999998</v>
      </c>
      <c r="U9" s="929">
        <v>4450.5230000000001</v>
      </c>
      <c r="V9" s="929">
        <v>4044.2886549999998</v>
      </c>
      <c r="W9" s="929"/>
      <c r="X9" s="929"/>
      <c r="Y9" s="929"/>
      <c r="Z9" s="929"/>
      <c r="AA9" s="929"/>
      <c r="AB9" s="929"/>
      <c r="AC9" s="929"/>
    </row>
    <row r="10" spans="1:29" s="203" customFormat="1" ht="25.5" customHeight="1">
      <c r="A10" s="664" t="s">
        <v>1463</v>
      </c>
      <c r="B10" s="664" t="s">
        <v>2972</v>
      </c>
      <c r="C10" s="953" t="s">
        <v>1464</v>
      </c>
      <c r="D10" s="487">
        <f>SUM(E10:P10)</f>
        <v>13139.854500000001</v>
      </c>
      <c r="E10" s="487">
        <v>1404.0295000000001</v>
      </c>
      <c r="F10" s="487">
        <v>374.27499999999998</v>
      </c>
      <c r="G10" s="487" t="s">
        <v>11</v>
      </c>
      <c r="H10" s="487">
        <v>564.38750000000005</v>
      </c>
      <c r="I10" s="487" t="s">
        <v>11</v>
      </c>
      <c r="J10" s="487" t="s">
        <v>11</v>
      </c>
      <c r="K10" s="487" t="s">
        <v>11</v>
      </c>
      <c r="L10" s="487">
        <v>1323.9749999999999</v>
      </c>
      <c r="M10" s="487">
        <v>1370.5875000000001</v>
      </c>
      <c r="N10" s="487" t="s">
        <v>11</v>
      </c>
      <c r="O10" s="487">
        <v>4299.2674999999999</v>
      </c>
      <c r="P10" s="487">
        <v>3803.3325</v>
      </c>
      <c r="Q10" s="487"/>
      <c r="R10" s="487">
        <v>1313.18</v>
      </c>
      <c r="S10" s="487" t="s">
        <v>11</v>
      </c>
      <c r="T10" s="487" t="s">
        <v>11</v>
      </c>
      <c r="U10" s="487">
        <v>1592.58</v>
      </c>
      <c r="V10" s="487">
        <v>1026.7950000000001</v>
      </c>
      <c r="W10" s="487"/>
      <c r="X10" s="487"/>
      <c r="Y10" s="487"/>
      <c r="Z10" s="487"/>
      <c r="AA10" s="487"/>
      <c r="AB10" s="487"/>
      <c r="AC10" s="487"/>
    </row>
    <row r="11" spans="1:29" s="203" customFormat="1" ht="12.75" customHeight="1">
      <c r="A11" s="665" t="s">
        <v>1465</v>
      </c>
      <c r="B11" s="665" t="s">
        <v>173</v>
      </c>
      <c r="C11" s="954" t="s">
        <v>1466</v>
      </c>
      <c r="D11" s="487">
        <f>SUM(E11:P11)</f>
        <v>1403.5445</v>
      </c>
      <c r="E11" s="487">
        <v>1029.2695000000001</v>
      </c>
      <c r="F11" s="487">
        <v>374.27499999999998</v>
      </c>
      <c r="G11" s="487" t="s">
        <v>11</v>
      </c>
      <c r="H11" s="487" t="s">
        <v>11</v>
      </c>
      <c r="I11" s="487" t="s">
        <v>11</v>
      </c>
      <c r="J11" s="487" t="s">
        <v>11</v>
      </c>
      <c r="K11" s="487" t="s">
        <v>11</v>
      </c>
      <c r="L11" s="487" t="s">
        <v>11</v>
      </c>
      <c r="M11" s="487" t="s">
        <v>11</v>
      </c>
      <c r="N11" s="487" t="s">
        <v>11</v>
      </c>
      <c r="O11" s="487" t="s">
        <v>11</v>
      </c>
      <c r="P11" s="487" t="s">
        <v>11</v>
      </c>
      <c r="Q11" s="487"/>
      <c r="R11" s="487" t="s">
        <v>11</v>
      </c>
      <c r="S11" s="487" t="s">
        <v>11</v>
      </c>
      <c r="T11" s="487" t="s">
        <v>11</v>
      </c>
      <c r="U11" s="487" t="s">
        <v>11</v>
      </c>
      <c r="V11" s="487" t="s">
        <v>11</v>
      </c>
      <c r="W11" s="487"/>
      <c r="X11" s="487"/>
      <c r="Y11" s="487"/>
      <c r="Z11" s="487"/>
      <c r="AA11" s="487"/>
      <c r="AB11" s="487"/>
      <c r="AC11" s="487"/>
    </row>
    <row r="12" spans="1:29" s="203" customFormat="1" ht="12.75" customHeight="1">
      <c r="A12" s="665" t="s">
        <v>1467</v>
      </c>
      <c r="B12" s="665" t="s">
        <v>174</v>
      </c>
      <c r="C12" s="954" t="s">
        <v>1468</v>
      </c>
      <c r="D12" s="487">
        <f t="shared" ref="D12:D13" si="0">SUM(E12:P12)</f>
        <v>11736.31</v>
      </c>
      <c r="E12" s="487">
        <v>374.76</v>
      </c>
      <c r="F12" s="487" t="s">
        <v>11</v>
      </c>
      <c r="G12" s="487" t="s">
        <v>11</v>
      </c>
      <c r="H12" s="487">
        <v>564.38750000000005</v>
      </c>
      <c r="I12" s="487" t="s">
        <v>11</v>
      </c>
      <c r="J12" s="487" t="s">
        <v>11</v>
      </c>
      <c r="K12" s="487" t="s">
        <v>11</v>
      </c>
      <c r="L12" s="487">
        <v>1323.9749999999999</v>
      </c>
      <c r="M12" s="487">
        <v>1370.5875000000001</v>
      </c>
      <c r="N12" s="487" t="s">
        <v>11</v>
      </c>
      <c r="O12" s="487">
        <v>4299.2674999999999</v>
      </c>
      <c r="P12" s="487">
        <v>3803.3325</v>
      </c>
      <c r="Q12" s="487"/>
      <c r="R12" s="487">
        <v>1313.18</v>
      </c>
      <c r="S12" s="487" t="s">
        <v>11</v>
      </c>
      <c r="T12" s="487" t="s">
        <v>11</v>
      </c>
      <c r="U12" s="487">
        <v>1592.58</v>
      </c>
      <c r="V12" s="487">
        <v>1026.7950000000001</v>
      </c>
      <c r="W12" s="487"/>
      <c r="X12" s="487"/>
      <c r="Y12" s="487"/>
      <c r="Z12" s="487"/>
      <c r="AA12" s="487"/>
      <c r="AB12" s="487"/>
      <c r="AC12" s="487"/>
    </row>
    <row r="13" spans="1:29" s="91" customFormat="1" ht="12.75" customHeight="1">
      <c r="A13" s="328" t="s">
        <v>1469</v>
      </c>
      <c r="B13" s="328" t="s">
        <v>167</v>
      </c>
      <c r="C13" s="448" t="s">
        <v>1470</v>
      </c>
      <c r="D13" s="930">
        <f t="shared" si="0"/>
        <v>1591</v>
      </c>
      <c r="E13" s="931">
        <v>98</v>
      </c>
      <c r="F13" s="931">
        <v>101</v>
      </c>
      <c r="G13" s="932">
        <v>101</v>
      </c>
      <c r="H13" s="932">
        <v>150</v>
      </c>
      <c r="I13" s="932">
        <v>126</v>
      </c>
      <c r="J13" s="930">
        <v>121</v>
      </c>
      <c r="K13" s="932">
        <v>183</v>
      </c>
      <c r="L13" s="932">
        <v>141</v>
      </c>
      <c r="M13" s="932">
        <v>145</v>
      </c>
      <c r="N13" s="932">
        <v>169</v>
      </c>
      <c r="O13" s="932">
        <v>143</v>
      </c>
      <c r="P13" s="932">
        <v>113</v>
      </c>
      <c r="Q13" s="930"/>
      <c r="R13" s="931">
        <v>125</v>
      </c>
      <c r="S13" s="931">
        <v>95</v>
      </c>
      <c r="T13" s="932">
        <v>160</v>
      </c>
      <c r="U13" s="932">
        <v>175</v>
      </c>
      <c r="V13" s="932">
        <v>183</v>
      </c>
      <c r="W13" s="930"/>
      <c r="X13" s="932"/>
      <c r="Y13" s="932"/>
      <c r="Z13" s="932"/>
      <c r="AA13" s="932"/>
      <c r="AB13" s="932"/>
      <c r="AC13" s="932"/>
    </row>
    <row r="14" spans="1:29" s="91" customFormat="1" ht="5.0999999999999996" customHeight="1">
      <c r="A14" s="328"/>
      <c r="B14" s="328"/>
      <c r="C14" s="448"/>
      <c r="D14" s="204"/>
      <c r="E14" s="205"/>
      <c r="F14" s="205"/>
      <c r="G14" s="205"/>
      <c r="H14" s="205"/>
      <c r="I14" s="205"/>
      <c r="J14" s="205"/>
      <c r="K14" s="205"/>
      <c r="L14" s="205"/>
      <c r="M14" s="205"/>
      <c r="N14" s="205"/>
      <c r="O14" s="205"/>
      <c r="P14" s="205"/>
      <c r="Q14" s="204"/>
      <c r="R14" s="205"/>
      <c r="S14" s="205"/>
      <c r="T14" s="205"/>
      <c r="U14" s="205"/>
      <c r="V14" s="205"/>
      <c r="W14" s="205"/>
      <c r="X14" s="205"/>
      <c r="Y14" s="205"/>
      <c r="Z14" s="205"/>
      <c r="AA14" s="205"/>
      <c r="AB14" s="205"/>
      <c r="AC14" s="205"/>
    </row>
    <row r="15" spans="1:29" s="91" customFormat="1" ht="25.5" customHeight="1">
      <c r="A15" s="630" t="s">
        <v>1471</v>
      </c>
      <c r="B15" s="630" t="s">
        <v>1457</v>
      </c>
      <c r="C15" s="632" t="s">
        <v>1473</v>
      </c>
      <c r="D15" s="6"/>
      <c r="E15" s="6"/>
      <c r="F15" s="6"/>
      <c r="G15" s="6"/>
      <c r="H15" s="6"/>
      <c r="I15" s="6"/>
      <c r="J15" s="6"/>
      <c r="K15" s="6"/>
      <c r="L15" s="6"/>
      <c r="M15" s="6"/>
      <c r="N15" s="6"/>
      <c r="O15" s="6"/>
      <c r="P15" s="6"/>
      <c r="Q15" s="6"/>
      <c r="R15" s="6"/>
      <c r="S15" s="6"/>
      <c r="T15" s="6"/>
      <c r="U15" s="6"/>
      <c r="V15" s="6"/>
      <c r="W15" s="6"/>
      <c r="X15" s="6"/>
      <c r="Y15" s="6"/>
      <c r="Z15" s="6"/>
      <c r="AA15" s="6"/>
      <c r="AB15" s="6"/>
      <c r="AC15" s="6"/>
    </row>
    <row r="16" spans="1:29" s="91" customFormat="1" ht="12.75" customHeight="1">
      <c r="A16" s="663" t="s">
        <v>1461</v>
      </c>
      <c r="B16" s="663" t="s">
        <v>1456</v>
      </c>
      <c r="C16" s="952" t="s">
        <v>1462</v>
      </c>
      <c r="D16" s="487">
        <f>SUM(E16:P16)</f>
        <v>14364.846354245001</v>
      </c>
      <c r="E16" s="58">
        <v>1217.3014036550001</v>
      </c>
      <c r="F16" s="58">
        <v>1430.0825376399998</v>
      </c>
      <c r="G16" s="58">
        <v>1184.1840119999999</v>
      </c>
      <c r="H16" s="58">
        <v>1991.6708450000001</v>
      </c>
      <c r="I16" s="58">
        <v>1966.1923065000001</v>
      </c>
      <c r="J16" s="58">
        <v>761.82259999999997</v>
      </c>
      <c r="K16" s="58">
        <v>587.48003900000003</v>
      </c>
      <c r="L16" s="58">
        <v>2604.3542419999999</v>
      </c>
      <c r="M16" s="58">
        <v>1103.3018999999999</v>
      </c>
      <c r="N16" s="58">
        <v>682.32875000000001</v>
      </c>
      <c r="O16" s="58">
        <v>526.39774999999997</v>
      </c>
      <c r="P16" s="58">
        <v>309.72996845</v>
      </c>
      <c r="Q16" s="487"/>
      <c r="R16" s="58">
        <v>159.31016</v>
      </c>
      <c r="S16" s="58">
        <v>163.67859999999999</v>
      </c>
      <c r="T16" s="58">
        <v>570.34888000000001</v>
      </c>
      <c r="U16" s="58">
        <v>837.01149999999996</v>
      </c>
      <c r="V16" s="58" t="s">
        <v>11</v>
      </c>
      <c r="W16" s="58"/>
      <c r="X16" s="58"/>
      <c r="Y16" s="58"/>
      <c r="Z16" s="58"/>
      <c r="AA16" s="58"/>
      <c r="AB16" s="58"/>
      <c r="AC16" s="58"/>
    </row>
    <row r="17" spans="1:29" s="91" customFormat="1" ht="25.5" customHeight="1">
      <c r="A17" s="664" t="s">
        <v>1463</v>
      </c>
      <c r="B17" s="664" t="s">
        <v>2972</v>
      </c>
      <c r="C17" s="953" t="s">
        <v>1464</v>
      </c>
      <c r="D17" s="58" t="s">
        <v>11</v>
      </c>
      <c r="E17" s="58" t="s">
        <v>11</v>
      </c>
      <c r="F17" s="58" t="s">
        <v>11</v>
      </c>
      <c r="G17" s="58" t="s">
        <v>11</v>
      </c>
      <c r="H17" s="58" t="s">
        <v>11</v>
      </c>
      <c r="I17" s="58" t="s">
        <v>11</v>
      </c>
      <c r="J17" s="58" t="s">
        <v>11</v>
      </c>
      <c r="K17" s="58" t="s">
        <v>11</v>
      </c>
      <c r="L17" s="58" t="s">
        <v>11</v>
      </c>
      <c r="M17" s="58" t="s">
        <v>11</v>
      </c>
      <c r="N17" s="58" t="s">
        <v>11</v>
      </c>
      <c r="O17" s="58" t="s">
        <v>11</v>
      </c>
      <c r="P17" s="58" t="s">
        <v>11</v>
      </c>
      <c r="Q17" s="58"/>
      <c r="R17" s="58" t="s">
        <v>11</v>
      </c>
      <c r="S17" s="58" t="s">
        <v>11</v>
      </c>
      <c r="T17" s="58" t="s">
        <v>11</v>
      </c>
      <c r="U17" s="58" t="s">
        <v>11</v>
      </c>
      <c r="V17" s="58" t="s">
        <v>11</v>
      </c>
      <c r="W17" s="58"/>
      <c r="X17" s="58"/>
      <c r="Y17" s="58"/>
      <c r="Z17" s="58"/>
      <c r="AA17" s="58"/>
      <c r="AB17" s="58"/>
      <c r="AC17" s="58"/>
    </row>
    <row r="18" spans="1:29" s="91" customFormat="1" ht="12.75" customHeight="1">
      <c r="A18" s="665" t="s">
        <v>1465</v>
      </c>
      <c r="B18" s="665" t="s">
        <v>173</v>
      </c>
      <c r="C18" s="954" t="s">
        <v>1466</v>
      </c>
      <c r="D18" s="58" t="s">
        <v>11</v>
      </c>
      <c r="E18" s="58" t="s">
        <v>11</v>
      </c>
      <c r="F18" s="58" t="s">
        <v>11</v>
      </c>
      <c r="G18" s="58" t="s">
        <v>11</v>
      </c>
      <c r="H18" s="58" t="s">
        <v>11</v>
      </c>
      <c r="I18" s="58" t="s">
        <v>11</v>
      </c>
      <c r="J18" s="58" t="s">
        <v>11</v>
      </c>
      <c r="K18" s="58" t="s">
        <v>11</v>
      </c>
      <c r="L18" s="58" t="s">
        <v>11</v>
      </c>
      <c r="M18" s="58" t="s">
        <v>11</v>
      </c>
      <c r="N18" s="58" t="s">
        <v>11</v>
      </c>
      <c r="O18" s="58" t="s">
        <v>11</v>
      </c>
      <c r="P18" s="58" t="s">
        <v>11</v>
      </c>
      <c r="Q18" s="58"/>
      <c r="R18" s="58" t="s">
        <v>11</v>
      </c>
      <c r="S18" s="58" t="s">
        <v>11</v>
      </c>
      <c r="T18" s="58" t="s">
        <v>11</v>
      </c>
      <c r="U18" s="58" t="s">
        <v>11</v>
      </c>
      <c r="V18" s="58" t="s">
        <v>11</v>
      </c>
      <c r="W18" s="58"/>
      <c r="X18" s="58"/>
      <c r="Y18" s="58"/>
      <c r="Z18" s="58"/>
      <c r="AA18" s="58"/>
      <c r="AB18" s="58"/>
      <c r="AC18" s="58"/>
    </row>
    <row r="19" spans="1:29" s="91" customFormat="1" ht="12.75" customHeight="1">
      <c r="A19" s="665" t="s">
        <v>1467</v>
      </c>
      <c r="B19" s="665" t="s">
        <v>174</v>
      </c>
      <c r="C19" s="954" t="s">
        <v>1468</v>
      </c>
      <c r="D19" s="58" t="s">
        <v>11</v>
      </c>
      <c r="E19" s="58" t="s">
        <v>11</v>
      </c>
      <c r="F19" s="58" t="s">
        <v>11</v>
      </c>
      <c r="G19" s="58" t="s">
        <v>11</v>
      </c>
      <c r="H19" s="58" t="s">
        <v>11</v>
      </c>
      <c r="I19" s="58" t="s">
        <v>11</v>
      </c>
      <c r="J19" s="58" t="s">
        <v>11</v>
      </c>
      <c r="K19" s="58" t="s">
        <v>11</v>
      </c>
      <c r="L19" s="58" t="s">
        <v>11</v>
      </c>
      <c r="M19" s="58" t="s">
        <v>11</v>
      </c>
      <c r="N19" s="58" t="s">
        <v>11</v>
      </c>
      <c r="O19" s="58" t="s">
        <v>11</v>
      </c>
      <c r="P19" s="58" t="s">
        <v>11</v>
      </c>
      <c r="Q19" s="58"/>
      <c r="R19" s="58" t="s">
        <v>11</v>
      </c>
      <c r="S19" s="58" t="s">
        <v>11</v>
      </c>
      <c r="T19" s="58" t="s">
        <v>11</v>
      </c>
      <c r="U19" s="58" t="s">
        <v>11</v>
      </c>
      <c r="V19" s="58" t="s">
        <v>11</v>
      </c>
      <c r="W19" s="58"/>
      <c r="X19" s="58"/>
      <c r="Y19" s="58"/>
      <c r="Z19" s="58"/>
      <c r="AA19" s="58"/>
      <c r="AB19" s="58"/>
      <c r="AC19" s="58"/>
    </row>
    <row r="20" spans="1:29" s="95" customFormat="1" ht="12.75" customHeight="1">
      <c r="A20" s="328" t="s">
        <v>1469</v>
      </c>
      <c r="B20" s="328" t="s">
        <v>167</v>
      </c>
      <c r="C20" s="448" t="s">
        <v>1470</v>
      </c>
      <c r="D20" s="930">
        <f>SUM(E20:P20)</f>
        <v>300</v>
      </c>
      <c r="E20" s="196">
        <v>25</v>
      </c>
      <c r="F20" s="196">
        <v>35</v>
      </c>
      <c r="G20" s="196">
        <v>30</v>
      </c>
      <c r="H20" s="196">
        <v>45</v>
      </c>
      <c r="I20" s="196">
        <v>32</v>
      </c>
      <c r="J20" s="196">
        <v>24</v>
      </c>
      <c r="K20" s="196">
        <v>21</v>
      </c>
      <c r="L20" s="196">
        <v>24</v>
      </c>
      <c r="M20" s="196">
        <v>28</v>
      </c>
      <c r="N20" s="196">
        <v>22</v>
      </c>
      <c r="O20" s="196">
        <v>10</v>
      </c>
      <c r="P20" s="196">
        <v>4</v>
      </c>
      <c r="Q20" s="930"/>
      <c r="R20" s="196">
        <v>4</v>
      </c>
      <c r="S20" s="196">
        <v>7</v>
      </c>
      <c r="T20" s="196">
        <v>9</v>
      </c>
      <c r="U20" s="196">
        <v>20</v>
      </c>
      <c r="V20" s="196" t="s">
        <v>11</v>
      </c>
      <c r="W20" s="196"/>
      <c r="X20" s="196"/>
      <c r="Y20" s="196"/>
      <c r="Z20" s="196"/>
      <c r="AA20" s="196"/>
      <c r="AB20" s="196"/>
      <c r="AC20" s="196"/>
    </row>
    <row r="21" spans="1:29" s="91" customFormat="1" ht="5.0999999999999996" customHeight="1">
      <c r="A21" s="666"/>
      <c r="B21" s="666"/>
      <c r="C21" s="69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row>
    <row r="22" spans="1:29" s="91" customFormat="1" ht="25.5" customHeight="1">
      <c r="A22" s="630" t="s">
        <v>1472</v>
      </c>
      <c r="B22" s="630" t="s">
        <v>1458</v>
      </c>
      <c r="C22" s="632" t="s">
        <v>1474</v>
      </c>
      <c r="D22" s="204"/>
      <c r="E22" s="14"/>
      <c r="F22" s="14"/>
      <c r="G22" s="14"/>
      <c r="H22" s="14"/>
      <c r="I22" s="14"/>
      <c r="J22" s="14"/>
      <c r="K22" s="14"/>
      <c r="L22" s="14"/>
      <c r="M22" s="14"/>
      <c r="N22" s="14"/>
      <c r="O22" s="14"/>
      <c r="P22" s="14"/>
      <c r="Q22" s="204"/>
      <c r="R22" s="14"/>
      <c r="S22" s="14"/>
      <c r="T22" s="14"/>
      <c r="U22" s="14"/>
      <c r="V22" s="14"/>
      <c r="W22" s="14"/>
      <c r="X22" s="14"/>
      <c r="Y22" s="14"/>
      <c r="Z22" s="14"/>
      <c r="AA22" s="14"/>
      <c r="AB22" s="14"/>
      <c r="AC22" s="14"/>
    </row>
    <row r="23" spans="1:29" s="91" customFormat="1" ht="12.75" customHeight="1">
      <c r="A23" s="663" t="s">
        <v>1461</v>
      </c>
      <c r="B23" s="663" t="s">
        <v>1456</v>
      </c>
      <c r="C23" s="952" t="s">
        <v>1462</v>
      </c>
      <c r="D23" s="487">
        <f>SUM(E23:P23)</f>
        <v>30699.151782181292</v>
      </c>
      <c r="E23" s="58">
        <v>2311.4289919899998</v>
      </c>
      <c r="F23" s="58">
        <v>3004.2428869999999</v>
      </c>
      <c r="G23" s="58">
        <v>2678.654497</v>
      </c>
      <c r="H23" s="58">
        <v>3116.2223829</v>
      </c>
      <c r="I23" s="58" t="s">
        <v>11</v>
      </c>
      <c r="J23" s="58" t="s">
        <v>11</v>
      </c>
      <c r="K23" s="58">
        <v>3279.4828553901802</v>
      </c>
      <c r="L23" s="58">
        <v>2041.0234037499999</v>
      </c>
      <c r="M23" s="58">
        <v>4346.4509653386067</v>
      </c>
      <c r="N23" s="58">
        <v>3905.9742885817527</v>
      </c>
      <c r="O23" s="58">
        <v>2603.861985783316</v>
      </c>
      <c r="P23" s="58">
        <v>3411.8095244474403</v>
      </c>
      <c r="Q23" s="487"/>
      <c r="R23" s="58">
        <v>3434.5164540435767</v>
      </c>
      <c r="S23" s="58">
        <v>3937.7103097358877</v>
      </c>
      <c r="T23" s="58">
        <v>2959.275020089045</v>
      </c>
      <c r="U23" s="58">
        <v>3000.14104651039</v>
      </c>
      <c r="V23" s="58">
        <v>2616.8206397739168</v>
      </c>
      <c r="W23" s="58"/>
      <c r="X23" s="58"/>
      <c r="Y23" s="58"/>
      <c r="Z23" s="58"/>
      <c r="AA23" s="58"/>
      <c r="AB23" s="58"/>
      <c r="AC23" s="58"/>
    </row>
    <row r="24" spans="1:29" s="91" customFormat="1" ht="12.75" customHeight="1" thickBot="1">
      <c r="A24" s="331" t="s">
        <v>1469</v>
      </c>
      <c r="B24" s="331" t="s">
        <v>167</v>
      </c>
      <c r="C24" s="537" t="s">
        <v>1470</v>
      </c>
      <c r="D24" s="1296">
        <f>SUM(E24:P24)</f>
        <v>317</v>
      </c>
      <c r="E24" s="199">
        <v>21</v>
      </c>
      <c r="F24" s="199">
        <v>32</v>
      </c>
      <c r="G24" s="199">
        <v>32</v>
      </c>
      <c r="H24" s="199">
        <v>21</v>
      </c>
      <c r="I24" s="199" t="s">
        <v>11</v>
      </c>
      <c r="J24" s="199" t="s">
        <v>11</v>
      </c>
      <c r="K24" s="199">
        <v>22</v>
      </c>
      <c r="L24" s="199">
        <v>27</v>
      </c>
      <c r="M24" s="199">
        <v>33</v>
      </c>
      <c r="N24" s="199">
        <v>55</v>
      </c>
      <c r="O24" s="199">
        <v>30</v>
      </c>
      <c r="P24" s="199">
        <v>44</v>
      </c>
      <c r="Q24" s="199"/>
      <c r="R24" s="199">
        <v>37</v>
      </c>
      <c r="S24" s="199">
        <v>58</v>
      </c>
      <c r="T24" s="199">
        <v>57</v>
      </c>
      <c r="U24" s="199">
        <v>58</v>
      </c>
      <c r="V24" s="199">
        <v>46</v>
      </c>
      <c r="W24" s="199"/>
      <c r="X24" s="199"/>
      <c r="Y24" s="199"/>
      <c r="Z24" s="199"/>
      <c r="AA24" s="199"/>
      <c r="AB24" s="199"/>
      <c r="AC24" s="199"/>
    </row>
    <row r="25" spans="1:29" ht="5.0999999999999996" customHeight="1"/>
    <row r="26" spans="1:29">
      <c r="A26" s="99" t="s">
        <v>2794</v>
      </c>
      <c r="B26" s="99" t="s">
        <v>2793</v>
      </c>
      <c r="C26" s="99" t="s">
        <v>2792</v>
      </c>
    </row>
  </sheetData>
  <mergeCells count="7">
    <mergeCell ref="Q5:Q6"/>
    <mergeCell ref="R5:AC5"/>
    <mergeCell ref="E5:P5"/>
    <mergeCell ref="A5:A6"/>
    <mergeCell ref="C5:C6"/>
    <mergeCell ref="D5:D6"/>
    <mergeCell ref="B5:B6"/>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zoomScale="80" zoomScaleNormal="80" workbookViewId="0">
      <pane xSplit="3" ySplit="6" topLeftCell="D7"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4" width="9.85546875" style="24" bestFit="1" customWidth="1"/>
    <col min="5" max="16" width="9.140625" style="24"/>
    <col min="17" max="17" width="9.85546875" style="24" bestFit="1" customWidth="1"/>
    <col min="18" max="16384" width="9.140625" style="24"/>
  </cols>
  <sheetData>
    <row r="1" spans="1:29" ht="15" customHeight="1">
      <c r="A1" s="49" t="s">
        <v>595</v>
      </c>
      <c r="B1" s="49" t="s">
        <v>202</v>
      </c>
      <c r="C1" s="49" t="s">
        <v>596</v>
      </c>
    </row>
    <row r="2" spans="1:29" ht="5.0999999999999996" customHeight="1">
      <c r="A2" s="49"/>
      <c r="B2" s="49"/>
      <c r="C2" s="49"/>
    </row>
    <row r="3" spans="1:29" s="142" customFormat="1" ht="18.75" customHeight="1">
      <c r="A3" s="26" t="s">
        <v>5655</v>
      </c>
      <c r="B3" s="26" t="s">
        <v>5656</v>
      </c>
      <c r="C3" s="26" t="s">
        <v>5657</v>
      </c>
    </row>
    <row r="4" spans="1:29" s="91" customFormat="1" ht="5.0999999999999996" customHeight="1" thickBot="1">
      <c r="A4" s="30"/>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row>
    <row r="5" spans="1:29" s="91" customFormat="1" ht="17.100000000000001" customHeight="1">
      <c r="A5" s="1444"/>
      <c r="B5" s="1445"/>
      <c r="C5" s="1445"/>
      <c r="D5" s="1357">
        <v>2018</v>
      </c>
      <c r="E5" s="1359">
        <v>2018</v>
      </c>
      <c r="F5" s="1360"/>
      <c r="G5" s="1360"/>
      <c r="H5" s="1360"/>
      <c r="I5" s="1360"/>
      <c r="J5" s="1360"/>
      <c r="K5" s="1360"/>
      <c r="L5" s="1360"/>
      <c r="M5" s="1360"/>
      <c r="N5" s="1360"/>
      <c r="O5" s="1360"/>
      <c r="P5" s="1361"/>
      <c r="Q5" s="1357">
        <v>2019</v>
      </c>
      <c r="R5" s="1359">
        <v>2019</v>
      </c>
      <c r="S5" s="1360"/>
      <c r="T5" s="1360"/>
      <c r="U5" s="1360"/>
      <c r="V5" s="1360"/>
      <c r="W5" s="1360"/>
      <c r="X5" s="1360"/>
      <c r="Y5" s="1360"/>
      <c r="Z5" s="1360"/>
      <c r="AA5" s="1360"/>
      <c r="AB5" s="1360"/>
      <c r="AC5" s="1361"/>
    </row>
    <row r="6" spans="1:29" s="91" customFormat="1" ht="17.100000000000001" customHeight="1" thickBot="1">
      <c r="A6" s="1369"/>
      <c r="B6" s="1446"/>
      <c r="C6" s="1446"/>
      <c r="D6" s="1358"/>
      <c r="E6" s="129" t="s">
        <v>777</v>
      </c>
      <c r="F6" s="129" t="s">
        <v>778</v>
      </c>
      <c r="G6" s="129" t="s">
        <v>779</v>
      </c>
      <c r="H6" s="129" t="s">
        <v>780</v>
      </c>
      <c r="I6" s="129" t="s">
        <v>781</v>
      </c>
      <c r="J6" s="129" t="s">
        <v>782</v>
      </c>
      <c r="K6" s="129" t="s">
        <v>783</v>
      </c>
      <c r="L6" s="129" t="s">
        <v>784</v>
      </c>
      <c r="M6" s="129" t="s">
        <v>785</v>
      </c>
      <c r="N6" s="129" t="s">
        <v>786</v>
      </c>
      <c r="O6" s="129" t="s">
        <v>787</v>
      </c>
      <c r="P6" s="129" t="s">
        <v>788</v>
      </c>
      <c r="Q6" s="1358"/>
      <c r="R6" s="129" t="s">
        <v>777</v>
      </c>
      <c r="S6" s="129" t="s">
        <v>778</v>
      </c>
      <c r="T6" s="129" t="s">
        <v>779</v>
      </c>
      <c r="U6" s="129" t="s">
        <v>780</v>
      </c>
      <c r="V6" s="129" t="s">
        <v>781</v>
      </c>
      <c r="W6" s="129" t="s">
        <v>782</v>
      </c>
      <c r="X6" s="129" t="s">
        <v>783</v>
      </c>
      <c r="Y6" s="129" t="s">
        <v>784</v>
      </c>
      <c r="Z6" s="129" t="s">
        <v>785</v>
      </c>
      <c r="AA6" s="129" t="s">
        <v>786</v>
      </c>
      <c r="AB6" s="129" t="s">
        <v>787</v>
      </c>
      <c r="AC6" s="129" t="s">
        <v>788</v>
      </c>
    </row>
    <row r="7" spans="1:29" s="91" customFormat="1" ht="5.0999999999999996" customHeight="1">
      <c r="A7" s="655"/>
      <c r="B7" s="655"/>
      <c r="C7" s="655"/>
      <c r="D7" s="121"/>
      <c r="E7" s="3"/>
      <c r="F7" s="3"/>
      <c r="G7" s="3"/>
      <c r="H7" s="3"/>
      <c r="I7" s="3"/>
      <c r="J7" s="3"/>
      <c r="K7" s="3"/>
      <c r="L7" s="3"/>
      <c r="M7" s="3"/>
      <c r="N7" s="3"/>
      <c r="O7" s="3"/>
      <c r="P7" s="3"/>
      <c r="Q7" s="121"/>
      <c r="R7" s="3"/>
      <c r="S7" s="3"/>
      <c r="T7" s="3"/>
      <c r="U7" s="3"/>
      <c r="V7" s="3"/>
      <c r="W7" s="3"/>
      <c r="X7" s="3"/>
      <c r="Y7" s="3"/>
      <c r="Z7" s="3"/>
      <c r="AA7" s="3"/>
      <c r="AB7" s="3"/>
      <c r="AC7" s="3"/>
    </row>
    <row r="8" spans="1:29" s="91" customFormat="1" ht="12.75">
      <c r="A8" s="628" t="s">
        <v>1477</v>
      </c>
      <c r="B8" s="628" t="s">
        <v>176</v>
      </c>
      <c r="C8" s="628" t="s">
        <v>1478</v>
      </c>
      <c r="D8" s="121"/>
      <c r="E8" s="121"/>
      <c r="F8" s="56"/>
      <c r="G8" s="56"/>
      <c r="H8" s="56"/>
      <c r="I8" s="56"/>
      <c r="J8" s="56"/>
      <c r="K8" s="56"/>
      <c r="L8" s="6"/>
      <c r="M8" s="6"/>
      <c r="N8" s="6"/>
      <c r="O8" s="6"/>
      <c r="P8" s="6"/>
      <c r="Q8" s="121"/>
      <c r="R8" s="121"/>
      <c r="S8" s="56"/>
      <c r="T8" s="56"/>
      <c r="U8" s="56"/>
      <c r="V8" s="56"/>
      <c r="W8" s="56"/>
      <c r="X8" s="56"/>
      <c r="Y8" s="6"/>
      <c r="Z8" s="6"/>
      <c r="AA8" s="6"/>
      <c r="AB8" s="6"/>
      <c r="AC8" s="6"/>
    </row>
    <row r="9" spans="1:29" s="91" customFormat="1" ht="25.5">
      <c r="A9" s="629" t="s">
        <v>1479</v>
      </c>
      <c r="B9" s="629" t="s">
        <v>1475</v>
      </c>
      <c r="C9" s="629" t="s">
        <v>1480</v>
      </c>
      <c r="D9" s="13">
        <f>SUM(E9:P9)</f>
        <v>134441.29999999999</v>
      </c>
      <c r="E9" s="13">
        <v>15588.22</v>
      </c>
      <c r="F9" s="13">
        <v>13394.3</v>
      </c>
      <c r="G9" s="13">
        <v>11949.099999999999</v>
      </c>
      <c r="H9" s="13">
        <v>10860.6</v>
      </c>
      <c r="I9" s="13">
        <v>12217.3</v>
      </c>
      <c r="J9" s="13">
        <v>13392.9</v>
      </c>
      <c r="K9" s="13">
        <v>17889.3</v>
      </c>
      <c r="L9" s="13">
        <v>9808.01</v>
      </c>
      <c r="M9" s="13">
        <v>7630.3</v>
      </c>
      <c r="N9" s="13">
        <v>7172.38</v>
      </c>
      <c r="O9" s="13">
        <v>6091.6</v>
      </c>
      <c r="P9" s="13">
        <v>8447.2900000000009</v>
      </c>
      <c r="Q9" s="13"/>
      <c r="R9" s="13">
        <v>10346.549999999999</v>
      </c>
      <c r="S9" s="13">
        <v>14846.9</v>
      </c>
      <c r="T9" s="13">
        <v>9637.93</v>
      </c>
      <c r="U9" s="13">
        <v>11780.42</v>
      </c>
      <c r="V9" s="13">
        <v>14112.3</v>
      </c>
      <c r="W9" s="13"/>
      <c r="X9" s="13"/>
      <c r="Y9" s="13"/>
      <c r="Z9" s="13"/>
      <c r="AA9" s="13"/>
      <c r="AB9" s="13"/>
      <c r="AC9" s="13"/>
    </row>
    <row r="10" spans="1:29" s="91" customFormat="1" ht="25.5">
      <c r="A10" s="629" t="s">
        <v>1481</v>
      </c>
      <c r="B10" s="629" t="s">
        <v>1476</v>
      </c>
      <c r="C10" s="629" t="s">
        <v>1482</v>
      </c>
      <c r="D10" s="13">
        <f>SUM(E10:P10)</f>
        <v>109082.99000000002</v>
      </c>
      <c r="E10" s="13">
        <v>11882</v>
      </c>
      <c r="F10" s="13">
        <v>10932.5</v>
      </c>
      <c r="G10" s="13">
        <v>10457</v>
      </c>
      <c r="H10" s="13">
        <v>10183.6</v>
      </c>
      <c r="I10" s="13">
        <v>11066</v>
      </c>
      <c r="J10" s="13">
        <v>8604</v>
      </c>
      <c r="K10" s="13">
        <v>11680</v>
      </c>
      <c r="L10" s="13">
        <v>7695.61</v>
      </c>
      <c r="M10" s="13">
        <v>6650.3</v>
      </c>
      <c r="N10" s="13">
        <v>6483.28</v>
      </c>
      <c r="O10" s="13">
        <v>5378.1</v>
      </c>
      <c r="P10" s="13">
        <v>8070.6</v>
      </c>
      <c r="Q10" s="13"/>
      <c r="R10" s="13">
        <v>8742.4</v>
      </c>
      <c r="S10" s="13">
        <v>12956.2</v>
      </c>
      <c r="T10" s="13">
        <v>9006.7999999999993</v>
      </c>
      <c r="U10" s="13">
        <v>9969</v>
      </c>
      <c r="V10" s="13">
        <v>11571</v>
      </c>
      <c r="W10" s="13"/>
      <c r="X10" s="13"/>
      <c r="Y10" s="13"/>
      <c r="Z10" s="13"/>
      <c r="AA10" s="13"/>
      <c r="AB10" s="13"/>
      <c r="AC10" s="13"/>
    </row>
    <row r="11" spans="1:29" s="91" customFormat="1" ht="25.5">
      <c r="A11" s="629" t="s">
        <v>3196</v>
      </c>
      <c r="B11" s="629" t="s">
        <v>177</v>
      </c>
      <c r="C11" s="629" t="s">
        <v>1483</v>
      </c>
      <c r="D11" s="191">
        <f>AVERAGE(E11:P11)</f>
        <v>2.9687591232031232</v>
      </c>
      <c r="E11" s="191">
        <v>3.0877394131084168</v>
      </c>
      <c r="F11" s="191">
        <v>2.5537387905658897</v>
      </c>
      <c r="G11" s="191">
        <v>2.67207516496127</v>
      </c>
      <c r="H11" s="191">
        <v>3.3504580190749826</v>
      </c>
      <c r="I11" s="191">
        <v>3.5386960057834806</v>
      </c>
      <c r="J11" s="191">
        <v>3.2953417015341704</v>
      </c>
      <c r="K11" s="191">
        <v>2.7203082191780821</v>
      </c>
      <c r="L11" s="191">
        <v>2.5197712332095832</v>
      </c>
      <c r="M11" s="191">
        <v>2.2315418169220353</v>
      </c>
      <c r="N11" s="191">
        <v>2.9347379060951471</v>
      </c>
      <c r="O11" s="191">
        <v>3.251841542552202</v>
      </c>
      <c r="P11" s="191">
        <v>3.4688596654522241</v>
      </c>
      <c r="Q11" s="191"/>
      <c r="R11" s="191">
        <v>3.6912047035139093</v>
      </c>
      <c r="S11" s="191">
        <v>3.7308837467776046</v>
      </c>
      <c r="T11" s="191">
        <v>3.8208261535728565</v>
      </c>
      <c r="U11" s="191">
        <v>3.8979315879225593</v>
      </c>
      <c r="V11" s="191">
        <v>3.9218347593120737</v>
      </c>
      <c r="W11" s="191"/>
      <c r="X11" s="191"/>
      <c r="Y11" s="191"/>
      <c r="Z11" s="191"/>
      <c r="AA11" s="191"/>
      <c r="AB11" s="191"/>
      <c r="AC11" s="191"/>
    </row>
    <row r="12" spans="1:29" s="91" customFormat="1" ht="25.5">
      <c r="A12" s="667" t="s">
        <v>1484</v>
      </c>
      <c r="B12" s="667" t="s">
        <v>178</v>
      </c>
      <c r="C12" s="667" t="s">
        <v>1485</v>
      </c>
      <c r="D12" s="207"/>
      <c r="E12" s="207"/>
      <c r="F12" s="207"/>
      <c r="G12" s="44"/>
      <c r="H12" s="44"/>
      <c r="I12" s="44"/>
      <c r="J12" s="44"/>
      <c r="K12" s="44"/>
      <c r="L12" s="44"/>
      <c r="M12" s="44"/>
      <c r="N12" s="44"/>
      <c r="O12" s="44"/>
      <c r="P12" s="44"/>
      <c r="Q12" s="207"/>
      <c r="R12" s="207"/>
      <c r="S12" s="207"/>
      <c r="T12" s="44"/>
      <c r="U12" s="44"/>
      <c r="V12" s="44"/>
      <c r="W12" s="44"/>
      <c r="X12" s="44"/>
      <c r="Y12" s="44"/>
      <c r="Z12" s="44"/>
      <c r="AA12" s="44"/>
      <c r="AB12" s="44"/>
      <c r="AC12" s="44"/>
    </row>
    <row r="13" spans="1:29" s="91" customFormat="1" ht="16.5" customHeight="1">
      <c r="A13" s="667" t="s">
        <v>1486</v>
      </c>
      <c r="B13" s="667" t="s">
        <v>2747</v>
      </c>
      <c r="C13" s="667" t="s">
        <v>1487</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row>
    <row r="14" spans="1:29" s="91" customFormat="1" ht="25.5">
      <c r="A14" s="668" t="s">
        <v>1479</v>
      </c>
      <c r="B14" s="668" t="s">
        <v>1475</v>
      </c>
      <c r="C14" s="668" t="s">
        <v>1480</v>
      </c>
      <c r="D14" s="13">
        <f>SUM(E14:P14)</f>
        <v>78011.310000000012</v>
      </c>
      <c r="E14" s="13">
        <v>12370.22</v>
      </c>
      <c r="F14" s="13">
        <v>9587</v>
      </c>
      <c r="G14" s="13">
        <v>8592.9</v>
      </c>
      <c r="H14" s="13">
        <v>6103.6</v>
      </c>
      <c r="I14" s="13">
        <v>6058.3</v>
      </c>
      <c r="J14" s="13">
        <v>7554.9</v>
      </c>
      <c r="K14" s="13">
        <v>8102.2000000000007</v>
      </c>
      <c r="L14" s="13">
        <v>4772.3</v>
      </c>
      <c r="M14" s="13">
        <v>4232</v>
      </c>
      <c r="N14" s="13">
        <v>3044.49</v>
      </c>
      <c r="O14" s="13">
        <v>3211.4</v>
      </c>
      <c r="P14" s="13">
        <v>4382</v>
      </c>
      <c r="Q14" s="13"/>
      <c r="R14" s="13">
        <v>5325.15</v>
      </c>
      <c r="S14" s="13">
        <v>8187</v>
      </c>
      <c r="T14" s="13">
        <v>5721</v>
      </c>
      <c r="U14" s="13">
        <v>8038.42</v>
      </c>
      <c r="V14" s="13">
        <v>11370</v>
      </c>
      <c r="W14" s="13"/>
      <c r="X14" s="13"/>
      <c r="Y14" s="13"/>
      <c r="Z14" s="13"/>
      <c r="AA14" s="13"/>
      <c r="AB14" s="13"/>
      <c r="AC14" s="13"/>
    </row>
    <row r="15" spans="1:29" s="91" customFormat="1" ht="25.5">
      <c r="A15" s="668" t="s">
        <v>1481</v>
      </c>
      <c r="B15" s="668" t="s">
        <v>1476</v>
      </c>
      <c r="C15" s="668" t="s">
        <v>1482</v>
      </c>
      <c r="D15" s="13">
        <f>SUM(E15:P15)</f>
        <v>64888.79</v>
      </c>
      <c r="E15" s="13">
        <v>8685</v>
      </c>
      <c r="F15" s="13">
        <v>7838</v>
      </c>
      <c r="G15" s="13">
        <v>7461</v>
      </c>
      <c r="H15" s="13">
        <v>5898.6</v>
      </c>
      <c r="I15" s="13">
        <v>5703</v>
      </c>
      <c r="J15" s="13">
        <v>4900</v>
      </c>
      <c r="K15" s="13">
        <v>6380</v>
      </c>
      <c r="L15" s="13">
        <v>4037.8</v>
      </c>
      <c r="M15" s="13">
        <v>3925</v>
      </c>
      <c r="N15" s="13">
        <v>2919.49</v>
      </c>
      <c r="O15" s="13">
        <v>2873.9</v>
      </c>
      <c r="P15" s="13">
        <v>4267</v>
      </c>
      <c r="Q15" s="13"/>
      <c r="R15" s="13">
        <v>4705</v>
      </c>
      <c r="S15" s="13">
        <v>7425</v>
      </c>
      <c r="T15" s="13">
        <v>5565</v>
      </c>
      <c r="U15" s="13">
        <v>6910</v>
      </c>
      <c r="V15" s="13">
        <v>9000</v>
      </c>
      <c r="W15" s="13"/>
      <c r="X15" s="13"/>
      <c r="Y15" s="13"/>
      <c r="Z15" s="13"/>
      <c r="AA15" s="13"/>
      <c r="AB15" s="13"/>
      <c r="AC15" s="13"/>
    </row>
    <row r="16" spans="1:29" s="91" customFormat="1" ht="38.25">
      <c r="A16" s="668" t="s">
        <v>3196</v>
      </c>
      <c r="B16" s="668" t="s">
        <v>177</v>
      </c>
      <c r="C16" s="668" t="s">
        <v>1483</v>
      </c>
      <c r="D16" s="191">
        <f>AVERAGE(E16:P16)</f>
        <v>2.2853756656722424</v>
      </c>
      <c r="E16" s="191">
        <v>2.3652596212583998</v>
      </c>
      <c r="F16" s="191">
        <v>1.6895151824445012</v>
      </c>
      <c r="G16" s="191">
        <v>1.9111593620158156</v>
      </c>
      <c r="H16" s="191">
        <v>2.6120860882243244</v>
      </c>
      <c r="I16" s="191">
        <v>2.8258074697527618</v>
      </c>
      <c r="J16" s="191">
        <v>2.6410204081632651</v>
      </c>
      <c r="K16" s="191">
        <v>1.9588087774294671</v>
      </c>
      <c r="L16" s="191">
        <v>1.6587285155282578</v>
      </c>
      <c r="M16" s="191">
        <v>1.7189808917197453</v>
      </c>
      <c r="N16" s="191">
        <v>2.3227020815279382</v>
      </c>
      <c r="O16" s="191">
        <v>2.7548408086572254</v>
      </c>
      <c r="P16" s="191">
        <v>2.9655987813452072</v>
      </c>
      <c r="Q16" s="191"/>
      <c r="R16" s="191">
        <v>3.221296493092455</v>
      </c>
      <c r="S16" s="191">
        <v>3.3506734006734007</v>
      </c>
      <c r="T16" s="191">
        <v>3.6098921832884101</v>
      </c>
      <c r="U16" s="191">
        <v>3.7431693198263387</v>
      </c>
      <c r="V16" s="191">
        <v>3.806</v>
      </c>
      <c r="W16" s="191"/>
      <c r="X16" s="191"/>
      <c r="Y16" s="191"/>
      <c r="Z16" s="191"/>
      <c r="AA16" s="191"/>
      <c r="AB16" s="191"/>
      <c r="AC16" s="191"/>
    </row>
    <row r="17" spans="1:29" s="91" customFormat="1" ht="16.5" customHeight="1">
      <c r="A17" s="667" t="s">
        <v>1488</v>
      </c>
      <c r="B17" s="667" t="s">
        <v>2748</v>
      </c>
      <c r="C17" s="667" t="s">
        <v>1489</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row>
    <row r="18" spans="1:29" s="91" customFormat="1" ht="25.5">
      <c r="A18" s="668" t="s">
        <v>1479</v>
      </c>
      <c r="B18" s="668" t="s">
        <v>1475</v>
      </c>
      <c r="C18" s="668" t="s">
        <v>1480</v>
      </c>
      <c r="D18" s="13">
        <f>SUM(E18:P18)</f>
        <v>312</v>
      </c>
      <c r="E18" s="13" t="s">
        <v>11</v>
      </c>
      <c r="F18" s="13" t="s">
        <v>11</v>
      </c>
      <c r="G18" s="13" t="s">
        <v>11</v>
      </c>
      <c r="H18" s="13" t="s">
        <v>11</v>
      </c>
      <c r="I18" s="13" t="s">
        <v>11</v>
      </c>
      <c r="J18" s="13" t="s">
        <v>11</v>
      </c>
      <c r="K18" s="13" t="s">
        <v>11</v>
      </c>
      <c r="L18" s="13" t="s">
        <v>11</v>
      </c>
      <c r="M18" s="13" t="s">
        <v>11</v>
      </c>
      <c r="N18" s="13" t="s">
        <v>11</v>
      </c>
      <c r="O18" s="13" t="s">
        <v>11</v>
      </c>
      <c r="P18" s="13">
        <v>312</v>
      </c>
      <c r="Q18" s="13"/>
      <c r="R18" s="13">
        <v>300</v>
      </c>
      <c r="S18" s="13" t="s">
        <v>11</v>
      </c>
      <c r="T18" s="13" t="s">
        <v>11</v>
      </c>
      <c r="U18" s="13" t="s">
        <v>11</v>
      </c>
      <c r="V18" s="13" t="s">
        <v>11</v>
      </c>
      <c r="W18" s="13"/>
      <c r="X18" s="13"/>
      <c r="Y18" s="13"/>
      <c r="Z18" s="13"/>
      <c r="AA18" s="13"/>
      <c r="AB18" s="13"/>
      <c r="AC18" s="13"/>
    </row>
    <row r="19" spans="1:29" s="91" customFormat="1" ht="25.5">
      <c r="A19" s="668" t="s">
        <v>1481</v>
      </c>
      <c r="B19" s="668" t="s">
        <v>1476</v>
      </c>
      <c r="C19" s="668" t="s">
        <v>1482</v>
      </c>
      <c r="D19" s="13">
        <f>SUM(E19:P19)</f>
        <v>312</v>
      </c>
      <c r="E19" s="13" t="s">
        <v>11</v>
      </c>
      <c r="F19" s="13" t="s">
        <v>11</v>
      </c>
      <c r="G19" s="13" t="s">
        <v>11</v>
      </c>
      <c r="H19" s="13" t="s">
        <v>11</v>
      </c>
      <c r="I19" s="13" t="s">
        <v>11</v>
      </c>
      <c r="J19" s="13" t="s">
        <v>11</v>
      </c>
      <c r="K19" s="13" t="s">
        <v>11</v>
      </c>
      <c r="L19" s="13" t="s">
        <v>11</v>
      </c>
      <c r="M19" s="13" t="s">
        <v>11</v>
      </c>
      <c r="N19" s="13" t="s">
        <v>11</v>
      </c>
      <c r="O19" s="13" t="s">
        <v>11</v>
      </c>
      <c r="P19" s="13">
        <v>312</v>
      </c>
      <c r="Q19" s="13"/>
      <c r="R19" s="13">
        <v>200</v>
      </c>
      <c r="S19" s="13" t="s">
        <v>11</v>
      </c>
      <c r="T19" s="13" t="s">
        <v>11</v>
      </c>
      <c r="U19" s="13" t="s">
        <v>11</v>
      </c>
      <c r="V19" s="13" t="s">
        <v>11</v>
      </c>
      <c r="W19" s="13"/>
      <c r="X19" s="13"/>
      <c r="Y19" s="13"/>
      <c r="Z19" s="13"/>
      <c r="AA19" s="13"/>
      <c r="AB19" s="13"/>
      <c r="AC19" s="13"/>
    </row>
    <row r="20" spans="1:29" s="91" customFormat="1" ht="26.25" customHeight="1">
      <c r="A20" s="668" t="s">
        <v>3196</v>
      </c>
      <c r="B20" s="668" t="s">
        <v>177</v>
      </c>
      <c r="C20" s="668" t="s">
        <v>1483</v>
      </c>
      <c r="D20" s="191">
        <f>AVERAGE(E20:P20)</f>
        <v>3.36</v>
      </c>
      <c r="E20" s="191" t="s">
        <v>11</v>
      </c>
      <c r="F20" s="191" t="s">
        <v>11</v>
      </c>
      <c r="G20" s="191" t="s">
        <v>11</v>
      </c>
      <c r="H20" s="191" t="s">
        <v>11</v>
      </c>
      <c r="I20" s="191" t="s">
        <v>11</v>
      </c>
      <c r="J20" s="191" t="s">
        <v>11</v>
      </c>
      <c r="K20" s="191" t="s">
        <v>11</v>
      </c>
      <c r="L20" s="191" t="s">
        <v>11</v>
      </c>
      <c r="M20" s="191" t="s">
        <v>11</v>
      </c>
      <c r="N20" s="191" t="s">
        <v>11</v>
      </c>
      <c r="O20" s="191" t="s">
        <v>11</v>
      </c>
      <c r="P20" s="191">
        <v>3.36</v>
      </c>
      <c r="Q20" s="191"/>
      <c r="R20" s="191">
        <v>3.5</v>
      </c>
      <c r="S20" s="191" t="s">
        <v>11</v>
      </c>
      <c r="T20" s="191" t="s">
        <v>11</v>
      </c>
      <c r="U20" s="191" t="s">
        <v>11</v>
      </c>
      <c r="V20" s="191" t="s">
        <v>11</v>
      </c>
      <c r="W20" s="191"/>
      <c r="X20" s="191"/>
      <c r="Y20" s="191"/>
      <c r="Z20" s="191"/>
      <c r="AA20" s="191"/>
      <c r="AB20" s="191"/>
      <c r="AC20" s="191"/>
    </row>
    <row r="21" spans="1:29" s="91" customFormat="1" ht="15.75" customHeight="1">
      <c r="A21" s="667" t="s">
        <v>1490</v>
      </c>
      <c r="B21" s="667" t="s">
        <v>2749</v>
      </c>
      <c r="C21" s="667" t="s">
        <v>1491</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pans="1:29" s="91" customFormat="1" ht="25.5">
      <c r="A22" s="668" t="s">
        <v>1479</v>
      </c>
      <c r="B22" s="668" t="s">
        <v>1475</v>
      </c>
      <c r="C22" s="668" t="s">
        <v>1480</v>
      </c>
      <c r="D22" s="13">
        <f>SUM(E22:P22)</f>
        <v>25931.239999999998</v>
      </c>
      <c r="E22" s="13">
        <v>521</v>
      </c>
      <c r="F22" s="13">
        <v>1512.8</v>
      </c>
      <c r="G22" s="13">
        <v>1497.2</v>
      </c>
      <c r="H22" s="13">
        <v>2674</v>
      </c>
      <c r="I22" s="13">
        <v>3861</v>
      </c>
      <c r="J22" s="13">
        <v>3605</v>
      </c>
      <c r="K22" s="13">
        <v>5200.6000000000004</v>
      </c>
      <c r="L22" s="13">
        <v>1857.1</v>
      </c>
      <c r="M22" s="13">
        <v>1590</v>
      </c>
      <c r="N22" s="13">
        <v>1582.54</v>
      </c>
      <c r="O22" s="13">
        <v>1166</v>
      </c>
      <c r="P22" s="13">
        <v>864</v>
      </c>
      <c r="Q22" s="13"/>
      <c r="R22" s="13">
        <v>1700</v>
      </c>
      <c r="S22" s="13">
        <v>3127</v>
      </c>
      <c r="T22" s="13">
        <v>2490</v>
      </c>
      <c r="U22" s="13">
        <v>2252</v>
      </c>
      <c r="V22" s="13">
        <v>1305</v>
      </c>
      <c r="W22" s="13"/>
      <c r="X22" s="13"/>
      <c r="Y22" s="13"/>
      <c r="Z22" s="13"/>
      <c r="AA22" s="13"/>
      <c r="AB22" s="13"/>
      <c r="AC22" s="13"/>
    </row>
    <row r="23" spans="1:29" s="91" customFormat="1" ht="25.5">
      <c r="A23" s="668" t="s">
        <v>1481</v>
      </c>
      <c r="B23" s="668" t="s">
        <v>1476</v>
      </c>
      <c r="C23" s="668" t="s">
        <v>1482</v>
      </c>
      <c r="D23" s="13">
        <f>SUM(E23:P23)</f>
        <v>18363.54</v>
      </c>
      <c r="E23" s="13">
        <v>500</v>
      </c>
      <c r="F23" s="13">
        <v>800</v>
      </c>
      <c r="G23" s="13">
        <v>1137</v>
      </c>
      <c r="H23" s="13">
        <v>2250</v>
      </c>
      <c r="I23" s="13">
        <v>3425</v>
      </c>
      <c r="J23" s="13">
        <v>1942</v>
      </c>
      <c r="K23" s="13">
        <v>2700</v>
      </c>
      <c r="L23" s="13">
        <v>1200</v>
      </c>
      <c r="M23" s="13">
        <v>1360</v>
      </c>
      <c r="N23" s="13">
        <v>1327.54</v>
      </c>
      <c r="O23" s="13">
        <v>956</v>
      </c>
      <c r="P23" s="13">
        <v>766</v>
      </c>
      <c r="Q23" s="13"/>
      <c r="R23" s="13">
        <v>1490</v>
      </c>
      <c r="S23" s="13">
        <v>2530</v>
      </c>
      <c r="T23" s="13">
        <v>2050</v>
      </c>
      <c r="U23" s="13">
        <v>1765</v>
      </c>
      <c r="V23" s="13">
        <v>1185</v>
      </c>
      <c r="W23" s="13"/>
      <c r="X23" s="13"/>
      <c r="Y23" s="13"/>
      <c r="Z23" s="13"/>
      <c r="AA23" s="13"/>
      <c r="AB23" s="13"/>
      <c r="AC23" s="13"/>
    </row>
    <row r="24" spans="1:29" s="91" customFormat="1" ht="38.25">
      <c r="A24" s="668" t="s">
        <v>3196</v>
      </c>
      <c r="B24" s="668" t="s">
        <v>177</v>
      </c>
      <c r="C24" s="668" t="s">
        <v>1483</v>
      </c>
      <c r="D24" s="191">
        <f>AVERAGE(E24:P24)</f>
        <v>3.2721745587813289</v>
      </c>
      <c r="E24" s="191">
        <v>4.68</v>
      </c>
      <c r="F24" s="191">
        <v>4.1805491598269802</v>
      </c>
      <c r="G24" s="191">
        <v>3.860782761653474</v>
      </c>
      <c r="H24" s="191">
        <v>3.9115555555555557</v>
      </c>
      <c r="I24" s="191">
        <v>3.9257956204379556</v>
      </c>
      <c r="J24" s="191">
        <v>3.6476210092687951</v>
      </c>
      <c r="K24" s="191">
        <v>2.7555555555555555</v>
      </c>
      <c r="L24" s="191">
        <v>1.8766666666666667</v>
      </c>
      <c r="M24" s="191">
        <v>1.8060377358490565</v>
      </c>
      <c r="N24" s="191">
        <v>2.4439702005212651</v>
      </c>
      <c r="O24" s="191">
        <v>2.9094142259414228</v>
      </c>
      <c r="P24" s="191">
        <v>3.2681462140992168</v>
      </c>
      <c r="Q24" s="191"/>
      <c r="R24" s="191">
        <v>3.7025503355704701</v>
      </c>
      <c r="S24" s="191">
        <v>3.7762845849802371</v>
      </c>
      <c r="T24" s="191">
        <v>3.9380487804878048</v>
      </c>
      <c r="U24" s="191">
        <v>4.0689518413597732</v>
      </c>
      <c r="V24" s="191">
        <v>4.2097468354430392</v>
      </c>
      <c r="W24" s="191"/>
      <c r="X24" s="191"/>
      <c r="Y24" s="191"/>
      <c r="Z24" s="191"/>
      <c r="AA24" s="191"/>
      <c r="AB24" s="191"/>
      <c r="AC24" s="191"/>
    </row>
    <row r="25" spans="1:29" s="91" customFormat="1" ht="15.75" customHeight="1">
      <c r="A25" s="667" t="s">
        <v>1492</v>
      </c>
      <c r="B25" s="667" t="s">
        <v>2750</v>
      </c>
      <c r="C25" s="667" t="s">
        <v>1493</v>
      </c>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row>
    <row r="26" spans="1:29" s="91" customFormat="1" ht="25.5">
      <c r="A26" s="668" t="s">
        <v>1479</v>
      </c>
      <c r="B26" s="668" t="s">
        <v>1475</v>
      </c>
      <c r="C26" s="668" t="s">
        <v>1480</v>
      </c>
      <c r="D26" s="13">
        <f>SUM(E26:P26)</f>
        <v>27839.329999999998</v>
      </c>
      <c r="E26" s="13">
        <v>2697</v>
      </c>
      <c r="F26" s="13">
        <v>2294.5</v>
      </c>
      <c r="G26" s="13">
        <v>1859</v>
      </c>
      <c r="H26" s="13">
        <v>2083</v>
      </c>
      <c r="I26" s="13">
        <v>2298</v>
      </c>
      <c r="J26" s="13">
        <v>2233</v>
      </c>
      <c r="K26" s="13">
        <v>4586.5</v>
      </c>
      <c r="L26" s="13">
        <v>2568.6099999999997</v>
      </c>
      <c r="M26" s="13">
        <v>1508.3</v>
      </c>
      <c r="N26" s="13">
        <v>2245.1</v>
      </c>
      <c r="O26" s="13">
        <v>1514.1999999999998</v>
      </c>
      <c r="P26" s="13">
        <v>1952.12</v>
      </c>
      <c r="Q26" s="13"/>
      <c r="R26" s="13">
        <v>2821.4</v>
      </c>
      <c r="S26" s="13">
        <v>3252.8999999999996</v>
      </c>
      <c r="T26" s="13">
        <v>1413.83</v>
      </c>
      <c r="U26" s="13">
        <v>1400.3</v>
      </c>
      <c r="V26" s="13">
        <v>1437.3</v>
      </c>
      <c r="W26" s="13"/>
      <c r="X26" s="13"/>
      <c r="Y26" s="13"/>
      <c r="Z26" s="13"/>
      <c r="AA26" s="13"/>
      <c r="AB26" s="13"/>
      <c r="AC26" s="13"/>
    </row>
    <row r="27" spans="1:29" s="91" customFormat="1" ht="25.5">
      <c r="A27" s="668" t="s">
        <v>1481</v>
      </c>
      <c r="B27" s="668" t="s">
        <v>1476</v>
      </c>
      <c r="C27" s="668" t="s">
        <v>1482</v>
      </c>
      <c r="D27" s="13">
        <f>SUM(E27:P27)</f>
        <v>23938.41</v>
      </c>
      <c r="E27" s="13">
        <v>2697</v>
      </c>
      <c r="F27" s="13">
        <v>2294.5</v>
      </c>
      <c r="G27" s="13">
        <v>1859</v>
      </c>
      <c r="H27" s="13">
        <v>2035</v>
      </c>
      <c r="I27" s="13">
        <v>1938</v>
      </c>
      <c r="J27" s="13">
        <v>1762</v>
      </c>
      <c r="K27" s="13">
        <v>2600</v>
      </c>
      <c r="L27" s="13">
        <v>1997.81</v>
      </c>
      <c r="M27" s="13">
        <v>1365.3</v>
      </c>
      <c r="N27" s="13">
        <v>2016</v>
      </c>
      <c r="O27" s="13">
        <v>1398.2</v>
      </c>
      <c r="P27" s="13">
        <v>1975.6</v>
      </c>
      <c r="Q27" s="13"/>
      <c r="R27" s="13">
        <v>2347.4</v>
      </c>
      <c r="S27" s="13">
        <v>2801.2</v>
      </c>
      <c r="T27" s="13">
        <v>1391.8</v>
      </c>
      <c r="U27" s="13">
        <v>1294</v>
      </c>
      <c r="V27" s="13">
        <v>1386</v>
      </c>
      <c r="W27" s="13"/>
      <c r="X27" s="13"/>
      <c r="Y27" s="13"/>
      <c r="Z27" s="13"/>
      <c r="AA27" s="13"/>
      <c r="AB27" s="13"/>
      <c r="AC27" s="13"/>
    </row>
    <row r="28" spans="1:29" s="91" customFormat="1" ht="27" customHeight="1">
      <c r="A28" s="668" t="s">
        <v>3196</v>
      </c>
      <c r="B28" s="668" t="s">
        <v>177</v>
      </c>
      <c r="C28" s="668" t="s">
        <v>1483</v>
      </c>
      <c r="D28" s="191">
        <f>AVERAGE(E28:P28)</f>
        <v>4.6074592480127281</v>
      </c>
      <c r="E28" s="191">
        <v>4.9851687059695955</v>
      </c>
      <c r="F28" s="191">
        <v>4.9387186750926126</v>
      </c>
      <c r="G28" s="191">
        <v>4.9989349112426034</v>
      </c>
      <c r="H28" s="191">
        <v>5</v>
      </c>
      <c r="I28" s="191">
        <v>4.952414860681114</v>
      </c>
      <c r="J28" s="191">
        <v>4.7266969353007946</v>
      </c>
      <c r="K28" s="191">
        <v>4.5523076923076919</v>
      </c>
      <c r="L28" s="191">
        <v>4.1388133506189275</v>
      </c>
      <c r="M28" s="191">
        <v>4.0354207866402989</v>
      </c>
      <c r="N28" s="191">
        <v>4.1277156177156176</v>
      </c>
      <c r="O28" s="191">
        <v>4.3465827492490341</v>
      </c>
      <c r="P28" s="191">
        <v>4.486736691334448</v>
      </c>
      <c r="Q28" s="191"/>
      <c r="R28" s="191">
        <v>4.6421521683564793</v>
      </c>
      <c r="S28" s="191">
        <v>4.6356297301156646</v>
      </c>
      <c r="T28" s="191">
        <v>4.4915699094697521</v>
      </c>
      <c r="U28" s="191">
        <v>4.491097372488408</v>
      </c>
      <c r="V28" s="191">
        <v>4.4278499278499277</v>
      </c>
      <c r="W28" s="191"/>
      <c r="X28" s="191"/>
      <c r="Y28" s="191"/>
      <c r="Z28" s="191"/>
      <c r="AA28" s="191"/>
      <c r="AB28" s="191"/>
      <c r="AC28" s="191"/>
    </row>
    <row r="29" spans="1:29" s="91" customFormat="1" ht="15" customHeight="1">
      <c r="A29" s="667" t="s">
        <v>1494</v>
      </c>
      <c r="B29" s="667" t="s">
        <v>2751</v>
      </c>
      <c r="C29" s="667" t="s">
        <v>1495</v>
      </c>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row>
    <row r="30" spans="1:29" s="91" customFormat="1" ht="25.5">
      <c r="A30" s="668" t="s">
        <v>1479</v>
      </c>
      <c r="B30" s="668" t="s">
        <v>1475</v>
      </c>
      <c r="C30" s="668" t="s">
        <v>1480</v>
      </c>
      <c r="D30" s="13">
        <f>SUM(E30:P30)</f>
        <v>2347.42</v>
      </c>
      <c r="E30" s="13" t="s">
        <v>11</v>
      </c>
      <c r="F30" s="13" t="s">
        <v>11</v>
      </c>
      <c r="G30" s="13" t="s">
        <v>11</v>
      </c>
      <c r="H30" s="13" t="s">
        <v>11</v>
      </c>
      <c r="I30" s="13" t="s">
        <v>11</v>
      </c>
      <c r="J30" s="13" t="s">
        <v>11</v>
      </c>
      <c r="K30" s="13" t="s">
        <v>11</v>
      </c>
      <c r="L30" s="13">
        <v>610</v>
      </c>
      <c r="M30" s="13">
        <v>300</v>
      </c>
      <c r="N30" s="13">
        <v>300.25</v>
      </c>
      <c r="O30" s="13">
        <v>200</v>
      </c>
      <c r="P30" s="13">
        <v>937.17000000000007</v>
      </c>
      <c r="Q30" s="13"/>
      <c r="R30" s="13">
        <v>200</v>
      </c>
      <c r="S30" s="13">
        <v>280</v>
      </c>
      <c r="T30" s="13">
        <v>13.1</v>
      </c>
      <c r="U30" s="13">
        <v>89.7</v>
      </c>
      <c r="V30" s="13" t="s">
        <v>11</v>
      </c>
      <c r="W30" s="13"/>
      <c r="X30" s="13"/>
      <c r="Y30" s="13"/>
      <c r="Z30" s="13"/>
      <c r="AA30" s="13"/>
      <c r="AB30" s="13"/>
      <c r="AC30" s="13"/>
    </row>
    <row r="31" spans="1:29" s="91" customFormat="1" ht="25.5">
      <c r="A31" s="668" t="s">
        <v>1481</v>
      </c>
      <c r="B31" s="668" t="s">
        <v>1476</v>
      </c>
      <c r="C31" s="668" t="s">
        <v>1482</v>
      </c>
      <c r="D31" s="13">
        <f>SUM(E31:P31)</f>
        <v>1580.25</v>
      </c>
      <c r="E31" s="13" t="s">
        <v>11</v>
      </c>
      <c r="F31" s="13" t="s">
        <v>11</v>
      </c>
      <c r="G31" s="13" t="s">
        <v>11</v>
      </c>
      <c r="H31" s="13" t="s">
        <v>11</v>
      </c>
      <c r="I31" s="13" t="s">
        <v>11</v>
      </c>
      <c r="J31" s="13" t="s">
        <v>11</v>
      </c>
      <c r="K31" s="13" t="s">
        <v>11</v>
      </c>
      <c r="L31" s="13">
        <v>460</v>
      </c>
      <c r="M31" s="13" t="s">
        <v>11</v>
      </c>
      <c r="N31" s="13">
        <v>220.25</v>
      </c>
      <c r="O31" s="13">
        <v>150</v>
      </c>
      <c r="P31" s="13">
        <v>750</v>
      </c>
      <c r="Q31" s="13"/>
      <c r="R31" s="13" t="s">
        <v>11</v>
      </c>
      <c r="S31" s="13">
        <v>200</v>
      </c>
      <c r="T31" s="13" t="s">
        <v>11</v>
      </c>
      <c r="U31" s="13" t="s">
        <v>11</v>
      </c>
      <c r="V31" s="13" t="s">
        <v>11</v>
      </c>
      <c r="W31" s="13"/>
      <c r="X31" s="13"/>
      <c r="Y31" s="13"/>
      <c r="Z31" s="13"/>
      <c r="AA31" s="13"/>
      <c r="AB31" s="13"/>
      <c r="AC31" s="13"/>
    </row>
    <row r="32" spans="1:29" s="91" customFormat="1" ht="39" thickBot="1">
      <c r="A32" s="669" t="s">
        <v>3196</v>
      </c>
      <c r="B32" s="669" t="s">
        <v>177</v>
      </c>
      <c r="C32" s="669" t="s">
        <v>1483</v>
      </c>
      <c r="D32" s="1294">
        <f>AVERAGE(E32:P32)</f>
        <v>4.7286996002566255</v>
      </c>
      <c r="E32" s="208" t="s">
        <v>11</v>
      </c>
      <c r="F32" s="208" t="s">
        <v>11</v>
      </c>
      <c r="G32" s="208" t="s">
        <v>11</v>
      </c>
      <c r="H32" s="208" t="s">
        <v>11</v>
      </c>
      <c r="I32" s="208" t="s">
        <v>11</v>
      </c>
      <c r="J32" s="208" t="s">
        <v>11</v>
      </c>
      <c r="K32" s="208" t="s">
        <v>11</v>
      </c>
      <c r="L32" s="208">
        <v>4.7239130434782606</v>
      </c>
      <c r="M32" s="208" t="s">
        <v>11</v>
      </c>
      <c r="N32" s="208">
        <v>4.710885357548241</v>
      </c>
      <c r="O32" s="208">
        <v>4.7519999999999998</v>
      </c>
      <c r="P32" s="208">
        <v>4.7279999999999998</v>
      </c>
      <c r="Q32" s="208"/>
      <c r="R32" s="208" t="s">
        <v>11</v>
      </c>
      <c r="S32" s="208">
        <v>4.5999999999999996</v>
      </c>
      <c r="T32" s="208" t="s">
        <v>11</v>
      </c>
      <c r="U32" s="208" t="s">
        <v>11</v>
      </c>
      <c r="V32" s="208" t="s">
        <v>11</v>
      </c>
      <c r="W32" s="208"/>
      <c r="X32" s="208"/>
      <c r="Y32" s="208"/>
      <c r="Z32" s="208"/>
      <c r="AA32" s="208"/>
      <c r="AB32" s="208"/>
      <c r="AC32" s="208"/>
    </row>
    <row r="33" spans="1:29" s="91" customFormat="1" ht="5.0999999999999996" customHeight="1">
      <c r="A33" s="209"/>
      <c r="B33" s="209"/>
      <c r="C33" s="209"/>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row>
    <row r="34" spans="1:29">
      <c r="A34" s="99" t="s">
        <v>2662</v>
      </c>
      <c r="B34" s="99" t="s">
        <v>2663</v>
      </c>
      <c r="C34" s="99" t="s">
        <v>2664</v>
      </c>
    </row>
  </sheetData>
  <mergeCells count="7">
    <mergeCell ref="Q5:Q6"/>
    <mergeCell ref="R5:AC5"/>
    <mergeCell ref="D5:D6"/>
    <mergeCell ref="E5:P5"/>
    <mergeCell ref="A5:A6"/>
    <mergeCell ref="C5:C6"/>
    <mergeCell ref="B5:B6"/>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1"/>
  <sheetViews>
    <sheetView zoomScale="80" zoomScaleNormal="80" workbookViewId="0">
      <pane xSplit="3" ySplit="6" topLeftCell="D25"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6384" width="9.140625" style="24"/>
  </cols>
  <sheetData>
    <row r="1" spans="1:29" ht="15" customHeight="1">
      <c r="A1" s="49" t="s">
        <v>595</v>
      </c>
      <c r="B1" s="49" t="s">
        <v>202</v>
      </c>
      <c r="C1" s="49" t="s">
        <v>596</v>
      </c>
    </row>
    <row r="2" spans="1:29" ht="5.0999999999999996" customHeight="1">
      <c r="A2" s="49"/>
      <c r="B2" s="49"/>
      <c r="C2" s="49"/>
    </row>
    <row r="3" spans="1:29" s="142" customFormat="1" ht="18.75" customHeight="1">
      <c r="A3" s="26" t="s">
        <v>5658</v>
      </c>
      <c r="B3" s="26" t="s">
        <v>5659</v>
      </c>
      <c r="C3" s="26" t="s">
        <v>5660</v>
      </c>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row>
    <row r="4" spans="1:29" s="91" customFormat="1" ht="5.0999999999999996" customHeight="1" thickBot="1">
      <c r="A4" s="30"/>
      <c r="B4" s="30"/>
      <c r="C4" s="30"/>
      <c r="D4" s="97"/>
      <c r="E4" s="97"/>
      <c r="F4" s="97"/>
      <c r="G4" s="97"/>
      <c r="H4" s="97"/>
      <c r="I4" s="97"/>
      <c r="J4" s="97"/>
      <c r="K4" s="97"/>
      <c r="L4" s="97"/>
      <c r="M4" s="97"/>
      <c r="N4" s="97"/>
      <c r="O4" s="97"/>
      <c r="P4" s="97"/>
      <c r="Q4" s="97"/>
      <c r="R4" s="97"/>
      <c r="S4" s="97"/>
      <c r="T4" s="97"/>
      <c r="U4" s="97"/>
      <c r="V4" s="97"/>
      <c r="W4" s="97"/>
      <c r="X4" s="97"/>
      <c r="Y4" s="97"/>
      <c r="Z4" s="97"/>
      <c r="AA4" s="97"/>
      <c r="AB4" s="97"/>
      <c r="AC4" s="97"/>
    </row>
    <row r="5" spans="1:29" s="91" customFormat="1" ht="17.100000000000001" customHeight="1">
      <c r="A5" s="1447"/>
      <c r="B5" s="1447"/>
      <c r="C5" s="1447"/>
      <c r="D5" s="1357">
        <v>2018</v>
      </c>
      <c r="E5" s="1359">
        <v>2018</v>
      </c>
      <c r="F5" s="1360"/>
      <c r="G5" s="1360"/>
      <c r="H5" s="1360"/>
      <c r="I5" s="1360"/>
      <c r="J5" s="1360"/>
      <c r="K5" s="1360"/>
      <c r="L5" s="1360"/>
      <c r="M5" s="1360"/>
      <c r="N5" s="1360"/>
      <c r="O5" s="1360"/>
      <c r="P5" s="1361"/>
      <c r="Q5" s="1357">
        <v>2019</v>
      </c>
      <c r="R5" s="1359">
        <v>2019</v>
      </c>
      <c r="S5" s="1360"/>
      <c r="T5" s="1360"/>
      <c r="U5" s="1360"/>
      <c r="V5" s="1360"/>
      <c r="W5" s="1360"/>
      <c r="X5" s="1360"/>
      <c r="Y5" s="1360"/>
      <c r="Z5" s="1360"/>
      <c r="AA5" s="1360"/>
      <c r="AB5" s="1360"/>
      <c r="AC5" s="1361"/>
    </row>
    <row r="6" spans="1:29" s="91" customFormat="1" ht="17.100000000000001" customHeight="1" thickBot="1">
      <c r="A6" s="1448"/>
      <c r="B6" s="1448"/>
      <c r="C6" s="1448"/>
      <c r="D6" s="1358"/>
      <c r="E6" s="129" t="s">
        <v>777</v>
      </c>
      <c r="F6" s="129" t="s">
        <v>778</v>
      </c>
      <c r="G6" s="129" t="s">
        <v>779</v>
      </c>
      <c r="H6" s="129" t="s">
        <v>780</v>
      </c>
      <c r="I6" s="129" t="s">
        <v>781</v>
      </c>
      <c r="J6" s="129" t="s">
        <v>782</v>
      </c>
      <c r="K6" s="129" t="s">
        <v>783</v>
      </c>
      <c r="L6" s="129" t="s">
        <v>784</v>
      </c>
      <c r="M6" s="129" t="s">
        <v>785</v>
      </c>
      <c r="N6" s="129" t="s">
        <v>786</v>
      </c>
      <c r="O6" s="129" t="s">
        <v>787</v>
      </c>
      <c r="P6" s="129" t="s">
        <v>788</v>
      </c>
      <c r="Q6" s="1358"/>
      <c r="R6" s="129" t="s">
        <v>777</v>
      </c>
      <c r="S6" s="129" t="s">
        <v>778</v>
      </c>
      <c r="T6" s="129" t="s">
        <v>779</v>
      </c>
      <c r="U6" s="129" t="s">
        <v>780</v>
      </c>
      <c r="V6" s="129" t="s">
        <v>781</v>
      </c>
      <c r="W6" s="129" t="s">
        <v>782</v>
      </c>
      <c r="X6" s="129" t="s">
        <v>783</v>
      </c>
      <c r="Y6" s="129" t="s">
        <v>784</v>
      </c>
      <c r="Z6" s="129" t="s">
        <v>785</v>
      </c>
      <c r="AA6" s="129" t="s">
        <v>786</v>
      </c>
      <c r="AB6" s="129" t="s">
        <v>787</v>
      </c>
      <c r="AC6" s="129" t="s">
        <v>788</v>
      </c>
    </row>
    <row r="7" spans="1:29" s="91" customFormat="1" ht="5.0999999999999996" customHeight="1">
      <c r="A7" s="670"/>
      <c r="B7" s="670"/>
      <c r="C7" s="670"/>
      <c r="D7" s="121"/>
      <c r="E7" s="3"/>
      <c r="F7" s="3"/>
      <c r="G7" s="3"/>
      <c r="H7" s="3"/>
      <c r="I7" s="3"/>
      <c r="J7" s="3"/>
      <c r="K7" s="3"/>
      <c r="L7" s="3"/>
      <c r="M7" s="3"/>
      <c r="N7" s="3"/>
      <c r="O7" s="3"/>
      <c r="P7" s="3"/>
      <c r="Q7" s="121"/>
      <c r="R7" s="3"/>
      <c r="S7" s="3"/>
      <c r="T7" s="3"/>
      <c r="U7" s="3"/>
      <c r="V7" s="3"/>
      <c r="W7" s="3"/>
      <c r="X7" s="3"/>
      <c r="Y7" s="3"/>
      <c r="Z7" s="3"/>
      <c r="AA7" s="3"/>
      <c r="AB7" s="3"/>
      <c r="AC7" s="3"/>
    </row>
    <row r="8" spans="1:29" s="91" customFormat="1" ht="12.75">
      <c r="A8" s="628" t="s">
        <v>5383</v>
      </c>
      <c r="B8" s="628" t="s">
        <v>180</v>
      </c>
      <c r="C8" s="628" t="s">
        <v>5384</v>
      </c>
      <c r="D8" s="6"/>
      <c r="E8" s="6"/>
      <c r="F8" s="6"/>
      <c r="G8" s="6"/>
      <c r="H8" s="6"/>
      <c r="I8" s="6"/>
      <c r="J8" s="6"/>
      <c r="K8" s="6"/>
      <c r="L8" s="6"/>
      <c r="M8" s="6"/>
      <c r="N8" s="6"/>
      <c r="O8" s="6"/>
      <c r="P8" s="6"/>
      <c r="Q8" s="6"/>
      <c r="R8" s="6"/>
      <c r="S8" s="6"/>
      <c r="T8" s="6"/>
      <c r="U8" s="6"/>
      <c r="V8" s="6"/>
      <c r="W8" s="6"/>
      <c r="X8" s="6"/>
      <c r="Y8" s="6"/>
      <c r="Z8" s="6"/>
      <c r="AA8" s="6"/>
      <c r="AB8" s="6"/>
      <c r="AC8" s="6"/>
    </row>
    <row r="9" spans="1:29" s="91" customFormat="1" ht="25.5">
      <c r="A9" s="629" t="s">
        <v>1479</v>
      </c>
      <c r="B9" s="629" t="s">
        <v>1475</v>
      </c>
      <c r="C9" s="629" t="s">
        <v>1480</v>
      </c>
      <c r="D9" s="58">
        <f>SUM(E9:P9)</f>
        <v>4485.0123000000003</v>
      </c>
      <c r="E9" s="58">
        <v>376.11950000000002</v>
      </c>
      <c r="F9" s="58">
        <v>222</v>
      </c>
      <c r="G9" s="58">
        <v>559.95499999999993</v>
      </c>
      <c r="H9" s="58">
        <v>266.14999999999998</v>
      </c>
      <c r="I9" s="58">
        <v>1188.32</v>
      </c>
      <c r="J9" s="58">
        <v>546.04459999999995</v>
      </c>
      <c r="K9" s="58">
        <v>446.32320000000004</v>
      </c>
      <c r="L9" s="58">
        <v>300.5</v>
      </c>
      <c r="M9" s="58">
        <v>110</v>
      </c>
      <c r="N9" s="58">
        <v>229.6</v>
      </c>
      <c r="O9" s="58">
        <v>240</v>
      </c>
      <c r="P9" s="58" t="s">
        <v>11</v>
      </c>
      <c r="Q9" s="58"/>
      <c r="R9" s="58">
        <v>336.22800000000001</v>
      </c>
      <c r="S9" s="58">
        <v>114.2933</v>
      </c>
      <c r="T9" s="58">
        <v>176.6866</v>
      </c>
      <c r="U9" s="58">
        <v>279.3</v>
      </c>
      <c r="V9" s="58">
        <v>279.68470000000002</v>
      </c>
      <c r="W9" s="58"/>
      <c r="X9" s="58"/>
      <c r="Y9" s="58"/>
      <c r="Z9" s="58"/>
      <c r="AA9" s="58"/>
      <c r="AB9" s="58"/>
      <c r="AC9" s="58"/>
    </row>
    <row r="10" spans="1:29" s="91" customFormat="1" ht="25.5">
      <c r="A10" s="629" t="s">
        <v>1481</v>
      </c>
      <c r="B10" s="629" t="s">
        <v>1476</v>
      </c>
      <c r="C10" s="629" t="s">
        <v>1482</v>
      </c>
      <c r="D10" s="58">
        <f>SUM(E10:P10)</f>
        <v>2628.35</v>
      </c>
      <c r="E10" s="58">
        <v>140</v>
      </c>
      <c r="F10" s="58">
        <v>187</v>
      </c>
      <c r="G10" s="58">
        <v>441.75</v>
      </c>
      <c r="H10" s="58">
        <v>200</v>
      </c>
      <c r="I10" s="58">
        <v>600</v>
      </c>
      <c r="J10" s="58">
        <v>200</v>
      </c>
      <c r="K10" s="58">
        <v>200</v>
      </c>
      <c r="L10" s="58">
        <v>180.5</v>
      </c>
      <c r="M10" s="58">
        <v>110</v>
      </c>
      <c r="N10" s="58">
        <v>169.1</v>
      </c>
      <c r="O10" s="58">
        <v>200</v>
      </c>
      <c r="P10" s="58" t="s">
        <v>11</v>
      </c>
      <c r="Q10" s="58"/>
      <c r="R10" s="58">
        <v>50</v>
      </c>
      <c r="S10" s="58" t="s">
        <v>11</v>
      </c>
      <c r="T10" s="58">
        <v>100</v>
      </c>
      <c r="U10" s="58">
        <v>200</v>
      </c>
      <c r="V10" s="58">
        <v>260.71620000000001</v>
      </c>
      <c r="W10" s="58"/>
      <c r="X10" s="58"/>
      <c r="Y10" s="58"/>
      <c r="Z10" s="58"/>
      <c r="AA10" s="58"/>
      <c r="AB10" s="58"/>
      <c r="AC10" s="58"/>
    </row>
    <row r="11" spans="1:29" s="91" customFormat="1" ht="25.5" customHeight="1">
      <c r="A11" s="629" t="s">
        <v>5385</v>
      </c>
      <c r="B11" s="629" t="s">
        <v>181</v>
      </c>
      <c r="C11" s="629" t="s">
        <v>5386</v>
      </c>
      <c r="D11" s="210">
        <f>AVERAGE(E11:P11)</f>
        <v>5.6486083961050078</v>
      </c>
      <c r="E11" s="210">
        <v>6.2642857142857142</v>
      </c>
      <c r="F11" s="210">
        <v>6.0844385026737964</v>
      </c>
      <c r="G11" s="210">
        <v>6.4031126202603277</v>
      </c>
      <c r="H11" s="210">
        <v>6.57</v>
      </c>
      <c r="I11" s="210">
        <v>6.25</v>
      </c>
      <c r="J11" s="210">
        <v>5.96</v>
      </c>
      <c r="K11" s="210">
        <v>5.3849999999999998</v>
      </c>
      <c r="L11" s="210">
        <v>4.7874238227146808</v>
      </c>
      <c r="M11" s="197">
        <v>4.62</v>
      </c>
      <c r="N11" s="197">
        <v>4.9504316972205791</v>
      </c>
      <c r="O11" s="210">
        <v>4.8600000000000003</v>
      </c>
      <c r="P11" s="58" t="s">
        <v>11</v>
      </c>
      <c r="Q11" s="210"/>
      <c r="R11" s="210">
        <v>4.8899999999999997</v>
      </c>
      <c r="S11" s="210" t="s">
        <v>11</v>
      </c>
      <c r="T11" s="210">
        <v>4.7549999999999999</v>
      </c>
      <c r="U11" s="210">
        <v>4.6399999999999997</v>
      </c>
      <c r="V11" s="210">
        <v>4.7178075010298546</v>
      </c>
      <c r="W11" s="210"/>
      <c r="X11" s="210"/>
      <c r="Y11" s="210"/>
      <c r="Z11" s="197"/>
      <c r="AA11" s="197"/>
      <c r="AB11" s="210"/>
      <c r="AC11" s="58"/>
    </row>
    <row r="12" spans="1:29" s="91" customFormat="1" ht="25.5" customHeight="1">
      <c r="A12" s="667" t="s">
        <v>1484</v>
      </c>
      <c r="B12" s="667" t="s">
        <v>178</v>
      </c>
      <c r="C12" s="667" t="s">
        <v>1485</v>
      </c>
      <c r="D12" s="58"/>
      <c r="E12" s="58"/>
      <c r="F12" s="58"/>
      <c r="G12" s="58"/>
      <c r="H12" s="58"/>
      <c r="I12" s="58"/>
      <c r="J12" s="58"/>
      <c r="K12" s="58"/>
      <c r="L12" s="58"/>
      <c r="M12" s="14"/>
      <c r="N12" s="14"/>
      <c r="O12" s="58"/>
      <c r="P12" s="58"/>
      <c r="Q12" s="58"/>
      <c r="R12" s="58"/>
      <c r="S12" s="58"/>
      <c r="T12" s="58"/>
      <c r="U12" s="58"/>
      <c r="V12" s="58"/>
      <c r="W12" s="58"/>
      <c r="X12" s="58"/>
      <c r="Y12" s="58"/>
      <c r="Z12" s="14"/>
      <c r="AA12" s="14"/>
      <c r="AB12" s="58"/>
      <c r="AC12" s="58"/>
    </row>
    <row r="13" spans="1:29" s="91" customFormat="1" ht="12.75">
      <c r="A13" s="667" t="s">
        <v>1504</v>
      </c>
      <c r="B13" s="667" t="s">
        <v>182</v>
      </c>
      <c r="C13" s="667" t="s">
        <v>1505</v>
      </c>
      <c r="D13" s="58"/>
      <c r="E13" s="58"/>
      <c r="F13" s="58"/>
      <c r="G13" s="58"/>
      <c r="H13" s="58"/>
      <c r="I13" s="58"/>
      <c r="J13" s="58"/>
      <c r="K13" s="58"/>
      <c r="L13" s="58"/>
      <c r="M13" s="14"/>
      <c r="N13" s="14"/>
      <c r="O13" s="58"/>
      <c r="P13" s="58"/>
      <c r="Q13" s="58"/>
      <c r="R13" s="58"/>
      <c r="S13" s="58"/>
      <c r="T13" s="58"/>
      <c r="U13" s="58"/>
      <c r="V13" s="58"/>
      <c r="W13" s="58"/>
      <c r="X13" s="58"/>
      <c r="Y13" s="58"/>
      <c r="Z13" s="14"/>
      <c r="AA13" s="14"/>
      <c r="AB13" s="58"/>
      <c r="AC13" s="58"/>
    </row>
    <row r="14" spans="1:29" s="91" customFormat="1" ht="25.5" customHeight="1">
      <c r="A14" s="668" t="s">
        <v>1479</v>
      </c>
      <c r="B14" s="668" t="s">
        <v>1475</v>
      </c>
      <c r="C14" s="668" t="s">
        <v>1480</v>
      </c>
      <c r="D14" s="58" t="s">
        <v>11</v>
      </c>
      <c r="E14" s="58" t="s">
        <v>11</v>
      </c>
      <c r="F14" s="58" t="s">
        <v>11</v>
      </c>
      <c r="G14" s="58" t="s">
        <v>11</v>
      </c>
      <c r="H14" s="58" t="s">
        <v>11</v>
      </c>
      <c r="I14" s="58" t="s">
        <v>11</v>
      </c>
      <c r="J14" s="58" t="s">
        <v>11</v>
      </c>
      <c r="K14" s="58" t="s">
        <v>11</v>
      </c>
      <c r="L14" s="58" t="s">
        <v>11</v>
      </c>
      <c r="M14" s="58" t="s">
        <v>11</v>
      </c>
      <c r="N14" s="58" t="s">
        <v>11</v>
      </c>
      <c r="O14" s="58" t="s">
        <v>11</v>
      </c>
      <c r="P14" s="58" t="s">
        <v>11</v>
      </c>
      <c r="Q14" s="58"/>
      <c r="R14" s="58" t="s">
        <v>11</v>
      </c>
      <c r="S14" s="58" t="s">
        <v>11</v>
      </c>
      <c r="T14" s="58" t="s">
        <v>11</v>
      </c>
      <c r="U14" s="58" t="s">
        <v>11</v>
      </c>
      <c r="V14" s="58" t="s">
        <v>11</v>
      </c>
      <c r="W14" s="58"/>
      <c r="X14" s="58"/>
      <c r="Y14" s="58"/>
      <c r="Z14" s="58"/>
      <c r="AA14" s="58"/>
      <c r="AB14" s="58"/>
      <c r="AC14" s="58"/>
    </row>
    <row r="15" spans="1:29" s="91" customFormat="1" ht="25.5">
      <c r="A15" s="668" t="s">
        <v>1481</v>
      </c>
      <c r="B15" s="668" t="s">
        <v>1476</v>
      </c>
      <c r="C15" s="668" t="s">
        <v>1482</v>
      </c>
      <c r="D15" s="58" t="s">
        <v>11</v>
      </c>
      <c r="E15" s="58" t="s">
        <v>11</v>
      </c>
      <c r="F15" s="58" t="s">
        <v>11</v>
      </c>
      <c r="G15" s="58" t="s">
        <v>11</v>
      </c>
      <c r="H15" s="58" t="s">
        <v>11</v>
      </c>
      <c r="I15" s="58" t="s">
        <v>11</v>
      </c>
      <c r="J15" s="58" t="s">
        <v>11</v>
      </c>
      <c r="K15" s="58" t="s">
        <v>11</v>
      </c>
      <c r="L15" s="58" t="s">
        <v>11</v>
      </c>
      <c r="M15" s="58" t="s">
        <v>11</v>
      </c>
      <c r="N15" s="58" t="s">
        <v>11</v>
      </c>
      <c r="O15" s="58" t="s">
        <v>11</v>
      </c>
      <c r="P15" s="58" t="s">
        <v>11</v>
      </c>
      <c r="Q15" s="58"/>
      <c r="R15" s="58" t="s">
        <v>11</v>
      </c>
      <c r="S15" s="58" t="s">
        <v>11</v>
      </c>
      <c r="T15" s="58" t="s">
        <v>11</v>
      </c>
      <c r="U15" s="58" t="s">
        <v>11</v>
      </c>
      <c r="V15" s="58" t="s">
        <v>11</v>
      </c>
      <c r="W15" s="58"/>
      <c r="X15" s="58"/>
      <c r="Y15" s="58"/>
      <c r="Z15" s="58"/>
      <c r="AA15" s="58"/>
      <c r="AB15" s="58"/>
      <c r="AC15" s="58"/>
    </row>
    <row r="16" spans="1:29" s="91" customFormat="1" ht="25.5" customHeight="1">
      <c r="A16" s="668" t="s">
        <v>5385</v>
      </c>
      <c r="B16" s="668" t="s">
        <v>181</v>
      </c>
      <c r="C16" s="668" t="s">
        <v>5386</v>
      </c>
      <c r="D16" s="58" t="s">
        <v>11</v>
      </c>
      <c r="E16" s="58" t="s">
        <v>11</v>
      </c>
      <c r="F16" s="58" t="s">
        <v>11</v>
      </c>
      <c r="G16" s="58" t="s">
        <v>11</v>
      </c>
      <c r="H16" s="58" t="s">
        <v>11</v>
      </c>
      <c r="I16" s="58" t="s">
        <v>11</v>
      </c>
      <c r="J16" s="58" t="s">
        <v>11</v>
      </c>
      <c r="K16" s="210" t="s">
        <v>11</v>
      </c>
      <c r="L16" s="210" t="s">
        <v>11</v>
      </c>
      <c r="M16" s="210" t="s">
        <v>11</v>
      </c>
      <c r="N16" s="210" t="s">
        <v>11</v>
      </c>
      <c r="O16" s="210" t="s">
        <v>11</v>
      </c>
      <c r="P16" s="58" t="s">
        <v>11</v>
      </c>
      <c r="Q16" s="58"/>
      <c r="R16" s="58" t="s">
        <v>11</v>
      </c>
      <c r="S16" s="58" t="s">
        <v>11</v>
      </c>
      <c r="T16" s="58" t="s">
        <v>11</v>
      </c>
      <c r="U16" s="58" t="s">
        <v>11</v>
      </c>
      <c r="V16" s="58" t="s">
        <v>11</v>
      </c>
      <c r="W16" s="58"/>
      <c r="X16" s="210"/>
      <c r="Y16" s="210"/>
      <c r="Z16" s="210"/>
      <c r="AA16" s="210"/>
      <c r="AB16" s="210"/>
      <c r="AC16" s="58"/>
    </row>
    <row r="17" spans="1:29" s="91" customFormat="1" ht="12.75">
      <c r="A17" s="667" t="s">
        <v>1506</v>
      </c>
      <c r="B17" s="667" t="s">
        <v>183</v>
      </c>
      <c r="C17" s="667" t="s">
        <v>1507</v>
      </c>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row>
    <row r="18" spans="1:29" s="91" customFormat="1" ht="25.5" customHeight="1">
      <c r="A18" s="668" t="s">
        <v>1479</v>
      </c>
      <c r="B18" s="668" t="s">
        <v>1475</v>
      </c>
      <c r="C18" s="668" t="s">
        <v>1480</v>
      </c>
      <c r="D18" s="58">
        <f>SUM(E18:P18)</f>
        <v>135.232</v>
      </c>
      <c r="E18" s="58">
        <v>120.232</v>
      </c>
      <c r="F18" s="58">
        <v>15</v>
      </c>
      <c r="G18" s="58" t="s">
        <v>11</v>
      </c>
      <c r="H18" s="58" t="s">
        <v>11</v>
      </c>
      <c r="I18" s="58" t="s">
        <v>11</v>
      </c>
      <c r="J18" s="58" t="s">
        <v>11</v>
      </c>
      <c r="K18" s="58" t="s">
        <v>11</v>
      </c>
      <c r="L18" s="58" t="s">
        <v>11</v>
      </c>
      <c r="M18" s="58" t="s">
        <v>11</v>
      </c>
      <c r="N18" s="58" t="s">
        <v>11</v>
      </c>
      <c r="O18" s="58" t="s">
        <v>11</v>
      </c>
      <c r="P18" s="58" t="s">
        <v>11</v>
      </c>
      <c r="Q18" s="58"/>
      <c r="R18" s="58" t="s">
        <v>11</v>
      </c>
      <c r="S18" s="58" t="s">
        <v>11</v>
      </c>
      <c r="T18" s="58" t="s">
        <v>11</v>
      </c>
      <c r="U18" s="58" t="s">
        <v>11</v>
      </c>
      <c r="V18" s="58" t="s">
        <v>11</v>
      </c>
      <c r="W18" s="58"/>
      <c r="X18" s="58"/>
      <c r="Y18" s="58"/>
      <c r="Z18" s="58"/>
      <c r="AA18" s="58"/>
      <c r="AB18" s="58"/>
      <c r="AC18" s="58"/>
    </row>
    <row r="19" spans="1:29" s="91" customFormat="1" ht="25.5">
      <c r="A19" s="668" t="s">
        <v>1481</v>
      </c>
      <c r="B19" s="668" t="s">
        <v>1476</v>
      </c>
      <c r="C19" s="668" t="s">
        <v>1482</v>
      </c>
      <c r="D19" s="58" t="s">
        <v>11</v>
      </c>
      <c r="E19" s="58" t="s">
        <v>11</v>
      </c>
      <c r="F19" s="58" t="s">
        <v>11</v>
      </c>
      <c r="G19" s="58" t="s">
        <v>11</v>
      </c>
      <c r="H19" s="58" t="s">
        <v>11</v>
      </c>
      <c r="I19" s="58" t="s">
        <v>11</v>
      </c>
      <c r="J19" s="58" t="s">
        <v>11</v>
      </c>
      <c r="K19" s="58" t="s">
        <v>11</v>
      </c>
      <c r="L19" s="58" t="s">
        <v>11</v>
      </c>
      <c r="M19" s="58" t="s">
        <v>11</v>
      </c>
      <c r="N19" s="58" t="s">
        <v>11</v>
      </c>
      <c r="O19" s="58" t="s">
        <v>11</v>
      </c>
      <c r="P19" s="58" t="s">
        <v>11</v>
      </c>
      <c r="Q19" s="58"/>
      <c r="R19" s="58" t="s">
        <v>11</v>
      </c>
      <c r="S19" s="58" t="s">
        <v>11</v>
      </c>
      <c r="T19" s="58" t="s">
        <v>11</v>
      </c>
      <c r="U19" s="58" t="s">
        <v>11</v>
      </c>
      <c r="V19" s="58" t="s">
        <v>11</v>
      </c>
      <c r="W19" s="58"/>
      <c r="X19" s="58"/>
      <c r="Y19" s="58"/>
      <c r="Z19" s="58"/>
      <c r="AA19" s="58"/>
      <c r="AB19" s="58"/>
      <c r="AC19" s="58"/>
    </row>
    <row r="20" spans="1:29" s="91" customFormat="1" ht="25.5" customHeight="1">
      <c r="A20" s="668" t="s">
        <v>5385</v>
      </c>
      <c r="B20" s="668" t="s">
        <v>181</v>
      </c>
      <c r="C20" s="668" t="s">
        <v>5386</v>
      </c>
      <c r="D20" s="210" t="s">
        <v>11</v>
      </c>
      <c r="E20" s="210" t="s">
        <v>11</v>
      </c>
      <c r="F20" s="210" t="s">
        <v>11</v>
      </c>
      <c r="G20" s="210" t="s">
        <v>11</v>
      </c>
      <c r="H20" s="210" t="s">
        <v>11</v>
      </c>
      <c r="I20" s="210" t="s">
        <v>11</v>
      </c>
      <c r="J20" s="210" t="s">
        <v>11</v>
      </c>
      <c r="K20" s="210" t="s">
        <v>11</v>
      </c>
      <c r="L20" s="210" t="s">
        <v>11</v>
      </c>
      <c r="M20" s="210" t="s">
        <v>11</v>
      </c>
      <c r="N20" s="210" t="s">
        <v>11</v>
      </c>
      <c r="O20" s="210" t="s">
        <v>11</v>
      </c>
      <c r="P20" s="58" t="s">
        <v>11</v>
      </c>
      <c r="Q20" s="210"/>
      <c r="R20" s="58" t="s">
        <v>11</v>
      </c>
      <c r="S20" s="58" t="s">
        <v>11</v>
      </c>
      <c r="T20" s="58" t="s">
        <v>11</v>
      </c>
      <c r="U20" s="58" t="s">
        <v>11</v>
      </c>
      <c r="V20" s="58" t="s">
        <v>11</v>
      </c>
      <c r="W20" s="210"/>
      <c r="X20" s="210"/>
      <c r="Y20" s="210"/>
      <c r="Z20" s="210"/>
      <c r="AA20" s="210"/>
      <c r="AB20" s="210"/>
      <c r="AC20" s="58"/>
    </row>
    <row r="21" spans="1:29" s="91" customFormat="1" ht="12.75">
      <c r="A21" s="667" t="s">
        <v>1508</v>
      </c>
      <c r="B21" s="667" t="s">
        <v>184</v>
      </c>
      <c r="C21" s="667" t="s">
        <v>1509</v>
      </c>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row>
    <row r="22" spans="1:29" s="91" customFormat="1" ht="25.5" customHeight="1">
      <c r="A22" s="668" t="s">
        <v>1479</v>
      </c>
      <c r="B22" s="668" t="s">
        <v>1475</v>
      </c>
      <c r="C22" s="668" t="s">
        <v>1480</v>
      </c>
      <c r="D22" s="58">
        <f>SUM(E22:P22)</f>
        <v>4349.7803000000004</v>
      </c>
      <c r="E22" s="58">
        <v>255.88749999999999</v>
      </c>
      <c r="F22" s="58">
        <v>207</v>
      </c>
      <c r="G22" s="58">
        <v>559.95499999999993</v>
      </c>
      <c r="H22" s="58">
        <v>266.14999999999998</v>
      </c>
      <c r="I22" s="58">
        <v>1188.32</v>
      </c>
      <c r="J22" s="58">
        <v>546.04459999999995</v>
      </c>
      <c r="K22" s="58">
        <v>446.32320000000004</v>
      </c>
      <c r="L22" s="58">
        <v>300.5</v>
      </c>
      <c r="M22" s="58">
        <v>110</v>
      </c>
      <c r="N22" s="58">
        <v>229.6</v>
      </c>
      <c r="O22" s="58">
        <v>240</v>
      </c>
      <c r="P22" s="58" t="s">
        <v>11</v>
      </c>
      <c r="Q22" s="58"/>
      <c r="R22" s="58">
        <v>336.22800000000001</v>
      </c>
      <c r="S22" s="58">
        <v>114.2933</v>
      </c>
      <c r="T22" s="58">
        <v>176.6866</v>
      </c>
      <c r="U22" s="58">
        <v>279.3</v>
      </c>
      <c r="V22" s="58">
        <v>279.68470000000002</v>
      </c>
      <c r="W22" s="58"/>
      <c r="X22" s="58"/>
      <c r="Y22" s="58"/>
      <c r="Z22" s="58"/>
      <c r="AA22" s="58"/>
      <c r="AB22" s="58"/>
      <c r="AC22" s="58"/>
    </row>
    <row r="23" spans="1:29" s="91" customFormat="1" ht="25.5">
      <c r="A23" s="668" t="s">
        <v>1481</v>
      </c>
      <c r="B23" s="668" t="s">
        <v>1476</v>
      </c>
      <c r="C23" s="668" t="s">
        <v>1482</v>
      </c>
      <c r="D23" s="58">
        <f>SUM(E23:P23)</f>
        <v>2628.35</v>
      </c>
      <c r="E23" s="58">
        <v>140</v>
      </c>
      <c r="F23" s="58">
        <v>187</v>
      </c>
      <c r="G23" s="58">
        <v>441.75</v>
      </c>
      <c r="H23" s="58">
        <v>200</v>
      </c>
      <c r="I23" s="58">
        <v>600</v>
      </c>
      <c r="J23" s="58">
        <v>200</v>
      </c>
      <c r="K23" s="58">
        <v>200</v>
      </c>
      <c r="L23" s="58">
        <v>180.5</v>
      </c>
      <c r="M23" s="58">
        <v>110</v>
      </c>
      <c r="N23" s="58">
        <v>169.1</v>
      </c>
      <c r="O23" s="58">
        <v>200</v>
      </c>
      <c r="P23" s="58" t="s">
        <v>11</v>
      </c>
      <c r="Q23" s="58"/>
      <c r="R23" s="58">
        <v>50</v>
      </c>
      <c r="S23" s="58" t="s">
        <v>11</v>
      </c>
      <c r="T23" s="58">
        <v>100</v>
      </c>
      <c r="U23" s="58">
        <v>200</v>
      </c>
      <c r="V23" s="58">
        <v>260.71620000000001</v>
      </c>
      <c r="W23" s="58"/>
      <c r="X23" s="58"/>
      <c r="Y23" s="58"/>
      <c r="Z23" s="58"/>
      <c r="AA23" s="58"/>
      <c r="AB23" s="58"/>
      <c r="AC23" s="58"/>
    </row>
    <row r="24" spans="1:29" s="91" customFormat="1" ht="25.5" customHeight="1">
      <c r="A24" s="668" t="s">
        <v>5385</v>
      </c>
      <c r="B24" s="668" t="s">
        <v>181</v>
      </c>
      <c r="C24" s="668" t="s">
        <v>5386</v>
      </c>
      <c r="D24" s="210">
        <f>AVERAGE(E24:P24)</f>
        <v>5.6486083961050078</v>
      </c>
      <c r="E24" s="210">
        <v>6.2642857142857142</v>
      </c>
      <c r="F24" s="210">
        <v>6.0844385026737964</v>
      </c>
      <c r="G24" s="210">
        <v>6.4031126202603277</v>
      </c>
      <c r="H24" s="210">
        <v>6.57</v>
      </c>
      <c r="I24" s="210">
        <v>6.25</v>
      </c>
      <c r="J24" s="210">
        <v>5.96</v>
      </c>
      <c r="K24" s="210">
        <v>5.3849999999999998</v>
      </c>
      <c r="L24" s="210">
        <v>4.7874238227146808</v>
      </c>
      <c r="M24" s="197">
        <v>4.62</v>
      </c>
      <c r="N24" s="210">
        <v>4.9504316972205791</v>
      </c>
      <c r="O24" s="210">
        <v>4.8600000000000003</v>
      </c>
      <c r="P24" s="58" t="s">
        <v>11</v>
      </c>
      <c r="Q24" s="210"/>
      <c r="R24" s="210">
        <v>4.8899999999999997</v>
      </c>
      <c r="S24" s="210" t="s">
        <v>11</v>
      </c>
      <c r="T24" s="210">
        <v>4.7549999999999999</v>
      </c>
      <c r="U24" s="210">
        <v>4.6399999999999997</v>
      </c>
      <c r="V24" s="210">
        <v>4.7178075010298546</v>
      </c>
      <c r="W24" s="210"/>
      <c r="X24" s="210"/>
      <c r="Y24" s="210"/>
      <c r="Z24" s="197"/>
      <c r="AA24" s="210"/>
      <c r="AB24" s="210"/>
      <c r="AC24" s="58"/>
    </row>
    <row r="25" spans="1:29" s="91" customFormat="1" ht="12.75">
      <c r="A25" s="667" t="s">
        <v>1510</v>
      </c>
      <c r="B25" s="667" t="s">
        <v>185</v>
      </c>
      <c r="C25" s="667" t="s">
        <v>1511</v>
      </c>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row>
    <row r="26" spans="1:29" s="91" customFormat="1" ht="25.5" customHeight="1">
      <c r="A26" s="668" t="s">
        <v>1479</v>
      </c>
      <c r="B26" s="668" t="s">
        <v>1475</v>
      </c>
      <c r="C26" s="668" t="s">
        <v>1480</v>
      </c>
      <c r="D26" s="58" t="s">
        <v>11</v>
      </c>
      <c r="E26" s="58" t="s">
        <v>11</v>
      </c>
      <c r="F26" s="58" t="s">
        <v>11</v>
      </c>
      <c r="G26" s="58" t="s">
        <v>11</v>
      </c>
      <c r="H26" s="58" t="s">
        <v>11</v>
      </c>
      <c r="I26" s="58" t="s">
        <v>11</v>
      </c>
      <c r="J26" s="58" t="s">
        <v>11</v>
      </c>
      <c r="K26" s="58" t="s">
        <v>11</v>
      </c>
      <c r="L26" s="58" t="s">
        <v>11</v>
      </c>
      <c r="M26" s="58" t="s">
        <v>11</v>
      </c>
      <c r="N26" s="58" t="s">
        <v>11</v>
      </c>
      <c r="O26" s="58" t="s">
        <v>11</v>
      </c>
      <c r="P26" s="58" t="s">
        <v>11</v>
      </c>
      <c r="Q26" s="58"/>
      <c r="R26" s="58" t="s">
        <v>11</v>
      </c>
      <c r="S26" s="58" t="s">
        <v>11</v>
      </c>
      <c r="T26" s="58" t="s">
        <v>11</v>
      </c>
      <c r="U26" s="58" t="s">
        <v>11</v>
      </c>
      <c r="V26" s="58" t="s">
        <v>11</v>
      </c>
      <c r="W26" s="58"/>
      <c r="X26" s="58"/>
      <c r="Y26" s="58"/>
      <c r="Z26" s="58"/>
      <c r="AA26" s="58"/>
      <c r="AB26" s="58"/>
      <c r="AC26" s="58"/>
    </row>
    <row r="27" spans="1:29" s="91" customFormat="1" ht="25.5">
      <c r="A27" s="668" t="s">
        <v>1481</v>
      </c>
      <c r="B27" s="668" t="s">
        <v>1476</v>
      </c>
      <c r="C27" s="668" t="s">
        <v>1482</v>
      </c>
      <c r="D27" s="58" t="s">
        <v>11</v>
      </c>
      <c r="E27" s="58" t="s">
        <v>11</v>
      </c>
      <c r="F27" s="58" t="s">
        <v>11</v>
      </c>
      <c r="G27" s="58" t="s">
        <v>11</v>
      </c>
      <c r="H27" s="58" t="s">
        <v>11</v>
      </c>
      <c r="I27" s="58" t="s">
        <v>11</v>
      </c>
      <c r="J27" s="58" t="s">
        <v>11</v>
      </c>
      <c r="K27" s="58" t="s">
        <v>11</v>
      </c>
      <c r="L27" s="58" t="s">
        <v>11</v>
      </c>
      <c r="M27" s="58" t="s">
        <v>11</v>
      </c>
      <c r="N27" s="58" t="s">
        <v>11</v>
      </c>
      <c r="O27" s="58" t="s">
        <v>11</v>
      </c>
      <c r="P27" s="58" t="s">
        <v>11</v>
      </c>
      <c r="Q27" s="58"/>
      <c r="R27" s="58" t="s">
        <v>11</v>
      </c>
      <c r="S27" s="58" t="s">
        <v>11</v>
      </c>
      <c r="T27" s="58" t="s">
        <v>11</v>
      </c>
      <c r="U27" s="58" t="s">
        <v>11</v>
      </c>
      <c r="V27" s="58" t="s">
        <v>11</v>
      </c>
      <c r="W27" s="58"/>
      <c r="X27" s="58"/>
      <c r="Y27" s="58"/>
      <c r="Z27" s="58"/>
      <c r="AA27" s="58"/>
      <c r="AB27" s="58"/>
      <c r="AC27" s="58"/>
    </row>
    <row r="28" spans="1:29" s="91" customFormat="1" ht="25.5" customHeight="1">
      <c r="A28" s="668" t="s">
        <v>5385</v>
      </c>
      <c r="B28" s="668" t="s">
        <v>181</v>
      </c>
      <c r="C28" s="668" t="s">
        <v>5386</v>
      </c>
      <c r="D28" s="58" t="s">
        <v>11</v>
      </c>
      <c r="E28" s="58" t="s">
        <v>11</v>
      </c>
      <c r="F28" s="58" t="s">
        <v>11</v>
      </c>
      <c r="G28" s="58" t="s">
        <v>11</v>
      </c>
      <c r="H28" s="58" t="s">
        <v>11</v>
      </c>
      <c r="I28" s="58" t="s">
        <v>11</v>
      </c>
      <c r="J28" s="58" t="s">
        <v>11</v>
      </c>
      <c r="K28" s="58" t="s">
        <v>11</v>
      </c>
      <c r="L28" s="58" t="s">
        <v>11</v>
      </c>
      <c r="M28" s="58" t="s">
        <v>11</v>
      </c>
      <c r="N28" s="58" t="s">
        <v>11</v>
      </c>
      <c r="O28" s="58" t="s">
        <v>11</v>
      </c>
      <c r="P28" s="58" t="s">
        <v>11</v>
      </c>
      <c r="Q28" s="58"/>
      <c r="R28" s="58" t="s">
        <v>11</v>
      </c>
      <c r="S28" s="58" t="s">
        <v>11</v>
      </c>
      <c r="T28" s="58" t="s">
        <v>11</v>
      </c>
      <c r="U28" s="58" t="s">
        <v>11</v>
      </c>
      <c r="V28" s="58" t="s">
        <v>11</v>
      </c>
      <c r="W28" s="58"/>
      <c r="X28" s="58"/>
      <c r="Y28" s="58"/>
      <c r="Z28" s="58"/>
      <c r="AA28" s="58"/>
      <c r="AB28" s="58"/>
      <c r="AC28" s="58"/>
    </row>
    <row r="29" spans="1:29" s="91" customFormat="1" ht="12.75">
      <c r="A29" s="667" t="s">
        <v>1512</v>
      </c>
      <c r="B29" s="667" t="s">
        <v>186</v>
      </c>
      <c r="C29" s="667" t="s">
        <v>1513</v>
      </c>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row>
    <row r="30" spans="1:29" s="91" customFormat="1" ht="25.5" customHeight="1">
      <c r="A30" s="668" t="s">
        <v>1479</v>
      </c>
      <c r="B30" s="668" t="s">
        <v>1475</v>
      </c>
      <c r="C30" s="668" t="s">
        <v>1480</v>
      </c>
      <c r="D30" s="58" t="s">
        <v>11</v>
      </c>
      <c r="E30" s="58" t="s">
        <v>11</v>
      </c>
      <c r="F30" s="58" t="s">
        <v>11</v>
      </c>
      <c r="G30" s="58" t="s">
        <v>11</v>
      </c>
      <c r="H30" s="58" t="s">
        <v>11</v>
      </c>
      <c r="I30" s="58" t="s">
        <v>11</v>
      </c>
      <c r="J30" s="58" t="s">
        <v>11</v>
      </c>
      <c r="K30" s="58" t="s">
        <v>11</v>
      </c>
      <c r="L30" s="58" t="s">
        <v>11</v>
      </c>
      <c r="M30" s="58" t="s">
        <v>11</v>
      </c>
      <c r="N30" s="58" t="s">
        <v>11</v>
      </c>
      <c r="O30" s="58" t="s">
        <v>11</v>
      </c>
      <c r="P30" s="58" t="s">
        <v>11</v>
      </c>
      <c r="Q30" s="58"/>
      <c r="R30" s="58" t="s">
        <v>11</v>
      </c>
      <c r="S30" s="58" t="s">
        <v>11</v>
      </c>
      <c r="T30" s="58" t="s">
        <v>11</v>
      </c>
      <c r="U30" s="58" t="s">
        <v>11</v>
      </c>
      <c r="V30" s="58" t="s">
        <v>11</v>
      </c>
      <c r="W30" s="58"/>
      <c r="X30" s="58"/>
      <c r="Y30" s="58"/>
      <c r="Z30" s="58"/>
      <c r="AA30" s="58"/>
      <c r="AB30" s="58"/>
      <c r="AC30" s="58"/>
    </row>
    <row r="31" spans="1:29" s="91" customFormat="1" ht="25.5">
      <c r="A31" s="668" t="s">
        <v>1481</v>
      </c>
      <c r="B31" s="668" t="s">
        <v>1476</v>
      </c>
      <c r="C31" s="668" t="s">
        <v>1482</v>
      </c>
      <c r="D31" s="58" t="s">
        <v>11</v>
      </c>
      <c r="E31" s="58" t="s">
        <v>11</v>
      </c>
      <c r="F31" s="58" t="s">
        <v>11</v>
      </c>
      <c r="G31" s="58" t="s">
        <v>11</v>
      </c>
      <c r="H31" s="58" t="s">
        <v>11</v>
      </c>
      <c r="I31" s="58" t="s">
        <v>11</v>
      </c>
      <c r="J31" s="58" t="s">
        <v>11</v>
      </c>
      <c r="K31" s="58" t="s">
        <v>11</v>
      </c>
      <c r="L31" s="58" t="s">
        <v>11</v>
      </c>
      <c r="M31" s="58" t="s">
        <v>11</v>
      </c>
      <c r="N31" s="58" t="s">
        <v>11</v>
      </c>
      <c r="O31" s="58" t="s">
        <v>11</v>
      </c>
      <c r="P31" s="58" t="s">
        <v>11</v>
      </c>
      <c r="Q31" s="58"/>
      <c r="R31" s="58" t="s">
        <v>11</v>
      </c>
      <c r="S31" s="58" t="s">
        <v>11</v>
      </c>
      <c r="T31" s="58" t="s">
        <v>11</v>
      </c>
      <c r="U31" s="58" t="s">
        <v>11</v>
      </c>
      <c r="V31" s="58" t="s">
        <v>11</v>
      </c>
      <c r="W31" s="58"/>
      <c r="X31" s="58"/>
      <c r="Y31" s="58"/>
      <c r="Z31" s="58"/>
      <c r="AA31" s="58"/>
      <c r="AB31" s="58"/>
      <c r="AC31" s="58"/>
    </row>
    <row r="32" spans="1:29" s="91" customFormat="1" ht="25.5" customHeight="1">
      <c r="A32" s="668" t="s">
        <v>5385</v>
      </c>
      <c r="B32" s="668" t="s">
        <v>181</v>
      </c>
      <c r="C32" s="668" t="s">
        <v>5386</v>
      </c>
      <c r="D32" s="58" t="s">
        <v>11</v>
      </c>
      <c r="E32" s="58" t="s">
        <v>11</v>
      </c>
      <c r="F32" s="58" t="s">
        <v>11</v>
      </c>
      <c r="G32" s="58" t="s">
        <v>11</v>
      </c>
      <c r="H32" s="58" t="s">
        <v>11</v>
      </c>
      <c r="I32" s="58" t="s">
        <v>11</v>
      </c>
      <c r="J32" s="58" t="s">
        <v>11</v>
      </c>
      <c r="K32" s="58" t="s">
        <v>11</v>
      </c>
      <c r="L32" s="58" t="s">
        <v>11</v>
      </c>
      <c r="M32" s="58" t="s">
        <v>11</v>
      </c>
      <c r="N32" s="58" t="s">
        <v>11</v>
      </c>
      <c r="O32" s="58" t="s">
        <v>11</v>
      </c>
      <c r="P32" s="58" t="s">
        <v>11</v>
      </c>
      <c r="Q32" s="58"/>
      <c r="R32" s="58" t="s">
        <v>11</v>
      </c>
      <c r="S32" s="58" t="s">
        <v>11</v>
      </c>
      <c r="T32" s="58" t="s">
        <v>11</v>
      </c>
      <c r="U32" s="58" t="s">
        <v>11</v>
      </c>
      <c r="V32" s="58" t="s">
        <v>11</v>
      </c>
      <c r="W32" s="58"/>
      <c r="X32" s="58"/>
      <c r="Y32" s="58"/>
      <c r="Z32" s="58"/>
      <c r="AA32" s="58"/>
      <c r="AB32" s="58"/>
      <c r="AC32" s="58"/>
    </row>
    <row r="33" spans="1:29" s="91" customFormat="1" ht="5.0999999999999996" customHeight="1">
      <c r="A33" s="667"/>
      <c r="B33" s="667"/>
      <c r="C33" s="667"/>
      <c r="D33" s="58"/>
      <c r="E33" s="58"/>
      <c r="F33" s="58"/>
      <c r="G33" s="58"/>
      <c r="H33" s="58"/>
      <c r="I33" s="58"/>
      <c r="J33" s="58"/>
      <c r="K33" s="58"/>
      <c r="L33" s="58"/>
      <c r="M33" s="14"/>
      <c r="N33" s="14"/>
      <c r="O33" s="58"/>
      <c r="P33" s="58"/>
      <c r="Q33" s="58"/>
      <c r="R33" s="58"/>
      <c r="S33" s="58"/>
      <c r="T33" s="58"/>
      <c r="U33" s="58"/>
      <c r="V33" s="58"/>
      <c r="W33" s="58"/>
      <c r="X33" s="58"/>
      <c r="Y33" s="58"/>
      <c r="Z33" s="14"/>
      <c r="AA33" s="14"/>
      <c r="AB33" s="58"/>
      <c r="AC33" s="58"/>
    </row>
    <row r="34" spans="1:29" s="91" customFormat="1" ht="12.75">
      <c r="A34" s="628" t="s">
        <v>5387</v>
      </c>
      <c r="B34" s="628" t="s">
        <v>1496</v>
      </c>
      <c r="C34" s="628" t="s">
        <v>5388</v>
      </c>
      <c r="D34" s="6"/>
      <c r="E34" s="6"/>
      <c r="F34" s="6"/>
      <c r="G34" s="6"/>
      <c r="H34" s="6"/>
      <c r="I34" s="6"/>
      <c r="J34" s="6"/>
      <c r="K34" s="6"/>
      <c r="L34" s="6"/>
      <c r="M34" s="6"/>
      <c r="N34" s="6"/>
      <c r="O34" s="58"/>
      <c r="P34" s="58"/>
      <c r="Q34" s="6"/>
      <c r="R34" s="6"/>
      <c r="S34" s="6"/>
      <c r="T34" s="6"/>
      <c r="U34" s="6"/>
      <c r="V34" s="6"/>
      <c r="W34" s="6"/>
      <c r="X34" s="6"/>
      <c r="Y34" s="6"/>
      <c r="Z34" s="6"/>
      <c r="AA34" s="6"/>
      <c r="AB34" s="58"/>
      <c r="AC34" s="58"/>
    </row>
    <row r="35" spans="1:29" s="91" customFormat="1" ht="25.5">
      <c r="A35" s="629" t="s">
        <v>1479</v>
      </c>
      <c r="B35" s="629" t="s">
        <v>1475</v>
      </c>
      <c r="C35" s="629" t="s">
        <v>1480</v>
      </c>
      <c r="D35" s="58">
        <f>SUM(E35:P35)</f>
        <v>30058.798199999997</v>
      </c>
      <c r="E35" s="58">
        <v>3400.3244</v>
      </c>
      <c r="F35" s="58">
        <v>3350.5685000000003</v>
      </c>
      <c r="G35" s="58">
        <v>4333</v>
      </c>
      <c r="H35" s="58">
        <v>5825</v>
      </c>
      <c r="I35" s="58">
        <v>2342.2469999999998</v>
      </c>
      <c r="J35" s="58">
        <v>2017.7</v>
      </c>
      <c r="K35" s="58">
        <v>1509.5</v>
      </c>
      <c r="L35" s="58">
        <v>1185.5</v>
      </c>
      <c r="M35" s="58">
        <v>1489.5</v>
      </c>
      <c r="N35" s="58">
        <v>2250.8352999999997</v>
      </c>
      <c r="O35" s="58">
        <v>2354.623</v>
      </c>
      <c r="P35" s="58" t="s">
        <v>11</v>
      </c>
      <c r="Q35" s="58"/>
      <c r="R35" s="58">
        <v>2300.6999999999998</v>
      </c>
      <c r="S35" s="58">
        <v>1814.6035000000002</v>
      </c>
      <c r="T35" s="58">
        <v>697.32499999999993</v>
      </c>
      <c r="U35" s="58">
        <v>842.93299999999999</v>
      </c>
      <c r="V35" s="58">
        <v>1299.9970000000001</v>
      </c>
      <c r="W35" s="58"/>
      <c r="X35" s="58"/>
      <c r="Y35" s="58"/>
      <c r="Z35" s="58"/>
      <c r="AA35" s="58"/>
      <c r="AB35" s="58"/>
      <c r="AC35" s="58"/>
    </row>
    <row r="36" spans="1:29" s="91" customFormat="1" ht="25.5">
      <c r="A36" s="629" t="s">
        <v>1481</v>
      </c>
      <c r="B36" s="629" t="s">
        <v>1476</v>
      </c>
      <c r="C36" s="629" t="s">
        <v>1482</v>
      </c>
      <c r="D36" s="58">
        <f>SUM(E36:P36)</f>
        <v>19474.25</v>
      </c>
      <c r="E36" s="58">
        <v>2830</v>
      </c>
      <c r="F36" s="58">
        <v>2400</v>
      </c>
      <c r="G36" s="58">
        <v>1138</v>
      </c>
      <c r="H36" s="58">
        <v>3800</v>
      </c>
      <c r="I36" s="58">
        <v>1537</v>
      </c>
      <c r="J36" s="58">
        <v>1350</v>
      </c>
      <c r="K36" s="58">
        <v>900</v>
      </c>
      <c r="L36" s="58">
        <v>650</v>
      </c>
      <c r="M36" s="58">
        <v>1250</v>
      </c>
      <c r="N36" s="58">
        <v>2000</v>
      </c>
      <c r="O36" s="58">
        <v>1619.25</v>
      </c>
      <c r="P36" s="58" t="s">
        <v>11</v>
      </c>
      <c r="Q36" s="58"/>
      <c r="R36" s="58">
        <v>1193.8</v>
      </c>
      <c r="S36" s="58">
        <v>1014</v>
      </c>
      <c r="T36" s="58">
        <v>712.78499999999997</v>
      </c>
      <c r="U36" s="58">
        <v>842.93299999999999</v>
      </c>
      <c r="V36" s="58">
        <v>1283.3679999999999</v>
      </c>
      <c r="W36" s="58"/>
      <c r="X36" s="58"/>
      <c r="Y36" s="58"/>
      <c r="Z36" s="58"/>
      <c r="AA36" s="58"/>
      <c r="AB36" s="58"/>
      <c r="AC36" s="58"/>
    </row>
    <row r="37" spans="1:29" s="91" customFormat="1" ht="25.5" customHeight="1">
      <c r="A37" s="629" t="s">
        <v>5389</v>
      </c>
      <c r="B37" s="629" t="s">
        <v>1498</v>
      </c>
      <c r="C37" s="629" t="s">
        <v>5390</v>
      </c>
      <c r="D37" s="210">
        <f>AVERAGE(E37:P37)</f>
        <v>11.844994619537886</v>
      </c>
      <c r="E37" s="210">
        <v>13.923076923076923</v>
      </c>
      <c r="F37" s="210">
        <v>13.514545454545454</v>
      </c>
      <c r="G37" s="210">
        <v>11.24274165202109</v>
      </c>
      <c r="H37" s="210">
        <v>13.627272727272727</v>
      </c>
      <c r="I37" s="210">
        <v>12.261616814874696</v>
      </c>
      <c r="J37" s="210">
        <v>9.9466666666666672</v>
      </c>
      <c r="K37" s="210">
        <v>12.452857142857143</v>
      </c>
      <c r="L37" s="210">
        <v>11.192307692307692</v>
      </c>
      <c r="M37" s="197">
        <v>9.3281818181818181</v>
      </c>
      <c r="N37" s="197">
        <v>13.05</v>
      </c>
      <c r="O37" s="210">
        <v>9.7556739231125515</v>
      </c>
      <c r="P37" s="58" t="s">
        <v>11</v>
      </c>
      <c r="Q37" s="210"/>
      <c r="R37" s="210">
        <v>9.6909616351147605</v>
      </c>
      <c r="S37" s="210">
        <v>9.9270588235294124</v>
      </c>
      <c r="T37" s="210">
        <v>10.276080274603114</v>
      </c>
      <c r="U37" s="210">
        <v>9.0375493307297265</v>
      </c>
      <c r="V37" s="210">
        <v>10.021171054911749</v>
      </c>
      <c r="W37" s="210"/>
      <c r="X37" s="210"/>
      <c r="Y37" s="210"/>
      <c r="Z37" s="197"/>
      <c r="AA37" s="197"/>
      <c r="AB37" s="210"/>
      <c r="AC37" s="58"/>
    </row>
    <row r="38" spans="1:29" s="91" customFormat="1" ht="25.5" customHeight="1">
      <c r="A38" s="667" t="s">
        <v>1484</v>
      </c>
      <c r="B38" s="667" t="s">
        <v>178</v>
      </c>
      <c r="C38" s="667" t="s">
        <v>1514</v>
      </c>
      <c r="D38" s="58"/>
      <c r="E38" s="58"/>
      <c r="F38" s="58"/>
      <c r="G38" s="58"/>
      <c r="H38" s="58"/>
      <c r="I38" s="58"/>
      <c r="J38" s="58"/>
      <c r="K38" s="58"/>
      <c r="L38" s="58"/>
      <c r="M38" s="14"/>
      <c r="N38" s="14"/>
      <c r="O38" s="210"/>
      <c r="P38" s="58"/>
      <c r="Q38" s="58"/>
      <c r="R38" s="58"/>
      <c r="S38" s="58"/>
      <c r="T38" s="58"/>
      <c r="U38" s="58"/>
      <c r="V38" s="58"/>
      <c r="W38" s="58"/>
      <c r="X38" s="58"/>
      <c r="Y38" s="58"/>
      <c r="Z38" s="14"/>
      <c r="AA38" s="14"/>
      <c r="AB38" s="210"/>
      <c r="AC38" s="58"/>
    </row>
    <row r="39" spans="1:29" s="91" customFormat="1" ht="12.75">
      <c r="A39" s="667" t="s">
        <v>1517</v>
      </c>
      <c r="B39" s="667" t="s">
        <v>1497</v>
      </c>
      <c r="C39" s="667" t="s">
        <v>5391</v>
      </c>
      <c r="D39" s="58"/>
      <c r="E39" s="58"/>
      <c r="F39" s="58"/>
      <c r="G39" s="58"/>
      <c r="H39" s="58"/>
      <c r="I39" s="58"/>
      <c r="J39" s="58"/>
      <c r="K39" s="58"/>
      <c r="L39" s="58"/>
      <c r="M39" s="14"/>
      <c r="N39" s="14"/>
      <c r="O39" s="58"/>
      <c r="P39" s="58"/>
      <c r="Q39" s="58"/>
      <c r="R39" s="58"/>
      <c r="S39" s="58"/>
      <c r="T39" s="58"/>
      <c r="U39" s="58"/>
      <c r="V39" s="58"/>
      <c r="W39" s="58"/>
      <c r="X39" s="58"/>
      <c r="Y39" s="58"/>
      <c r="Z39" s="14"/>
      <c r="AA39" s="14"/>
      <c r="AB39" s="58"/>
      <c r="AC39" s="58"/>
    </row>
    <row r="40" spans="1:29" s="91" customFormat="1" ht="25.5" customHeight="1">
      <c r="A40" s="668" t="s">
        <v>1479</v>
      </c>
      <c r="B40" s="668" t="s">
        <v>1475</v>
      </c>
      <c r="C40" s="668" t="s">
        <v>1480</v>
      </c>
      <c r="D40" s="58">
        <f>SUM(E40:P40)</f>
        <v>3587.2910000000002</v>
      </c>
      <c r="E40" s="58">
        <v>967.98699999999997</v>
      </c>
      <c r="F40" s="58" t="s">
        <v>11</v>
      </c>
      <c r="G40" s="58">
        <v>338</v>
      </c>
      <c r="H40" s="58" t="s">
        <v>11</v>
      </c>
      <c r="I40" s="58">
        <v>286.54700000000003</v>
      </c>
      <c r="J40" s="58" t="s">
        <v>11</v>
      </c>
      <c r="K40" s="58">
        <v>475</v>
      </c>
      <c r="L40" s="58" t="s">
        <v>11</v>
      </c>
      <c r="M40" s="58">
        <v>655</v>
      </c>
      <c r="N40" s="58" t="s">
        <v>11</v>
      </c>
      <c r="O40" s="58">
        <v>864.75699999999995</v>
      </c>
      <c r="P40" s="58" t="s">
        <v>11</v>
      </c>
      <c r="Q40" s="58"/>
      <c r="R40" s="58" t="s">
        <v>11</v>
      </c>
      <c r="S40" s="58">
        <v>722.60350000000005</v>
      </c>
      <c r="T40" s="58">
        <v>56.4</v>
      </c>
      <c r="U40" s="58">
        <v>242.93299999999999</v>
      </c>
      <c r="V40" s="58" t="s">
        <v>11</v>
      </c>
      <c r="W40" s="58"/>
      <c r="X40" s="58"/>
      <c r="Y40" s="58"/>
      <c r="Z40" s="58"/>
      <c r="AA40" s="58"/>
      <c r="AB40" s="58"/>
      <c r="AC40" s="58"/>
    </row>
    <row r="41" spans="1:29" s="91" customFormat="1" ht="25.5">
      <c r="A41" s="668" t="s">
        <v>1481</v>
      </c>
      <c r="B41" s="668" t="s">
        <v>1476</v>
      </c>
      <c r="C41" s="668" t="s">
        <v>1482</v>
      </c>
      <c r="D41" s="58">
        <f>SUM(E41:P41)</f>
        <v>2382.75</v>
      </c>
      <c r="E41" s="58">
        <v>560</v>
      </c>
      <c r="F41" s="58" t="s">
        <v>11</v>
      </c>
      <c r="G41" s="58">
        <v>338</v>
      </c>
      <c r="H41" s="58" t="s">
        <v>11</v>
      </c>
      <c r="I41" s="58">
        <v>237</v>
      </c>
      <c r="J41" s="58" t="s">
        <v>11</v>
      </c>
      <c r="K41" s="58">
        <v>400</v>
      </c>
      <c r="L41" s="58" t="s">
        <v>11</v>
      </c>
      <c r="M41" s="58">
        <v>400</v>
      </c>
      <c r="N41" s="58" t="s">
        <v>11</v>
      </c>
      <c r="O41" s="58">
        <v>447.75</v>
      </c>
      <c r="P41" s="58" t="s">
        <v>11</v>
      </c>
      <c r="Q41" s="58"/>
      <c r="R41" s="58" t="s">
        <v>11</v>
      </c>
      <c r="S41" s="58">
        <v>650</v>
      </c>
      <c r="T41" s="58" t="s">
        <v>11</v>
      </c>
      <c r="U41" s="58">
        <v>242.93299999999999</v>
      </c>
      <c r="V41" s="58" t="s">
        <v>11</v>
      </c>
      <c r="W41" s="58"/>
      <c r="X41" s="58"/>
      <c r="Y41" s="58"/>
      <c r="Z41" s="58"/>
      <c r="AA41" s="58"/>
      <c r="AB41" s="58"/>
      <c r="AC41" s="58"/>
    </row>
    <row r="42" spans="1:29" s="91" customFormat="1" ht="25.5" customHeight="1">
      <c r="A42" s="668" t="s">
        <v>5389</v>
      </c>
      <c r="B42" s="668" t="s">
        <v>1498</v>
      </c>
      <c r="C42" s="668" t="s">
        <v>5390</v>
      </c>
      <c r="D42" s="210">
        <f>AVERAGE(E42:P42)</f>
        <v>7.8150000000000004</v>
      </c>
      <c r="E42" s="210">
        <v>8.5</v>
      </c>
      <c r="F42" s="58" t="s">
        <v>11</v>
      </c>
      <c r="G42" s="210">
        <v>8.48</v>
      </c>
      <c r="H42" s="210" t="s">
        <v>11</v>
      </c>
      <c r="I42" s="210">
        <v>8.26</v>
      </c>
      <c r="J42" s="210" t="s">
        <v>11</v>
      </c>
      <c r="K42" s="210">
        <v>7.61</v>
      </c>
      <c r="L42" s="210" t="s">
        <v>11</v>
      </c>
      <c r="M42" s="210">
        <v>7.54</v>
      </c>
      <c r="N42" s="210" t="s">
        <v>11</v>
      </c>
      <c r="O42" s="210">
        <v>6.5</v>
      </c>
      <c r="P42" s="58" t="s">
        <v>11</v>
      </c>
      <c r="Q42" s="210"/>
      <c r="R42" s="58" t="s">
        <v>11</v>
      </c>
      <c r="S42" s="210">
        <v>6.18</v>
      </c>
      <c r="T42" s="210" t="s">
        <v>11</v>
      </c>
      <c r="U42" s="210">
        <v>6.29</v>
      </c>
      <c r="V42" s="210" t="s">
        <v>11</v>
      </c>
      <c r="W42" s="210"/>
      <c r="X42" s="210"/>
      <c r="Y42" s="210"/>
      <c r="Z42" s="210"/>
      <c r="AA42" s="210"/>
      <c r="AB42" s="210"/>
      <c r="AC42" s="58"/>
    </row>
    <row r="43" spans="1:29" s="91" customFormat="1" ht="12.75">
      <c r="A43" s="667" t="s">
        <v>1518</v>
      </c>
      <c r="B43" s="667" t="s">
        <v>1499</v>
      </c>
      <c r="C43" s="667" t="s">
        <v>5392</v>
      </c>
      <c r="D43" s="58"/>
      <c r="E43" s="58"/>
      <c r="F43" s="58"/>
      <c r="G43" s="58"/>
      <c r="H43" s="58"/>
      <c r="I43" s="58"/>
      <c r="J43" s="58"/>
      <c r="K43" s="58"/>
      <c r="L43" s="58"/>
      <c r="M43" s="58"/>
      <c r="N43" s="58"/>
      <c r="O43" s="210"/>
      <c r="P43" s="58"/>
      <c r="Q43" s="58"/>
      <c r="R43" s="58"/>
      <c r="S43" s="58"/>
      <c r="T43" s="58"/>
      <c r="U43" s="58"/>
      <c r="V43" s="58"/>
      <c r="W43" s="58"/>
      <c r="X43" s="58"/>
      <c r="Y43" s="58"/>
      <c r="Z43" s="58"/>
      <c r="AA43" s="58"/>
      <c r="AB43" s="210"/>
      <c r="AC43" s="58"/>
    </row>
    <row r="44" spans="1:29" s="91" customFormat="1" ht="25.5" customHeight="1">
      <c r="A44" s="668" t="s">
        <v>1479</v>
      </c>
      <c r="B44" s="668" t="s">
        <v>1475</v>
      </c>
      <c r="C44" s="668" t="s">
        <v>1480</v>
      </c>
      <c r="D44" s="58">
        <f>SUM(E44:P44)</f>
        <v>3007.23</v>
      </c>
      <c r="E44" s="58" t="s">
        <v>11</v>
      </c>
      <c r="F44" s="58">
        <v>422.53</v>
      </c>
      <c r="G44" s="58" t="s">
        <v>11</v>
      </c>
      <c r="H44" s="58">
        <v>1060</v>
      </c>
      <c r="I44" s="58" t="s">
        <v>11</v>
      </c>
      <c r="J44" s="58">
        <v>452.2</v>
      </c>
      <c r="K44" s="58" t="s">
        <v>11</v>
      </c>
      <c r="L44" s="58">
        <v>464.5</v>
      </c>
      <c r="M44" s="58" t="s">
        <v>11</v>
      </c>
      <c r="N44" s="58">
        <v>608</v>
      </c>
      <c r="O44" s="58" t="s">
        <v>11</v>
      </c>
      <c r="P44" s="58" t="s">
        <v>11</v>
      </c>
      <c r="Q44" s="58"/>
      <c r="R44" s="58">
        <v>794.3</v>
      </c>
      <c r="S44" s="58" t="s">
        <v>11</v>
      </c>
      <c r="T44" s="58">
        <v>137</v>
      </c>
      <c r="U44" s="58" t="s">
        <v>11</v>
      </c>
      <c r="V44" s="58">
        <v>384.86799999999999</v>
      </c>
      <c r="W44" s="58"/>
      <c r="X44" s="58"/>
      <c r="Y44" s="58"/>
      <c r="Z44" s="58"/>
      <c r="AA44" s="58"/>
      <c r="AB44" s="58"/>
      <c r="AC44" s="58"/>
    </row>
    <row r="45" spans="1:29" s="91" customFormat="1" ht="25.5">
      <c r="A45" s="668" t="s">
        <v>1481</v>
      </c>
      <c r="B45" s="668" t="s">
        <v>1476</v>
      </c>
      <c r="C45" s="668" t="s">
        <v>1482</v>
      </c>
      <c r="D45" s="58">
        <f>SUM(E45:P45)</f>
        <v>2200</v>
      </c>
      <c r="E45" s="58" t="s">
        <v>11</v>
      </c>
      <c r="F45" s="58">
        <v>300</v>
      </c>
      <c r="G45" s="58" t="s">
        <v>11</v>
      </c>
      <c r="H45" s="58">
        <v>800</v>
      </c>
      <c r="I45" s="58" t="s">
        <v>11</v>
      </c>
      <c r="J45" s="58">
        <v>350</v>
      </c>
      <c r="K45" s="58" t="s">
        <v>11</v>
      </c>
      <c r="L45" s="58">
        <v>250</v>
      </c>
      <c r="M45" s="58" t="s">
        <v>11</v>
      </c>
      <c r="N45" s="58">
        <v>500</v>
      </c>
      <c r="O45" s="58" t="s">
        <v>11</v>
      </c>
      <c r="P45" s="58" t="s">
        <v>11</v>
      </c>
      <c r="Q45" s="58"/>
      <c r="R45" s="58">
        <v>400</v>
      </c>
      <c r="S45" s="58" t="s">
        <v>11</v>
      </c>
      <c r="T45" s="58">
        <v>137</v>
      </c>
      <c r="U45" s="58" t="s">
        <v>11</v>
      </c>
      <c r="V45" s="58">
        <v>384.86799999999999</v>
      </c>
      <c r="W45" s="58"/>
      <c r="X45" s="58"/>
      <c r="Y45" s="58"/>
      <c r="Z45" s="58"/>
      <c r="AA45" s="58"/>
      <c r="AB45" s="58"/>
      <c r="AC45" s="58"/>
    </row>
    <row r="46" spans="1:29" s="91" customFormat="1" ht="25.5" customHeight="1">
      <c r="A46" s="668" t="s">
        <v>5389</v>
      </c>
      <c r="B46" s="668" t="s">
        <v>1498</v>
      </c>
      <c r="C46" s="668" t="s">
        <v>5390</v>
      </c>
      <c r="D46" s="210">
        <f>AVERAGE(E46:P46)</f>
        <v>9.2540000000000013</v>
      </c>
      <c r="E46" s="58" t="s">
        <v>11</v>
      </c>
      <c r="F46" s="210">
        <v>9.9</v>
      </c>
      <c r="G46" s="210" t="s">
        <v>11</v>
      </c>
      <c r="H46" s="210">
        <v>9.4</v>
      </c>
      <c r="I46" s="210" t="s">
        <v>11</v>
      </c>
      <c r="J46" s="210">
        <v>9.34</v>
      </c>
      <c r="K46" s="210" t="s">
        <v>11</v>
      </c>
      <c r="L46" s="210">
        <v>8.7799999999999994</v>
      </c>
      <c r="M46" s="210" t="s">
        <v>11</v>
      </c>
      <c r="N46" s="210">
        <v>8.85</v>
      </c>
      <c r="O46" s="210" t="s">
        <v>11</v>
      </c>
      <c r="P46" s="58" t="s">
        <v>11</v>
      </c>
      <c r="Q46" s="210"/>
      <c r="R46" s="210">
        <v>8.7799999999999994</v>
      </c>
      <c r="S46" s="58" t="s">
        <v>11</v>
      </c>
      <c r="T46" s="210">
        <v>8.68</v>
      </c>
      <c r="U46" s="58" t="s">
        <v>11</v>
      </c>
      <c r="V46" s="210">
        <v>8.35</v>
      </c>
      <c r="W46" s="210"/>
      <c r="X46" s="210"/>
      <c r="Y46" s="210"/>
      <c r="Z46" s="210"/>
      <c r="AA46" s="210"/>
      <c r="AB46" s="210"/>
      <c r="AC46" s="58"/>
    </row>
    <row r="47" spans="1:29" s="91" customFormat="1" ht="12.75">
      <c r="A47" s="667" t="s">
        <v>1519</v>
      </c>
      <c r="B47" s="667" t="s">
        <v>1500</v>
      </c>
      <c r="C47" s="667" t="s">
        <v>1515</v>
      </c>
      <c r="D47" s="58"/>
      <c r="E47" s="58"/>
      <c r="F47" s="58"/>
      <c r="G47" s="58"/>
      <c r="H47" s="58"/>
      <c r="I47" s="58"/>
      <c r="J47" s="58"/>
      <c r="K47" s="58"/>
      <c r="L47" s="58"/>
      <c r="M47" s="58"/>
      <c r="N47" s="58"/>
      <c r="O47" s="210"/>
      <c r="P47" s="58"/>
      <c r="Q47" s="58"/>
      <c r="R47" s="58"/>
      <c r="S47" s="58"/>
      <c r="T47" s="58"/>
      <c r="U47" s="58"/>
      <c r="V47" s="58"/>
      <c r="W47" s="58"/>
      <c r="X47" s="58"/>
      <c r="Y47" s="58"/>
      <c r="Z47" s="58"/>
      <c r="AA47" s="58"/>
      <c r="AB47" s="210"/>
      <c r="AC47" s="58"/>
    </row>
    <row r="48" spans="1:29" s="91" customFormat="1" ht="25.5" customHeight="1">
      <c r="A48" s="668" t="s">
        <v>1479</v>
      </c>
      <c r="B48" s="668" t="s">
        <v>1475</v>
      </c>
      <c r="C48" s="668" t="s">
        <v>1480</v>
      </c>
      <c r="D48" s="58">
        <f>SUM(E48:P48)</f>
        <v>6395</v>
      </c>
      <c r="E48" s="58" t="s">
        <v>11</v>
      </c>
      <c r="F48" s="58" t="s">
        <v>11</v>
      </c>
      <c r="G48" s="58">
        <v>3995</v>
      </c>
      <c r="H48" s="58" t="s">
        <v>11</v>
      </c>
      <c r="I48" s="58" t="s">
        <v>11</v>
      </c>
      <c r="J48" s="58">
        <v>1565.5</v>
      </c>
      <c r="K48" s="58" t="s">
        <v>11</v>
      </c>
      <c r="L48" s="58" t="s">
        <v>11</v>
      </c>
      <c r="M48" s="58">
        <v>834.5</v>
      </c>
      <c r="N48" s="58" t="s">
        <v>11</v>
      </c>
      <c r="O48" s="58" t="s">
        <v>11</v>
      </c>
      <c r="P48" s="58" t="s">
        <v>11</v>
      </c>
      <c r="Q48" s="58"/>
      <c r="R48" s="58">
        <v>1506.4</v>
      </c>
      <c r="S48" s="58" t="s">
        <v>11</v>
      </c>
      <c r="T48" s="58" t="s">
        <v>11</v>
      </c>
      <c r="U48" s="58">
        <v>600</v>
      </c>
      <c r="V48" s="58" t="s">
        <v>11</v>
      </c>
      <c r="W48" s="58"/>
      <c r="X48" s="58"/>
      <c r="Y48" s="58"/>
      <c r="Z48" s="58"/>
      <c r="AA48" s="58"/>
      <c r="AB48" s="58"/>
      <c r="AC48" s="58"/>
    </row>
    <row r="49" spans="1:29" s="91" customFormat="1" ht="25.5">
      <c r="A49" s="668" t="s">
        <v>1481</v>
      </c>
      <c r="B49" s="668" t="s">
        <v>1476</v>
      </c>
      <c r="C49" s="668" t="s">
        <v>1482</v>
      </c>
      <c r="D49" s="58">
        <f>SUM(E49:P49)</f>
        <v>2650</v>
      </c>
      <c r="E49" s="58" t="s">
        <v>11</v>
      </c>
      <c r="F49" s="58" t="s">
        <v>11</v>
      </c>
      <c r="G49" s="58">
        <v>800</v>
      </c>
      <c r="H49" s="58" t="s">
        <v>11</v>
      </c>
      <c r="I49" s="58" t="s">
        <v>11</v>
      </c>
      <c r="J49" s="58">
        <v>1000</v>
      </c>
      <c r="K49" s="58" t="s">
        <v>11</v>
      </c>
      <c r="L49" s="58" t="s">
        <v>11</v>
      </c>
      <c r="M49" s="58">
        <v>850</v>
      </c>
      <c r="N49" s="58" t="s">
        <v>11</v>
      </c>
      <c r="O49" s="58" t="s">
        <v>11</v>
      </c>
      <c r="P49" s="58" t="s">
        <v>11</v>
      </c>
      <c r="Q49" s="58"/>
      <c r="R49" s="58">
        <v>793.8</v>
      </c>
      <c r="S49" s="58" t="s">
        <v>11</v>
      </c>
      <c r="T49" s="58" t="s">
        <v>11</v>
      </c>
      <c r="U49" s="58">
        <v>600</v>
      </c>
      <c r="V49" s="58" t="s">
        <v>11</v>
      </c>
      <c r="W49" s="58"/>
      <c r="X49" s="58"/>
      <c r="Y49" s="58"/>
      <c r="Z49" s="58"/>
      <c r="AA49" s="58"/>
      <c r="AB49" s="58"/>
      <c r="AC49" s="58"/>
    </row>
    <row r="50" spans="1:29" s="91" customFormat="1" ht="25.5" customHeight="1">
      <c r="A50" s="668" t="s">
        <v>5389</v>
      </c>
      <c r="B50" s="668" t="s">
        <v>1498</v>
      </c>
      <c r="C50" s="668" t="s">
        <v>5390</v>
      </c>
      <c r="D50" s="210">
        <f>AVERAGE(E50:P50)</f>
        <v>11.003333333333332</v>
      </c>
      <c r="E50" s="58" t="s">
        <v>11</v>
      </c>
      <c r="F50" s="58" t="s">
        <v>11</v>
      </c>
      <c r="G50" s="210">
        <v>12.41</v>
      </c>
      <c r="H50" s="210" t="s">
        <v>11</v>
      </c>
      <c r="I50" s="210" t="s">
        <v>11</v>
      </c>
      <c r="J50" s="210">
        <v>10.25</v>
      </c>
      <c r="K50" s="210" t="s">
        <v>11</v>
      </c>
      <c r="L50" s="210" t="s">
        <v>11</v>
      </c>
      <c r="M50" s="210">
        <v>10.35</v>
      </c>
      <c r="N50" s="210" t="s">
        <v>11</v>
      </c>
      <c r="O50" s="210" t="s">
        <v>11</v>
      </c>
      <c r="P50" s="58" t="s">
        <v>11</v>
      </c>
      <c r="Q50" s="210"/>
      <c r="R50" s="210">
        <v>10.15</v>
      </c>
      <c r="S50" s="58" t="s">
        <v>11</v>
      </c>
      <c r="T50" s="58" t="s">
        <v>11</v>
      </c>
      <c r="U50" s="210">
        <v>10.15</v>
      </c>
      <c r="V50" s="210" t="s">
        <v>11</v>
      </c>
      <c r="W50" s="210"/>
      <c r="X50" s="210"/>
      <c r="Y50" s="210"/>
      <c r="Z50" s="210"/>
      <c r="AA50" s="210"/>
      <c r="AB50" s="210"/>
      <c r="AC50" s="58"/>
    </row>
    <row r="51" spans="1:29" s="91" customFormat="1" ht="12.75">
      <c r="A51" s="667" t="s">
        <v>1520</v>
      </c>
      <c r="B51" s="667" t="s">
        <v>1501</v>
      </c>
      <c r="C51" s="667" t="s">
        <v>1516</v>
      </c>
      <c r="D51" s="58"/>
      <c r="E51" s="58"/>
      <c r="F51" s="58"/>
      <c r="G51" s="58"/>
      <c r="H51" s="58"/>
      <c r="I51" s="58"/>
      <c r="J51" s="58"/>
      <c r="K51" s="58"/>
      <c r="L51" s="58"/>
      <c r="M51" s="58"/>
      <c r="N51" s="58"/>
      <c r="O51" s="210"/>
      <c r="P51" s="58"/>
      <c r="Q51" s="58"/>
      <c r="R51" s="58"/>
      <c r="S51" s="58"/>
      <c r="T51" s="58"/>
      <c r="U51" s="58"/>
      <c r="V51" s="58"/>
      <c r="W51" s="58"/>
      <c r="X51" s="58"/>
      <c r="Y51" s="58"/>
      <c r="Z51" s="58"/>
      <c r="AA51" s="58"/>
      <c r="AB51" s="210"/>
      <c r="AC51" s="58"/>
    </row>
    <row r="52" spans="1:29" s="91" customFormat="1" ht="25.5" customHeight="1">
      <c r="A52" s="668" t="s">
        <v>1479</v>
      </c>
      <c r="B52" s="668" t="s">
        <v>1475</v>
      </c>
      <c r="C52" s="668" t="s">
        <v>1480</v>
      </c>
      <c r="D52" s="58">
        <f>SUM(E52:P52)</f>
        <v>7194.6044999999995</v>
      </c>
      <c r="E52" s="58" t="s">
        <v>11</v>
      </c>
      <c r="F52" s="58">
        <v>2928.0385000000001</v>
      </c>
      <c r="G52" s="58" t="s">
        <v>11</v>
      </c>
      <c r="H52" s="58" t="s">
        <v>11</v>
      </c>
      <c r="I52" s="58">
        <v>2055.6999999999998</v>
      </c>
      <c r="J52" s="58" t="s">
        <v>11</v>
      </c>
      <c r="K52" s="58" t="s">
        <v>11</v>
      </c>
      <c r="L52" s="58">
        <v>721</v>
      </c>
      <c r="M52" s="58" t="s">
        <v>11</v>
      </c>
      <c r="N52" s="58" t="s">
        <v>11</v>
      </c>
      <c r="O52" s="58">
        <v>1489.866</v>
      </c>
      <c r="P52" s="58" t="s">
        <v>11</v>
      </c>
      <c r="Q52" s="58"/>
      <c r="R52" s="58" t="s">
        <v>11</v>
      </c>
      <c r="S52" s="58" t="s">
        <v>11</v>
      </c>
      <c r="T52" s="58">
        <v>503.92500000000001</v>
      </c>
      <c r="U52" s="58" t="s">
        <v>11</v>
      </c>
      <c r="V52" s="58">
        <v>915.12900000000002</v>
      </c>
      <c r="W52" s="58"/>
      <c r="X52" s="58"/>
      <c r="Y52" s="58"/>
      <c r="Z52" s="58"/>
      <c r="AA52" s="58"/>
      <c r="AB52" s="58"/>
      <c r="AC52" s="58"/>
    </row>
    <row r="53" spans="1:29" s="91" customFormat="1" ht="25.5">
      <c r="A53" s="668" t="s">
        <v>1481</v>
      </c>
      <c r="B53" s="668" t="s">
        <v>1476</v>
      </c>
      <c r="C53" s="668" t="s">
        <v>1482</v>
      </c>
      <c r="D53" s="58">
        <f>SUM(E53:P53)</f>
        <v>4971.5</v>
      </c>
      <c r="E53" s="58" t="s">
        <v>11</v>
      </c>
      <c r="F53" s="58">
        <v>2100</v>
      </c>
      <c r="G53" s="58" t="s">
        <v>11</v>
      </c>
      <c r="H53" s="58" t="s">
        <v>11</v>
      </c>
      <c r="I53" s="58">
        <v>1300</v>
      </c>
      <c r="J53" s="58" t="s">
        <v>11</v>
      </c>
      <c r="K53" s="58" t="s">
        <v>11</v>
      </c>
      <c r="L53" s="58">
        <v>400</v>
      </c>
      <c r="M53" s="58" t="s">
        <v>11</v>
      </c>
      <c r="N53" s="58" t="s">
        <v>11</v>
      </c>
      <c r="O53" s="58">
        <v>1171.5</v>
      </c>
      <c r="P53" s="58" t="s">
        <v>11</v>
      </c>
      <c r="Q53" s="58"/>
      <c r="R53" s="58" t="s">
        <v>11</v>
      </c>
      <c r="S53" s="58" t="s">
        <v>11</v>
      </c>
      <c r="T53" s="58">
        <v>575.78499999999997</v>
      </c>
      <c r="U53" s="58" t="s">
        <v>11</v>
      </c>
      <c r="V53" s="58">
        <v>898.5</v>
      </c>
      <c r="W53" s="58"/>
      <c r="X53" s="58"/>
      <c r="Y53" s="58"/>
      <c r="Z53" s="58"/>
      <c r="AA53" s="58"/>
      <c r="AB53" s="58"/>
      <c r="AC53" s="58"/>
    </row>
    <row r="54" spans="1:29" s="91" customFormat="1" ht="25.5" customHeight="1">
      <c r="A54" s="668" t="s">
        <v>5389</v>
      </c>
      <c r="B54" s="668" t="s">
        <v>1498</v>
      </c>
      <c r="C54" s="668" t="s">
        <v>5390</v>
      </c>
      <c r="D54" s="210">
        <f>AVERAGE(E54:P54)</f>
        <v>12.945</v>
      </c>
      <c r="E54" s="58" t="s">
        <v>11</v>
      </c>
      <c r="F54" s="210">
        <v>14.87</v>
      </c>
      <c r="G54" s="58" t="s">
        <v>11</v>
      </c>
      <c r="H54" s="58" t="s">
        <v>11</v>
      </c>
      <c r="I54" s="58">
        <v>13.21</v>
      </c>
      <c r="J54" s="58" t="s">
        <v>11</v>
      </c>
      <c r="K54" s="58" t="s">
        <v>11</v>
      </c>
      <c r="L54" s="58">
        <v>12.7</v>
      </c>
      <c r="M54" s="58" t="s">
        <v>11</v>
      </c>
      <c r="N54" s="210" t="s">
        <v>11</v>
      </c>
      <c r="O54" s="58">
        <v>11</v>
      </c>
      <c r="P54" s="58" t="s">
        <v>11</v>
      </c>
      <c r="Q54" s="210"/>
      <c r="R54" s="58" t="s">
        <v>11</v>
      </c>
      <c r="S54" s="58" t="s">
        <v>11</v>
      </c>
      <c r="T54" s="210">
        <v>10.71</v>
      </c>
      <c r="U54" s="58" t="s">
        <v>11</v>
      </c>
      <c r="V54" s="210">
        <v>10.94</v>
      </c>
      <c r="W54" s="58"/>
      <c r="X54" s="58"/>
      <c r="Y54" s="58"/>
      <c r="Z54" s="58"/>
      <c r="AA54" s="210"/>
      <c r="AB54" s="58"/>
      <c r="AC54" s="58"/>
    </row>
    <row r="55" spans="1:29" s="91" customFormat="1" ht="25.5" customHeight="1">
      <c r="A55" s="667" t="s">
        <v>3172</v>
      </c>
      <c r="B55" s="667" t="s">
        <v>3140</v>
      </c>
      <c r="C55" s="667" t="s">
        <v>3174</v>
      </c>
      <c r="D55" s="210"/>
      <c r="E55" s="58"/>
      <c r="F55" s="58"/>
      <c r="G55" s="58"/>
      <c r="H55" s="58"/>
      <c r="I55" s="58"/>
      <c r="J55" s="58"/>
      <c r="K55" s="58"/>
      <c r="L55" s="58"/>
      <c r="M55" s="58"/>
      <c r="N55" s="58"/>
      <c r="O55" s="58"/>
      <c r="P55" s="58"/>
      <c r="Q55" s="210"/>
      <c r="R55" s="58"/>
      <c r="S55" s="58"/>
      <c r="T55" s="58"/>
      <c r="U55" s="58"/>
      <c r="V55" s="58"/>
      <c r="W55" s="58"/>
      <c r="X55" s="58"/>
      <c r="Y55" s="58"/>
      <c r="Z55" s="58"/>
      <c r="AA55" s="58"/>
      <c r="AB55" s="58"/>
      <c r="AC55" s="58"/>
    </row>
    <row r="56" spans="1:29" s="91" customFormat="1" ht="25.5" customHeight="1">
      <c r="A56" s="668" t="s">
        <v>1479</v>
      </c>
      <c r="B56" s="668" t="s">
        <v>3192</v>
      </c>
      <c r="C56" s="668" t="s">
        <v>1480</v>
      </c>
      <c r="D56" s="58">
        <f>SUM(E56:P56)</f>
        <v>9874.672700000001</v>
      </c>
      <c r="E56" s="58">
        <v>2432.3373999999999</v>
      </c>
      <c r="F56" s="58" t="s">
        <v>11</v>
      </c>
      <c r="G56" s="58" t="s">
        <v>11</v>
      </c>
      <c r="H56" s="58">
        <v>4765</v>
      </c>
      <c r="I56" s="58" t="s">
        <v>11</v>
      </c>
      <c r="J56" s="58" t="s">
        <v>11</v>
      </c>
      <c r="K56" s="58">
        <v>1034.5</v>
      </c>
      <c r="L56" s="58" t="s">
        <v>11</v>
      </c>
      <c r="M56" s="58" t="s">
        <v>11</v>
      </c>
      <c r="N56" s="58">
        <v>1642.8353</v>
      </c>
      <c r="O56" s="58" t="s">
        <v>11</v>
      </c>
      <c r="P56" s="58" t="s">
        <v>11</v>
      </c>
      <c r="Q56" s="58"/>
      <c r="R56" s="58" t="s">
        <v>11</v>
      </c>
      <c r="S56" s="58">
        <v>1092</v>
      </c>
      <c r="T56" s="58" t="s">
        <v>11</v>
      </c>
      <c r="U56" s="58" t="s">
        <v>11</v>
      </c>
      <c r="V56" s="58" t="s">
        <v>11</v>
      </c>
      <c r="W56" s="58"/>
      <c r="X56" s="58"/>
      <c r="Y56" s="58"/>
      <c r="Z56" s="58"/>
      <c r="AA56" s="58"/>
      <c r="AB56" s="58"/>
      <c r="AC56" s="58"/>
    </row>
    <row r="57" spans="1:29" s="91" customFormat="1" ht="25.5" customHeight="1">
      <c r="A57" s="668" t="s">
        <v>1481</v>
      </c>
      <c r="B57" s="668" t="s">
        <v>3193</v>
      </c>
      <c r="C57" s="668" t="s">
        <v>1482</v>
      </c>
      <c r="D57" s="58">
        <f>SUM(E57:P57)</f>
        <v>7270</v>
      </c>
      <c r="E57" s="58">
        <v>2270</v>
      </c>
      <c r="F57" s="58" t="s">
        <v>11</v>
      </c>
      <c r="G57" s="58" t="s">
        <v>11</v>
      </c>
      <c r="H57" s="58">
        <v>3000</v>
      </c>
      <c r="I57" s="58" t="s">
        <v>11</v>
      </c>
      <c r="J57" s="58" t="s">
        <v>11</v>
      </c>
      <c r="K57" s="58">
        <v>500</v>
      </c>
      <c r="L57" s="58" t="s">
        <v>11</v>
      </c>
      <c r="M57" s="58" t="s">
        <v>11</v>
      </c>
      <c r="N57" s="58">
        <v>1500</v>
      </c>
      <c r="O57" s="58" t="s">
        <v>11</v>
      </c>
      <c r="P57" s="58" t="s">
        <v>11</v>
      </c>
      <c r="Q57" s="58"/>
      <c r="R57" s="58" t="s">
        <v>11</v>
      </c>
      <c r="S57" s="58">
        <v>364</v>
      </c>
      <c r="T57" s="58" t="s">
        <v>11</v>
      </c>
      <c r="U57" s="58" t="s">
        <v>11</v>
      </c>
      <c r="V57" s="58" t="s">
        <v>11</v>
      </c>
      <c r="W57" s="58"/>
      <c r="X57" s="58"/>
      <c r="Y57" s="58"/>
      <c r="Z57" s="58"/>
      <c r="AA57" s="58"/>
      <c r="AB57" s="58"/>
      <c r="AC57" s="58"/>
    </row>
    <row r="58" spans="1:29" s="91" customFormat="1" ht="25.5" customHeight="1">
      <c r="A58" s="668" t="s">
        <v>5389</v>
      </c>
      <c r="B58" s="668" t="s">
        <v>1498</v>
      </c>
      <c r="C58" s="668" t="s">
        <v>5390</v>
      </c>
      <c r="D58" s="210">
        <f>AVERAGE(E58:P58)</f>
        <v>15.330000000000002</v>
      </c>
      <c r="E58" s="210">
        <v>17.5</v>
      </c>
      <c r="F58" s="210" t="s">
        <v>11</v>
      </c>
      <c r="G58" s="210" t="s">
        <v>11</v>
      </c>
      <c r="H58" s="210">
        <v>14.98</v>
      </c>
      <c r="I58" s="210" t="s">
        <v>11</v>
      </c>
      <c r="J58" s="210" t="s">
        <v>11</v>
      </c>
      <c r="K58" s="210">
        <v>14.39</v>
      </c>
      <c r="L58" s="210" t="s">
        <v>11</v>
      </c>
      <c r="M58" s="210" t="s">
        <v>11</v>
      </c>
      <c r="N58" s="210">
        <v>14.45</v>
      </c>
      <c r="O58" s="210" t="s">
        <v>11</v>
      </c>
      <c r="P58" s="210" t="s">
        <v>11</v>
      </c>
      <c r="Q58" s="210"/>
      <c r="R58" s="210" t="s">
        <v>11</v>
      </c>
      <c r="S58" s="210">
        <v>13.53</v>
      </c>
      <c r="T58" s="210" t="s">
        <v>11</v>
      </c>
      <c r="U58" s="210" t="s">
        <v>11</v>
      </c>
      <c r="V58" s="210" t="s">
        <v>11</v>
      </c>
      <c r="W58" s="210"/>
      <c r="X58" s="210"/>
      <c r="Y58" s="210"/>
      <c r="Z58" s="210"/>
      <c r="AA58" s="210"/>
      <c r="AB58" s="210"/>
      <c r="AC58" s="210"/>
    </row>
    <row r="59" spans="1:29" s="91" customFormat="1" ht="5.0999999999999996" customHeight="1">
      <c r="A59" s="667"/>
      <c r="B59" s="667"/>
      <c r="C59" s="667"/>
      <c r="D59" s="58"/>
      <c r="E59" s="58"/>
      <c r="F59" s="58"/>
      <c r="G59" s="58"/>
      <c r="H59" s="58"/>
      <c r="I59" s="58"/>
      <c r="J59" s="58"/>
      <c r="K59" s="58"/>
      <c r="L59" s="58"/>
      <c r="M59" s="14"/>
      <c r="N59" s="14"/>
      <c r="O59" s="58"/>
      <c r="P59" s="58"/>
      <c r="Q59" s="58"/>
      <c r="R59" s="58"/>
      <c r="S59" s="58"/>
      <c r="T59" s="58"/>
      <c r="U59" s="58"/>
      <c r="V59" s="58"/>
      <c r="W59" s="58"/>
      <c r="X59" s="58"/>
      <c r="Y59" s="58"/>
      <c r="Z59" s="14"/>
      <c r="AA59" s="14"/>
      <c r="AB59" s="58"/>
      <c r="AC59" s="58"/>
    </row>
    <row r="60" spans="1:29" s="91" customFormat="1" ht="12.75">
      <c r="A60" s="628" t="s">
        <v>5393</v>
      </c>
      <c r="B60" s="628" t="s">
        <v>1502</v>
      </c>
      <c r="C60" s="628" t="s">
        <v>5388</v>
      </c>
      <c r="D60" s="6"/>
      <c r="E60" s="6"/>
      <c r="F60" s="6"/>
      <c r="G60" s="6"/>
      <c r="H60" s="6"/>
      <c r="I60" s="6"/>
      <c r="J60" s="6"/>
      <c r="K60" s="6"/>
      <c r="L60" s="6"/>
      <c r="M60" s="6"/>
      <c r="N60" s="6"/>
      <c r="O60" s="58"/>
      <c r="P60" s="58"/>
      <c r="Q60" s="6"/>
      <c r="R60" s="6"/>
      <c r="S60" s="6"/>
      <c r="T60" s="6"/>
      <c r="U60" s="6"/>
      <c r="V60" s="6"/>
      <c r="W60" s="6"/>
      <c r="X60" s="6"/>
      <c r="Y60" s="6"/>
      <c r="Z60" s="6"/>
      <c r="AA60" s="6"/>
      <c r="AB60" s="58"/>
      <c r="AC60" s="58"/>
    </row>
    <row r="61" spans="1:29" s="91" customFormat="1" ht="25.5" customHeight="1">
      <c r="A61" s="629" t="s">
        <v>5394</v>
      </c>
      <c r="B61" s="629" t="s">
        <v>2667</v>
      </c>
      <c r="C61" s="629" t="s">
        <v>5395</v>
      </c>
      <c r="D61" s="58" t="s">
        <v>11</v>
      </c>
      <c r="E61" s="58" t="s">
        <v>11</v>
      </c>
      <c r="F61" s="58" t="s">
        <v>11</v>
      </c>
      <c r="G61" s="58" t="s">
        <v>11</v>
      </c>
      <c r="H61" s="58" t="s">
        <v>11</v>
      </c>
      <c r="I61" s="58" t="s">
        <v>11</v>
      </c>
      <c r="J61" s="58" t="s">
        <v>11</v>
      </c>
      <c r="K61" s="58" t="s">
        <v>11</v>
      </c>
      <c r="L61" s="58" t="s">
        <v>11</v>
      </c>
      <c r="M61" s="58" t="s">
        <v>11</v>
      </c>
      <c r="N61" s="58" t="s">
        <v>11</v>
      </c>
      <c r="O61" s="58" t="s">
        <v>11</v>
      </c>
      <c r="P61" s="58" t="s">
        <v>11</v>
      </c>
      <c r="Q61" s="58"/>
      <c r="R61" s="58" t="s">
        <v>11</v>
      </c>
      <c r="S61" s="58" t="s">
        <v>11</v>
      </c>
      <c r="T61" s="58" t="s">
        <v>11</v>
      </c>
      <c r="U61" s="58" t="s">
        <v>11</v>
      </c>
      <c r="V61" s="58" t="s">
        <v>11</v>
      </c>
      <c r="W61" s="58"/>
      <c r="X61" s="58"/>
      <c r="Y61" s="58"/>
      <c r="Z61" s="58"/>
      <c r="AA61" s="58"/>
      <c r="AB61" s="58"/>
      <c r="AC61" s="58"/>
    </row>
    <row r="62" spans="1:29" s="91" customFormat="1" ht="25.5" customHeight="1">
      <c r="A62" s="629" t="s">
        <v>5396</v>
      </c>
      <c r="B62" s="629" t="s">
        <v>2668</v>
      </c>
      <c r="C62" s="629" t="s">
        <v>5397</v>
      </c>
      <c r="D62" s="58" t="s">
        <v>11</v>
      </c>
      <c r="E62" s="58" t="s">
        <v>11</v>
      </c>
      <c r="F62" s="58" t="s">
        <v>11</v>
      </c>
      <c r="G62" s="58" t="s">
        <v>11</v>
      </c>
      <c r="H62" s="58" t="s">
        <v>11</v>
      </c>
      <c r="I62" s="58" t="s">
        <v>11</v>
      </c>
      <c r="J62" s="58" t="s">
        <v>11</v>
      </c>
      <c r="K62" s="58" t="s">
        <v>11</v>
      </c>
      <c r="L62" s="58" t="s">
        <v>11</v>
      </c>
      <c r="M62" s="58" t="s">
        <v>11</v>
      </c>
      <c r="N62" s="58" t="s">
        <v>11</v>
      </c>
      <c r="O62" s="58" t="s">
        <v>11</v>
      </c>
      <c r="P62" s="58" t="s">
        <v>11</v>
      </c>
      <c r="Q62" s="58"/>
      <c r="R62" s="58" t="s">
        <v>11</v>
      </c>
      <c r="S62" s="58" t="s">
        <v>11</v>
      </c>
      <c r="T62" s="58" t="s">
        <v>11</v>
      </c>
      <c r="U62" s="58" t="s">
        <v>11</v>
      </c>
      <c r="V62" s="58" t="s">
        <v>11</v>
      </c>
      <c r="W62" s="58"/>
      <c r="X62" s="58"/>
      <c r="Y62" s="58"/>
      <c r="Z62" s="58"/>
      <c r="AA62" s="58"/>
      <c r="AB62" s="58"/>
      <c r="AC62" s="58"/>
    </row>
    <row r="63" spans="1:29" s="91" customFormat="1" ht="25.5" customHeight="1">
      <c r="A63" s="629" t="s">
        <v>5398</v>
      </c>
      <c r="B63" s="629" t="s">
        <v>1503</v>
      </c>
      <c r="C63" s="629" t="s">
        <v>5390</v>
      </c>
      <c r="D63" s="58" t="s">
        <v>11</v>
      </c>
      <c r="E63" s="58" t="s">
        <v>11</v>
      </c>
      <c r="F63" s="58" t="s">
        <v>11</v>
      </c>
      <c r="G63" s="58" t="s">
        <v>11</v>
      </c>
      <c r="H63" s="58" t="s">
        <v>11</v>
      </c>
      <c r="I63" s="58" t="s">
        <v>11</v>
      </c>
      <c r="J63" s="58" t="s">
        <v>11</v>
      </c>
      <c r="K63" s="210" t="s">
        <v>11</v>
      </c>
      <c r="L63" s="210" t="s">
        <v>11</v>
      </c>
      <c r="M63" s="210" t="s">
        <v>11</v>
      </c>
      <c r="N63" s="210" t="s">
        <v>11</v>
      </c>
      <c r="O63" s="210" t="s">
        <v>11</v>
      </c>
      <c r="P63" s="210" t="s">
        <v>11</v>
      </c>
      <c r="Q63" s="58"/>
      <c r="R63" s="210" t="s">
        <v>11</v>
      </c>
      <c r="S63" s="58" t="s">
        <v>11</v>
      </c>
      <c r="T63" s="58" t="s">
        <v>11</v>
      </c>
      <c r="U63" s="58" t="s">
        <v>11</v>
      </c>
      <c r="V63" s="58" t="s">
        <v>11</v>
      </c>
      <c r="W63" s="58"/>
      <c r="X63" s="210"/>
      <c r="Y63" s="210"/>
      <c r="Z63" s="210"/>
      <c r="AA63" s="210"/>
      <c r="AB63" s="210"/>
      <c r="AC63" s="210"/>
    </row>
    <row r="64" spans="1:29" s="91" customFormat="1" ht="25.5" customHeight="1">
      <c r="A64" s="667" t="s">
        <v>1484</v>
      </c>
      <c r="B64" s="667" t="s">
        <v>178</v>
      </c>
      <c r="C64" s="667" t="s">
        <v>1514</v>
      </c>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row>
    <row r="65" spans="1:29" s="91" customFormat="1" ht="12.75">
      <c r="A65" s="667" t="s">
        <v>1519</v>
      </c>
      <c r="B65" s="667" t="s">
        <v>1500</v>
      </c>
      <c r="C65" s="667" t="s">
        <v>1515</v>
      </c>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row>
    <row r="66" spans="1:29" s="91" customFormat="1" ht="25.5" customHeight="1">
      <c r="A66" s="668" t="s">
        <v>5394</v>
      </c>
      <c r="B66" s="668" t="s">
        <v>2667</v>
      </c>
      <c r="C66" s="668" t="s">
        <v>5395</v>
      </c>
      <c r="D66" s="58" t="s">
        <v>11</v>
      </c>
      <c r="E66" s="58" t="s">
        <v>11</v>
      </c>
      <c r="F66" s="58" t="s">
        <v>11</v>
      </c>
      <c r="G66" s="58" t="s">
        <v>11</v>
      </c>
      <c r="H66" s="58" t="s">
        <v>11</v>
      </c>
      <c r="I66" s="58" t="s">
        <v>11</v>
      </c>
      <c r="J66" s="58" t="s">
        <v>11</v>
      </c>
      <c r="K66" s="58" t="s">
        <v>11</v>
      </c>
      <c r="L66" s="58" t="s">
        <v>11</v>
      </c>
      <c r="M66" s="58" t="s">
        <v>11</v>
      </c>
      <c r="N66" s="58" t="s">
        <v>11</v>
      </c>
      <c r="O66" s="58" t="s">
        <v>11</v>
      </c>
      <c r="P66" s="58" t="s">
        <v>11</v>
      </c>
      <c r="Q66" s="58"/>
      <c r="R66" s="58" t="s">
        <v>11</v>
      </c>
      <c r="S66" s="58" t="s">
        <v>11</v>
      </c>
      <c r="T66" s="58" t="s">
        <v>11</v>
      </c>
      <c r="U66" s="58" t="s">
        <v>11</v>
      </c>
      <c r="V66" s="58" t="s">
        <v>11</v>
      </c>
      <c r="W66" s="58"/>
      <c r="X66" s="58"/>
      <c r="Y66" s="58"/>
      <c r="Z66" s="58"/>
      <c r="AA66" s="58"/>
      <c r="AB66" s="58"/>
      <c r="AC66" s="58"/>
    </row>
    <row r="67" spans="1:29" s="91" customFormat="1" ht="25.5" customHeight="1">
      <c r="A67" s="668" t="s">
        <v>5396</v>
      </c>
      <c r="B67" s="668" t="s">
        <v>2668</v>
      </c>
      <c r="C67" s="668" t="s">
        <v>5397</v>
      </c>
      <c r="D67" s="58" t="s">
        <v>11</v>
      </c>
      <c r="E67" s="58" t="s">
        <v>11</v>
      </c>
      <c r="F67" s="58" t="s">
        <v>11</v>
      </c>
      <c r="G67" s="58" t="s">
        <v>11</v>
      </c>
      <c r="H67" s="58" t="s">
        <v>11</v>
      </c>
      <c r="I67" s="58" t="s">
        <v>11</v>
      </c>
      <c r="J67" s="58" t="s">
        <v>11</v>
      </c>
      <c r="K67" s="58" t="s">
        <v>11</v>
      </c>
      <c r="L67" s="58" t="s">
        <v>11</v>
      </c>
      <c r="M67" s="58" t="s">
        <v>11</v>
      </c>
      <c r="N67" s="58" t="s">
        <v>11</v>
      </c>
      <c r="O67" s="58" t="s">
        <v>11</v>
      </c>
      <c r="P67" s="58" t="s">
        <v>11</v>
      </c>
      <c r="Q67" s="58"/>
      <c r="R67" s="58" t="s">
        <v>11</v>
      </c>
      <c r="S67" s="58" t="s">
        <v>11</v>
      </c>
      <c r="T67" s="58" t="s">
        <v>11</v>
      </c>
      <c r="U67" s="58" t="s">
        <v>11</v>
      </c>
      <c r="V67" s="58" t="s">
        <v>11</v>
      </c>
      <c r="W67" s="58"/>
      <c r="X67" s="58"/>
      <c r="Y67" s="58"/>
      <c r="Z67" s="58"/>
      <c r="AA67" s="58"/>
      <c r="AB67" s="58"/>
      <c r="AC67" s="58"/>
    </row>
    <row r="68" spans="1:29" s="91" customFormat="1" ht="26.25" customHeight="1" thickBot="1">
      <c r="A68" s="669" t="s">
        <v>5398</v>
      </c>
      <c r="B68" s="669" t="s">
        <v>1503</v>
      </c>
      <c r="C68" s="669" t="s">
        <v>5390</v>
      </c>
      <c r="D68" s="208" t="s">
        <v>11</v>
      </c>
      <c r="E68" s="208" t="s">
        <v>11</v>
      </c>
      <c r="F68" s="208" t="s">
        <v>11</v>
      </c>
      <c r="G68" s="208" t="s">
        <v>11</v>
      </c>
      <c r="H68" s="208" t="s">
        <v>11</v>
      </c>
      <c r="I68" s="208" t="s">
        <v>11</v>
      </c>
      <c r="J68" s="208" t="s">
        <v>11</v>
      </c>
      <c r="K68" s="208" t="s">
        <v>11</v>
      </c>
      <c r="L68" s="208" t="s">
        <v>11</v>
      </c>
      <c r="M68" s="208" t="s">
        <v>11</v>
      </c>
      <c r="N68" s="208" t="s">
        <v>11</v>
      </c>
      <c r="O68" s="208" t="s">
        <v>11</v>
      </c>
      <c r="P68" s="208" t="s">
        <v>11</v>
      </c>
      <c r="Q68" s="208"/>
      <c r="R68" s="208" t="s">
        <v>11</v>
      </c>
      <c r="S68" s="208" t="s">
        <v>11</v>
      </c>
      <c r="T68" s="208" t="s">
        <v>11</v>
      </c>
      <c r="U68" s="208" t="s">
        <v>11</v>
      </c>
      <c r="V68" s="208" t="s">
        <v>11</v>
      </c>
      <c r="W68" s="208"/>
      <c r="X68" s="208"/>
      <c r="Y68" s="208"/>
      <c r="Z68" s="208"/>
      <c r="AA68" s="208"/>
      <c r="AB68" s="208"/>
      <c r="AC68" s="208"/>
    </row>
    <row r="69" spans="1:29" s="91" customFormat="1" ht="5.0999999999999996" customHeight="1">
      <c r="A69" s="209"/>
      <c r="B69" s="209"/>
      <c r="C69" s="209"/>
      <c r="D69" s="212"/>
      <c r="E69" s="212"/>
      <c r="F69" s="212"/>
      <c r="G69" s="212"/>
      <c r="H69" s="212"/>
      <c r="I69" s="95"/>
      <c r="J69" s="95"/>
      <c r="K69" s="95"/>
      <c r="L69" s="95"/>
      <c r="M69" s="95"/>
      <c r="N69" s="95"/>
      <c r="O69" s="218" t="s">
        <v>11</v>
      </c>
      <c r="P69" s="218" t="s">
        <v>11</v>
      </c>
      <c r="Q69" s="212"/>
      <c r="R69" s="212"/>
      <c r="S69" s="212"/>
      <c r="T69" s="212"/>
      <c r="U69" s="212"/>
      <c r="V69" s="95"/>
      <c r="W69" s="95"/>
      <c r="X69" s="95"/>
      <c r="Y69" s="95"/>
      <c r="Z69" s="95"/>
      <c r="AA69" s="95"/>
      <c r="AB69" s="218"/>
      <c r="AC69" s="218"/>
    </row>
    <row r="70" spans="1:29" s="91" customFormat="1" ht="12.75">
      <c r="A70" s="91" t="s">
        <v>5399</v>
      </c>
      <c r="B70" s="91" t="s">
        <v>2665</v>
      </c>
      <c r="C70" s="91" t="s">
        <v>5401</v>
      </c>
      <c r="D70" s="184"/>
      <c r="E70" s="184"/>
      <c r="F70" s="184"/>
      <c r="G70" s="184"/>
      <c r="H70" s="184"/>
      <c r="I70" s="184"/>
      <c r="J70" s="184"/>
      <c r="K70" s="184"/>
      <c r="L70" s="184"/>
      <c r="M70" s="184"/>
      <c r="N70" s="184"/>
      <c r="O70" s="1060"/>
      <c r="P70" s="1060"/>
      <c r="Q70" s="184"/>
      <c r="R70" s="184"/>
      <c r="S70" s="184"/>
      <c r="T70" s="184"/>
      <c r="U70" s="184"/>
      <c r="V70" s="184"/>
      <c r="W70" s="184"/>
      <c r="X70" s="184"/>
      <c r="Y70" s="184"/>
      <c r="Z70" s="184"/>
      <c r="AA70" s="184"/>
      <c r="AB70" s="1060"/>
      <c r="AC70" s="1060"/>
    </row>
    <row r="71" spans="1:29" s="91" customFormat="1" ht="12.75">
      <c r="A71" s="91" t="s">
        <v>5400</v>
      </c>
      <c r="B71" s="91" t="s">
        <v>2666</v>
      </c>
      <c r="C71" s="91" t="s">
        <v>5402</v>
      </c>
      <c r="D71" s="184"/>
      <c r="E71" s="184"/>
      <c r="F71" s="184"/>
      <c r="G71" s="184"/>
      <c r="H71" s="184"/>
      <c r="I71" s="184"/>
      <c r="J71" s="184"/>
      <c r="K71" s="184"/>
      <c r="L71" s="184"/>
      <c r="M71" s="184"/>
      <c r="N71" s="184"/>
      <c r="O71" s="184"/>
      <c r="P71" s="184"/>
      <c r="Q71" s="184"/>
      <c r="R71" s="184"/>
      <c r="S71" s="184"/>
      <c r="T71" s="184"/>
      <c r="U71" s="184"/>
      <c r="V71" s="184"/>
      <c r="W71" s="184"/>
      <c r="X71" s="184"/>
      <c r="Y71" s="184"/>
      <c r="Z71" s="184"/>
      <c r="AA71" s="184"/>
      <c r="AB71" s="184"/>
      <c r="AC71" s="184"/>
    </row>
  </sheetData>
  <mergeCells count="7">
    <mergeCell ref="A5:A6"/>
    <mergeCell ref="Q5:Q6"/>
    <mergeCell ref="R5:AC5"/>
    <mergeCell ref="D5:D6"/>
    <mergeCell ref="B5:B6"/>
    <mergeCell ref="E5:P5"/>
    <mergeCell ref="C5:C6"/>
  </mergeCells>
  <hyperlinks>
    <hyperlink ref="C1" location="Содержание!A1" display="Вернутся в СОДЕРЖАНИЕ"/>
    <hyperlink ref="A1" location="Содержание!A1" display="Вернутся в СОДЕРЖАНИЕ"/>
    <hyperlink ref="B1" location="Содержание!A1" display="Вернутся в СОДЕРЖАНИЕ"/>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zoomScale="80" zoomScaleNormal="80" workbookViewId="0">
      <pane xSplit="3" ySplit="6" topLeftCell="D7"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1" width="40.42578125" style="24" customWidth="1"/>
    <col min="2" max="3" width="40.7109375" style="24" customWidth="1"/>
    <col min="4" max="30" width="10.42578125" style="24" customWidth="1"/>
    <col min="31" max="16384" width="9.140625" style="24"/>
  </cols>
  <sheetData>
    <row r="1" spans="1:30" ht="15" customHeight="1">
      <c r="A1" s="49" t="s">
        <v>595</v>
      </c>
      <c r="B1" s="49" t="s">
        <v>202</v>
      </c>
      <c r="C1" s="49" t="s">
        <v>596</v>
      </c>
    </row>
    <row r="2" spans="1:30" ht="5.0999999999999996" customHeight="1">
      <c r="A2" s="49"/>
      <c r="B2" s="49"/>
      <c r="C2" s="49"/>
    </row>
    <row r="3" spans="1:30" s="142" customFormat="1" ht="18.75" customHeight="1">
      <c r="A3" s="26" t="s">
        <v>5661</v>
      </c>
      <c r="B3" s="26" t="s">
        <v>5662</v>
      </c>
      <c r="C3" s="26" t="s">
        <v>5663</v>
      </c>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row>
    <row r="4" spans="1:30" s="91" customFormat="1" ht="5.0999999999999996" customHeight="1" thickBot="1">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row>
    <row r="5" spans="1:30" s="91" customFormat="1" ht="17.100000000000001" customHeight="1">
      <c r="A5" s="1447"/>
      <c r="B5" s="1447"/>
      <c r="C5" s="1447"/>
      <c r="D5" s="1357">
        <v>2017</v>
      </c>
      <c r="E5" s="1357">
        <v>2018</v>
      </c>
      <c r="F5" s="1359">
        <v>2018</v>
      </c>
      <c r="G5" s="1360"/>
      <c r="H5" s="1360"/>
      <c r="I5" s="1360"/>
      <c r="J5" s="1360"/>
      <c r="K5" s="1360"/>
      <c r="L5" s="1360"/>
      <c r="M5" s="1360"/>
      <c r="N5" s="1360"/>
      <c r="O5" s="1360"/>
      <c r="P5" s="1360"/>
      <c r="Q5" s="1361"/>
      <c r="R5" s="1357">
        <v>2019</v>
      </c>
      <c r="S5" s="1359">
        <v>2019</v>
      </c>
      <c r="T5" s="1360"/>
      <c r="U5" s="1360"/>
      <c r="V5" s="1360"/>
      <c r="W5" s="1360"/>
      <c r="X5" s="1360"/>
      <c r="Y5" s="1360"/>
      <c r="Z5" s="1360"/>
      <c r="AA5" s="1360"/>
      <c r="AB5" s="1360"/>
      <c r="AC5" s="1360"/>
      <c r="AD5" s="1361"/>
    </row>
    <row r="6" spans="1:30" s="91" customFormat="1" ht="17.100000000000001" customHeight="1" thickBot="1">
      <c r="A6" s="1448"/>
      <c r="B6" s="1448"/>
      <c r="C6" s="1448"/>
      <c r="D6" s="1358"/>
      <c r="E6" s="1358"/>
      <c r="F6" s="129" t="s">
        <v>777</v>
      </c>
      <c r="G6" s="129" t="s">
        <v>778</v>
      </c>
      <c r="H6" s="129" t="s">
        <v>779</v>
      </c>
      <c r="I6" s="129" t="s">
        <v>780</v>
      </c>
      <c r="J6" s="129" t="s">
        <v>781</v>
      </c>
      <c r="K6" s="129" t="s">
        <v>782</v>
      </c>
      <c r="L6" s="129" t="s">
        <v>783</v>
      </c>
      <c r="M6" s="129" t="s">
        <v>784</v>
      </c>
      <c r="N6" s="129" t="s">
        <v>785</v>
      </c>
      <c r="O6" s="129" t="s">
        <v>786</v>
      </c>
      <c r="P6" s="129" t="s">
        <v>787</v>
      </c>
      <c r="Q6" s="129" t="s">
        <v>788</v>
      </c>
      <c r="R6" s="1358"/>
      <c r="S6" s="129" t="s">
        <v>777</v>
      </c>
      <c r="T6" s="129" t="s">
        <v>778</v>
      </c>
      <c r="U6" s="129" t="s">
        <v>779</v>
      </c>
      <c r="V6" s="129" t="s">
        <v>780</v>
      </c>
      <c r="W6" s="129" t="s">
        <v>781</v>
      </c>
      <c r="X6" s="129" t="s">
        <v>782</v>
      </c>
      <c r="Y6" s="129" t="s">
        <v>783</v>
      </c>
      <c r="Z6" s="129" t="s">
        <v>784</v>
      </c>
      <c r="AA6" s="129" t="s">
        <v>785</v>
      </c>
      <c r="AB6" s="129" t="s">
        <v>786</v>
      </c>
      <c r="AC6" s="129" t="s">
        <v>787</v>
      </c>
      <c r="AD6" s="129" t="s">
        <v>788</v>
      </c>
    </row>
    <row r="7" spans="1:30" s="91" customFormat="1" ht="5.0999999999999996" customHeight="1">
      <c r="A7" s="670"/>
      <c r="B7" s="670"/>
      <c r="C7" s="670"/>
      <c r="D7" s="121"/>
      <c r="E7" s="121"/>
      <c r="F7" s="3"/>
      <c r="G7" s="3"/>
      <c r="H7" s="3"/>
      <c r="I7" s="3"/>
      <c r="J7" s="3"/>
      <c r="K7" s="3"/>
      <c r="L7" s="3"/>
      <c r="M7" s="3"/>
      <c r="N7" s="3"/>
      <c r="O7" s="3"/>
      <c r="P7" s="3"/>
      <c r="Q7" s="3"/>
      <c r="R7" s="121"/>
      <c r="S7" s="3"/>
      <c r="T7" s="3"/>
      <c r="U7" s="3"/>
      <c r="V7" s="3"/>
      <c r="W7" s="3"/>
      <c r="X7" s="3"/>
      <c r="Y7" s="3"/>
      <c r="Z7" s="3"/>
      <c r="AA7" s="3"/>
      <c r="AB7" s="3"/>
      <c r="AC7" s="3"/>
      <c r="AD7" s="3"/>
    </row>
    <row r="8" spans="1:30" s="91" customFormat="1" ht="51.75" customHeight="1">
      <c r="A8" s="854" t="s">
        <v>2947</v>
      </c>
      <c r="B8" s="854" t="s">
        <v>2676</v>
      </c>
      <c r="C8" s="854" t="s">
        <v>4544</v>
      </c>
      <c r="D8" s="75">
        <v>84940.3</v>
      </c>
      <c r="E8" s="75">
        <f>SUM(F8:Q8)</f>
        <v>109082.99000000002</v>
      </c>
      <c r="F8" s="75">
        <f>SUM(F10:F14)</f>
        <v>11882</v>
      </c>
      <c r="G8" s="75">
        <f>SUM(G10:G14)</f>
        <v>10932.5</v>
      </c>
      <c r="H8" s="75">
        <v>10457</v>
      </c>
      <c r="I8" s="75">
        <v>10183.6</v>
      </c>
      <c r="J8" s="75">
        <v>11066</v>
      </c>
      <c r="K8" s="75">
        <v>8604</v>
      </c>
      <c r="L8" s="75">
        <v>9480</v>
      </c>
      <c r="M8" s="75">
        <v>9895.61</v>
      </c>
      <c r="N8" s="75">
        <v>6650.3</v>
      </c>
      <c r="O8" s="75">
        <v>6483.28</v>
      </c>
      <c r="P8" s="75">
        <v>5378.1</v>
      </c>
      <c r="Q8" s="75">
        <v>8070.6</v>
      </c>
      <c r="R8" s="75"/>
      <c r="S8" s="75">
        <v>8742.4</v>
      </c>
      <c r="T8" s="75">
        <v>12956.2</v>
      </c>
      <c r="U8" s="75">
        <v>9006.7999999999993</v>
      </c>
      <c r="V8" s="75">
        <v>7699</v>
      </c>
      <c r="W8" s="75">
        <v>13841.04</v>
      </c>
      <c r="X8" s="75"/>
      <c r="Y8" s="75"/>
      <c r="Z8" s="75"/>
      <c r="AA8" s="75"/>
      <c r="AB8" s="75"/>
      <c r="AC8" s="75"/>
      <c r="AD8" s="75"/>
    </row>
    <row r="9" spans="1:30" s="91" customFormat="1" ht="12.75">
      <c r="A9" s="667" t="s">
        <v>2743</v>
      </c>
      <c r="B9" s="667" t="s">
        <v>2677</v>
      </c>
      <c r="C9" s="667" t="s">
        <v>1514</v>
      </c>
      <c r="D9" s="58"/>
      <c r="E9" s="58"/>
      <c r="F9" s="58"/>
      <c r="G9" s="58"/>
      <c r="H9" s="58"/>
      <c r="I9" s="58"/>
      <c r="J9" s="58"/>
      <c r="K9" s="58"/>
      <c r="L9" s="58"/>
      <c r="M9" s="58"/>
      <c r="N9" s="6"/>
      <c r="O9" s="58"/>
      <c r="P9" s="58"/>
      <c r="Q9" s="58"/>
      <c r="R9" s="58"/>
      <c r="S9" s="58"/>
      <c r="T9" s="58"/>
      <c r="U9" s="58"/>
      <c r="V9" s="58"/>
      <c r="W9" s="58"/>
      <c r="X9" s="58"/>
      <c r="Y9" s="58"/>
      <c r="Z9" s="58"/>
      <c r="AA9" s="6"/>
      <c r="AB9" s="58"/>
      <c r="AC9" s="58"/>
      <c r="AD9" s="58"/>
    </row>
    <row r="10" spans="1:30" s="91" customFormat="1" ht="12.75">
      <c r="A10" s="714" t="s">
        <v>2744</v>
      </c>
      <c r="B10" s="714" t="s">
        <v>2747</v>
      </c>
      <c r="C10" s="714" t="s">
        <v>1487</v>
      </c>
      <c r="D10" s="58">
        <v>54718</v>
      </c>
      <c r="E10" s="58">
        <f>SUM(F10:Q10)</f>
        <v>64888.79</v>
      </c>
      <c r="F10" s="58">
        <v>8685</v>
      </c>
      <c r="G10" s="58">
        <v>7838</v>
      </c>
      <c r="H10" s="58">
        <v>7461</v>
      </c>
      <c r="I10" s="58">
        <v>5898.6</v>
      </c>
      <c r="J10" s="58">
        <v>5703</v>
      </c>
      <c r="K10" s="58">
        <v>4900</v>
      </c>
      <c r="L10" s="58">
        <v>5380</v>
      </c>
      <c r="M10" s="58">
        <v>5037.8</v>
      </c>
      <c r="N10" s="58">
        <v>3925</v>
      </c>
      <c r="O10" s="58">
        <v>2919.49</v>
      </c>
      <c r="P10" s="58">
        <v>2873.9</v>
      </c>
      <c r="Q10" s="58">
        <v>4267</v>
      </c>
      <c r="R10" s="58"/>
      <c r="S10" s="58">
        <v>4705</v>
      </c>
      <c r="T10" s="58">
        <v>7425</v>
      </c>
      <c r="U10" s="58">
        <v>5565</v>
      </c>
      <c r="V10" s="58">
        <v>5090</v>
      </c>
      <c r="W10" s="58">
        <v>10820</v>
      </c>
      <c r="X10" s="58"/>
      <c r="Y10" s="58"/>
      <c r="Z10" s="58"/>
      <c r="AA10" s="58"/>
      <c r="AB10" s="58"/>
      <c r="AC10" s="58"/>
      <c r="AD10" s="58"/>
    </row>
    <row r="11" spans="1:30" s="91" customFormat="1" ht="12.75">
      <c r="A11" s="714" t="s">
        <v>1488</v>
      </c>
      <c r="B11" s="714" t="s">
        <v>2748</v>
      </c>
      <c r="C11" s="714" t="s">
        <v>1489</v>
      </c>
      <c r="D11" s="58">
        <v>3638</v>
      </c>
      <c r="E11" s="58">
        <f t="shared" ref="E11:E14" si="0">SUM(F11:Q11)</f>
        <v>312</v>
      </c>
      <c r="F11" s="58" t="s">
        <v>11</v>
      </c>
      <c r="G11" s="58" t="s">
        <v>11</v>
      </c>
      <c r="H11" s="58" t="s">
        <v>11</v>
      </c>
      <c r="I11" s="58" t="s">
        <v>11</v>
      </c>
      <c r="J11" s="58" t="s">
        <v>11</v>
      </c>
      <c r="K11" s="58" t="s">
        <v>11</v>
      </c>
      <c r="L11" s="58" t="s">
        <v>11</v>
      </c>
      <c r="M11" s="58" t="s">
        <v>11</v>
      </c>
      <c r="N11" s="58" t="s">
        <v>11</v>
      </c>
      <c r="O11" s="58" t="s">
        <v>11</v>
      </c>
      <c r="P11" s="58" t="s">
        <v>11</v>
      </c>
      <c r="Q11" s="14">
        <v>312</v>
      </c>
      <c r="R11" s="58"/>
      <c r="S11" s="58">
        <v>200</v>
      </c>
      <c r="T11" s="58" t="s">
        <v>11</v>
      </c>
      <c r="U11" s="58" t="s">
        <v>11</v>
      </c>
      <c r="V11" s="58" t="s">
        <v>11</v>
      </c>
      <c r="W11" s="58" t="s">
        <v>11</v>
      </c>
      <c r="X11" s="58"/>
      <c r="Y11" s="58"/>
      <c r="Z11" s="58"/>
      <c r="AA11" s="58"/>
      <c r="AB11" s="58"/>
      <c r="AC11" s="58"/>
      <c r="AD11" s="14"/>
    </row>
    <row r="12" spans="1:30" s="91" customFormat="1" ht="12.75">
      <c r="A12" s="714" t="s">
        <v>1490</v>
      </c>
      <c r="B12" s="714" t="s">
        <v>2749</v>
      </c>
      <c r="C12" s="714" t="s">
        <v>1491</v>
      </c>
      <c r="D12" s="58">
        <v>20969.8</v>
      </c>
      <c r="E12" s="58">
        <f t="shared" si="0"/>
        <v>18363.54</v>
      </c>
      <c r="F12" s="58">
        <v>500</v>
      </c>
      <c r="G12" s="58">
        <v>800</v>
      </c>
      <c r="H12" s="58">
        <v>1137</v>
      </c>
      <c r="I12" s="58">
        <v>2250</v>
      </c>
      <c r="J12" s="58">
        <v>3425</v>
      </c>
      <c r="K12" s="58">
        <v>1942</v>
      </c>
      <c r="L12" s="58">
        <v>2300</v>
      </c>
      <c r="M12" s="58">
        <v>1600</v>
      </c>
      <c r="N12" s="58">
        <v>1360</v>
      </c>
      <c r="O12" s="58">
        <v>1327.54</v>
      </c>
      <c r="P12" s="14">
        <v>956</v>
      </c>
      <c r="Q12" s="14">
        <v>766</v>
      </c>
      <c r="R12" s="58"/>
      <c r="S12" s="58">
        <v>1490</v>
      </c>
      <c r="T12" s="58">
        <v>2530</v>
      </c>
      <c r="U12" s="58">
        <v>2050</v>
      </c>
      <c r="V12" s="58">
        <v>1615</v>
      </c>
      <c r="W12" s="58">
        <v>1335.04</v>
      </c>
      <c r="X12" s="58"/>
      <c r="Y12" s="58"/>
      <c r="Z12" s="58"/>
      <c r="AA12" s="58"/>
      <c r="AB12" s="58"/>
      <c r="AC12" s="14"/>
      <c r="AD12" s="14"/>
    </row>
    <row r="13" spans="1:30" s="91" customFormat="1" ht="12.75">
      <c r="A13" s="714" t="s">
        <v>1492</v>
      </c>
      <c r="B13" s="714" t="s">
        <v>2750</v>
      </c>
      <c r="C13" s="714" t="s">
        <v>1493</v>
      </c>
      <c r="D13" s="58">
        <v>5614.5</v>
      </c>
      <c r="E13" s="58">
        <f t="shared" si="0"/>
        <v>23938.41</v>
      </c>
      <c r="F13" s="58">
        <v>2697</v>
      </c>
      <c r="G13" s="58">
        <v>2294.5</v>
      </c>
      <c r="H13" s="58">
        <v>1859</v>
      </c>
      <c r="I13" s="58">
        <v>2035</v>
      </c>
      <c r="J13" s="58">
        <v>1938</v>
      </c>
      <c r="K13" s="58">
        <v>1762</v>
      </c>
      <c r="L13" s="58">
        <v>1800</v>
      </c>
      <c r="M13" s="58">
        <v>2797.81</v>
      </c>
      <c r="N13" s="58">
        <v>1365.3</v>
      </c>
      <c r="O13" s="58">
        <v>2016</v>
      </c>
      <c r="P13" s="14">
        <v>1398.2</v>
      </c>
      <c r="Q13" s="14">
        <v>1975.6</v>
      </c>
      <c r="R13" s="58"/>
      <c r="S13" s="58">
        <v>2347.4</v>
      </c>
      <c r="T13" s="58">
        <v>2801.2</v>
      </c>
      <c r="U13" s="58">
        <v>1391.8</v>
      </c>
      <c r="V13" s="58">
        <v>994</v>
      </c>
      <c r="W13" s="58">
        <v>1686</v>
      </c>
      <c r="X13" s="58"/>
      <c r="Y13" s="58"/>
      <c r="Z13" s="58"/>
      <c r="AA13" s="58"/>
      <c r="AB13" s="58"/>
      <c r="AC13" s="14"/>
      <c r="AD13" s="14"/>
    </row>
    <row r="14" spans="1:30" s="91" customFormat="1" ht="12.75">
      <c r="A14" s="714" t="s">
        <v>1494</v>
      </c>
      <c r="B14" s="714" t="s">
        <v>2751</v>
      </c>
      <c r="C14" s="714" t="s">
        <v>1495</v>
      </c>
      <c r="D14" s="58" t="s">
        <v>11</v>
      </c>
      <c r="E14" s="58">
        <f t="shared" si="0"/>
        <v>1580.25</v>
      </c>
      <c r="F14" s="58" t="s">
        <v>11</v>
      </c>
      <c r="G14" s="58" t="s">
        <v>11</v>
      </c>
      <c r="H14" s="58" t="s">
        <v>11</v>
      </c>
      <c r="I14" s="58" t="s">
        <v>11</v>
      </c>
      <c r="J14" s="58" t="s">
        <v>11</v>
      </c>
      <c r="K14" s="58" t="s">
        <v>11</v>
      </c>
      <c r="L14" s="58" t="s">
        <v>11</v>
      </c>
      <c r="M14" s="58">
        <v>460</v>
      </c>
      <c r="N14" s="58" t="s">
        <v>11</v>
      </c>
      <c r="O14" s="58">
        <v>220.25</v>
      </c>
      <c r="P14" s="58">
        <v>150</v>
      </c>
      <c r="Q14" s="58">
        <v>750</v>
      </c>
      <c r="R14" s="58"/>
      <c r="S14" s="58" t="s">
        <v>11</v>
      </c>
      <c r="T14" s="58">
        <v>200</v>
      </c>
      <c r="U14" s="58" t="s">
        <v>11</v>
      </c>
      <c r="V14" s="58" t="s">
        <v>11</v>
      </c>
      <c r="W14" s="58" t="s">
        <v>11</v>
      </c>
      <c r="X14" s="58"/>
      <c r="Y14" s="58"/>
      <c r="Z14" s="58"/>
      <c r="AA14" s="58"/>
      <c r="AB14" s="58"/>
      <c r="AC14" s="58"/>
      <c r="AD14" s="58"/>
    </row>
    <row r="15" spans="1:30" s="91" customFormat="1" ht="5.0999999999999996" customHeight="1">
      <c r="A15" s="854"/>
      <c r="B15" s="854"/>
      <c r="C15" s="854"/>
      <c r="D15" s="58"/>
      <c r="E15" s="58"/>
      <c r="F15" s="58"/>
      <c r="G15" s="58"/>
      <c r="H15" s="58"/>
      <c r="I15" s="58"/>
      <c r="J15" s="58"/>
      <c r="K15" s="58"/>
      <c r="L15" s="58"/>
      <c r="M15" s="58"/>
      <c r="N15" s="14"/>
      <c r="O15" s="14"/>
      <c r="P15" s="14"/>
      <c r="Q15" s="14"/>
      <c r="R15" s="58"/>
      <c r="S15" s="58"/>
      <c r="T15" s="58"/>
      <c r="U15" s="58"/>
      <c r="V15" s="58"/>
      <c r="W15" s="58"/>
      <c r="X15" s="58"/>
      <c r="Y15" s="58"/>
      <c r="Z15" s="58"/>
      <c r="AA15" s="14"/>
      <c r="AB15" s="14"/>
      <c r="AC15" s="14"/>
      <c r="AD15" s="14"/>
    </row>
    <row r="16" spans="1:30" s="91" customFormat="1" ht="51.75" customHeight="1">
      <c r="A16" s="854" t="s">
        <v>2948</v>
      </c>
      <c r="B16" s="882" t="s">
        <v>2678</v>
      </c>
      <c r="C16" s="854" t="s">
        <v>4545</v>
      </c>
      <c r="D16" s="75">
        <v>84954.3</v>
      </c>
      <c r="E16" s="75">
        <f>SUM(F16:Q16)</f>
        <v>106264.94000000002</v>
      </c>
      <c r="F16" s="75">
        <f>SUM(F18:F22)</f>
        <v>10525</v>
      </c>
      <c r="G16" s="75">
        <f>SUM(G18:G22)</f>
        <v>8895</v>
      </c>
      <c r="H16" s="75">
        <v>9746</v>
      </c>
      <c r="I16" s="75">
        <v>9646.6</v>
      </c>
      <c r="J16" s="75">
        <v>11378.5</v>
      </c>
      <c r="K16" s="75">
        <v>9387</v>
      </c>
      <c r="L16" s="75">
        <v>9177</v>
      </c>
      <c r="M16" s="75">
        <v>10055.799999999999</v>
      </c>
      <c r="N16" s="75">
        <v>6912</v>
      </c>
      <c r="O16" s="75">
        <v>7304.49</v>
      </c>
      <c r="P16" s="75">
        <v>5575.35</v>
      </c>
      <c r="Q16" s="75">
        <v>7662.2</v>
      </c>
      <c r="R16" s="75"/>
      <c r="S16" s="75">
        <v>6699</v>
      </c>
      <c r="T16" s="75">
        <v>10448.200000000001</v>
      </c>
      <c r="U16" s="75">
        <v>10825.6</v>
      </c>
      <c r="V16" s="75">
        <v>8717.65</v>
      </c>
      <c r="W16" s="75">
        <v>14796.2</v>
      </c>
      <c r="X16" s="75"/>
      <c r="Y16" s="75"/>
      <c r="Z16" s="75"/>
      <c r="AA16" s="75"/>
      <c r="AB16" s="75"/>
      <c r="AC16" s="75"/>
      <c r="AD16" s="75"/>
    </row>
    <row r="17" spans="1:30" s="91" customFormat="1" ht="12.75">
      <c r="A17" s="667" t="s">
        <v>2743</v>
      </c>
      <c r="B17" s="667" t="s">
        <v>2677</v>
      </c>
      <c r="C17" s="667" t="s">
        <v>1514</v>
      </c>
      <c r="D17" s="58"/>
      <c r="E17" s="58"/>
      <c r="F17" s="58"/>
      <c r="G17" s="58"/>
      <c r="H17" s="58"/>
      <c r="I17" s="58"/>
      <c r="J17" s="58"/>
      <c r="K17" s="58"/>
      <c r="L17" s="58"/>
      <c r="M17" s="58"/>
      <c r="N17" s="14"/>
      <c r="O17" s="58"/>
      <c r="P17" s="58"/>
      <c r="Q17" s="58"/>
      <c r="R17" s="58"/>
      <c r="S17" s="6"/>
      <c r="T17" s="58"/>
      <c r="U17" s="58"/>
      <c r="V17" s="58"/>
      <c r="W17" s="6"/>
      <c r="X17" s="58"/>
      <c r="Y17" s="58"/>
      <c r="Z17" s="58"/>
      <c r="AA17" s="14"/>
      <c r="AB17" s="58"/>
      <c r="AC17" s="58"/>
      <c r="AD17" s="58"/>
    </row>
    <row r="18" spans="1:30" s="91" customFormat="1" ht="12.75">
      <c r="A18" s="714" t="s">
        <v>1486</v>
      </c>
      <c r="B18" s="714" t="s">
        <v>2747</v>
      </c>
      <c r="C18" s="714" t="s">
        <v>1487</v>
      </c>
      <c r="D18" s="58">
        <v>55187</v>
      </c>
      <c r="E18" s="58">
        <f>SUM(F18:Q18)</f>
        <v>65663.789999999994</v>
      </c>
      <c r="F18" s="58">
        <v>7460</v>
      </c>
      <c r="G18" s="58">
        <v>8000</v>
      </c>
      <c r="H18" s="58">
        <v>7951</v>
      </c>
      <c r="I18" s="58">
        <v>6280.6</v>
      </c>
      <c r="J18" s="58">
        <v>5466</v>
      </c>
      <c r="K18" s="58">
        <v>5003</v>
      </c>
      <c r="L18" s="58">
        <v>5200</v>
      </c>
      <c r="M18" s="58">
        <v>5417.8</v>
      </c>
      <c r="N18" s="58">
        <v>3950</v>
      </c>
      <c r="O18" s="58">
        <v>2844.49</v>
      </c>
      <c r="P18" s="58">
        <v>2750</v>
      </c>
      <c r="Q18" s="58">
        <v>5340.9</v>
      </c>
      <c r="R18" s="58"/>
      <c r="S18" s="58">
        <v>3405</v>
      </c>
      <c r="T18" s="58">
        <v>7100</v>
      </c>
      <c r="U18" s="58">
        <v>6320</v>
      </c>
      <c r="V18" s="58">
        <v>4460</v>
      </c>
      <c r="W18" s="58">
        <v>9720</v>
      </c>
      <c r="X18" s="58"/>
      <c r="Y18" s="58"/>
      <c r="Z18" s="58"/>
      <c r="AA18" s="58"/>
      <c r="AB18" s="58"/>
      <c r="AC18" s="58"/>
      <c r="AD18" s="58"/>
    </row>
    <row r="19" spans="1:30" s="91" customFormat="1" ht="12.75">
      <c r="A19" s="714" t="s">
        <v>1488</v>
      </c>
      <c r="B19" s="714" t="s">
        <v>2748</v>
      </c>
      <c r="C19" s="714" t="s">
        <v>1489</v>
      </c>
      <c r="D19" s="58">
        <v>6383</v>
      </c>
      <c r="E19" s="58">
        <f t="shared" ref="E19:E21" si="1">SUM(F19:Q19)</f>
        <v>1255</v>
      </c>
      <c r="F19" s="58">
        <v>1255</v>
      </c>
      <c r="G19" s="58" t="s">
        <v>11</v>
      </c>
      <c r="H19" s="58" t="s">
        <v>11</v>
      </c>
      <c r="I19" s="58" t="s">
        <v>11</v>
      </c>
      <c r="J19" s="58" t="s">
        <v>11</v>
      </c>
      <c r="K19" s="58" t="s">
        <v>11</v>
      </c>
      <c r="L19" s="58" t="s">
        <v>11</v>
      </c>
      <c r="M19" s="58" t="s">
        <v>11</v>
      </c>
      <c r="N19" s="58" t="s">
        <v>11</v>
      </c>
      <c r="O19" s="58" t="s">
        <v>11</v>
      </c>
      <c r="P19" s="58" t="s">
        <v>11</v>
      </c>
      <c r="Q19" s="58" t="s">
        <v>11</v>
      </c>
      <c r="R19" s="58"/>
      <c r="S19" s="58">
        <v>512</v>
      </c>
      <c r="T19" s="58" t="s">
        <v>11</v>
      </c>
      <c r="U19" s="58" t="s">
        <v>11</v>
      </c>
      <c r="V19" s="58" t="s">
        <v>11</v>
      </c>
      <c r="W19" s="58" t="s">
        <v>11</v>
      </c>
      <c r="X19" s="58"/>
      <c r="Y19" s="58"/>
      <c r="Z19" s="58"/>
      <c r="AA19" s="58"/>
      <c r="AB19" s="58"/>
      <c r="AC19" s="58"/>
      <c r="AD19" s="58"/>
    </row>
    <row r="20" spans="1:30" s="91" customFormat="1" ht="12.75">
      <c r="A20" s="714" t="s">
        <v>1490</v>
      </c>
      <c r="B20" s="714" t="s">
        <v>2749</v>
      </c>
      <c r="C20" s="714" t="s">
        <v>1491</v>
      </c>
      <c r="D20" s="58">
        <v>20018.8</v>
      </c>
      <c r="E20" s="58">
        <f t="shared" si="1"/>
        <v>18548.54</v>
      </c>
      <c r="F20" s="58">
        <v>951</v>
      </c>
      <c r="G20" s="58">
        <v>500</v>
      </c>
      <c r="H20" s="58">
        <v>800</v>
      </c>
      <c r="I20" s="58">
        <v>1137</v>
      </c>
      <c r="J20" s="58">
        <v>3150</v>
      </c>
      <c r="K20" s="58">
        <v>2525</v>
      </c>
      <c r="L20" s="58">
        <v>1942</v>
      </c>
      <c r="M20" s="58">
        <v>2700</v>
      </c>
      <c r="N20" s="58">
        <v>1200</v>
      </c>
      <c r="O20" s="58">
        <v>1860</v>
      </c>
      <c r="P20" s="58">
        <v>827.54</v>
      </c>
      <c r="Q20" s="58">
        <v>956</v>
      </c>
      <c r="R20" s="58"/>
      <c r="S20" s="58">
        <v>766</v>
      </c>
      <c r="T20" s="58">
        <v>1490</v>
      </c>
      <c r="U20" s="58">
        <v>2530</v>
      </c>
      <c r="V20" s="58">
        <v>2050</v>
      </c>
      <c r="W20" s="58">
        <v>1765</v>
      </c>
      <c r="X20" s="58"/>
      <c r="Y20" s="58"/>
      <c r="Z20" s="58"/>
      <c r="AA20" s="58"/>
      <c r="AB20" s="58"/>
      <c r="AC20" s="58"/>
      <c r="AD20" s="58"/>
    </row>
    <row r="21" spans="1:30" s="91" customFormat="1" ht="12.75">
      <c r="A21" s="714" t="s">
        <v>1492</v>
      </c>
      <c r="B21" s="714" t="s">
        <v>2750</v>
      </c>
      <c r="C21" s="714" t="s">
        <v>1493</v>
      </c>
      <c r="D21" s="58">
        <v>3365.5</v>
      </c>
      <c r="E21" s="58">
        <f t="shared" si="1"/>
        <v>20797.61</v>
      </c>
      <c r="F21" s="58">
        <v>859</v>
      </c>
      <c r="G21" s="58">
        <v>395</v>
      </c>
      <c r="H21" s="58">
        <v>995</v>
      </c>
      <c r="I21" s="58">
        <v>2229</v>
      </c>
      <c r="J21" s="58">
        <v>2762.5</v>
      </c>
      <c r="K21" s="58">
        <v>1859</v>
      </c>
      <c r="L21" s="58">
        <v>2035</v>
      </c>
      <c r="M21" s="58">
        <v>1938</v>
      </c>
      <c r="N21" s="58">
        <v>1762</v>
      </c>
      <c r="O21" s="58">
        <v>2600</v>
      </c>
      <c r="P21" s="58">
        <v>1997.81</v>
      </c>
      <c r="Q21" s="58">
        <v>1365.3</v>
      </c>
      <c r="R21" s="58"/>
      <c r="S21" s="58">
        <v>2016</v>
      </c>
      <c r="T21" s="58">
        <v>1398.2</v>
      </c>
      <c r="U21" s="58">
        <v>1975.6</v>
      </c>
      <c r="V21" s="58">
        <v>2047.4</v>
      </c>
      <c r="W21" s="58">
        <v>3101.2</v>
      </c>
      <c r="X21" s="58"/>
      <c r="Y21" s="58"/>
      <c r="Z21" s="58"/>
      <c r="AA21" s="58"/>
      <c r="AB21" s="58"/>
      <c r="AC21" s="58"/>
      <c r="AD21" s="58"/>
    </row>
    <row r="22" spans="1:30" s="91" customFormat="1" ht="12.75">
      <c r="A22" s="714" t="s">
        <v>1494</v>
      </c>
      <c r="B22" s="714" t="s">
        <v>2751</v>
      </c>
      <c r="C22" s="714" t="s">
        <v>1495</v>
      </c>
      <c r="D22" s="58" t="s">
        <v>11</v>
      </c>
      <c r="E22" s="58" t="s">
        <v>11</v>
      </c>
      <c r="F22" s="58" t="s">
        <v>11</v>
      </c>
      <c r="G22" s="58" t="s">
        <v>11</v>
      </c>
      <c r="H22" s="58" t="s">
        <v>11</v>
      </c>
      <c r="I22" s="58" t="s">
        <v>11</v>
      </c>
      <c r="J22" s="58" t="s">
        <v>11</v>
      </c>
      <c r="K22" s="58" t="s">
        <v>11</v>
      </c>
      <c r="L22" s="58" t="s">
        <v>11</v>
      </c>
      <c r="M22" s="58" t="s">
        <v>11</v>
      </c>
      <c r="N22" s="58" t="s">
        <v>11</v>
      </c>
      <c r="O22" s="58" t="s">
        <v>11</v>
      </c>
      <c r="P22" s="58" t="s">
        <v>11</v>
      </c>
      <c r="Q22" s="58" t="s">
        <v>11</v>
      </c>
      <c r="R22" s="58"/>
      <c r="S22" s="58" t="s">
        <v>11</v>
      </c>
      <c r="T22" s="58">
        <v>460</v>
      </c>
      <c r="U22" s="58" t="s">
        <v>11</v>
      </c>
      <c r="V22" s="58">
        <v>160.25</v>
      </c>
      <c r="W22" s="58">
        <v>210</v>
      </c>
      <c r="X22" s="58"/>
      <c r="Y22" s="58"/>
      <c r="Z22" s="58"/>
      <c r="AA22" s="58"/>
      <c r="AB22" s="58"/>
      <c r="AC22" s="58"/>
      <c r="AD22" s="58"/>
    </row>
    <row r="23" spans="1:30" s="91" customFormat="1" ht="5.0999999999999996" customHeight="1">
      <c r="A23" s="714"/>
      <c r="B23" s="714"/>
      <c r="C23" s="714"/>
      <c r="D23" s="58"/>
      <c r="E23" s="58"/>
      <c r="F23" s="58"/>
      <c r="G23" s="58"/>
      <c r="H23" s="58"/>
      <c r="I23" s="58"/>
      <c r="J23" s="58"/>
      <c r="K23" s="58"/>
      <c r="L23" s="58"/>
      <c r="M23" s="58"/>
      <c r="N23" s="14"/>
      <c r="O23" s="14"/>
      <c r="P23" s="14"/>
      <c r="Q23" s="14"/>
      <c r="R23" s="58"/>
      <c r="S23" s="58"/>
      <c r="T23" s="58"/>
      <c r="U23" s="58"/>
      <c r="V23" s="58"/>
      <c r="W23" s="58"/>
      <c r="X23" s="58"/>
      <c r="Y23" s="58"/>
      <c r="Z23" s="58"/>
      <c r="AA23" s="14"/>
      <c r="AB23" s="14"/>
      <c r="AC23" s="14"/>
      <c r="AD23" s="14"/>
    </row>
    <row r="24" spans="1:30" s="91" customFormat="1" ht="28.5" customHeight="1">
      <c r="A24" s="854" t="s">
        <v>2756</v>
      </c>
      <c r="B24" s="854" t="s">
        <v>2679</v>
      </c>
      <c r="C24" s="854" t="s">
        <v>4546</v>
      </c>
      <c r="D24" s="60">
        <v>5230</v>
      </c>
      <c r="E24" s="60">
        <f>Q24</f>
        <v>8048.05</v>
      </c>
      <c r="F24" s="75">
        <f>SUM(F26:F30)</f>
        <v>6587</v>
      </c>
      <c r="G24" s="75">
        <v>8624.5</v>
      </c>
      <c r="H24" s="75">
        <v>9335.5</v>
      </c>
      <c r="I24" s="75">
        <v>9872.5</v>
      </c>
      <c r="J24" s="75">
        <v>9560</v>
      </c>
      <c r="K24" s="75">
        <v>8777</v>
      </c>
      <c r="L24" s="75">
        <v>9080</v>
      </c>
      <c r="M24" s="75">
        <v>8919.81</v>
      </c>
      <c r="N24" s="75">
        <v>8658.11</v>
      </c>
      <c r="O24" s="75">
        <v>7836.9</v>
      </c>
      <c r="P24" s="75">
        <v>7639.65</v>
      </c>
      <c r="Q24" s="75">
        <v>8048.05</v>
      </c>
      <c r="R24" s="60"/>
      <c r="S24" s="75">
        <v>10091.450000000001</v>
      </c>
      <c r="T24" s="75">
        <v>12599.45</v>
      </c>
      <c r="U24" s="75">
        <v>10780.65</v>
      </c>
      <c r="V24" s="75">
        <v>9762</v>
      </c>
      <c r="W24" s="75">
        <v>8806.84</v>
      </c>
      <c r="X24" s="75"/>
      <c r="Y24" s="75"/>
      <c r="Z24" s="75"/>
      <c r="AA24" s="75"/>
      <c r="AB24" s="75"/>
      <c r="AC24" s="75"/>
      <c r="AD24" s="75"/>
    </row>
    <row r="25" spans="1:30" s="91" customFormat="1" ht="12.75">
      <c r="A25" s="667" t="s">
        <v>2743</v>
      </c>
      <c r="B25" s="667" t="s">
        <v>2677</v>
      </c>
      <c r="C25" s="667" t="s">
        <v>1514</v>
      </c>
      <c r="D25" s="58"/>
      <c r="E25" s="58"/>
      <c r="F25" s="58"/>
      <c r="G25" s="58"/>
      <c r="H25" s="58"/>
      <c r="I25" s="58"/>
      <c r="J25" s="58"/>
      <c r="K25" s="58"/>
      <c r="L25" s="58"/>
      <c r="M25" s="58"/>
      <c r="N25" s="14"/>
      <c r="O25" s="58"/>
      <c r="P25" s="58"/>
      <c r="Q25" s="58"/>
      <c r="R25" s="58"/>
      <c r="S25" s="58"/>
      <c r="T25" s="58"/>
      <c r="U25" s="58"/>
      <c r="V25" s="58"/>
      <c r="W25" s="58"/>
      <c r="X25" s="58"/>
      <c r="Y25" s="75"/>
      <c r="Z25" s="58"/>
      <c r="AA25" s="14"/>
      <c r="AB25" s="58"/>
      <c r="AC25" s="58"/>
      <c r="AD25" s="58"/>
    </row>
    <row r="26" spans="1:30" s="91" customFormat="1" ht="12.75">
      <c r="A26" s="714" t="s">
        <v>2744</v>
      </c>
      <c r="B26" s="714" t="s">
        <v>2747</v>
      </c>
      <c r="C26" s="714" t="s">
        <v>1487</v>
      </c>
      <c r="D26" s="58">
        <v>775</v>
      </c>
      <c r="E26" s="58" t="str">
        <f>Q26</f>
        <v>-</v>
      </c>
      <c r="F26" s="58">
        <v>2000</v>
      </c>
      <c r="G26" s="58">
        <v>1838</v>
      </c>
      <c r="H26" s="58">
        <v>1348</v>
      </c>
      <c r="I26" s="58">
        <v>966</v>
      </c>
      <c r="J26" s="58">
        <v>1203</v>
      </c>
      <c r="K26" s="58">
        <v>1100</v>
      </c>
      <c r="L26" s="58">
        <v>1280</v>
      </c>
      <c r="M26" s="58">
        <v>900</v>
      </c>
      <c r="N26" s="14">
        <v>875</v>
      </c>
      <c r="O26" s="58">
        <v>950</v>
      </c>
      <c r="P26" s="58">
        <v>1073.9000000000001</v>
      </c>
      <c r="Q26" s="58" t="s">
        <v>11</v>
      </c>
      <c r="R26" s="58"/>
      <c r="S26" s="58">
        <v>1300</v>
      </c>
      <c r="T26" s="58">
        <v>1625</v>
      </c>
      <c r="U26" s="58">
        <v>870</v>
      </c>
      <c r="V26" s="58">
        <v>1500</v>
      </c>
      <c r="W26" s="58">
        <v>2600</v>
      </c>
      <c r="X26" s="58"/>
      <c r="Y26" s="75"/>
      <c r="Z26" s="58"/>
      <c r="AA26" s="14"/>
      <c r="AB26" s="58"/>
      <c r="AC26" s="58"/>
      <c r="AD26" s="58"/>
    </row>
    <row r="27" spans="1:30" s="91" customFormat="1" ht="12.75">
      <c r="A27" s="714" t="s">
        <v>1488</v>
      </c>
      <c r="B27" s="714" t="s">
        <v>2748</v>
      </c>
      <c r="C27" s="714" t="s">
        <v>1489</v>
      </c>
      <c r="D27" s="58">
        <v>1255</v>
      </c>
      <c r="E27" s="58">
        <f t="shared" ref="E27:E30" si="2">Q27</f>
        <v>312</v>
      </c>
      <c r="F27" s="58" t="s">
        <v>11</v>
      </c>
      <c r="G27" s="58" t="s">
        <v>11</v>
      </c>
      <c r="H27" s="58" t="s">
        <v>11</v>
      </c>
      <c r="I27" s="58" t="s">
        <v>11</v>
      </c>
      <c r="J27" s="58" t="s">
        <v>11</v>
      </c>
      <c r="K27" s="58" t="s">
        <v>11</v>
      </c>
      <c r="L27" s="58" t="s">
        <v>11</v>
      </c>
      <c r="M27" s="58" t="s">
        <v>11</v>
      </c>
      <c r="N27" s="58" t="s">
        <v>11</v>
      </c>
      <c r="O27" s="58" t="s">
        <v>11</v>
      </c>
      <c r="P27" s="58" t="s">
        <v>11</v>
      </c>
      <c r="Q27" s="58">
        <v>312</v>
      </c>
      <c r="R27" s="58"/>
      <c r="S27" s="58" t="s">
        <v>11</v>
      </c>
      <c r="T27" s="58" t="s">
        <v>11</v>
      </c>
      <c r="U27" s="58" t="s">
        <v>11</v>
      </c>
      <c r="V27" s="58" t="s">
        <v>11</v>
      </c>
      <c r="W27" s="58" t="s">
        <v>11</v>
      </c>
      <c r="X27" s="58"/>
      <c r="Y27" s="75"/>
      <c r="Z27" s="58"/>
      <c r="AA27" s="58"/>
      <c r="AB27" s="58"/>
      <c r="AC27" s="58"/>
      <c r="AD27" s="58"/>
    </row>
    <row r="28" spans="1:30" s="91" customFormat="1" ht="12.75">
      <c r="A28" s="714" t="s">
        <v>1490</v>
      </c>
      <c r="B28" s="714" t="s">
        <v>2749</v>
      </c>
      <c r="C28" s="714" t="s">
        <v>1491</v>
      </c>
      <c r="D28" s="58">
        <v>951</v>
      </c>
      <c r="E28" s="58">
        <f t="shared" si="2"/>
        <v>766</v>
      </c>
      <c r="F28" s="58">
        <v>500</v>
      </c>
      <c r="G28" s="58">
        <v>800</v>
      </c>
      <c r="H28" s="58">
        <v>1137</v>
      </c>
      <c r="I28" s="58">
        <v>2250</v>
      </c>
      <c r="J28" s="58">
        <v>2525</v>
      </c>
      <c r="K28" s="58">
        <v>1942</v>
      </c>
      <c r="L28" s="58">
        <v>2300</v>
      </c>
      <c r="M28" s="58">
        <v>1200</v>
      </c>
      <c r="N28" s="58">
        <v>1360</v>
      </c>
      <c r="O28" s="58">
        <v>827.54</v>
      </c>
      <c r="P28" s="58">
        <v>956</v>
      </c>
      <c r="Q28" s="58">
        <v>766</v>
      </c>
      <c r="R28" s="58"/>
      <c r="S28" s="58">
        <v>1490</v>
      </c>
      <c r="T28" s="58">
        <v>2530</v>
      </c>
      <c r="U28" s="58">
        <v>2050</v>
      </c>
      <c r="V28" s="58">
        <v>1615</v>
      </c>
      <c r="W28" s="58">
        <v>1185.04</v>
      </c>
      <c r="X28" s="58"/>
      <c r="Y28" s="75"/>
      <c r="Z28" s="58"/>
      <c r="AA28" s="58"/>
      <c r="AB28" s="58"/>
      <c r="AC28" s="58"/>
      <c r="AD28" s="58"/>
    </row>
    <row r="29" spans="1:30" s="91" customFormat="1" ht="12.75">
      <c r="A29" s="714" t="s">
        <v>1492</v>
      </c>
      <c r="B29" s="714" t="s">
        <v>2750</v>
      </c>
      <c r="C29" s="714" t="s">
        <v>1493</v>
      </c>
      <c r="D29" s="13">
        <v>2249</v>
      </c>
      <c r="E29" s="58">
        <f t="shared" si="2"/>
        <v>5389.8</v>
      </c>
      <c r="F29" s="13">
        <v>4087</v>
      </c>
      <c r="G29" s="13">
        <v>5986.5</v>
      </c>
      <c r="H29" s="13">
        <v>6850.5</v>
      </c>
      <c r="I29" s="13">
        <v>6656.5</v>
      </c>
      <c r="J29" s="13">
        <v>5832</v>
      </c>
      <c r="K29" s="13">
        <v>5735</v>
      </c>
      <c r="L29" s="13">
        <v>5500</v>
      </c>
      <c r="M29" s="13">
        <v>6359.81</v>
      </c>
      <c r="N29" s="13">
        <v>5963.11</v>
      </c>
      <c r="O29" s="13">
        <v>5379.11</v>
      </c>
      <c r="P29" s="13">
        <v>4779.5</v>
      </c>
      <c r="Q29" s="13">
        <v>5389.8</v>
      </c>
      <c r="R29" s="58"/>
      <c r="S29" s="13">
        <v>5721.2</v>
      </c>
      <c r="T29" s="13">
        <v>7124.2</v>
      </c>
      <c r="U29" s="13">
        <v>6540.4</v>
      </c>
      <c r="V29" s="13">
        <v>5487</v>
      </c>
      <c r="W29" s="13">
        <v>4071.8</v>
      </c>
      <c r="X29" s="13"/>
      <c r="Y29" s="75"/>
      <c r="Z29" s="13"/>
      <c r="AA29" s="13"/>
      <c r="AB29" s="13"/>
      <c r="AC29" s="13"/>
      <c r="AD29" s="13"/>
    </row>
    <row r="30" spans="1:30" s="91" customFormat="1" ht="13.5" thickBot="1">
      <c r="A30" s="881" t="s">
        <v>1494</v>
      </c>
      <c r="B30" s="1186" t="s">
        <v>2751</v>
      </c>
      <c r="C30" s="881" t="s">
        <v>1495</v>
      </c>
      <c r="D30" s="146" t="s">
        <v>11</v>
      </c>
      <c r="E30" s="146">
        <f t="shared" si="2"/>
        <v>1580.25</v>
      </c>
      <c r="F30" s="146" t="s">
        <v>11</v>
      </c>
      <c r="G30" s="146" t="s">
        <v>11</v>
      </c>
      <c r="H30" s="146" t="s">
        <v>11</v>
      </c>
      <c r="I30" s="146" t="s">
        <v>11</v>
      </c>
      <c r="J30" s="146" t="s">
        <v>11</v>
      </c>
      <c r="K30" s="146" t="s">
        <v>11</v>
      </c>
      <c r="L30" s="146" t="s">
        <v>11</v>
      </c>
      <c r="M30" s="146">
        <v>460</v>
      </c>
      <c r="N30" s="146">
        <v>460</v>
      </c>
      <c r="O30" s="146">
        <v>680.25</v>
      </c>
      <c r="P30" s="146">
        <v>830.25</v>
      </c>
      <c r="Q30" s="146">
        <v>1580.25</v>
      </c>
      <c r="R30" s="146"/>
      <c r="S30" s="146">
        <v>1580.25</v>
      </c>
      <c r="T30" s="146">
        <v>1320.25</v>
      </c>
      <c r="U30" s="146">
        <v>1320.25</v>
      </c>
      <c r="V30" s="146">
        <v>1160</v>
      </c>
      <c r="W30" s="146">
        <v>950</v>
      </c>
      <c r="X30" s="146"/>
      <c r="Y30" s="146"/>
      <c r="Z30" s="146"/>
      <c r="AA30" s="146"/>
      <c r="AB30" s="146"/>
      <c r="AC30" s="146"/>
      <c r="AD30" s="146"/>
    </row>
    <row r="31" spans="1:30" s="91" customFormat="1" ht="5.0999999999999996" customHeight="1">
      <c r="A31" s="874"/>
      <c r="B31" s="874"/>
      <c r="C31" s="874"/>
      <c r="D31" s="212"/>
      <c r="E31" s="212"/>
      <c r="F31" s="212"/>
      <c r="G31" s="212"/>
      <c r="H31" s="212"/>
      <c r="I31" s="212"/>
      <c r="J31" s="95"/>
      <c r="K31" s="95"/>
      <c r="L31" s="95"/>
      <c r="M31" s="95"/>
      <c r="N31" s="95"/>
      <c r="O31" s="95"/>
      <c r="P31" s="95"/>
      <c r="Q31" s="95"/>
      <c r="R31" s="212"/>
      <c r="S31" s="212"/>
      <c r="T31" s="212"/>
      <c r="U31" s="75"/>
      <c r="V31" s="212"/>
      <c r="W31" s="95"/>
      <c r="X31" s="95"/>
      <c r="Y31" s="95"/>
      <c r="Z31" s="95"/>
      <c r="AA31" s="95"/>
      <c r="AB31" s="95"/>
      <c r="AC31" s="95"/>
      <c r="AD31" s="95"/>
    </row>
    <row r="32" spans="1:30" s="91" customFormat="1" ht="12.75">
      <c r="A32" s="22" t="s">
        <v>2745</v>
      </c>
      <c r="B32" s="22" t="s">
        <v>2675</v>
      </c>
      <c r="C32" s="22" t="s">
        <v>2746</v>
      </c>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row>
  </sheetData>
  <mergeCells count="8">
    <mergeCell ref="R5:R6"/>
    <mergeCell ref="S5:AD5"/>
    <mergeCell ref="A5:A6"/>
    <mergeCell ref="B5:B6"/>
    <mergeCell ref="C5:C6"/>
    <mergeCell ref="E5:E6"/>
    <mergeCell ref="F5:Q5"/>
    <mergeCell ref="D5:D6"/>
  </mergeCells>
  <hyperlinks>
    <hyperlink ref="C1" location="Содержание!A1" display="Вернутся в СОДЕРЖАНИЕ"/>
    <hyperlink ref="A1" location="Содержание!A1" display="Вернутся в СОДЕРЖАНИЕ"/>
    <hyperlink ref="B1" location="Содержание!A1" display="Вернутся в СОДЕРЖАНИЕ"/>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8"/>
  <sheetViews>
    <sheetView zoomScale="80" zoomScaleNormal="80" workbookViewId="0">
      <pane xSplit="3" ySplit="6" topLeftCell="D7"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4" width="9.140625" style="24" customWidth="1"/>
    <col min="5" max="20" width="9.140625" style="24"/>
    <col min="21" max="25" width="9.140625" style="24" customWidth="1"/>
    <col min="26" max="16384" width="9.140625" style="24"/>
  </cols>
  <sheetData>
    <row r="1" spans="1:30">
      <c r="A1" s="49" t="s">
        <v>595</v>
      </c>
      <c r="B1" s="49" t="s">
        <v>202</v>
      </c>
      <c r="C1" s="49" t="s">
        <v>596</v>
      </c>
    </row>
    <row r="2" spans="1:30" ht="5.0999999999999996" customHeight="1">
      <c r="A2" s="49"/>
      <c r="B2" s="49"/>
      <c r="C2" s="49"/>
    </row>
    <row r="3" spans="1:30" s="142" customFormat="1">
      <c r="A3" s="873" t="s">
        <v>5664</v>
      </c>
      <c r="B3" s="201" t="s">
        <v>5665</v>
      </c>
      <c r="C3" s="883" t="s">
        <v>5666</v>
      </c>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row>
    <row r="4" spans="1:30" s="91" customFormat="1" ht="5.0999999999999996" customHeight="1" thickBot="1">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row>
    <row r="5" spans="1:30" s="91" customFormat="1" ht="17.100000000000001" customHeight="1">
      <c r="A5" s="1447"/>
      <c r="B5" s="1447"/>
      <c r="C5" s="1447"/>
      <c r="D5" s="1357">
        <v>2017</v>
      </c>
      <c r="E5" s="1357">
        <v>2018</v>
      </c>
      <c r="F5" s="1359">
        <v>2018</v>
      </c>
      <c r="G5" s="1360"/>
      <c r="H5" s="1360"/>
      <c r="I5" s="1360"/>
      <c r="J5" s="1360"/>
      <c r="K5" s="1360"/>
      <c r="L5" s="1360"/>
      <c r="M5" s="1360"/>
      <c r="N5" s="1360"/>
      <c r="O5" s="1360"/>
      <c r="P5" s="1360"/>
      <c r="Q5" s="1361"/>
      <c r="R5" s="1357">
        <v>2019</v>
      </c>
      <c r="S5" s="1359">
        <v>2019</v>
      </c>
      <c r="T5" s="1360"/>
      <c r="U5" s="1360"/>
      <c r="V5" s="1360"/>
      <c r="W5" s="1360"/>
      <c r="X5" s="1360"/>
      <c r="Y5" s="1360"/>
      <c r="Z5" s="1360"/>
      <c r="AA5" s="1360"/>
      <c r="AB5" s="1360"/>
      <c r="AC5" s="1360"/>
      <c r="AD5" s="1361"/>
    </row>
    <row r="6" spans="1:30" s="91" customFormat="1" ht="17.100000000000001" customHeight="1" thickBot="1">
      <c r="A6" s="1448"/>
      <c r="B6" s="1448"/>
      <c r="C6" s="1448"/>
      <c r="D6" s="1358"/>
      <c r="E6" s="1358"/>
      <c r="F6" s="129" t="s">
        <v>777</v>
      </c>
      <c r="G6" s="129" t="s">
        <v>778</v>
      </c>
      <c r="H6" s="129" t="s">
        <v>779</v>
      </c>
      <c r="I6" s="129" t="s">
        <v>780</v>
      </c>
      <c r="J6" s="129" t="s">
        <v>781</v>
      </c>
      <c r="K6" s="129" t="s">
        <v>782</v>
      </c>
      <c r="L6" s="129" t="s">
        <v>783</v>
      </c>
      <c r="M6" s="129" t="s">
        <v>784</v>
      </c>
      <c r="N6" s="129" t="s">
        <v>785</v>
      </c>
      <c r="O6" s="129" t="s">
        <v>786</v>
      </c>
      <c r="P6" s="129" t="s">
        <v>787</v>
      </c>
      <c r="Q6" s="129" t="s">
        <v>788</v>
      </c>
      <c r="R6" s="1358"/>
      <c r="S6" s="129" t="s">
        <v>777</v>
      </c>
      <c r="T6" s="129" t="s">
        <v>778</v>
      </c>
      <c r="U6" s="129" t="s">
        <v>779</v>
      </c>
      <c r="V6" s="129" t="s">
        <v>780</v>
      </c>
      <c r="W6" s="129" t="s">
        <v>781</v>
      </c>
      <c r="X6" s="129" t="s">
        <v>782</v>
      </c>
      <c r="Y6" s="129" t="s">
        <v>783</v>
      </c>
      <c r="Z6" s="129" t="s">
        <v>784</v>
      </c>
      <c r="AA6" s="129" t="s">
        <v>785</v>
      </c>
      <c r="AB6" s="129" t="s">
        <v>786</v>
      </c>
      <c r="AC6" s="129" t="s">
        <v>787</v>
      </c>
      <c r="AD6" s="129" t="s">
        <v>788</v>
      </c>
    </row>
    <row r="7" spans="1:30" s="91" customFormat="1" ht="5.0999999999999996" customHeight="1">
      <c r="A7" s="670"/>
      <c r="B7" s="670"/>
      <c r="C7" s="670"/>
      <c r="D7" s="121"/>
      <c r="E7" s="121"/>
      <c r="F7" s="3"/>
      <c r="G7" s="3"/>
      <c r="H7" s="3"/>
      <c r="I7" s="3"/>
      <c r="J7" s="3"/>
      <c r="K7" s="3"/>
      <c r="L7" s="3"/>
      <c r="M7" s="3"/>
      <c r="N7" s="3"/>
      <c r="O7" s="3"/>
      <c r="P7" s="3"/>
      <c r="Q7" s="3"/>
      <c r="R7" s="121"/>
      <c r="S7" s="3"/>
      <c r="T7" s="3"/>
      <c r="U7" s="3"/>
      <c r="V7" s="3"/>
      <c r="W7" s="3"/>
      <c r="X7" s="3"/>
      <c r="Y7" s="3"/>
      <c r="Z7" s="3"/>
      <c r="AA7" s="3"/>
      <c r="AB7" s="3"/>
      <c r="AC7" s="3"/>
      <c r="AD7" s="3"/>
    </row>
    <row r="8" spans="1:30" s="581" customFormat="1" ht="51.75" customHeight="1">
      <c r="A8" s="854" t="s">
        <v>2949</v>
      </c>
      <c r="B8" s="854" t="s">
        <v>2680</v>
      </c>
      <c r="C8" s="854" t="s">
        <v>4547</v>
      </c>
      <c r="D8" s="876">
        <v>4150.95</v>
      </c>
      <c r="E8" s="876">
        <f>SUM(F8:Q8)</f>
        <v>2628.35</v>
      </c>
      <c r="F8" s="879">
        <f>SUM(F10:F14)</f>
        <v>140</v>
      </c>
      <c r="G8" s="879">
        <f>SUM(G10:G14)</f>
        <v>187</v>
      </c>
      <c r="H8" s="879">
        <v>280</v>
      </c>
      <c r="I8" s="879">
        <v>361.75</v>
      </c>
      <c r="J8" s="879">
        <v>400</v>
      </c>
      <c r="K8" s="879">
        <v>400</v>
      </c>
      <c r="L8" s="879">
        <v>200</v>
      </c>
      <c r="M8" s="879">
        <v>180.5</v>
      </c>
      <c r="N8" s="879">
        <v>110</v>
      </c>
      <c r="O8" s="879">
        <v>169.1</v>
      </c>
      <c r="P8" s="879">
        <v>200</v>
      </c>
      <c r="Q8" s="58" t="s">
        <v>11</v>
      </c>
      <c r="R8" s="876"/>
      <c r="S8" s="879">
        <v>50</v>
      </c>
      <c r="T8" s="58" t="s">
        <v>11</v>
      </c>
      <c r="U8" s="879">
        <v>100</v>
      </c>
      <c r="V8" s="879">
        <v>200</v>
      </c>
      <c r="W8" s="879">
        <v>260.71620000000001</v>
      </c>
      <c r="X8" s="879"/>
      <c r="Y8" s="879"/>
      <c r="Z8" s="879"/>
      <c r="AA8" s="879"/>
      <c r="AB8" s="879"/>
      <c r="AC8" s="879"/>
      <c r="AD8" s="58"/>
    </row>
    <row r="9" spans="1:30" s="581" customFormat="1" ht="12.75">
      <c r="A9" s="667" t="s">
        <v>2743</v>
      </c>
      <c r="B9" s="667" t="s">
        <v>2677</v>
      </c>
      <c r="C9" s="667" t="s">
        <v>1514</v>
      </c>
      <c r="D9" s="58"/>
      <c r="E9" s="58"/>
      <c r="F9" s="58"/>
      <c r="G9" s="58"/>
      <c r="H9" s="58"/>
      <c r="I9" s="58"/>
      <c r="J9" s="58"/>
      <c r="K9" s="58"/>
      <c r="L9" s="58"/>
      <c r="M9" s="58"/>
      <c r="N9" s="58"/>
      <c r="O9" s="58"/>
      <c r="P9" s="58"/>
      <c r="Q9" s="58"/>
      <c r="R9" s="58"/>
      <c r="S9" s="58"/>
      <c r="T9" s="58"/>
      <c r="U9" s="58"/>
      <c r="V9" s="58"/>
      <c r="W9" s="58"/>
      <c r="X9" s="58"/>
      <c r="Y9" s="58"/>
      <c r="Z9" s="58"/>
      <c r="AA9" s="58"/>
      <c r="AB9" s="58"/>
      <c r="AC9" s="58"/>
      <c r="AD9" s="58"/>
    </row>
    <row r="10" spans="1:30" s="581" customFormat="1" ht="12.75">
      <c r="A10" s="714" t="s">
        <v>2762</v>
      </c>
      <c r="B10" s="714" t="s">
        <v>182</v>
      </c>
      <c r="C10" s="714" t="s">
        <v>2770</v>
      </c>
      <c r="D10" s="880">
        <v>420</v>
      </c>
      <c r="E10" s="58" t="s">
        <v>11</v>
      </c>
      <c r="F10" s="58" t="s">
        <v>11</v>
      </c>
      <c r="G10" s="58" t="s">
        <v>11</v>
      </c>
      <c r="H10" s="58" t="s">
        <v>11</v>
      </c>
      <c r="I10" s="58" t="s">
        <v>11</v>
      </c>
      <c r="J10" s="58" t="s">
        <v>11</v>
      </c>
      <c r="K10" s="58" t="s">
        <v>11</v>
      </c>
      <c r="L10" s="58" t="s">
        <v>11</v>
      </c>
      <c r="M10" s="58" t="s">
        <v>11</v>
      </c>
      <c r="N10" s="58" t="s">
        <v>11</v>
      </c>
      <c r="O10" s="58" t="s">
        <v>11</v>
      </c>
      <c r="P10" s="58" t="s">
        <v>11</v>
      </c>
      <c r="Q10" s="58" t="s">
        <v>11</v>
      </c>
      <c r="R10" s="58"/>
      <c r="S10" s="58" t="s">
        <v>11</v>
      </c>
      <c r="T10" s="58" t="s">
        <v>11</v>
      </c>
      <c r="U10" s="58" t="s">
        <v>11</v>
      </c>
      <c r="V10" s="58" t="s">
        <v>11</v>
      </c>
      <c r="W10" s="58" t="s">
        <v>11</v>
      </c>
      <c r="X10" s="58"/>
      <c r="Y10" s="58"/>
      <c r="Z10" s="58"/>
      <c r="AA10" s="58"/>
      <c r="AB10" s="58"/>
      <c r="AC10" s="58"/>
      <c r="AD10" s="58"/>
    </row>
    <row r="11" spans="1:30" s="581" customFormat="1" ht="12.75">
      <c r="A11" s="714" t="s">
        <v>2763</v>
      </c>
      <c r="B11" s="714" t="s">
        <v>183</v>
      </c>
      <c r="C11" s="714" t="s">
        <v>2771</v>
      </c>
      <c r="D11" s="880">
        <v>1032.7</v>
      </c>
      <c r="E11" s="58" t="s">
        <v>11</v>
      </c>
      <c r="F11" s="58" t="s">
        <v>11</v>
      </c>
      <c r="G11" s="58" t="s">
        <v>11</v>
      </c>
      <c r="H11" s="58" t="s">
        <v>11</v>
      </c>
      <c r="I11" s="58" t="s">
        <v>11</v>
      </c>
      <c r="J11" s="58" t="s">
        <v>11</v>
      </c>
      <c r="K11" s="58" t="s">
        <v>11</v>
      </c>
      <c r="L11" s="58" t="s">
        <v>11</v>
      </c>
      <c r="M11" s="58" t="s">
        <v>11</v>
      </c>
      <c r="N11" s="58" t="s">
        <v>11</v>
      </c>
      <c r="O11" s="58" t="s">
        <v>11</v>
      </c>
      <c r="P11" s="58" t="s">
        <v>11</v>
      </c>
      <c r="Q11" s="58" t="s">
        <v>11</v>
      </c>
      <c r="R11" s="58"/>
      <c r="S11" s="58" t="s">
        <v>11</v>
      </c>
      <c r="T11" s="58" t="s">
        <v>11</v>
      </c>
      <c r="U11" s="58" t="s">
        <v>11</v>
      </c>
      <c r="V11" s="58" t="s">
        <v>11</v>
      </c>
      <c r="W11" s="58" t="s">
        <v>11</v>
      </c>
      <c r="X11" s="58"/>
      <c r="Y11" s="58"/>
      <c r="Z11" s="58"/>
      <c r="AA11" s="58"/>
      <c r="AB11" s="58"/>
      <c r="AC11" s="58"/>
      <c r="AD11" s="58"/>
    </row>
    <row r="12" spans="1:30" s="581" customFormat="1" ht="12.75">
      <c r="A12" s="714" t="s">
        <v>2764</v>
      </c>
      <c r="B12" s="714" t="s">
        <v>184</v>
      </c>
      <c r="C12" s="714" t="s">
        <v>2772</v>
      </c>
      <c r="D12" s="880">
        <v>2698.25</v>
      </c>
      <c r="E12" s="880">
        <f t="shared" ref="E12" si="0">SUM(F12:Q12)</f>
        <v>2628.35</v>
      </c>
      <c r="F12" s="58">
        <v>140</v>
      </c>
      <c r="G12" s="58">
        <v>187</v>
      </c>
      <c r="H12" s="58">
        <v>280</v>
      </c>
      <c r="I12" s="58">
        <v>361.75</v>
      </c>
      <c r="J12" s="58">
        <v>400</v>
      </c>
      <c r="K12" s="58">
        <v>400</v>
      </c>
      <c r="L12" s="58">
        <v>200</v>
      </c>
      <c r="M12" s="58">
        <v>180.5</v>
      </c>
      <c r="N12" s="58">
        <v>110</v>
      </c>
      <c r="O12" s="58">
        <v>169.1</v>
      </c>
      <c r="P12" s="58">
        <v>200</v>
      </c>
      <c r="Q12" s="58" t="s">
        <v>11</v>
      </c>
      <c r="R12" s="880"/>
      <c r="S12" s="58">
        <v>50</v>
      </c>
      <c r="T12" s="58" t="s">
        <v>11</v>
      </c>
      <c r="U12" s="58">
        <v>100</v>
      </c>
      <c r="V12" s="58">
        <v>200</v>
      </c>
      <c r="W12" s="58">
        <v>260.71620000000001</v>
      </c>
      <c r="X12" s="58"/>
      <c r="Y12" s="58"/>
      <c r="Z12" s="58"/>
      <c r="AA12" s="58"/>
      <c r="AB12" s="58"/>
      <c r="AC12" s="58"/>
      <c r="AD12" s="58"/>
    </row>
    <row r="13" spans="1:30" s="581" customFormat="1" ht="12.75">
      <c r="A13" s="714" t="s">
        <v>2765</v>
      </c>
      <c r="B13" s="714" t="s">
        <v>185</v>
      </c>
      <c r="C13" s="714" t="s">
        <v>2773</v>
      </c>
      <c r="D13" s="878" t="s">
        <v>11</v>
      </c>
      <c r="E13" s="58" t="s">
        <v>11</v>
      </c>
      <c r="F13" s="58" t="s">
        <v>11</v>
      </c>
      <c r="G13" s="58" t="s">
        <v>11</v>
      </c>
      <c r="H13" s="58" t="s">
        <v>11</v>
      </c>
      <c r="I13" s="58" t="s">
        <v>11</v>
      </c>
      <c r="J13" s="58" t="s">
        <v>11</v>
      </c>
      <c r="K13" s="58" t="s">
        <v>11</v>
      </c>
      <c r="L13" s="58" t="s">
        <v>11</v>
      </c>
      <c r="M13" s="58" t="s">
        <v>11</v>
      </c>
      <c r="N13" s="58" t="s">
        <v>11</v>
      </c>
      <c r="O13" s="58" t="s">
        <v>11</v>
      </c>
      <c r="P13" s="58" t="s">
        <v>11</v>
      </c>
      <c r="Q13" s="58" t="s">
        <v>11</v>
      </c>
      <c r="R13" s="58"/>
      <c r="S13" s="58" t="s">
        <v>11</v>
      </c>
      <c r="T13" s="58" t="s">
        <v>11</v>
      </c>
      <c r="U13" s="58" t="s">
        <v>11</v>
      </c>
      <c r="V13" s="58" t="s">
        <v>11</v>
      </c>
      <c r="W13" s="58" t="s">
        <v>11</v>
      </c>
      <c r="X13" s="58"/>
      <c r="Y13" s="58"/>
      <c r="Z13" s="58"/>
      <c r="AA13" s="58"/>
      <c r="AB13" s="58"/>
      <c r="AC13" s="58"/>
      <c r="AD13" s="58"/>
    </row>
    <row r="14" spans="1:30" s="581" customFormat="1" ht="12.75">
      <c r="A14" s="714" t="s">
        <v>2766</v>
      </c>
      <c r="B14" s="714" t="s">
        <v>186</v>
      </c>
      <c r="C14" s="714" t="s">
        <v>2774</v>
      </c>
      <c r="D14" s="878" t="s">
        <v>11</v>
      </c>
      <c r="E14" s="58" t="s">
        <v>11</v>
      </c>
      <c r="F14" s="58" t="s">
        <v>11</v>
      </c>
      <c r="G14" s="58" t="s">
        <v>11</v>
      </c>
      <c r="H14" s="58" t="s">
        <v>11</v>
      </c>
      <c r="I14" s="58" t="s">
        <v>11</v>
      </c>
      <c r="J14" s="58" t="s">
        <v>11</v>
      </c>
      <c r="K14" s="58" t="s">
        <v>11</v>
      </c>
      <c r="L14" s="58" t="s">
        <v>11</v>
      </c>
      <c r="M14" s="58" t="s">
        <v>11</v>
      </c>
      <c r="N14" s="58" t="s">
        <v>11</v>
      </c>
      <c r="O14" s="58" t="s">
        <v>11</v>
      </c>
      <c r="P14" s="58" t="s">
        <v>11</v>
      </c>
      <c r="Q14" s="58" t="s">
        <v>11</v>
      </c>
      <c r="R14" s="58"/>
      <c r="S14" s="58" t="s">
        <v>11</v>
      </c>
      <c r="T14" s="58" t="s">
        <v>11</v>
      </c>
      <c r="U14" s="58" t="s">
        <v>11</v>
      </c>
      <c r="V14" s="58" t="s">
        <v>11</v>
      </c>
      <c r="W14" s="58" t="s">
        <v>11</v>
      </c>
      <c r="X14" s="58"/>
      <c r="Y14" s="58"/>
      <c r="Z14" s="58"/>
      <c r="AA14" s="58"/>
      <c r="AB14" s="58"/>
      <c r="AC14" s="58"/>
      <c r="AD14" s="58"/>
    </row>
    <row r="15" spans="1:30" s="581" customFormat="1" ht="5.0999999999999996" customHeight="1">
      <c r="A15" s="854"/>
      <c r="B15" s="882"/>
      <c r="C15" s="882"/>
      <c r="D15" s="58"/>
      <c r="E15" s="58"/>
      <c r="F15" s="58"/>
      <c r="G15" s="58"/>
      <c r="H15" s="58"/>
      <c r="I15" s="58"/>
      <c r="J15" s="58"/>
      <c r="K15" s="58"/>
      <c r="L15" s="58"/>
      <c r="M15" s="58"/>
      <c r="N15" s="556"/>
      <c r="O15" s="556"/>
      <c r="P15" s="556"/>
      <c r="Q15" s="556"/>
      <c r="R15" s="58"/>
      <c r="S15" s="58"/>
      <c r="T15" s="58"/>
      <c r="U15" s="58"/>
      <c r="V15" s="58"/>
      <c r="W15" s="58"/>
      <c r="X15" s="58"/>
      <c r="Y15" s="58"/>
      <c r="Z15" s="58"/>
      <c r="AA15" s="556"/>
      <c r="AB15" s="556"/>
      <c r="AC15" s="556"/>
      <c r="AD15" s="556"/>
    </row>
    <row r="16" spans="1:30" s="581" customFormat="1" ht="51.75" customHeight="1">
      <c r="A16" s="854" t="s">
        <v>2950</v>
      </c>
      <c r="B16" s="854" t="s">
        <v>2681</v>
      </c>
      <c r="C16" s="854" t="s">
        <v>4548</v>
      </c>
      <c r="D16" s="876">
        <v>5536.21</v>
      </c>
      <c r="E16" s="876">
        <f>SUM(F16:Q16)</f>
        <v>2922.45</v>
      </c>
      <c r="F16" s="879">
        <f>SUM(F18:F22)</f>
        <v>380</v>
      </c>
      <c r="G16" s="879">
        <f>SUM(G18:G22)</f>
        <v>340</v>
      </c>
      <c r="H16" s="879">
        <v>380</v>
      </c>
      <c r="I16" s="879">
        <v>335</v>
      </c>
      <c r="J16" s="879">
        <v>224.2</v>
      </c>
      <c r="K16" s="879">
        <v>220</v>
      </c>
      <c r="L16" s="879">
        <v>270.3</v>
      </c>
      <c r="M16" s="879">
        <v>317.5</v>
      </c>
      <c r="N16" s="879">
        <v>150</v>
      </c>
      <c r="O16" s="879">
        <v>210</v>
      </c>
      <c r="P16" s="879">
        <v>95.45</v>
      </c>
      <c r="Q16" s="58" t="s">
        <v>11</v>
      </c>
      <c r="R16" s="876"/>
      <c r="S16" s="879">
        <v>140</v>
      </c>
      <c r="T16" s="879">
        <v>187</v>
      </c>
      <c r="U16" s="879">
        <v>280</v>
      </c>
      <c r="V16" s="879">
        <v>361.75</v>
      </c>
      <c r="W16" s="879">
        <v>400</v>
      </c>
      <c r="X16" s="879"/>
      <c r="Y16" s="879"/>
      <c r="Z16" s="879"/>
      <c r="AA16" s="879"/>
      <c r="AB16" s="879"/>
      <c r="AC16" s="879"/>
      <c r="AD16" s="58"/>
    </row>
    <row r="17" spans="1:30" s="581" customFormat="1" ht="12.75">
      <c r="A17" s="667" t="s">
        <v>2743</v>
      </c>
      <c r="B17" s="667" t="s">
        <v>2677</v>
      </c>
      <c r="C17" s="667" t="s">
        <v>1514</v>
      </c>
      <c r="D17" s="58"/>
      <c r="E17" s="58"/>
      <c r="F17" s="58"/>
      <c r="G17" s="58"/>
      <c r="H17" s="58"/>
      <c r="I17" s="58"/>
      <c r="J17" s="58"/>
      <c r="K17" s="58"/>
      <c r="L17" s="58"/>
      <c r="M17" s="58"/>
      <c r="N17" s="556"/>
      <c r="O17" s="58"/>
      <c r="P17" s="58"/>
      <c r="Q17" s="58"/>
      <c r="R17" s="58"/>
      <c r="S17" s="58"/>
      <c r="T17" s="58"/>
      <c r="U17" s="58"/>
      <c r="V17" s="58"/>
      <c r="W17" s="58"/>
      <c r="X17" s="58"/>
      <c r="Y17" s="58"/>
      <c r="Z17" s="58"/>
      <c r="AA17" s="556"/>
      <c r="AB17" s="58"/>
      <c r="AC17" s="58"/>
      <c r="AD17" s="58"/>
    </row>
    <row r="18" spans="1:30" s="581" customFormat="1" ht="12.75">
      <c r="A18" s="714" t="s">
        <v>2762</v>
      </c>
      <c r="B18" s="714" t="s">
        <v>182</v>
      </c>
      <c r="C18" s="714" t="s">
        <v>2770</v>
      </c>
      <c r="D18" s="880">
        <v>549</v>
      </c>
      <c r="E18" s="58" t="s">
        <v>11</v>
      </c>
      <c r="F18" s="58" t="s">
        <v>11</v>
      </c>
      <c r="G18" s="58" t="s">
        <v>11</v>
      </c>
      <c r="H18" s="58" t="s">
        <v>11</v>
      </c>
      <c r="I18" s="58" t="s">
        <v>11</v>
      </c>
      <c r="J18" s="58" t="s">
        <v>11</v>
      </c>
      <c r="K18" s="58" t="s">
        <v>11</v>
      </c>
      <c r="L18" s="58" t="s">
        <v>11</v>
      </c>
      <c r="M18" s="58" t="s">
        <v>11</v>
      </c>
      <c r="N18" s="58" t="s">
        <v>11</v>
      </c>
      <c r="O18" s="58" t="s">
        <v>11</v>
      </c>
      <c r="P18" s="58" t="s">
        <v>11</v>
      </c>
      <c r="Q18" s="58" t="s">
        <v>11</v>
      </c>
      <c r="R18" s="58"/>
      <c r="S18" s="58" t="s">
        <v>11</v>
      </c>
      <c r="T18" s="58" t="s">
        <v>11</v>
      </c>
      <c r="U18" s="58" t="s">
        <v>11</v>
      </c>
      <c r="V18" s="58" t="s">
        <v>11</v>
      </c>
      <c r="W18" s="58" t="s">
        <v>11</v>
      </c>
      <c r="X18" s="58"/>
      <c r="Y18" s="58"/>
      <c r="Z18" s="58"/>
      <c r="AA18" s="58"/>
      <c r="AB18" s="58"/>
      <c r="AC18" s="58"/>
      <c r="AD18" s="58"/>
    </row>
    <row r="19" spans="1:30" s="581" customFormat="1" ht="12.75">
      <c r="A19" s="714" t="s">
        <v>2763</v>
      </c>
      <c r="B19" s="714" t="s">
        <v>183</v>
      </c>
      <c r="C19" s="714" t="s">
        <v>2771</v>
      </c>
      <c r="D19" s="880">
        <v>1523.5</v>
      </c>
      <c r="E19" s="880">
        <f>SUM(F19:Q19)</f>
        <v>224.2</v>
      </c>
      <c r="F19" s="58">
        <v>40</v>
      </c>
      <c r="G19" s="58">
        <v>40</v>
      </c>
      <c r="H19" s="58">
        <v>80</v>
      </c>
      <c r="I19" s="58">
        <v>50</v>
      </c>
      <c r="J19" s="58">
        <v>14.2</v>
      </c>
      <c r="K19" s="58" t="s">
        <v>11</v>
      </c>
      <c r="L19" s="58" t="s">
        <v>11</v>
      </c>
      <c r="M19" s="58" t="s">
        <v>11</v>
      </c>
      <c r="N19" s="58" t="s">
        <v>11</v>
      </c>
      <c r="O19" s="58" t="s">
        <v>11</v>
      </c>
      <c r="P19" s="58" t="s">
        <v>11</v>
      </c>
      <c r="Q19" s="58" t="s">
        <v>11</v>
      </c>
      <c r="R19" s="880"/>
      <c r="S19" s="58" t="s">
        <v>11</v>
      </c>
      <c r="T19" s="58" t="s">
        <v>11</v>
      </c>
      <c r="U19" s="58" t="s">
        <v>11</v>
      </c>
      <c r="V19" s="58" t="s">
        <v>11</v>
      </c>
      <c r="W19" s="58" t="s">
        <v>11</v>
      </c>
      <c r="X19" s="58"/>
      <c r="Y19" s="58"/>
      <c r="Z19" s="58"/>
      <c r="AA19" s="58"/>
      <c r="AB19" s="58"/>
      <c r="AC19" s="58"/>
      <c r="AD19" s="58"/>
    </row>
    <row r="20" spans="1:30" s="581" customFormat="1" ht="12.75">
      <c r="A20" s="714" t="s">
        <v>2764</v>
      </c>
      <c r="B20" s="714" t="s">
        <v>184</v>
      </c>
      <c r="C20" s="714" t="s">
        <v>2772</v>
      </c>
      <c r="D20" s="880">
        <v>3463.7099999999996</v>
      </c>
      <c r="E20" s="880">
        <f t="shared" ref="E20" si="1">SUM(F20:Q20)</f>
        <v>2698.25</v>
      </c>
      <c r="F20" s="58">
        <v>340</v>
      </c>
      <c r="G20" s="58">
        <v>300</v>
      </c>
      <c r="H20" s="58">
        <v>300</v>
      </c>
      <c r="I20" s="58">
        <v>285</v>
      </c>
      <c r="J20" s="58">
        <v>210</v>
      </c>
      <c r="K20" s="58">
        <v>220</v>
      </c>
      <c r="L20" s="58">
        <v>270.3</v>
      </c>
      <c r="M20" s="58">
        <v>317.5</v>
      </c>
      <c r="N20" s="58">
        <v>150</v>
      </c>
      <c r="O20" s="58">
        <v>210</v>
      </c>
      <c r="P20" s="58">
        <v>95.45</v>
      </c>
      <c r="Q20" s="58" t="s">
        <v>11</v>
      </c>
      <c r="R20" s="880"/>
      <c r="S20" s="58">
        <v>140</v>
      </c>
      <c r="T20" s="58">
        <v>187</v>
      </c>
      <c r="U20" s="58">
        <v>280</v>
      </c>
      <c r="V20" s="58">
        <v>361.75</v>
      </c>
      <c r="W20" s="58">
        <v>400</v>
      </c>
      <c r="X20" s="58"/>
      <c r="Y20" s="58"/>
      <c r="Z20" s="58"/>
      <c r="AA20" s="58"/>
      <c r="AB20" s="58"/>
      <c r="AC20" s="58"/>
      <c r="AD20" s="58"/>
    </row>
    <row r="21" spans="1:30" s="581" customFormat="1" ht="12.75">
      <c r="A21" s="714" t="s">
        <v>2765</v>
      </c>
      <c r="B21" s="714" t="s">
        <v>185</v>
      </c>
      <c r="C21" s="714" t="s">
        <v>2773</v>
      </c>
      <c r="D21" s="878" t="s">
        <v>11</v>
      </c>
      <c r="E21" s="58" t="s">
        <v>11</v>
      </c>
      <c r="F21" s="58" t="s">
        <v>11</v>
      </c>
      <c r="G21" s="58" t="s">
        <v>11</v>
      </c>
      <c r="H21" s="58" t="s">
        <v>11</v>
      </c>
      <c r="I21" s="58" t="s">
        <v>11</v>
      </c>
      <c r="J21" s="58" t="s">
        <v>11</v>
      </c>
      <c r="K21" s="58" t="s">
        <v>11</v>
      </c>
      <c r="L21" s="58" t="s">
        <v>11</v>
      </c>
      <c r="M21" s="58" t="s">
        <v>11</v>
      </c>
      <c r="N21" s="58" t="s">
        <v>11</v>
      </c>
      <c r="O21" s="58" t="s">
        <v>11</v>
      </c>
      <c r="P21" s="58" t="s">
        <v>11</v>
      </c>
      <c r="Q21" s="58" t="s">
        <v>11</v>
      </c>
      <c r="R21" s="58"/>
      <c r="S21" s="58" t="s">
        <v>11</v>
      </c>
      <c r="T21" s="58" t="s">
        <v>11</v>
      </c>
      <c r="U21" s="58" t="s">
        <v>11</v>
      </c>
      <c r="V21" s="58" t="s">
        <v>11</v>
      </c>
      <c r="W21" s="58" t="s">
        <v>11</v>
      </c>
      <c r="X21" s="58"/>
      <c r="Y21" s="58"/>
      <c r="Z21" s="58"/>
      <c r="AA21" s="58"/>
      <c r="AB21" s="58"/>
      <c r="AC21" s="58"/>
      <c r="AD21" s="58"/>
    </row>
    <row r="22" spans="1:30" s="581" customFormat="1" ht="12.75">
      <c r="A22" s="714" t="s">
        <v>2766</v>
      </c>
      <c r="B22" s="714" t="s">
        <v>186</v>
      </c>
      <c r="C22" s="714" t="s">
        <v>2774</v>
      </c>
      <c r="D22" s="878" t="s">
        <v>11</v>
      </c>
      <c r="E22" s="58" t="s">
        <v>11</v>
      </c>
      <c r="F22" s="58" t="s">
        <v>11</v>
      </c>
      <c r="G22" s="58" t="s">
        <v>11</v>
      </c>
      <c r="H22" s="58" t="s">
        <v>11</v>
      </c>
      <c r="I22" s="58" t="s">
        <v>11</v>
      </c>
      <c r="J22" s="58" t="s">
        <v>11</v>
      </c>
      <c r="K22" s="58" t="s">
        <v>11</v>
      </c>
      <c r="L22" s="58" t="s">
        <v>11</v>
      </c>
      <c r="M22" s="58" t="s">
        <v>11</v>
      </c>
      <c r="N22" s="58" t="s">
        <v>11</v>
      </c>
      <c r="O22" s="58" t="s">
        <v>11</v>
      </c>
      <c r="P22" s="58" t="s">
        <v>11</v>
      </c>
      <c r="Q22" s="58" t="s">
        <v>11</v>
      </c>
      <c r="R22" s="58"/>
      <c r="S22" s="58" t="s">
        <v>11</v>
      </c>
      <c r="T22" s="58" t="s">
        <v>11</v>
      </c>
      <c r="U22" s="58" t="s">
        <v>11</v>
      </c>
      <c r="V22" s="58" t="s">
        <v>11</v>
      </c>
      <c r="W22" s="58" t="s">
        <v>11</v>
      </c>
      <c r="X22" s="58"/>
      <c r="Y22" s="58"/>
      <c r="Z22" s="58"/>
      <c r="AA22" s="58"/>
      <c r="AB22" s="58"/>
      <c r="AC22" s="58"/>
      <c r="AD22" s="58"/>
    </row>
    <row r="23" spans="1:30" s="581" customFormat="1" ht="5.0999999999999996" customHeight="1">
      <c r="A23" s="854"/>
      <c r="B23" s="854"/>
      <c r="C23" s="854"/>
      <c r="D23" s="58"/>
      <c r="E23" s="58"/>
      <c r="F23" s="58"/>
      <c r="G23" s="58"/>
      <c r="H23" s="58"/>
      <c r="I23" s="58"/>
      <c r="J23" s="58"/>
      <c r="K23" s="58"/>
      <c r="L23" s="58"/>
      <c r="M23" s="58"/>
      <c r="N23" s="556"/>
      <c r="O23" s="556"/>
      <c r="P23" s="556"/>
      <c r="Q23" s="556"/>
      <c r="R23" s="58"/>
      <c r="S23" s="58"/>
      <c r="T23" s="58"/>
      <c r="U23" s="58"/>
      <c r="V23" s="58"/>
      <c r="W23" s="58"/>
      <c r="X23" s="58"/>
      <c r="Y23" s="58"/>
      <c r="Z23" s="58"/>
      <c r="AA23" s="556"/>
      <c r="AB23" s="556"/>
      <c r="AC23" s="556"/>
      <c r="AD23" s="556"/>
    </row>
    <row r="24" spans="1:30" s="581" customFormat="1" ht="25.5">
      <c r="A24" s="854" t="s">
        <v>2767</v>
      </c>
      <c r="B24" s="854" t="s">
        <v>2682</v>
      </c>
      <c r="C24" s="854" t="s">
        <v>4913</v>
      </c>
      <c r="D24" s="876">
        <v>2922.45</v>
      </c>
      <c r="E24" s="876">
        <f>Q24</f>
        <v>2628.35</v>
      </c>
      <c r="F24" s="879">
        <f>SUM(F26:F30)</f>
        <v>2682.45</v>
      </c>
      <c r="G24" s="879">
        <v>2529.4499999999998</v>
      </c>
      <c r="H24" s="879">
        <v>2429.4499999999998</v>
      </c>
      <c r="I24" s="879">
        <v>2456.1999999999998</v>
      </c>
      <c r="J24" s="879">
        <v>2632</v>
      </c>
      <c r="K24" s="879">
        <v>2812</v>
      </c>
      <c r="L24" s="879">
        <v>2741.7</v>
      </c>
      <c r="M24" s="879">
        <v>2604.6999999999998</v>
      </c>
      <c r="N24" s="879">
        <v>2564.6999999999998</v>
      </c>
      <c r="O24" s="879">
        <v>2523.8000000000002</v>
      </c>
      <c r="P24" s="879">
        <v>2628.35</v>
      </c>
      <c r="Q24" s="879">
        <v>2628.35</v>
      </c>
      <c r="R24" s="876"/>
      <c r="S24" s="879">
        <v>2538.35</v>
      </c>
      <c r="T24" s="879">
        <v>2351.35</v>
      </c>
      <c r="U24" s="879">
        <v>2171.35</v>
      </c>
      <c r="V24" s="879">
        <v>2009.6</v>
      </c>
      <c r="W24" s="879">
        <v>1870.3162</v>
      </c>
      <c r="X24" s="879"/>
      <c r="Y24" s="879"/>
      <c r="Z24" s="879"/>
      <c r="AA24" s="879"/>
      <c r="AB24" s="879"/>
      <c r="AC24" s="879"/>
      <c r="AD24" s="879"/>
    </row>
    <row r="25" spans="1:30" s="581" customFormat="1" ht="12.75">
      <c r="A25" s="667" t="s">
        <v>2743</v>
      </c>
      <c r="B25" s="667" t="s">
        <v>2677</v>
      </c>
      <c r="C25" s="667" t="s">
        <v>1514</v>
      </c>
      <c r="D25" s="58"/>
      <c r="E25" s="58"/>
      <c r="F25" s="58"/>
      <c r="G25" s="58"/>
      <c r="H25" s="58"/>
      <c r="I25" s="58"/>
      <c r="J25" s="58"/>
      <c r="K25" s="58"/>
      <c r="L25" s="58"/>
      <c r="M25" s="58"/>
      <c r="N25" s="556"/>
      <c r="O25" s="58"/>
      <c r="P25" s="58"/>
      <c r="Q25" s="58"/>
      <c r="R25" s="58"/>
      <c r="S25" s="58"/>
      <c r="T25" s="58"/>
      <c r="U25" s="58"/>
      <c r="V25" s="58"/>
      <c r="W25" s="58"/>
      <c r="X25" s="58"/>
      <c r="Y25" s="58"/>
      <c r="Z25" s="58"/>
      <c r="AA25" s="556"/>
      <c r="AB25" s="58"/>
      <c r="AC25" s="58"/>
      <c r="AD25" s="58"/>
    </row>
    <row r="26" spans="1:30" s="581" customFormat="1" ht="12.75">
      <c r="A26" s="714" t="s">
        <v>2762</v>
      </c>
      <c r="B26" s="714" t="s">
        <v>182</v>
      </c>
      <c r="C26" s="714" t="s">
        <v>2770</v>
      </c>
      <c r="D26" s="1257" t="s">
        <v>11</v>
      </c>
      <c r="E26" s="58" t="s">
        <v>11</v>
      </c>
      <c r="F26" s="58" t="s">
        <v>11</v>
      </c>
      <c r="G26" s="58" t="s">
        <v>11</v>
      </c>
      <c r="H26" s="58" t="s">
        <v>11</v>
      </c>
      <c r="I26" s="58" t="s">
        <v>11</v>
      </c>
      <c r="J26" s="58" t="s">
        <v>11</v>
      </c>
      <c r="K26" s="58" t="s">
        <v>11</v>
      </c>
      <c r="L26" s="58" t="s">
        <v>11</v>
      </c>
      <c r="M26" s="58" t="s">
        <v>11</v>
      </c>
      <c r="N26" s="58" t="s">
        <v>11</v>
      </c>
      <c r="O26" s="58" t="s">
        <v>11</v>
      </c>
      <c r="P26" s="58" t="s">
        <v>11</v>
      </c>
      <c r="Q26" s="58" t="s">
        <v>11</v>
      </c>
      <c r="R26" s="58"/>
      <c r="S26" s="58" t="s">
        <v>11</v>
      </c>
      <c r="T26" s="58" t="s">
        <v>11</v>
      </c>
      <c r="U26" s="58" t="s">
        <v>11</v>
      </c>
      <c r="V26" s="58" t="s">
        <v>11</v>
      </c>
      <c r="W26" s="58" t="s">
        <v>11</v>
      </c>
      <c r="X26" s="58"/>
      <c r="Y26" s="58"/>
      <c r="Z26" s="58"/>
      <c r="AA26" s="58"/>
      <c r="AB26" s="58"/>
      <c r="AC26" s="58"/>
      <c r="AD26" s="58"/>
    </row>
    <row r="27" spans="1:30" s="581" customFormat="1" ht="12.75">
      <c r="A27" s="714" t="s">
        <v>2763</v>
      </c>
      <c r="B27" s="714" t="s">
        <v>183</v>
      </c>
      <c r="C27" s="714" t="s">
        <v>2771</v>
      </c>
      <c r="D27" s="1257">
        <v>224.2</v>
      </c>
      <c r="E27" s="58" t="s">
        <v>11</v>
      </c>
      <c r="F27" s="58">
        <v>184.2</v>
      </c>
      <c r="G27" s="58">
        <v>144.19999999999999</v>
      </c>
      <c r="H27" s="58">
        <v>64.2</v>
      </c>
      <c r="I27" s="58">
        <v>14.2</v>
      </c>
      <c r="J27" s="58" t="s">
        <v>11</v>
      </c>
      <c r="K27" s="58" t="s">
        <v>11</v>
      </c>
      <c r="L27" s="58" t="s">
        <v>11</v>
      </c>
      <c r="M27" s="58" t="s">
        <v>11</v>
      </c>
      <c r="N27" s="58" t="s">
        <v>11</v>
      </c>
      <c r="O27" s="58" t="s">
        <v>11</v>
      </c>
      <c r="P27" s="58" t="s">
        <v>11</v>
      </c>
      <c r="Q27" s="58" t="s">
        <v>11</v>
      </c>
      <c r="R27" s="58"/>
      <c r="S27" s="58" t="s">
        <v>11</v>
      </c>
      <c r="T27" s="58" t="s">
        <v>11</v>
      </c>
      <c r="U27" s="58" t="s">
        <v>11</v>
      </c>
      <c r="V27" s="58" t="s">
        <v>11</v>
      </c>
      <c r="W27" s="58" t="s">
        <v>11</v>
      </c>
      <c r="X27" s="58"/>
      <c r="Y27" s="58"/>
      <c r="Z27" s="58"/>
      <c r="AA27" s="58"/>
      <c r="AB27" s="58"/>
      <c r="AC27" s="58"/>
      <c r="AD27" s="58"/>
    </row>
    <row r="28" spans="1:30" s="581" customFormat="1" ht="12.75">
      <c r="A28" s="714" t="s">
        <v>2764</v>
      </c>
      <c r="B28" s="714" t="s">
        <v>184</v>
      </c>
      <c r="C28" s="714" t="s">
        <v>2772</v>
      </c>
      <c r="D28" s="1257">
        <v>2698.25</v>
      </c>
      <c r="E28" s="1295">
        <f t="shared" ref="E28" si="2">Q28</f>
        <v>2628.35</v>
      </c>
      <c r="F28" s="58">
        <v>2498.25</v>
      </c>
      <c r="G28" s="58">
        <v>2385.25</v>
      </c>
      <c r="H28" s="58">
        <v>2365.25</v>
      </c>
      <c r="I28" s="58">
        <v>2442</v>
      </c>
      <c r="J28" s="58">
        <v>2632</v>
      </c>
      <c r="K28" s="58">
        <v>2812</v>
      </c>
      <c r="L28" s="58">
        <v>2741.7</v>
      </c>
      <c r="M28" s="58">
        <v>2604.6999999999998</v>
      </c>
      <c r="N28" s="58">
        <v>2564.6999999999998</v>
      </c>
      <c r="O28" s="58">
        <v>2523.8000000000002</v>
      </c>
      <c r="P28" s="58">
        <v>2628.35</v>
      </c>
      <c r="Q28" s="58">
        <v>2628.35</v>
      </c>
      <c r="R28" s="1295"/>
      <c r="S28" s="58">
        <v>2538.35</v>
      </c>
      <c r="T28" s="58">
        <v>2351.35</v>
      </c>
      <c r="U28" s="58">
        <v>2171.35</v>
      </c>
      <c r="V28" s="58">
        <v>2009.6</v>
      </c>
      <c r="W28" s="58">
        <v>1870.3162</v>
      </c>
      <c r="X28" s="58"/>
      <c r="Y28" s="58"/>
      <c r="Z28" s="58"/>
      <c r="AA28" s="58"/>
      <c r="AB28" s="58"/>
      <c r="AC28" s="58"/>
      <c r="AD28" s="58"/>
    </row>
    <row r="29" spans="1:30" s="581" customFormat="1" ht="12.75">
      <c r="A29" s="714" t="s">
        <v>2765</v>
      </c>
      <c r="B29" s="714" t="s">
        <v>185</v>
      </c>
      <c r="C29" s="714" t="s">
        <v>2773</v>
      </c>
      <c r="D29" s="1257" t="s">
        <v>11</v>
      </c>
      <c r="E29" s="58" t="s">
        <v>11</v>
      </c>
      <c r="F29" s="58" t="s">
        <v>11</v>
      </c>
      <c r="G29" s="58" t="s">
        <v>11</v>
      </c>
      <c r="H29" s="58" t="s">
        <v>11</v>
      </c>
      <c r="I29" s="58" t="s">
        <v>11</v>
      </c>
      <c r="J29" s="58" t="s">
        <v>11</v>
      </c>
      <c r="K29" s="58" t="s">
        <v>11</v>
      </c>
      <c r="L29" s="58" t="s">
        <v>11</v>
      </c>
      <c r="M29" s="58" t="s">
        <v>11</v>
      </c>
      <c r="N29" s="58" t="s">
        <v>11</v>
      </c>
      <c r="O29" s="58" t="s">
        <v>11</v>
      </c>
      <c r="P29" s="58" t="s">
        <v>11</v>
      </c>
      <c r="Q29" s="58" t="s">
        <v>11</v>
      </c>
      <c r="R29" s="58"/>
      <c r="S29" s="58" t="s">
        <v>11</v>
      </c>
      <c r="T29" s="58" t="s">
        <v>11</v>
      </c>
      <c r="U29" s="58" t="s">
        <v>11</v>
      </c>
      <c r="V29" s="58" t="s">
        <v>11</v>
      </c>
      <c r="W29" s="58" t="s">
        <v>11</v>
      </c>
      <c r="X29" s="58"/>
      <c r="Y29" s="58"/>
      <c r="Z29" s="58"/>
      <c r="AA29" s="58"/>
      <c r="AB29" s="58"/>
      <c r="AC29" s="58"/>
      <c r="AD29" s="58"/>
    </row>
    <row r="30" spans="1:30" s="581" customFormat="1" ht="12.75">
      <c r="A30" s="714" t="s">
        <v>2766</v>
      </c>
      <c r="B30" s="714" t="s">
        <v>186</v>
      </c>
      <c r="C30" s="714" t="s">
        <v>2774</v>
      </c>
      <c r="D30" s="1257" t="s">
        <v>11</v>
      </c>
      <c r="E30" s="58" t="s">
        <v>11</v>
      </c>
      <c r="F30" s="58" t="s">
        <v>11</v>
      </c>
      <c r="G30" s="58" t="s">
        <v>11</v>
      </c>
      <c r="H30" s="58" t="s">
        <v>11</v>
      </c>
      <c r="I30" s="58" t="s">
        <v>11</v>
      </c>
      <c r="J30" s="58" t="s">
        <v>11</v>
      </c>
      <c r="K30" s="58" t="s">
        <v>11</v>
      </c>
      <c r="L30" s="58" t="s">
        <v>11</v>
      </c>
      <c r="M30" s="58" t="s">
        <v>11</v>
      </c>
      <c r="N30" s="58" t="s">
        <v>11</v>
      </c>
      <c r="O30" s="58" t="s">
        <v>11</v>
      </c>
      <c r="P30" s="58" t="s">
        <v>11</v>
      </c>
      <c r="Q30" s="58" t="s">
        <v>11</v>
      </c>
      <c r="R30" s="58"/>
      <c r="S30" s="58" t="s">
        <v>11</v>
      </c>
      <c r="T30" s="58" t="s">
        <v>11</v>
      </c>
      <c r="U30" s="58" t="s">
        <v>11</v>
      </c>
      <c r="V30" s="58" t="s">
        <v>11</v>
      </c>
      <c r="W30" s="58" t="s">
        <v>11</v>
      </c>
      <c r="X30" s="58"/>
      <c r="Y30" s="58"/>
      <c r="Z30" s="58"/>
      <c r="AA30" s="58"/>
      <c r="AB30" s="58"/>
      <c r="AC30" s="58"/>
      <c r="AD30" s="58"/>
    </row>
    <row r="31" spans="1:30" s="581" customFormat="1" ht="5.0999999999999996" customHeight="1">
      <c r="A31" s="854"/>
      <c r="B31" s="854"/>
      <c r="C31" s="854"/>
      <c r="D31" s="58"/>
      <c r="E31" s="58"/>
      <c r="F31" s="58"/>
      <c r="G31" s="58"/>
      <c r="H31" s="58"/>
      <c r="I31" s="58"/>
      <c r="J31" s="58"/>
      <c r="K31" s="58"/>
      <c r="L31" s="58"/>
      <c r="M31" s="58"/>
      <c r="N31" s="556"/>
      <c r="O31" s="556"/>
      <c r="P31" s="556"/>
      <c r="Q31" s="556"/>
      <c r="R31" s="58"/>
      <c r="S31" s="58"/>
      <c r="T31" s="58"/>
      <c r="U31" s="58"/>
      <c r="V31" s="58"/>
      <c r="W31" s="58"/>
      <c r="X31" s="58"/>
      <c r="Y31" s="58"/>
      <c r="Z31" s="58"/>
      <c r="AA31" s="556"/>
      <c r="AB31" s="556"/>
      <c r="AC31" s="556"/>
      <c r="AD31" s="556"/>
    </row>
    <row r="32" spans="1:30" s="581" customFormat="1" ht="51.75" customHeight="1">
      <c r="A32" s="854" t="s">
        <v>2951</v>
      </c>
      <c r="B32" s="854" t="s">
        <v>2683</v>
      </c>
      <c r="C32" s="854" t="s">
        <v>4549</v>
      </c>
      <c r="D32" s="877">
        <v>13109.4578</v>
      </c>
      <c r="E32" s="876">
        <f>SUM(F32:Q32)</f>
        <v>19474.25</v>
      </c>
      <c r="F32" s="879">
        <f>SUM(F34:F38)</f>
        <v>2830</v>
      </c>
      <c r="G32" s="879">
        <f>SUM(G34:G38)</f>
        <v>2400</v>
      </c>
      <c r="H32" s="879">
        <v>1138</v>
      </c>
      <c r="I32" s="879">
        <v>3800</v>
      </c>
      <c r="J32" s="879">
        <v>1537</v>
      </c>
      <c r="K32" s="879">
        <v>1350</v>
      </c>
      <c r="L32" s="879">
        <v>900</v>
      </c>
      <c r="M32" s="879">
        <v>650</v>
      </c>
      <c r="N32" s="879">
        <v>1250</v>
      </c>
      <c r="O32" s="879">
        <v>2000</v>
      </c>
      <c r="P32" s="879">
        <v>1619.25</v>
      </c>
      <c r="Q32" s="58" t="s">
        <v>11</v>
      </c>
      <c r="R32" s="876"/>
      <c r="S32" s="879">
        <v>1193.8</v>
      </c>
      <c r="T32" s="879">
        <v>1014</v>
      </c>
      <c r="U32" s="879">
        <v>712.78499999999997</v>
      </c>
      <c r="V32" s="879">
        <v>842.93299999999999</v>
      </c>
      <c r="W32" s="879">
        <v>1283.3679999999999</v>
      </c>
      <c r="X32" s="879"/>
      <c r="Y32" s="879"/>
      <c r="Z32" s="879"/>
      <c r="AA32" s="879"/>
      <c r="AB32" s="879"/>
      <c r="AC32" s="879"/>
      <c r="AD32" s="58"/>
    </row>
    <row r="33" spans="1:30" s="581" customFormat="1" ht="12.75">
      <c r="A33" s="667" t="s">
        <v>2743</v>
      </c>
      <c r="B33" s="667" t="s">
        <v>2677</v>
      </c>
      <c r="C33" s="667" t="s">
        <v>1514</v>
      </c>
      <c r="D33" s="58"/>
      <c r="E33" s="880"/>
      <c r="F33" s="58"/>
      <c r="G33" s="58"/>
      <c r="H33" s="58"/>
      <c r="I33" s="58"/>
      <c r="J33" s="58"/>
      <c r="K33" s="58"/>
      <c r="L33" s="58"/>
      <c r="M33" s="58"/>
      <c r="N33" s="58"/>
      <c r="O33" s="58"/>
      <c r="P33" s="1292"/>
      <c r="Q33" s="58"/>
      <c r="R33" s="880"/>
      <c r="S33" s="58"/>
      <c r="T33" s="58"/>
      <c r="U33" s="58"/>
      <c r="V33" s="58"/>
      <c r="W33" s="58"/>
      <c r="X33" s="58"/>
      <c r="Y33" s="58"/>
      <c r="Z33" s="58"/>
      <c r="AA33" s="58"/>
      <c r="AB33" s="58"/>
      <c r="AC33" s="1292"/>
      <c r="AD33" s="58"/>
    </row>
    <row r="34" spans="1:30" s="581" customFormat="1" ht="12.75">
      <c r="A34" s="714" t="s">
        <v>2757</v>
      </c>
      <c r="B34" s="714" t="s">
        <v>1497</v>
      </c>
      <c r="C34" s="714" t="s">
        <v>2775</v>
      </c>
      <c r="D34" s="878">
        <v>3665.65</v>
      </c>
      <c r="E34" s="880">
        <f t="shared" ref="E34:E38" si="3">SUM(F34:Q34)</f>
        <v>2382.75</v>
      </c>
      <c r="F34" s="58">
        <v>560</v>
      </c>
      <c r="G34" s="58" t="s">
        <v>11</v>
      </c>
      <c r="H34" s="58">
        <v>338</v>
      </c>
      <c r="I34" s="58" t="s">
        <v>11</v>
      </c>
      <c r="J34" s="58">
        <v>237</v>
      </c>
      <c r="K34" s="58" t="s">
        <v>11</v>
      </c>
      <c r="L34" s="58">
        <v>400</v>
      </c>
      <c r="M34" s="58" t="s">
        <v>11</v>
      </c>
      <c r="N34" s="58">
        <v>400</v>
      </c>
      <c r="O34" s="58" t="s">
        <v>11</v>
      </c>
      <c r="P34" s="58">
        <v>447.75</v>
      </c>
      <c r="Q34" s="58" t="s">
        <v>11</v>
      </c>
      <c r="R34" s="880"/>
      <c r="S34" s="58" t="s">
        <v>11</v>
      </c>
      <c r="T34" s="58">
        <v>650</v>
      </c>
      <c r="U34" s="58" t="s">
        <v>11</v>
      </c>
      <c r="V34" s="58">
        <v>242.93299999999999</v>
      </c>
      <c r="W34" s="58" t="s">
        <v>11</v>
      </c>
      <c r="X34" s="58"/>
      <c r="Y34" s="58"/>
      <c r="Z34" s="58"/>
      <c r="AA34" s="58"/>
      <c r="AB34" s="58"/>
      <c r="AC34" s="58"/>
      <c r="AD34" s="58"/>
    </row>
    <row r="35" spans="1:30" s="581" customFormat="1" ht="12.75">
      <c r="A35" s="714" t="s">
        <v>2758</v>
      </c>
      <c r="B35" s="714" t="s">
        <v>1499</v>
      </c>
      <c r="C35" s="714" t="s">
        <v>2776</v>
      </c>
      <c r="D35" s="878">
        <v>2464.9078</v>
      </c>
      <c r="E35" s="880">
        <f t="shared" si="3"/>
        <v>2200</v>
      </c>
      <c r="F35" s="58" t="s">
        <v>11</v>
      </c>
      <c r="G35" s="58">
        <v>300</v>
      </c>
      <c r="H35" s="58" t="s">
        <v>11</v>
      </c>
      <c r="I35" s="58">
        <v>800</v>
      </c>
      <c r="J35" s="58" t="s">
        <v>11</v>
      </c>
      <c r="K35" s="58">
        <v>350</v>
      </c>
      <c r="L35" s="58" t="s">
        <v>11</v>
      </c>
      <c r="M35" s="58">
        <v>250</v>
      </c>
      <c r="N35" s="58" t="s">
        <v>11</v>
      </c>
      <c r="O35" s="58">
        <v>500</v>
      </c>
      <c r="P35" s="58" t="s">
        <v>11</v>
      </c>
      <c r="Q35" s="58" t="s">
        <v>11</v>
      </c>
      <c r="R35" s="880"/>
      <c r="S35" s="58">
        <v>400</v>
      </c>
      <c r="T35" s="58" t="s">
        <v>11</v>
      </c>
      <c r="U35" s="58">
        <v>137</v>
      </c>
      <c r="V35" s="58" t="s">
        <v>11</v>
      </c>
      <c r="W35" s="58">
        <v>384.86799999999999</v>
      </c>
      <c r="X35" s="58"/>
      <c r="Y35" s="58"/>
      <c r="Z35" s="58"/>
      <c r="AA35" s="58"/>
      <c r="AB35" s="58"/>
      <c r="AC35" s="58"/>
      <c r="AD35" s="58"/>
    </row>
    <row r="36" spans="1:30" s="581" customFormat="1" ht="12.75">
      <c r="A36" s="714" t="s">
        <v>2759</v>
      </c>
      <c r="B36" s="714" t="s">
        <v>1500</v>
      </c>
      <c r="C36" s="714" t="s">
        <v>2777</v>
      </c>
      <c r="D36" s="878">
        <v>2540</v>
      </c>
      <c r="E36" s="880">
        <f t="shared" si="3"/>
        <v>2650</v>
      </c>
      <c r="F36" s="58" t="s">
        <v>11</v>
      </c>
      <c r="G36" s="58" t="s">
        <v>11</v>
      </c>
      <c r="H36" s="58">
        <v>800</v>
      </c>
      <c r="I36" s="58" t="s">
        <v>11</v>
      </c>
      <c r="J36" s="58" t="s">
        <v>11</v>
      </c>
      <c r="K36" s="58">
        <v>1000</v>
      </c>
      <c r="L36" s="58" t="s">
        <v>11</v>
      </c>
      <c r="M36" s="58" t="s">
        <v>11</v>
      </c>
      <c r="N36" s="58">
        <v>850</v>
      </c>
      <c r="O36" s="58" t="s">
        <v>11</v>
      </c>
      <c r="P36" s="58" t="s">
        <v>11</v>
      </c>
      <c r="Q36" s="58" t="s">
        <v>11</v>
      </c>
      <c r="R36" s="880"/>
      <c r="S36" s="58">
        <v>793.8</v>
      </c>
      <c r="T36" s="58" t="s">
        <v>11</v>
      </c>
      <c r="U36" s="58" t="s">
        <v>11</v>
      </c>
      <c r="V36" s="58">
        <v>600</v>
      </c>
      <c r="W36" s="58" t="s">
        <v>11</v>
      </c>
      <c r="X36" s="58"/>
      <c r="Y36" s="58"/>
      <c r="Z36" s="58"/>
      <c r="AA36" s="58"/>
      <c r="AB36" s="58"/>
      <c r="AC36" s="58"/>
      <c r="AD36" s="58"/>
    </row>
    <row r="37" spans="1:30" s="581" customFormat="1" ht="12.75">
      <c r="A37" s="714" t="s">
        <v>2760</v>
      </c>
      <c r="B37" s="714" t="s">
        <v>1501</v>
      </c>
      <c r="C37" s="714" t="s">
        <v>2778</v>
      </c>
      <c r="D37" s="878">
        <v>2638.9</v>
      </c>
      <c r="E37" s="880">
        <f t="shared" si="3"/>
        <v>4971.5</v>
      </c>
      <c r="F37" s="58" t="s">
        <v>11</v>
      </c>
      <c r="G37" s="58">
        <v>2100</v>
      </c>
      <c r="H37" s="58" t="s">
        <v>11</v>
      </c>
      <c r="I37" s="58" t="s">
        <v>11</v>
      </c>
      <c r="J37" s="58">
        <v>1300</v>
      </c>
      <c r="K37" s="58" t="s">
        <v>11</v>
      </c>
      <c r="L37" s="58" t="s">
        <v>11</v>
      </c>
      <c r="M37" s="58">
        <v>400</v>
      </c>
      <c r="N37" s="58" t="s">
        <v>11</v>
      </c>
      <c r="O37" s="58" t="s">
        <v>11</v>
      </c>
      <c r="P37" s="58">
        <v>1171.5</v>
      </c>
      <c r="Q37" s="58" t="s">
        <v>11</v>
      </c>
      <c r="R37" s="880"/>
      <c r="S37" s="58" t="s">
        <v>11</v>
      </c>
      <c r="T37" s="58" t="s">
        <v>11</v>
      </c>
      <c r="U37" s="58">
        <v>575.78499999999997</v>
      </c>
      <c r="V37" s="58" t="s">
        <v>11</v>
      </c>
      <c r="W37" s="58">
        <v>898.5</v>
      </c>
      <c r="X37" s="58"/>
      <c r="Y37" s="58"/>
      <c r="Z37" s="58"/>
      <c r="AA37" s="58"/>
      <c r="AB37" s="58"/>
      <c r="AC37" s="58"/>
      <c r="AD37" s="58"/>
    </row>
    <row r="38" spans="1:30" s="581" customFormat="1" ht="12.75">
      <c r="A38" s="714" t="s">
        <v>3194</v>
      </c>
      <c r="B38" s="714" t="s">
        <v>3140</v>
      </c>
      <c r="C38" s="714" t="s">
        <v>3195</v>
      </c>
      <c r="D38" s="878">
        <v>1800</v>
      </c>
      <c r="E38" s="880">
        <f t="shared" si="3"/>
        <v>7270</v>
      </c>
      <c r="F38" s="58">
        <v>2270</v>
      </c>
      <c r="G38" s="58" t="s">
        <v>11</v>
      </c>
      <c r="H38" s="58" t="s">
        <v>11</v>
      </c>
      <c r="I38" s="58">
        <v>3000</v>
      </c>
      <c r="J38" s="58" t="s">
        <v>11</v>
      </c>
      <c r="K38" s="58" t="s">
        <v>11</v>
      </c>
      <c r="L38" s="58">
        <v>500</v>
      </c>
      <c r="M38" s="58" t="s">
        <v>11</v>
      </c>
      <c r="N38" s="58" t="s">
        <v>11</v>
      </c>
      <c r="O38" s="58">
        <v>1500</v>
      </c>
      <c r="P38" s="58" t="s">
        <v>11</v>
      </c>
      <c r="Q38" s="58" t="s">
        <v>11</v>
      </c>
      <c r="R38" s="880"/>
      <c r="S38" s="58" t="s">
        <v>11</v>
      </c>
      <c r="T38" s="58">
        <v>364</v>
      </c>
      <c r="U38" s="58" t="s">
        <v>11</v>
      </c>
      <c r="V38" s="58" t="s">
        <v>11</v>
      </c>
      <c r="W38" s="58" t="s">
        <v>11</v>
      </c>
      <c r="X38" s="58"/>
      <c r="Y38" s="58"/>
      <c r="Z38" s="58"/>
      <c r="AA38" s="58"/>
      <c r="AB38" s="58"/>
      <c r="AC38" s="58"/>
      <c r="AD38" s="58"/>
    </row>
    <row r="39" spans="1:30" s="581" customFormat="1" ht="5.0999999999999996" customHeight="1">
      <c r="A39" s="714"/>
      <c r="B39" s="714"/>
      <c r="C39" s="714"/>
      <c r="D39" s="877"/>
      <c r="E39" s="877"/>
      <c r="F39" s="58"/>
      <c r="G39" s="58"/>
      <c r="H39" s="58"/>
      <c r="I39" s="58"/>
      <c r="J39" s="58"/>
      <c r="K39" s="58"/>
      <c r="L39" s="58"/>
      <c r="M39" s="58"/>
      <c r="N39" s="58"/>
      <c r="O39" s="58"/>
      <c r="P39" s="58"/>
      <c r="Q39" s="58"/>
      <c r="R39" s="877"/>
      <c r="S39" s="58"/>
      <c r="T39" s="58"/>
      <c r="U39" s="58"/>
      <c r="V39" s="58"/>
      <c r="W39" s="58"/>
      <c r="X39" s="58"/>
      <c r="Y39" s="58"/>
      <c r="Z39" s="58"/>
      <c r="AA39" s="58"/>
      <c r="AB39" s="58"/>
      <c r="AC39" s="58"/>
      <c r="AD39" s="58"/>
    </row>
    <row r="40" spans="1:30" s="581" customFormat="1" ht="51.75" customHeight="1">
      <c r="A40" s="854" t="s">
        <v>4914</v>
      </c>
      <c r="B40" s="854" t="s">
        <v>2684</v>
      </c>
      <c r="C40" s="854" t="s">
        <v>4550</v>
      </c>
      <c r="D40" s="877">
        <v>3059.2166000000002</v>
      </c>
      <c r="E40" s="876">
        <f>SUM(F40:Q40)</f>
        <v>5587</v>
      </c>
      <c r="F40" s="879">
        <f>SUM(F42:F46)</f>
        <v>389.5</v>
      </c>
      <c r="G40" s="879">
        <f>SUM(G42:G46)</f>
        <v>150</v>
      </c>
      <c r="H40" s="879">
        <v>302.5</v>
      </c>
      <c r="I40" s="879">
        <v>1000</v>
      </c>
      <c r="J40" s="879">
        <v>513</v>
      </c>
      <c r="K40" s="879">
        <v>551</v>
      </c>
      <c r="L40" s="879">
        <v>535</v>
      </c>
      <c r="M40" s="879">
        <v>590</v>
      </c>
      <c r="N40" s="879">
        <v>852</v>
      </c>
      <c r="O40" s="879">
        <v>404</v>
      </c>
      <c r="P40" s="879">
        <v>300</v>
      </c>
      <c r="Q40" s="58" t="s">
        <v>11</v>
      </c>
      <c r="R40" s="876"/>
      <c r="S40" s="879">
        <v>785</v>
      </c>
      <c r="T40" s="58" t="s">
        <v>11</v>
      </c>
      <c r="U40" s="879">
        <v>200</v>
      </c>
      <c r="V40" s="879">
        <v>750</v>
      </c>
      <c r="W40" s="879">
        <v>300</v>
      </c>
      <c r="X40" s="879"/>
      <c r="Y40" s="879"/>
      <c r="Z40" s="879"/>
      <c r="AA40" s="879"/>
      <c r="AB40" s="879"/>
      <c r="AC40" s="879"/>
      <c r="AD40" s="58"/>
    </row>
    <row r="41" spans="1:30" s="581" customFormat="1" ht="12.75">
      <c r="A41" s="667" t="s">
        <v>2743</v>
      </c>
      <c r="B41" s="667" t="s">
        <v>2677</v>
      </c>
      <c r="C41" s="667" t="s">
        <v>1514</v>
      </c>
      <c r="D41" s="58"/>
      <c r="E41" s="880"/>
      <c r="F41" s="58"/>
      <c r="G41" s="58"/>
      <c r="H41" s="58"/>
      <c r="I41" s="58"/>
      <c r="J41" s="58"/>
      <c r="K41" s="58"/>
      <c r="L41" s="58"/>
      <c r="M41" s="58"/>
      <c r="N41" s="58"/>
      <c r="O41" s="58"/>
      <c r="P41" s="58"/>
      <c r="Q41" s="58"/>
      <c r="R41" s="880"/>
      <c r="S41" s="58"/>
      <c r="T41" s="58"/>
      <c r="U41" s="58"/>
      <c r="V41" s="58"/>
      <c r="W41" s="58"/>
      <c r="X41" s="58"/>
      <c r="Y41" s="58"/>
      <c r="Z41" s="58"/>
      <c r="AA41" s="58"/>
      <c r="AB41" s="58"/>
      <c r="AC41" s="58"/>
      <c r="AD41" s="58"/>
    </row>
    <row r="42" spans="1:30" s="581" customFormat="1" ht="12.75">
      <c r="A42" s="714" t="s">
        <v>2757</v>
      </c>
      <c r="B42" s="714" t="s">
        <v>1497</v>
      </c>
      <c r="C42" s="714" t="s">
        <v>2775</v>
      </c>
      <c r="D42" s="878">
        <v>3009.2166000000002</v>
      </c>
      <c r="E42" s="880">
        <f t="shared" ref="E42:E43" si="4">SUM(F42:Q42)</f>
        <v>4758.5</v>
      </c>
      <c r="F42" s="58">
        <v>389.5</v>
      </c>
      <c r="G42" s="58">
        <v>150</v>
      </c>
      <c r="H42" s="58">
        <v>240</v>
      </c>
      <c r="I42" s="58">
        <v>1000</v>
      </c>
      <c r="J42" s="58">
        <v>513</v>
      </c>
      <c r="K42" s="58">
        <v>551</v>
      </c>
      <c r="L42" s="58">
        <v>255</v>
      </c>
      <c r="M42" s="58">
        <v>590</v>
      </c>
      <c r="N42" s="58">
        <v>770</v>
      </c>
      <c r="O42" s="58" t="s">
        <v>11</v>
      </c>
      <c r="P42" s="58">
        <v>300</v>
      </c>
      <c r="Q42" s="58" t="s">
        <v>11</v>
      </c>
      <c r="R42" s="880"/>
      <c r="S42" s="58">
        <v>785</v>
      </c>
      <c r="T42" s="58" t="s">
        <v>11</v>
      </c>
      <c r="U42" s="58">
        <v>200</v>
      </c>
      <c r="V42" s="58">
        <v>400</v>
      </c>
      <c r="W42" s="58">
        <v>300</v>
      </c>
      <c r="X42" s="58"/>
      <c r="Y42" s="58"/>
      <c r="Z42" s="58"/>
      <c r="AA42" s="58"/>
      <c r="AB42" s="58"/>
      <c r="AC42" s="58"/>
      <c r="AD42" s="58"/>
    </row>
    <row r="43" spans="1:30" s="581" customFormat="1" ht="12.75">
      <c r="A43" s="714" t="s">
        <v>2758</v>
      </c>
      <c r="B43" s="714" t="s">
        <v>1499</v>
      </c>
      <c r="C43" s="714" t="s">
        <v>2776</v>
      </c>
      <c r="D43" s="878">
        <v>50</v>
      </c>
      <c r="E43" s="880">
        <f t="shared" si="4"/>
        <v>828.5</v>
      </c>
      <c r="F43" s="58" t="s">
        <v>11</v>
      </c>
      <c r="G43" s="58" t="s">
        <v>11</v>
      </c>
      <c r="H43" s="58">
        <v>62.5</v>
      </c>
      <c r="I43" s="58" t="s">
        <v>11</v>
      </c>
      <c r="J43" s="58" t="s">
        <v>11</v>
      </c>
      <c r="K43" s="58" t="s">
        <v>11</v>
      </c>
      <c r="L43" s="58">
        <v>280</v>
      </c>
      <c r="M43" s="58" t="s">
        <v>11</v>
      </c>
      <c r="N43" s="58">
        <v>82</v>
      </c>
      <c r="O43" s="58">
        <v>404</v>
      </c>
      <c r="P43" s="58" t="s">
        <v>11</v>
      </c>
      <c r="Q43" s="58" t="s">
        <v>11</v>
      </c>
      <c r="R43" s="1295"/>
      <c r="S43" s="58" t="s">
        <v>11</v>
      </c>
      <c r="T43" s="58" t="s">
        <v>11</v>
      </c>
      <c r="U43" s="58" t="s">
        <v>11</v>
      </c>
      <c r="V43" s="58" t="s">
        <v>11</v>
      </c>
      <c r="W43" s="58" t="s">
        <v>11</v>
      </c>
      <c r="X43" s="58"/>
      <c r="Y43" s="58"/>
      <c r="Z43" s="58"/>
      <c r="AA43" s="58"/>
      <c r="AB43" s="58"/>
      <c r="AC43" s="58"/>
      <c r="AD43" s="58"/>
    </row>
    <row r="44" spans="1:30" s="581" customFormat="1" ht="12.75">
      <c r="A44" s="714" t="s">
        <v>2759</v>
      </c>
      <c r="B44" s="714" t="s">
        <v>1500</v>
      </c>
      <c r="C44" s="714" t="s">
        <v>2777</v>
      </c>
      <c r="D44" s="878" t="s">
        <v>11</v>
      </c>
      <c r="E44" s="878" t="s">
        <v>11</v>
      </c>
      <c r="F44" s="58" t="s">
        <v>11</v>
      </c>
      <c r="G44" s="58" t="s">
        <v>11</v>
      </c>
      <c r="H44" s="58" t="s">
        <v>11</v>
      </c>
      <c r="I44" s="58" t="s">
        <v>11</v>
      </c>
      <c r="J44" s="58" t="s">
        <v>11</v>
      </c>
      <c r="K44" s="58" t="s">
        <v>11</v>
      </c>
      <c r="L44" s="58" t="s">
        <v>11</v>
      </c>
      <c r="M44" s="58" t="s">
        <v>11</v>
      </c>
      <c r="N44" s="58" t="s">
        <v>11</v>
      </c>
      <c r="O44" s="58" t="s">
        <v>11</v>
      </c>
      <c r="P44" s="58" t="s">
        <v>11</v>
      </c>
      <c r="Q44" s="58" t="s">
        <v>11</v>
      </c>
      <c r="R44" s="1257"/>
      <c r="S44" s="58" t="s">
        <v>11</v>
      </c>
      <c r="T44" s="58" t="s">
        <v>11</v>
      </c>
      <c r="U44" s="58" t="s">
        <v>11</v>
      </c>
      <c r="V44" s="58">
        <v>350</v>
      </c>
      <c r="W44" s="58" t="s">
        <v>11</v>
      </c>
      <c r="X44" s="58"/>
      <c r="Y44" s="58"/>
      <c r="Z44" s="58"/>
      <c r="AA44" s="58"/>
      <c r="AB44" s="58"/>
      <c r="AC44" s="58"/>
      <c r="AD44" s="58"/>
    </row>
    <row r="45" spans="1:30" s="581" customFormat="1" ht="12.75">
      <c r="A45" s="714" t="s">
        <v>2760</v>
      </c>
      <c r="B45" s="714" t="s">
        <v>1501</v>
      </c>
      <c r="C45" s="714" t="s">
        <v>2778</v>
      </c>
      <c r="D45" s="878" t="s">
        <v>11</v>
      </c>
      <c r="E45" s="878" t="s">
        <v>11</v>
      </c>
      <c r="F45" s="58" t="s">
        <v>11</v>
      </c>
      <c r="G45" s="58" t="s">
        <v>11</v>
      </c>
      <c r="H45" s="58" t="s">
        <v>11</v>
      </c>
      <c r="I45" s="58" t="s">
        <v>11</v>
      </c>
      <c r="J45" s="58" t="s">
        <v>11</v>
      </c>
      <c r="K45" s="58" t="s">
        <v>11</v>
      </c>
      <c r="L45" s="58" t="s">
        <v>11</v>
      </c>
      <c r="M45" s="58" t="s">
        <v>11</v>
      </c>
      <c r="N45" s="58" t="s">
        <v>11</v>
      </c>
      <c r="O45" s="58" t="s">
        <v>11</v>
      </c>
      <c r="P45" s="58" t="s">
        <v>11</v>
      </c>
      <c r="Q45" s="58" t="s">
        <v>11</v>
      </c>
      <c r="R45" s="1257"/>
      <c r="S45" s="58" t="s">
        <v>11</v>
      </c>
      <c r="T45" s="58" t="s">
        <v>11</v>
      </c>
      <c r="U45" s="58" t="s">
        <v>11</v>
      </c>
      <c r="V45" s="58" t="s">
        <v>11</v>
      </c>
      <c r="W45" s="58" t="s">
        <v>11</v>
      </c>
      <c r="X45" s="58"/>
      <c r="Y45" s="58"/>
      <c r="Z45" s="58"/>
      <c r="AA45" s="58"/>
      <c r="AB45" s="58"/>
      <c r="AC45" s="58"/>
      <c r="AD45" s="58"/>
    </row>
    <row r="46" spans="1:30" s="581" customFormat="1" ht="12.75">
      <c r="A46" s="714" t="s">
        <v>3194</v>
      </c>
      <c r="B46" s="714" t="s">
        <v>3140</v>
      </c>
      <c r="C46" s="714" t="s">
        <v>3195</v>
      </c>
      <c r="D46" s="198" t="s">
        <v>11</v>
      </c>
      <c r="E46" s="198" t="s">
        <v>11</v>
      </c>
      <c r="F46" s="198" t="s">
        <v>11</v>
      </c>
      <c r="G46" s="198" t="s">
        <v>11</v>
      </c>
      <c r="H46" s="198" t="s">
        <v>11</v>
      </c>
      <c r="I46" s="198" t="s">
        <v>11</v>
      </c>
      <c r="J46" s="198" t="s">
        <v>11</v>
      </c>
      <c r="K46" s="198" t="s">
        <v>11</v>
      </c>
      <c r="L46" s="198" t="s">
        <v>11</v>
      </c>
      <c r="M46" s="58" t="s">
        <v>11</v>
      </c>
      <c r="N46" s="58" t="s">
        <v>11</v>
      </c>
      <c r="O46" s="58" t="s">
        <v>11</v>
      </c>
      <c r="P46" s="58" t="s">
        <v>11</v>
      </c>
      <c r="Q46" s="58" t="s">
        <v>11</v>
      </c>
      <c r="R46" s="198"/>
      <c r="S46" s="58" t="s">
        <v>11</v>
      </c>
      <c r="T46" s="58" t="s">
        <v>11</v>
      </c>
      <c r="U46" s="58" t="s">
        <v>11</v>
      </c>
      <c r="V46" s="58" t="s">
        <v>11</v>
      </c>
      <c r="W46" s="58" t="s">
        <v>11</v>
      </c>
      <c r="X46" s="198"/>
      <c r="Y46" s="198"/>
      <c r="Z46" s="58"/>
      <c r="AA46" s="58"/>
      <c r="AB46" s="58"/>
      <c r="AC46" s="58"/>
      <c r="AD46" s="58"/>
    </row>
    <row r="47" spans="1:30" s="581" customFormat="1" ht="5.0999999999999996" customHeight="1">
      <c r="A47" s="714"/>
      <c r="B47" s="714"/>
      <c r="C47" s="714"/>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row>
    <row r="48" spans="1:30" s="581" customFormat="1" ht="31.5" customHeight="1">
      <c r="A48" s="854" t="s">
        <v>2768</v>
      </c>
      <c r="B48" s="854" t="s">
        <v>2742</v>
      </c>
      <c r="C48" s="854" t="s">
        <v>4551</v>
      </c>
      <c r="D48" s="1326">
        <v>23748.352500000001</v>
      </c>
      <c r="E48" s="1326">
        <f>Q48</f>
        <v>37635.602500000001</v>
      </c>
      <c r="F48" s="879">
        <v>26188.852500000001</v>
      </c>
      <c r="G48" s="879">
        <v>28438.852500000001</v>
      </c>
      <c r="H48" s="879">
        <v>29274.352500000001</v>
      </c>
      <c r="I48" s="879">
        <v>32074.352500000001</v>
      </c>
      <c r="J48" s="879">
        <v>33098.352500000001</v>
      </c>
      <c r="K48" s="879">
        <v>33897.352500000001</v>
      </c>
      <c r="L48" s="879">
        <v>34262.352500000001</v>
      </c>
      <c r="M48" s="879">
        <v>34322.352500000001</v>
      </c>
      <c r="N48" s="879">
        <v>34720.352500000001</v>
      </c>
      <c r="O48" s="879">
        <v>36316.352500000001</v>
      </c>
      <c r="P48" s="879">
        <v>37635.602500000001</v>
      </c>
      <c r="Q48" s="879">
        <v>37635.602500000001</v>
      </c>
      <c r="R48" s="1326"/>
      <c r="S48" s="879">
        <v>38044.402499999997</v>
      </c>
      <c r="T48" s="879">
        <v>39058.402499999997</v>
      </c>
      <c r="U48" s="879">
        <v>39571.1875</v>
      </c>
      <c r="V48" s="879">
        <v>39664.120499999997</v>
      </c>
      <c r="W48" s="879">
        <v>40647.488499999999</v>
      </c>
      <c r="X48" s="879"/>
      <c r="Y48" s="879"/>
      <c r="Z48" s="879"/>
      <c r="AA48" s="879"/>
      <c r="AB48" s="879"/>
      <c r="AC48" s="879"/>
      <c r="AD48" s="879"/>
    </row>
    <row r="49" spans="1:30" s="581" customFormat="1" ht="12.75">
      <c r="A49" s="667" t="s">
        <v>2743</v>
      </c>
      <c r="B49" s="667" t="s">
        <v>2677</v>
      </c>
      <c r="C49" s="667" t="s">
        <v>1514</v>
      </c>
      <c r="D49" s="58"/>
      <c r="E49" s="878"/>
      <c r="F49" s="58"/>
      <c r="G49" s="58"/>
      <c r="H49" s="58"/>
      <c r="I49" s="58"/>
      <c r="J49" s="58"/>
      <c r="K49" s="58"/>
      <c r="L49" s="58"/>
      <c r="M49" s="556"/>
      <c r="N49" s="556"/>
      <c r="O49" s="58"/>
      <c r="P49" s="58"/>
      <c r="Q49" s="58"/>
      <c r="R49" s="1257"/>
      <c r="S49" s="1292"/>
      <c r="T49" s="58"/>
      <c r="U49" s="58"/>
      <c r="V49" s="58"/>
      <c r="W49" s="58"/>
      <c r="X49" s="58"/>
      <c r="Y49" s="879"/>
      <c r="Z49" s="556"/>
      <c r="AA49" s="556"/>
      <c r="AB49" s="58"/>
      <c r="AC49" s="58"/>
      <c r="AD49" s="58"/>
    </row>
    <row r="50" spans="1:30" s="581" customFormat="1" ht="12.75">
      <c r="A50" s="714" t="s">
        <v>2757</v>
      </c>
      <c r="B50" s="714" t="s">
        <v>1497</v>
      </c>
      <c r="C50" s="714" t="s">
        <v>2775</v>
      </c>
      <c r="D50" s="878">
        <v>8424.15</v>
      </c>
      <c r="E50" s="878">
        <f t="shared" ref="E50:E54" si="5">Q50</f>
        <v>6048.4</v>
      </c>
      <c r="F50" s="58">
        <v>8594.65</v>
      </c>
      <c r="G50" s="58">
        <v>8444.65</v>
      </c>
      <c r="H50" s="58">
        <v>8542.65</v>
      </c>
      <c r="I50" s="58">
        <v>7542.65</v>
      </c>
      <c r="J50" s="58">
        <v>7266.65</v>
      </c>
      <c r="K50" s="58">
        <v>6715.65</v>
      </c>
      <c r="L50" s="58">
        <v>6860.65</v>
      </c>
      <c r="M50" s="556">
        <v>6270.65</v>
      </c>
      <c r="N50" s="556">
        <v>5900.65</v>
      </c>
      <c r="O50" s="58">
        <v>5900.65</v>
      </c>
      <c r="P50" s="58">
        <v>6048.4</v>
      </c>
      <c r="Q50" s="58">
        <v>6048.4</v>
      </c>
      <c r="R50" s="1257"/>
      <c r="S50" s="58">
        <v>5263.4</v>
      </c>
      <c r="T50" s="58">
        <v>5913.4</v>
      </c>
      <c r="U50" s="58">
        <v>5713.4</v>
      </c>
      <c r="V50" s="58">
        <v>5556.3329999999996</v>
      </c>
      <c r="W50" s="58">
        <v>5256.3329999999996</v>
      </c>
      <c r="X50" s="58"/>
      <c r="Y50" s="879"/>
      <c r="Z50" s="556"/>
      <c r="AA50" s="556"/>
      <c r="AB50" s="58"/>
      <c r="AC50" s="58"/>
      <c r="AD50" s="58"/>
    </row>
    <row r="51" spans="1:30" s="581" customFormat="1" ht="12.75">
      <c r="A51" s="714" t="s">
        <v>2758</v>
      </c>
      <c r="B51" s="714" t="s">
        <v>1499</v>
      </c>
      <c r="C51" s="714" t="s">
        <v>2776</v>
      </c>
      <c r="D51" s="878">
        <v>5434.2578000000003</v>
      </c>
      <c r="E51" s="878">
        <f t="shared" si="5"/>
        <v>6805.7578000000003</v>
      </c>
      <c r="F51" s="58">
        <v>5434.2577999999994</v>
      </c>
      <c r="G51" s="58">
        <v>5734.2577999999994</v>
      </c>
      <c r="H51" s="58">
        <v>5671.7577999999994</v>
      </c>
      <c r="I51" s="58">
        <v>6471.7577999999994</v>
      </c>
      <c r="J51" s="58">
        <v>6471.7577999999994</v>
      </c>
      <c r="K51" s="58">
        <v>6821.7578000000003</v>
      </c>
      <c r="L51" s="58">
        <v>6541.7578000000003</v>
      </c>
      <c r="M51" s="556">
        <v>6791.7578000000003</v>
      </c>
      <c r="N51" s="556">
        <v>6709.7578000000003</v>
      </c>
      <c r="O51" s="58">
        <v>6805.7578000000003</v>
      </c>
      <c r="P51" s="58">
        <v>6805.7578000000003</v>
      </c>
      <c r="Q51" s="58">
        <v>6805.7578000000003</v>
      </c>
      <c r="R51" s="1257"/>
      <c r="S51" s="58">
        <v>7205.7577999999994</v>
      </c>
      <c r="T51" s="58">
        <v>7205.7578000000003</v>
      </c>
      <c r="U51" s="58">
        <v>7342.7579999999998</v>
      </c>
      <c r="V51" s="58">
        <v>7342.7579999999998</v>
      </c>
      <c r="W51" s="58">
        <v>7727.6257999999998</v>
      </c>
      <c r="X51" s="58"/>
      <c r="Y51" s="879"/>
      <c r="Z51" s="556"/>
      <c r="AA51" s="556"/>
      <c r="AB51" s="58"/>
      <c r="AC51" s="58"/>
      <c r="AD51" s="58"/>
    </row>
    <row r="52" spans="1:30" s="581" customFormat="1" ht="12.75">
      <c r="A52" s="714" t="s">
        <v>2759</v>
      </c>
      <c r="B52" s="714" t="s">
        <v>1500</v>
      </c>
      <c r="C52" s="714" t="s">
        <v>2777</v>
      </c>
      <c r="D52" s="878">
        <v>5451.0447000000004</v>
      </c>
      <c r="E52" s="878">
        <f t="shared" si="5"/>
        <v>8101.0447000000004</v>
      </c>
      <c r="F52" s="58">
        <v>5451.0447000000004</v>
      </c>
      <c r="G52" s="58">
        <v>5451.0447000000004</v>
      </c>
      <c r="H52" s="58">
        <v>6251.0447000000004</v>
      </c>
      <c r="I52" s="58">
        <v>6251.0447000000004</v>
      </c>
      <c r="J52" s="58">
        <v>6251.0447000000004</v>
      </c>
      <c r="K52" s="58">
        <v>7251.0447000000004</v>
      </c>
      <c r="L52" s="58">
        <v>7251.0447000000004</v>
      </c>
      <c r="M52" s="556">
        <v>7251.0447000000004</v>
      </c>
      <c r="N52" s="556">
        <v>8101.0447000000004</v>
      </c>
      <c r="O52" s="58">
        <v>8101.0447000000004</v>
      </c>
      <c r="P52" s="58">
        <v>8101.0447000000004</v>
      </c>
      <c r="Q52" s="58">
        <v>8101.0447000000004</v>
      </c>
      <c r="R52" s="1257"/>
      <c r="S52" s="58">
        <v>8894.8446999999996</v>
      </c>
      <c r="T52" s="58">
        <v>8894.8446999999996</v>
      </c>
      <c r="U52" s="58">
        <v>8894.8449999999993</v>
      </c>
      <c r="V52" s="58">
        <v>9144.8446999999996</v>
      </c>
      <c r="W52" s="58">
        <v>9144.8446999999996</v>
      </c>
      <c r="X52" s="58"/>
      <c r="Y52" s="879"/>
      <c r="Z52" s="556"/>
      <c r="AA52" s="556"/>
      <c r="AB52" s="58"/>
      <c r="AC52" s="58"/>
      <c r="AD52" s="58"/>
    </row>
    <row r="53" spans="1:30" s="581" customFormat="1" ht="12.75">
      <c r="A53" s="714" t="s">
        <v>2760</v>
      </c>
      <c r="B53" s="714" t="s">
        <v>1501</v>
      </c>
      <c r="C53" s="714" t="s">
        <v>2778</v>
      </c>
      <c r="D53" s="878">
        <v>2638.9</v>
      </c>
      <c r="E53" s="878">
        <f t="shared" si="5"/>
        <v>7610.4</v>
      </c>
      <c r="F53" s="58">
        <v>2638.9</v>
      </c>
      <c r="G53" s="58">
        <v>4738.8999999999996</v>
      </c>
      <c r="H53" s="58">
        <v>4738.8999999999996</v>
      </c>
      <c r="I53" s="58">
        <v>4738.8999999999996</v>
      </c>
      <c r="J53" s="58">
        <v>6038.9</v>
      </c>
      <c r="K53" s="58">
        <v>6038.9</v>
      </c>
      <c r="L53" s="58">
        <v>6038.9</v>
      </c>
      <c r="M53" s="58">
        <v>6438.9</v>
      </c>
      <c r="N53" s="58">
        <v>6438.9</v>
      </c>
      <c r="O53" s="58">
        <v>6438.9</v>
      </c>
      <c r="P53" s="58">
        <v>7610.4</v>
      </c>
      <c r="Q53" s="58">
        <v>7610.4</v>
      </c>
      <c r="R53" s="1257"/>
      <c r="S53" s="58">
        <v>7610.4</v>
      </c>
      <c r="T53" s="1292">
        <v>7610.4</v>
      </c>
      <c r="U53" s="58">
        <v>8186.1850000000004</v>
      </c>
      <c r="V53" s="58">
        <v>8186.1850000000004</v>
      </c>
      <c r="W53" s="58">
        <v>9084.6849999999995</v>
      </c>
      <c r="X53" s="58"/>
      <c r="Y53" s="879"/>
      <c r="Z53" s="58"/>
      <c r="AA53" s="58"/>
      <c r="AB53" s="58"/>
      <c r="AC53" s="58"/>
      <c r="AD53" s="58"/>
    </row>
    <row r="54" spans="1:30" s="581" customFormat="1" ht="12.75">
      <c r="A54" s="714" t="s">
        <v>3194</v>
      </c>
      <c r="B54" s="714" t="s">
        <v>3140</v>
      </c>
      <c r="C54" s="714" t="s">
        <v>3195</v>
      </c>
      <c r="D54" s="878">
        <v>1800</v>
      </c>
      <c r="E54" s="878">
        <f t="shared" si="5"/>
        <v>9070</v>
      </c>
      <c r="F54" s="58">
        <v>4070</v>
      </c>
      <c r="G54" s="58">
        <v>4070</v>
      </c>
      <c r="H54" s="58">
        <v>4070</v>
      </c>
      <c r="I54" s="58">
        <v>7070</v>
      </c>
      <c r="J54" s="58">
        <v>7070</v>
      </c>
      <c r="K54" s="58">
        <v>7070</v>
      </c>
      <c r="L54" s="58">
        <v>7570</v>
      </c>
      <c r="M54" s="58">
        <v>7570</v>
      </c>
      <c r="N54" s="58">
        <v>7570</v>
      </c>
      <c r="O54" s="58">
        <v>9070</v>
      </c>
      <c r="P54" s="58">
        <v>9070</v>
      </c>
      <c r="Q54" s="58">
        <v>9070</v>
      </c>
      <c r="R54" s="1257"/>
      <c r="S54" s="58">
        <v>9070</v>
      </c>
      <c r="T54" s="58">
        <v>9434</v>
      </c>
      <c r="U54" s="58">
        <v>9434</v>
      </c>
      <c r="V54" s="58">
        <v>9434</v>
      </c>
      <c r="W54" s="58">
        <v>9434</v>
      </c>
      <c r="X54" s="58"/>
      <c r="Y54" s="879"/>
      <c r="Z54" s="58"/>
      <c r="AA54" s="58"/>
      <c r="AB54" s="58"/>
      <c r="AC54" s="58"/>
      <c r="AD54" s="58"/>
    </row>
    <row r="55" spans="1:30" s="581" customFormat="1" ht="5.0999999999999996" customHeight="1">
      <c r="A55" s="854"/>
      <c r="B55" s="854"/>
      <c r="C55" s="854"/>
      <c r="D55" s="58"/>
      <c r="E55" s="58"/>
      <c r="F55" s="58"/>
      <c r="G55" s="58"/>
      <c r="H55" s="58"/>
      <c r="I55" s="58"/>
      <c r="J55" s="58"/>
      <c r="K55" s="58"/>
      <c r="L55" s="58"/>
      <c r="M55" s="556"/>
      <c r="N55" s="556"/>
      <c r="O55" s="58"/>
      <c r="P55" s="58"/>
      <c r="Q55" s="58"/>
      <c r="R55" s="58"/>
      <c r="S55" s="58"/>
      <c r="T55" s="58"/>
      <c r="U55" s="58"/>
      <c r="V55" s="58"/>
      <c r="W55" s="58"/>
      <c r="X55" s="58"/>
      <c r="Y55" s="58"/>
      <c r="Z55" s="556"/>
      <c r="AA55" s="556"/>
      <c r="AB55" s="58"/>
      <c r="AC55" s="58"/>
      <c r="AD55" s="58"/>
    </row>
    <row r="56" spans="1:30" s="581" customFormat="1" ht="51">
      <c r="A56" s="854" t="s">
        <v>2761</v>
      </c>
      <c r="B56" s="854" t="s">
        <v>2699</v>
      </c>
      <c r="C56" s="854" t="s">
        <v>4552</v>
      </c>
      <c r="D56" s="58" t="s">
        <v>11</v>
      </c>
      <c r="E56" s="58" t="str">
        <f t="shared" ref="E56" si="6">+E58</f>
        <v>-</v>
      </c>
      <c r="F56" s="58" t="str">
        <f t="shared" ref="F56:K56" si="7">+F58</f>
        <v>-</v>
      </c>
      <c r="G56" s="58" t="str">
        <f t="shared" si="7"/>
        <v>-</v>
      </c>
      <c r="H56" s="58" t="str">
        <f t="shared" si="7"/>
        <v>-</v>
      </c>
      <c r="I56" s="58" t="str">
        <f t="shared" si="7"/>
        <v>-</v>
      </c>
      <c r="J56" s="58" t="str">
        <f t="shared" si="7"/>
        <v>-</v>
      </c>
      <c r="K56" s="58" t="str">
        <f t="shared" si="7"/>
        <v>-</v>
      </c>
      <c r="L56" s="58" t="str">
        <f t="shared" ref="L56:M56" si="8">+L58</f>
        <v>-</v>
      </c>
      <c r="M56" s="58" t="str">
        <f t="shared" si="8"/>
        <v>-</v>
      </c>
      <c r="N56" s="58" t="str">
        <f t="shared" ref="N56:O56" si="9">+N58</f>
        <v>-</v>
      </c>
      <c r="O56" s="58" t="str">
        <f t="shared" si="9"/>
        <v>-</v>
      </c>
      <c r="P56" s="58" t="str">
        <f t="shared" ref="P56:Q56" si="10">+P58</f>
        <v>-</v>
      </c>
      <c r="Q56" s="58" t="str">
        <f t="shared" si="10"/>
        <v>-</v>
      </c>
      <c r="R56" s="58"/>
      <c r="S56" s="58" t="str">
        <f t="shared" ref="S56:T56" si="11">+S58</f>
        <v>-</v>
      </c>
      <c r="T56" s="58" t="str">
        <f t="shared" si="11"/>
        <v>-</v>
      </c>
      <c r="U56" s="58" t="str">
        <f t="shared" ref="U56:V56" si="12">+U58</f>
        <v>-</v>
      </c>
      <c r="V56" s="58" t="str">
        <f t="shared" si="12"/>
        <v>-</v>
      </c>
      <c r="W56" s="58" t="str">
        <f t="shared" ref="W56" si="13">+W58</f>
        <v>-</v>
      </c>
      <c r="X56" s="58"/>
      <c r="Y56" s="58"/>
      <c r="Z56" s="58"/>
      <c r="AA56" s="58"/>
      <c r="AB56" s="58"/>
      <c r="AC56" s="58"/>
      <c r="AD56" s="58"/>
    </row>
    <row r="57" spans="1:30" s="581" customFormat="1" ht="12.75">
      <c r="A57" s="667" t="s">
        <v>2743</v>
      </c>
      <c r="B57" s="667" t="s">
        <v>2677</v>
      </c>
      <c r="C57" s="667" t="s">
        <v>1514</v>
      </c>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row>
    <row r="58" spans="1:30" s="581" customFormat="1" ht="12.75">
      <c r="A58" s="714" t="s">
        <v>2759</v>
      </c>
      <c r="B58" s="714" t="s">
        <v>1500</v>
      </c>
      <c r="C58" s="714" t="s">
        <v>2777</v>
      </c>
      <c r="D58" s="58" t="s">
        <v>11</v>
      </c>
      <c r="E58" s="58" t="s">
        <v>11</v>
      </c>
      <c r="F58" s="58" t="s">
        <v>11</v>
      </c>
      <c r="G58" s="58" t="s">
        <v>11</v>
      </c>
      <c r="H58" s="58" t="s">
        <v>11</v>
      </c>
      <c r="I58" s="58" t="s">
        <v>11</v>
      </c>
      <c r="J58" s="58" t="s">
        <v>11</v>
      </c>
      <c r="K58" s="58" t="s">
        <v>11</v>
      </c>
      <c r="L58" s="58" t="s">
        <v>11</v>
      </c>
      <c r="M58" s="58" t="s">
        <v>11</v>
      </c>
      <c r="N58" s="58" t="s">
        <v>11</v>
      </c>
      <c r="O58" s="58" t="s">
        <v>11</v>
      </c>
      <c r="P58" s="58" t="s">
        <v>11</v>
      </c>
      <c r="Q58" s="58" t="s">
        <v>11</v>
      </c>
      <c r="R58" s="58"/>
      <c r="S58" s="58" t="s">
        <v>11</v>
      </c>
      <c r="T58" s="58" t="s">
        <v>11</v>
      </c>
      <c r="U58" s="58" t="s">
        <v>11</v>
      </c>
      <c r="V58" s="58" t="s">
        <v>11</v>
      </c>
      <c r="W58" s="58" t="s">
        <v>11</v>
      </c>
      <c r="X58" s="58"/>
      <c r="Y58" s="58"/>
      <c r="Z58" s="58"/>
      <c r="AA58" s="58"/>
      <c r="AB58" s="58"/>
      <c r="AC58" s="58"/>
      <c r="AD58" s="58"/>
    </row>
    <row r="59" spans="1:30" s="581" customFormat="1" ht="5.0999999999999996" customHeight="1">
      <c r="A59" s="854"/>
      <c r="B59" s="854"/>
      <c r="C59" s="854"/>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row>
    <row r="60" spans="1:30" s="581" customFormat="1" ht="51">
      <c r="A60" s="854" t="s">
        <v>2952</v>
      </c>
      <c r="B60" s="854" t="s">
        <v>2700</v>
      </c>
      <c r="C60" s="854" t="s">
        <v>4553</v>
      </c>
      <c r="D60" s="58" t="s">
        <v>11</v>
      </c>
      <c r="E60" s="60" t="str">
        <f t="shared" ref="E60" si="14">+E62</f>
        <v>-</v>
      </c>
      <c r="F60" s="60" t="str">
        <f t="shared" ref="F60:K60" si="15">+F62</f>
        <v>-</v>
      </c>
      <c r="G60" s="60" t="str">
        <f t="shared" si="15"/>
        <v>-</v>
      </c>
      <c r="H60" s="60" t="str">
        <f t="shared" si="15"/>
        <v>-</v>
      </c>
      <c r="I60" s="60" t="str">
        <f t="shared" si="15"/>
        <v>-</v>
      </c>
      <c r="J60" s="60" t="str">
        <f t="shared" si="15"/>
        <v>-</v>
      </c>
      <c r="K60" s="60" t="str">
        <f t="shared" si="15"/>
        <v>-</v>
      </c>
      <c r="L60" s="60" t="str">
        <f t="shared" ref="L60:M60" si="16">+L62</f>
        <v>-</v>
      </c>
      <c r="M60" s="60" t="str">
        <f t="shared" si="16"/>
        <v>-</v>
      </c>
      <c r="N60" s="60" t="str">
        <f t="shared" ref="N60:O60" si="17">+N62</f>
        <v>-</v>
      </c>
      <c r="O60" s="60" t="str">
        <f t="shared" si="17"/>
        <v>-</v>
      </c>
      <c r="P60" s="60" t="str">
        <f t="shared" ref="P60:Q60" si="18">+P62</f>
        <v>-</v>
      </c>
      <c r="Q60" s="60" t="str">
        <f t="shared" si="18"/>
        <v>-</v>
      </c>
      <c r="R60" s="60"/>
      <c r="S60" s="60" t="str">
        <f t="shared" ref="S60:T60" si="19">+S62</f>
        <v>-</v>
      </c>
      <c r="T60" s="60" t="str">
        <f t="shared" si="19"/>
        <v>-</v>
      </c>
      <c r="U60" s="60" t="str">
        <f t="shared" ref="U60:V60" si="20">+U62</f>
        <v>-</v>
      </c>
      <c r="V60" s="60" t="str">
        <f t="shared" si="20"/>
        <v>-</v>
      </c>
      <c r="W60" s="60" t="str">
        <f t="shared" ref="W60" si="21">+W62</f>
        <v>-</v>
      </c>
      <c r="X60" s="60"/>
      <c r="Y60" s="60"/>
      <c r="Z60" s="60"/>
      <c r="AA60" s="60"/>
      <c r="AB60" s="60"/>
      <c r="AC60" s="60"/>
      <c r="AD60" s="60"/>
    </row>
    <row r="61" spans="1:30" s="581" customFormat="1" ht="12.75">
      <c r="A61" s="667" t="s">
        <v>2743</v>
      </c>
      <c r="B61" s="667" t="s">
        <v>2677</v>
      </c>
      <c r="C61" s="667" t="s">
        <v>1514</v>
      </c>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row>
    <row r="62" spans="1:30" s="581" customFormat="1" ht="12.75">
      <c r="A62" s="714" t="s">
        <v>2759</v>
      </c>
      <c r="B62" s="714" t="s">
        <v>1500</v>
      </c>
      <c r="C62" s="714" t="s">
        <v>2777</v>
      </c>
      <c r="D62" s="58" t="s">
        <v>11</v>
      </c>
      <c r="E62" s="58" t="s">
        <v>11</v>
      </c>
      <c r="F62" s="58" t="s">
        <v>11</v>
      </c>
      <c r="G62" s="58" t="s">
        <v>11</v>
      </c>
      <c r="H62" s="58" t="s">
        <v>11</v>
      </c>
      <c r="I62" s="58" t="s">
        <v>11</v>
      </c>
      <c r="J62" s="58" t="s">
        <v>11</v>
      </c>
      <c r="K62" s="58" t="s">
        <v>11</v>
      </c>
      <c r="L62" s="58" t="s">
        <v>11</v>
      </c>
      <c r="M62" s="58" t="s">
        <v>11</v>
      </c>
      <c r="N62" s="58" t="s">
        <v>11</v>
      </c>
      <c r="O62" s="58" t="s">
        <v>11</v>
      </c>
      <c r="P62" s="58" t="s">
        <v>11</v>
      </c>
      <c r="Q62" s="58" t="s">
        <v>11</v>
      </c>
      <c r="R62" s="58"/>
      <c r="S62" s="58" t="s">
        <v>11</v>
      </c>
      <c r="T62" s="58" t="s">
        <v>11</v>
      </c>
      <c r="U62" s="58" t="s">
        <v>11</v>
      </c>
      <c r="V62" s="58" t="s">
        <v>11</v>
      </c>
      <c r="W62" s="58" t="s">
        <v>11</v>
      </c>
      <c r="X62" s="58"/>
      <c r="Y62" s="58"/>
      <c r="Z62" s="58"/>
      <c r="AA62" s="58"/>
      <c r="AB62" s="58"/>
      <c r="AC62" s="58"/>
      <c r="AD62" s="58"/>
    </row>
    <row r="63" spans="1:30" s="581" customFormat="1" ht="5.0999999999999996" customHeight="1">
      <c r="A63" s="854"/>
      <c r="B63" s="854"/>
      <c r="C63" s="854"/>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row>
    <row r="64" spans="1:30" s="581" customFormat="1" ht="25.5">
      <c r="A64" s="854" t="s">
        <v>2769</v>
      </c>
      <c r="B64" s="854" t="s">
        <v>2701</v>
      </c>
      <c r="C64" s="854" t="s">
        <v>4554</v>
      </c>
      <c r="D64" s="60">
        <v>49.4</v>
      </c>
      <c r="E64" s="60">
        <v>49.4</v>
      </c>
      <c r="F64" s="60">
        <f>+F66</f>
        <v>49.4</v>
      </c>
      <c r="G64" s="60">
        <f>+G66</f>
        <v>49.4</v>
      </c>
      <c r="H64" s="60">
        <v>49.4</v>
      </c>
      <c r="I64" s="60">
        <v>49.4</v>
      </c>
      <c r="J64" s="60">
        <v>49.4</v>
      </c>
      <c r="K64" s="60">
        <v>49.4</v>
      </c>
      <c r="L64" s="60">
        <v>49.4</v>
      </c>
      <c r="M64" s="60">
        <v>49.4</v>
      </c>
      <c r="N64" s="60">
        <v>49.4</v>
      </c>
      <c r="O64" s="60">
        <v>49.4</v>
      </c>
      <c r="P64" s="60">
        <v>49.4</v>
      </c>
      <c r="Q64" s="60">
        <v>49.4</v>
      </c>
      <c r="R64" s="60"/>
      <c r="S64" s="60">
        <v>49.4</v>
      </c>
      <c r="T64" s="60">
        <v>49.4</v>
      </c>
      <c r="U64" s="60">
        <v>49.4</v>
      </c>
      <c r="V64" s="60">
        <v>49.4</v>
      </c>
      <c r="W64" s="60">
        <v>49.4</v>
      </c>
      <c r="X64" s="60"/>
      <c r="Y64" s="60"/>
      <c r="Z64" s="60"/>
      <c r="AA64" s="60"/>
      <c r="AB64" s="60"/>
      <c r="AC64" s="60"/>
      <c r="AD64" s="60"/>
    </row>
    <row r="65" spans="1:30" s="581" customFormat="1" ht="12.75">
      <c r="A65" s="667" t="s">
        <v>2743</v>
      </c>
      <c r="B65" s="667" t="s">
        <v>2677</v>
      </c>
      <c r="C65" s="667" t="s">
        <v>1514</v>
      </c>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row>
    <row r="66" spans="1:30" s="581" customFormat="1" ht="13.5" thickBot="1">
      <c r="A66" s="858" t="s">
        <v>2759</v>
      </c>
      <c r="B66" s="858" t="s">
        <v>1500</v>
      </c>
      <c r="C66" s="858" t="s">
        <v>2777</v>
      </c>
      <c r="D66" s="146">
        <v>49.4</v>
      </c>
      <c r="E66" s="146">
        <v>49.4</v>
      </c>
      <c r="F66" s="146">
        <v>49.4</v>
      </c>
      <c r="G66" s="146">
        <v>49.4</v>
      </c>
      <c r="H66" s="146">
        <v>49.4</v>
      </c>
      <c r="I66" s="146">
        <v>49.4</v>
      </c>
      <c r="J66" s="146">
        <v>49.4</v>
      </c>
      <c r="K66" s="146">
        <v>49.4</v>
      </c>
      <c r="L66" s="146">
        <v>49.4</v>
      </c>
      <c r="M66" s="146">
        <v>49.4</v>
      </c>
      <c r="N66" s="146">
        <v>49.4</v>
      </c>
      <c r="O66" s="146">
        <v>49.4</v>
      </c>
      <c r="P66" s="146">
        <v>49.4</v>
      </c>
      <c r="Q66" s="146">
        <v>49.4</v>
      </c>
      <c r="R66" s="146"/>
      <c r="S66" s="146">
        <v>49.4</v>
      </c>
      <c r="T66" s="146">
        <v>49.4</v>
      </c>
      <c r="U66" s="146">
        <v>49.4</v>
      </c>
      <c r="V66" s="146">
        <v>49.4</v>
      </c>
      <c r="W66" s="146">
        <v>49.4</v>
      </c>
      <c r="X66" s="146"/>
      <c r="Y66" s="146"/>
      <c r="Z66" s="146"/>
      <c r="AA66" s="146"/>
      <c r="AB66" s="146"/>
      <c r="AC66" s="146"/>
      <c r="AD66" s="146"/>
    </row>
    <row r="67" spans="1:30" s="91" customFormat="1" ht="5.0999999999999996" customHeight="1">
      <c r="A67" s="209"/>
      <c r="B67" s="209"/>
      <c r="C67" s="209"/>
      <c r="D67" s="212"/>
      <c r="E67" s="212"/>
      <c r="F67" s="212"/>
      <c r="G67" s="212"/>
      <c r="H67" s="212"/>
      <c r="I67" s="212"/>
      <c r="J67" s="95"/>
      <c r="K67" s="95"/>
      <c r="L67" s="95"/>
      <c r="M67" s="95"/>
      <c r="N67" s="95"/>
      <c r="O67" s="95"/>
      <c r="P67" s="95"/>
      <c r="Q67" s="95"/>
      <c r="R67" s="212"/>
      <c r="S67" s="212"/>
      <c r="T67" s="212"/>
      <c r="U67" s="212"/>
      <c r="V67" s="212"/>
      <c r="W67" s="95"/>
      <c r="X67" s="95"/>
      <c r="Y67" s="95"/>
      <c r="Z67" s="95"/>
      <c r="AA67" s="95"/>
      <c r="AB67" s="95"/>
      <c r="AC67" s="95"/>
      <c r="AD67" s="95"/>
    </row>
    <row r="68" spans="1:30" s="91" customFormat="1" ht="12.75">
      <c r="A68" s="6" t="s">
        <v>2745</v>
      </c>
      <c r="B68" s="6" t="s">
        <v>2675</v>
      </c>
      <c r="C68" s="884" t="s">
        <v>2746</v>
      </c>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row>
  </sheetData>
  <mergeCells count="8">
    <mergeCell ref="R5:R6"/>
    <mergeCell ref="S5:AD5"/>
    <mergeCell ref="A5:A6"/>
    <mergeCell ref="B5:B6"/>
    <mergeCell ref="C5:C6"/>
    <mergeCell ref="E5:E6"/>
    <mergeCell ref="F5:Q5"/>
    <mergeCell ref="D5:D6"/>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
  <sheetViews>
    <sheetView zoomScale="80" zoomScaleNormal="80" workbookViewId="0">
      <pane xSplit="3" ySplit="6" topLeftCell="D7"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1" width="45.140625" style="24" customWidth="1"/>
    <col min="2" max="3" width="40.7109375" style="24" customWidth="1"/>
    <col min="4" max="16384" width="9.140625" style="24"/>
  </cols>
  <sheetData>
    <row r="1" spans="1:29" ht="15" customHeight="1">
      <c r="A1" s="49" t="s">
        <v>595</v>
      </c>
      <c r="B1" s="49" t="s">
        <v>202</v>
      </c>
      <c r="C1" s="49" t="s">
        <v>596</v>
      </c>
    </row>
    <row r="2" spans="1:29" ht="5.0999999999999996" customHeight="1">
      <c r="A2" s="49"/>
      <c r="B2" s="49"/>
      <c r="C2" s="49"/>
    </row>
    <row r="3" spans="1:29" s="142" customFormat="1" ht="18.75" customHeight="1">
      <c r="A3" s="1336" t="s">
        <v>5717</v>
      </c>
      <c r="B3" s="193" t="s">
        <v>5667</v>
      </c>
      <c r="C3" s="1336" t="s">
        <v>5718</v>
      </c>
    </row>
    <row r="4" spans="1:29" s="95" customFormat="1" ht="5.0999999999999996" customHeight="1" thickBot="1">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row>
    <row r="5" spans="1:29" s="95" customFormat="1" ht="17.100000000000001" customHeight="1">
      <c r="A5" s="1449"/>
      <c r="B5" s="1449"/>
      <c r="C5" s="1449"/>
      <c r="D5" s="1357">
        <v>2018</v>
      </c>
      <c r="E5" s="1359">
        <v>2018</v>
      </c>
      <c r="F5" s="1360"/>
      <c r="G5" s="1360"/>
      <c r="H5" s="1360"/>
      <c r="I5" s="1360"/>
      <c r="J5" s="1360"/>
      <c r="K5" s="1360"/>
      <c r="L5" s="1360"/>
      <c r="M5" s="1360"/>
      <c r="N5" s="1360"/>
      <c r="O5" s="1360"/>
      <c r="P5" s="1361"/>
      <c r="Q5" s="1357">
        <v>2019</v>
      </c>
      <c r="R5" s="1359">
        <v>2019</v>
      </c>
      <c r="S5" s="1360"/>
      <c r="T5" s="1360"/>
      <c r="U5" s="1360"/>
      <c r="V5" s="1360"/>
      <c r="W5" s="1360"/>
      <c r="X5" s="1360"/>
      <c r="Y5" s="1360"/>
      <c r="Z5" s="1360"/>
      <c r="AA5" s="1360"/>
      <c r="AB5" s="1360"/>
      <c r="AC5" s="1361"/>
    </row>
    <row r="6" spans="1:29" s="179" customFormat="1" ht="17.100000000000001" customHeight="1" thickBot="1">
      <c r="A6" s="1450"/>
      <c r="B6" s="1450"/>
      <c r="C6" s="1450"/>
      <c r="D6" s="1358"/>
      <c r="E6" s="129" t="s">
        <v>777</v>
      </c>
      <c r="F6" s="129" t="s">
        <v>778</v>
      </c>
      <c r="G6" s="129" t="s">
        <v>779</v>
      </c>
      <c r="H6" s="129" t="s">
        <v>780</v>
      </c>
      <c r="I6" s="129" t="s">
        <v>781</v>
      </c>
      <c r="J6" s="129" t="s">
        <v>782</v>
      </c>
      <c r="K6" s="129" t="s">
        <v>783</v>
      </c>
      <c r="L6" s="129" t="s">
        <v>784</v>
      </c>
      <c r="M6" s="129" t="s">
        <v>785</v>
      </c>
      <c r="N6" s="129" t="s">
        <v>786</v>
      </c>
      <c r="O6" s="129" t="s">
        <v>787</v>
      </c>
      <c r="P6" s="129" t="s">
        <v>788</v>
      </c>
      <c r="Q6" s="1358"/>
      <c r="R6" s="129" t="s">
        <v>777</v>
      </c>
      <c r="S6" s="129" t="s">
        <v>778</v>
      </c>
      <c r="T6" s="129" t="s">
        <v>779</v>
      </c>
      <c r="U6" s="129" t="s">
        <v>780</v>
      </c>
      <c r="V6" s="129" t="s">
        <v>781</v>
      </c>
      <c r="W6" s="129" t="s">
        <v>782</v>
      </c>
      <c r="X6" s="129" t="s">
        <v>783</v>
      </c>
      <c r="Y6" s="129" t="s">
        <v>784</v>
      </c>
      <c r="Z6" s="129" t="s">
        <v>785</v>
      </c>
      <c r="AA6" s="129" t="s">
        <v>786</v>
      </c>
      <c r="AB6" s="129" t="s">
        <v>787</v>
      </c>
      <c r="AC6" s="129" t="s">
        <v>788</v>
      </c>
    </row>
    <row r="7" spans="1:29" s="179" customFormat="1" ht="5.0999999999999996" customHeight="1">
      <c r="A7" s="651"/>
      <c r="B7" s="651"/>
      <c r="C7" s="651"/>
      <c r="D7" s="121"/>
      <c r="E7" s="3"/>
      <c r="F7" s="3"/>
      <c r="G7" s="3"/>
      <c r="H7" s="3"/>
      <c r="I7" s="3"/>
      <c r="J7" s="3"/>
      <c r="K7" s="3"/>
      <c r="L7" s="3"/>
      <c r="M7" s="3"/>
      <c r="N7" s="3"/>
      <c r="O7" s="3"/>
      <c r="P7" s="3"/>
      <c r="Q7" s="121"/>
      <c r="R7" s="3"/>
      <c r="S7" s="3"/>
      <c r="T7" s="3"/>
      <c r="U7" s="3"/>
      <c r="V7" s="3"/>
      <c r="W7" s="3"/>
      <c r="X7" s="3"/>
      <c r="Y7" s="3"/>
      <c r="Z7" s="3"/>
      <c r="AA7" s="3"/>
      <c r="AB7" s="3"/>
      <c r="AC7" s="3"/>
    </row>
    <row r="8" spans="1:29" s="179" customFormat="1" ht="12.75" customHeight="1">
      <c r="A8" s="417" t="s">
        <v>2262</v>
      </c>
      <c r="B8" s="417" t="s">
        <v>165</v>
      </c>
      <c r="C8" s="417" t="s">
        <v>2263</v>
      </c>
      <c r="D8" s="149"/>
      <c r="E8" s="357"/>
      <c r="F8" s="357"/>
      <c r="G8" s="357"/>
      <c r="H8" s="357"/>
      <c r="I8" s="357"/>
      <c r="J8" s="149"/>
      <c r="K8" s="149"/>
      <c r="L8" s="149"/>
      <c r="M8" s="149"/>
      <c r="N8" s="149"/>
      <c r="O8" s="149"/>
      <c r="P8" s="149"/>
      <c r="Q8" s="149"/>
      <c r="R8" s="357"/>
      <c r="S8" s="357"/>
      <c r="T8" s="357"/>
      <c r="U8" s="357"/>
      <c r="V8" s="357"/>
      <c r="W8" s="149"/>
      <c r="X8" s="149"/>
      <c r="Y8" s="149"/>
      <c r="Z8" s="149"/>
      <c r="AA8" s="149"/>
      <c r="AB8" s="149"/>
      <c r="AC8" s="149"/>
    </row>
    <row r="9" spans="1:29" s="179" customFormat="1" ht="12.75" customHeight="1">
      <c r="A9" s="652" t="s">
        <v>2264</v>
      </c>
      <c r="B9" s="652" t="s">
        <v>166</v>
      </c>
      <c r="C9" s="652" t="s">
        <v>2269</v>
      </c>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row>
    <row r="10" spans="1:29" s="95" customFormat="1" ht="14.25" customHeight="1">
      <c r="A10" s="653" t="s">
        <v>1526</v>
      </c>
      <c r="B10" s="653" t="s">
        <v>1445</v>
      </c>
      <c r="C10" s="653" t="s">
        <v>1527</v>
      </c>
      <c r="D10" s="8" t="s">
        <v>11</v>
      </c>
      <c r="E10" s="8" t="s">
        <v>11</v>
      </c>
      <c r="F10" s="8" t="s">
        <v>11</v>
      </c>
      <c r="G10" s="8" t="s">
        <v>11</v>
      </c>
      <c r="H10" s="8" t="s">
        <v>11</v>
      </c>
      <c r="I10" s="8" t="s">
        <v>11</v>
      </c>
      <c r="J10" s="8" t="s">
        <v>11</v>
      </c>
      <c r="K10" s="8" t="s">
        <v>11</v>
      </c>
      <c r="L10" s="8" t="s">
        <v>11</v>
      </c>
      <c r="M10" s="8" t="s">
        <v>11</v>
      </c>
      <c r="N10" s="8" t="s">
        <v>11</v>
      </c>
      <c r="O10" s="8" t="s">
        <v>11</v>
      </c>
      <c r="P10" s="8" t="s">
        <v>11</v>
      </c>
      <c r="Q10" s="8"/>
      <c r="R10" s="8" t="s">
        <v>11</v>
      </c>
      <c r="S10" s="8" t="s">
        <v>11</v>
      </c>
      <c r="T10" s="8" t="s">
        <v>11</v>
      </c>
      <c r="U10" s="8" t="s">
        <v>11</v>
      </c>
      <c r="V10" s="8" t="s">
        <v>11</v>
      </c>
      <c r="W10" s="8"/>
      <c r="X10" s="8"/>
      <c r="Y10" s="8"/>
      <c r="Z10" s="8"/>
      <c r="AA10" s="8"/>
      <c r="AB10" s="8"/>
      <c r="AC10" s="8"/>
    </row>
    <row r="11" spans="1:29" s="95" customFormat="1" ht="14.25" customHeight="1">
      <c r="A11" s="653" t="s">
        <v>1469</v>
      </c>
      <c r="B11" s="653" t="s">
        <v>167</v>
      </c>
      <c r="C11" s="653" t="s">
        <v>1470</v>
      </c>
      <c r="D11" s="195" t="s">
        <v>11</v>
      </c>
      <c r="E11" s="195" t="s">
        <v>11</v>
      </c>
      <c r="F11" s="195" t="s">
        <v>11</v>
      </c>
      <c r="G11" s="195" t="s">
        <v>11</v>
      </c>
      <c r="H11" s="195" t="s">
        <v>11</v>
      </c>
      <c r="I11" s="195" t="s">
        <v>11</v>
      </c>
      <c r="J11" s="195" t="s">
        <v>11</v>
      </c>
      <c r="K11" s="195" t="s">
        <v>11</v>
      </c>
      <c r="L11" s="195" t="s">
        <v>11</v>
      </c>
      <c r="M11" s="195" t="s">
        <v>11</v>
      </c>
      <c r="N11" s="195" t="s">
        <v>11</v>
      </c>
      <c r="O11" s="195" t="s">
        <v>11</v>
      </c>
      <c r="P11" s="195" t="s">
        <v>11</v>
      </c>
      <c r="Q11" s="195"/>
      <c r="R11" s="195" t="s">
        <v>11</v>
      </c>
      <c r="S11" s="195" t="s">
        <v>11</v>
      </c>
      <c r="T11" s="195" t="s">
        <v>11</v>
      </c>
      <c r="U11" s="195" t="s">
        <v>11</v>
      </c>
      <c r="V11" s="195" t="s">
        <v>11</v>
      </c>
      <c r="W11" s="195"/>
      <c r="X11" s="195"/>
      <c r="Y11" s="195"/>
      <c r="Z11" s="195"/>
      <c r="AA11" s="195"/>
      <c r="AB11" s="195"/>
      <c r="AC11" s="195"/>
    </row>
    <row r="12" spans="1:29" s="95" customFormat="1" ht="25.5">
      <c r="A12" s="572" t="s">
        <v>2265</v>
      </c>
      <c r="B12" s="653" t="s">
        <v>1447</v>
      </c>
      <c r="C12" s="653" t="s">
        <v>1529</v>
      </c>
      <c r="D12" s="17" t="s">
        <v>11</v>
      </c>
      <c r="E12" s="17" t="s">
        <v>11</v>
      </c>
      <c r="F12" s="17" t="s">
        <v>11</v>
      </c>
      <c r="G12" s="17" t="s">
        <v>11</v>
      </c>
      <c r="H12" s="17" t="s">
        <v>11</v>
      </c>
      <c r="I12" s="17" t="s">
        <v>11</v>
      </c>
      <c r="J12" s="17" t="s">
        <v>11</v>
      </c>
      <c r="K12" s="17" t="s">
        <v>11</v>
      </c>
      <c r="L12" s="17" t="s">
        <v>11</v>
      </c>
      <c r="M12" s="17" t="s">
        <v>11</v>
      </c>
      <c r="N12" s="17" t="s">
        <v>11</v>
      </c>
      <c r="O12" s="17" t="s">
        <v>11</v>
      </c>
      <c r="P12" s="17" t="s">
        <v>11</v>
      </c>
      <c r="Q12" s="17"/>
      <c r="R12" s="17" t="s">
        <v>11</v>
      </c>
      <c r="S12" s="17" t="s">
        <v>11</v>
      </c>
      <c r="T12" s="17" t="s">
        <v>11</v>
      </c>
      <c r="U12" s="17" t="s">
        <v>11</v>
      </c>
      <c r="V12" s="17" t="s">
        <v>11</v>
      </c>
      <c r="W12" s="17"/>
      <c r="X12" s="17"/>
      <c r="Y12" s="17"/>
      <c r="Z12" s="17"/>
      <c r="AA12" s="17"/>
      <c r="AB12" s="17"/>
      <c r="AC12" s="17"/>
    </row>
    <row r="13" spans="1:29" s="95" customFormat="1" ht="14.25" customHeight="1">
      <c r="A13" s="653" t="s">
        <v>2266</v>
      </c>
      <c r="B13" s="653" t="s">
        <v>168</v>
      </c>
      <c r="C13" s="653" t="s">
        <v>1531</v>
      </c>
      <c r="D13" s="17" t="s">
        <v>11</v>
      </c>
      <c r="E13" s="17" t="s">
        <v>11</v>
      </c>
      <c r="F13" s="17" t="s">
        <v>11</v>
      </c>
      <c r="G13" s="17" t="s">
        <v>11</v>
      </c>
      <c r="H13" s="17" t="s">
        <v>11</v>
      </c>
      <c r="I13" s="17" t="s">
        <v>11</v>
      </c>
      <c r="J13" s="17" t="s">
        <v>11</v>
      </c>
      <c r="K13" s="17" t="s">
        <v>11</v>
      </c>
      <c r="L13" s="17" t="s">
        <v>11</v>
      </c>
      <c r="M13" s="17" t="s">
        <v>11</v>
      </c>
      <c r="N13" s="17" t="s">
        <v>11</v>
      </c>
      <c r="O13" s="17" t="s">
        <v>11</v>
      </c>
      <c r="P13" s="17" t="s">
        <v>11</v>
      </c>
      <c r="Q13" s="17"/>
      <c r="R13" s="17" t="s">
        <v>11</v>
      </c>
      <c r="S13" s="17" t="s">
        <v>11</v>
      </c>
      <c r="T13" s="17" t="s">
        <v>11</v>
      </c>
      <c r="U13" s="17" t="s">
        <v>11</v>
      </c>
      <c r="V13" s="17" t="s">
        <v>11</v>
      </c>
      <c r="W13" s="17"/>
      <c r="X13" s="17"/>
      <c r="Y13" s="17"/>
      <c r="Z13" s="17"/>
      <c r="AA13" s="17"/>
      <c r="AB13" s="17"/>
      <c r="AC13" s="17"/>
    </row>
    <row r="14" spans="1:29" s="95" customFormat="1" ht="5.0999999999999996" customHeight="1">
      <c r="A14" s="653"/>
      <c r="B14" s="653"/>
      <c r="C14" s="653"/>
      <c r="D14" s="17" t="s">
        <v>11</v>
      </c>
      <c r="E14" s="17" t="s">
        <v>11</v>
      </c>
      <c r="F14" s="17" t="s">
        <v>11</v>
      </c>
      <c r="G14" s="17" t="s">
        <v>11</v>
      </c>
      <c r="H14" s="17" t="s">
        <v>11</v>
      </c>
      <c r="I14" s="17" t="s">
        <v>11</v>
      </c>
      <c r="J14" s="17" t="s">
        <v>11</v>
      </c>
      <c r="K14" s="17" t="s">
        <v>11</v>
      </c>
      <c r="L14" s="17" t="s">
        <v>11</v>
      </c>
      <c r="M14" s="17" t="s">
        <v>11</v>
      </c>
      <c r="N14" s="17" t="s">
        <v>11</v>
      </c>
      <c r="O14" s="17" t="s">
        <v>11</v>
      </c>
      <c r="P14" s="17" t="s">
        <v>11</v>
      </c>
      <c r="Q14" s="17"/>
      <c r="R14" s="17" t="s">
        <v>11</v>
      </c>
      <c r="S14" s="17" t="s">
        <v>11</v>
      </c>
      <c r="T14" s="17" t="s">
        <v>11</v>
      </c>
      <c r="U14" s="17"/>
      <c r="V14" s="17"/>
      <c r="W14" s="17"/>
      <c r="X14" s="17"/>
      <c r="Y14" s="17"/>
      <c r="Z14" s="17"/>
      <c r="AA14" s="17"/>
      <c r="AB14" s="17"/>
      <c r="AC14" s="17"/>
    </row>
    <row r="15" spans="1:29" s="179" customFormat="1" ht="12.75" customHeight="1">
      <c r="A15" s="652" t="s">
        <v>2267</v>
      </c>
      <c r="B15" s="652" t="s">
        <v>169</v>
      </c>
      <c r="C15" s="652" t="s">
        <v>2270</v>
      </c>
      <c r="D15" s="357"/>
      <c r="E15" s="357"/>
      <c r="F15" s="357"/>
      <c r="G15" s="357"/>
      <c r="H15" s="357"/>
      <c r="I15" s="357"/>
      <c r="J15" s="357"/>
      <c r="K15" s="357"/>
      <c r="L15" s="357"/>
      <c r="M15" s="357"/>
      <c r="N15" s="357"/>
      <c r="O15" s="357"/>
      <c r="P15" s="357"/>
      <c r="Q15" s="357"/>
      <c r="R15" s="357"/>
      <c r="S15" s="357"/>
      <c r="T15" s="357"/>
      <c r="U15" s="357"/>
      <c r="V15" s="357"/>
      <c r="W15" s="357"/>
      <c r="X15" s="357"/>
      <c r="Y15" s="357"/>
      <c r="Z15" s="357"/>
      <c r="AA15" s="357"/>
      <c r="AB15" s="357"/>
      <c r="AC15" s="357"/>
    </row>
    <row r="16" spans="1:29" s="95" customFormat="1" ht="15" customHeight="1">
      <c r="A16" s="653" t="s">
        <v>1526</v>
      </c>
      <c r="B16" s="653" t="s">
        <v>1445</v>
      </c>
      <c r="C16" s="653" t="s">
        <v>1527</v>
      </c>
      <c r="D16" s="13" t="s">
        <v>11</v>
      </c>
      <c r="E16" s="13" t="s">
        <v>11</v>
      </c>
      <c r="F16" s="13" t="s">
        <v>11</v>
      </c>
      <c r="G16" s="13" t="s">
        <v>11</v>
      </c>
      <c r="H16" s="13" t="s">
        <v>11</v>
      </c>
      <c r="I16" s="13" t="s">
        <v>11</v>
      </c>
      <c r="J16" s="13" t="s">
        <v>11</v>
      </c>
      <c r="K16" s="13" t="s">
        <v>11</v>
      </c>
      <c r="L16" s="13" t="s">
        <v>11</v>
      </c>
      <c r="M16" s="13" t="s">
        <v>11</v>
      </c>
      <c r="N16" s="13" t="s">
        <v>11</v>
      </c>
      <c r="O16" s="13" t="s">
        <v>11</v>
      </c>
      <c r="P16" s="13" t="s">
        <v>11</v>
      </c>
      <c r="Q16" s="13"/>
      <c r="R16" s="13" t="s">
        <v>11</v>
      </c>
      <c r="S16" s="13" t="s">
        <v>11</v>
      </c>
      <c r="T16" s="13" t="s">
        <v>11</v>
      </c>
      <c r="U16" s="13" t="s">
        <v>11</v>
      </c>
      <c r="V16" s="13" t="s">
        <v>11</v>
      </c>
      <c r="W16" s="13"/>
      <c r="X16" s="13"/>
      <c r="Y16" s="13"/>
      <c r="Z16" s="13"/>
      <c r="AA16" s="13"/>
      <c r="AB16" s="13"/>
      <c r="AC16" s="13"/>
    </row>
    <row r="17" spans="1:29" s="95" customFormat="1" ht="15" customHeight="1">
      <c r="A17" s="653" t="s">
        <v>1469</v>
      </c>
      <c r="B17" s="653" t="s">
        <v>167</v>
      </c>
      <c r="C17" s="653" t="s">
        <v>1470</v>
      </c>
      <c r="D17" s="195" t="s">
        <v>11</v>
      </c>
      <c r="E17" s="195" t="s">
        <v>11</v>
      </c>
      <c r="F17" s="195" t="s">
        <v>11</v>
      </c>
      <c r="G17" s="195" t="s">
        <v>11</v>
      </c>
      <c r="H17" s="195" t="s">
        <v>11</v>
      </c>
      <c r="I17" s="195" t="s">
        <v>11</v>
      </c>
      <c r="J17" s="195" t="s">
        <v>11</v>
      </c>
      <c r="K17" s="195" t="s">
        <v>11</v>
      </c>
      <c r="L17" s="195" t="s">
        <v>11</v>
      </c>
      <c r="M17" s="195" t="s">
        <v>11</v>
      </c>
      <c r="N17" s="195" t="s">
        <v>11</v>
      </c>
      <c r="O17" s="195" t="s">
        <v>11</v>
      </c>
      <c r="P17" s="195" t="s">
        <v>11</v>
      </c>
      <c r="Q17" s="195"/>
      <c r="R17" s="195" t="s">
        <v>11</v>
      </c>
      <c r="S17" s="195" t="s">
        <v>11</v>
      </c>
      <c r="T17" s="195" t="s">
        <v>11</v>
      </c>
      <c r="U17" s="195" t="s">
        <v>11</v>
      </c>
      <c r="V17" s="195" t="s">
        <v>11</v>
      </c>
      <c r="W17" s="195"/>
      <c r="X17" s="195"/>
      <c r="Y17" s="195"/>
      <c r="Z17" s="195"/>
      <c r="AA17" s="195"/>
      <c r="AB17" s="195"/>
      <c r="AC17" s="195"/>
    </row>
    <row r="18" spans="1:29" s="95" customFormat="1" ht="25.5">
      <c r="A18" s="572" t="s">
        <v>2265</v>
      </c>
      <c r="B18" s="653" t="s">
        <v>1447</v>
      </c>
      <c r="C18" s="653" t="s">
        <v>1529</v>
      </c>
      <c r="D18" s="17" t="s">
        <v>11</v>
      </c>
      <c r="E18" s="17" t="s">
        <v>11</v>
      </c>
      <c r="F18" s="17" t="s">
        <v>11</v>
      </c>
      <c r="G18" s="17" t="s">
        <v>11</v>
      </c>
      <c r="H18" s="17" t="s">
        <v>11</v>
      </c>
      <c r="I18" s="17" t="s">
        <v>11</v>
      </c>
      <c r="J18" s="17" t="s">
        <v>11</v>
      </c>
      <c r="K18" s="17" t="s">
        <v>11</v>
      </c>
      <c r="L18" s="17" t="s">
        <v>11</v>
      </c>
      <c r="M18" s="17" t="s">
        <v>11</v>
      </c>
      <c r="N18" s="17" t="s">
        <v>11</v>
      </c>
      <c r="O18" s="17" t="s">
        <v>11</v>
      </c>
      <c r="P18" s="17" t="s">
        <v>11</v>
      </c>
      <c r="Q18" s="17"/>
      <c r="R18" s="17" t="s">
        <v>11</v>
      </c>
      <c r="S18" s="17" t="s">
        <v>11</v>
      </c>
      <c r="T18" s="17" t="s">
        <v>11</v>
      </c>
      <c r="U18" s="17" t="s">
        <v>11</v>
      </c>
      <c r="V18" s="17" t="s">
        <v>11</v>
      </c>
      <c r="W18" s="17"/>
      <c r="X18" s="17"/>
      <c r="Y18" s="17"/>
      <c r="Z18" s="17"/>
      <c r="AA18" s="17"/>
      <c r="AB18" s="17"/>
      <c r="AC18" s="17"/>
    </row>
    <row r="19" spans="1:29" s="91" customFormat="1" ht="15" customHeight="1">
      <c r="A19" s="653" t="s">
        <v>2266</v>
      </c>
      <c r="B19" s="653" t="s">
        <v>168</v>
      </c>
      <c r="C19" s="653" t="s">
        <v>1531</v>
      </c>
      <c r="D19" s="17" t="s">
        <v>11</v>
      </c>
      <c r="E19" s="17" t="s">
        <v>11</v>
      </c>
      <c r="F19" s="17" t="s">
        <v>11</v>
      </c>
      <c r="G19" s="17" t="s">
        <v>11</v>
      </c>
      <c r="H19" s="17" t="s">
        <v>11</v>
      </c>
      <c r="I19" s="17" t="s">
        <v>11</v>
      </c>
      <c r="J19" s="17" t="s">
        <v>11</v>
      </c>
      <c r="K19" s="17" t="s">
        <v>11</v>
      </c>
      <c r="L19" s="17" t="s">
        <v>11</v>
      </c>
      <c r="M19" s="17" t="s">
        <v>11</v>
      </c>
      <c r="N19" s="17" t="s">
        <v>11</v>
      </c>
      <c r="O19" s="17" t="s">
        <v>11</v>
      </c>
      <c r="P19" s="17" t="s">
        <v>11</v>
      </c>
      <c r="Q19" s="17"/>
      <c r="R19" s="17" t="s">
        <v>11</v>
      </c>
      <c r="S19" s="17" t="s">
        <v>11</v>
      </c>
      <c r="T19" s="17" t="s">
        <v>11</v>
      </c>
      <c r="U19" s="17" t="s">
        <v>11</v>
      </c>
      <c r="V19" s="17" t="s">
        <v>11</v>
      </c>
      <c r="W19" s="17"/>
      <c r="X19" s="17"/>
      <c r="Y19" s="17"/>
      <c r="Z19" s="17"/>
      <c r="AA19" s="17"/>
      <c r="AB19" s="17"/>
      <c r="AC19" s="17"/>
    </row>
    <row r="20" spans="1:29" s="91" customFormat="1" ht="5.0999999999999996" customHeight="1">
      <c r="A20" s="653"/>
      <c r="B20" s="653"/>
      <c r="C20" s="653"/>
      <c r="D20" s="195" t="s">
        <v>11</v>
      </c>
      <c r="E20" s="195" t="s">
        <v>11</v>
      </c>
      <c r="F20" s="195" t="s">
        <v>11</v>
      </c>
      <c r="G20" s="195"/>
      <c r="H20" s="195"/>
      <c r="I20" s="195"/>
      <c r="J20" s="195"/>
      <c r="K20" s="195"/>
      <c r="L20" s="195"/>
      <c r="M20" s="195"/>
      <c r="N20" s="195"/>
      <c r="O20" s="195"/>
      <c r="P20" s="195"/>
      <c r="Q20" s="195"/>
      <c r="R20" s="195"/>
      <c r="S20" s="195"/>
      <c r="T20" s="195"/>
      <c r="U20" s="195"/>
      <c r="V20" s="195"/>
      <c r="W20" s="195"/>
      <c r="X20" s="195"/>
      <c r="Y20" s="195"/>
      <c r="Z20" s="195"/>
      <c r="AA20" s="195"/>
      <c r="AB20" s="195"/>
      <c r="AC20" s="195"/>
    </row>
    <row r="21" spans="1:29" s="179" customFormat="1" ht="12.75" customHeight="1">
      <c r="A21" s="652" t="s">
        <v>2268</v>
      </c>
      <c r="B21" s="652" t="s">
        <v>170</v>
      </c>
      <c r="C21" s="652" t="s">
        <v>2271</v>
      </c>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row>
    <row r="22" spans="1:29" s="95" customFormat="1" ht="15" customHeight="1">
      <c r="A22" s="653" t="s">
        <v>1526</v>
      </c>
      <c r="B22" s="653" t="s">
        <v>1445</v>
      </c>
      <c r="C22" s="653" t="s">
        <v>1527</v>
      </c>
      <c r="D22" s="8" t="s">
        <v>11</v>
      </c>
      <c r="E22" s="8" t="s">
        <v>11</v>
      </c>
      <c r="F22" s="8" t="s">
        <v>11</v>
      </c>
      <c r="G22" s="8" t="s">
        <v>11</v>
      </c>
      <c r="H22" s="8" t="s">
        <v>11</v>
      </c>
      <c r="I22" s="8" t="s">
        <v>11</v>
      </c>
      <c r="J22" s="8" t="s">
        <v>11</v>
      </c>
      <c r="K22" s="8" t="s">
        <v>11</v>
      </c>
      <c r="L22" s="8" t="s">
        <v>11</v>
      </c>
      <c r="M22" s="8" t="s">
        <v>11</v>
      </c>
      <c r="N22" s="8" t="s">
        <v>11</v>
      </c>
      <c r="O22" s="8" t="s">
        <v>11</v>
      </c>
      <c r="P22" s="8" t="s">
        <v>11</v>
      </c>
      <c r="Q22" s="8"/>
      <c r="R22" s="8" t="s">
        <v>11</v>
      </c>
      <c r="S22" s="8" t="s">
        <v>11</v>
      </c>
      <c r="T22" s="8" t="s">
        <v>11</v>
      </c>
      <c r="U22" s="8" t="s">
        <v>11</v>
      </c>
      <c r="V22" s="8" t="s">
        <v>11</v>
      </c>
      <c r="W22" s="8"/>
      <c r="X22" s="8"/>
      <c r="Y22" s="8"/>
      <c r="Z22" s="8"/>
      <c r="AA22" s="8"/>
      <c r="AB22" s="8"/>
      <c r="AC22" s="8"/>
    </row>
    <row r="23" spans="1:29" s="95" customFormat="1" ht="15" customHeight="1">
      <c r="A23" s="653" t="s">
        <v>1469</v>
      </c>
      <c r="B23" s="653" t="s">
        <v>167</v>
      </c>
      <c r="C23" s="653" t="s">
        <v>1470</v>
      </c>
      <c r="D23" s="195" t="s">
        <v>11</v>
      </c>
      <c r="E23" s="195" t="s">
        <v>11</v>
      </c>
      <c r="F23" s="195" t="s">
        <v>11</v>
      </c>
      <c r="G23" s="195" t="s">
        <v>11</v>
      </c>
      <c r="H23" s="195" t="s">
        <v>11</v>
      </c>
      <c r="I23" s="195" t="s">
        <v>11</v>
      </c>
      <c r="J23" s="195" t="s">
        <v>11</v>
      </c>
      <c r="K23" s="195" t="s">
        <v>11</v>
      </c>
      <c r="L23" s="195" t="s">
        <v>11</v>
      </c>
      <c r="M23" s="195" t="s">
        <v>11</v>
      </c>
      <c r="N23" s="195" t="s">
        <v>11</v>
      </c>
      <c r="O23" s="195" t="s">
        <v>11</v>
      </c>
      <c r="P23" s="195" t="s">
        <v>11</v>
      </c>
      <c r="Q23" s="195"/>
      <c r="R23" s="195" t="s">
        <v>11</v>
      </c>
      <c r="S23" s="195" t="s">
        <v>11</v>
      </c>
      <c r="T23" s="195" t="s">
        <v>11</v>
      </c>
      <c r="U23" s="195" t="s">
        <v>11</v>
      </c>
      <c r="V23" s="195" t="s">
        <v>11</v>
      </c>
      <c r="W23" s="195"/>
      <c r="X23" s="195"/>
      <c r="Y23" s="195"/>
      <c r="Z23" s="195"/>
      <c r="AA23" s="195"/>
      <c r="AB23" s="195"/>
      <c r="AC23" s="195"/>
    </row>
    <row r="24" spans="1:29" s="95" customFormat="1" ht="25.5">
      <c r="A24" s="572" t="s">
        <v>2265</v>
      </c>
      <c r="B24" s="653" t="s">
        <v>1447</v>
      </c>
      <c r="C24" s="653" t="s">
        <v>1529</v>
      </c>
      <c r="D24" s="17" t="s">
        <v>11</v>
      </c>
      <c r="E24" s="17" t="s">
        <v>11</v>
      </c>
      <c r="F24" s="17" t="s">
        <v>11</v>
      </c>
      <c r="G24" s="17" t="s">
        <v>11</v>
      </c>
      <c r="H24" s="17" t="s">
        <v>11</v>
      </c>
      <c r="I24" s="17" t="s">
        <v>11</v>
      </c>
      <c r="J24" s="17" t="s">
        <v>11</v>
      </c>
      <c r="K24" s="17" t="s">
        <v>11</v>
      </c>
      <c r="L24" s="17" t="s">
        <v>11</v>
      </c>
      <c r="M24" s="17" t="s">
        <v>11</v>
      </c>
      <c r="N24" s="17" t="s">
        <v>11</v>
      </c>
      <c r="O24" s="17" t="s">
        <v>11</v>
      </c>
      <c r="P24" s="17" t="s">
        <v>11</v>
      </c>
      <c r="Q24" s="17"/>
      <c r="R24" s="17" t="s">
        <v>11</v>
      </c>
      <c r="S24" s="17" t="s">
        <v>11</v>
      </c>
      <c r="T24" s="17" t="s">
        <v>11</v>
      </c>
      <c r="U24" s="17" t="s">
        <v>11</v>
      </c>
      <c r="V24" s="17" t="s">
        <v>11</v>
      </c>
      <c r="W24" s="17"/>
      <c r="X24" s="17"/>
      <c r="Y24" s="17"/>
      <c r="Z24" s="17"/>
      <c r="AA24" s="17"/>
      <c r="AB24" s="17"/>
      <c r="AC24" s="17"/>
    </row>
    <row r="25" spans="1:29" s="91" customFormat="1" ht="15" customHeight="1" thickBot="1">
      <c r="A25" s="654" t="s">
        <v>2266</v>
      </c>
      <c r="B25" s="654" t="s">
        <v>168</v>
      </c>
      <c r="C25" s="654" t="s">
        <v>1531</v>
      </c>
      <c r="D25" s="192" t="s">
        <v>11</v>
      </c>
      <c r="E25" s="192" t="s">
        <v>11</v>
      </c>
      <c r="F25" s="192" t="s">
        <v>11</v>
      </c>
      <c r="G25" s="192" t="s">
        <v>11</v>
      </c>
      <c r="H25" s="192" t="s">
        <v>11</v>
      </c>
      <c r="I25" s="192" t="s">
        <v>11</v>
      </c>
      <c r="J25" s="192" t="s">
        <v>11</v>
      </c>
      <c r="K25" s="192" t="s">
        <v>11</v>
      </c>
      <c r="L25" s="192" t="s">
        <v>11</v>
      </c>
      <c r="M25" s="192" t="s">
        <v>11</v>
      </c>
      <c r="N25" s="192" t="s">
        <v>11</v>
      </c>
      <c r="O25" s="192" t="s">
        <v>11</v>
      </c>
      <c r="P25" s="192" t="s">
        <v>11</v>
      </c>
      <c r="Q25" s="192"/>
      <c r="R25" s="192" t="s">
        <v>11</v>
      </c>
      <c r="S25" s="192" t="s">
        <v>11</v>
      </c>
      <c r="T25" s="192" t="s">
        <v>11</v>
      </c>
      <c r="U25" s="192" t="s">
        <v>11</v>
      </c>
      <c r="V25" s="192" t="s">
        <v>11</v>
      </c>
      <c r="W25" s="192"/>
      <c r="X25" s="192"/>
      <c r="Y25" s="192"/>
      <c r="Z25" s="192"/>
      <c r="AA25" s="192"/>
      <c r="AB25" s="192"/>
      <c r="AC25" s="192"/>
    </row>
  </sheetData>
  <mergeCells count="7">
    <mergeCell ref="Q5:Q6"/>
    <mergeCell ref="R5:AC5"/>
    <mergeCell ref="D5:D6"/>
    <mergeCell ref="E5:P5"/>
    <mergeCell ref="A5:A6"/>
    <mergeCell ref="C5:C6"/>
    <mergeCell ref="B5:B6"/>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
  <sheetViews>
    <sheetView zoomScale="80" zoomScaleNormal="80" workbookViewId="0">
      <pane xSplit="3" ySplit="6" topLeftCell="D7"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29" width="9.85546875" style="24" customWidth="1"/>
    <col min="30" max="16384" width="9.140625" style="24"/>
  </cols>
  <sheetData>
    <row r="1" spans="1:29">
      <c r="A1" s="49" t="s">
        <v>595</v>
      </c>
      <c r="B1" s="49" t="s">
        <v>202</v>
      </c>
      <c r="C1" s="49" t="s">
        <v>596</v>
      </c>
    </row>
    <row r="2" spans="1:29" ht="5.0999999999999996" customHeight="1">
      <c r="A2" s="49"/>
      <c r="B2" s="49"/>
      <c r="C2" s="49"/>
    </row>
    <row r="3" spans="1:29" s="142" customFormat="1" ht="18.75" customHeight="1">
      <c r="A3" s="193" t="s">
        <v>4346</v>
      </c>
      <c r="B3" s="193" t="s">
        <v>4347</v>
      </c>
      <c r="C3" s="193" t="s">
        <v>4348</v>
      </c>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row>
    <row r="4" spans="1:29" s="95" customFormat="1" ht="5.0999999999999996" customHeight="1" thickBot="1">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row>
    <row r="5" spans="1:29" s="91" customFormat="1" ht="17.100000000000001" customHeight="1">
      <c r="A5" s="1447"/>
      <c r="B5" s="1447"/>
      <c r="C5" s="1447"/>
      <c r="D5" s="1357">
        <v>2018</v>
      </c>
      <c r="E5" s="1359">
        <v>2018</v>
      </c>
      <c r="F5" s="1360"/>
      <c r="G5" s="1360"/>
      <c r="H5" s="1360"/>
      <c r="I5" s="1360"/>
      <c r="J5" s="1360"/>
      <c r="K5" s="1360"/>
      <c r="L5" s="1360"/>
      <c r="M5" s="1360"/>
      <c r="N5" s="1360"/>
      <c r="O5" s="1360"/>
      <c r="P5" s="1361"/>
      <c r="Q5" s="1357">
        <v>2019</v>
      </c>
      <c r="R5" s="1359">
        <v>2019</v>
      </c>
      <c r="S5" s="1360"/>
      <c r="T5" s="1360"/>
      <c r="U5" s="1360"/>
      <c r="V5" s="1360"/>
      <c r="W5" s="1360"/>
      <c r="X5" s="1360"/>
      <c r="Y5" s="1360"/>
      <c r="Z5" s="1360"/>
      <c r="AA5" s="1360"/>
      <c r="AB5" s="1360"/>
      <c r="AC5" s="1361"/>
    </row>
    <row r="6" spans="1:29" s="91" customFormat="1" ht="17.100000000000001" customHeight="1" thickBot="1">
      <c r="A6" s="1448"/>
      <c r="B6" s="1448"/>
      <c r="C6" s="1448"/>
      <c r="D6" s="1358"/>
      <c r="E6" s="129" t="s">
        <v>777</v>
      </c>
      <c r="F6" s="129" t="s">
        <v>778</v>
      </c>
      <c r="G6" s="129" t="s">
        <v>779</v>
      </c>
      <c r="H6" s="129" t="s">
        <v>780</v>
      </c>
      <c r="I6" s="129" t="s">
        <v>781</v>
      </c>
      <c r="J6" s="129" t="s">
        <v>782</v>
      </c>
      <c r="K6" s="129" t="s">
        <v>783</v>
      </c>
      <c r="L6" s="129" t="s">
        <v>784</v>
      </c>
      <c r="M6" s="129" t="s">
        <v>785</v>
      </c>
      <c r="N6" s="129" t="s">
        <v>786</v>
      </c>
      <c r="O6" s="129" t="s">
        <v>787</v>
      </c>
      <c r="P6" s="129" t="s">
        <v>788</v>
      </c>
      <c r="Q6" s="1358"/>
      <c r="R6" s="129" t="s">
        <v>777</v>
      </c>
      <c r="S6" s="129" t="s">
        <v>778</v>
      </c>
      <c r="T6" s="129" t="s">
        <v>779</v>
      </c>
      <c r="U6" s="129" t="s">
        <v>780</v>
      </c>
      <c r="V6" s="129" t="s">
        <v>781</v>
      </c>
      <c r="W6" s="129" t="s">
        <v>782</v>
      </c>
      <c r="X6" s="129" t="s">
        <v>783</v>
      </c>
      <c r="Y6" s="129" t="s">
        <v>784</v>
      </c>
      <c r="Z6" s="129" t="s">
        <v>785</v>
      </c>
      <c r="AA6" s="129" t="s">
        <v>786</v>
      </c>
      <c r="AB6" s="129" t="s">
        <v>787</v>
      </c>
      <c r="AC6" s="129" t="s">
        <v>788</v>
      </c>
    </row>
    <row r="7" spans="1:29" s="91" customFormat="1" ht="5.0999999999999996" customHeight="1">
      <c r="A7" s="670"/>
      <c r="B7" s="670"/>
      <c r="C7" s="670"/>
      <c r="D7" s="121"/>
      <c r="E7" s="3"/>
      <c r="F7" s="3"/>
      <c r="G7" s="3"/>
      <c r="H7" s="3"/>
      <c r="I7" s="3"/>
      <c r="J7" s="3"/>
      <c r="K7" s="3"/>
      <c r="L7" s="3"/>
      <c r="M7" s="3"/>
      <c r="N7" s="3"/>
      <c r="O7" s="3"/>
      <c r="P7" s="3"/>
      <c r="Q7" s="121"/>
      <c r="R7" s="3"/>
      <c r="S7" s="3"/>
      <c r="T7" s="3"/>
      <c r="U7" s="3"/>
      <c r="V7" s="3"/>
      <c r="W7" s="3"/>
      <c r="X7" s="3"/>
      <c r="Y7" s="3"/>
      <c r="Z7" s="3"/>
      <c r="AA7" s="3"/>
      <c r="AB7" s="3"/>
      <c r="AC7" s="3"/>
    </row>
    <row r="8" spans="1:29" s="179" customFormat="1" ht="14.25" customHeight="1">
      <c r="A8" s="399" t="s">
        <v>1523</v>
      </c>
      <c r="B8" s="399" t="s">
        <v>171</v>
      </c>
      <c r="C8" s="399" t="s">
        <v>1524</v>
      </c>
      <c r="D8" s="61">
        <f>SUM(E8:P8)</f>
        <v>799.63926348999996</v>
      </c>
      <c r="E8" s="8" t="s">
        <v>11</v>
      </c>
      <c r="F8" s="8" t="s">
        <v>11</v>
      </c>
      <c r="G8" s="8" t="s">
        <v>11</v>
      </c>
      <c r="H8" s="8" t="s">
        <v>11</v>
      </c>
      <c r="I8" s="61">
        <v>527.06078442</v>
      </c>
      <c r="J8" s="216">
        <v>257.87097906999998</v>
      </c>
      <c r="K8" s="8" t="s">
        <v>11</v>
      </c>
      <c r="L8" s="8" t="s">
        <v>11</v>
      </c>
      <c r="M8" s="216">
        <v>14.7075</v>
      </c>
      <c r="N8" s="216" t="s">
        <v>11</v>
      </c>
      <c r="O8" s="216" t="s">
        <v>11</v>
      </c>
      <c r="P8" s="216" t="s">
        <v>11</v>
      </c>
      <c r="Q8" s="61"/>
      <c r="R8" s="8" t="s">
        <v>11</v>
      </c>
      <c r="S8" s="8" t="s">
        <v>11</v>
      </c>
      <c r="T8" s="8" t="s">
        <v>11</v>
      </c>
      <c r="U8" s="8" t="s">
        <v>11</v>
      </c>
      <c r="V8" s="61" t="s">
        <v>11</v>
      </c>
      <c r="W8" s="216"/>
      <c r="X8" s="8"/>
      <c r="Y8" s="8"/>
      <c r="Z8" s="216"/>
      <c r="AA8" s="216"/>
      <c r="AB8" s="216"/>
      <c r="AC8" s="216"/>
    </row>
    <row r="9" spans="1:29" s="179" customFormat="1" ht="14.25" customHeight="1">
      <c r="A9" s="573" t="s">
        <v>1526</v>
      </c>
      <c r="B9" s="573" t="s">
        <v>1445</v>
      </c>
      <c r="C9" s="573" t="s">
        <v>1527</v>
      </c>
      <c r="D9" s="13">
        <f>SUM(E9:P9)</f>
        <v>799.63926348999996</v>
      </c>
      <c r="E9" s="8" t="s">
        <v>11</v>
      </c>
      <c r="F9" s="8" t="s">
        <v>11</v>
      </c>
      <c r="G9" s="8" t="s">
        <v>11</v>
      </c>
      <c r="H9" s="8" t="s">
        <v>11</v>
      </c>
      <c r="I9" s="13">
        <v>527.06078442</v>
      </c>
      <c r="J9" s="8">
        <v>257.87097906999998</v>
      </c>
      <c r="K9" s="8" t="s">
        <v>11</v>
      </c>
      <c r="L9" s="8" t="s">
        <v>11</v>
      </c>
      <c r="M9" s="8">
        <v>14.7075</v>
      </c>
      <c r="N9" s="8" t="s">
        <v>11</v>
      </c>
      <c r="O9" s="8" t="s">
        <v>11</v>
      </c>
      <c r="P9" s="8" t="s">
        <v>11</v>
      </c>
      <c r="Q9" s="13"/>
      <c r="R9" s="8" t="s">
        <v>11</v>
      </c>
      <c r="S9" s="8" t="s">
        <v>11</v>
      </c>
      <c r="T9" s="8" t="s">
        <v>11</v>
      </c>
      <c r="U9" s="8" t="s">
        <v>11</v>
      </c>
      <c r="V9" s="61" t="s">
        <v>11</v>
      </c>
      <c r="W9" s="216"/>
      <c r="X9" s="8"/>
      <c r="Y9" s="8"/>
      <c r="Z9" s="216"/>
      <c r="AA9" s="216"/>
      <c r="AB9" s="216"/>
      <c r="AC9" s="216"/>
    </row>
    <row r="10" spans="1:29" s="179" customFormat="1" ht="14.25" customHeight="1">
      <c r="A10" s="573" t="s">
        <v>1469</v>
      </c>
      <c r="B10" s="573" t="s">
        <v>167</v>
      </c>
      <c r="C10" s="573" t="s">
        <v>1470</v>
      </c>
      <c r="D10" s="196">
        <f>SUM(E10:P10)</f>
        <v>14</v>
      </c>
      <c r="E10" s="196" t="s">
        <v>11</v>
      </c>
      <c r="F10" s="196" t="s">
        <v>11</v>
      </c>
      <c r="G10" s="196" t="s">
        <v>11</v>
      </c>
      <c r="H10" s="196" t="s">
        <v>11</v>
      </c>
      <c r="I10" s="196">
        <v>5</v>
      </c>
      <c r="J10" s="196">
        <v>8</v>
      </c>
      <c r="K10" s="196" t="s">
        <v>11</v>
      </c>
      <c r="L10" s="196" t="s">
        <v>11</v>
      </c>
      <c r="M10" s="196">
        <v>1</v>
      </c>
      <c r="N10" s="196" t="s">
        <v>11</v>
      </c>
      <c r="O10" s="196" t="s">
        <v>11</v>
      </c>
      <c r="P10" s="196" t="s">
        <v>11</v>
      </c>
      <c r="Q10" s="196"/>
      <c r="R10" s="196" t="s">
        <v>11</v>
      </c>
      <c r="S10" s="196" t="s">
        <v>11</v>
      </c>
      <c r="T10" s="196" t="s">
        <v>11</v>
      </c>
      <c r="U10" s="196" t="s">
        <v>11</v>
      </c>
      <c r="V10" s="61" t="s">
        <v>11</v>
      </c>
      <c r="W10" s="216"/>
      <c r="X10" s="8"/>
      <c r="Y10" s="8"/>
      <c r="Z10" s="216"/>
      <c r="AA10" s="216"/>
      <c r="AB10" s="216"/>
      <c r="AC10" s="216"/>
    </row>
    <row r="11" spans="1:29" s="179" customFormat="1" ht="14.25" customHeight="1">
      <c r="A11" s="573" t="s">
        <v>1528</v>
      </c>
      <c r="B11" s="573" t="s">
        <v>1521</v>
      </c>
      <c r="C11" s="573" t="s">
        <v>1529</v>
      </c>
      <c r="D11" s="191">
        <f>AVERAGE(E11:P11)</f>
        <v>8.6665827214418538</v>
      </c>
      <c r="E11" s="191" t="s">
        <v>11</v>
      </c>
      <c r="F11" s="191" t="s">
        <v>11</v>
      </c>
      <c r="G11" s="191" t="s">
        <v>11</v>
      </c>
      <c r="H11" s="191" t="s">
        <v>11</v>
      </c>
      <c r="I11" s="191">
        <v>10.045026187455997</v>
      </c>
      <c r="J11" s="191">
        <v>10.954721976869562</v>
      </c>
      <c r="K11" s="191" t="s">
        <v>11</v>
      </c>
      <c r="L11" s="191" t="s">
        <v>11</v>
      </c>
      <c r="M11" s="191">
        <v>5</v>
      </c>
      <c r="N11" s="191" t="s">
        <v>11</v>
      </c>
      <c r="O11" s="191" t="s">
        <v>11</v>
      </c>
      <c r="P11" s="191" t="s">
        <v>11</v>
      </c>
      <c r="Q11" s="191"/>
      <c r="R11" s="191" t="s">
        <v>11</v>
      </c>
      <c r="S11" s="191" t="s">
        <v>11</v>
      </c>
      <c r="T11" s="191" t="s">
        <v>11</v>
      </c>
      <c r="U11" s="191" t="s">
        <v>11</v>
      </c>
      <c r="V11" s="61" t="s">
        <v>11</v>
      </c>
      <c r="W11" s="216"/>
      <c r="X11" s="8"/>
      <c r="Y11" s="8"/>
      <c r="Z11" s="216"/>
      <c r="AA11" s="216"/>
      <c r="AB11" s="216"/>
      <c r="AC11" s="216"/>
    </row>
    <row r="12" spans="1:29" s="179" customFormat="1" ht="14.25" customHeight="1">
      <c r="A12" s="573" t="s">
        <v>1530</v>
      </c>
      <c r="B12" s="573" t="s">
        <v>168</v>
      </c>
      <c r="C12" s="573" t="s">
        <v>1531</v>
      </c>
      <c r="D12" s="196">
        <f>AVERAGE(E12:P12)</f>
        <v>718.98340805047485</v>
      </c>
      <c r="E12" s="196" t="s">
        <v>11</v>
      </c>
      <c r="F12" s="196" t="s">
        <v>11</v>
      </c>
      <c r="G12" s="196" t="s">
        <v>11</v>
      </c>
      <c r="H12" s="196" t="s">
        <v>11</v>
      </c>
      <c r="I12" s="196">
        <v>843.00643831353102</v>
      </c>
      <c r="J12" s="196">
        <v>1170.9437858378935</v>
      </c>
      <c r="K12" s="196" t="s">
        <v>11</v>
      </c>
      <c r="L12" s="196" t="s">
        <v>11</v>
      </c>
      <c r="M12" s="196">
        <v>143</v>
      </c>
      <c r="N12" s="196" t="s">
        <v>11</v>
      </c>
      <c r="O12" s="196" t="s">
        <v>11</v>
      </c>
      <c r="P12" s="196" t="s">
        <v>11</v>
      </c>
      <c r="Q12" s="196"/>
      <c r="R12" s="196" t="s">
        <v>11</v>
      </c>
      <c r="S12" s="196" t="s">
        <v>11</v>
      </c>
      <c r="T12" s="196" t="s">
        <v>11</v>
      </c>
      <c r="U12" s="196" t="s">
        <v>11</v>
      </c>
      <c r="V12" s="61" t="s">
        <v>11</v>
      </c>
      <c r="W12" s="216"/>
      <c r="X12" s="8"/>
      <c r="Y12" s="8"/>
      <c r="Z12" s="216"/>
      <c r="AA12" s="216"/>
      <c r="AB12" s="216"/>
      <c r="AC12" s="216"/>
    </row>
    <row r="13" spans="1:29" s="179" customFormat="1" ht="14.25" customHeight="1">
      <c r="A13" s="1332" t="s">
        <v>723</v>
      </c>
      <c r="B13" s="1332" t="s">
        <v>40</v>
      </c>
      <c r="C13" s="1332" t="s">
        <v>724</v>
      </c>
      <c r="D13" s="61"/>
      <c r="E13" s="8"/>
      <c r="F13" s="8"/>
      <c r="G13" s="8"/>
      <c r="H13" s="8"/>
      <c r="I13" s="61"/>
      <c r="J13" s="216"/>
      <c r="K13" s="8"/>
      <c r="L13" s="8"/>
      <c r="M13" s="216"/>
      <c r="N13" s="216"/>
      <c r="O13" s="216"/>
      <c r="P13" s="216"/>
      <c r="Q13" s="61"/>
      <c r="R13" s="8"/>
      <c r="S13" s="8"/>
      <c r="T13" s="8"/>
      <c r="U13" s="8"/>
      <c r="V13" s="61"/>
      <c r="W13" s="216"/>
      <c r="X13" s="8"/>
      <c r="Y13" s="8"/>
      <c r="Z13" s="216"/>
      <c r="AA13" s="216"/>
      <c r="AB13" s="216"/>
      <c r="AC13" s="216"/>
    </row>
    <row r="14" spans="1:29" s="179" customFormat="1" ht="12.75" customHeight="1">
      <c r="A14" s="1200" t="s">
        <v>1402</v>
      </c>
      <c r="B14" s="1200" t="s">
        <v>179</v>
      </c>
      <c r="C14" s="1200" t="s">
        <v>1525</v>
      </c>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row>
    <row r="15" spans="1:29" s="179" customFormat="1" ht="12.75" customHeight="1">
      <c r="A15" s="1333" t="s">
        <v>1526</v>
      </c>
      <c r="B15" s="1333" t="s">
        <v>1445</v>
      </c>
      <c r="C15" s="1333" t="s">
        <v>1527</v>
      </c>
      <c r="D15" s="8" t="s">
        <v>11</v>
      </c>
      <c r="E15" s="8" t="s">
        <v>11</v>
      </c>
      <c r="F15" s="8" t="s">
        <v>11</v>
      </c>
      <c r="G15" s="8" t="s">
        <v>11</v>
      </c>
      <c r="H15" s="8" t="s">
        <v>11</v>
      </c>
      <c r="I15" s="8" t="s">
        <v>11</v>
      </c>
      <c r="J15" s="8" t="s">
        <v>11</v>
      </c>
      <c r="K15" s="8" t="s">
        <v>11</v>
      </c>
      <c r="L15" s="8" t="s">
        <v>11</v>
      </c>
      <c r="M15" s="8" t="s">
        <v>11</v>
      </c>
      <c r="N15" s="8" t="s">
        <v>11</v>
      </c>
      <c r="O15" s="8" t="s">
        <v>11</v>
      </c>
      <c r="P15" s="8" t="s">
        <v>11</v>
      </c>
      <c r="Q15" s="8"/>
      <c r="R15" s="8" t="s">
        <v>11</v>
      </c>
      <c r="S15" s="8" t="s">
        <v>11</v>
      </c>
      <c r="T15" s="8" t="s">
        <v>11</v>
      </c>
      <c r="U15" s="8" t="s">
        <v>11</v>
      </c>
      <c r="V15" s="8" t="s">
        <v>11</v>
      </c>
      <c r="W15" s="8"/>
      <c r="X15" s="8"/>
      <c r="Y15" s="8"/>
      <c r="Z15" s="8"/>
      <c r="AA15" s="8"/>
      <c r="AB15" s="8"/>
      <c r="AC15" s="8"/>
    </row>
    <row r="16" spans="1:29" s="179" customFormat="1" ht="12.75" customHeight="1">
      <c r="A16" s="1333" t="s">
        <v>1469</v>
      </c>
      <c r="B16" s="1333" t="s">
        <v>167</v>
      </c>
      <c r="C16" s="1333" t="s">
        <v>1470</v>
      </c>
      <c r="D16" s="168" t="s">
        <v>11</v>
      </c>
      <c r="E16" s="168" t="s">
        <v>11</v>
      </c>
      <c r="F16" s="168" t="s">
        <v>11</v>
      </c>
      <c r="G16" s="168" t="s">
        <v>11</v>
      </c>
      <c r="H16" s="168" t="s">
        <v>11</v>
      </c>
      <c r="I16" s="168" t="s">
        <v>11</v>
      </c>
      <c r="J16" s="168" t="s">
        <v>11</v>
      </c>
      <c r="K16" s="168" t="s">
        <v>11</v>
      </c>
      <c r="L16" s="168" t="s">
        <v>11</v>
      </c>
      <c r="M16" s="168" t="s">
        <v>11</v>
      </c>
      <c r="N16" s="168" t="s">
        <v>11</v>
      </c>
      <c r="O16" s="168" t="s">
        <v>11</v>
      </c>
      <c r="P16" s="168" t="s">
        <v>11</v>
      </c>
      <c r="Q16" s="168"/>
      <c r="R16" s="168" t="s">
        <v>11</v>
      </c>
      <c r="S16" s="168" t="s">
        <v>11</v>
      </c>
      <c r="T16" s="168" t="s">
        <v>11</v>
      </c>
      <c r="U16" s="168" t="s">
        <v>11</v>
      </c>
      <c r="V16" s="168" t="s">
        <v>11</v>
      </c>
      <c r="W16" s="168"/>
      <c r="X16" s="168"/>
      <c r="Y16" s="168"/>
      <c r="Z16" s="168"/>
      <c r="AA16" s="168"/>
      <c r="AB16" s="168"/>
      <c r="AC16" s="168"/>
    </row>
    <row r="17" spans="1:29" s="179" customFormat="1" ht="25.5">
      <c r="A17" s="1333" t="s">
        <v>1528</v>
      </c>
      <c r="B17" s="1333" t="s">
        <v>1521</v>
      </c>
      <c r="C17" s="1333" t="s">
        <v>1529</v>
      </c>
      <c r="D17" s="168" t="s">
        <v>11</v>
      </c>
      <c r="E17" s="168" t="s">
        <v>11</v>
      </c>
      <c r="F17" s="168" t="s">
        <v>11</v>
      </c>
      <c r="G17" s="168" t="s">
        <v>11</v>
      </c>
      <c r="H17" s="168" t="s">
        <v>11</v>
      </c>
      <c r="I17" s="168" t="s">
        <v>11</v>
      </c>
      <c r="J17" s="168" t="s">
        <v>11</v>
      </c>
      <c r="K17" s="168" t="s">
        <v>11</v>
      </c>
      <c r="L17" s="168" t="s">
        <v>11</v>
      </c>
      <c r="M17" s="168" t="s">
        <v>11</v>
      </c>
      <c r="N17" s="168" t="s">
        <v>11</v>
      </c>
      <c r="O17" s="168" t="s">
        <v>11</v>
      </c>
      <c r="P17" s="168" t="s">
        <v>11</v>
      </c>
      <c r="Q17" s="168"/>
      <c r="R17" s="168" t="s">
        <v>11</v>
      </c>
      <c r="S17" s="168" t="s">
        <v>11</v>
      </c>
      <c r="T17" s="168" t="s">
        <v>11</v>
      </c>
      <c r="U17" s="168" t="s">
        <v>11</v>
      </c>
      <c r="V17" s="168" t="s">
        <v>11</v>
      </c>
      <c r="W17" s="168"/>
      <c r="X17" s="168"/>
      <c r="Y17" s="168"/>
      <c r="Z17" s="168"/>
      <c r="AA17" s="168"/>
      <c r="AB17" s="168"/>
      <c r="AC17" s="168"/>
    </row>
    <row r="18" spans="1:29" s="179" customFormat="1" ht="12.75" customHeight="1">
      <c r="A18" s="1333" t="s">
        <v>1530</v>
      </c>
      <c r="B18" s="1333" t="s">
        <v>168</v>
      </c>
      <c r="C18" s="1333" t="s">
        <v>1531</v>
      </c>
      <c r="D18" s="195" t="s">
        <v>11</v>
      </c>
      <c r="E18" s="195" t="s">
        <v>11</v>
      </c>
      <c r="F18" s="195" t="s">
        <v>11</v>
      </c>
      <c r="G18" s="195" t="s">
        <v>11</v>
      </c>
      <c r="H18" s="195" t="s">
        <v>11</v>
      </c>
      <c r="I18" s="195" t="s">
        <v>11</v>
      </c>
      <c r="J18" s="195" t="s">
        <v>11</v>
      </c>
      <c r="K18" s="195" t="s">
        <v>11</v>
      </c>
      <c r="L18" s="195" t="s">
        <v>11</v>
      </c>
      <c r="M18" s="195" t="s">
        <v>11</v>
      </c>
      <c r="N18" s="195" t="s">
        <v>11</v>
      </c>
      <c r="O18" s="195" t="s">
        <v>11</v>
      </c>
      <c r="P18" s="195" t="s">
        <v>11</v>
      </c>
      <c r="Q18" s="195"/>
      <c r="R18" s="195" t="s">
        <v>11</v>
      </c>
      <c r="S18" s="195" t="s">
        <v>11</v>
      </c>
      <c r="T18" s="195" t="s">
        <v>11</v>
      </c>
      <c r="U18" s="195" t="s">
        <v>11</v>
      </c>
      <c r="V18" s="195" t="s">
        <v>11</v>
      </c>
      <c r="W18" s="195"/>
      <c r="X18" s="195"/>
      <c r="Y18" s="195"/>
      <c r="Z18" s="195"/>
      <c r="AA18" s="195"/>
      <c r="AB18" s="195"/>
      <c r="AC18" s="195"/>
    </row>
    <row r="19" spans="1:29" s="179" customFormat="1" ht="12.75" customHeight="1">
      <c r="A19" s="1200" t="s">
        <v>1532</v>
      </c>
      <c r="B19" s="1200" t="s">
        <v>438</v>
      </c>
      <c r="C19" s="1200" t="s">
        <v>1533</v>
      </c>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row>
    <row r="20" spans="1:29" s="358" customFormat="1" ht="12.75" customHeight="1">
      <c r="A20" s="1333" t="s">
        <v>1526</v>
      </c>
      <c r="B20" s="1333" t="s">
        <v>1445</v>
      </c>
      <c r="C20" s="1333" t="s">
        <v>1527</v>
      </c>
      <c r="D20" s="13">
        <f>M20</f>
        <v>14.7075</v>
      </c>
      <c r="E20" s="13" t="s">
        <v>11</v>
      </c>
      <c r="F20" s="13" t="s">
        <v>11</v>
      </c>
      <c r="G20" s="13" t="s">
        <v>11</v>
      </c>
      <c r="H20" s="13" t="s">
        <v>11</v>
      </c>
      <c r="I20" s="13" t="s">
        <v>11</v>
      </c>
      <c r="J20" s="13" t="s">
        <v>11</v>
      </c>
      <c r="K20" s="13" t="s">
        <v>11</v>
      </c>
      <c r="L20" s="13" t="s">
        <v>11</v>
      </c>
      <c r="M20" s="13">
        <v>14.7075</v>
      </c>
      <c r="N20" s="13" t="s">
        <v>11</v>
      </c>
      <c r="O20" s="13" t="s">
        <v>11</v>
      </c>
      <c r="P20" s="13" t="s">
        <v>11</v>
      </c>
      <c r="Q20" s="13"/>
      <c r="R20" s="13" t="s">
        <v>11</v>
      </c>
      <c r="S20" s="13" t="s">
        <v>11</v>
      </c>
      <c r="T20" s="13" t="s">
        <v>11</v>
      </c>
      <c r="U20" s="13" t="s">
        <v>11</v>
      </c>
      <c r="V20" s="13" t="s">
        <v>11</v>
      </c>
      <c r="W20" s="13"/>
      <c r="X20" s="13"/>
      <c r="Y20" s="13"/>
      <c r="Z20" s="13"/>
      <c r="AA20" s="13"/>
      <c r="AB20" s="13"/>
      <c r="AC20" s="13"/>
    </row>
    <row r="21" spans="1:29" s="179" customFormat="1" ht="12.75" customHeight="1">
      <c r="A21" s="1333" t="s">
        <v>1469</v>
      </c>
      <c r="B21" s="1333" t="s">
        <v>167</v>
      </c>
      <c r="C21" s="1333" t="s">
        <v>1470</v>
      </c>
      <c r="D21" s="168">
        <f>M21</f>
        <v>1</v>
      </c>
      <c r="E21" s="168" t="s">
        <v>11</v>
      </c>
      <c r="F21" s="168" t="s">
        <v>11</v>
      </c>
      <c r="G21" s="168" t="s">
        <v>11</v>
      </c>
      <c r="H21" s="168" t="s">
        <v>11</v>
      </c>
      <c r="I21" s="168" t="s">
        <v>11</v>
      </c>
      <c r="J21" s="168" t="s">
        <v>11</v>
      </c>
      <c r="K21" s="168" t="s">
        <v>11</v>
      </c>
      <c r="L21" s="168" t="s">
        <v>11</v>
      </c>
      <c r="M21" s="168">
        <v>1</v>
      </c>
      <c r="N21" s="168" t="s">
        <v>11</v>
      </c>
      <c r="O21" s="168" t="s">
        <v>11</v>
      </c>
      <c r="P21" s="168" t="s">
        <v>11</v>
      </c>
      <c r="Q21" s="168"/>
      <c r="R21" s="168" t="s">
        <v>11</v>
      </c>
      <c r="S21" s="168" t="s">
        <v>11</v>
      </c>
      <c r="T21" s="168" t="s">
        <v>11</v>
      </c>
      <c r="U21" s="168" t="s">
        <v>11</v>
      </c>
      <c r="V21" s="168" t="s">
        <v>11</v>
      </c>
      <c r="W21" s="168"/>
      <c r="X21" s="168"/>
      <c r="Y21" s="168"/>
      <c r="Z21" s="168"/>
      <c r="AA21" s="168"/>
      <c r="AB21" s="168"/>
      <c r="AC21" s="168"/>
    </row>
    <row r="22" spans="1:29" s="179" customFormat="1" ht="25.5">
      <c r="A22" s="1333" t="s">
        <v>1528</v>
      </c>
      <c r="B22" s="1333" t="s">
        <v>1521</v>
      </c>
      <c r="C22" s="1333" t="s">
        <v>1529</v>
      </c>
      <c r="D22" s="17">
        <f>M22</f>
        <v>5</v>
      </c>
      <c r="E22" s="17" t="s">
        <v>11</v>
      </c>
      <c r="F22" s="17" t="s">
        <v>11</v>
      </c>
      <c r="G22" s="17" t="s">
        <v>11</v>
      </c>
      <c r="H22" s="17" t="s">
        <v>11</v>
      </c>
      <c r="I22" s="17" t="s">
        <v>11</v>
      </c>
      <c r="J22" s="17" t="s">
        <v>11</v>
      </c>
      <c r="K22" s="17" t="s">
        <v>11</v>
      </c>
      <c r="L22" s="17" t="s">
        <v>11</v>
      </c>
      <c r="M22" s="17">
        <v>5</v>
      </c>
      <c r="N22" s="17" t="s">
        <v>11</v>
      </c>
      <c r="O22" s="17" t="s">
        <v>11</v>
      </c>
      <c r="P22" s="17" t="s">
        <v>11</v>
      </c>
      <c r="Q22" s="17"/>
      <c r="R22" s="17" t="s">
        <v>11</v>
      </c>
      <c r="S22" s="17" t="s">
        <v>11</v>
      </c>
      <c r="T22" s="17" t="s">
        <v>11</v>
      </c>
      <c r="U22" s="17" t="s">
        <v>11</v>
      </c>
      <c r="V22" s="17" t="s">
        <v>11</v>
      </c>
      <c r="W22" s="17"/>
      <c r="X22" s="17"/>
      <c r="Y22" s="17"/>
      <c r="Z22" s="17"/>
      <c r="AA22" s="17"/>
      <c r="AB22" s="17"/>
      <c r="AC22" s="17"/>
    </row>
    <row r="23" spans="1:29" s="179" customFormat="1" ht="12.6" customHeight="1">
      <c r="A23" s="1333" t="s">
        <v>1530</v>
      </c>
      <c r="B23" s="1333" t="s">
        <v>168</v>
      </c>
      <c r="C23" s="1333" t="s">
        <v>1531</v>
      </c>
      <c r="D23" s="195">
        <f>M23</f>
        <v>143</v>
      </c>
      <c r="E23" s="195" t="s">
        <v>11</v>
      </c>
      <c r="F23" s="195" t="s">
        <v>11</v>
      </c>
      <c r="G23" s="195" t="s">
        <v>11</v>
      </c>
      <c r="H23" s="195" t="s">
        <v>11</v>
      </c>
      <c r="I23" s="195" t="s">
        <v>11</v>
      </c>
      <c r="J23" s="195" t="s">
        <v>11</v>
      </c>
      <c r="K23" s="195" t="s">
        <v>11</v>
      </c>
      <c r="L23" s="195" t="s">
        <v>11</v>
      </c>
      <c r="M23" s="195">
        <v>143</v>
      </c>
      <c r="N23" s="195" t="s">
        <v>11</v>
      </c>
      <c r="O23" s="195" t="s">
        <v>11</v>
      </c>
      <c r="P23" s="195" t="s">
        <v>11</v>
      </c>
      <c r="Q23" s="195"/>
      <c r="R23" s="195" t="s">
        <v>11</v>
      </c>
      <c r="S23" s="195" t="s">
        <v>11</v>
      </c>
      <c r="T23" s="195" t="s">
        <v>11</v>
      </c>
      <c r="U23" s="195" t="s">
        <v>11</v>
      </c>
      <c r="V23" s="195" t="s">
        <v>11</v>
      </c>
      <c r="W23" s="195"/>
      <c r="X23" s="195"/>
      <c r="Y23" s="195"/>
      <c r="Z23" s="195"/>
      <c r="AA23" s="195"/>
      <c r="AB23" s="195"/>
      <c r="AC23" s="195"/>
    </row>
    <row r="24" spans="1:29" s="179" customFormat="1" ht="12.75" customHeight="1">
      <c r="A24" s="1200" t="s">
        <v>1534</v>
      </c>
      <c r="B24" s="1200" t="s">
        <v>439</v>
      </c>
      <c r="C24" s="1200" t="s">
        <v>1535</v>
      </c>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row>
    <row r="25" spans="1:29" s="179" customFormat="1" ht="12.75" customHeight="1">
      <c r="A25" s="1333" t="s">
        <v>1526</v>
      </c>
      <c r="B25" s="1333" t="s">
        <v>1445</v>
      </c>
      <c r="C25" s="1333" t="s">
        <v>1527</v>
      </c>
      <c r="D25" s="8">
        <f>SUM(E25:P25)</f>
        <v>784.93176348999998</v>
      </c>
      <c r="E25" s="8" t="s">
        <v>11</v>
      </c>
      <c r="F25" s="8" t="s">
        <v>11</v>
      </c>
      <c r="G25" s="8" t="s">
        <v>11</v>
      </c>
      <c r="H25" s="8" t="s">
        <v>11</v>
      </c>
      <c r="I25" s="13">
        <v>527.06078442</v>
      </c>
      <c r="J25" s="8">
        <v>257.87097906999998</v>
      </c>
      <c r="K25" s="8" t="s">
        <v>11</v>
      </c>
      <c r="L25" s="8" t="s">
        <v>11</v>
      </c>
      <c r="M25" s="8" t="s">
        <v>11</v>
      </c>
      <c r="N25" s="8" t="s">
        <v>11</v>
      </c>
      <c r="O25" s="8" t="s">
        <v>11</v>
      </c>
      <c r="P25" s="8" t="s">
        <v>11</v>
      </c>
      <c r="Q25" s="8"/>
      <c r="R25" s="8" t="s">
        <v>11</v>
      </c>
      <c r="S25" s="8" t="s">
        <v>11</v>
      </c>
      <c r="T25" s="8" t="s">
        <v>11</v>
      </c>
      <c r="U25" s="8" t="s">
        <v>11</v>
      </c>
      <c r="V25" s="13" t="s">
        <v>11</v>
      </c>
      <c r="W25" s="8"/>
      <c r="X25" s="8"/>
      <c r="Y25" s="8"/>
      <c r="Z25" s="8"/>
      <c r="AA25" s="8"/>
      <c r="AB25" s="8"/>
      <c r="AC25" s="8"/>
    </row>
    <row r="26" spans="1:29" s="179" customFormat="1" ht="12.75" customHeight="1">
      <c r="A26" s="1333" t="s">
        <v>1469</v>
      </c>
      <c r="B26" s="1333" t="s">
        <v>167</v>
      </c>
      <c r="C26" s="1333" t="s">
        <v>1470</v>
      </c>
      <c r="D26" s="195">
        <f>SUM(E26:P26)</f>
        <v>13</v>
      </c>
      <c r="E26" s="168" t="s">
        <v>11</v>
      </c>
      <c r="F26" s="168" t="s">
        <v>11</v>
      </c>
      <c r="G26" s="168" t="s">
        <v>11</v>
      </c>
      <c r="H26" s="168" t="s">
        <v>11</v>
      </c>
      <c r="I26" s="168">
        <v>5</v>
      </c>
      <c r="J26" s="168">
        <v>8</v>
      </c>
      <c r="K26" s="168" t="s">
        <v>11</v>
      </c>
      <c r="L26" s="168" t="s">
        <v>11</v>
      </c>
      <c r="M26" s="168" t="s">
        <v>11</v>
      </c>
      <c r="N26" s="168" t="s">
        <v>11</v>
      </c>
      <c r="O26" s="168" t="s">
        <v>11</v>
      </c>
      <c r="P26" s="168" t="s">
        <v>11</v>
      </c>
      <c r="Q26" s="195"/>
      <c r="R26" s="168" t="s">
        <v>11</v>
      </c>
      <c r="S26" s="168" t="s">
        <v>11</v>
      </c>
      <c r="T26" s="168" t="s">
        <v>11</v>
      </c>
      <c r="U26" s="168" t="s">
        <v>11</v>
      </c>
      <c r="V26" s="168" t="s">
        <v>11</v>
      </c>
      <c r="W26" s="168"/>
      <c r="X26" s="168"/>
      <c r="Y26" s="168"/>
      <c r="Z26" s="168"/>
      <c r="AA26" s="168"/>
      <c r="AB26" s="168"/>
      <c r="AC26" s="168"/>
    </row>
    <row r="27" spans="1:29" s="179" customFormat="1" ht="25.5">
      <c r="A27" s="1333" t="s">
        <v>1528</v>
      </c>
      <c r="B27" s="1333" t="s">
        <v>1521</v>
      </c>
      <c r="C27" s="1333" t="s">
        <v>1529</v>
      </c>
      <c r="D27" s="17">
        <f>AVERAGE(E27:P27)</f>
        <v>10.49987408216278</v>
      </c>
      <c r="E27" s="17" t="s">
        <v>11</v>
      </c>
      <c r="F27" s="17" t="s">
        <v>11</v>
      </c>
      <c r="G27" s="17" t="s">
        <v>11</v>
      </c>
      <c r="H27" s="17" t="s">
        <v>11</v>
      </c>
      <c r="I27" s="17">
        <v>10.045026187455997</v>
      </c>
      <c r="J27" s="17">
        <v>10.954721976869562</v>
      </c>
      <c r="K27" s="17" t="s">
        <v>11</v>
      </c>
      <c r="L27" s="17" t="s">
        <v>11</v>
      </c>
      <c r="M27" s="17" t="s">
        <v>11</v>
      </c>
      <c r="N27" s="17" t="s">
        <v>11</v>
      </c>
      <c r="O27" s="17" t="s">
        <v>11</v>
      </c>
      <c r="P27" s="17" t="s">
        <v>11</v>
      </c>
      <c r="Q27" s="17"/>
      <c r="R27" s="17" t="s">
        <v>11</v>
      </c>
      <c r="S27" s="17" t="s">
        <v>11</v>
      </c>
      <c r="T27" s="17" t="s">
        <v>11</v>
      </c>
      <c r="U27" s="17" t="s">
        <v>11</v>
      </c>
      <c r="V27" s="17" t="s">
        <v>11</v>
      </c>
      <c r="W27" s="17"/>
      <c r="X27" s="17"/>
      <c r="Y27" s="17"/>
      <c r="Z27" s="17"/>
      <c r="AA27" s="17"/>
      <c r="AB27" s="17"/>
      <c r="AC27" s="17"/>
    </row>
    <row r="28" spans="1:29" s="179" customFormat="1" ht="12.75" customHeight="1">
      <c r="A28" s="1333" t="s">
        <v>1530</v>
      </c>
      <c r="B28" s="1333" t="s">
        <v>168</v>
      </c>
      <c r="C28" s="1333" t="s">
        <v>1531</v>
      </c>
      <c r="D28" s="196">
        <f>AVERAGE(E28:P28)</f>
        <v>1006.9751120757123</v>
      </c>
      <c r="E28" s="196" t="s">
        <v>11</v>
      </c>
      <c r="F28" s="196" t="s">
        <v>11</v>
      </c>
      <c r="G28" s="196" t="s">
        <v>11</v>
      </c>
      <c r="H28" s="196" t="s">
        <v>11</v>
      </c>
      <c r="I28" s="196">
        <v>843.00643831353102</v>
      </c>
      <c r="J28" s="196">
        <v>1170.9437858378935</v>
      </c>
      <c r="K28" s="196" t="s">
        <v>11</v>
      </c>
      <c r="L28" s="196" t="s">
        <v>11</v>
      </c>
      <c r="M28" s="196" t="s">
        <v>11</v>
      </c>
      <c r="N28" s="196" t="s">
        <v>11</v>
      </c>
      <c r="O28" s="196" t="s">
        <v>11</v>
      </c>
      <c r="P28" s="196" t="s">
        <v>11</v>
      </c>
      <c r="Q28" s="196"/>
      <c r="R28" s="196" t="s">
        <v>11</v>
      </c>
      <c r="S28" s="196" t="s">
        <v>11</v>
      </c>
      <c r="T28" s="196" t="s">
        <v>11</v>
      </c>
      <c r="U28" s="196" t="s">
        <v>11</v>
      </c>
      <c r="V28" s="196" t="s">
        <v>11</v>
      </c>
      <c r="W28" s="196"/>
      <c r="X28" s="196"/>
      <c r="Y28" s="196"/>
      <c r="Z28" s="196"/>
      <c r="AA28" s="196"/>
      <c r="AB28" s="196"/>
      <c r="AC28" s="196"/>
    </row>
    <row r="29" spans="1:29" s="179" customFormat="1" ht="5.0999999999999996" customHeight="1">
      <c r="A29" s="571"/>
      <c r="B29" s="571"/>
      <c r="C29" s="571"/>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row>
    <row r="30" spans="1:29" s="179" customFormat="1" ht="14.25" customHeight="1">
      <c r="A30" s="399" t="s">
        <v>1536</v>
      </c>
      <c r="B30" s="399" t="s">
        <v>1522</v>
      </c>
      <c r="C30" s="399" t="s">
        <v>1537</v>
      </c>
      <c r="D30" s="61">
        <f>SUM(E30:P30)</f>
        <v>31305.450200000007</v>
      </c>
      <c r="E30" s="61">
        <v>2551.4515999999999</v>
      </c>
      <c r="F30" s="61">
        <v>3143.5828000000001</v>
      </c>
      <c r="G30" s="61">
        <v>4295.9685000000009</v>
      </c>
      <c r="H30" s="61">
        <v>5658.1596</v>
      </c>
      <c r="I30" s="61">
        <v>6151.2789000000002</v>
      </c>
      <c r="J30" s="61">
        <v>611.47400000000005</v>
      </c>
      <c r="K30" s="61">
        <v>358.00240000000008</v>
      </c>
      <c r="L30" s="61">
        <v>2094.6927999999998</v>
      </c>
      <c r="M30" s="61">
        <v>1281.8061</v>
      </c>
      <c r="N30" s="61">
        <v>2592.5528999999992</v>
      </c>
      <c r="O30" s="61">
        <v>1797.3512000000001</v>
      </c>
      <c r="P30" s="61">
        <v>769.12940000000003</v>
      </c>
      <c r="Q30" s="61"/>
      <c r="R30" s="61">
        <v>1227.5410000000002</v>
      </c>
      <c r="S30" s="61">
        <v>919.90039999999999</v>
      </c>
      <c r="T30" s="61">
        <v>2588.134</v>
      </c>
      <c r="U30" s="61">
        <v>6058.0832999999975</v>
      </c>
      <c r="V30" s="61">
        <v>4858.8178999999991</v>
      </c>
      <c r="W30" s="61"/>
      <c r="X30" s="61"/>
      <c r="Y30" s="61"/>
      <c r="Z30" s="61"/>
      <c r="AA30" s="61"/>
      <c r="AB30" s="61"/>
      <c r="AC30" s="61"/>
    </row>
    <row r="31" spans="1:29" s="179" customFormat="1" ht="14.25" customHeight="1">
      <c r="A31" s="573" t="s">
        <v>1526</v>
      </c>
      <c r="B31" s="573" t="s">
        <v>1445</v>
      </c>
      <c r="C31" s="573" t="s">
        <v>1527</v>
      </c>
      <c r="D31" s="13">
        <f>SUM(E31:P31)</f>
        <v>31305.450200000007</v>
      </c>
      <c r="E31" s="13">
        <v>2551.4515999999999</v>
      </c>
      <c r="F31" s="13">
        <v>3143.5828000000001</v>
      </c>
      <c r="G31" s="13">
        <v>4295.9685000000009</v>
      </c>
      <c r="H31" s="13">
        <v>5658.1596</v>
      </c>
      <c r="I31" s="13">
        <v>6151.2789000000002</v>
      </c>
      <c r="J31" s="13">
        <v>611.47400000000005</v>
      </c>
      <c r="K31" s="13">
        <v>358.00240000000008</v>
      </c>
      <c r="L31" s="13">
        <v>2094.6928000000003</v>
      </c>
      <c r="M31" s="13">
        <v>1281.8061</v>
      </c>
      <c r="N31" s="13">
        <v>2592.5528999999992</v>
      </c>
      <c r="O31" s="13">
        <v>1797.3512000000001</v>
      </c>
      <c r="P31" s="13">
        <v>769.12940000000003</v>
      </c>
      <c r="Q31" s="13"/>
      <c r="R31" s="13">
        <v>1227.5410000000004</v>
      </c>
      <c r="S31" s="13">
        <v>919.90039999999999</v>
      </c>
      <c r="T31" s="13">
        <v>2588.1340000000005</v>
      </c>
      <c r="U31" s="13">
        <v>6058.0832999999975</v>
      </c>
      <c r="V31" s="13">
        <v>4858.8178999999991</v>
      </c>
      <c r="W31" s="13"/>
      <c r="X31" s="13"/>
      <c r="Y31" s="13"/>
      <c r="Z31" s="13"/>
      <c r="AA31" s="13"/>
      <c r="AB31" s="13"/>
      <c r="AC31" s="13"/>
    </row>
    <row r="32" spans="1:29" s="179" customFormat="1" ht="14.25" customHeight="1">
      <c r="A32" s="573" t="s">
        <v>1469</v>
      </c>
      <c r="B32" s="573" t="s">
        <v>167</v>
      </c>
      <c r="C32" s="573" t="s">
        <v>1470</v>
      </c>
      <c r="D32" s="196">
        <f>SUM(E32:P32)</f>
        <v>513</v>
      </c>
      <c r="E32" s="196">
        <v>56</v>
      </c>
      <c r="F32" s="196">
        <v>41</v>
      </c>
      <c r="G32" s="196">
        <v>48</v>
      </c>
      <c r="H32" s="196">
        <v>57</v>
      </c>
      <c r="I32" s="196">
        <v>76</v>
      </c>
      <c r="J32" s="196">
        <v>18</v>
      </c>
      <c r="K32" s="196">
        <v>14</v>
      </c>
      <c r="L32" s="196">
        <v>42</v>
      </c>
      <c r="M32" s="196">
        <v>42</v>
      </c>
      <c r="N32" s="196">
        <v>59</v>
      </c>
      <c r="O32" s="196">
        <v>38</v>
      </c>
      <c r="P32" s="196">
        <v>22</v>
      </c>
      <c r="Q32" s="196"/>
      <c r="R32" s="196">
        <v>21</v>
      </c>
      <c r="S32" s="196">
        <v>47</v>
      </c>
      <c r="T32" s="196">
        <v>65</v>
      </c>
      <c r="U32" s="196">
        <v>123</v>
      </c>
      <c r="V32" s="61">
        <v>88</v>
      </c>
      <c r="W32" s="216"/>
      <c r="X32" s="8"/>
      <c r="Y32" s="8"/>
      <c r="Z32" s="216"/>
      <c r="AA32" s="216"/>
      <c r="AB32" s="216"/>
      <c r="AC32" s="216"/>
    </row>
    <row r="33" spans="1:29" s="179" customFormat="1" ht="14.25" customHeight="1">
      <c r="A33" s="573" t="s">
        <v>1528</v>
      </c>
      <c r="B33" s="573" t="s">
        <v>1521</v>
      </c>
      <c r="C33" s="573" t="s">
        <v>1529</v>
      </c>
      <c r="D33" s="191">
        <f>AVERAGE(E33:P33)</f>
        <v>2.3982045911704737</v>
      </c>
      <c r="E33" s="191">
        <v>2.7757979732008238</v>
      </c>
      <c r="F33" s="191">
        <v>2.7393618358008576</v>
      </c>
      <c r="G33" s="191">
        <v>2.6799694294778926</v>
      </c>
      <c r="H33" s="191">
        <v>2.5013810762778768</v>
      </c>
      <c r="I33" s="191">
        <v>2.6652809662068813</v>
      </c>
      <c r="J33" s="191">
        <v>2.2589242551604811</v>
      </c>
      <c r="K33" s="191">
        <v>3.1021225835357518</v>
      </c>
      <c r="L33" s="191">
        <v>1.620740611702107</v>
      </c>
      <c r="M33" s="191">
        <v>1.7937009115497264</v>
      </c>
      <c r="N33" s="191">
        <v>1.9151544410144925</v>
      </c>
      <c r="O33" s="191">
        <v>1.9977548171998882</v>
      </c>
      <c r="P33" s="191">
        <v>2.7282661929189023</v>
      </c>
      <c r="Q33" s="191"/>
      <c r="R33" s="191">
        <v>2.3759863499467628</v>
      </c>
      <c r="S33" s="191">
        <v>2.21</v>
      </c>
      <c r="T33" s="17">
        <v>2.1505236861769905</v>
      </c>
      <c r="U33" s="17">
        <v>2.9528282881154855</v>
      </c>
      <c r="V33" s="61">
        <v>2.8650735871373172</v>
      </c>
      <c r="W33" s="216"/>
      <c r="X33" s="8"/>
      <c r="Y33" s="8"/>
      <c r="Z33" s="216"/>
      <c r="AA33" s="216"/>
      <c r="AB33" s="216"/>
      <c r="AC33" s="216"/>
    </row>
    <row r="34" spans="1:29" s="179" customFormat="1" ht="14.25" customHeight="1">
      <c r="A34" s="573" t="s">
        <v>1530</v>
      </c>
      <c r="B34" s="573" t="s">
        <v>168</v>
      </c>
      <c r="C34" s="573" t="s">
        <v>1531</v>
      </c>
      <c r="D34" s="196">
        <f>AVERAGE(E34:P34)</f>
        <v>5.1926556905655117</v>
      </c>
      <c r="E34" s="196">
        <v>5.6307050464919648</v>
      </c>
      <c r="F34" s="196">
        <v>4.5559102181116407</v>
      </c>
      <c r="G34" s="196">
        <v>4.0756986230229559</v>
      </c>
      <c r="H34" s="196">
        <v>2.4202422462597202</v>
      </c>
      <c r="I34" s="196">
        <v>3.55798907118323</v>
      </c>
      <c r="J34" s="196">
        <v>3.5293893117287078</v>
      </c>
      <c r="K34" s="196">
        <v>12.927672551915849</v>
      </c>
      <c r="L34" s="196">
        <v>4.6545020348568533</v>
      </c>
      <c r="M34" s="196">
        <v>4.6259837583859218</v>
      </c>
      <c r="N34" s="196">
        <v>5.0007544686937742</v>
      </c>
      <c r="O34" s="196">
        <v>4.0831810722356323</v>
      </c>
      <c r="P34" s="196">
        <v>7.2498398838998988</v>
      </c>
      <c r="Q34" s="196"/>
      <c r="R34" s="196">
        <v>2.1046207010600861</v>
      </c>
      <c r="S34" s="196">
        <v>3.2853545883880475</v>
      </c>
      <c r="T34" s="195">
        <v>2.2725171107832893</v>
      </c>
      <c r="U34" s="195">
        <v>3.5856366154621888</v>
      </c>
      <c r="V34" s="61">
        <v>3.2114990355987607</v>
      </c>
      <c r="W34" s="216"/>
      <c r="X34" s="8"/>
      <c r="Y34" s="8"/>
      <c r="Z34" s="216"/>
      <c r="AA34" s="216"/>
      <c r="AB34" s="216"/>
      <c r="AC34" s="216"/>
    </row>
    <row r="35" spans="1:29" s="179" customFormat="1" ht="14.25" customHeight="1">
      <c r="A35" s="1332" t="s">
        <v>723</v>
      </c>
      <c r="B35" s="1332" t="s">
        <v>40</v>
      </c>
      <c r="C35" s="1332" t="s">
        <v>724</v>
      </c>
      <c r="D35" s="61"/>
      <c r="E35" s="8"/>
      <c r="F35" s="8"/>
      <c r="G35" s="8"/>
      <c r="H35" s="8"/>
      <c r="I35" s="61"/>
      <c r="J35" s="216"/>
      <c r="K35" s="8"/>
      <c r="L35" s="8"/>
      <c r="M35" s="216"/>
      <c r="N35" s="216"/>
      <c r="O35" s="216"/>
      <c r="P35" s="216"/>
      <c r="Q35" s="61"/>
      <c r="R35" s="8"/>
      <c r="S35" s="8"/>
      <c r="T35" s="8"/>
      <c r="U35" s="8"/>
      <c r="V35" s="61"/>
      <c r="W35" s="216"/>
      <c r="X35" s="8"/>
      <c r="Y35" s="8"/>
      <c r="Z35" s="216"/>
      <c r="AA35" s="216"/>
      <c r="AB35" s="216"/>
      <c r="AC35" s="216"/>
    </row>
    <row r="36" spans="1:29" s="179" customFormat="1" ht="12.75" customHeight="1">
      <c r="A36" s="1200" t="s">
        <v>1402</v>
      </c>
      <c r="B36" s="1200" t="s">
        <v>179</v>
      </c>
      <c r="C36" s="1200" t="s">
        <v>1525</v>
      </c>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row>
    <row r="37" spans="1:29" s="179" customFormat="1" ht="12.75" customHeight="1">
      <c r="A37" s="1333" t="s">
        <v>1526</v>
      </c>
      <c r="B37" s="1333" t="s">
        <v>1445</v>
      </c>
      <c r="C37" s="1333" t="s">
        <v>1527</v>
      </c>
      <c r="D37" s="13">
        <f>SUM(E37:P37)</f>
        <v>7141.4651000000003</v>
      </c>
      <c r="E37" s="8" t="s">
        <v>11</v>
      </c>
      <c r="F37" s="8" t="s">
        <v>11</v>
      </c>
      <c r="G37" s="8">
        <v>98.657200000000003</v>
      </c>
      <c r="H37" s="13">
        <v>1461.7903000000003</v>
      </c>
      <c r="I37" s="13">
        <v>2616.6785</v>
      </c>
      <c r="J37" s="13">
        <v>271.41149999999999</v>
      </c>
      <c r="K37" s="13">
        <v>9.9777999999999984</v>
      </c>
      <c r="L37" s="13">
        <v>1547.6484999999998</v>
      </c>
      <c r="M37" s="13">
        <v>434.57060000000001</v>
      </c>
      <c r="N37" s="13">
        <v>184.18129999999999</v>
      </c>
      <c r="O37" s="13">
        <v>242.00030000000001</v>
      </c>
      <c r="P37" s="13">
        <v>274.54910000000001</v>
      </c>
      <c r="Q37" s="13"/>
      <c r="R37" s="8">
        <v>585.95210000000009</v>
      </c>
      <c r="S37" s="8">
        <v>458.57130000000001</v>
      </c>
      <c r="T37" s="8">
        <v>938.23609999999996</v>
      </c>
      <c r="U37" s="13">
        <v>3837.5980000000013</v>
      </c>
      <c r="V37" s="13">
        <v>1281.8675999999998</v>
      </c>
      <c r="W37" s="13"/>
      <c r="X37" s="13"/>
      <c r="Y37" s="13"/>
      <c r="Z37" s="13"/>
      <c r="AA37" s="13"/>
      <c r="AB37" s="13"/>
      <c r="AC37" s="13"/>
    </row>
    <row r="38" spans="1:29" s="179" customFormat="1" ht="12.75" customHeight="1">
      <c r="A38" s="1333" t="s">
        <v>1469</v>
      </c>
      <c r="B38" s="1333" t="s">
        <v>167</v>
      </c>
      <c r="C38" s="1333" t="s">
        <v>1470</v>
      </c>
      <c r="D38" s="195">
        <f>SUM(E38:P38)</f>
        <v>99</v>
      </c>
      <c r="E38" s="168" t="s">
        <v>11</v>
      </c>
      <c r="F38" s="168" t="s">
        <v>11</v>
      </c>
      <c r="G38" s="168">
        <v>1</v>
      </c>
      <c r="H38" s="168">
        <v>17</v>
      </c>
      <c r="I38" s="168">
        <v>24</v>
      </c>
      <c r="J38" s="168">
        <v>5</v>
      </c>
      <c r="K38" s="168">
        <v>1</v>
      </c>
      <c r="L38" s="168">
        <v>24</v>
      </c>
      <c r="M38" s="168">
        <v>14</v>
      </c>
      <c r="N38" s="168">
        <v>3</v>
      </c>
      <c r="O38" s="168">
        <v>3</v>
      </c>
      <c r="P38" s="168">
        <v>7</v>
      </c>
      <c r="Q38" s="195"/>
      <c r="R38" s="168">
        <v>11</v>
      </c>
      <c r="S38" s="168">
        <v>21</v>
      </c>
      <c r="T38" s="168">
        <v>21</v>
      </c>
      <c r="U38" s="168">
        <v>61</v>
      </c>
      <c r="V38" s="168">
        <v>22</v>
      </c>
      <c r="W38" s="168"/>
      <c r="X38" s="168"/>
      <c r="Y38" s="168"/>
      <c r="Z38" s="168"/>
      <c r="AA38" s="168"/>
      <c r="AB38" s="168"/>
      <c r="AC38" s="168"/>
    </row>
    <row r="39" spans="1:29" s="179" customFormat="1" ht="25.5">
      <c r="A39" s="1333" t="s">
        <v>1528</v>
      </c>
      <c r="B39" s="1333" t="s">
        <v>1521</v>
      </c>
      <c r="C39" s="1333" t="s">
        <v>1529</v>
      </c>
      <c r="D39" s="17">
        <f>AVERAGE(E39:P39)</f>
        <v>1.8120300729255292</v>
      </c>
      <c r="E39" s="17" t="s">
        <v>11</v>
      </c>
      <c r="F39" s="17" t="s">
        <v>11</v>
      </c>
      <c r="G39" s="17">
        <v>2</v>
      </c>
      <c r="H39" s="17">
        <v>2.1110643229743684</v>
      </c>
      <c r="I39" s="17">
        <v>2.213747428275961</v>
      </c>
      <c r="J39" s="17">
        <v>1.8761658956971239</v>
      </c>
      <c r="K39" s="17">
        <v>1.5</v>
      </c>
      <c r="L39" s="17">
        <v>1.5160443537405295</v>
      </c>
      <c r="M39" s="17">
        <v>1.466049590101125</v>
      </c>
      <c r="N39" s="17">
        <v>1.6458475969058748</v>
      </c>
      <c r="O39" s="17">
        <v>1.3782317625226084</v>
      </c>
      <c r="P39" s="17">
        <v>2.4131497790377017</v>
      </c>
      <c r="Q39" s="17"/>
      <c r="R39" s="17">
        <v>2.3375157628072327</v>
      </c>
      <c r="S39" s="17">
        <v>2.0796216422615199</v>
      </c>
      <c r="T39" s="17">
        <v>2.0961570120783031</v>
      </c>
      <c r="U39" s="17">
        <v>2.8699616583081382</v>
      </c>
      <c r="V39" s="17">
        <v>2.6192902605542101</v>
      </c>
      <c r="W39" s="17"/>
      <c r="X39" s="17"/>
      <c r="Y39" s="17"/>
      <c r="Z39" s="17"/>
      <c r="AA39" s="17"/>
      <c r="AB39" s="17"/>
      <c r="AC39" s="17"/>
    </row>
    <row r="40" spans="1:29" s="179" customFormat="1" ht="12.75" customHeight="1">
      <c r="A40" s="1333" t="s">
        <v>1530</v>
      </c>
      <c r="B40" s="1333" t="s">
        <v>168</v>
      </c>
      <c r="C40" s="1333" t="s">
        <v>1531</v>
      </c>
      <c r="D40" s="195">
        <f>AVERAGE(E40:P40)</f>
        <v>2.252852238282951</v>
      </c>
      <c r="E40" s="195" t="s">
        <v>11</v>
      </c>
      <c r="F40" s="195" t="s">
        <v>11</v>
      </c>
      <c r="G40" s="195">
        <v>1</v>
      </c>
      <c r="H40" s="195">
        <v>1.846911557697434</v>
      </c>
      <c r="I40" s="195">
        <v>2.4294630005176412</v>
      </c>
      <c r="J40" s="195">
        <v>2.7404535179975791</v>
      </c>
      <c r="K40" s="195">
        <v>1</v>
      </c>
      <c r="L40" s="195">
        <v>4.0761373141252681</v>
      </c>
      <c r="M40" s="195">
        <v>1.7122173014005087</v>
      </c>
      <c r="N40" s="195">
        <v>1.5671428098292284</v>
      </c>
      <c r="O40" s="195">
        <v>1.4086821379973495</v>
      </c>
      <c r="P40" s="195">
        <v>4.7475147432645004</v>
      </c>
      <c r="Q40" s="195"/>
      <c r="R40" s="195">
        <v>2.3141162903930197</v>
      </c>
      <c r="S40" s="195">
        <v>2.6556369751007098</v>
      </c>
      <c r="T40" s="195">
        <v>1.8922141239289343</v>
      </c>
      <c r="U40" s="195">
        <v>3.1598218990107867</v>
      </c>
      <c r="V40" s="195">
        <v>2.1792236577318915</v>
      </c>
      <c r="W40" s="195"/>
      <c r="X40" s="195"/>
      <c r="Y40" s="195"/>
      <c r="Z40" s="195"/>
      <c r="AA40" s="195"/>
      <c r="AB40" s="195"/>
      <c r="AC40" s="195"/>
    </row>
    <row r="41" spans="1:29" s="95" customFormat="1" ht="12.75" customHeight="1">
      <c r="A41" s="1200" t="s">
        <v>1532</v>
      </c>
      <c r="B41" s="1200" t="s">
        <v>438</v>
      </c>
      <c r="C41" s="1200" t="s">
        <v>1533</v>
      </c>
      <c r="D41" s="168"/>
      <c r="E41" s="168"/>
      <c r="F41" s="168"/>
      <c r="G41" s="168"/>
      <c r="H41" s="168"/>
      <c r="I41" s="168"/>
      <c r="J41" s="168"/>
      <c r="K41" s="168"/>
      <c r="L41" s="168"/>
      <c r="M41" s="17"/>
      <c r="N41" s="17"/>
      <c r="O41" s="168"/>
      <c r="P41" s="168"/>
      <c r="Q41" s="168"/>
      <c r="R41" s="168"/>
      <c r="S41" s="168"/>
      <c r="T41" s="168"/>
      <c r="U41" s="168"/>
      <c r="V41" s="168"/>
      <c r="W41" s="168"/>
      <c r="X41" s="168"/>
      <c r="Y41" s="168"/>
      <c r="Z41" s="17"/>
      <c r="AA41" s="17"/>
      <c r="AB41" s="168"/>
      <c r="AC41" s="168"/>
    </row>
    <row r="42" spans="1:29" s="358" customFormat="1" ht="12.75" customHeight="1">
      <c r="A42" s="1333" t="s">
        <v>1526</v>
      </c>
      <c r="B42" s="1333" t="s">
        <v>1445</v>
      </c>
      <c r="C42" s="1333" t="s">
        <v>1527</v>
      </c>
      <c r="D42" s="13">
        <f>SUM(E42:P42)</f>
        <v>1500.2994000000001</v>
      </c>
      <c r="E42" s="13">
        <v>362.04650000000004</v>
      </c>
      <c r="F42" s="13">
        <v>60.408099999999997</v>
      </c>
      <c r="G42" s="13">
        <v>22.177499999999998</v>
      </c>
      <c r="H42" s="13" t="s">
        <v>11</v>
      </c>
      <c r="I42" s="13">
        <v>322.09649999999999</v>
      </c>
      <c r="J42" s="13">
        <v>59.148699999999998</v>
      </c>
      <c r="K42" s="13" t="s">
        <v>11</v>
      </c>
      <c r="L42" s="13">
        <v>96.93</v>
      </c>
      <c r="M42" s="8">
        <v>197.60499999999999</v>
      </c>
      <c r="N42" s="8">
        <v>320.39810000000006</v>
      </c>
      <c r="O42" s="13">
        <v>59.488999999999997</v>
      </c>
      <c r="P42" s="13" t="s">
        <v>11</v>
      </c>
      <c r="Q42" s="13"/>
      <c r="R42" s="13" t="s">
        <v>11</v>
      </c>
      <c r="S42" s="13" t="s">
        <v>11</v>
      </c>
      <c r="T42" s="13" t="s">
        <v>11</v>
      </c>
      <c r="U42" s="13">
        <v>9.9260000000000002</v>
      </c>
      <c r="V42" s="13" t="s">
        <v>11</v>
      </c>
      <c r="W42" s="13"/>
      <c r="X42" s="13"/>
      <c r="Y42" s="13"/>
      <c r="Z42" s="17"/>
      <c r="AA42" s="17"/>
      <c r="AB42" s="13"/>
      <c r="AC42" s="13"/>
    </row>
    <row r="43" spans="1:29" s="179" customFormat="1" ht="12.75" customHeight="1">
      <c r="A43" s="1333" t="s">
        <v>1469</v>
      </c>
      <c r="B43" s="1333" t="s">
        <v>167</v>
      </c>
      <c r="C43" s="1333" t="s">
        <v>1470</v>
      </c>
      <c r="D43" s="196">
        <f>SUM(E43:P43)</f>
        <v>46</v>
      </c>
      <c r="E43" s="168">
        <v>17</v>
      </c>
      <c r="F43" s="168">
        <v>5</v>
      </c>
      <c r="G43" s="168">
        <v>3</v>
      </c>
      <c r="H43" s="168" t="s">
        <v>11</v>
      </c>
      <c r="I43" s="168">
        <v>4</v>
      </c>
      <c r="J43" s="168">
        <v>2</v>
      </c>
      <c r="K43" s="168" t="s">
        <v>11</v>
      </c>
      <c r="L43" s="168">
        <v>1</v>
      </c>
      <c r="M43" s="195">
        <v>7</v>
      </c>
      <c r="N43" s="195">
        <v>6</v>
      </c>
      <c r="O43" s="168">
        <v>1</v>
      </c>
      <c r="P43" s="168" t="s">
        <v>11</v>
      </c>
      <c r="Q43" s="168"/>
      <c r="R43" s="168" t="s">
        <v>11</v>
      </c>
      <c r="S43" s="168" t="s">
        <v>11</v>
      </c>
      <c r="T43" s="168" t="s">
        <v>11</v>
      </c>
      <c r="U43" s="168">
        <v>1</v>
      </c>
      <c r="V43" s="168" t="s">
        <v>11</v>
      </c>
      <c r="W43" s="168"/>
      <c r="X43" s="168"/>
      <c r="Y43" s="168"/>
      <c r="Z43" s="195"/>
      <c r="AA43" s="195"/>
      <c r="AB43" s="168"/>
      <c r="AC43" s="168"/>
    </row>
    <row r="44" spans="1:29" s="179" customFormat="1" ht="25.5">
      <c r="A44" s="1333" t="s">
        <v>1528</v>
      </c>
      <c r="B44" s="1333" t="s">
        <v>1521</v>
      </c>
      <c r="C44" s="1333" t="s">
        <v>1529</v>
      </c>
      <c r="D44" s="17">
        <f>AVERAGE(E44:P44)</f>
        <v>2.1204343307959559</v>
      </c>
      <c r="E44" s="17">
        <v>2.2842469958969356</v>
      </c>
      <c r="F44" s="17">
        <v>1.9672726008598185</v>
      </c>
      <c r="G44" s="17">
        <v>2</v>
      </c>
      <c r="H44" s="17" t="s">
        <v>11</v>
      </c>
      <c r="I44" s="17">
        <v>2.5</v>
      </c>
      <c r="J44" s="17">
        <v>2.4302977073037955</v>
      </c>
      <c r="K44" s="17" t="s">
        <v>11</v>
      </c>
      <c r="L44" s="17">
        <v>1.8</v>
      </c>
      <c r="M44" s="17">
        <v>1.9403621871916197</v>
      </c>
      <c r="N44" s="17">
        <v>1.9617294859114331</v>
      </c>
      <c r="O44" s="17">
        <v>2.2000000000000002</v>
      </c>
      <c r="P44" s="17" t="s">
        <v>11</v>
      </c>
      <c r="Q44" s="17"/>
      <c r="R44" s="17" t="s">
        <v>11</v>
      </c>
      <c r="S44" s="17" t="s">
        <v>11</v>
      </c>
      <c r="T44" s="17" t="s">
        <v>11</v>
      </c>
      <c r="U44" s="17">
        <v>2.2999999999999998</v>
      </c>
      <c r="V44" s="17" t="s">
        <v>11</v>
      </c>
      <c r="W44" s="17"/>
      <c r="X44" s="17"/>
      <c r="Y44" s="17"/>
      <c r="Z44" s="17"/>
      <c r="AA44" s="17"/>
      <c r="AB44" s="17"/>
      <c r="AC44" s="17"/>
    </row>
    <row r="45" spans="1:29" s="179" customFormat="1" ht="12.75" customHeight="1">
      <c r="A45" s="1333" t="s">
        <v>1530</v>
      </c>
      <c r="B45" s="1333" t="s">
        <v>168</v>
      </c>
      <c r="C45" s="1333" t="s">
        <v>1531</v>
      </c>
      <c r="D45" s="195">
        <f>AVERAGE(E45:P45)</f>
        <v>3.66815731915541</v>
      </c>
      <c r="E45" s="195">
        <v>4.672492069388877</v>
      </c>
      <c r="F45" s="195">
        <v>3.2499002617198687</v>
      </c>
      <c r="G45" s="195">
        <v>2</v>
      </c>
      <c r="H45" s="195" t="s">
        <v>11</v>
      </c>
      <c r="I45" s="195">
        <v>4.4999622783855155</v>
      </c>
      <c r="J45" s="195">
        <v>4</v>
      </c>
      <c r="K45" s="195" t="s">
        <v>11</v>
      </c>
      <c r="L45" s="195">
        <v>5</v>
      </c>
      <c r="M45" s="195">
        <v>3.4905381948837331</v>
      </c>
      <c r="N45" s="195">
        <v>5.1005230680206894</v>
      </c>
      <c r="O45" s="195">
        <v>1</v>
      </c>
      <c r="P45" s="195" t="s">
        <v>11</v>
      </c>
      <c r="Q45" s="195"/>
      <c r="R45" s="195" t="s">
        <v>11</v>
      </c>
      <c r="S45" s="195" t="s">
        <v>11</v>
      </c>
      <c r="T45" s="195" t="s">
        <v>11</v>
      </c>
      <c r="U45" s="195">
        <v>1</v>
      </c>
      <c r="V45" s="195" t="s">
        <v>11</v>
      </c>
      <c r="W45" s="195"/>
      <c r="X45" s="195"/>
      <c r="Y45" s="195"/>
      <c r="Z45" s="195"/>
      <c r="AA45" s="195"/>
      <c r="AB45" s="195"/>
      <c r="AC45" s="195"/>
    </row>
    <row r="46" spans="1:29" s="95" customFormat="1" ht="12.75" customHeight="1">
      <c r="A46" s="1200" t="s">
        <v>1534</v>
      </c>
      <c r="B46" s="1200" t="s">
        <v>439</v>
      </c>
      <c r="C46" s="1200" t="s">
        <v>1535</v>
      </c>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row>
    <row r="47" spans="1:29" s="358" customFormat="1" ht="12.75" customHeight="1">
      <c r="A47" s="1333" t="s">
        <v>1526</v>
      </c>
      <c r="B47" s="1333" t="s">
        <v>1445</v>
      </c>
      <c r="C47" s="1333" t="s">
        <v>1527</v>
      </c>
      <c r="D47" s="13">
        <f>SUM(E47:P47)</f>
        <v>22663.685700000002</v>
      </c>
      <c r="E47" s="13">
        <v>2189.4051000000004</v>
      </c>
      <c r="F47" s="13">
        <v>3083.1747</v>
      </c>
      <c r="G47" s="13">
        <v>4175.1338000000005</v>
      </c>
      <c r="H47" s="13">
        <v>4196.3692999999994</v>
      </c>
      <c r="I47" s="13">
        <v>3212.5038999999992</v>
      </c>
      <c r="J47" s="13">
        <v>280.91379999999998</v>
      </c>
      <c r="K47" s="13">
        <v>348.02460000000008</v>
      </c>
      <c r="L47" s="13">
        <v>450.11430000000001</v>
      </c>
      <c r="M47" s="13">
        <v>649.63049999999998</v>
      </c>
      <c r="N47" s="13">
        <v>2087.9735000000001</v>
      </c>
      <c r="O47" s="13">
        <v>1495.8618999999999</v>
      </c>
      <c r="P47" s="13">
        <v>494.58029999999997</v>
      </c>
      <c r="Q47" s="13"/>
      <c r="R47" s="13">
        <v>641.58889999999997</v>
      </c>
      <c r="S47" s="13">
        <v>461.32909999999998</v>
      </c>
      <c r="T47" s="13">
        <v>1649.8979000000002</v>
      </c>
      <c r="U47" s="13">
        <v>2210.5593000000008</v>
      </c>
      <c r="V47" s="13">
        <v>3576.9503000000009</v>
      </c>
      <c r="W47" s="13"/>
      <c r="X47" s="13"/>
      <c r="Y47" s="13"/>
      <c r="Z47" s="13"/>
      <c r="AA47" s="13"/>
      <c r="AB47" s="13"/>
      <c r="AC47" s="13"/>
    </row>
    <row r="48" spans="1:29" s="179" customFormat="1" ht="12.75" customHeight="1">
      <c r="A48" s="1333" t="s">
        <v>1469</v>
      </c>
      <c r="B48" s="1333" t="s">
        <v>167</v>
      </c>
      <c r="C48" s="1333" t="s">
        <v>1470</v>
      </c>
      <c r="D48" s="196">
        <f>SUM(E48:P48)</f>
        <v>368</v>
      </c>
      <c r="E48" s="168">
        <v>39</v>
      </c>
      <c r="F48" s="168">
        <v>36</v>
      </c>
      <c r="G48" s="168">
        <v>44</v>
      </c>
      <c r="H48" s="168">
        <v>40</v>
      </c>
      <c r="I48" s="168">
        <v>48</v>
      </c>
      <c r="J48" s="168">
        <v>11</v>
      </c>
      <c r="K48" s="168">
        <v>13</v>
      </c>
      <c r="L48" s="168">
        <v>17</v>
      </c>
      <c r="M48" s="168">
        <v>21</v>
      </c>
      <c r="N48" s="168">
        <v>50</v>
      </c>
      <c r="O48" s="168">
        <v>34</v>
      </c>
      <c r="P48" s="168">
        <v>15</v>
      </c>
      <c r="Q48" s="196"/>
      <c r="R48" s="168">
        <v>10</v>
      </c>
      <c r="S48" s="168">
        <v>26</v>
      </c>
      <c r="T48" s="168">
        <v>44</v>
      </c>
      <c r="U48" s="168">
        <v>61</v>
      </c>
      <c r="V48" s="168">
        <v>66</v>
      </c>
      <c r="W48" s="168"/>
      <c r="X48" s="168"/>
      <c r="Y48" s="168"/>
      <c r="Z48" s="168"/>
      <c r="AA48" s="168"/>
      <c r="AB48" s="168"/>
      <c r="AC48" s="168"/>
    </row>
    <row r="49" spans="1:29" s="179" customFormat="1" ht="25.5">
      <c r="A49" s="1333" t="s">
        <v>1528</v>
      </c>
      <c r="B49" s="1333" t="s">
        <v>1521</v>
      </c>
      <c r="C49" s="1333" t="s">
        <v>1529</v>
      </c>
      <c r="D49" s="17">
        <f>AVERAGE(E49:P49)</f>
        <v>2.5478498537902432</v>
      </c>
      <c r="E49" s="17">
        <v>2.8570822960081705</v>
      </c>
      <c r="F49" s="17">
        <v>2.7544892444790761</v>
      </c>
      <c r="G49" s="17">
        <v>2.6996487753278706</v>
      </c>
      <c r="H49" s="17">
        <v>2.6373465271514593</v>
      </c>
      <c r="I49" s="17">
        <v>3.0496398837056669</v>
      </c>
      <c r="J49" s="17">
        <v>2.5926511976271724</v>
      </c>
      <c r="K49" s="17">
        <v>3.1480551374816597</v>
      </c>
      <c r="L49" s="17">
        <v>1.942119857111849</v>
      </c>
      <c r="M49" s="17">
        <v>1.9682718868649178</v>
      </c>
      <c r="N49" s="17">
        <v>1.9317632383744334</v>
      </c>
      <c r="O49" s="17">
        <v>2.0899380604586564</v>
      </c>
      <c r="P49" s="17">
        <v>2.9031921408919845</v>
      </c>
      <c r="Q49" s="17"/>
      <c r="R49" s="17">
        <v>2.4111208750650142</v>
      </c>
      <c r="S49" s="17">
        <v>2.3305827011562896</v>
      </c>
      <c r="T49" s="17">
        <v>2.181440009106018</v>
      </c>
      <c r="U49" s="17">
        <v>3.0996186440237081</v>
      </c>
      <c r="V49" s="17">
        <v>2.9531546776034321</v>
      </c>
      <c r="W49" s="17"/>
      <c r="X49" s="17"/>
      <c r="Y49" s="17"/>
      <c r="Z49" s="17"/>
      <c r="AA49" s="17"/>
      <c r="AB49" s="17"/>
      <c r="AC49" s="17"/>
    </row>
    <row r="50" spans="1:29" s="179" customFormat="1" ht="12.75" customHeight="1" thickBot="1">
      <c r="A50" s="1334" t="s">
        <v>1530</v>
      </c>
      <c r="B50" s="1334" t="s">
        <v>168</v>
      </c>
      <c r="C50" s="1334" t="s">
        <v>1531</v>
      </c>
      <c r="D50" s="200">
        <f>AVERAGE(E50:P50)</f>
        <v>5.9208277475636528</v>
      </c>
      <c r="E50" s="200">
        <v>5.78915797720577</v>
      </c>
      <c r="F50" s="200">
        <v>4.5814986416436279</v>
      </c>
      <c r="G50" s="200">
        <v>4.1594021968828869</v>
      </c>
      <c r="H50" s="200">
        <v>2.6199599496641062</v>
      </c>
      <c r="I50" s="200">
        <v>4.3827611851303905</v>
      </c>
      <c r="J50" s="200">
        <v>4.1925473223458578</v>
      </c>
      <c r="K50" s="200">
        <v>13.269636686602032</v>
      </c>
      <c r="L50" s="200">
        <v>6.5687184344065503</v>
      </c>
      <c r="M50" s="200">
        <v>6.9205295933611488</v>
      </c>
      <c r="N50" s="200">
        <v>5.2883258336372556</v>
      </c>
      <c r="O50" s="200">
        <v>4.6384762523866678</v>
      </c>
      <c r="P50" s="200">
        <v>8.6389188974975344</v>
      </c>
      <c r="Q50" s="200"/>
      <c r="R50" s="200">
        <v>1.9132919849455003</v>
      </c>
      <c r="S50" s="200">
        <v>3.9113077843994661</v>
      </c>
      <c r="T50" s="200">
        <v>2.4887813967155177</v>
      </c>
      <c r="U50" s="200">
        <v>4.33647407694514</v>
      </c>
      <c r="V50" s="200">
        <v>3.5814343855993727</v>
      </c>
      <c r="W50" s="200"/>
      <c r="X50" s="200"/>
      <c r="Y50" s="200"/>
      <c r="Z50" s="200"/>
      <c r="AA50" s="200"/>
      <c r="AB50" s="200"/>
      <c r="AC50" s="200"/>
    </row>
    <row r="51" spans="1:29" s="91" customFormat="1" ht="5.0999999999999996" customHeight="1">
      <c r="A51" s="359"/>
      <c r="B51" s="359"/>
      <c r="C51" s="359"/>
    </row>
    <row r="52" spans="1:29" s="91" customFormat="1" ht="12.75">
      <c r="A52" s="95" t="s">
        <v>2674</v>
      </c>
      <c r="B52" s="95" t="s">
        <v>2673</v>
      </c>
      <c r="C52" s="95" t="s">
        <v>2672</v>
      </c>
      <c r="D52" s="184"/>
    </row>
  </sheetData>
  <mergeCells count="7">
    <mergeCell ref="Q5:Q6"/>
    <mergeCell ref="R5:AC5"/>
    <mergeCell ref="E5:P5"/>
    <mergeCell ref="A5:A6"/>
    <mergeCell ref="C5:C6"/>
    <mergeCell ref="D5:D6"/>
    <mergeCell ref="B5:B6"/>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scale="7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85"/>
  <sheetViews>
    <sheetView zoomScale="80" zoomScaleNormal="80" workbookViewId="0">
      <pane xSplit="3" ySplit="9" topLeftCell="AT10"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81" width="14.42578125" style="24" customWidth="1"/>
    <col min="82" max="16384" width="9.140625" style="24"/>
  </cols>
  <sheetData>
    <row r="1" spans="1:81">
      <c r="A1" s="49" t="s">
        <v>595</v>
      </c>
      <c r="B1" s="49" t="s">
        <v>202</v>
      </c>
      <c r="C1" s="49" t="s">
        <v>596</v>
      </c>
    </row>
    <row r="2" spans="1:81" ht="5.0999999999999996" customHeight="1">
      <c r="A2" s="49"/>
      <c r="B2" s="49"/>
      <c r="C2" s="49"/>
    </row>
    <row r="3" spans="1:81" s="142" customFormat="1" ht="18.75" customHeight="1">
      <c r="A3" s="26" t="s">
        <v>4533</v>
      </c>
      <c r="B3" s="26" t="s">
        <v>4465</v>
      </c>
      <c r="C3" s="26" t="s">
        <v>4804</v>
      </c>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row>
    <row r="4" spans="1:81" s="37" customFormat="1" ht="5.0999999999999996" customHeight="1">
      <c r="A4" s="26"/>
      <c r="B4" s="26"/>
      <c r="C4" s="26"/>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row>
    <row r="5" spans="1:81" s="91" customFormat="1" ht="13.5" customHeight="1" thickBot="1">
      <c r="A5" s="54" t="s">
        <v>4461</v>
      </c>
      <c r="B5" s="54" t="s">
        <v>4460</v>
      </c>
      <c r="C5" s="54" t="s">
        <v>4462</v>
      </c>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row>
    <row r="6" spans="1:81" s="91" customFormat="1" ht="17.100000000000001" customHeight="1">
      <c r="A6" s="1454" t="s">
        <v>187</v>
      </c>
      <c r="B6" s="1454" t="s">
        <v>187</v>
      </c>
      <c r="C6" s="1454" t="s">
        <v>187</v>
      </c>
      <c r="D6" s="1452">
        <v>2018</v>
      </c>
      <c r="E6" s="1453"/>
      <c r="F6" s="1453"/>
      <c r="G6" s="1451" t="s">
        <v>4086</v>
      </c>
      <c r="H6" s="1366"/>
      <c r="I6" s="1366"/>
      <c r="J6" s="1451" t="s">
        <v>4087</v>
      </c>
      <c r="K6" s="1366"/>
      <c r="L6" s="1366"/>
      <c r="M6" s="1451" t="s">
        <v>4088</v>
      </c>
      <c r="N6" s="1366"/>
      <c r="O6" s="1366"/>
      <c r="P6" s="1451" t="s">
        <v>4089</v>
      </c>
      <c r="Q6" s="1366"/>
      <c r="R6" s="1366"/>
      <c r="S6" s="1451" t="s">
        <v>4090</v>
      </c>
      <c r="T6" s="1366"/>
      <c r="U6" s="1366"/>
      <c r="V6" s="1451" t="s">
        <v>4091</v>
      </c>
      <c r="W6" s="1366"/>
      <c r="X6" s="1366"/>
      <c r="Y6" s="1451" t="s">
        <v>4092</v>
      </c>
      <c r="Z6" s="1366"/>
      <c r="AA6" s="1366"/>
      <c r="AB6" s="1451" t="s">
        <v>4093</v>
      </c>
      <c r="AC6" s="1366"/>
      <c r="AD6" s="1366"/>
      <c r="AE6" s="1451" t="s">
        <v>4094</v>
      </c>
      <c r="AF6" s="1366"/>
      <c r="AG6" s="1366"/>
      <c r="AH6" s="1451" t="s">
        <v>4095</v>
      </c>
      <c r="AI6" s="1366"/>
      <c r="AJ6" s="1366"/>
      <c r="AK6" s="1451" t="s">
        <v>4096</v>
      </c>
      <c r="AL6" s="1366"/>
      <c r="AM6" s="1366"/>
      <c r="AN6" s="1451" t="s">
        <v>4097</v>
      </c>
      <c r="AO6" s="1366"/>
      <c r="AP6" s="1367"/>
      <c r="AQ6" s="1452">
        <v>2019</v>
      </c>
      <c r="AR6" s="1453"/>
      <c r="AS6" s="1453"/>
      <c r="AT6" s="1451" t="s">
        <v>5517</v>
      </c>
      <c r="AU6" s="1366"/>
      <c r="AV6" s="1366"/>
      <c r="AW6" s="1451" t="s">
        <v>5518</v>
      </c>
      <c r="AX6" s="1366"/>
      <c r="AY6" s="1366"/>
      <c r="AZ6" s="1451" t="s">
        <v>5519</v>
      </c>
      <c r="BA6" s="1366"/>
      <c r="BB6" s="1366"/>
      <c r="BC6" s="1451" t="s">
        <v>5520</v>
      </c>
      <c r="BD6" s="1366"/>
      <c r="BE6" s="1366"/>
      <c r="BF6" s="1451" t="s">
        <v>5521</v>
      </c>
      <c r="BG6" s="1366"/>
      <c r="BH6" s="1366"/>
      <c r="BI6" s="1451" t="s">
        <v>5522</v>
      </c>
      <c r="BJ6" s="1366"/>
      <c r="BK6" s="1366"/>
      <c r="BL6" s="1451" t="s">
        <v>5523</v>
      </c>
      <c r="BM6" s="1366"/>
      <c r="BN6" s="1366"/>
      <c r="BO6" s="1451" t="s">
        <v>5524</v>
      </c>
      <c r="BP6" s="1366"/>
      <c r="BQ6" s="1366"/>
      <c r="BR6" s="1451" t="s">
        <v>5525</v>
      </c>
      <c r="BS6" s="1366"/>
      <c r="BT6" s="1366"/>
      <c r="BU6" s="1451" t="s">
        <v>5526</v>
      </c>
      <c r="BV6" s="1366"/>
      <c r="BW6" s="1366"/>
      <c r="BX6" s="1451" t="s">
        <v>5527</v>
      </c>
      <c r="BY6" s="1366"/>
      <c r="BZ6" s="1366"/>
      <c r="CA6" s="1451" t="s">
        <v>5528</v>
      </c>
      <c r="CB6" s="1366"/>
      <c r="CC6" s="1367"/>
    </row>
    <row r="7" spans="1:81" s="91" customFormat="1" ht="38.25">
      <c r="A7" s="1455"/>
      <c r="B7" s="1455"/>
      <c r="C7" s="1455"/>
      <c r="D7" s="1202" t="s">
        <v>4453</v>
      </c>
      <c r="E7" s="1201" t="s">
        <v>4455</v>
      </c>
      <c r="F7" s="1202" t="s">
        <v>4458</v>
      </c>
      <c r="G7" s="1202" t="s">
        <v>4453</v>
      </c>
      <c r="H7" s="1201" t="s">
        <v>4455</v>
      </c>
      <c r="I7" s="1202" t="s">
        <v>4458</v>
      </c>
      <c r="J7" s="1202" t="s">
        <v>4453</v>
      </c>
      <c r="K7" s="1201" t="s">
        <v>4455</v>
      </c>
      <c r="L7" s="1202" t="s">
        <v>4458</v>
      </c>
      <c r="M7" s="1202" t="s">
        <v>4453</v>
      </c>
      <c r="N7" s="1201" t="s">
        <v>4455</v>
      </c>
      <c r="O7" s="1202" t="s">
        <v>4458</v>
      </c>
      <c r="P7" s="1202" t="s">
        <v>4453</v>
      </c>
      <c r="Q7" s="1201" t="s">
        <v>4455</v>
      </c>
      <c r="R7" s="1202" t="s">
        <v>4458</v>
      </c>
      <c r="S7" s="1202" t="s">
        <v>4453</v>
      </c>
      <c r="T7" s="1201" t="s">
        <v>4455</v>
      </c>
      <c r="U7" s="1202" t="s">
        <v>4458</v>
      </c>
      <c r="V7" s="1202" t="s">
        <v>4453</v>
      </c>
      <c r="W7" s="1201" t="s">
        <v>4455</v>
      </c>
      <c r="X7" s="1202" t="s">
        <v>4458</v>
      </c>
      <c r="Y7" s="1202" t="s">
        <v>4453</v>
      </c>
      <c r="Z7" s="1201" t="s">
        <v>4455</v>
      </c>
      <c r="AA7" s="1202" t="s">
        <v>4458</v>
      </c>
      <c r="AB7" s="1202" t="s">
        <v>4453</v>
      </c>
      <c r="AC7" s="1201" t="s">
        <v>4455</v>
      </c>
      <c r="AD7" s="1202" t="s">
        <v>4458</v>
      </c>
      <c r="AE7" s="1202" t="s">
        <v>4453</v>
      </c>
      <c r="AF7" s="1201" t="s">
        <v>4455</v>
      </c>
      <c r="AG7" s="1202" t="s">
        <v>4458</v>
      </c>
      <c r="AH7" s="1202" t="s">
        <v>4453</v>
      </c>
      <c r="AI7" s="1201" t="s">
        <v>4455</v>
      </c>
      <c r="AJ7" s="1202" t="s">
        <v>4458</v>
      </c>
      <c r="AK7" s="1202" t="s">
        <v>4453</v>
      </c>
      <c r="AL7" s="1201" t="s">
        <v>4455</v>
      </c>
      <c r="AM7" s="1202" t="s">
        <v>4458</v>
      </c>
      <c r="AN7" s="1202" t="s">
        <v>4453</v>
      </c>
      <c r="AO7" s="1201" t="s">
        <v>4455</v>
      </c>
      <c r="AP7" s="1202" t="s">
        <v>4458</v>
      </c>
      <c r="AQ7" s="1202" t="s">
        <v>4453</v>
      </c>
      <c r="AR7" s="1201" t="s">
        <v>4455</v>
      </c>
      <c r="AS7" s="1202" t="s">
        <v>4458</v>
      </c>
      <c r="AT7" s="1202" t="s">
        <v>4453</v>
      </c>
      <c r="AU7" s="1201" t="s">
        <v>4455</v>
      </c>
      <c r="AV7" s="1202" t="s">
        <v>4458</v>
      </c>
      <c r="AW7" s="1202" t="s">
        <v>4453</v>
      </c>
      <c r="AX7" s="1201" t="s">
        <v>4455</v>
      </c>
      <c r="AY7" s="1202" t="s">
        <v>4458</v>
      </c>
      <c r="AZ7" s="1202" t="s">
        <v>4453</v>
      </c>
      <c r="BA7" s="1201" t="s">
        <v>4455</v>
      </c>
      <c r="BB7" s="1202" t="s">
        <v>4458</v>
      </c>
      <c r="BC7" s="1202" t="s">
        <v>4453</v>
      </c>
      <c r="BD7" s="1201" t="s">
        <v>4455</v>
      </c>
      <c r="BE7" s="1202" t="s">
        <v>4458</v>
      </c>
      <c r="BF7" s="1202" t="s">
        <v>4453</v>
      </c>
      <c r="BG7" s="1201" t="s">
        <v>4455</v>
      </c>
      <c r="BH7" s="1202" t="s">
        <v>4458</v>
      </c>
      <c r="BI7" s="1202" t="s">
        <v>4453</v>
      </c>
      <c r="BJ7" s="1201" t="s">
        <v>4455</v>
      </c>
      <c r="BK7" s="1202" t="s">
        <v>4458</v>
      </c>
      <c r="BL7" s="1202" t="s">
        <v>4453</v>
      </c>
      <c r="BM7" s="1201" t="s">
        <v>4455</v>
      </c>
      <c r="BN7" s="1202" t="s">
        <v>4458</v>
      </c>
      <c r="BO7" s="1202" t="s">
        <v>4453</v>
      </c>
      <c r="BP7" s="1201" t="s">
        <v>4455</v>
      </c>
      <c r="BQ7" s="1202" t="s">
        <v>4458</v>
      </c>
      <c r="BR7" s="1202" t="s">
        <v>4453</v>
      </c>
      <c r="BS7" s="1201" t="s">
        <v>4455</v>
      </c>
      <c r="BT7" s="1202" t="s">
        <v>4458</v>
      </c>
      <c r="BU7" s="1202" t="s">
        <v>4453</v>
      </c>
      <c r="BV7" s="1201" t="s">
        <v>4455</v>
      </c>
      <c r="BW7" s="1202" t="s">
        <v>4458</v>
      </c>
      <c r="BX7" s="1202" t="s">
        <v>4453</v>
      </c>
      <c r="BY7" s="1201" t="s">
        <v>4455</v>
      </c>
      <c r="BZ7" s="1202" t="s">
        <v>4458</v>
      </c>
      <c r="CA7" s="1202" t="s">
        <v>4453</v>
      </c>
      <c r="CB7" s="1201" t="s">
        <v>4455</v>
      </c>
      <c r="CC7" s="1202" t="s">
        <v>4458</v>
      </c>
    </row>
    <row r="8" spans="1:81" s="91" customFormat="1" ht="25.5">
      <c r="A8" s="1455"/>
      <c r="B8" s="1455"/>
      <c r="C8" s="1455"/>
      <c r="D8" s="1202" t="s">
        <v>4387</v>
      </c>
      <c r="E8" s="1202" t="s">
        <v>4388</v>
      </c>
      <c r="F8" s="1202" t="s">
        <v>4389</v>
      </c>
      <c r="G8" s="1202" t="s">
        <v>4387</v>
      </c>
      <c r="H8" s="1202" t="s">
        <v>4388</v>
      </c>
      <c r="I8" s="1202" t="s">
        <v>4389</v>
      </c>
      <c r="J8" s="1202" t="s">
        <v>4387</v>
      </c>
      <c r="K8" s="1202" t="s">
        <v>4388</v>
      </c>
      <c r="L8" s="1202" t="s">
        <v>4389</v>
      </c>
      <c r="M8" s="1202" t="s">
        <v>4387</v>
      </c>
      <c r="N8" s="1202" t="s">
        <v>4388</v>
      </c>
      <c r="O8" s="1202" t="s">
        <v>4389</v>
      </c>
      <c r="P8" s="1202" t="s">
        <v>4387</v>
      </c>
      <c r="Q8" s="1202" t="s">
        <v>4388</v>
      </c>
      <c r="R8" s="1202" t="s">
        <v>4389</v>
      </c>
      <c r="S8" s="1202" t="s">
        <v>4387</v>
      </c>
      <c r="T8" s="1202" t="s">
        <v>4388</v>
      </c>
      <c r="U8" s="1202" t="s">
        <v>4389</v>
      </c>
      <c r="V8" s="1202" t="s">
        <v>4387</v>
      </c>
      <c r="W8" s="1202" t="s">
        <v>4388</v>
      </c>
      <c r="X8" s="1202" t="s">
        <v>4389</v>
      </c>
      <c r="Y8" s="1202" t="s">
        <v>4387</v>
      </c>
      <c r="Z8" s="1202" t="s">
        <v>4388</v>
      </c>
      <c r="AA8" s="1202" t="s">
        <v>4389</v>
      </c>
      <c r="AB8" s="1202" t="s">
        <v>4387</v>
      </c>
      <c r="AC8" s="1202" t="s">
        <v>4388</v>
      </c>
      <c r="AD8" s="1202" t="s">
        <v>4389</v>
      </c>
      <c r="AE8" s="1202" t="s">
        <v>4387</v>
      </c>
      <c r="AF8" s="1202" t="s">
        <v>4388</v>
      </c>
      <c r="AG8" s="1202" t="s">
        <v>4389</v>
      </c>
      <c r="AH8" s="1202" t="s">
        <v>4387</v>
      </c>
      <c r="AI8" s="1202" t="s">
        <v>4388</v>
      </c>
      <c r="AJ8" s="1202" t="s">
        <v>4389</v>
      </c>
      <c r="AK8" s="1202" t="s">
        <v>4387</v>
      </c>
      <c r="AL8" s="1202" t="s">
        <v>4388</v>
      </c>
      <c r="AM8" s="1202" t="s">
        <v>4389</v>
      </c>
      <c r="AN8" s="1202" t="s">
        <v>4387</v>
      </c>
      <c r="AO8" s="1202" t="s">
        <v>4388</v>
      </c>
      <c r="AP8" s="1202" t="s">
        <v>4389</v>
      </c>
      <c r="AQ8" s="1202" t="s">
        <v>4387</v>
      </c>
      <c r="AR8" s="1202" t="s">
        <v>4388</v>
      </c>
      <c r="AS8" s="1202" t="s">
        <v>4389</v>
      </c>
      <c r="AT8" s="1202" t="s">
        <v>4387</v>
      </c>
      <c r="AU8" s="1202" t="s">
        <v>4388</v>
      </c>
      <c r="AV8" s="1202" t="s">
        <v>4389</v>
      </c>
      <c r="AW8" s="1202" t="s">
        <v>4387</v>
      </c>
      <c r="AX8" s="1202" t="s">
        <v>4388</v>
      </c>
      <c r="AY8" s="1202" t="s">
        <v>4389</v>
      </c>
      <c r="AZ8" s="1202" t="s">
        <v>4387</v>
      </c>
      <c r="BA8" s="1202" t="s">
        <v>4388</v>
      </c>
      <c r="BB8" s="1202" t="s">
        <v>4389</v>
      </c>
      <c r="BC8" s="1202" t="s">
        <v>4387</v>
      </c>
      <c r="BD8" s="1202" t="s">
        <v>4388</v>
      </c>
      <c r="BE8" s="1202" t="s">
        <v>4389</v>
      </c>
      <c r="BF8" s="1202" t="s">
        <v>4387</v>
      </c>
      <c r="BG8" s="1202" t="s">
        <v>4388</v>
      </c>
      <c r="BH8" s="1202" t="s">
        <v>4389</v>
      </c>
      <c r="BI8" s="1202" t="s">
        <v>4387</v>
      </c>
      <c r="BJ8" s="1202" t="s">
        <v>4388</v>
      </c>
      <c r="BK8" s="1202" t="s">
        <v>4389</v>
      </c>
      <c r="BL8" s="1202" t="s">
        <v>4387</v>
      </c>
      <c r="BM8" s="1202" t="s">
        <v>4388</v>
      </c>
      <c r="BN8" s="1202" t="s">
        <v>4389</v>
      </c>
      <c r="BO8" s="1202" t="s">
        <v>4387</v>
      </c>
      <c r="BP8" s="1202" t="s">
        <v>4388</v>
      </c>
      <c r="BQ8" s="1202" t="s">
        <v>4389</v>
      </c>
      <c r="BR8" s="1202" t="s">
        <v>4387</v>
      </c>
      <c r="BS8" s="1202" t="s">
        <v>4388</v>
      </c>
      <c r="BT8" s="1202" t="s">
        <v>4389</v>
      </c>
      <c r="BU8" s="1202" t="s">
        <v>4387</v>
      </c>
      <c r="BV8" s="1202" t="s">
        <v>4388</v>
      </c>
      <c r="BW8" s="1202" t="s">
        <v>4389</v>
      </c>
      <c r="BX8" s="1202" t="s">
        <v>4387</v>
      </c>
      <c r="BY8" s="1202" t="s">
        <v>4388</v>
      </c>
      <c r="BZ8" s="1202" t="s">
        <v>4389</v>
      </c>
      <c r="CA8" s="1202" t="s">
        <v>4387</v>
      </c>
      <c r="CB8" s="1202" t="s">
        <v>4388</v>
      </c>
      <c r="CC8" s="1202" t="s">
        <v>4389</v>
      </c>
    </row>
    <row r="9" spans="1:81" s="91" customFormat="1" ht="26.25" thickBot="1">
      <c r="A9" s="1456"/>
      <c r="B9" s="1456"/>
      <c r="C9" s="1456"/>
      <c r="D9" s="1175" t="s">
        <v>4454</v>
      </c>
      <c r="E9" s="1175" t="s">
        <v>4456</v>
      </c>
      <c r="F9" s="1175" t="s">
        <v>4457</v>
      </c>
      <c r="G9" s="1175" t="s">
        <v>4454</v>
      </c>
      <c r="H9" s="1175" t="s">
        <v>4456</v>
      </c>
      <c r="I9" s="1175" t="s">
        <v>4457</v>
      </c>
      <c r="J9" s="1175" t="s">
        <v>4454</v>
      </c>
      <c r="K9" s="1175" t="s">
        <v>4456</v>
      </c>
      <c r="L9" s="1175" t="s">
        <v>4457</v>
      </c>
      <c r="M9" s="1175" t="s">
        <v>4454</v>
      </c>
      <c r="N9" s="1175" t="s">
        <v>4456</v>
      </c>
      <c r="O9" s="1175" t="s">
        <v>4457</v>
      </c>
      <c r="P9" s="1175" t="s">
        <v>4454</v>
      </c>
      <c r="Q9" s="1175" t="s">
        <v>4456</v>
      </c>
      <c r="R9" s="1175" t="s">
        <v>4457</v>
      </c>
      <c r="S9" s="1175" t="s">
        <v>4454</v>
      </c>
      <c r="T9" s="1175" t="s">
        <v>4456</v>
      </c>
      <c r="U9" s="1175" t="s">
        <v>4457</v>
      </c>
      <c r="V9" s="1175" t="s">
        <v>4454</v>
      </c>
      <c r="W9" s="1175" t="s">
        <v>4456</v>
      </c>
      <c r="X9" s="1175" t="s">
        <v>4457</v>
      </c>
      <c r="Y9" s="1175" t="s">
        <v>4454</v>
      </c>
      <c r="Z9" s="1175" t="s">
        <v>4456</v>
      </c>
      <c r="AA9" s="1175" t="s">
        <v>4457</v>
      </c>
      <c r="AB9" s="1175" t="s">
        <v>4454</v>
      </c>
      <c r="AC9" s="1175" t="s">
        <v>4456</v>
      </c>
      <c r="AD9" s="1175" t="s">
        <v>4457</v>
      </c>
      <c r="AE9" s="1175" t="s">
        <v>4454</v>
      </c>
      <c r="AF9" s="1175" t="s">
        <v>4456</v>
      </c>
      <c r="AG9" s="1175" t="s">
        <v>4457</v>
      </c>
      <c r="AH9" s="1175" t="s">
        <v>4454</v>
      </c>
      <c r="AI9" s="1175" t="s">
        <v>4456</v>
      </c>
      <c r="AJ9" s="1175" t="s">
        <v>4457</v>
      </c>
      <c r="AK9" s="1175" t="s">
        <v>4454</v>
      </c>
      <c r="AL9" s="1175" t="s">
        <v>4456</v>
      </c>
      <c r="AM9" s="1175" t="s">
        <v>4457</v>
      </c>
      <c r="AN9" s="1175" t="s">
        <v>4454</v>
      </c>
      <c r="AO9" s="1175" t="s">
        <v>4456</v>
      </c>
      <c r="AP9" s="1175" t="s">
        <v>4457</v>
      </c>
      <c r="AQ9" s="1175" t="s">
        <v>4454</v>
      </c>
      <c r="AR9" s="1175" t="s">
        <v>4456</v>
      </c>
      <c r="AS9" s="1175" t="s">
        <v>4457</v>
      </c>
      <c r="AT9" s="1175" t="s">
        <v>4454</v>
      </c>
      <c r="AU9" s="1175" t="s">
        <v>4456</v>
      </c>
      <c r="AV9" s="1175" t="s">
        <v>4457</v>
      </c>
      <c r="AW9" s="1175" t="s">
        <v>4454</v>
      </c>
      <c r="AX9" s="1175" t="s">
        <v>4456</v>
      </c>
      <c r="AY9" s="1175" t="s">
        <v>4457</v>
      </c>
      <c r="AZ9" s="1175" t="s">
        <v>4454</v>
      </c>
      <c r="BA9" s="1175" t="s">
        <v>4456</v>
      </c>
      <c r="BB9" s="1175" t="s">
        <v>4457</v>
      </c>
      <c r="BC9" s="1175" t="s">
        <v>4454</v>
      </c>
      <c r="BD9" s="1175" t="s">
        <v>4456</v>
      </c>
      <c r="BE9" s="1175" t="s">
        <v>4457</v>
      </c>
      <c r="BF9" s="1175" t="s">
        <v>4454</v>
      </c>
      <c r="BG9" s="1175" t="s">
        <v>4456</v>
      </c>
      <c r="BH9" s="1175" t="s">
        <v>4457</v>
      </c>
      <c r="BI9" s="1175" t="s">
        <v>4454</v>
      </c>
      <c r="BJ9" s="1175" t="s">
        <v>4456</v>
      </c>
      <c r="BK9" s="1175" t="s">
        <v>4457</v>
      </c>
      <c r="BL9" s="1175" t="s">
        <v>4454</v>
      </c>
      <c r="BM9" s="1175" t="s">
        <v>4456</v>
      </c>
      <c r="BN9" s="1175" t="s">
        <v>4457</v>
      </c>
      <c r="BO9" s="1175" t="s">
        <v>4454</v>
      </c>
      <c r="BP9" s="1175" t="s">
        <v>4456</v>
      </c>
      <c r="BQ9" s="1175" t="s">
        <v>4457</v>
      </c>
      <c r="BR9" s="1175" t="s">
        <v>4454</v>
      </c>
      <c r="BS9" s="1175" t="s">
        <v>4456</v>
      </c>
      <c r="BT9" s="1175" t="s">
        <v>4457</v>
      </c>
      <c r="BU9" s="1175" t="s">
        <v>4454</v>
      </c>
      <c r="BV9" s="1175" t="s">
        <v>4456</v>
      </c>
      <c r="BW9" s="1175" t="s">
        <v>4457</v>
      </c>
      <c r="BX9" s="1175" t="s">
        <v>4454</v>
      </c>
      <c r="BY9" s="1175" t="s">
        <v>4456</v>
      </c>
      <c r="BZ9" s="1175" t="s">
        <v>4457</v>
      </c>
      <c r="CA9" s="1175" t="s">
        <v>4454</v>
      </c>
      <c r="CB9" s="1175" t="s">
        <v>4456</v>
      </c>
      <c r="CC9" s="1175" t="s">
        <v>4457</v>
      </c>
    </row>
    <row r="10" spans="1:81" s="91" customFormat="1" ht="4.9000000000000004" customHeight="1">
      <c r="A10" s="680"/>
      <c r="B10" s="680"/>
      <c r="C10" s="680"/>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row>
    <row r="11" spans="1:81" s="91" customFormat="1" ht="25.5">
      <c r="A11" s="555" t="s">
        <v>4614</v>
      </c>
      <c r="B11" s="555" t="s">
        <v>4615</v>
      </c>
      <c r="C11" s="555" t="s">
        <v>4616</v>
      </c>
      <c r="D11" s="223">
        <f>SUM(G11,J11,M11,P11,S11,V11,Y11,AB11,AE11,AH11,AK11,AN11)</f>
        <v>133</v>
      </c>
      <c r="E11" s="61">
        <f>SUM(H11,K11,N11,Q11,T11,W11,Z11,AC11,AF11,AI11,AL11,AO11)</f>
        <v>166529.39660000001</v>
      </c>
      <c r="F11" s="232">
        <f>AVERAGE(I11,L11,O11,R11,U11,X11,AA11,AD11,AG11,AJ11,AM11,AP11)</f>
        <v>1.9587180501006356</v>
      </c>
      <c r="G11" s="223">
        <v>7</v>
      </c>
      <c r="H11" s="61">
        <v>13145.356</v>
      </c>
      <c r="I11" s="232">
        <v>1.5486913093110604</v>
      </c>
      <c r="J11" s="223">
        <v>8</v>
      </c>
      <c r="K11" s="61">
        <v>13705.545100000001</v>
      </c>
      <c r="L11" s="232">
        <v>1.5755828490178037</v>
      </c>
      <c r="M11" s="223">
        <v>13</v>
      </c>
      <c r="N11" s="61">
        <v>16589.254999999997</v>
      </c>
      <c r="O11" s="232">
        <v>1.5973522038210881</v>
      </c>
      <c r="P11" s="223">
        <v>8</v>
      </c>
      <c r="Q11" s="61">
        <v>12017.910800000001</v>
      </c>
      <c r="R11" s="232">
        <v>1.823028150616661</v>
      </c>
      <c r="S11" s="223">
        <v>13</v>
      </c>
      <c r="T11" s="61">
        <v>14975.5682</v>
      </c>
      <c r="U11" s="232">
        <v>1.8376760459078947</v>
      </c>
      <c r="V11" s="223">
        <v>16</v>
      </c>
      <c r="W11" s="61">
        <v>12444.0018</v>
      </c>
      <c r="X11" s="232">
        <v>2.1005071901387864</v>
      </c>
      <c r="Y11" s="223">
        <v>9</v>
      </c>
      <c r="Z11" s="61">
        <v>10014.0851</v>
      </c>
      <c r="AA11" s="232">
        <v>2.0208806204373078</v>
      </c>
      <c r="AB11" s="223">
        <v>16</v>
      </c>
      <c r="AC11" s="61">
        <v>19952.603199999998</v>
      </c>
      <c r="AD11" s="232">
        <v>2.0131717934930915</v>
      </c>
      <c r="AE11" s="223">
        <v>11</v>
      </c>
      <c r="AF11" s="61">
        <v>14198.494799999999</v>
      </c>
      <c r="AG11" s="232">
        <v>1.9970534226628023</v>
      </c>
      <c r="AH11" s="223">
        <v>15</v>
      </c>
      <c r="AI11" s="61">
        <v>11948.486399999998</v>
      </c>
      <c r="AJ11" s="232">
        <v>2.5018365813263186</v>
      </c>
      <c r="AK11" s="223">
        <v>9</v>
      </c>
      <c r="AL11" s="61">
        <v>16269.8976</v>
      </c>
      <c r="AM11" s="232">
        <v>2.0664655757267947</v>
      </c>
      <c r="AN11" s="223">
        <v>8</v>
      </c>
      <c r="AO11" s="61">
        <v>11268.1926</v>
      </c>
      <c r="AP11" s="232">
        <v>2.4223708587480126</v>
      </c>
      <c r="AQ11" s="223"/>
      <c r="AR11" s="61"/>
      <c r="AS11" s="232"/>
      <c r="AT11" s="223">
        <v>15</v>
      </c>
      <c r="AU11" s="61">
        <v>11912.875500000002</v>
      </c>
      <c r="AV11" s="232">
        <v>2.5599011373870226</v>
      </c>
      <c r="AW11" s="223">
        <v>11</v>
      </c>
      <c r="AX11" s="61">
        <v>14517.644299999998</v>
      </c>
      <c r="AY11" s="232">
        <v>2.4546316256005807</v>
      </c>
      <c r="AZ11" s="223">
        <v>11</v>
      </c>
      <c r="BA11" s="61">
        <v>11309.746000000001</v>
      </c>
      <c r="BB11" s="232">
        <v>2.4429861121549501</v>
      </c>
      <c r="BC11" s="223">
        <v>10</v>
      </c>
      <c r="BD11" s="61">
        <v>12242.872599999999</v>
      </c>
      <c r="BE11" s="232">
        <v>2.4894759332870944</v>
      </c>
      <c r="BF11" s="223">
        <v>11</v>
      </c>
      <c r="BG11" s="61">
        <v>16310.4202</v>
      </c>
      <c r="BH11" s="232">
        <v>2.3494741701994895</v>
      </c>
      <c r="BI11" s="223"/>
      <c r="BJ11" s="61"/>
      <c r="BK11" s="232"/>
      <c r="BL11" s="223"/>
      <c r="BM11" s="61"/>
      <c r="BN11" s="232"/>
      <c r="BO11" s="223"/>
      <c r="BP11" s="61"/>
      <c r="BQ11" s="232"/>
      <c r="BR11" s="223"/>
      <c r="BS11" s="61"/>
      <c r="BT11" s="232"/>
      <c r="BU11" s="223"/>
      <c r="BV11" s="61"/>
      <c r="BW11" s="232"/>
      <c r="BX11" s="223"/>
      <c r="BY11" s="61"/>
      <c r="BZ11" s="232"/>
      <c r="CA11" s="223"/>
      <c r="CB11" s="61"/>
      <c r="CC11" s="232"/>
    </row>
    <row r="12" spans="1:81" s="91" customFormat="1" ht="10.15" customHeight="1">
      <c r="A12" s="680"/>
      <c r="B12" s="680"/>
      <c r="C12" s="680"/>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row>
    <row r="13" spans="1:81" s="91" customFormat="1" ht="25.5">
      <c r="A13" s="555" t="s">
        <v>4466</v>
      </c>
      <c r="B13" s="555" t="s">
        <v>4390</v>
      </c>
      <c r="C13" s="555" t="s">
        <v>4470</v>
      </c>
      <c r="D13" s="870">
        <f t="shared" ref="D13" si="0">SUM(G13,J13,M13,P13,S13,V13,Y13,AB13,AE13,AH13,AK13,AN13)</f>
        <v>4</v>
      </c>
      <c r="E13" s="61">
        <f t="shared" ref="E13" si="1">SUM(H13,K13,N13,Q13,T13,W13,Z13,AC13,AF13,AI13,AL13,AO13)</f>
        <v>270.72199999999998</v>
      </c>
      <c r="F13" s="232">
        <f t="shared" ref="F13" si="2">AVERAGE(I13,L13,O13,R13,U13,X13,AA13,AD13,AG13,AJ13,AM13,AP13)</f>
        <v>10.6</v>
      </c>
      <c r="G13" s="223" t="s">
        <v>11</v>
      </c>
      <c r="H13" s="61" t="s">
        <v>11</v>
      </c>
      <c r="I13" s="232" t="s">
        <v>11</v>
      </c>
      <c r="J13" s="223" t="s">
        <v>11</v>
      </c>
      <c r="K13" s="61" t="s">
        <v>11</v>
      </c>
      <c r="L13" s="232" t="s">
        <v>11</v>
      </c>
      <c r="M13" s="223" t="s">
        <v>11</v>
      </c>
      <c r="N13" s="61" t="s">
        <v>11</v>
      </c>
      <c r="O13" s="232" t="s">
        <v>11</v>
      </c>
      <c r="P13" s="232" t="s">
        <v>11</v>
      </c>
      <c r="Q13" s="232" t="s">
        <v>11</v>
      </c>
      <c r="R13" s="232" t="s">
        <v>11</v>
      </c>
      <c r="S13" s="232" t="s">
        <v>11</v>
      </c>
      <c r="T13" s="232" t="s">
        <v>11</v>
      </c>
      <c r="U13" s="232" t="s">
        <v>11</v>
      </c>
      <c r="V13" s="223">
        <v>4</v>
      </c>
      <c r="W13" s="61">
        <v>270.72199999999998</v>
      </c>
      <c r="X13" s="232">
        <v>10.6</v>
      </c>
      <c r="Y13" s="223" t="s">
        <v>11</v>
      </c>
      <c r="Z13" s="61" t="s">
        <v>11</v>
      </c>
      <c r="AA13" s="232" t="s">
        <v>11</v>
      </c>
      <c r="AB13" s="232" t="s">
        <v>11</v>
      </c>
      <c r="AC13" s="232" t="s">
        <v>11</v>
      </c>
      <c r="AD13" s="232" t="s">
        <v>11</v>
      </c>
      <c r="AE13" s="232" t="s">
        <v>11</v>
      </c>
      <c r="AF13" s="232" t="s">
        <v>11</v>
      </c>
      <c r="AG13" s="232" t="s">
        <v>11</v>
      </c>
      <c r="AH13" s="232" t="s">
        <v>11</v>
      </c>
      <c r="AI13" s="232" t="s">
        <v>11</v>
      </c>
      <c r="AJ13" s="232" t="s">
        <v>11</v>
      </c>
      <c r="AK13" s="232" t="s">
        <v>11</v>
      </c>
      <c r="AL13" s="232" t="s">
        <v>11</v>
      </c>
      <c r="AM13" s="232" t="s">
        <v>11</v>
      </c>
      <c r="AN13" s="232" t="s">
        <v>11</v>
      </c>
      <c r="AO13" s="232" t="s">
        <v>11</v>
      </c>
      <c r="AP13" s="232" t="s">
        <v>11</v>
      </c>
      <c r="AQ13" s="870"/>
      <c r="AR13" s="61"/>
      <c r="AS13" s="232"/>
      <c r="AT13" s="223" t="s">
        <v>11</v>
      </c>
      <c r="AU13" s="223" t="s">
        <v>11</v>
      </c>
      <c r="AV13" s="223" t="s">
        <v>11</v>
      </c>
      <c r="AW13" s="223" t="s">
        <v>11</v>
      </c>
      <c r="AX13" s="223" t="s">
        <v>11</v>
      </c>
      <c r="AY13" s="223" t="s">
        <v>11</v>
      </c>
      <c r="AZ13" s="223">
        <v>2</v>
      </c>
      <c r="BA13" s="61">
        <v>60.02</v>
      </c>
      <c r="BB13" s="232">
        <v>2.2999999999999998</v>
      </c>
      <c r="BC13" s="870">
        <v>1</v>
      </c>
      <c r="BD13" s="61">
        <v>31.147400000000001</v>
      </c>
      <c r="BE13" s="232">
        <v>2.2999999999999998</v>
      </c>
      <c r="BF13" s="232" t="s">
        <v>11</v>
      </c>
      <c r="BG13" s="232" t="s">
        <v>11</v>
      </c>
      <c r="BH13" s="232" t="s">
        <v>11</v>
      </c>
      <c r="BI13" s="223"/>
      <c r="BJ13" s="61"/>
      <c r="BK13" s="232"/>
      <c r="BL13" s="223"/>
      <c r="BM13" s="61"/>
      <c r="BN13" s="232"/>
      <c r="BO13" s="232"/>
      <c r="BP13" s="232"/>
      <c r="BQ13" s="232"/>
      <c r="BR13" s="232"/>
      <c r="BS13" s="232"/>
      <c r="BT13" s="232"/>
      <c r="BU13" s="232"/>
      <c r="BV13" s="232"/>
      <c r="BW13" s="232"/>
      <c r="BX13" s="232"/>
      <c r="BY13" s="232"/>
      <c r="BZ13" s="232"/>
      <c r="CA13" s="232"/>
      <c r="CB13" s="232"/>
      <c r="CC13" s="232"/>
    </row>
    <row r="14" spans="1:81" s="91" customFormat="1" ht="12.75" customHeight="1">
      <c r="A14" s="416" t="s">
        <v>723</v>
      </c>
      <c r="B14" s="416" t="s">
        <v>40</v>
      </c>
      <c r="C14" s="416" t="s">
        <v>724</v>
      </c>
      <c r="D14" s="216"/>
      <c r="E14" s="216"/>
      <c r="F14" s="216"/>
      <c r="G14" s="216"/>
      <c r="H14" s="216"/>
      <c r="I14" s="216"/>
      <c r="J14" s="216"/>
      <c r="K14" s="216"/>
      <c r="L14" s="216"/>
      <c r="M14" s="216"/>
      <c r="N14" s="216"/>
      <c r="O14" s="216"/>
      <c r="P14" s="216"/>
      <c r="Q14" s="216"/>
      <c r="R14" s="216"/>
      <c r="S14" s="216"/>
      <c r="T14" s="216"/>
      <c r="U14" s="216"/>
      <c r="V14" s="216"/>
      <c r="W14" s="216"/>
      <c r="X14" s="232"/>
      <c r="Y14" s="216"/>
      <c r="Z14" s="216"/>
      <c r="AA14" s="232"/>
      <c r="AB14" s="232"/>
      <c r="AC14" s="232"/>
      <c r="AD14" s="232"/>
      <c r="AE14" s="232"/>
      <c r="AF14" s="232"/>
      <c r="AG14" s="232"/>
      <c r="AH14" s="232"/>
      <c r="AI14" s="232"/>
      <c r="AJ14" s="232"/>
      <c r="AK14" s="232"/>
      <c r="AL14" s="232"/>
      <c r="AM14" s="232"/>
      <c r="AN14" s="232"/>
      <c r="AO14" s="232"/>
      <c r="AP14" s="232"/>
      <c r="AQ14" s="216"/>
      <c r="AR14" s="216"/>
      <c r="AS14" s="216"/>
      <c r="AT14" s="216"/>
      <c r="AU14" s="216"/>
      <c r="AV14" s="216"/>
      <c r="AW14" s="216"/>
      <c r="AX14" s="216"/>
      <c r="AY14" s="216"/>
      <c r="AZ14" s="216"/>
      <c r="BA14" s="216"/>
      <c r="BB14" s="216"/>
      <c r="BC14" s="216"/>
      <c r="BD14" s="216"/>
      <c r="BE14" s="216"/>
      <c r="BF14" s="216" t="s">
        <v>11</v>
      </c>
      <c r="BG14" s="216" t="s">
        <v>11</v>
      </c>
      <c r="BH14" s="216" t="s">
        <v>11</v>
      </c>
      <c r="BI14" s="216"/>
      <c r="BJ14" s="216"/>
      <c r="BK14" s="232"/>
      <c r="BL14" s="216"/>
      <c r="BM14" s="216"/>
      <c r="BN14" s="232"/>
      <c r="BO14" s="232"/>
      <c r="BP14" s="232"/>
      <c r="BQ14" s="232"/>
      <c r="BR14" s="232"/>
      <c r="BS14" s="232"/>
      <c r="BT14" s="232"/>
      <c r="BU14" s="232"/>
      <c r="BV14" s="232"/>
      <c r="BW14" s="232"/>
      <c r="BX14" s="232"/>
      <c r="BY14" s="232"/>
      <c r="BZ14" s="232"/>
      <c r="CA14" s="232"/>
      <c r="CB14" s="232"/>
      <c r="CC14" s="232"/>
    </row>
    <row r="15" spans="1:81" s="91" customFormat="1" ht="12.75" customHeight="1">
      <c r="A15" s="573" t="s">
        <v>1538</v>
      </c>
      <c r="B15" s="573" t="s">
        <v>188</v>
      </c>
      <c r="C15" s="573" t="s">
        <v>1539</v>
      </c>
      <c r="D15" s="58" t="s">
        <v>11</v>
      </c>
      <c r="E15" s="58" t="s">
        <v>11</v>
      </c>
      <c r="F15" s="58" t="s">
        <v>11</v>
      </c>
      <c r="G15" s="58" t="s">
        <v>11</v>
      </c>
      <c r="H15" s="58" t="s">
        <v>11</v>
      </c>
      <c r="I15" s="58" t="s">
        <v>11</v>
      </c>
      <c r="J15" s="58" t="s">
        <v>11</v>
      </c>
      <c r="K15" s="58" t="s">
        <v>11</v>
      </c>
      <c r="L15" s="58" t="s">
        <v>11</v>
      </c>
      <c r="M15" s="58" t="s">
        <v>11</v>
      </c>
      <c r="N15" s="58" t="s">
        <v>11</v>
      </c>
      <c r="O15" s="58" t="s">
        <v>11</v>
      </c>
      <c r="P15" s="58" t="s">
        <v>11</v>
      </c>
      <c r="Q15" s="58" t="s">
        <v>11</v>
      </c>
      <c r="R15" s="58" t="s">
        <v>11</v>
      </c>
      <c r="S15" s="58" t="s">
        <v>11</v>
      </c>
      <c r="T15" s="58" t="s">
        <v>11</v>
      </c>
      <c r="U15" s="58" t="s">
        <v>11</v>
      </c>
      <c r="V15" s="58" t="s">
        <v>11</v>
      </c>
      <c r="W15" s="58" t="s">
        <v>11</v>
      </c>
      <c r="X15" s="194" t="s">
        <v>11</v>
      </c>
      <c r="Y15" s="58" t="s">
        <v>11</v>
      </c>
      <c r="Z15" s="58" t="s">
        <v>11</v>
      </c>
      <c r="AA15" s="194" t="s">
        <v>11</v>
      </c>
      <c r="AB15" s="194" t="s">
        <v>11</v>
      </c>
      <c r="AC15" s="194" t="s">
        <v>11</v>
      </c>
      <c r="AD15" s="194" t="s">
        <v>11</v>
      </c>
      <c r="AE15" s="194" t="s">
        <v>11</v>
      </c>
      <c r="AF15" s="194" t="s">
        <v>11</v>
      </c>
      <c r="AG15" s="194" t="s">
        <v>11</v>
      </c>
      <c r="AH15" s="194" t="s">
        <v>11</v>
      </c>
      <c r="AI15" s="194" t="s">
        <v>11</v>
      </c>
      <c r="AJ15" s="194" t="s">
        <v>11</v>
      </c>
      <c r="AK15" s="194" t="s">
        <v>11</v>
      </c>
      <c r="AL15" s="194" t="s">
        <v>11</v>
      </c>
      <c r="AM15" s="194" t="s">
        <v>11</v>
      </c>
      <c r="AN15" s="194" t="s">
        <v>11</v>
      </c>
      <c r="AO15" s="194" t="s">
        <v>11</v>
      </c>
      <c r="AP15" s="194" t="s">
        <v>11</v>
      </c>
      <c r="AQ15" s="58"/>
      <c r="AR15" s="58"/>
      <c r="AS15" s="58"/>
      <c r="AT15" s="58" t="s">
        <v>11</v>
      </c>
      <c r="AU15" s="58" t="s">
        <v>11</v>
      </c>
      <c r="AV15" s="58" t="s">
        <v>11</v>
      </c>
      <c r="AW15" s="58" t="s">
        <v>11</v>
      </c>
      <c r="AX15" s="58" t="s">
        <v>11</v>
      </c>
      <c r="AY15" s="58" t="s">
        <v>11</v>
      </c>
      <c r="AZ15" s="1293">
        <v>1</v>
      </c>
      <c r="BA15" s="58">
        <v>29.696000000000002</v>
      </c>
      <c r="BB15" s="210">
        <v>2.2999999999999998</v>
      </c>
      <c r="BC15" s="1293">
        <v>1</v>
      </c>
      <c r="BD15" s="58">
        <v>31.147400000000001</v>
      </c>
      <c r="BE15" s="210">
        <v>2.2999999999999998</v>
      </c>
      <c r="BF15" s="58" t="s">
        <v>11</v>
      </c>
      <c r="BG15" s="58" t="s">
        <v>11</v>
      </c>
      <c r="BH15" s="58" t="s">
        <v>11</v>
      </c>
      <c r="BI15" s="58"/>
      <c r="BJ15" s="58"/>
      <c r="BK15" s="194"/>
      <c r="BL15" s="58"/>
      <c r="BM15" s="58"/>
      <c r="BN15" s="194"/>
      <c r="BO15" s="194"/>
      <c r="BP15" s="194"/>
      <c r="BQ15" s="194"/>
      <c r="BR15" s="194"/>
      <c r="BS15" s="194"/>
      <c r="BT15" s="194"/>
      <c r="BU15" s="194"/>
      <c r="BV15" s="194"/>
      <c r="BW15" s="194"/>
      <c r="BX15" s="194"/>
      <c r="BY15" s="194"/>
      <c r="BZ15" s="194"/>
      <c r="CA15" s="194"/>
      <c r="CB15" s="194"/>
      <c r="CC15" s="194"/>
    </row>
    <row r="16" spans="1:81" s="91" customFormat="1" ht="12.75" customHeight="1">
      <c r="A16" s="573" t="s">
        <v>1540</v>
      </c>
      <c r="B16" s="573" t="s">
        <v>189</v>
      </c>
      <c r="C16" s="573" t="s">
        <v>1549</v>
      </c>
      <c r="D16" s="195">
        <f t="shared" ref="D16:D17" si="3">SUM(G16,J16,M16,P16,S16,V16,Y16,AB16,AE16,AH16,AK16,AN16)</f>
        <v>1</v>
      </c>
      <c r="E16" s="13">
        <f t="shared" ref="E16:E17" si="4">SUM(H16,K16,N16,Q16,T16,W16,Z16,AC16,AF16,AI16,AL16,AO16)</f>
        <v>31.8</v>
      </c>
      <c r="F16" s="17">
        <f t="shared" ref="F16:F17" si="5">AVERAGE(I16,L16,O16,R16,U16,X16,AA16,AD16,AG16,AJ16,AM16,AP16)</f>
        <v>0</v>
      </c>
      <c r="G16" s="58" t="s">
        <v>11</v>
      </c>
      <c r="H16" s="58" t="s">
        <v>11</v>
      </c>
      <c r="I16" s="58" t="s">
        <v>11</v>
      </c>
      <c r="J16" s="58" t="s">
        <v>11</v>
      </c>
      <c r="K16" s="58" t="s">
        <v>11</v>
      </c>
      <c r="L16" s="58" t="s">
        <v>11</v>
      </c>
      <c r="M16" s="58" t="s">
        <v>11</v>
      </c>
      <c r="N16" s="58" t="s">
        <v>11</v>
      </c>
      <c r="O16" s="58" t="s">
        <v>11</v>
      </c>
      <c r="P16" s="58" t="s">
        <v>11</v>
      </c>
      <c r="Q16" s="58" t="s">
        <v>11</v>
      </c>
      <c r="R16" s="58" t="s">
        <v>11</v>
      </c>
      <c r="S16" s="58" t="s">
        <v>11</v>
      </c>
      <c r="T16" s="58" t="s">
        <v>11</v>
      </c>
      <c r="U16" s="58" t="s">
        <v>11</v>
      </c>
      <c r="V16" s="58">
        <v>1</v>
      </c>
      <c r="W16" s="58">
        <v>31.8</v>
      </c>
      <c r="X16" s="194">
        <v>0</v>
      </c>
      <c r="Y16" s="58" t="s">
        <v>11</v>
      </c>
      <c r="Z16" s="58" t="s">
        <v>11</v>
      </c>
      <c r="AA16" s="194" t="s">
        <v>11</v>
      </c>
      <c r="AB16" s="194" t="s">
        <v>11</v>
      </c>
      <c r="AC16" s="194" t="s">
        <v>11</v>
      </c>
      <c r="AD16" s="194" t="s">
        <v>11</v>
      </c>
      <c r="AE16" s="194" t="s">
        <v>11</v>
      </c>
      <c r="AF16" s="194" t="s">
        <v>11</v>
      </c>
      <c r="AG16" s="194" t="s">
        <v>11</v>
      </c>
      <c r="AH16" s="194" t="s">
        <v>11</v>
      </c>
      <c r="AI16" s="194" t="s">
        <v>11</v>
      </c>
      <c r="AJ16" s="194" t="s">
        <v>11</v>
      </c>
      <c r="AK16" s="194" t="s">
        <v>11</v>
      </c>
      <c r="AL16" s="194" t="s">
        <v>11</v>
      </c>
      <c r="AM16" s="194" t="s">
        <v>11</v>
      </c>
      <c r="AN16" s="194" t="s">
        <v>11</v>
      </c>
      <c r="AO16" s="194" t="s">
        <v>11</v>
      </c>
      <c r="AP16" s="194" t="s">
        <v>11</v>
      </c>
      <c r="AQ16" s="195"/>
      <c r="AR16" s="13"/>
      <c r="AS16" s="17"/>
      <c r="AT16" s="58" t="s">
        <v>11</v>
      </c>
      <c r="AU16" s="58" t="s">
        <v>11</v>
      </c>
      <c r="AV16" s="58" t="s">
        <v>11</v>
      </c>
      <c r="AW16" s="58" t="s">
        <v>11</v>
      </c>
      <c r="AX16" s="58" t="s">
        <v>11</v>
      </c>
      <c r="AY16" s="58" t="s">
        <v>11</v>
      </c>
      <c r="AZ16" s="1293">
        <v>1</v>
      </c>
      <c r="BA16" s="58">
        <v>30.324000000000002</v>
      </c>
      <c r="BB16" s="210">
        <v>2.2999999999999998</v>
      </c>
      <c r="BC16" s="58" t="s">
        <v>11</v>
      </c>
      <c r="BD16" s="58" t="s">
        <v>11</v>
      </c>
      <c r="BE16" s="58" t="s">
        <v>11</v>
      </c>
      <c r="BF16" s="58" t="s">
        <v>11</v>
      </c>
      <c r="BG16" s="58" t="s">
        <v>11</v>
      </c>
      <c r="BH16" s="58" t="s">
        <v>11</v>
      </c>
      <c r="BI16" s="58"/>
      <c r="BJ16" s="58"/>
      <c r="BK16" s="194"/>
      <c r="BL16" s="58"/>
      <c r="BM16" s="58"/>
      <c r="BN16" s="194"/>
      <c r="BO16" s="194"/>
      <c r="BP16" s="194"/>
      <c r="BQ16" s="194"/>
      <c r="BR16" s="194"/>
      <c r="BS16" s="194"/>
      <c r="BT16" s="194"/>
      <c r="BU16" s="194"/>
      <c r="BV16" s="194"/>
      <c r="BW16" s="194"/>
      <c r="BX16" s="194"/>
      <c r="BY16" s="194"/>
      <c r="BZ16" s="194"/>
      <c r="CA16" s="194"/>
      <c r="CB16" s="194"/>
      <c r="CC16" s="194"/>
    </row>
    <row r="17" spans="1:81" s="91" customFormat="1" ht="12.75" customHeight="1">
      <c r="A17" s="573" t="s">
        <v>1541</v>
      </c>
      <c r="B17" s="573" t="s">
        <v>190</v>
      </c>
      <c r="C17" s="573" t="s">
        <v>1550</v>
      </c>
      <c r="D17" s="195">
        <f t="shared" si="3"/>
        <v>1</v>
      </c>
      <c r="E17" s="13">
        <f t="shared" si="4"/>
        <v>33.92</v>
      </c>
      <c r="F17" s="17">
        <f t="shared" si="5"/>
        <v>0</v>
      </c>
      <c r="G17" s="58" t="s">
        <v>11</v>
      </c>
      <c r="H17" s="58" t="s">
        <v>11</v>
      </c>
      <c r="I17" s="58" t="s">
        <v>11</v>
      </c>
      <c r="J17" s="58" t="s">
        <v>11</v>
      </c>
      <c r="K17" s="58" t="s">
        <v>11</v>
      </c>
      <c r="L17" s="58" t="s">
        <v>11</v>
      </c>
      <c r="M17" s="58" t="s">
        <v>11</v>
      </c>
      <c r="N17" s="58" t="s">
        <v>11</v>
      </c>
      <c r="O17" s="58" t="s">
        <v>11</v>
      </c>
      <c r="P17" s="58" t="s">
        <v>11</v>
      </c>
      <c r="Q17" s="58" t="s">
        <v>11</v>
      </c>
      <c r="R17" s="58" t="s">
        <v>11</v>
      </c>
      <c r="S17" s="58" t="s">
        <v>11</v>
      </c>
      <c r="T17" s="58" t="s">
        <v>11</v>
      </c>
      <c r="U17" s="58" t="s">
        <v>11</v>
      </c>
      <c r="V17" s="58">
        <v>1</v>
      </c>
      <c r="W17" s="58">
        <v>33.92</v>
      </c>
      <c r="X17" s="194">
        <v>0</v>
      </c>
      <c r="Y17" s="58" t="s">
        <v>11</v>
      </c>
      <c r="Z17" s="58" t="s">
        <v>11</v>
      </c>
      <c r="AA17" s="194" t="s">
        <v>11</v>
      </c>
      <c r="AB17" s="194" t="s">
        <v>11</v>
      </c>
      <c r="AC17" s="194" t="s">
        <v>11</v>
      </c>
      <c r="AD17" s="194" t="s">
        <v>11</v>
      </c>
      <c r="AE17" s="194" t="s">
        <v>11</v>
      </c>
      <c r="AF17" s="194" t="s">
        <v>11</v>
      </c>
      <c r="AG17" s="194" t="s">
        <v>11</v>
      </c>
      <c r="AH17" s="194" t="s">
        <v>11</v>
      </c>
      <c r="AI17" s="194" t="s">
        <v>11</v>
      </c>
      <c r="AJ17" s="194" t="s">
        <v>11</v>
      </c>
      <c r="AK17" s="194" t="s">
        <v>11</v>
      </c>
      <c r="AL17" s="194" t="s">
        <v>11</v>
      </c>
      <c r="AM17" s="194" t="s">
        <v>11</v>
      </c>
      <c r="AN17" s="194" t="s">
        <v>11</v>
      </c>
      <c r="AO17" s="194" t="s">
        <v>11</v>
      </c>
      <c r="AP17" s="194" t="s">
        <v>11</v>
      </c>
      <c r="AQ17" s="195"/>
      <c r="AR17" s="13"/>
      <c r="AS17" s="17"/>
      <c r="AT17" s="58" t="s">
        <v>11</v>
      </c>
      <c r="AU17" s="58" t="s">
        <v>11</v>
      </c>
      <c r="AV17" s="58" t="s">
        <v>11</v>
      </c>
      <c r="AW17" s="58" t="s">
        <v>11</v>
      </c>
      <c r="AX17" s="58" t="s">
        <v>11</v>
      </c>
      <c r="AY17" s="58" t="s">
        <v>11</v>
      </c>
      <c r="AZ17" s="58" t="s">
        <v>11</v>
      </c>
      <c r="BA17" s="58" t="s">
        <v>11</v>
      </c>
      <c r="BB17" s="58" t="s">
        <v>11</v>
      </c>
      <c r="BC17" s="58" t="s">
        <v>11</v>
      </c>
      <c r="BD17" s="58" t="s">
        <v>11</v>
      </c>
      <c r="BE17" s="58" t="s">
        <v>11</v>
      </c>
      <c r="BF17" s="58" t="s">
        <v>11</v>
      </c>
      <c r="BG17" s="58" t="s">
        <v>11</v>
      </c>
      <c r="BH17" s="58" t="s">
        <v>11</v>
      </c>
      <c r="BI17" s="58"/>
      <c r="BJ17" s="58"/>
      <c r="BK17" s="194"/>
      <c r="BL17" s="58"/>
      <c r="BM17" s="58"/>
      <c r="BN17" s="194"/>
      <c r="BO17" s="194"/>
      <c r="BP17" s="194"/>
      <c r="BQ17" s="194"/>
      <c r="BR17" s="194"/>
      <c r="BS17" s="194"/>
      <c r="BT17" s="194"/>
      <c r="BU17" s="194"/>
      <c r="BV17" s="194"/>
      <c r="BW17" s="194"/>
      <c r="BX17" s="194"/>
      <c r="BY17" s="194"/>
      <c r="BZ17" s="194"/>
      <c r="CA17" s="194"/>
      <c r="CB17" s="194"/>
      <c r="CC17" s="194"/>
    </row>
    <row r="18" spans="1:81" s="91" customFormat="1" ht="12.75" customHeight="1">
      <c r="A18" s="573" t="s">
        <v>1542</v>
      </c>
      <c r="B18" s="573" t="s">
        <v>191</v>
      </c>
      <c r="C18" s="573" t="s">
        <v>1551</v>
      </c>
      <c r="D18" s="1293" t="s">
        <v>11</v>
      </c>
      <c r="E18" s="58" t="s">
        <v>11</v>
      </c>
      <c r="F18" s="58" t="s">
        <v>11</v>
      </c>
      <c r="G18" s="58" t="s">
        <v>11</v>
      </c>
      <c r="H18" s="58" t="s">
        <v>11</v>
      </c>
      <c r="I18" s="58" t="s">
        <v>11</v>
      </c>
      <c r="J18" s="58" t="s">
        <v>11</v>
      </c>
      <c r="K18" s="58" t="s">
        <v>11</v>
      </c>
      <c r="L18" s="58" t="s">
        <v>11</v>
      </c>
      <c r="M18" s="58" t="s">
        <v>11</v>
      </c>
      <c r="N18" s="58" t="s">
        <v>11</v>
      </c>
      <c r="O18" s="58" t="s">
        <v>11</v>
      </c>
      <c r="P18" s="58" t="s">
        <v>11</v>
      </c>
      <c r="Q18" s="58" t="s">
        <v>11</v>
      </c>
      <c r="R18" s="58" t="s">
        <v>11</v>
      </c>
      <c r="S18" s="58" t="s">
        <v>11</v>
      </c>
      <c r="T18" s="58" t="s">
        <v>11</v>
      </c>
      <c r="U18" s="58" t="s">
        <v>11</v>
      </c>
      <c r="V18" s="58" t="s">
        <v>11</v>
      </c>
      <c r="W18" s="58" t="s">
        <v>11</v>
      </c>
      <c r="X18" s="194" t="s">
        <v>11</v>
      </c>
      <c r="Y18" s="58" t="s">
        <v>11</v>
      </c>
      <c r="Z18" s="58" t="s">
        <v>11</v>
      </c>
      <c r="AA18" s="194" t="s">
        <v>11</v>
      </c>
      <c r="AB18" s="194" t="s">
        <v>11</v>
      </c>
      <c r="AC18" s="194" t="s">
        <v>11</v>
      </c>
      <c r="AD18" s="194" t="s">
        <v>11</v>
      </c>
      <c r="AE18" s="194" t="s">
        <v>11</v>
      </c>
      <c r="AF18" s="194" t="s">
        <v>11</v>
      </c>
      <c r="AG18" s="194" t="s">
        <v>11</v>
      </c>
      <c r="AH18" s="194" t="s">
        <v>11</v>
      </c>
      <c r="AI18" s="194" t="s">
        <v>11</v>
      </c>
      <c r="AJ18" s="194" t="s">
        <v>11</v>
      </c>
      <c r="AK18" s="194" t="s">
        <v>11</v>
      </c>
      <c r="AL18" s="194" t="s">
        <v>11</v>
      </c>
      <c r="AM18" s="194" t="s">
        <v>11</v>
      </c>
      <c r="AN18" s="194" t="s">
        <v>11</v>
      </c>
      <c r="AO18" s="194" t="s">
        <v>11</v>
      </c>
      <c r="AP18" s="194" t="s">
        <v>11</v>
      </c>
      <c r="AQ18" s="1293"/>
      <c r="AR18" s="58"/>
      <c r="AS18" s="58"/>
      <c r="AT18" s="58" t="s">
        <v>11</v>
      </c>
      <c r="AU18" s="58" t="s">
        <v>11</v>
      </c>
      <c r="AV18" s="58" t="s">
        <v>11</v>
      </c>
      <c r="AW18" s="58" t="s">
        <v>11</v>
      </c>
      <c r="AX18" s="58" t="s">
        <v>11</v>
      </c>
      <c r="AY18" s="58" t="s">
        <v>11</v>
      </c>
      <c r="AZ18" s="58" t="s">
        <v>11</v>
      </c>
      <c r="BA18" s="58" t="s">
        <v>11</v>
      </c>
      <c r="BB18" s="58" t="s">
        <v>11</v>
      </c>
      <c r="BC18" s="58" t="s">
        <v>11</v>
      </c>
      <c r="BD18" s="58" t="s">
        <v>11</v>
      </c>
      <c r="BE18" s="58" t="s">
        <v>11</v>
      </c>
      <c r="BF18" s="58" t="s">
        <v>11</v>
      </c>
      <c r="BG18" s="58" t="s">
        <v>11</v>
      </c>
      <c r="BH18" s="58" t="s">
        <v>11</v>
      </c>
      <c r="BI18" s="58"/>
      <c r="BJ18" s="58"/>
      <c r="BK18" s="194"/>
      <c r="BL18" s="58"/>
      <c r="BM18" s="58"/>
      <c r="BN18" s="194"/>
      <c r="BO18" s="194"/>
      <c r="BP18" s="194"/>
      <c r="BQ18" s="194"/>
      <c r="BR18" s="194"/>
      <c r="BS18" s="194"/>
      <c r="BT18" s="194"/>
      <c r="BU18" s="194"/>
      <c r="BV18" s="194"/>
      <c r="BW18" s="194"/>
      <c r="BX18" s="194"/>
      <c r="BY18" s="194"/>
      <c r="BZ18" s="194"/>
      <c r="CA18" s="194"/>
      <c r="CB18" s="194"/>
      <c r="CC18" s="194"/>
    </row>
    <row r="19" spans="1:81" s="91" customFormat="1" ht="12.75" customHeight="1">
      <c r="A19" s="573" t="s">
        <v>1543</v>
      </c>
      <c r="B19" s="573" t="s">
        <v>192</v>
      </c>
      <c r="C19" s="573" t="s">
        <v>1552</v>
      </c>
      <c r="D19" s="1293" t="s">
        <v>11</v>
      </c>
      <c r="E19" s="58" t="s">
        <v>11</v>
      </c>
      <c r="F19" s="58" t="s">
        <v>11</v>
      </c>
      <c r="G19" s="58" t="s">
        <v>11</v>
      </c>
      <c r="H19" s="58" t="s">
        <v>11</v>
      </c>
      <c r="I19" s="58" t="s">
        <v>11</v>
      </c>
      <c r="J19" s="58" t="s">
        <v>11</v>
      </c>
      <c r="K19" s="58" t="s">
        <v>11</v>
      </c>
      <c r="L19" s="58" t="s">
        <v>11</v>
      </c>
      <c r="M19" s="58" t="s">
        <v>11</v>
      </c>
      <c r="N19" s="58" t="s">
        <v>11</v>
      </c>
      <c r="O19" s="58" t="s">
        <v>11</v>
      </c>
      <c r="P19" s="58" t="s">
        <v>11</v>
      </c>
      <c r="Q19" s="58" t="s">
        <v>11</v>
      </c>
      <c r="R19" s="58" t="s">
        <v>11</v>
      </c>
      <c r="S19" s="58" t="s">
        <v>11</v>
      </c>
      <c r="T19" s="58" t="s">
        <v>11</v>
      </c>
      <c r="U19" s="58" t="s">
        <v>11</v>
      </c>
      <c r="V19" s="58" t="s">
        <v>11</v>
      </c>
      <c r="W19" s="58" t="s">
        <v>11</v>
      </c>
      <c r="X19" s="194" t="s">
        <v>11</v>
      </c>
      <c r="Y19" s="58" t="s">
        <v>11</v>
      </c>
      <c r="Z19" s="58" t="s">
        <v>11</v>
      </c>
      <c r="AA19" s="194" t="s">
        <v>11</v>
      </c>
      <c r="AB19" s="194" t="s">
        <v>11</v>
      </c>
      <c r="AC19" s="194" t="s">
        <v>11</v>
      </c>
      <c r="AD19" s="194" t="s">
        <v>11</v>
      </c>
      <c r="AE19" s="194" t="s">
        <v>11</v>
      </c>
      <c r="AF19" s="194" t="s">
        <v>11</v>
      </c>
      <c r="AG19" s="194" t="s">
        <v>11</v>
      </c>
      <c r="AH19" s="194" t="s">
        <v>11</v>
      </c>
      <c r="AI19" s="194" t="s">
        <v>11</v>
      </c>
      <c r="AJ19" s="194" t="s">
        <v>11</v>
      </c>
      <c r="AK19" s="194" t="s">
        <v>11</v>
      </c>
      <c r="AL19" s="194" t="s">
        <v>11</v>
      </c>
      <c r="AM19" s="194" t="s">
        <v>11</v>
      </c>
      <c r="AN19" s="194" t="s">
        <v>11</v>
      </c>
      <c r="AO19" s="194" t="s">
        <v>11</v>
      </c>
      <c r="AP19" s="194" t="s">
        <v>11</v>
      </c>
      <c r="AQ19" s="1293"/>
      <c r="AR19" s="58"/>
      <c r="AS19" s="58"/>
      <c r="AT19" s="58" t="s">
        <v>11</v>
      </c>
      <c r="AU19" s="58" t="s">
        <v>11</v>
      </c>
      <c r="AV19" s="58" t="s">
        <v>11</v>
      </c>
      <c r="AW19" s="58" t="s">
        <v>11</v>
      </c>
      <c r="AX19" s="58" t="s">
        <v>11</v>
      </c>
      <c r="AY19" s="58" t="s">
        <v>11</v>
      </c>
      <c r="AZ19" s="58" t="s">
        <v>11</v>
      </c>
      <c r="BA19" s="58" t="s">
        <v>11</v>
      </c>
      <c r="BB19" s="58" t="s">
        <v>11</v>
      </c>
      <c r="BC19" s="58" t="s">
        <v>11</v>
      </c>
      <c r="BD19" s="58" t="s">
        <v>11</v>
      </c>
      <c r="BE19" s="58" t="s">
        <v>11</v>
      </c>
      <c r="BF19" s="58" t="s">
        <v>11</v>
      </c>
      <c r="BG19" s="58" t="s">
        <v>11</v>
      </c>
      <c r="BH19" s="58" t="s">
        <v>11</v>
      </c>
      <c r="BI19" s="58"/>
      <c r="BJ19" s="58"/>
      <c r="BK19" s="194"/>
      <c r="BL19" s="58"/>
      <c r="BM19" s="58"/>
      <c r="BN19" s="194"/>
      <c r="BO19" s="194"/>
      <c r="BP19" s="194"/>
      <c r="BQ19" s="194"/>
      <c r="BR19" s="194"/>
      <c r="BS19" s="194"/>
      <c r="BT19" s="194"/>
      <c r="BU19" s="194"/>
      <c r="BV19" s="194"/>
      <c r="BW19" s="194"/>
      <c r="BX19" s="194"/>
      <c r="BY19" s="194"/>
      <c r="BZ19" s="194"/>
      <c r="CA19" s="194"/>
      <c r="CB19" s="194"/>
      <c r="CC19" s="194"/>
    </row>
    <row r="20" spans="1:81" s="91" customFormat="1" ht="12.75" customHeight="1">
      <c r="A20" s="573" t="s">
        <v>1544</v>
      </c>
      <c r="B20" s="573" t="s">
        <v>193</v>
      </c>
      <c r="C20" s="573" t="s">
        <v>1553</v>
      </c>
      <c r="D20" s="1293" t="s">
        <v>11</v>
      </c>
      <c r="E20" s="58" t="s">
        <v>11</v>
      </c>
      <c r="F20" s="58" t="s">
        <v>11</v>
      </c>
      <c r="G20" s="58" t="s">
        <v>11</v>
      </c>
      <c r="H20" s="58" t="s">
        <v>11</v>
      </c>
      <c r="I20" s="58" t="s">
        <v>11</v>
      </c>
      <c r="J20" s="58" t="s">
        <v>11</v>
      </c>
      <c r="K20" s="58" t="s">
        <v>11</v>
      </c>
      <c r="L20" s="58" t="s">
        <v>11</v>
      </c>
      <c r="M20" s="58" t="s">
        <v>11</v>
      </c>
      <c r="N20" s="58" t="s">
        <v>11</v>
      </c>
      <c r="O20" s="58" t="s">
        <v>11</v>
      </c>
      <c r="P20" s="58" t="s">
        <v>11</v>
      </c>
      <c r="Q20" s="58" t="s">
        <v>11</v>
      </c>
      <c r="R20" s="58" t="s">
        <v>11</v>
      </c>
      <c r="S20" s="58" t="s">
        <v>11</v>
      </c>
      <c r="T20" s="58" t="s">
        <v>11</v>
      </c>
      <c r="U20" s="58" t="s">
        <v>11</v>
      </c>
      <c r="V20" s="58" t="s">
        <v>11</v>
      </c>
      <c r="W20" s="58" t="s">
        <v>11</v>
      </c>
      <c r="X20" s="194" t="s">
        <v>11</v>
      </c>
      <c r="Y20" s="58" t="s">
        <v>11</v>
      </c>
      <c r="Z20" s="58" t="s">
        <v>11</v>
      </c>
      <c r="AA20" s="194" t="s">
        <v>11</v>
      </c>
      <c r="AB20" s="194" t="s">
        <v>11</v>
      </c>
      <c r="AC20" s="194" t="s">
        <v>11</v>
      </c>
      <c r="AD20" s="194" t="s">
        <v>11</v>
      </c>
      <c r="AE20" s="194" t="s">
        <v>11</v>
      </c>
      <c r="AF20" s="194" t="s">
        <v>11</v>
      </c>
      <c r="AG20" s="194" t="s">
        <v>11</v>
      </c>
      <c r="AH20" s="194" t="s">
        <v>11</v>
      </c>
      <c r="AI20" s="194" t="s">
        <v>11</v>
      </c>
      <c r="AJ20" s="194" t="s">
        <v>11</v>
      </c>
      <c r="AK20" s="194" t="s">
        <v>11</v>
      </c>
      <c r="AL20" s="194" t="s">
        <v>11</v>
      </c>
      <c r="AM20" s="194" t="s">
        <v>11</v>
      </c>
      <c r="AN20" s="194" t="s">
        <v>11</v>
      </c>
      <c r="AO20" s="194" t="s">
        <v>11</v>
      </c>
      <c r="AP20" s="194" t="s">
        <v>11</v>
      </c>
      <c r="AQ20" s="1293"/>
      <c r="AR20" s="58"/>
      <c r="AS20" s="58"/>
      <c r="AT20" s="58" t="s">
        <v>11</v>
      </c>
      <c r="AU20" s="58" t="s">
        <v>11</v>
      </c>
      <c r="AV20" s="58" t="s">
        <v>11</v>
      </c>
      <c r="AW20" s="58" t="s">
        <v>11</v>
      </c>
      <c r="AX20" s="58" t="s">
        <v>11</v>
      </c>
      <c r="AY20" s="58" t="s">
        <v>11</v>
      </c>
      <c r="AZ20" s="58" t="s">
        <v>11</v>
      </c>
      <c r="BA20" s="58" t="s">
        <v>11</v>
      </c>
      <c r="BB20" s="58" t="s">
        <v>11</v>
      </c>
      <c r="BC20" s="58" t="s">
        <v>11</v>
      </c>
      <c r="BD20" s="58" t="s">
        <v>11</v>
      </c>
      <c r="BE20" s="58" t="s">
        <v>11</v>
      </c>
      <c r="BF20" s="58" t="s">
        <v>11</v>
      </c>
      <c r="BG20" s="58" t="s">
        <v>11</v>
      </c>
      <c r="BH20" s="58" t="s">
        <v>11</v>
      </c>
      <c r="BI20" s="58"/>
      <c r="BJ20" s="58"/>
      <c r="BK20" s="194"/>
      <c r="BL20" s="58"/>
      <c r="BM20" s="58"/>
      <c r="BN20" s="194"/>
      <c r="BO20" s="194"/>
      <c r="BP20" s="194"/>
      <c r="BQ20" s="194"/>
      <c r="BR20" s="194"/>
      <c r="BS20" s="194"/>
      <c r="BT20" s="194"/>
      <c r="BU20" s="194"/>
      <c r="BV20" s="194"/>
      <c r="BW20" s="194"/>
      <c r="BX20" s="194"/>
      <c r="BY20" s="194"/>
      <c r="BZ20" s="194"/>
      <c r="CA20" s="194"/>
      <c r="CB20" s="194"/>
      <c r="CC20" s="194"/>
    </row>
    <row r="21" spans="1:81" s="91" customFormat="1" ht="12.75" customHeight="1">
      <c r="A21" s="573" t="s">
        <v>1545</v>
      </c>
      <c r="B21" s="573" t="s">
        <v>194</v>
      </c>
      <c r="C21" s="573" t="s">
        <v>1554</v>
      </c>
      <c r="D21" s="1293" t="s">
        <v>11</v>
      </c>
      <c r="E21" s="58" t="s">
        <v>11</v>
      </c>
      <c r="F21" s="58" t="s">
        <v>11</v>
      </c>
      <c r="G21" s="58" t="s">
        <v>11</v>
      </c>
      <c r="H21" s="58" t="s">
        <v>11</v>
      </c>
      <c r="I21" s="58" t="s">
        <v>11</v>
      </c>
      <c r="J21" s="58" t="s">
        <v>11</v>
      </c>
      <c r="K21" s="58" t="s">
        <v>11</v>
      </c>
      <c r="L21" s="58" t="s">
        <v>11</v>
      </c>
      <c r="M21" s="58" t="s">
        <v>11</v>
      </c>
      <c r="N21" s="58" t="s">
        <v>11</v>
      </c>
      <c r="O21" s="58" t="s">
        <v>11</v>
      </c>
      <c r="P21" s="58" t="s">
        <v>11</v>
      </c>
      <c r="Q21" s="58" t="s">
        <v>11</v>
      </c>
      <c r="R21" s="58" t="s">
        <v>11</v>
      </c>
      <c r="S21" s="58" t="s">
        <v>11</v>
      </c>
      <c r="T21" s="58" t="s">
        <v>11</v>
      </c>
      <c r="U21" s="58" t="s">
        <v>11</v>
      </c>
      <c r="V21" s="58" t="s">
        <v>11</v>
      </c>
      <c r="W21" s="58" t="s">
        <v>11</v>
      </c>
      <c r="X21" s="194" t="s">
        <v>11</v>
      </c>
      <c r="Y21" s="58" t="s">
        <v>11</v>
      </c>
      <c r="Z21" s="58" t="s">
        <v>11</v>
      </c>
      <c r="AA21" s="194" t="s">
        <v>11</v>
      </c>
      <c r="AB21" s="194" t="s">
        <v>11</v>
      </c>
      <c r="AC21" s="194" t="s">
        <v>11</v>
      </c>
      <c r="AD21" s="194" t="s">
        <v>11</v>
      </c>
      <c r="AE21" s="194" t="s">
        <v>11</v>
      </c>
      <c r="AF21" s="194" t="s">
        <v>11</v>
      </c>
      <c r="AG21" s="194" t="s">
        <v>11</v>
      </c>
      <c r="AH21" s="194" t="s">
        <v>11</v>
      </c>
      <c r="AI21" s="194" t="s">
        <v>11</v>
      </c>
      <c r="AJ21" s="194" t="s">
        <v>11</v>
      </c>
      <c r="AK21" s="194" t="s">
        <v>11</v>
      </c>
      <c r="AL21" s="194" t="s">
        <v>11</v>
      </c>
      <c r="AM21" s="194" t="s">
        <v>11</v>
      </c>
      <c r="AN21" s="194" t="s">
        <v>11</v>
      </c>
      <c r="AO21" s="194" t="s">
        <v>11</v>
      </c>
      <c r="AP21" s="194" t="s">
        <v>11</v>
      </c>
      <c r="AQ21" s="1293"/>
      <c r="AR21" s="58"/>
      <c r="AS21" s="58"/>
      <c r="AT21" s="58" t="s">
        <v>11</v>
      </c>
      <c r="AU21" s="58" t="s">
        <v>11</v>
      </c>
      <c r="AV21" s="58" t="s">
        <v>11</v>
      </c>
      <c r="AW21" s="58" t="s">
        <v>11</v>
      </c>
      <c r="AX21" s="58" t="s">
        <v>11</v>
      </c>
      <c r="AY21" s="58" t="s">
        <v>11</v>
      </c>
      <c r="AZ21" s="58" t="s">
        <v>11</v>
      </c>
      <c r="BA21" s="58" t="s">
        <v>11</v>
      </c>
      <c r="BB21" s="58" t="s">
        <v>11</v>
      </c>
      <c r="BC21" s="58" t="s">
        <v>11</v>
      </c>
      <c r="BD21" s="58" t="s">
        <v>11</v>
      </c>
      <c r="BE21" s="58" t="s">
        <v>11</v>
      </c>
      <c r="BF21" s="58" t="s">
        <v>11</v>
      </c>
      <c r="BG21" s="58" t="s">
        <v>11</v>
      </c>
      <c r="BH21" s="58" t="s">
        <v>11</v>
      </c>
      <c r="BI21" s="58"/>
      <c r="BJ21" s="58"/>
      <c r="BK21" s="194"/>
      <c r="BL21" s="58"/>
      <c r="BM21" s="58"/>
      <c r="BN21" s="194"/>
      <c r="BO21" s="194"/>
      <c r="BP21" s="194"/>
      <c r="BQ21" s="194"/>
      <c r="BR21" s="194"/>
      <c r="BS21" s="194"/>
      <c r="BT21" s="194"/>
      <c r="BU21" s="194"/>
      <c r="BV21" s="194"/>
      <c r="BW21" s="194"/>
      <c r="BX21" s="194"/>
      <c r="BY21" s="194"/>
      <c r="BZ21" s="194"/>
      <c r="CA21" s="194"/>
      <c r="CB21" s="194"/>
      <c r="CC21" s="194"/>
    </row>
    <row r="22" spans="1:81" s="91" customFormat="1" ht="12.75" customHeight="1">
      <c r="A22" s="573" t="s">
        <v>1546</v>
      </c>
      <c r="B22" s="573" t="s">
        <v>195</v>
      </c>
      <c r="C22" s="573" t="s">
        <v>1555</v>
      </c>
      <c r="D22" s="1293" t="s">
        <v>11</v>
      </c>
      <c r="E22" s="58" t="s">
        <v>11</v>
      </c>
      <c r="F22" s="58" t="s">
        <v>11</v>
      </c>
      <c r="G22" s="58" t="s">
        <v>11</v>
      </c>
      <c r="H22" s="58" t="s">
        <v>11</v>
      </c>
      <c r="I22" s="58" t="s">
        <v>11</v>
      </c>
      <c r="J22" s="58" t="s">
        <v>11</v>
      </c>
      <c r="K22" s="58" t="s">
        <v>11</v>
      </c>
      <c r="L22" s="58" t="s">
        <v>11</v>
      </c>
      <c r="M22" s="58" t="s">
        <v>11</v>
      </c>
      <c r="N22" s="58" t="s">
        <v>11</v>
      </c>
      <c r="O22" s="58" t="s">
        <v>11</v>
      </c>
      <c r="P22" s="58" t="s">
        <v>11</v>
      </c>
      <c r="Q22" s="58" t="s">
        <v>11</v>
      </c>
      <c r="R22" s="58" t="s">
        <v>11</v>
      </c>
      <c r="S22" s="58" t="s">
        <v>11</v>
      </c>
      <c r="T22" s="58" t="s">
        <v>11</v>
      </c>
      <c r="U22" s="58" t="s">
        <v>11</v>
      </c>
      <c r="V22" s="58" t="s">
        <v>11</v>
      </c>
      <c r="W22" s="58" t="s">
        <v>11</v>
      </c>
      <c r="X22" s="194" t="s">
        <v>11</v>
      </c>
      <c r="Y22" s="58" t="s">
        <v>11</v>
      </c>
      <c r="Z22" s="58" t="s">
        <v>11</v>
      </c>
      <c r="AA22" s="194" t="s">
        <v>11</v>
      </c>
      <c r="AB22" s="194" t="s">
        <v>11</v>
      </c>
      <c r="AC22" s="194" t="s">
        <v>11</v>
      </c>
      <c r="AD22" s="194" t="s">
        <v>11</v>
      </c>
      <c r="AE22" s="194" t="s">
        <v>11</v>
      </c>
      <c r="AF22" s="194" t="s">
        <v>11</v>
      </c>
      <c r="AG22" s="194" t="s">
        <v>11</v>
      </c>
      <c r="AH22" s="194" t="s">
        <v>11</v>
      </c>
      <c r="AI22" s="194" t="s">
        <v>11</v>
      </c>
      <c r="AJ22" s="194" t="s">
        <v>11</v>
      </c>
      <c r="AK22" s="194" t="s">
        <v>11</v>
      </c>
      <c r="AL22" s="194" t="s">
        <v>11</v>
      </c>
      <c r="AM22" s="194" t="s">
        <v>11</v>
      </c>
      <c r="AN22" s="194" t="s">
        <v>11</v>
      </c>
      <c r="AO22" s="194" t="s">
        <v>11</v>
      </c>
      <c r="AP22" s="194" t="s">
        <v>11</v>
      </c>
      <c r="AQ22" s="1293"/>
      <c r="AR22" s="58"/>
      <c r="AS22" s="58"/>
      <c r="AT22" s="58" t="s">
        <v>11</v>
      </c>
      <c r="AU22" s="58" t="s">
        <v>11</v>
      </c>
      <c r="AV22" s="58" t="s">
        <v>11</v>
      </c>
      <c r="AW22" s="58" t="s">
        <v>11</v>
      </c>
      <c r="AX22" s="58" t="s">
        <v>11</v>
      </c>
      <c r="AY22" s="58" t="s">
        <v>11</v>
      </c>
      <c r="AZ22" s="58" t="s">
        <v>11</v>
      </c>
      <c r="BA22" s="58" t="s">
        <v>11</v>
      </c>
      <c r="BB22" s="58" t="s">
        <v>11</v>
      </c>
      <c r="BC22" s="58" t="s">
        <v>11</v>
      </c>
      <c r="BD22" s="58" t="s">
        <v>11</v>
      </c>
      <c r="BE22" s="58" t="s">
        <v>11</v>
      </c>
      <c r="BF22" s="58" t="s">
        <v>11</v>
      </c>
      <c r="BG22" s="58" t="s">
        <v>11</v>
      </c>
      <c r="BH22" s="58" t="s">
        <v>11</v>
      </c>
      <c r="BI22" s="58"/>
      <c r="BJ22" s="58"/>
      <c r="BK22" s="194"/>
      <c r="BL22" s="58"/>
      <c r="BM22" s="58"/>
      <c r="BN22" s="194"/>
      <c r="BO22" s="194"/>
      <c r="BP22" s="194"/>
      <c r="BQ22" s="194"/>
      <c r="BR22" s="194"/>
      <c r="BS22" s="194"/>
      <c r="BT22" s="194"/>
      <c r="BU22" s="194"/>
      <c r="BV22" s="194"/>
      <c r="BW22" s="194"/>
      <c r="BX22" s="194"/>
      <c r="BY22" s="194"/>
      <c r="BZ22" s="194"/>
      <c r="CA22" s="194"/>
      <c r="CB22" s="194"/>
      <c r="CC22" s="194"/>
    </row>
    <row r="23" spans="1:81" s="91" customFormat="1" ht="12.75" customHeight="1">
      <c r="A23" s="573" t="s">
        <v>1547</v>
      </c>
      <c r="B23" s="573" t="s">
        <v>1556</v>
      </c>
      <c r="C23" s="573" t="s">
        <v>1548</v>
      </c>
      <c r="D23" s="195">
        <f t="shared" ref="D23" si="6">SUM(G23,J23,M23,P23,S23,V23,Y23,AB23,AE23,AH23,AK23,AN23)</f>
        <v>2</v>
      </c>
      <c r="E23" s="13">
        <f t="shared" ref="E23" si="7">SUM(H23,K23,N23,Q23,T23,W23,Z23,AC23,AF23,AI23,AL23,AO23)</f>
        <v>205.00200000000001</v>
      </c>
      <c r="F23" s="17">
        <f t="shared" ref="F23" si="8">AVERAGE(I23,L23,O23,R23,U23,X23,AA23,AD23,AG23,AJ23,AM23,AP23)</f>
        <v>10.6</v>
      </c>
      <c r="G23" s="58" t="s">
        <v>11</v>
      </c>
      <c r="H23" s="58" t="s">
        <v>11</v>
      </c>
      <c r="I23" s="58" t="s">
        <v>11</v>
      </c>
      <c r="J23" s="58" t="s">
        <v>11</v>
      </c>
      <c r="K23" s="58" t="s">
        <v>11</v>
      </c>
      <c r="L23" s="58" t="s">
        <v>11</v>
      </c>
      <c r="M23" s="58" t="s">
        <v>11</v>
      </c>
      <c r="N23" s="58" t="s">
        <v>11</v>
      </c>
      <c r="O23" s="58" t="s">
        <v>11</v>
      </c>
      <c r="P23" s="58" t="s">
        <v>11</v>
      </c>
      <c r="Q23" s="58" t="s">
        <v>11</v>
      </c>
      <c r="R23" s="58" t="s">
        <v>11</v>
      </c>
      <c r="S23" s="58" t="s">
        <v>11</v>
      </c>
      <c r="T23" s="58" t="s">
        <v>11</v>
      </c>
      <c r="U23" s="58" t="s">
        <v>11</v>
      </c>
      <c r="V23" s="58">
        <v>2</v>
      </c>
      <c r="W23" s="58">
        <v>205.00200000000001</v>
      </c>
      <c r="X23" s="194">
        <v>10.6</v>
      </c>
      <c r="Y23" s="58" t="s">
        <v>11</v>
      </c>
      <c r="Z23" s="58" t="s">
        <v>11</v>
      </c>
      <c r="AA23" s="194" t="s">
        <v>11</v>
      </c>
      <c r="AB23" s="194" t="s">
        <v>11</v>
      </c>
      <c r="AC23" s="194" t="s">
        <v>11</v>
      </c>
      <c r="AD23" s="194" t="s">
        <v>11</v>
      </c>
      <c r="AE23" s="194" t="s">
        <v>11</v>
      </c>
      <c r="AF23" s="194" t="s">
        <v>11</v>
      </c>
      <c r="AG23" s="194" t="s">
        <v>11</v>
      </c>
      <c r="AH23" s="194" t="s">
        <v>11</v>
      </c>
      <c r="AI23" s="194" t="s">
        <v>11</v>
      </c>
      <c r="AJ23" s="194" t="s">
        <v>11</v>
      </c>
      <c r="AK23" s="194" t="s">
        <v>11</v>
      </c>
      <c r="AL23" s="194" t="s">
        <v>11</v>
      </c>
      <c r="AM23" s="194" t="s">
        <v>11</v>
      </c>
      <c r="AN23" s="194" t="s">
        <v>11</v>
      </c>
      <c r="AO23" s="194" t="s">
        <v>11</v>
      </c>
      <c r="AP23" s="194" t="s">
        <v>11</v>
      </c>
      <c r="AQ23" s="195"/>
      <c r="AR23" s="13"/>
      <c r="AS23" s="17"/>
      <c r="AT23" s="58" t="s">
        <v>11</v>
      </c>
      <c r="AU23" s="58" t="s">
        <v>11</v>
      </c>
      <c r="AV23" s="58" t="s">
        <v>11</v>
      </c>
      <c r="AW23" s="58" t="s">
        <v>11</v>
      </c>
      <c r="AX23" s="58" t="s">
        <v>11</v>
      </c>
      <c r="AY23" s="58" t="s">
        <v>11</v>
      </c>
      <c r="AZ23" s="58" t="s">
        <v>11</v>
      </c>
      <c r="BA23" s="58" t="s">
        <v>11</v>
      </c>
      <c r="BB23" s="58" t="s">
        <v>11</v>
      </c>
      <c r="BC23" s="58" t="s">
        <v>11</v>
      </c>
      <c r="BD23" s="58" t="s">
        <v>11</v>
      </c>
      <c r="BE23" s="58" t="s">
        <v>11</v>
      </c>
      <c r="BF23" s="58" t="s">
        <v>11</v>
      </c>
      <c r="BG23" s="58" t="s">
        <v>11</v>
      </c>
      <c r="BH23" s="58" t="s">
        <v>11</v>
      </c>
      <c r="BI23" s="58"/>
      <c r="BJ23" s="58"/>
      <c r="BK23" s="194"/>
      <c r="BL23" s="58"/>
      <c r="BM23" s="58"/>
      <c r="BN23" s="194"/>
      <c r="BO23" s="194"/>
      <c r="BP23" s="194"/>
      <c r="BQ23" s="194"/>
      <c r="BR23" s="194"/>
      <c r="BS23" s="194"/>
      <c r="BT23" s="194"/>
      <c r="BU23" s="194"/>
      <c r="BV23" s="194"/>
      <c r="BW23" s="194"/>
      <c r="BX23" s="194"/>
      <c r="BY23" s="194"/>
      <c r="BZ23" s="194"/>
      <c r="CA23" s="194"/>
      <c r="CB23" s="194"/>
      <c r="CC23" s="194"/>
    </row>
    <row r="24" spans="1:81" s="183" customFormat="1" ht="12.75" customHeight="1">
      <c r="A24" s="416" t="s">
        <v>723</v>
      </c>
      <c r="B24" s="785" t="s">
        <v>233</v>
      </c>
      <c r="C24" s="785" t="s">
        <v>4536</v>
      </c>
      <c r="D24" s="1198"/>
      <c r="E24" s="1198"/>
      <c r="F24" s="1198"/>
      <c r="G24" s="1198"/>
      <c r="H24" s="1198"/>
      <c r="I24" s="1198"/>
      <c r="J24" s="1198"/>
      <c r="K24" s="1198"/>
      <c r="L24" s="1198"/>
      <c r="M24" s="1198"/>
      <c r="N24" s="1198"/>
      <c r="O24" s="1198"/>
      <c r="P24" s="1198"/>
      <c r="Q24" s="1198"/>
      <c r="R24" s="1198"/>
      <c r="S24" s="1198"/>
      <c r="T24" s="1198"/>
      <c r="U24" s="1198"/>
      <c r="V24" s="1198"/>
      <c r="W24" s="1198"/>
      <c r="X24" s="1264"/>
      <c r="Y24" s="1198"/>
      <c r="Z24" s="1198"/>
      <c r="AA24" s="1264"/>
      <c r="AB24" s="1264"/>
      <c r="AC24" s="1264"/>
      <c r="AD24" s="1264"/>
      <c r="AE24" s="1264"/>
      <c r="AF24" s="1264"/>
      <c r="AG24" s="1264"/>
      <c r="AH24" s="1264"/>
      <c r="AI24" s="1264"/>
      <c r="AJ24" s="1264"/>
      <c r="AK24" s="1264"/>
      <c r="AL24" s="1264"/>
      <c r="AM24" s="1264"/>
      <c r="AN24" s="1264"/>
      <c r="AO24" s="1264"/>
      <c r="AP24" s="1264"/>
      <c r="AQ24" s="1198"/>
      <c r="AR24" s="1198"/>
      <c r="AS24" s="1198"/>
      <c r="AT24" s="1198"/>
      <c r="AU24" s="1198"/>
      <c r="AV24" s="1198"/>
      <c r="AW24" s="1198"/>
      <c r="AX24" s="1198"/>
      <c r="AY24" s="1198"/>
      <c r="AZ24" s="1198"/>
      <c r="BA24" s="1198"/>
      <c r="BB24" s="1198"/>
      <c r="BC24" s="1198"/>
      <c r="BD24" s="1198"/>
      <c r="BE24" s="1198"/>
      <c r="BF24" s="1198"/>
      <c r="BG24" s="1198"/>
      <c r="BH24" s="1198"/>
      <c r="BI24" s="1198"/>
      <c r="BJ24" s="1198"/>
      <c r="BK24" s="1264"/>
      <c r="BL24" s="1198"/>
      <c r="BM24" s="1198"/>
      <c r="BN24" s="1264"/>
      <c r="BO24" s="1264"/>
      <c r="BP24" s="1264"/>
      <c r="BQ24" s="1264"/>
      <c r="BR24" s="1264"/>
      <c r="BS24" s="1264"/>
      <c r="BT24" s="1264"/>
      <c r="BU24" s="1264"/>
      <c r="BV24" s="1264"/>
      <c r="BW24" s="1264"/>
      <c r="BX24" s="1264"/>
      <c r="BY24" s="1264"/>
      <c r="BZ24" s="1264"/>
      <c r="CA24" s="1264"/>
      <c r="CB24" s="1264"/>
      <c r="CC24" s="1264"/>
    </row>
    <row r="25" spans="1:81" s="91" customFormat="1" ht="12.75" customHeight="1">
      <c r="A25" s="1200" t="s">
        <v>4537</v>
      </c>
      <c r="B25" s="1200" t="s">
        <v>4392</v>
      </c>
      <c r="C25" s="1200" t="s">
        <v>4531</v>
      </c>
      <c r="D25" s="195">
        <f t="shared" ref="D25" si="9">SUM(G25,J25,M25,P25,S25,V25,Y25,AB25,AE25,AH25,AK25,AN25)</f>
        <v>2</v>
      </c>
      <c r="E25" s="13">
        <f t="shared" ref="E25" si="10">SUM(H25,K25,N25,Q25,T25,W25,Z25,AC25,AF25,AI25,AL25,AO25)</f>
        <v>65.72</v>
      </c>
      <c r="F25" s="17">
        <f t="shared" ref="F25" si="11">AVERAGE(I25,L25,O25,R25,U25,X25,AA25,AD25,AG25,AJ25,AM25,AP25)</f>
        <v>0</v>
      </c>
      <c r="G25" s="870" t="s">
        <v>11</v>
      </c>
      <c r="H25" s="216" t="s">
        <v>11</v>
      </c>
      <c r="I25" s="232" t="s">
        <v>11</v>
      </c>
      <c r="J25" s="870" t="s">
        <v>11</v>
      </c>
      <c r="K25" s="216" t="s">
        <v>11</v>
      </c>
      <c r="L25" s="232" t="s">
        <v>11</v>
      </c>
      <c r="M25" s="870" t="s">
        <v>11</v>
      </c>
      <c r="N25" s="216" t="s">
        <v>11</v>
      </c>
      <c r="O25" s="232" t="s">
        <v>11</v>
      </c>
      <c r="P25" s="232" t="s">
        <v>11</v>
      </c>
      <c r="Q25" s="232" t="s">
        <v>11</v>
      </c>
      <c r="R25" s="232" t="s">
        <v>11</v>
      </c>
      <c r="S25" s="232" t="s">
        <v>11</v>
      </c>
      <c r="T25" s="232" t="s">
        <v>11</v>
      </c>
      <c r="U25" s="232" t="s">
        <v>11</v>
      </c>
      <c r="V25" s="870">
        <v>2</v>
      </c>
      <c r="W25" s="216">
        <v>65.72</v>
      </c>
      <c r="X25" s="232">
        <v>0</v>
      </c>
      <c r="Y25" s="870" t="s">
        <v>11</v>
      </c>
      <c r="Z25" s="216" t="s">
        <v>11</v>
      </c>
      <c r="AA25" s="232" t="s">
        <v>11</v>
      </c>
      <c r="AB25" s="232" t="s">
        <v>11</v>
      </c>
      <c r="AC25" s="232" t="s">
        <v>11</v>
      </c>
      <c r="AD25" s="232" t="s">
        <v>11</v>
      </c>
      <c r="AE25" s="232" t="s">
        <v>11</v>
      </c>
      <c r="AF25" s="232" t="s">
        <v>11</v>
      </c>
      <c r="AG25" s="232" t="s">
        <v>11</v>
      </c>
      <c r="AH25" s="232" t="s">
        <v>11</v>
      </c>
      <c r="AI25" s="232" t="s">
        <v>11</v>
      </c>
      <c r="AJ25" s="232" t="s">
        <v>11</v>
      </c>
      <c r="AK25" s="232" t="s">
        <v>11</v>
      </c>
      <c r="AL25" s="232" t="s">
        <v>11</v>
      </c>
      <c r="AM25" s="232" t="s">
        <v>11</v>
      </c>
      <c r="AN25" s="232" t="s">
        <v>11</v>
      </c>
      <c r="AO25" s="232" t="s">
        <v>11</v>
      </c>
      <c r="AP25" s="232" t="s">
        <v>11</v>
      </c>
      <c r="AQ25" s="195"/>
      <c r="AR25" s="13"/>
      <c r="AS25" s="17"/>
      <c r="AT25" s="870" t="s">
        <v>11</v>
      </c>
      <c r="AU25" s="870" t="s">
        <v>11</v>
      </c>
      <c r="AV25" s="870" t="s">
        <v>11</v>
      </c>
      <c r="AW25" s="870" t="s">
        <v>11</v>
      </c>
      <c r="AX25" s="870" t="s">
        <v>11</v>
      </c>
      <c r="AY25" s="870" t="s">
        <v>11</v>
      </c>
      <c r="AZ25" s="870"/>
      <c r="BA25" s="216"/>
      <c r="BB25" s="232"/>
      <c r="BC25" s="232"/>
      <c r="BD25" s="232"/>
      <c r="BE25" s="232"/>
      <c r="BF25" s="232"/>
      <c r="BG25" s="232"/>
      <c r="BH25" s="232"/>
      <c r="BI25" s="870"/>
      <c r="BJ25" s="216"/>
      <c r="BK25" s="232"/>
      <c r="BL25" s="870"/>
      <c r="BM25" s="216"/>
      <c r="BN25" s="232"/>
      <c r="BO25" s="232"/>
      <c r="BP25" s="232"/>
      <c r="BQ25" s="232"/>
      <c r="BR25" s="232"/>
      <c r="BS25" s="232"/>
      <c r="BT25" s="232"/>
      <c r="BU25" s="232"/>
      <c r="BV25" s="232"/>
      <c r="BW25" s="232"/>
      <c r="BX25" s="232"/>
      <c r="BY25" s="232"/>
      <c r="BZ25" s="232"/>
      <c r="CA25" s="232"/>
      <c r="CB25" s="232"/>
      <c r="CC25" s="232"/>
    </row>
    <row r="26" spans="1:81" s="91" customFormat="1" ht="12.75" customHeight="1">
      <c r="A26" s="1199" t="s">
        <v>723</v>
      </c>
      <c r="B26" s="1199" t="s">
        <v>40</v>
      </c>
      <c r="C26" s="1199" t="s">
        <v>724</v>
      </c>
      <c r="D26" s="216"/>
      <c r="E26" s="216"/>
      <c r="F26" s="216"/>
      <c r="G26" s="195"/>
      <c r="H26" s="195"/>
      <c r="I26" s="195"/>
      <c r="J26" s="195"/>
      <c r="K26" s="195"/>
      <c r="L26" s="195"/>
      <c r="M26" s="195"/>
      <c r="N26" s="195"/>
      <c r="O26" s="195"/>
      <c r="P26" s="195"/>
      <c r="Q26" s="195"/>
      <c r="R26" s="195"/>
      <c r="S26" s="195"/>
      <c r="T26" s="195"/>
      <c r="U26" s="195"/>
      <c r="V26" s="195"/>
      <c r="W26" s="195"/>
      <c r="X26" s="17"/>
      <c r="Y26" s="195"/>
      <c r="Z26" s="195"/>
      <c r="AA26" s="17"/>
      <c r="AB26" s="17"/>
      <c r="AC26" s="17"/>
      <c r="AD26" s="17"/>
      <c r="AE26" s="17"/>
      <c r="AF26" s="17"/>
      <c r="AG26" s="17"/>
      <c r="AH26" s="17"/>
      <c r="AI26" s="17"/>
      <c r="AJ26" s="17"/>
      <c r="AK26" s="17"/>
      <c r="AL26" s="17"/>
      <c r="AM26" s="17"/>
      <c r="AN26" s="17"/>
      <c r="AO26" s="17"/>
      <c r="AP26" s="17"/>
      <c r="AQ26" s="216"/>
      <c r="AR26" s="216"/>
      <c r="AS26" s="216"/>
      <c r="AT26" s="195"/>
      <c r="AU26" s="195"/>
      <c r="AV26" s="195"/>
      <c r="AW26" s="195"/>
      <c r="AX26" s="195"/>
      <c r="AY26" s="195"/>
      <c r="AZ26" s="870">
        <v>2</v>
      </c>
      <c r="BA26" s="216">
        <v>60.02</v>
      </c>
      <c r="BB26" s="232">
        <v>2.2999999999999998</v>
      </c>
      <c r="BC26" s="870">
        <v>1</v>
      </c>
      <c r="BD26" s="216">
        <v>31.147400000000001</v>
      </c>
      <c r="BE26" s="232">
        <v>2.2999999999999998</v>
      </c>
      <c r="BF26" s="195" t="s">
        <v>11</v>
      </c>
      <c r="BG26" s="195" t="s">
        <v>11</v>
      </c>
      <c r="BH26" s="195" t="s">
        <v>11</v>
      </c>
      <c r="BI26" s="195"/>
      <c r="BJ26" s="195"/>
      <c r="BK26" s="17"/>
      <c r="BL26" s="195"/>
      <c r="BM26" s="195"/>
      <c r="BN26" s="17"/>
      <c r="BO26" s="17"/>
      <c r="BP26" s="17"/>
      <c r="BQ26" s="17"/>
      <c r="BR26" s="17"/>
      <c r="BS26" s="17"/>
      <c r="BT26" s="17"/>
      <c r="BU26" s="17"/>
      <c r="BV26" s="17"/>
      <c r="BW26" s="17"/>
      <c r="BX26" s="17"/>
      <c r="BY26" s="17"/>
      <c r="BZ26" s="17"/>
      <c r="CA26" s="17"/>
      <c r="CB26" s="17"/>
      <c r="CC26" s="17"/>
    </row>
    <row r="27" spans="1:81" s="91" customFormat="1" ht="12.75" customHeight="1">
      <c r="A27" s="1196" t="s">
        <v>1538</v>
      </c>
      <c r="B27" s="1196" t="s">
        <v>188</v>
      </c>
      <c r="C27" s="1196" t="s">
        <v>1539</v>
      </c>
      <c r="D27" s="195" t="s">
        <v>11</v>
      </c>
      <c r="E27" s="195" t="s">
        <v>11</v>
      </c>
      <c r="F27" s="195" t="s">
        <v>11</v>
      </c>
      <c r="G27" s="223" t="s">
        <v>11</v>
      </c>
      <c r="H27" s="61" t="s">
        <v>11</v>
      </c>
      <c r="I27" s="232" t="s">
        <v>11</v>
      </c>
      <c r="J27" s="223" t="s">
        <v>11</v>
      </c>
      <c r="K27" s="61" t="s">
        <v>11</v>
      </c>
      <c r="L27" s="232" t="s">
        <v>11</v>
      </c>
      <c r="M27" s="223" t="s">
        <v>11</v>
      </c>
      <c r="N27" s="61" t="s">
        <v>11</v>
      </c>
      <c r="O27" s="232" t="s">
        <v>11</v>
      </c>
      <c r="P27" s="232" t="s">
        <v>11</v>
      </c>
      <c r="Q27" s="232" t="s">
        <v>11</v>
      </c>
      <c r="R27" s="232" t="s">
        <v>11</v>
      </c>
      <c r="S27" s="232" t="s">
        <v>11</v>
      </c>
      <c r="T27" s="232" t="s">
        <v>11</v>
      </c>
      <c r="U27" s="232" t="s">
        <v>11</v>
      </c>
      <c r="V27" s="195" t="s">
        <v>11</v>
      </c>
      <c r="W27" s="195" t="s">
        <v>11</v>
      </c>
      <c r="X27" s="17" t="s">
        <v>11</v>
      </c>
      <c r="Y27" s="195" t="s">
        <v>11</v>
      </c>
      <c r="Z27" s="195" t="s">
        <v>11</v>
      </c>
      <c r="AA27" s="17" t="s">
        <v>11</v>
      </c>
      <c r="AB27" s="17" t="s">
        <v>11</v>
      </c>
      <c r="AC27" s="17" t="s">
        <v>11</v>
      </c>
      <c r="AD27" s="17" t="s">
        <v>11</v>
      </c>
      <c r="AE27" s="17" t="s">
        <v>11</v>
      </c>
      <c r="AF27" s="17" t="s">
        <v>11</v>
      </c>
      <c r="AG27" s="17" t="s">
        <v>11</v>
      </c>
      <c r="AH27" s="17" t="s">
        <v>11</v>
      </c>
      <c r="AI27" s="17" t="s">
        <v>11</v>
      </c>
      <c r="AJ27" s="17" t="s">
        <v>11</v>
      </c>
      <c r="AK27" s="17" t="s">
        <v>11</v>
      </c>
      <c r="AL27" s="17" t="s">
        <v>11</v>
      </c>
      <c r="AM27" s="17" t="s">
        <v>11</v>
      </c>
      <c r="AN27" s="17" t="s">
        <v>11</v>
      </c>
      <c r="AO27" s="17" t="s">
        <v>11</v>
      </c>
      <c r="AP27" s="17" t="s">
        <v>11</v>
      </c>
      <c r="AQ27" s="195"/>
      <c r="AR27" s="195"/>
      <c r="AS27" s="195"/>
      <c r="AT27" s="223" t="s">
        <v>11</v>
      </c>
      <c r="AU27" s="223" t="s">
        <v>11</v>
      </c>
      <c r="AV27" s="223" t="s">
        <v>11</v>
      </c>
      <c r="AW27" s="223" t="s">
        <v>11</v>
      </c>
      <c r="AX27" s="223" t="s">
        <v>11</v>
      </c>
      <c r="AY27" s="223" t="s">
        <v>11</v>
      </c>
      <c r="AZ27" s="168">
        <v>1</v>
      </c>
      <c r="BA27" s="13">
        <v>29.696000000000002</v>
      </c>
      <c r="BB27" s="17">
        <v>2.2999999999999998</v>
      </c>
      <c r="BC27" s="195">
        <v>1</v>
      </c>
      <c r="BD27" s="8">
        <v>31.147400000000001</v>
      </c>
      <c r="BE27" s="17">
        <v>2.2999999999999998</v>
      </c>
      <c r="BF27" s="232" t="s">
        <v>11</v>
      </c>
      <c r="BG27" s="232" t="s">
        <v>11</v>
      </c>
      <c r="BH27" s="232" t="s">
        <v>11</v>
      </c>
      <c r="BI27" s="195"/>
      <c r="BJ27" s="195"/>
      <c r="BK27" s="17"/>
      <c r="BL27" s="195"/>
      <c r="BM27" s="195"/>
      <c r="BN27" s="17"/>
      <c r="BO27" s="17"/>
      <c r="BP27" s="17"/>
      <c r="BQ27" s="17"/>
      <c r="BR27" s="17"/>
      <c r="BS27" s="17"/>
      <c r="BT27" s="17"/>
      <c r="BU27" s="17"/>
      <c r="BV27" s="17"/>
      <c r="BW27" s="17"/>
      <c r="BX27" s="17"/>
      <c r="BY27" s="17"/>
      <c r="BZ27" s="17"/>
      <c r="CA27" s="17"/>
      <c r="CB27" s="17"/>
      <c r="CC27" s="17"/>
    </row>
    <row r="28" spans="1:81" s="91" customFormat="1" ht="12.75" customHeight="1">
      <c r="A28" s="1196" t="s">
        <v>1540</v>
      </c>
      <c r="B28" s="1196" t="s">
        <v>189</v>
      </c>
      <c r="C28" s="1196" t="s">
        <v>1549</v>
      </c>
      <c r="D28" s="195">
        <f t="shared" ref="D28:D29" si="12">SUM(G28,J28,M28,P28,S28,V28,Y28,AB28,AE28,AH28,AK28,AN28)</f>
        <v>1</v>
      </c>
      <c r="E28" s="13">
        <f t="shared" ref="E28:E29" si="13">SUM(H28,K28,N28,Q28,T28,W28,Z28,AC28,AF28,AI28,AL28,AO28)</f>
        <v>31.8</v>
      </c>
      <c r="F28" s="17">
        <f t="shared" ref="F28:F29" si="14">AVERAGE(I28,L28,O28,R28,U28,X28,AA28,AD28,AG28,AJ28,AM28,AP28)</f>
        <v>0</v>
      </c>
      <c r="G28" s="223" t="s">
        <v>11</v>
      </c>
      <c r="H28" s="61" t="s">
        <v>11</v>
      </c>
      <c r="I28" s="232" t="s">
        <v>11</v>
      </c>
      <c r="J28" s="223" t="s">
        <v>11</v>
      </c>
      <c r="K28" s="61" t="s">
        <v>11</v>
      </c>
      <c r="L28" s="232" t="s">
        <v>11</v>
      </c>
      <c r="M28" s="223" t="s">
        <v>11</v>
      </c>
      <c r="N28" s="61" t="s">
        <v>11</v>
      </c>
      <c r="O28" s="232" t="s">
        <v>11</v>
      </c>
      <c r="P28" s="232" t="s">
        <v>11</v>
      </c>
      <c r="Q28" s="232" t="s">
        <v>11</v>
      </c>
      <c r="R28" s="232" t="s">
        <v>11</v>
      </c>
      <c r="S28" s="232" t="s">
        <v>11</v>
      </c>
      <c r="T28" s="232" t="s">
        <v>11</v>
      </c>
      <c r="U28" s="232" t="s">
        <v>11</v>
      </c>
      <c r="V28" s="195">
        <v>1</v>
      </c>
      <c r="W28" s="195">
        <v>31.8</v>
      </c>
      <c r="X28" s="17">
        <v>0</v>
      </c>
      <c r="Y28" s="195" t="s">
        <v>11</v>
      </c>
      <c r="Z28" s="195" t="s">
        <v>11</v>
      </c>
      <c r="AA28" s="17" t="s">
        <v>11</v>
      </c>
      <c r="AB28" s="17" t="s">
        <v>11</v>
      </c>
      <c r="AC28" s="17" t="s">
        <v>11</v>
      </c>
      <c r="AD28" s="17" t="s">
        <v>11</v>
      </c>
      <c r="AE28" s="17" t="s">
        <v>11</v>
      </c>
      <c r="AF28" s="17" t="s">
        <v>11</v>
      </c>
      <c r="AG28" s="17" t="s">
        <v>11</v>
      </c>
      <c r="AH28" s="17" t="s">
        <v>11</v>
      </c>
      <c r="AI28" s="17" t="s">
        <v>11</v>
      </c>
      <c r="AJ28" s="17" t="s">
        <v>11</v>
      </c>
      <c r="AK28" s="17" t="s">
        <v>11</v>
      </c>
      <c r="AL28" s="17" t="s">
        <v>11</v>
      </c>
      <c r="AM28" s="17" t="s">
        <v>11</v>
      </c>
      <c r="AN28" s="17" t="s">
        <v>11</v>
      </c>
      <c r="AO28" s="17" t="s">
        <v>11</v>
      </c>
      <c r="AP28" s="17" t="s">
        <v>11</v>
      </c>
      <c r="AQ28" s="195"/>
      <c r="AR28" s="13"/>
      <c r="AS28" s="17"/>
      <c r="AT28" s="223" t="s">
        <v>11</v>
      </c>
      <c r="AU28" s="223" t="s">
        <v>11</v>
      </c>
      <c r="AV28" s="223" t="s">
        <v>11</v>
      </c>
      <c r="AW28" s="223" t="s">
        <v>11</v>
      </c>
      <c r="AX28" s="223" t="s">
        <v>11</v>
      </c>
      <c r="AY28" s="223" t="s">
        <v>11</v>
      </c>
      <c r="AZ28" s="168">
        <v>1</v>
      </c>
      <c r="BA28" s="13">
        <v>30.324000000000002</v>
      </c>
      <c r="BB28" s="17">
        <v>2.2999999999999998</v>
      </c>
      <c r="BC28" s="223" t="s">
        <v>11</v>
      </c>
      <c r="BD28" s="223" t="s">
        <v>11</v>
      </c>
      <c r="BE28" s="223" t="s">
        <v>11</v>
      </c>
      <c r="BF28" s="232" t="s">
        <v>11</v>
      </c>
      <c r="BG28" s="232" t="s">
        <v>11</v>
      </c>
      <c r="BH28" s="232" t="s">
        <v>11</v>
      </c>
      <c r="BI28" s="195"/>
      <c r="BJ28" s="195"/>
      <c r="BK28" s="17"/>
      <c r="BL28" s="195"/>
      <c r="BM28" s="195"/>
      <c r="BN28" s="17"/>
      <c r="BO28" s="17"/>
      <c r="BP28" s="17"/>
      <c r="BQ28" s="17"/>
      <c r="BR28" s="17"/>
      <c r="BS28" s="17"/>
      <c r="BT28" s="17"/>
      <c r="BU28" s="17"/>
      <c r="BV28" s="17"/>
      <c r="BW28" s="17"/>
      <c r="BX28" s="17"/>
      <c r="BY28" s="17"/>
      <c r="BZ28" s="17"/>
      <c r="CA28" s="17"/>
      <c r="CB28" s="17"/>
      <c r="CC28" s="17"/>
    </row>
    <row r="29" spans="1:81" s="91" customFormat="1" ht="12.75" customHeight="1">
      <c r="A29" s="1196" t="s">
        <v>1541</v>
      </c>
      <c r="B29" s="1196" t="s">
        <v>190</v>
      </c>
      <c r="C29" s="1196" t="s">
        <v>1550</v>
      </c>
      <c r="D29" s="195">
        <f t="shared" si="12"/>
        <v>1</v>
      </c>
      <c r="E29" s="13">
        <f t="shared" si="13"/>
        <v>33.92</v>
      </c>
      <c r="F29" s="17">
        <f t="shared" si="14"/>
        <v>0</v>
      </c>
      <c r="G29" s="223" t="s">
        <v>11</v>
      </c>
      <c r="H29" s="61" t="s">
        <v>11</v>
      </c>
      <c r="I29" s="232" t="s">
        <v>11</v>
      </c>
      <c r="J29" s="223" t="s">
        <v>11</v>
      </c>
      <c r="K29" s="61" t="s">
        <v>11</v>
      </c>
      <c r="L29" s="232" t="s">
        <v>11</v>
      </c>
      <c r="M29" s="223" t="s">
        <v>11</v>
      </c>
      <c r="N29" s="61" t="s">
        <v>11</v>
      </c>
      <c r="O29" s="232" t="s">
        <v>11</v>
      </c>
      <c r="P29" s="232" t="s">
        <v>11</v>
      </c>
      <c r="Q29" s="232" t="s">
        <v>11</v>
      </c>
      <c r="R29" s="232" t="s">
        <v>11</v>
      </c>
      <c r="S29" s="232" t="s">
        <v>11</v>
      </c>
      <c r="T29" s="232" t="s">
        <v>11</v>
      </c>
      <c r="U29" s="232" t="s">
        <v>11</v>
      </c>
      <c r="V29" s="195">
        <v>1</v>
      </c>
      <c r="W29" s="195">
        <v>33.92</v>
      </c>
      <c r="X29" s="17">
        <v>0</v>
      </c>
      <c r="Y29" s="195" t="s">
        <v>11</v>
      </c>
      <c r="Z29" s="195" t="s">
        <v>11</v>
      </c>
      <c r="AA29" s="17" t="s">
        <v>11</v>
      </c>
      <c r="AB29" s="17" t="s">
        <v>11</v>
      </c>
      <c r="AC29" s="17" t="s">
        <v>11</v>
      </c>
      <c r="AD29" s="17" t="s">
        <v>11</v>
      </c>
      <c r="AE29" s="17" t="s">
        <v>11</v>
      </c>
      <c r="AF29" s="17" t="s">
        <v>11</v>
      </c>
      <c r="AG29" s="17" t="s">
        <v>11</v>
      </c>
      <c r="AH29" s="17" t="s">
        <v>11</v>
      </c>
      <c r="AI29" s="17" t="s">
        <v>11</v>
      </c>
      <c r="AJ29" s="17" t="s">
        <v>11</v>
      </c>
      <c r="AK29" s="17" t="s">
        <v>11</v>
      </c>
      <c r="AL29" s="17" t="s">
        <v>11</v>
      </c>
      <c r="AM29" s="17" t="s">
        <v>11</v>
      </c>
      <c r="AN29" s="17" t="s">
        <v>11</v>
      </c>
      <c r="AO29" s="17" t="s">
        <v>11</v>
      </c>
      <c r="AP29" s="17" t="s">
        <v>11</v>
      </c>
      <c r="AQ29" s="195"/>
      <c r="AR29" s="13"/>
      <c r="AS29" s="17"/>
      <c r="AT29" s="223" t="s">
        <v>11</v>
      </c>
      <c r="AU29" s="223" t="s">
        <v>11</v>
      </c>
      <c r="AV29" s="223" t="s">
        <v>11</v>
      </c>
      <c r="AW29" s="223" t="s">
        <v>11</v>
      </c>
      <c r="AX29" s="223" t="s">
        <v>11</v>
      </c>
      <c r="AY29" s="223" t="s">
        <v>11</v>
      </c>
      <c r="AZ29" s="223" t="s">
        <v>11</v>
      </c>
      <c r="BA29" s="223" t="s">
        <v>11</v>
      </c>
      <c r="BB29" s="223" t="s">
        <v>11</v>
      </c>
      <c r="BC29" s="223" t="s">
        <v>11</v>
      </c>
      <c r="BD29" s="223" t="s">
        <v>11</v>
      </c>
      <c r="BE29" s="223" t="s">
        <v>11</v>
      </c>
      <c r="BF29" s="232" t="s">
        <v>11</v>
      </c>
      <c r="BG29" s="232" t="s">
        <v>11</v>
      </c>
      <c r="BH29" s="232" t="s">
        <v>11</v>
      </c>
      <c r="BI29" s="195"/>
      <c r="BJ29" s="195"/>
      <c r="BK29" s="17"/>
      <c r="BL29" s="195"/>
      <c r="BM29" s="195"/>
      <c r="BN29" s="17"/>
      <c r="BO29" s="17"/>
      <c r="BP29" s="17"/>
      <c r="BQ29" s="17"/>
      <c r="BR29" s="17"/>
      <c r="BS29" s="17"/>
      <c r="BT29" s="17"/>
      <c r="BU29" s="17"/>
      <c r="BV29" s="17"/>
      <c r="BW29" s="17"/>
      <c r="BX29" s="17"/>
      <c r="BY29" s="17"/>
      <c r="BZ29" s="17"/>
      <c r="CA29" s="17"/>
      <c r="CB29" s="17"/>
      <c r="CC29" s="17"/>
    </row>
    <row r="30" spans="1:81" s="91" customFormat="1" ht="12.75" customHeight="1">
      <c r="A30" s="1196" t="s">
        <v>1542</v>
      </c>
      <c r="B30" s="1196" t="s">
        <v>191</v>
      </c>
      <c r="C30" s="1196" t="s">
        <v>1551</v>
      </c>
      <c r="D30" s="195" t="s">
        <v>11</v>
      </c>
      <c r="E30" s="195" t="s">
        <v>11</v>
      </c>
      <c r="F30" s="195" t="s">
        <v>11</v>
      </c>
      <c r="G30" s="223" t="s">
        <v>11</v>
      </c>
      <c r="H30" s="61" t="s">
        <v>11</v>
      </c>
      <c r="I30" s="232" t="s">
        <v>11</v>
      </c>
      <c r="J30" s="223" t="s">
        <v>11</v>
      </c>
      <c r="K30" s="61" t="s">
        <v>11</v>
      </c>
      <c r="L30" s="232" t="s">
        <v>11</v>
      </c>
      <c r="M30" s="223" t="s">
        <v>11</v>
      </c>
      <c r="N30" s="61" t="s">
        <v>11</v>
      </c>
      <c r="O30" s="232" t="s">
        <v>11</v>
      </c>
      <c r="P30" s="232" t="s">
        <v>11</v>
      </c>
      <c r="Q30" s="232" t="s">
        <v>11</v>
      </c>
      <c r="R30" s="232" t="s">
        <v>11</v>
      </c>
      <c r="S30" s="232" t="s">
        <v>11</v>
      </c>
      <c r="T30" s="232" t="s">
        <v>11</v>
      </c>
      <c r="U30" s="232" t="s">
        <v>11</v>
      </c>
      <c r="V30" s="195" t="s">
        <v>11</v>
      </c>
      <c r="W30" s="195" t="s">
        <v>11</v>
      </c>
      <c r="X30" s="17" t="s">
        <v>11</v>
      </c>
      <c r="Y30" s="195" t="s">
        <v>11</v>
      </c>
      <c r="Z30" s="195" t="s">
        <v>11</v>
      </c>
      <c r="AA30" s="17" t="s">
        <v>11</v>
      </c>
      <c r="AB30" s="17" t="s">
        <v>11</v>
      </c>
      <c r="AC30" s="17" t="s">
        <v>11</v>
      </c>
      <c r="AD30" s="17" t="s">
        <v>11</v>
      </c>
      <c r="AE30" s="17" t="s">
        <v>11</v>
      </c>
      <c r="AF30" s="17" t="s">
        <v>11</v>
      </c>
      <c r="AG30" s="17" t="s">
        <v>11</v>
      </c>
      <c r="AH30" s="17" t="s">
        <v>11</v>
      </c>
      <c r="AI30" s="17" t="s">
        <v>11</v>
      </c>
      <c r="AJ30" s="17" t="s">
        <v>11</v>
      </c>
      <c r="AK30" s="17" t="s">
        <v>11</v>
      </c>
      <c r="AL30" s="17" t="s">
        <v>11</v>
      </c>
      <c r="AM30" s="17" t="s">
        <v>11</v>
      </c>
      <c r="AN30" s="17" t="s">
        <v>11</v>
      </c>
      <c r="AO30" s="17" t="s">
        <v>11</v>
      </c>
      <c r="AP30" s="17" t="s">
        <v>11</v>
      </c>
      <c r="AQ30" s="195"/>
      <c r="AR30" s="195"/>
      <c r="AS30" s="195"/>
      <c r="AT30" s="223" t="s">
        <v>11</v>
      </c>
      <c r="AU30" s="223" t="s">
        <v>11</v>
      </c>
      <c r="AV30" s="223" t="s">
        <v>11</v>
      </c>
      <c r="AW30" s="223" t="s">
        <v>11</v>
      </c>
      <c r="AX30" s="223" t="s">
        <v>11</v>
      </c>
      <c r="AY30" s="223" t="s">
        <v>11</v>
      </c>
      <c r="AZ30" s="223" t="s">
        <v>11</v>
      </c>
      <c r="BA30" s="223" t="s">
        <v>11</v>
      </c>
      <c r="BB30" s="223" t="s">
        <v>11</v>
      </c>
      <c r="BC30" s="223" t="s">
        <v>11</v>
      </c>
      <c r="BD30" s="223" t="s">
        <v>11</v>
      </c>
      <c r="BE30" s="223" t="s">
        <v>11</v>
      </c>
      <c r="BF30" s="232" t="s">
        <v>11</v>
      </c>
      <c r="BG30" s="232" t="s">
        <v>11</v>
      </c>
      <c r="BH30" s="232" t="s">
        <v>11</v>
      </c>
      <c r="BI30" s="195"/>
      <c r="BJ30" s="195"/>
      <c r="BK30" s="17"/>
      <c r="BL30" s="195"/>
      <c r="BM30" s="195"/>
      <c r="BN30" s="17"/>
      <c r="BO30" s="17"/>
      <c r="BP30" s="17"/>
      <c r="BQ30" s="17"/>
      <c r="BR30" s="17"/>
      <c r="BS30" s="17"/>
      <c r="BT30" s="17"/>
      <c r="BU30" s="17"/>
      <c r="BV30" s="17"/>
      <c r="BW30" s="17"/>
      <c r="BX30" s="17"/>
      <c r="BY30" s="17"/>
      <c r="BZ30" s="17"/>
      <c r="CA30" s="17"/>
      <c r="CB30" s="17"/>
      <c r="CC30" s="17"/>
    </row>
    <row r="31" spans="1:81" s="91" customFormat="1" ht="12.75" customHeight="1">
      <c r="A31" s="1196" t="s">
        <v>1543</v>
      </c>
      <c r="B31" s="1196" t="s">
        <v>192</v>
      </c>
      <c r="C31" s="1196" t="s">
        <v>1552</v>
      </c>
      <c r="D31" s="195" t="s">
        <v>11</v>
      </c>
      <c r="E31" s="195" t="s">
        <v>11</v>
      </c>
      <c r="F31" s="195" t="s">
        <v>11</v>
      </c>
      <c r="G31" s="223" t="s">
        <v>11</v>
      </c>
      <c r="H31" s="61" t="s">
        <v>11</v>
      </c>
      <c r="I31" s="232" t="s">
        <v>11</v>
      </c>
      <c r="J31" s="223" t="s">
        <v>11</v>
      </c>
      <c r="K31" s="61" t="s">
        <v>11</v>
      </c>
      <c r="L31" s="232" t="s">
        <v>11</v>
      </c>
      <c r="M31" s="223" t="s">
        <v>11</v>
      </c>
      <c r="N31" s="61" t="s">
        <v>11</v>
      </c>
      <c r="O31" s="232" t="s">
        <v>11</v>
      </c>
      <c r="P31" s="232" t="s">
        <v>11</v>
      </c>
      <c r="Q31" s="232" t="s">
        <v>11</v>
      </c>
      <c r="R31" s="232" t="s">
        <v>11</v>
      </c>
      <c r="S31" s="232" t="s">
        <v>11</v>
      </c>
      <c r="T31" s="232" t="s">
        <v>11</v>
      </c>
      <c r="U31" s="232" t="s">
        <v>11</v>
      </c>
      <c r="V31" s="195" t="s">
        <v>11</v>
      </c>
      <c r="W31" s="195" t="s">
        <v>11</v>
      </c>
      <c r="X31" s="17" t="s">
        <v>11</v>
      </c>
      <c r="Y31" s="195" t="s">
        <v>11</v>
      </c>
      <c r="Z31" s="195" t="s">
        <v>11</v>
      </c>
      <c r="AA31" s="17" t="s">
        <v>11</v>
      </c>
      <c r="AB31" s="17" t="s">
        <v>11</v>
      </c>
      <c r="AC31" s="17" t="s">
        <v>11</v>
      </c>
      <c r="AD31" s="17" t="s">
        <v>11</v>
      </c>
      <c r="AE31" s="17" t="s">
        <v>11</v>
      </c>
      <c r="AF31" s="17" t="s">
        <v>11</v>
      </c>
      <c r="AG31" s="17" t="s">
        <v>11</v>
      </c>
      <c r="AH31" s="17" t="s">
        <v>11</v>
      </c>
      <c r="AI31" s="17" t="s">
        <v>11</v>
      </c>
      <c r="AJ31" s="17" t="s">
        <v>11</v>
      </c>
      <c r="AK31" s="17" t="s">
        <v>11</v>
      </c>
      <c r="AL31" s="17" t="s">
        <v>11</v>
      </c>
      <c r="AM31" s="17" t="s">
        <v>11</v>
      </c>
      <c r="AN31" s="17" t="s">
        <v>11</v>
      </c>
      <c r="AO31" s="17" t="s">
        <v>11</v>
      </c>
      <c r="AP31" s="17" t="s">
        <v>11</v>
      </c>
      <c r="AQ31" s="195"/>
      <c r="AR31" s="195"/>
      <c r="AS31" s="195"/>
      <c r="AT31" s="223" t="s">
        <v>11</v>
      </c>
      <c r="AU31" s="223" t="s">
        <v>11</v>
      </c>
      <c r="AV31" s="223" t="s">
        <v>11</v>
      </c>
      <c r="AW31" s="223" t="s">
        <v>11</v>
      </c>
      <c r="AX31" s="223" t="s">
        <v>11</v>
      </c>
      <c r="AY31" s="223" t="s">
        <v>11</v>
      </c>
      <c r="AZ31" s="223" t="s">
        <v>11</v>
      </c>
      <c r="BA31" s="223" t="s">
        <v>11</v>
      </c>
      <c r="BB31" s="223" t="s">
        <v>11</v>
      </c>
      <c r="BC31" s="223" t="s">
        <v>11</v>
      </c>
      <c r="BD31" s="223" t="s">
        <v>11</v>
      </c>
      <c r="BE31" s="223" t="s">
        <v>11</v>
      </c>
      <c r="BF31" s="232" t="s">
        <v>11</v>
      </c>
      <c r="BG31" s="232" t="s">
        <v>11</v>
      </c>
      <c r="BH31" s="232" t="s">
        <v>11</v>
      </c>
      <c r="BI31" s="195"/>
      <c r="BJ31" s="195"/>
      <c r="BK31" s="17"/>
      <c r="BL31" s="195"/>
      <c r="BM31" s="195"/>
      <c r="BN31" s="17"/>
      <c r="BO31" s="17"/>
      <c r="BP31" s="17"/>
      <c r="BQ31" s="17"/>
      <c r="BR31" s="17"/>
      <c r="BS31" s="17"/>
      <c r="BT31" s="17"/>
      <c r="BU31" s="17"/>
      <c r="BV31" s="17"/>
      <c r="BW31" s="17"/>
      <c r="BX31" s="17"/>
      <c r="BY31" s="17"/>
      <c r="BZ31" s="17"/>
      <c r="CA31" s="17"/>
      <c r="CB31" s="17"/>
      <c r="CC31" s="17"/>
    </row>
    <row r="32" spans="1:81" s="91" customFormat="1" ht="12.75" customHeight="1">
      <c r="A32" s="1196" t="s">
        <v>1544</v>
      </c>
      <c r="B32" s="1196" t="s">
        <v>193</v>
      </c>
      <c r="C32" s="1196" t="s">
        <v>1553</v>
      </c>
      <c r="D32" s="195" t="s">
        <v>11</v>
      </c>
      <c r="E32" s="195" t="s">
        <v>11</v>
      </c>
      <c r="F32" s="195" t="s">
        <v>11</v>
      </c>
      <c r="G32" s="223" t="s">
        <v>11</v>
      </c>
      <c r="H32" s="61" t="s">
        <v>11</v>
      </c>
      <c r="I32" s="232" t="s">
        <v>11</v>
      </c>
      <c r="J32" s="223" t="s">
        <v>11</v>
      </c>
      <c r="K32" s="61" t="s">
        <v>11</v>
      </c>
      <c r="L32" s="232" t="s">
        <v>11</v>
      </c>
      <c r="M32" s="223" t="s">
        <v>11</v>
      </c>
      <c r="N32" s="61" t="s">
        <v>11</v>
      </c>
      <c r="O32" s="232" t="s">
        <v>11</v>
      </c>
      <c r="P32" s="232" t="s">
        <v>11</v>
      </c>
      <c r="Q32" s="232" t="s">
        <v>11</v>
      </c>
      <c r="R32" s="232" t="s">
        <v>11</v>
      </c>
      <c r="S32" s="232" t="s">
        <v>11</v>
      </c>
      <c r="T32" s="232" t="s">
        <v>11</v>
      </c>
      <c r="U32" s="232" t="s">
        <v>11</v>
      </c>
      <c r="V32" s="195" t="s">
        <v>11</v>
      </c>
      <c r="W32" s="195" t="s">
        <v>11</v>
      </c>
      <c r="X32" s="17" t="s">
        <v>11</v>
      </c>
      <c r="Y32" s="195" t="s">
        <v>11</v>
      </c>
      <c r="Z32" s="195" t="s">
        <v>11</v>
      </c>
      <c r="AA32" s="17" t="s">
        <v>11</v>
      </c>
      <c r="AB32" s="17" t="s">
        <v>11</v>
      </c>
      <c r="AC32" s="17" t="s">
        <v>11</v>
      </c>
      <c r="AD32" s="17" t="s">
        <v>11</v>
      </c>
      <c r="AE32" s="17" t="s">
        <v>11</v>
      </c>
      <c r="AF32" s="17" t="s">
        <v>11</v>
      </c>
      <c r="AG32" s="17" t="s">
        <v>11</v>
      </c>
      <c r="AH32" s="17" t="s">
        <v>11</v>
      </c>
      <c r="AI32" s="17" t="s">
        <v>11</v>
      </c>
      <c r="AJ32" s="17" t="s">
        <v>11</v>
      </c>
      <c r="AK32" s="17" t="s">
        <v>11</v>
      </c>
      <c r="AL32" s="17" t="s">
        <v>11</v>
      </c>
      <c r="AM32" s="17" t="s">
        <v>11</v>
      </c>
      <c r="AN32" s="17" t="s">
        <v>11</v>
      </c>
      <c r="AO32" s="17" t="s">
        <v>11</v>
      </c>
      <c r="AP32" s="17" t="s">
        <v>11</v>
      </c>
      <c r="AQ32" s="195"/>
      <c r="AR32" s="195"/>
      <c r="AS32" s="195"/>
      <c r="AT32" s="223" t="s">
        <v>11</v>
      </c>
      <c r="AU32" s="223" t="s">
        <v>11</v>
      </c>
      <c r="AV32" s="223" t="s">
        <v>11</v>
      </c>
      <c r="AW32" s="223" t="s">
        <v>11</v>
      </c>
      <c r="AX32" s="223" t="s">
        <v>11</v>
      </c>
      <c r="AY32" s="223" t="s">
        <v>11</v>
      </c>
      <c r="AZ32" s="223" t="s">
        <v>11</v>
      </c>
      <c r="BA32" s="223" t="s">
        <v>11</v>
      </c>
      <c r="BB32" s="223" t="s">
        <v>11</v>
      </c>
      <c r="BC32" s="223" t="s">
        <v>11</v>
      </c>
      <c r="BD32" s="223" t="s">
        <v>11</v>
      </c>
      <c r="BE32" s="223" t="s">
        <v>11</v>
      </c>
      <c r="BF32" s="232" t="s">
        <v>11</v>
      </c>
      <c r="BG32" s="232" t="s">
        <v>11</v>
      </c>
      <c r="BH32" s="232" t="s">
        <v>11</v>
      </c>
      <c r="BI32" s="195"/>
      <c r="BJ32" s="195"/>
      <c r="BK32" s="17"/>
      <c r="BL32" s="195"/>
      <c r="BM32" s="195"/>
      <c r="BN32" s="17"/>
      <c r="BO32" s="17"/>
      <c r="BP32" s="17"/>
      <c r="BQ32" s="17"/>
      <c r="BR32" s="17"/>
      <c r="BS32" s="17"/>
      <c r="BT32" s="17"/>
      <c r="BU32" s="17"/>
      <c r="BV32" s="17"/>
      <c r="BW32" s="17"/>
      <c r="BX32" s="17"/>
      <c r="BY32" s="17"/>
      <c r="BZ32" s="17"/>
      <c r="CA32" s="17"/>
      <c r="CB32" s="17"/>
      <c r="CC32" s="17"/>
    </row>
    <row r="33" spans="1:81" s="91" customFormat="1" ht="12.75" customHeight="1">
      <c r="A33" s="1196" t="s">
        <v>1545</v>
      </c>
      <c r="B33" s="1196" t="s">
        <v>194</v>
      </c>
      <c r="C33" s="1196" t="s">
        <v>1554</v>
      </c>
      <c r="D33" s="195" t="s">
        <v>11</v>
      </c>
      <c r="E33" s="195" t="s">
        <v>11</v>
      </c>
      <c r="F33" s="195" t="s">
        <v>11</v>
      </c>
      <c r="G33" s="223" t="s">
        <v>11</v>
      </c>
      <c r="H33" s="61" t="s">
        <v>11</v>
      </c>
      <c r="I33" s="232" t="s">
        <v>11</v>
      </c>
      <c r="J33" s="223" t="s">
        <v>11</v>
      </c>
      <c r="K33" s="61" t="s">
        <v>11</v>
      </c>
      <c r="L33" s="232" t="s">
        <v>11</v>
      </c>
      <c r="M33" s="223" t="s">
        <v>11</v>
      </c>
      <c r="N33" s="61" t="s">
        <v>11</v>
      </c>
      <c r="O33" s="232" t="s">
        <v>11</v>
      </c>
      <c r="P33" s="232" t="s">
        <v>11</v>
      </c>
      <c r="Q33" s="232" t="s">
        <v>11</v>
      </c>
      <c r="R33" s="232" t="s">
        <v>11</v>
      </c>
      <c r="S33" s="232" t="s">
        <v>11</v>
      </c>
      <c r="T33" s="232" t="s">
        <v>11</v>
      </c>
      <c r="U33" s="232" t="s">
        <v>11</v>
      </c>
      <c r="V33" s="195" t="s">
        <v>11</v>
      </c>
      <c r="W33" s="195" t="s">
        <v>11</v>
      </c>
      <c r="X33" s="17" t="s">
        <v>11</v>
      </c>
      <c r="Y33" s="195" t="s">
        <v>11</v>
      </c>
      <c r="Z33" s="195" t="s">
        <v>11</v>
      </c>
      <c r="AA33" s="17" t="s">
        <v>11</v>
      </c>
      <c r="AB33" s="17" t="s">
        <v>11</v>
      </c>
      <c r="AC33" s="17" t="s">
        <v>11</v>
      </c>
      <c r="AD33" s="17" t="s">
        <v>11</v>
      </c>
      <c r="AE33" s="17" t="s">
        <v>11</v>
      </c>
      <c r="AF33" s="17" t="s">
        <v>11</v>
      </c>
      <c r="AG33" s="17" t="s">
        <v>11</v>
      </c>
      <c r="AH33" s="17" t="s">
        <v>11</v>
      </c>
      <c r="AI33" s="17" t="s">
        <v>11</v>
      </c>
      <c r="AJ33" s="17" t="s">
        <v>11</v>
      </c>
      <c r="AK33" s="17" t="s">
        <v>11</v>
      </c>
      <c r="AL33" s="17" t="s">
        <v>11</v>
      </c>
      <c r="AM33" s="17" t="s">
        <v>11</v>
      </c>
      <c r="AN33" s="17" t="s">
        <v>11</v>
      </c>
      <c r="AO33" s="17" t="s">
        <v>11</v>
      </c>
      <c r="AP33" s="17" t="s">
        <v>11</v>
      </c>
      <c r="AQ33" s="195"/>
      <c r="AR33" s="195"/>
      <c r="AS33" s="195"/>
      <c r="AT33" s="223" t="s">
        <v>11</v>
      </c>
      <c r="AU33" s="223" t="s">
        <v>11</v>
      </c>
      <c r="AV33" s="223" t="s">
        <v>11</v>
      </c>
      <c r="AW33" s="223" t="s">
        <v>11</v>
      </c>
      <c r="AX33" s="223" t="s">
        <v>11</v>
      </c>
      <c r="AY33" s="223" t="s">
        <v>11</v>
      </c>
      <c r="AZ33" s="223" t="s">
        <v>11</v>
      </c>
      <c r="BA33" s="223" t="s">
        <v>11</v>
      </c>
      <c r="BB33" s="223" t="s">
        <v>11</v>
      </c>
      <c r="BC33" s="223" t="s">
        <v>11</v>
      </c>
      <c r="BD33" s="223" t="s">
        <v>11</v>
      </c>
      <c r="BE33" s="223" t="s">
        <v>11</v>
      </c>
      <c r="BF33" s="232" t="s">
        <v>11</v>
      </c>
      <c r="BG33" s="232" t="s">
        <v>11</v>
      </c>
      <c r="BH33" s="232" t="s">
        <v>11</v>
      </c>
      <c r="BI33" s="195"/>
      <c r="BJ33" s="195"/>
      <c r="BK33" s="17"/>
      <c r="BL33" s="195"/>
      <c r="BM33" s="195"/>
      <c r="BN33" s="17"/>
      <c r="BO33" s="17"/>
      <c r="BP33" s="17"/>
      <c r="BQ33" s="17"/>
      <c r="BR33" s="17"/>
      <c r="BS33" s="17"/>
      <c r="BT33" s="17"/>
      <c r="BU33" s="17"/>
      <c r="BV33" s="17"/>
      <c r="BW33" s="17"/>
      <c r="BX33" s="17"/>
      <c r="BY33" s="17"/>
      <c r="BZ33" s="17"/>
      <c r="CA33" s="17"/>
      <c r="CB33" s="17"/>
      <c r="CC33" s="17"/>
    </row>
    <row r="34" spans="1:81" s="91" customFormat="1" ht="12.75" customHeight="1">
      <c r="A34" s="1196" t="s">
        <v>1546</v>
      </c>
      <c r="B34" s="1196" t="s">
        <v>195</v>
      </c>
      <c r="C34" s="1196" t="s">
        <v>1555</v>
      </c>
      <c r="D34" s="195" t="s">
        <v>11</v>
      </c>
      <c r="E34" s="195" t="s">
        <v>11</v>
      </c>
      <c r="F34" s="195" t="s">
        <v>11</v>
      </c>
      <c r="G34" s="223" t="s">
        <v>11</v>
      </c>
      <c r="H34" s="61" t="s">
        <v>11</v>
      </c>
      <c r="I34" s="232" t="s">
        <v>11</v>
      </c>
      <c r="J34" s="223" t="s">
        <v>11</v>
      </c>
      <c r="K34" s="61" t="s">
        <v>11</v>
      </c>
      <c r="L34" s="232" t="s">
        <v>11</v>
      </c>
      <c r="M34" s="223" t="s">
        <v>11</v>
      </c>
      <c r="N34" s="61" t="s">
        <v>11</v>
      </c>
      <c r="O34" s="232" t="s">
        <v>11</v>
      </c>
      <c r="P34" s="232" t="s">
        <v>11</v>
      </c>
      <c r="Q34" s="232" t="s">
        <v>11</v>
      </c>
      <c r="R34" s="232" t="s">
        <v>11</v>
      </c>
      <c r="S34" s="232" t="s">
        <v>11</v>
      </c>
      <c r="T34" s="232" t="s">
        <v>11</v>
      </c>
      <c r="U34" s="232" t="s">
        <v>11</v>
      </c>
      <c r="V34" s="195" t="s">
        <v>11</v>
      </c>
      <c r="W34" s="195" t="s">
        <v>11</v>
      </c>
      <c r="X34" s="17" t="s">
        <v>11</v>
      </c>
      <c r="Y34" s="195" t="s">
        <v>11</v>
      </c>
      <c r="Z34" s="195" t="s">
        <v>11</v>
      </c>
      <c r="AA34" s="17" t="s">
        <v>11</v>
      </c>
      <c r="AB34" s="17" t="s">
        <v>11</v>
      </c>
      <c r="AC34" s="17" t="s">
        <v>11</v>
      </c>
      <c r="AD34" s="17" t="s">
        <v>11</v>
      </c>
      <c r="AE34" s="17" t="s">
        <v>11</v>
      </c>
      <c r="AF34" s="17" t="s">
        <v>11</v>
      </c>
      <c r="AG34" s="17" t="s">
        <v>11</v>
      </c>
      <c r="AH34" s="17" t="s">
        <v>11</v>
      </c>
      <c r="AI34" s="17" t="s">
        <v>11</v>
      </c>
      <c r="AJ34" s="17" t="s">
        <v>11</v>
      </c>
      <c r="AK34" s="17" t="s">
        <v>11</v>
      </c>
      <c r="AL34" s="17" t="s">
        <v>11</v>
      </c>
      <c r="AM34" s="17" t="s">
        <v>11</v>
      </c>
      <c r="AN34" s="17" t="s">
        <v>11</v>
      </c>
      <c r="AO34" s="17" t="s">
        <v>11</v>
      </c>
      <c r="AP34" s="17" t="s">
        <v>11</v>
      </c>
      <c r="AQ34" s="195"/>
      <c r="AR34" s="195"/>
      <c r="AS34" s="195"/>
      <c r="AT34" s="223" t="s">
        <v>11</v>
      </c>
      <c r="AU34" s="223" t="s">
        <v>11</v>
      </c>
      <c r="AV34" s="223" t="s">
        <v>11</v>
      </c>
      <c r="AW34" s="223" t="s">
        <v>11</v>
      </c>
      <c r="AX34" s="223" t="s">
        <v>11</v>
      </c>
      <c r="AY34" s="223" t="s">
        <v>11</v>
      </c>
      <c r="AZ34" s="223" t="s">
        <v>11</v>
      </c>
      <c r="BA34" s="223" t="s">
        <v>11</v>
      </c>
      <c r="BB34" s="223" t="s">
        <v>11</v>
      </c>
      <c r="BC34" s="223" t="s">
        <v>11</v>
      </c>
      <c r="BD34" s="223" t="s">
        <v>11</v>
      </c>
      <c r="BE34" s="223" t="s">
        <v>11</v>
      </c>
      <c r="BF34" s="232" t="s">
        <v>11</v>
      </c>
      <c r="BG34" s="232" t="s">
        <v>11</v>
      </c>
      <c r="BH34" s="232" t="s">
        <v>11</v>
      </c>
      <c r="BI34" s="195"/>
      <c r="BJ34" s="195"/>
      <c r="BK34" s="17"/>
      <c r="BL34" s="195"/>
      <c r="BM34" s="195"/>
      <c r="BN34" s="17"/>
      <c r="BO34" s="17"/>
      <c r="BP34" s="17"/>
      <c r="BQ34" s="17"/>
      <c r="BR34" s="17"/>
      <c r="BS34" s="17"/>
      <c r="BT34" s="17"/>
      <c r="BU34" s="17"/>
      <c r="BV34" s="17"/>
      <c r="BW34" s="17"/>
      <c r="BX34" s="17"/>
      <c r="BY34" s="17"/>
      <c r="BZ34" s="17"/>
      <c r="CA34" s="17"/>
      <c r="CB34" s="17"/>
      <c r="CC34" s="17"/>
    </row>
    <row r="35" spans="1:81" s="91" customFormat="1" ht="12.75" customHeight="1">
      <c r="A35" s="1196" t="s">
        <v>1547</v>
      </c>
      <c r="B35" s="1196" t="s">
        <v>1556</v>
      </c>
      <c r="C35" s="1196" t="s">
        <v>1548</v>
      </c>
      <c r="D35" s="195" t="s">
        <v>11</v>
      </c>
      <c r="E35" s="195" t="s">
        <v>11</v>
      </c>
      <c r="F35" s="195" t="s">
        <v>11</v>
      </c>
      <c r="G35" s="223" t="s">
        <v>11</v>
      </c>
      <c r="H35" s="61" t="s">
        <v>11</v>
      </c>
      <c r="I35" s="232" t="s">
        <v>11</v>
      </c>
      <c r="J35" s="223" t="s">
        <v>11</v>
      </c>
      <c r="K35" s="61" t="s">
        <v>11</v>
      </c>
      <c r="L35" s="232" t="s">
        <v>11</v>
      </c>
      <c r="M35" s="223" t="s">
        <v>11</v>
      </c>
      <c r="N35" s="61" t="s">
        <v>11</v>
      </c>
      <c r="O35" s="232" t="s">
        <v>11</v>
      </c>
      <c r="P35" s="232" t="s">
        <v>11</v>
      </c>
      <c r="Q35" s="232" t="s">
        <v>11</v>
      </c>
      <c r="R35" s="232" t="s">
        <v>11</v>
      </c>
      <c r="S35" s="232" t="s">
        <v>11</v>
      </c>
      <c r="T35" s="232" t="s">
        <v>11</v>
      </c>
      <c r="U35" s="232" t="s">
        <v>11</v>
      </c>
      <c r="V35" s="195" t="s">
        <v>11</v>
      </c>
      <c r="W35" s="195" t="s">
        <v>11</v>
      </c>
      <c r="X35" s="17" t="s">
        <v>11</v>
      </c>
      <c r="Y35" s="195" t="s">
        <v>11</v>
      </c>
      <c r="Z35" s="195" t="s">
        <v>11</v>
      </c>
      <c r="AA35" s="17" t="s">
        <v>11</v>
      </c>
      <c r="AB35" s="17" t="s">
        <v>11</v>
      </c>
      <c r="AC35" s="17" t="s">
        <v>11</v>
      </c>
      <c r="AD35" s="17" t="s">
        <v>11</v>
      </c>
      <c r="AE35" s="17" t="s">
        <v>11</v>
      </c>
      <c r="AF35" s="17" t="s">
        <v>11</v>
      </c>
      <c r="AG35" s="17" t="s">
        <v>11</v>
      </c>
      <c r="AH35" s="17" t="s">
        <v>11</v>
      </c>
      <c r="AI35" s="17" t="s">
        <v>11</v>
      </c>
      <c r="AJ35" s="17" t="s">
        <v>11</v>
      </c>
      <c r="AK35" s="17" t="s">
        <v>11</v>
      </c>
      <c r="AL35" s="17" t="s">
        <v>11</v>
      </c>
      <c r="AM35" s="17" t="s">
        <v>11</v>
      </c>
      <c r="AN35" s="17" t="s">
        <v>11</v>
      </c>
      <c r="AO35" s="17" t="s">
        <v>11</v>
      </c>
      <c r="AP35" s="17" t="s">
        <v>11</v>
      </c>
      <c r="AQ35" s="195"/>
      <c r="AR35" s="195"/>
      <c r="AS35" s="195"/>
      <c r="AT35" s="223" t="s">
        <v>11</v>
      </c>
      <c r="AU35" s="223" t="s">
        <v>11</v>
      </c>
      <c r="AV35" s="223" t="s">
        <v>11</v>
      </c>
      <c r="AW35" s="223" t="s">
        <v>11</v>
      </c>
      <c r="AX35" s="223" t="s">
        <v>11</v>
      </c>
      <c r="AY35" s="223" t="s">
        <v>11</v>
      </c>
      <c r="AZ35" s="223" t="s">
        <v>11</v>
      </c>
      <c r="BA35" s="223" t="s">
        <v>11</v>
      </c>
      <c r="BB35" s="223" t="s">
        <v>11</v>
      </c>
      <c r="BC35" s="223" t="s">
        <v>11</v>
      </c>
      <c r="BD35" s="223" t="s">
        <v>11</v>
      </c>
      <c r="BE35" s="223" t="s">
        <v>11</v>
      </c>
      <c r="BF35" s="232" t="s">
        <v>11</v>
      </c>
      <c r="BG35" s="232" t="s">
        <v>11</v>
      </c>
      <c r="BH35" s="232" t="s">
        <v>11</v>
      </c>
      <c r="BI35" s="195"/>
      <c r="BJ35" s="195"/>
      <c r="BK35" s="17"/>
      <c r="BL35" s="195"/>
      <c r="BM35" s="195"/>
      <c r="BN35" s="17"/>
      <c r="BO35" s="17"/>
      <c r="BP35" s="17"/>
      <c r="BQ35" s="17"/>
      <c r="BR35" s="17"/>
      <c r="BS35" s="17"/>
      <c r="BT35" s="17"/>
      <c r="BU35" s="17"/>
      <c r="BV35" s="17"/>
      <c r="BW35" s="17"/>
      <c r="BX35" s="17"/>
      <c r="BY35" s="17"/>
      <c r="BZ35" s="17"/>
      <c r="CA35" s="17"/>
      <c r="CB35" s="17"/>
      <c r="CC35" s="17"/>
    </row>
    <row r="36" spans="1:81" s="91" customFormat="1" ht="25.5">
      <c r="A36" s="1200" t="s">
        <v>4538</v>
      </c>
      <c r="B36" s="1200" t="s">
        <v>4393</v>
      </c>
      <c r="C36" s="1200" t="s">
        <v>4532</v>
      </c>
      <c r="D36" s="195">
        <f t="shared" ref="D36" si="15">SUM(G36,J36,M36,P36,S36,V36,Y36,AB36,AE36,AH36,AK36,AN36)</f>
        <v>2</v>
      </c>
      <c r="E36" s="13">
        <f t="shared" ref="E36" si="16">SUM(H36,K36,N36,Q36,T36,W36,Z36,AC36,AF36,AI36,AL36,AO36)</f>
        <v>205.00200000000001</v>
      </c>
      <c r="F36" s="17">
        <f t="shared" ref="F36" si="17">AVERAGE(I36,L36,O36,R36,U36,X36,AA36,AD36,AG36,AJ36,AM36,AP36)</f>
        <v>10.6</v>
      </c>
      <c r="G36" s="870" t="s">
        <v>11</v>
      </c>
      <c r="H36" s="216" t="s">
        <v>11</v>
      </c>
      <c r="I36" s="232" t="s">
        <v>11</v>
      </c>
      <c r="J36" s="870" t="s">
        <v>11</v>
      </c>
      <c r="K36" s="216" t="s">
        <v>11</v>
      </c>
      <c r="L36" s="232" t="s">
        <v>11</v>
      </c>
      <c r="M36" s="870" t="s">
        <v>11</v>
      </c>
      <c r="N36" s="216" t="s">
        <v>11</v>
      </c>
      <c r="O36" s="232" t="s">
        <v>11</v>
      </c>
      <c r="P36" s="232" t="s">
        <v>11</v>
      </c>
      <c r="Q36" s="232" t="s">
        <v>11</v>
      </c>
      <c r="R36" s="232" t="s">
        <v>11</v>
      </c>
      <c r="S36" s="232" t="s">
        <v>11</v>
      </c>
      <c r="T36" s="232" t="s">
        <v>11</v>
      </c>
      <c r="U36" s="232" t="s">
        <v>11</v>
      </c>
      <c r="V36" s="870">
        <v>2</v>
      </c>
      <c r="W36" s="216">
        <v>205.00200000000001</v>
      </c>
      <c r="X36" s="232">
        <v>10.6</v>
      </c>
      <c r="Y36" s="870" t="s">
        <v>11</v>
      </c>
      <c r="Z36" s="870" t="s">
        <v>11</v>
      </c>
      <c r="AA36" s="870" t="s">
        <v>11</v>
      </c>
      <c r="AB36" s="870" t="s">
        <v>11</v>
      </c>
      <c r="AC36" s="870" t="s">
        <v>11</v>
      </c>
      <c r="AD36" s="870" t="s">
        <v>11</v>
      </c>
      <c r="AE36" s="870" t="s">
        <v>11</v>
      </c>
      <c r="AF36" s="870" t="s">
        <v>11</v>
      </c>
      <c r="AG36" s="870" t="s">
        <v>11</v>
      </c>
      <c r="AH36" s="870" t="s">
        <v>11</v>
      </c>
      <c r="AI36" s="870" t="s">
        <v>11</v>
      </c>
      <c r="AJ36" s="870" t="s">
        <v>11</v>
      </c>
      <c r="AK36" s="870" t="s">
        <v>11</v>
      </c>
      <c r="AL36" s="870" t="s">
        <v>11</v>
      </c>
      <c r="AM36" s="870" t="s">
        <v>11</v>
      </c>
      <c r="AN36" s="870" t="s">
        <v>11</v>
      </c>
      <c r="AO36" s="870" t="s">
        <v>11</v>
      </c>
      <c r="AP36" s="870" t="s">
        <v>11</v>
      </c>
      <c r="AQ36" s="195"/>
      <c r="AR36" s="13"/>
      <c r="AS36" s="17"/>
      <c r="AT36" s="870" t="s">
        <v>11</v>
      </c>
      <c r="AU36" s="870" t="s">
        <v>11</v>
      </c>
      <c r="AV36" s="870" t="s">
        <v>11</v>
      </c>
      <c r="AW36" s="870" t="s">
        <v>11</v>
      </c>
      <c r="AX36" s="870" t="s">
        <v>11</v>
      </c>
      <c r="AY36" s="870" t="s">
        <v>11</v>
      </c>
      <c r="AZ36" s="870" t="s">
        <v>11</v>
      </c>
      <c r="BA36" s="870" t="s">
        <v>11</v>
      </c>
      <c r="BB36" s="870" t="s">
        <v>11</v>
      </c>
      <c r="BC36" s="870" t="s">
        <v>11</v>
      </c>
      <c r="BD36" s="870" t="s">
        <v>11</v>
      </c>
      <c r="BE36" s="870" t="s">
        <v>11</v>
      </c>
      <c r="BF36" s="232" t="s">
        <v>11</v>
      </c>
      <c r="BG36" s="232" t="s">
        <v>11</v>
      </c>
      <c r="BH36" s="232" t="s">
        <v>11</v>
      </c>
      <c r="BI36" s="870"/>
      <c r="BJ36" s="216"/>
      <c r="BK36" s="232"/>
      <c r="BL36" s="870"/>
      <c r="BM36" s="870"/>
      <c r="BN36" s="870"/>
      <c r="BO36" s="870"/>
      <c r="BP36" s="870"/>
      <c r="BQ36" s="870"/>
      <c r="BR36" s="870"/>
      <c r="BS36" s="870"/>
      <c r="BT36" s="870"/>
      <c r="BU36" s="870"/>
      <c r="BV36" s="870"/>
      <c r="BW36" s="870"/>
      <c r="BX36" s="870"/>
      <c r="BY36" s="870"/>
      <c r="BZ36" s="870"/>
      <c r="CA36" s="870"/>
      <c r="CB36" s="870"/>
      <c r="CC36" s="870"/>
    </row>
    <row r="37" spans="1:81" s="91" customFormat="1" ht="12.75" customHeight="1">
      <c r="A37" s="1199" t="s">
        <v>723</v>
      </c>
      <c r="B37" s="1199" t="s">
        <v>40</v>
      </c>
      <c r="C37" s="1199" t="s">
        <v>724</v>
      </c>
      <c r="D37" s="216"/>
      <c r="E37" s="216"/>
      <c r="F37" s="216"/>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216"/>
      <c r="AR37" s="216"/>
      <c r="AS37" s="216"/>
      <c r="AT37" s="195"/>
      <c r="AU37" s="195"/>
      <c r="AV37" s="195"/>
      <c r="AW37" s="195"/>
      <c r="AX37" s="195"/>
      <c r="AY37" s="195"/>
      <c r="AZ37" s="195"/>
      <c r="BA37" s="195"/>
      <c r="BB37" s="195"/>
      <c r="BC37" s="195"/>
      <c r="BD37" s="195"/>
      <c r="BE37" s="195"/>
      <c r="BF37" s="195" t="s">
        <v>11</v>
      </c>
      <c r="BG37" s="195" t="s">
        <v>11</v>
      </c>
      <c r="BH37" s="195" t="s">
        <v>11</v>
      </c>
      <c r="BI37" s="195"/>
      <c r="BJ37" s="195"/>
      <c r="BK37" s="195"/>
      <c r="BL37" s="195"/>
      <c r="BM37" s="195"/>
      <c r="BN37" s="195"/>
      <c r="BO37" s="195"/>
      <c r="BP37" s="195"/>
      <c r="BQ37" s="195"/>
      <c r="BR37" s="195"/>
      <c r="BS37" s="195"/>
      <c r="BT37" s="195"/>
      <c r="BU37" s="195"/>
      <c r="BV37" s="195"/>
      <c r="BW37" s="195"/>
      <c r="BX37" s="195"/>
      <c r="BY37" s="195"/>
      <c r="BZ37" s="195"/>
      <c r="CA37" s="195"/>
      <c r="CB37" s="195"/>
      <c r="CC37" s="195"/>
    </row>
    <row r="38" spans="1:81" s="91" customFormat="1" ht="12.75" customHeight="1">
      <c r="A38" s="1196" t="s">
        <v>1538</v>
      </c>
      <c r="B38" s="1196" t="s">
        <v>188</v>
      </c>
      <c r="C38" s="1196" t="s">
        <v>1539</v>
      </c>
      <c r="D38" s="195" t="s">
        <v>11</v>
      </c>
      <c r="E38" s="195" t="s">
        <v>11</v>
      </c>
      <c r="F38" s="195" t="s">
        <v>11</v>
      </c>
      <c r="G38" s="223" t="s">
        <v>11</v>
      </c>
      <c r="H38" s="61" t="s">
        <v>11</v>
      </c>
      <c r="I38" s="232" t="s">
        <v>11</v>
      </c>
      <c r="J38" s="223" t="s">
        <v>11</v>
      </c>
      <c r="K38" s="61" t="s">
        <v>11</v>
      </c>
      <c r="L38" s="232" t="s">
        <v>11</v>
      </c>
      <c r="M38" s="223" t="s">
        <v>11</v>
      </c>
      <c r="N38" s="61" t="s">
        <v>11</v>
      </c>
      <c r="O38" s="232" t="s">
        <v>11</v>
      </c>
      <c r="P38" s="232" t="s">
        <v>11</v>
      </c>
      <c r="Q38" s="232" t="s">
        <v>11</v>
      </c>
      <c r="R38" s="232" t="s">
        <v>11</v>
      </c>
      <c r="S38" s="232" t="s">
        <v>11</v>
      </c>
      <c r="T38" s="232" t="s">
        <v>11</v>
      </c>
      <c r="U38" s="232" t="s">
        <v>11</v>
      </c>
      <c r="V38" s="195" t="s">
        <v>11</v>
      </c>
      <c r="W38" s="195" t="s">
        <v>11</v>
      </c>
      <c r="X38" s="195" t="s">
        <v>11</v>
      </c>
      <c r="Y38" s="195" t="s">
        <v>11</v>
      </c>
      <c r="Z38" s="195" t="s">
        <v>11</v>
      </c>
      <c r="AA38" s="195" t="s">
        <v>11</v>
      </c>
      <c r="AB38" s="195" t="s">
        <v>11</v>
      </c>
      <c r="AC38" s="195" t="s">
        <v>11</v>
      </c>
      <c r="AD38" s="195" t="s">
        <v>11</v>
      </c>
      <c r="AE38" s="195" t="s">
        <v>11</v>
      </c>
      <c r="AF38" s="195" t="s">
        <v>11</v>
      </c>
      <c r="AG38" s="195" t="s">
        <v>11</v>
      </c>
      <c r="AH38" s="195" t="s">
        <v>11</v>
      </c>
      <c r="AI38" s="195" t="s">
        <v>11</v>
      </c>
      <c r="AJ38" s="195" t="s">
        <v>11</v>
      </c>
      <c r="AK38" s="195" t="s">
        <v>11</v>
      </c>
      <c r="AL38" s="195" t="s">
        <v>11</v>
      </c>
      <c r="AM38" s="195" t="s">
        <v>11</v>
      </c>
      <c r="AN38" s="195" t="s">
        <v>11</v>
      </c>
      <c r="AO38" s="195" t="s">
        <v>11</v>
      </c>
      <c r="AP38" s="195" t="s">
        <v>11</v>
      </c>
      <c r="AQ38" s="195"/>
      <c r="AR38" s="195"/>
      <c r="AS38" s="195"/>
      <c r="AT38" s="195" t="s">
        <v>11</v>
      </c>
      <c r="AU38" s="195" t="s">
        <v>11</v>
      </c>
      <c r="AV38" s="195" t="s">
        <v>11</v>
      </c>
      <c r="AW38" s="195" t="s">
        <v>11</v>
      </c>
      <c r="AX38" s="195" t="s">
        <v>11</v>
      </c>
      <c r="AY38" s="195" t="s">
        <v>11</v>
      </c>
      <c r="AZ38" s="195" t="s">
        <v>11</v>
      </c>
      <c r="BA38" s="195" t="s">
        <v>11</v>
      </c>
      <c r="BB38" s="195" t="s">
        <v>11</v>
      </c>
      <c r="BC38" s="195" t="s">
        <v>11</v>
      </c>
      <c r="BD38" s="195" t="s">
        <v>11</v>
      </c>
      <c r="BE38" s="195" t="s">
        <v>11</v>
      </c>
      <c r="BF38" s="232" t="s">
        <v>11</v>
      </c>
      <c r="BG38" s="232" t="s">
        <v>11</v>
      </c>
      <c r="BH38" s="232" t="s">
        <v>11</v>
      </c>
      <c r="BI38" s="195"/>
      <c r="BJ38" s="195"/>
      <c r="BK38" s="195"/>
      <c r="BL38" s="195"/>
      <c r="BM38" s="195"/>
      <c r="BN38" s="195"/>
      <c r="BO38" s="195"/>
      <c r="BP38" s="195"/>
      <c r="BQ38" s="195"/>
      <c r="BR38" s="195"/>
      <c r="BS38" s="195"/>
      <c r="BT38" s="195"/>
      <c r="BU38" s="195"/>
      <c r="BV38" s="195"/>
      <c r="BW38" s="195"/>
      <c r="BX38" s="195"/>
      <c r="BY38" s="195"/>
      <c r="BZ38" s="195"/>
      <c r="CA38" s="195"/>
      <c r="CB38" s="195"/>
      <c r="CC38" s="195"/>
    </row>
    <row r="39" spans="1:81" s="91" customFormat="1" ht="12.75" customHeight="1">
      <c r="A39" s="1196" t="s">
        <v>1540</v>
      </c>
      <c r="B39" s="1196" t="s">
        <v>189</v>
      </c>
      <c r="C39" s="1196" t="s">
        <v>1549</v>
      </c>
      <c r="D39" s="195" t="s">
        <v>11</v>
      </c>
      <c r="E39" s="195" t="s">
        <v>11</v>
      </c>
      <c r="F39" s="195" t="s">
        <v>11</v>
      </c>
      <c r="G39" s="223" t="s">
        <v>11</v>
      </c>
      <c r="H39" s="61" t="s">
        <v>11</v>
      </c>
      <c r="I39" s="232" t="s">
        <v>11</v>
      </c>
      <c r="J39" s="223" t="s">
        <v>11</v>
      </c>
      <c r="K39" s="61" t="s">
        <v>11</v>
      </c>
      <c r="L39" s="232" t="s">
        <v>11</v>
      </c>
      <c r="M39" s="223" t="s">
        <v>11</v>
      </c>
      <c r="N39" s="61" t="s">
        <v>11</v>
      </c>
      <c r="O39" s="232" t="s">
        <v>11</v>
      </c>
      <c r="P39" s="232" t="s">
        <v>11</v>
      </c>
      <c r="Q39" s="232" t="s">
        <v>11</v>
      </c>
      <c r="R39" s="232" t="s">
        <v>11</v>
      </c>
      <c r="S39" s="232" t="s">
        <v>11</v>
      </c>
      <c r="T39" s="232" t="s">
        <v>11</v>
      </c>
      <c r="U39" s="232" t="s">
        <v>11</v>
      </c>
      <c r="V39" s="195" t="s">
        <v>11</v>
      </c>
      <c r="W39" s="195" t="s">
        <v>11</v>
      </c>
      <c r="X39" s="195" t="s">
        <v>11</v>
      </c>
      <c r="Y39" s="195" t="s">
        <v>11</v>
      </c>
      <c r="Z39" s="195" t="s">
        <v>11</v>
      </c>
      <c r="AA39" s="195" t="s">
        <v>11</v>
      </c>
      <c r="AB39" s="195" t="s">
        <v>11</v>
      </c>
      <c r="AC39" s="195" t="s">
        <v>11</v>
      </c>
      <c r="AD39" s="195" t="s">
        <v>11</v>
      </c>
      <c r="AE39" s="195" t="s">
        <v>11</v>
      </c>
      <c r="AF39" s="195" t="s">
        <v>11</v>
      </c>
      <c r="AG39" s="195" t="s">
        <v>11</v>
      </c>
      <c r="AH39" s="195" t="s">
        <v>11</v>
      </c>
      <c r="AI39" s="195" t="s">
        <v>11</v>
      </c>
      <c r="AJ39" s="195" t="s">
        <v>11</v>
      </c>
      <c r="AK39" s="195" t="s">
        <v>11</v>
      </c>
      <c r="AL39" s="195" t="s">
        <v>11</v>
      </c>
      <c r="AM39" s="195" t="s">
        <v>11</v>
      </c>
      <c r="AN39" s="195" t="s">
        <v>11</v>
      </c>
      <c r="AO39" s="195" t="s">
        <v>11</v>
      </c>
      <c r="AP39" s="195" t="s">
        <v>11</v>
      </c>
      <c r="AQ39" s="195"/>
      <c r="AR39" s="195"/>
      <c r="AS39" s="195"/>
      <c r="AT39" s="195" t="s">
        <v>11</v>
      </c>
      <c r="AU39" s="195" t="s">
        <v>11</v>
      </c>
      <c r="AV39" s="195" t="s">
        <v>11</v>
      </c>
      <c r="AW39" s="195" t="s">
        <v>11</v>
      </c>
      <c r="AX39" s="195" t="s">
        <v>11</v>
      </c>
      <c r="AY39" s="195" t="s">
        <v>11</v>
      </c>
      <c r="AZ39" s="195" t="s">
        <v>11</v>
      </c>
      <c r="BA39" s="195" t="s">
        <v>11</v>
      </c>
      <c r="BB39" s="195" t="s">
        <v>11</v>
      </c>
      <c r="BC39" s="195" t="s">
        <v>11</v>
      </c>
      <c r="BD39" s="195" t="s">
        <v>11</v>
      </c>
      <c r="BE39" s="195" t="s">
        <v>11</v>
      </c>
      <c r="BF39" s="232" t="s">
        <v>11</v>
      </c>
      <c r="BG39" s="232" t="s">
        <v>11</v>
      </c>
      <c r="BH39" s="232" t="s">
        <v>11</v>
      </c>
      <c r="BI39" s="195"/>
      <c r="BJ39" s="195"/>
      <c r="BK39" s="195"/>
      <c r="BL39" s="195"/>
      <c r="BM39" s="195"/>
      <c r="BN39" s="195"/>
      <c r="BO39" s="195"/>
      <c r="BP39" s="195"/>
      <c r="BQ39" s="195"/>
      <c r="BR39" s="195"/>
      <c r="BS39" s="195"/>
      <c r="BT39" s="195"/>
      <c r="BU39" s="195"/>
      <c r="BV39" s="195"/>
      <c r="BW39" s="195"/>
      <c r="BX39" s="195"/>
      <c r="BY39" s="195"/>
      <c r="BZ39" s="195"/>
      <c r="CA39" s="195"/>
      <c r="CB39" s="195"/>
      <c r="CC39" s="195"/>
    </row>
    <row r="40" spans="1:81" s="91" customFormat="1" ht="12.75" customHeight="1">
      <c r="A40" s="1196" t="s">
        <v>1541</v>
      </c>
      <c r="B40" s="1196" t="s">
        <v>190</v>
      </c>
      <c r="C40" s="1196" t="s">
        <v>1550</v>
      </c>
      <c r="D40" s="195" t="s">
        <v>11</v>
      </c>
      <c r="E40" s="195" t="s">
        <v>11</v>
      </c>
      <c r="F40" s="195" t="s">
        <v>11</v>
      </c>
      <c r="G40" s="223" t="s">
        <v>11</v>
      </c>
      <c r="H40" s="61" t="s">
        <v>11</v>
      </c>
      <c r="I40" s="232" t="s">
        <v>11</v>
      </c>
      <c r="J40" s="223" t="s">
        <v>11</v>
      </c>
      <c r="K40" s="61" t="s">
        <v>11</v>
      </c>
      <c r="L40" s="232" t="s">
        <v>11</v>
      </c>
      <c r="M40" s="223" t="s">
        <v>11</v>
      </c>
      <c r="N40" s="61" t="s">
        <v>11</v>
      </c>
      <c r="O40" s="232" t="s">
        <v>11</v>
      </c>
      <c r="P40" s="232" t="s">
        <v>11</v>
      </c>
      <c r="Q40" s="232" t="s">
        <v>11</v>
      </c>
      <c r="R40" s="232" t="s">
        <v>11</v>
      </c>
      <c r="S40" s="232" t="s">
        <v>11</v>
      </c>
      <c r="T40" s="232" t="s">
        <v>11</v>
      </c>
      <c r="U40" s="232" t="s">
        <v>11</v>
      </c>
      <c r="V40" s="195" t="s">
        <v>11</v>
      </c>
      <c r="W40" s="195" t="s">
        <v>11</v>
      </c>
      <c r="X40" s="195" t="s">
        <v>11</v>
      </c>
      <c r="Y40" s="195" t="s">
        <v>11</v>
      </c>
      <c r="Z40" s="195" t="s">
        <v>11</v>
      </c>
      <c r="AA40" s="195" t="s">
        <v>11</v>
      </c>
      <c r="AB40" s="195" t="s">
        <v>11</v>
      </c>
      <c r="AC40" s="195" t="s">
        <v>11</v>
      </c>
      <c r="AD40" s="195" t="s">
        <v>11</v>
      </c>
      <c r="AE40" s="195" t="s">
        <v>11</v>
      </c>
      <c r="AF40" s="195" t="s">
        <v>11</v>
      </c>
      <c r="AG40" s="195" t="s">
        <v>11</v>
      </c>
      <c r="AH40" s="195" t="s">
        <v>11</v>
      </c>
      <c r="AI40" s="195" t="s">
        <v>11</v>
      </c>
      <c r="AJ40" s="195" t="s">
        <v>11</v>
      </c>
      <c r="AK40" s="195" t="s">
        <v>11</v>
      </c>
      <c r="AL40" s="195" t="s">
        <v>11</v>
      </c>
      <c r="AM40" s="195" t="s">
        <v>11</v>
      </c>
      <c r="AN40" s="195" t="s">
        <v>11</v>
      </c>
      <c r="AO40" s="195" t="s">
        <v>11</v>
      </c>
      <c r="AP40" s="195" t="s">
        <v>11</v>
      </c>
      <c r="AQ40" s="195"/>
      <c r="AR40" s="195"/>
      <c r="AS40" s="195"/>
      <c r="AT40" s="195" t="s">
        <v>11</v>
      </c>
      <c r="AU40" s="195" t="s">
        <v>11</v>
      </c>
      <c r="AV40" s="195" t="s">
        <v>11</v>
      </c>
      <c r="AW40" s="195" t="s">
        <v>11</v>
      </c>
      <c r="AX40" s="195" t="s">
        <v>11</v>
      </c>
      <c r="AY40" s="195" t="s">
        <v>11</v>
      </c>
      <c r="AZ40" s="195" t="s">
        <v>11</v>
      </c>
      <c r="BA40" s="195" t="s">
        <v>11</v>
      </c>
      <c r="BB40" s="195" t="s">
        <v>11</v>
      </c>
      <c r="BC40" s="195" t="s">
        <v>11</v>
      </c>
      <c r="BD40" s="195" t="s">
        <v>11</v>
      </c>
      <c r="BE40" s="195" t="s">
        <v>11</v>
      </c>
      <c r="BF40" s="232" t="s">
        <v>11</v>
      </c>
      <c r="BG40" s="232" t="s">
        <v>11</v>
      </c>
      <c r="BH40" s="232" t="s">
        <v>11</v>
      </c>
      <c r="BI40" s="195"/>
      <c r="BJ40" s="195"/>
      <c r="BK40" s="195"/>
      <c r="BL40" s="195"/>
      <c r="BM40" s="195"/>
      <c r="BN40" s="195"/>
      <c r="BO40" s="195"/>
      <c r="BP40" s="195"/>
      <c r="BQ40" s="195"/>
      <c r="BR40" s="195"/>
      <c r="BS40" s="195"/>
      <c r="BT40" s="195"/>
      <c r="BU40" s="195"/>
      <c r="BV40" s="195"/>
      <c r="BW40" s="195"/>
      <c r="BX40" s="195"/>
      <c r="BY40" s="195"/>
      <c r="BZ40" s="195"/>
      <c r="CA40" s="195"/>
      <c r="CB40" s="195"/>
      <c r="CC40" s="195"/>
    </row>
    <row r="41" spans="1:81" s="91" customFormat="1" ht="12.75" customHeight="1">
      <c r="A41" s="1196" t="s">
        <v>1542</v>
      </c>
      <c r="B41" s="1196" t="s">
        <v>191</v>
      </c>
      <c r="C41" s="1196" t="s">
        <v>1551</v>
      </c>
      <c r="D41" s="195" t="s">
        <v>11</v>
      </c>
      <c r="E41" s="195" t="s">
        <v>11</v>
      </c>
      <c r="F41" s="195" t="s">
        <v>11</v>
      </c>
      <c r="G41" s="223" t="s">
        <v>11</v>
      </c>
      <c r="H41" s="61" t="s">
        <v>11</v>
      </c>
      <c r="I41" s="232" t="s">
        <v>11</v>
      </c>
      <c r="J41" s="223" t="s">
        <v>11</v>
      </c>
      <c r="K41" s="61" t="s">
        <v>11</v>
      </c>
      <c r="L41" s="232" t="s">
        <v>11</v>
      </c>
      <c r="M41" s="223" t="s">
        <v>11</v>
      </c>
      <c r="N41" s="61" t="s">
        <v>11</v>
      </c>
      <c r="O41" s="232" t="s">
        <v>11</v>
      </c>
      <c r="P41" s="232" t="s">
        <v>11</v>
      </c>
      <c r="Q41" s="232" t="s">
        <v>11</v>
      </c>
      <c r="R41" s="232" t="s">
        <v>11</v>
      </c>
      <c r="S41" s="232" t="s">
        <v>11</v>
      </c>
      <c r="T41" s="232" t="s">
        <v>11</v>
      </c>
      <c r="U41" s="232" t="s">
        <v>11</v>
      </c>
      <c r="V41" s="195" t="s">
        <v>11</v>
      </c>
      <c r="W41" s="195" t="s">
        <v>11</v>
      </c>
      <c r="X41" s="195" t="s">
        <v>11</v>
      </c>
      <c r="Y41" s="195" t="s">
        <v>11</v>
      </c>
      <c r="Z41" s="195" t="s">
        <v>11</v>
      </c>
      <c r="AA41" s="195" t="s">
        <v>11</v>
      </c>
      <c r="AB41" s="195" t="s">
        <v>11</v>
      </c>
      <c r="AC41" s="195" t="s">
        <v>11</v>
      </c>
      <c r="AD41" s="195" t="s">
        <v>11</v>
      </c>
      <c r="AE41" s="195" t="s">
        <v>11</v>
      </c>
      <c r="AF41" s="195" t="s">
        <v>11</v>
      </c>
      <c r="AG41" s="195" t="s">
        <v>11</v>
      </c>
      <c r="AH41" s="195" t="s">
        <v>11</v>
      </c>
      <c r="AI41" s="195" t="s">
        <v>11</v>
      </c>
      <c r="AJ41" s="195" t="s">
        <v>11</v>
      </c>
      <c r="AK41" s="195" t="s">
        <v>11</v>
      </c>
      <c r="AL41" s="195" t="s">
        <v>11</v>
      </c>
      <c r="AM41" s="195" t="s">
        <v>11</v>
      </c>
      <c r="AN41" s="195" t="s">
        <v>11</v>
      </c>
      <c r="AO41" s="195" t="s">
        <v>11</v>
      </c>
      <c r="AP41" s="195" t="s">
        <v>11</v>
      </c>
      <c r="AQ41" s="195"/>
      <c r="AR41" s="195"/>
      <c r="AS41" s="195"/>
      <c r="AT41" s="195" t="s">
        <v>11</v>
      </c>
      <c r="AU41" s="195" t="s">
        <v>11</v>
      </c>
      <c r="AV41" s="195" t="s">
        <v>11</v>
      </c>
      <c r="AW41" s="195" t="s">
        <v>11</v>
      </c>
      <c r="AX41" s="195" t="s">
        <v>11</v>
      </c>
      <c r="AY41" s="195" t="s">
        <v>11</v>
      </c>
      <c r="AZ41" s="195" t="s">
        <v>11</v>
      </c>
      <c r="BA41" s="195" t="s">
        <v>11</v>
      </c>
      <c r="BB41" s="195" t="s">
        <v>11</v>
      </c>
      <c r="BC41" s="195" t="s">
        <v>11</v>
      </c>
      <c r="BD41" s="195" t="s">
        <v>11</v>
      </c>
      <c r="BE41" s="195" t="s">
        <v>11</v>
      </c>
      <c r="BF41" s="232" t="s">
        <v>11</v>
      </c>
      <c r="BG41" s="232" t="s">
        <v>11</v>
      </c>
      <c r="BH41" s="232" t="s">
        <v>11</v>
      </c>
      <c r="BI41" s="195"/>
      <c r="BJ41" s="195"/>
      <c r="BK41" s="195"/>
      <c r="BL41" s="195"/>
      <c r="BM41" s="195"/>
      <c r="BN41" s="195"/>
      <c r="BO41" s="195"/>
      <c r="BP41" s="195"/>
      <c r="BQ41" s="195"/>
      <c r="BR41" s="195"/>
      <c r="BS41" s="195"/>
      <c r="BT41" s="195"/>
      <c r="BU41" s="195"/>
      <c r="BV41" s="195"/>
      <c r="BW41" s="195"/>
      <c r="BX41" s="195"/>
      <c r="BY41" s="195"/>
      <c r="BZ41" s="195"/>
      <c r="CA41" s="195"/>
      <c r="CB41" s="195"/>
      <c r="CC41" s="195"/>
    </row>
    <row r="42" spans="1:81" s="91" customFormat="1" ht="12.75" customHeight="1">
      <c r="A42" s="1196" t="s">
        <v>1543</v>
      </c>
      <c r="B42" s="1196" t="s">
        <v>192</v>
      </c>
      <c r="C42" s="1196" t="s">
        <v>1552</v>
      </c>
      <c r="D42" s="195" t="s">
        <v>11</v>
      </c>
      <c r="E42" s="195" t="s">
        <v>11</v>
      </c>
      <c r="F42" s="195" t="s">
        <v>11</v>
      </c>
      <c r="G42" s="223" t="s">
        <v>11</v>
      </c>
      <c r="H42" s="61" t="s">
        <v>11</v>
      </c>
      <c r="I42" s="232" t="s">
        <v>11</v>
      </c>
      <c r="J42" s="223" t="s">
        <v>11</v>
      </c>
      <c r="K42" s="61" t="s">
        <v>11</v>
      </c>
      <c r="L42" s="232" t="s">
        <v>11</v>
      </c>
      <c r="M42" s="223" t="s">
        <v>11</v>
      </c>
      <c r="N42" s="61" t="s">
        <v>11</v>
      </c>
      <c r="O42" s="232" t="s">
        <v>11</v>
      </c>
      <c r="P42" s="232" t="s">
        <v>11</v>
      </c>
      <c r="Q42" s="232" t="s">
        <v>11</v>
      </c>
      <c r="R42" s="232" t="s">
        <v>11</v>
      </c>
      <c r="S42" s="232" t="s">
        <v>11</v>
      </c>
      <c r="T42" s="232" t="s">
        <v>11</v>
      </c>
      <c r="U42" s="232" t="s">
        <v>11</v>
      </c>
      <c r="V42" s="195" t="s">
        <v>11</v>
      </c>
      <c r="W42" s="195" t="s">
        <v>11</v>
      </c>
      <c r="X42" s="195" t="s">
        <v>11</v>
      </c>
      <c r="Y42" s="195" t="s">
        <v>11</v>
      </c>
      <c r="Z42" s="195" t="s">
        <v>11</v>
      </c>
      <c r="AA42" s="195" t="s">
        <v>11</v>
      </c>
      <c r="AB42" s="195" t="s">
        <v>11</v>
      </c>
      <c r="AC42" s="195" t="s">
        <v>11</v>
      </c>
      <c r="AD42" s="195" t="s">
        <v>11</v>
      </c>
      <c r="AE42" s="195" t="s">
        <v>11</v>
      </c>
      <c r="AF42" s="195" t="s">
        <v>11</v>
      </c>
      <c r="AG42" s="195" t="s">
        <v>11</v>
      </c>
      <c r="AH42" s="195" t="s">
        <v>11</v>
      </c>
      <c r="AI42" s="195" t="s">
        <v>11</v>
      </c>
      <c r="AJ42" s="195" t="s">
        <v>11</v>
      </c>
      <c r="AK42" s="195" t="s">
        <v>11</v>
      </c>
      <c r="AL42" s="195" t="s">
        <v>11</v>
      </c>
      <c r="AM42" s="195" t="s">
        <v>11</v>
      </c>
      <c r="AN42" s="195" t="s">
        <v>11</v>
      </c>
      <c r="AO42" s="195" t="s">
        <v>11</v>
      </c>
      <c r="AP42" s="195" t="s">
        <v>11</v>
      </c>
      <c r="AQ42" s="195"/>
      <c r="AR42" s="195"/>
      <c r="AS42" s="195"/>
      <c r="AT42" s="195" t="s">
        <v>11</v>
      </c>
      <c r="AU42" s="195" t="s">
        <v>11</v>
      </c>
      <c r="AV42" s="195" t="s">
        <v>11</v>
      </c>
      <c r="AW42" s="195" t="s">
        <v>11</v>
      </c>
      <c r="AX42" s="195" t="s">
        <v>11</v>
      </c>
      <c r="AY42" s="195" t="s">
        <v>11</v>
      </c>
      <c r="AZ42" s="195" t="s">
        <v>11</v>
      </c>
      <c r="BA42" s="195" t="s">
        <v>11</v>
      </c>
      <c r="BB42" s="195" t="s">
        <v>11</v>
      </c>
      <c r="BC42" s="195" t="s">
        <v>11</v>
      </c>
      <c r="BD42" s="195" t="s">
        <v>11</v>
      </c>
      <c r="BE42" s="195" t="s">
        <v>11</v>
      </c>
      <c r="BF42" s="232" t="s">
        <v>11</v>
      </c>
      <c r="BG42" s="232" t="s">
        <v>11</v>
      </c>
      <c r="BH42" s="232" t="s">
        <v>11</v>
      </c>
      <c r="BI42" s="195"/>
      <c r="BJ42" s="195"/>
      <c r="BK42" s="195"/>
      <c r="BL42" s="195"/>
      <c r="BM42" s="195"/>
      <c r="BN42" s="195"/>
      <c r="BO42" s="195"/>
      <c r="BP42" s="195"/>
      <c r="BQ42" s="195"/>
      <c r="BR42" s="195"/>
      <c r="BS42" s="195"/>
      <c r="BT42" s="195"/>
      <c r="BU42" s="195"/>
      <c r="BV42" s="195"/>
      <c r="BW42" s="195"/>
      <c r="BX42" s="195"/>
      <c r="BY42" s="195"/>
      <c r="BZ42" s="195"/>
      <c r="CA42" s="195"/>
      <c r="CB42" s="195"/>
      <c r="CC42" s="195"/>
    </row>
    <row r="43" spans="1:81" s="91" customFormat="1" ht="12.75" customHeight="1">
      <c r="A43" s="1196" t="s">
        <v>1544</v>
      </c>
      <c r="B43" s="1196" t="s">
        <v>193</v>
      </c>
      <c r="C43" s="1196" t="s">
        <v>1553</v>
      </c>
      <c r="D43" s="195" t="s">
        <v>11</v>
      </c>
      <c r="E43" s="195" t="s">
        <v>11</v>
      </c>
      <c r="F43" s="195" t="s">
        <v>11</v>
      </c>
      <c r="G43" s="223" t="s">
        <v>11</v>
      </c>
      <c r="H43" s="61" t="s">
        <v>11</v>
      </c>
      <c r="I43" s="232" t="s">
        <v>11</v>
      </c>
      <c r="J43" s="223" t="s">
        <v>11</v>
      </c>
      <c r="K43" s="61" t="s">
        <v>11</v>
      </c>
      <c r="L43" s="232" t="s">
        <v>11</v>
      </c>
      <c r="M43" s="223" t="s">
        <v>11</v>
      </c>
      <c r="N43" s="61" t="s">
        <v>11</v>
      </c>
      <c r="O43" s="232" t="s">
        <v>11</v>
      </c>
      <c r="P43" s="232" t="s">
        <v>11</v>
      </c>
      <c r="Q43" s="232" t="s">
        <v>11</v>
      </c>
      <c r="R43" s="232" t="s">
        <v>11</v>
      </c>
      <c r="S43" s="232" t="s">
        <v>11</v>
      </c>
      <c r="T43" s="232" t="s">
        <v>11</v>
      </c>
      <c r="U43" s="232" t="s">
        <v>11</v>
      </c>
      <c r="V43" s="195" t="s">
        <v>11</v>
      </c>
      <c r="W43" s="195" t="s">
        <v>11</v>
      </c>
      <c r="X43" s="195" t="s">
        <v>11</v>
      </c>
      <c r="Y43" s="195" t="s">
        <v>11</v>
      </c>
      <c r="Z43" s="195" t="s">
        <v>11</v>
      </c>
      <c r="AA43" s="195" t="s">
        <v>11</v>
      </c>
      <c r="AB43" s="195" t="s">
        <v>11</v>
      </c>
      <c r="AC43" s="195" t="s">
        <v>11</v>
      </c>
      <c r="AD43" s="195" t="s">
        <v>11</v>
      </c>
      <c r="AE43" s="195" t="s">
        <v>11</v>
      </c>
      <c r="AF43" s="195" t="s">
        <v>11</v>
      </c>
      <c r="AG43" s="195" t="s">
        <v>11</v>
      </c>
      <c r="AH43" s="195" t="s">
        <v>11</v>
      </c>
      <c r="AI43" s="195" t="s">
        <v>11</v>
      </c>
      <c r="AJ43" s="195" t="s">
        <v>11</v>
      </c>
      <c r="AK43" s="195" t="s">
        <v>11</v>
      </c>
      <c r="AL43" s="195" t="s">
        <v>11</v>
      </c>
      <c r="AM43" s="195" t="s">
        <v>11</v>
      </c>
      <c r="AN43" s="195" t="s">
        <v>11</v>
      </c>
      <c r="AO43" s="195" t="s">
        <v>11</v>
      </c>
      <c r="AP43" s="195" t="s">
        <v>11</v>
      </c>
      <c r="AQ43" s="195"/>
      <c r="AR43" s="195"/>
      <c r="AS43" s="195"/>
      <c r="AT43" s="195" t="s">
        <v>11</v>
      </c>
      <c r="AU43" s="195" t="s">
        <v>11</v>
      </c>
      <c r="AV43" s="195" t="s">
        <v>11</v>
      </c>
      <c r="AW43" s="195" t="s">
        <v>11</v>
      </c>
      <c r="AX43" s="195" t="s">
        <v>11</v>
      </c>
      <c r="AY43" s="195" t="s">
        <v>11</v>
      </c>
      <c r="AZ43" s="195" t="s">
        <v>11</v>
      </c>
      <c r="BA43" s="195" t="s">
        <v>11</v>
      </c>
      <c r="BB43" s="195" t="s">
        <v>11</v>
      </c>
      <c r="BC43" s="195" t="s">
        <v>11</v>
      </c>
      <c r="BD43" s="195" t="s">
        <v>11</v>
      </c>
      <c r="BE43" s="195" t="s">
        <v>11</v>
      </c>
      <c r="BF43" s="232" t="s">
        <v>11</v>
      </c>
      <c r="BG43" s="232" t="s">
        <v>11</v>
      </c>
      <c r="BH43" s="232" t="s">
        <v>11</v>
      </c>
      <c r="BI43" s="195"/>
      <c r="BJ43" s="195"/>
      <c r="BK43" s="195"/>
      <c r="BL43" s="195"/>
      <c r="BM43" s="195"/>
      <c r="BN43" s="195"/>
      <c r="BO43" s="195"/>
      <c r="BP43" s="195"/>
      <c r="BQ43" s="195"/>
      <c r="BR43" s="195"/>
      <c r="BS43" s="195"/>
      <c r="BT43" s="195"/>
      <c r="BU43" s="195"/>
      <c r="BV43" s="195"/>
      <c r="BW43" s="195"/>
      <c r="BX43" s="195"/>
      <c r="BY43" s="195"/>
      <c r="BZ43" s="195"/>
      <c r="CA43" s="195"/>
      <c r="CB43" s="195"/>
      <c r="CC43" s="195"/>
    </row>
    <row r="44" spans="1:81" s="91" customFormat="1" ht="12.75" customHeight="1">
      <c r="A44" s="1196" t="s">
        <v>1545</v>
      </c>
      <c r="B44" s="1196" t="s">
        <v>194</v>
      </c>
      <c r="C44" s="1196" t="s">
        <v>1554</v>
      </c>
      <c r="D44" s="195" t="s">
        <v>11</v>
      </c>
      <c r="E44" s="195" t="s">
        <v>11</v>
      </c>
      <c r="F44" s="195" t="s">
        <v>11</v>
      </c>
      <c r="G44" s="223" t="s">
        <v>11</v>
      </c>
      <c r="H44" s="61" t="s">
        <v>11</v>
      </c>
      <c r="I44" s="232" t="s">
        <v>11</v>
      </c>
      <c r="J44" s="223" t="s">
        <v>11</v>
      </c>
      <c r="K44" s="61" t="s">
        <v>11</v>
      </c>
      <c r="L44" s="232" t="s">
        <v>11</v>
      </c>
      <c r="M44" s="223" t="s">
        <v>11</v>
      </c>
      <c r="N44" s="61" t="s">
        <v>11</v>
      </c>
      <c r="O44" s="232" t="s">
        <v>11</v>
      </c>
      <c r="P44" s="232" t="s">
        <v>11</v>
      </c>
      <c r="Q44" s="232" t="s">
        <v>11</v>
      </c>
      <c r="R44" s="232" t="s">
        <v>11</v>
      </c>
      <c r="S44" s="232" t="s">
        <v>11</v>
      </c>
      <c r="T44" s="232" t="s">
        <v>11</v>
      </c>
      <c r="U44" s="232" t="s">
        <v>11</v>
      </c>
      <c r="V44" s="195" t="s">
        <v>11</v>
      </c>
      <c r="W44" s="195" t="s">
        <v>11</v>
      </c>
      <c r="X44" s="195" t="s">
        <v>11</v>
      </c>
      <c r="Y44" s="195" t="s">
        <v>11</v>
      </c>
      <c r="Z44" s="195" t="s">
        <v>11</v>
      </c>
      <c r="AA44" s="195" t="s">
        <v>11</v>
      </c>
      <c r="AB44" s="195" t="s">
        <v>11</v>
      </c>
      <c r="AC44" s="195" t="s">
        <v>11</v>
      </c>
      <c r="AD44" s="195" t="s">
        <v>11</v>
      </c>
      <c r="AE44" s="195" t="s">
        <v>11</v>
      </c>
      <c r="AF44" s="195" t="s">
        <v>11</v>
      </c>
      <c r="AG44" s="195" t="s">
        <v>11</v>
      </c>
      <c r="AH44" s="195" t="s">
        <v>11</v>
      </c>
      <c r="AI44" s="195" t="s">
        <v>11</v>
      </c>
      <c r="AJ44" s="195" t="s">
        <v>11</v>
      </c>
      <c r="AK44" s="195" t="s">
        <v>11</v>
      </c>
      <c r="AL44" s="195" t="s">
        <v>11</v>
      </c>
      <c r="AM44" s="195" t="s">
        <v>11</v>
      </c>
      <c r="AN44" s="195" t="s">
        <v>11</v>
      </c>
      <c r="AO44" s="195" t="s">
        <v>11</v>
      </c>
      <c r="AP44" s="195" t="s">
        <v>11</v>
      </c>
      <c r="AQ44" s="195"/>
      <c r="AR44" s="195"/>
      <c r="AS44" s="195"/>
      <c r="AT44" s="195" t="s">
        <v>11</v>
      </c>
      <c r="AU44" s="195" t="s">
        <v>11</v>
      </c>
      <c r="AV44" s="195" t="s">
        <v>11</v>
      </c>
      <c r="AW44" s="195" t="s">
        <v>11</v>
      </c>
      <c r="AX44" s="195" t="s">
        <v>11</v>
      </c>
      <c r="AY44" s="195" t="s">
        <v>11</v>
      </c>
      <c r="AZ44" s="195" t="s">
        <v>11</v>
      </c>
      <c r="BA44" s="195" t="s">
        <v>11</v>
      </c>
      <c r="BB44" s="195" t="s">
        <v>11</v>
      </c>
      <c r="BC44" s="195" t="s">
        <v>11</v>
      </c>
      <c r="BD44" s="195" t="s">
        <v>11</v>
      </c>
      <c r="BE44" s="195" t="s">
        <v>11</v>
      </c>
      <c r="BF44" s="232" t="s">
        <v>11</v>
      </c>
      <c r="BG44" s="232" t="s">
        <v>11</v>
      </c>
      <c r="BH44" s="232" t="s">
        <v>11</v>
      </c>
      <c r="BI44" s="195"/>
      <c r="BJ44" s="195"/>
      <c r="BK44" s="195"/>
      <c r="BL44" s="195"/>
      <c r="BM44" s="195"/>
      <c r="BN44" s="195"/>
      <c r="BO44" s="195"/>
      <c r="BP44" s="195"/>
      <c r="BQ44" s="195"/>
      <c r="BR44" s="195"/>
      <c r="BS44" s="195"/>
      <c r="BT44" s="195"/>
      <c r="BU44" s="195"/>
      <c r="BV44" s="195"/>
      <c r="BW44" s="195"/>
      <c r="BX44" s="195"/>
      <c r="BY44" s="195"/>
      <c r="BZ44" s="195"/>
      <c r="CA44" s="195"/>
      <c r="CB44" s="195"/>
      <c r="CC44" s="195"/>
    </row>
    <row r="45" spans="1:81" s="91" customFormat="1" ht="12.75" customHeight="1">
      <c r="A45" s="1196" t="s">
        <v>1546</v>
      </c>
      <c r="B45" s="1196" t="s">
        <v>195</v>
      </c>
      <c r="C45" s="1196" t="s">
        <v>1555</v>
      </c>
      <c r="D45" s="195" t="s">
        <v>11</v>
      </c>
      <c r="E45" s="195" t="s">
        <v>11</v>
      </c>
      <c r="F45" s="195" t="s">
        <v>11</v>
      </c>
      <c r="G45" s="223" t="s">
        <v>11</v>
      </c>
      <c r="H45" s="61" t="s">
        <v>11</v>
      </c>
      <c r="I45" s="232" t="s">
        <v>11</v>
      </c>
      <c r="J45" s="223" t="s">
        <v>11</v>
      </c>
      <c r="K45" s="61" t="s">
        <v>11</v>
      </c>
      <c r="L45" s="232" t="s">
        <v>11</v>
      </c>
      <c r="M45" s="223" t="s">
        <v>11</v>
      </c>
      <c r="N45" s="61" t="s">
        <v>11</v>
      </c>
      <c r="O45" s="232" t="s">
        <v>11</v>
      </c>
      <c r="P45" s="232" t="s">
        <v>11</v>
      </c>
      <c r="Q45" s="232" t="s">
        <v>11</v>
      </c>
      <c r="R45" s="232" t="s">
        <v>11</v>
      </c>
      <c r="S45" s="232" t="s">
        <v>11</v>
      </c>
      <c r="T45" s="232" t="s">
        <v>11</v>
      </c>
      <c r="U45" s="232" t="s">
        <v>11</v>
      </c>
      <c r="V45" s="195" t="s">
        <v>11</v>
      </c>
      <c r="W45" s="195" t="s">
        <v>11</v>
      </c>
      <c r="X45" s="195" t="s">
        <v>11</v>
      </c>
      <c r="Y45" s="195" t="s">
        <v>11</v>
      </c>
      <c r="Z45" s="195" t="s">
        <v>11</v>
      </c>
      <c r="AA45" s="195" t="s">
        <v>11</v>
      </c>
      <c r="AB45" s="195" t="s">
        <v>11</v>
      </c>
      <c r="AC45" s="195" t="s">
        <v>11</v>
      </c>
      <c r="AD45" s="195" t="s">
        <v>11</v>
      </c>
      <c r="AE45" s="195" t="s">
        <v>11</v>
      </c>
      <c r="AF45" s="195" t="s">
        <v>11</v>
      </c>
      <c r="AG45" s="195" t="s">
        <v>11</v>
      </c>
      <c r="AH45" s="195" t="s">
        <v>11</v>
      </c>
      <c r="AI45" s="195" t="s">
        <v>11</v>
      </c>
      <c r="AJ45" s="195" t="s">
        <v>11</v>
      </c>
      <c r="AK45" s="195" t="s">
        <v>11</v>
      </c>
      <c r="AL45" s="195" t="s">
        <v>11</v>
      </c>
      <c r="AM45" s="195" t="s">
        <v>11</v>
      </c>
      <c r="AN45" s="195" t="s">
        <v>11</v>
      </c>
      <c r="AO45" s="195" t="s">
        <v>11</v>
      </c>
      <c r="AP45" s="195" t="s">
        <v>11</v>
      </c>
      <c r="AQ45" s="195"/>
      <c r="AR45" s="195"/>
      <c r="AS45" s="195"/>
      <c r="AT45" s="195" t="s">
        <v>11</v>
      </c>
      <c r="AU45" s="195" t="s">
        <v>11</v>
      </c>
      <c r="AV45" s="195" t="s">
        <v>11</v>
      </c>
      <c r="AW45" s="195" t="s">
        <v>11</v>
      </c>
      <c r="AX45" s="195" t="s">
        <v>11</v>
      </c>
      <c r="AY45" s="195" t="s">
        <v>11</v>
      </c>
      <c r="AZ45" s="195" t="s">
        <v>11</v>
      </c>
      <c r="BA45" s="195" t="s">
        <v>11</v>
      </c>
      <c r="BB45" s="195" t="s">
        <v>11</v>
      </c>
      <c r="BC45" s="195" t="s">
        <v>11</v>
      </c>
      <c r="BD45" s="195" t="s">
        <v>11</v>
      </c>
      <c r="BE45" s="195" t="s">
        <v>11</v>
      </c>
      <c r="BF45" s="232" t="s">
        <v>11</v>
      </c>
      <c r="BG45" s="232" t="s">
        <v>11</v>
      </c>
      <c r="BH45" s="232" t="s">
        <v>11</v>
      </c>
      <c r="BI45" s="195"/>
      <c r="BJ45" s="195"/>
      <c r="BK45" s="195"/>
      <c r="BL45" s="195"/>
      <c r="BM45" s="195"/>
      <c r="BN45" s="195"/>
      <c r="BO45" s="195"/>
      <c r="BP45" s="195"/>
      <c r="BQ45" s="195"/>
      <c r="BR45" s="195"/>
      <c r="BS45" s="195"/>
      <c r="BT45" s="195"/>
      <c r="BU45" s="195"/>
      <c r="BV45" s="195"/>
      <c r="BW45" s="195"/>
      <c r="BX45" s="195"/>
      <c r="BY45" s="195"/>
      <c r="BZ45" s="195"/>
      <c r="CA45" s="195"/>
      <c r="CB45" s="195"/>
      <c r="CC45" s="195"/>
    </row>
    <row r="46" spans="1:81" s="91" customFormat="1" ht="12.75" customHeight="1">
      <c r="A46" s="1196" t="s">
        <v>1547</v>
      </c>
      <c r="B46" s="1196" t="s">
        <v>1556</v>
      </c>
      <c r="C46" s="1196" t="s">
        <v>1548</v>
      </c>
      <c r="D46" s="195">
        <f t="shared" ref="D46" si="18">SUM(G46,J46,M46,P46,S46,V46,Y46,AB46,AE46,AH46,AK46,AN46)</f>
        <v>2</v>
      </c>
      <c r="E46" s="13">
        <f t="shared" ref="E46" si="19">SUM(H46,K46,N46,Q46,T46,W46,Z46,AC46,AF46,AI46,AL46,AO46)</f>
        <v>205.00200000000001</v>
      </c>
      <c r="F46" s="17">
        <f t="shared" ref="F46" si="20">AVERAGE(I46,L46,O46,R46,U46,X46,AA46,AD46,AG46,AJ46,AM46,AP46)</f>
        <v>10.6</v>
      </c>
      <c r="G46" s="223" t="s">
        <v>11</v>
      </c>
      <c r="H46" s="61" t="s">
        <v>11</v>
      </c>
      <c r="I46" s="232" t="s">
        <v>11</v>
      </c>
      <c r="J46" s="223" t="s">
        <v>11</v>
      </c>
      <c r="K46" s="61" t="s">
        <v>11</v>
      </c>
      <c r="L46" s="232" t="s">
        <v>11</v>
      </c>
      <c r="M46" s="223" t="s">
        <v>11</v>
      </c>
      <c r="N46" s="61" t="s">
        <v>11</v>
      </c>
      <c r="O46" s="232" t="s">
        <v>11</v>
      </c>
      <c r="P46" s="232" t="s">
        <v>11</v>
      </c>
      <c r="Q46" s="232" t="s">
        <v>11</v>
      </c>
      <c r="R46" s="232" t="s">
        <v>11</v>
      </c>
      <c r="S46" s="232" t="s">
        <v>11</v>
      </c>
      <c r="T46" s="232" t="s">
        <v>11</v>
      </c>
      <c r="U46" s="232" t="s">
        <v>11</v>
      </c>
      <c r="V46" s="195">
        <v>2</v>
      </c>
      <c r="W46" s="195">
        <v>205.00200000000001</v>
      </c>
      <c r="X46" s="195">
        <v>10.6</v>
      </c>
      <c r="Y46" s="195" t="s">
        <v>11</v>
      </c>
      <c r="Z46" s="195" t="s">
        <v>11</v>
      </c>
      <c r="AA46" s="195" t="s">
        <v>11</v>
      </c>
      <c r="AB46" s="195" t="s">
        <v>11</v>
      </c>
      <c r="AC46" s="195" t="s">
        <v>11</v>
      </c>
      <c r="AD46" s="195" t="s">
        <v>11</v>
      </c>
      <c r="AE46" s="195" t="s">
        <v>11</v>
      </c>
      <c r="AF46" s="195" t="s">
        <v>11</v>
      </c>
      <c r="AG46" s="195" t="s">
        <v>11</v>
      </c>
      <c r="AH46" s="195" t="s">
        <v>11</v>
      </c>
      <c r="AI46" s="195" t="s">
        <v>11</v>
      </c>
      <c r="AJ46" s="195" t="s">
        <v>11</v>
      </c>
      <c r="AK46" s="195" t="s">
        <v>11</v>
      </c>
      <c r="AL46" s="195" t="s">
        <v>11</v>
      </c>
      <c r="AM46" s="195" t="s">
        <v>11</v>
      </c>
      <c r="AN46" s="195" t="s">
        <v>11</v>
      </c>
      <c r="AO46" s="195" t="s">
        <v>11</v>
      </c>
      <c r="AP46" s="195" t="s">
        <v>11</v>
      </c>
      <c r="AQ46" s="195"/>
      <c r="AR46" s="13"/>
      <c r="AS46" s="17"/>
      <c r="AT46" s="195" t="s">
        <v>11</v>
      </c>
      <c r="AU46" s="195" t="s">
        <v>11</v>
      </c>
      <c r="AV46" s="195" t="s">
        <v>11</v>
      </c>
      <c r="AW46" s="195" t="s">
        <v>11</v>
      </c>
      <c r="AX46" s="195" t="s">
        <v>11</v>
      </c>
      <c r="AY46" s="195" t="s">
        <v>11</v>
      </c>
      <c r="AZ46" s="195" t="s">
        <v>11</v>
      </c>
      <c r="BA46" s="195" t="s">
        <v>11</v>
      </c>
      <c r="BB46" s="195" t="s">
        <v>11</v>
      </c>
      <c r="BC46" s="195" t="s">
        <v>11</v>
      </c>
      <c r="BD46" s="195" t="s">
        <v>11</v>
      </c>
      <c r="BE46" s="195" t="s">
        <v>11</v>
      </c>
      <c r="BF46" s="232" t="s">
        <v>11</v>
      </c>
      <c r="BG46" s="232" t="s">
        <v>11</v>
      </c>
      <c r="BH46" s="232" t="s">
        <v>11</v>
      </c>
      <c r="BI46" s="195"/>
      <c r="BJ46" s="195"/>
      <c r="BK46" s="195"/>
      <c r="BL46" s="195"/>
      <c r="BM46" s="195"/>
      <c r="BN46" s="195"/>
      <c r="BO46" s="195"/>
      <c r="BP46" s="195"/>
      <c r="BQ46" s="195"/>
      <c r="BR46" s="195"/>
      <c r="BS46" s="195"/>
      <c r="BT46" s="195"/>
      <c r="BU46" s="195"/>
      <c r="BV46" s="195"/>
      <c r="BW46" s="195"/>
      <c r="BX46" s="195"/>
      <c r="BY46" s="195"/>
      <c r="BZ46" s="195"/>
      <c r="CA46" s="195"/>
      <c r="CB46" s="195"/>
      <c r="CC46" s="195"/>
    </row>
    <row r="47" spans="1:81" s="91" customFormat="1" ht="5.0999999999999996" customHeight="1">
      <c r="A47" s="399"/>
      <c r="B47" s="399"/>
      <c r="C47" s="399"/>
      <c r="D47" s="870"/>
      <c r="E47" s="870"/>
      <c r="F47" s="870"/>
      <c r="G47" s="870"/>
      <c r="H47" s="870"/>
      <c r="I47" s="870"/>
      <c r="J47" s="870"/>
      <c r="K47" s="870"/>
      <c r="L47" s="870"/>
      <c r="M47" s="870"/>
      <c r="N47" s="870"/>
      <c r="O47" s="870"/>
      <c r="P47" s="870"/>
      <c r="Q47" s="870"/>
      <c r="R47" s="870"/>
      <c r="S47" s="870"/>
      <c r="T47" s="870"/>
      <c r="U47" s="870"/>
      <c r="V47" s="870"/>
      <c r="W47" s="870"/>
      <c r="X47" s="870"/>
      <c r="Y47" s="870"/>
      <c r="Z47" s="870"/>
      <c r="AA47" s="870"/>
      <c r="AB47" s="870"/>
      <c r="AC47" s="870"/>
      <c r="AD47" s="870"/>
      <c r="AE47" s="870"/>
      <c r="AF47" s="870"/>
      <c r="AG47" s="870"/>
      <c r="AH47" s="870"/>
      <c r="AI47" s="870"/>
      <c r="AJ47" s="870"/>
      <c r="AK47" s="870"/>
      <c r="AL47" s="870"/>
      <c r="AM47" s="870"/>
      <c r="AN47" s="870"/>
      <c r="AO47" s="870"/>
      <c r="AP47" s="870"/>
      <c r="AQ47" s="870"/>
      <c r="AR47" s="870"/>
      <c r="AS47" s="870"/>
      <c r="AT47" s="870"/>
      <c r="AU47" s="870"/>
      <c r="AV47" s="870"/>
      <c r="AW47" s="870"/>
      <c r="AX47" s="870"/>
      <c r="AY47" s="870"/>
      <c r="AZ47" s="870"/>
      <c r="BA47" s="870"/>
      <c r="BB47" s="870"/>
      <c r="BC47" s="870"/>
      <c r="BD47" s="870"/>
      <c r="BE47" s="870"/>
      <c r="BF47" s="870"/>
      <c r="BG47" s="870"/>
      <c r="BH47" s="870"/>
      <c r="BI47" s="870"/>
      <c r="BJ47" s="870"/>
      <c r="BK47" s="870"/>
      <c r="BL47" s="870"/>
      <c r="BM47" s="870"/>
      <c r="BN47" s="870"/>
      <c r="BO47" s="870"/>
      <c r="BP47" s="870"/>
      <c r="BQ47" s="870"/>
      <c r="BR47" s="870"/>
      <c r="BS47" s="870"/>
      <c r="BT47" s="870"/>
      <c r="BU47" s="870"/>
      <c r="BV47" s="870"/>
      <c r="BW47" s="870"/>
      <c r="BX47" s="870"/>
      <c r="BY47" s="870"/>
      <c r="BZ47" s="870"/>
      <c r="CA47" s="870"/>
      <c r="CB47" s="870"/>
      <c r="CC47" s="870"/>
    </row>
    <row r="48" spans="1:81" s="91" customFormat="1" ht="25.5">
      <c r="A48" s="555" t="s">
        <v>4468</v>
      </c>
      <c r="B48" s="555" t="s">
        <v>4391</v>
      </c>
      <c r="C48" s="555" t="s">
        <v>4471</v>
      </c>
      <c r="D48" s="870">
        <f>SUM(G48,J48,M48,P48,S48,V48,Y48,AB48,AE48,AH48,AK48,AN48)</f>
        <v>129</v>
      </c>
      <c r="E48" s="61">
        <f>SUM(H48,K48,N48,Q48,T48,W48,Z48,AC48,AF48,AI48,AL48,AO48)</f>
        <v>166258.6746</v>
      </c>
      <c r="F48" s="232">
        <f>AVERAGE(I48,L48,O48,R48,U48,X48,AA48,AD48,AG48,AJ48,AM48,AP48)</f>
        <v>1.942966340000897</v>
      </c>
      <c r="G48" s="223">
        <v>7</v>
      </c>
      <c r="H48" s="61">
        <v>13145.356</v>
      </c>
      <c r="I48" s="232">
        <v>1.5486913093110604</v>
      </c>
      <c r="J48" s="223">
        <v>8</v>
      </c>
      <c r="K48" s="61">
        <v>13705.545100000001</v>
      </c>
      <c r="L48" s="232">
        <v>1.5755828490178037</v>
      </c>
      <c r="M48" s="223">
        <v>13</v>
      </c>
      <c r="N48" s="61">
        <v>16589.254999999997</v>
      </c>
      <c r="O48" s="232">
        <v>1.5973522038210881</v>
      </c>
      <c r="P48" s="223">
        <v>8</v>
      </c>
      <c r="Q48" s="61">
        <v>12017.910800000001</v>
      </c>
      <c r="R48" s="232">
        <v>1.823028150616661</v>
      </c>
      <c r="S48" s="223">
        <v>13</v>
      </c>
      <c r="T48" s="61">
        <v>14975.5682</v>
      </c>
      <c r="U48" s="232">
        <v>1.8376760459078947</v>
      </c>
      <c r="V48" s="223">
        <v>12</v>
      </c>
      <c r="W48" s="61">
        <v>12173.2798</v>
      </c>
      <c r="X48" s="232">
        <v>1.911486668941923</v>
      </c>
      <c r="Y48" s="223">
        <v>9</v>
      </c>
      <c r="Z48" s="61">
        <v>10014.0851</v>
      </c>
      <c r="AA48" s="232">
        <v>2.0208806204373078</v>
      </c>
      <c r="AB48" s="223">
        <v>16</v>
      </c>
      <c r="AC48" s="61">
        <v>19952.603199999998</v>
      </c>
      <c r="AD48" s="232">
        <v>2.0131717934930915</v>
      </c>
      <c r="AE48" s="223">
        <v>11</v>
      </c>
      <c r="AF48" s="61">
        <v>14198.494799999999</v>
      </c>
      <c r="AG48" s="232">
        <v>1.9970534226628023</v>
      </c>
      <c r="AH48" s="223">
        <v>15</v>
      </c>
      <c r="AI48" s="61">
        <v>11948.486399999998</v>
      </c>
      <c r="AJ48" s="232">
        <v>2.5018365813263186</v>
      </c>
      <c r="AK48" s="223">
        <v>9</v>
      </c>
      <c r="AL48" s="61">
        <v>16269.8976</v>
      </c>
      <c r="AM48" s="232">
        <v>2.0664655757267947</v>
      </c>
      <c r="AN48" s="223">
        <v>8</v>
      </c>
      <c r="AO48" s="61">
        <v>11268.1926</v>
      </c>
      <c r="AP48" s="232">
        <v>2.4223708587480126</v>
      </c>
      <c r="AQ48" s="870"/>
      <c r="AR48" s="61"/>
      <c r="AS48" s="232"/>
      <c r="AT48" s="223">
        <v>15</v>
      </c>
      <c r="AU48" s="61">
        <v>11912.875500000002</v>
      </c>
      <c r="AV48" s="232">
        <v>2.5599011373870226</v>
      </c>
      <c r="AW48" s="223">
        <v>11</v>
      </c>
      <c r="AX48" s="61">
        <v>14517.644299999998</v>
      </c>
      <c r="AY48" s="232">
        <v>2.4546316256005807</v>
      </c>
      <c r="AZ48" s="223">
        <v>9</v>
      </c>
      <c r="BA48" s="61">
        <v>11249.726000000001</v>
      </c>
      <c r="BB48" s="232">
        <v>2.4437489775306522</v>
      </c>
      <c r="BC48" s="223">
        <v>9</v>
      </c>
      <c r="BD48" s="61">
        <v>12211.725200000001</v>
      </c>
      <c r="BE48" s="232">
        <v>2.4899592132977242</v>
      </c>
      <c r="BF48" s="223">
        <v>11</v>
      </c>
      <c r="BG48" s="61">
        <v>16310.4202</v>
      </c>
      <c r="BH48" s="232">
        <v>2.3494741701994895</v>
      </c>
      <c r="BI48" s="223"/>
      <c r="BJ48" s="61"/>
      <c r="BK48" s="232"/>
      <c r="BL48" s="223"/>
      <c r="BM48" s="61"/>
      <c r="BN48" s="232"/>
      <c r="BO48" s="223"/>
      <c r="BP48" s="61"/>
      <c r="BQ48" s="232"/>
      <c r="BR48" s="223"/>
      <c r="BS48" s="61"/>
      <c r="BT48" s="232"/>
      <c r="BU48" s="223"/>
      <c r="BV48" s="61"/>
      <c r="BW48" s="232"/>
      <c r="BX48" s="223"/>
      <c r="BY48" s="61"/>
      <c r="BZ48" s="232"/>
      <c r="CA48" s="223"/>
      <c r="CB48" s="61"/>
      <c r="CC48" s="232"/>
    </row>
    <row r="49" spans="1:81" s="91" customFormat="1" ht="12.75" customHeight="1">
      <c r="A49" s="416" t="s">
        <v>723</v>
      </c>
      <c r="B49" s="416" t="s">
        <v>40</v>
      </c>
      <c r="C49" s="416" t="s">
        <v>724</v>
      </c>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row>
    <row r="50" spans="1:81" s="91" customFormat="1" ht="12.75" customHeight="1">
      <c r="A50" s="573" t="s">
        <v>1538</v>
      </c>
      <c r="B50" s="573" t="s">
        <v>188</v>
      </c>
      <c r="C50" s="573" t="s">
        <v>1539</v>
      </c>
      <c r="D50" s="195">
        <f t="shared" ref="D50:D52" si="21">SUM(G50,J50,M50,P50,S50,V50,Y50,AB50,AE50,AH50,AK50,AN50)</f>
        <v>95</v>
      </c>
      <c r="E50" s="13">
        <f t="shared" ref="E50:E52" si="22">SUM(H50,K50,N50,Q50,T50,W50,Z50,AC50,AF50,AI50,AL50,AO50)</f>
        <v>140695.13510000004</v>
      </c>
      <c r="F50" s="17">
        <f t="shared" ref="F50:F52" si="23">AVERAGE(I50,L50,O50,R50,U50,X50,AA50,AD50,AG50,AJ50,AM50,AP50)</f>
        <v>1.9323744680819968</v>
      </c>
      <c r="G50" s="168">
        <v>7</v>
      </c>
      <c r="H50" s="13">
        <v>13145.356</v>
      </c>
      <c r="I50" s="17">
        <v>1.5486913093110604</v>
      </c>
      <c r="J50" s="168">
        <v>8</v>
      </c>
      <c r="K50" s="13">
        <v>13705.545100000001</v>
      </c>
      <c r="L50" s="17">
        <v>1.5755828490178037</v>
      </c>
      <c r="M50" s="168">
        <v>7</v>
      </c>
      <c r="N50" s="13">
        <v>10378.458799999999</v>
      </c>
      <c r="O50" s="17">
        <v>1.6032078790927995</v>
      </c>
      <c r="P50" s="168">
        <v>8</v>
      </c>
      <c r="Q50" s="13">
        <v>12017.910800000001</v>
      </c>
      <c r="R50" s="17">
        <v>1.823028150616661</v>
      </c>
      <c r="S50" s="168">
        <v>9</v>
      </c>
      <c r="T50" s="13">
        <v>11997.0915</v>
      </c>
      <c r="U50" s="17">
        <v>1.8952759300035347</v>
      </c>
      <c r="V50" s="168">
        <v>8</v>
      </c>
      <c r="W50" s="13">
        <v>11421.282200000001</v>
      </c>
      <c r="X50" s="17">
        <v>1.8596329591610998</v>
      </c>
      <c r="Y50" s="168">
        <v>8</v>
      </c>
      <c r="Z50" s="13">
        <v>9672.3510999999999</v>
      </c>
      <c r="AA50" s="17">
        <v>2.0237382150033829</v>
      </c>
      <c r="AB50" s="168">
        <v>12</v>
      </c>
      <c r="AC50" s="13">
        <v>17881.239699999998</v>
      </c>
      <c r="AD50" s="17">
        <v>2.0224306880132032</v>
      </c>
      <c r="AE50" s="168">
        <v>7</v>
      </c>
      <c r="AF50" s="13">
        <v>10192.668800000001</v>
      </c>
      <c r="AG50" s="17">
        <v>2.0302392818846422</v>
      </c>
      <c r="AH50" s="168">
        <v>7</v>
      </c>
      <c r="AI50" s="13">
        <v>9457.2343999999994</v>
      </c>
      <c r="AJ50" s="17">
        <v>2.2493472739768405</v>
      </c>
      <c r="AK50" s="168">
        <v>6</v>
      </c>
      <c r="AL50" s="13">
        <v>9557.8041000000012</v>
      </c>
      <c r="AM50" s="17">
        <v>2.134948222154919</v>
      </c>
      <c r="AN50" s="168">
        <v>8</v>
      </c>
      <c r="AO50" s="13">
        <v>11268.1926</v>
      </c>
      <c r="AP50" s="17">
        <v>2.4223708587480126</v>
      </c>
      <c r="AQ50" s="195"/>
      <c r="AR50" s="13"/>
      <c r="AS50" s="17"/>
      <c r="AT50" s="168">
        <v>8</v>
      </c>
      <c r="AU50" s="13">
        <v>11235.554599999999</v>
      </c>
      <c r="AV50" s="17">
        <v>2.4771202635604657</v>
      </c>
      <c r="AW50" s="168">
        <v>10</v>
      </c>
      <c r="AX50" s="13">
        <v>14378.0515</v>
      </c>
      <c r="AY50" s="17">
        <v>2.4396280419499123</v>
      </c>
      <c r="AZ50" s="168">
        <v>6</v>
      </c>
      <c r="BA50" s="13">
        <v>8257.8230999999996</v>
      </c>
      <c r="BB50" s="17">
        <v>2.4278534218055605</v>
      </c>
      <c r="BC50" s="168">
        <v>7</v>
      </c>
      <c r="BD50" s="13">
        <v>9006.5188000000016</v>
      </c>
      <c r="BE50" s="17">
        <v>2.4981453255835091</v>
      </c>
      <c r="BF50" s="168">
        <v>8</v>
      </c>
      <c r="BG50" s="13">
        <v>16247.556200000001</v>
      </c>
      <c r="BH50" s="17">
        <v>2.3478170006268386</v>
      </c>
      <c r="BI50" s="168"/>
      <c r="BJ50" s="13"/>
      <c r="BK50" s="17"/>
      <c r="BL50" s="168"/>
      <c r="BM50" s="13"/>
      <c r="BN50" s="17"/>
      <c r="BO50" s="168"/>
      <c r="BP50" s="13"/>
      <c r="BQ50" s="17"/>
      <c r="BR50" s="168"/>
      <c r="BS50" s="13"/>
      <c r="BT50" s="17"/>
      <c r="BU50" s="168"/>
      <c r="BV50" s="13"/>
      <c r="BW50" s="17"/>
      <c r="BX50" s="168"/>
      <c r="BY50" s="13"/>
      <c r="BZ50" s="17"/>
      <c r="CA50" s="168"/>
      <c r="CB50" s="13"/>
      <c r="CC50" s="17"/>
    </row>
    <row r="51" spans="1:81" s="91" customFormat="1" ht="12.75" customHeight="1">
      <c r="A51" s="573" t="s">
        <v>1540</v>
      </c>
      <c r="B51" s="573" t="s">
        <v>189</v>
      </c>
      <c r="C51" s="573" t="s">
        <v>1549</v>
      </c>
      <c r="D51" s="195">
        <f t="shared" si="21"/>
        <v>18</v>
      </c>
      <c r="E51" s="13">
        <f t="shared" si="22"/>
        <v>22548.620999999999</v>
      </c>
      <c r="F51" s="17">
        <f t="shared" si="23"/>
        <v>1.7739896567411753</v>
      </c>
      <c r="G51" s="195" t="s">
        <v>11</v>
      </c>
      <c r="H51" s="195" t="s">
        <v>11</v>
      </c>
      <c r="I51" s="195" t="s">
        <v>11</v>
      </c>
      <c r="J51" s="195" t="s">
        <v>11</v>
      </c>
      <c r="K51" s="195" t="s">
        <v>11</v>
      </c>
      <c r="L51" s="195" t="s">
        <v>11</v>
      </c>
      <c r="M51" s="195">
        <v>3</v>
      </c>
      <c r="N51" s="8">
        <v>5633.12</v>
      </c>
      <c r="O51" s="17">
        <v>1.5971119424049198</v>
      </c>
      <c r="P51" s="195" t="s">
        <v>11</v>
      </c>
      <c r="Q51" s="195" t="s">
        <v>11</v>
      </c>
      <c r="R51" s="195" t="s">
        <v>11</v>
      </c>
      <c r="S51" s="195">
        <v>1</v>
      </c>
      <c r="T51" s="13">
        <v>2749.4760000000001</v>
      </c>
      <c r="U51" s="17">
        <v>1.6</v>
      </c>
      <c r="V51" s="195">
        <v>1</v>
      </c>
      <c r="W51" s="13">
        <v>342.26400000000001</v>
      </c>
      <c r="X51" s="17">
        <v>1.84</v>
      </c>
      <c r="Y51" s="195">
        <v>1</v>
      </c>
      <c r="Z51" s="13">
        <v>341.73399999999998</v>
      </c>
      <c r="AA51" s="17">
        <v>1.94</v>
      </c>
      <c r="AB51" s="195">
        <v>4</v>
      </c>
      <c r="AC51" s="13">
        <v>2071.3634999999999</v>
      </c>
      <c r="AD51" s="17">
        <v>1.9332435180981029</v>
      </c>
      <c r="AE51" s="195">
        <v>4</v>
      </c>
      <c r="AF51" s="13">
        <v>4005.826</v>
      </c>
      <c r="AG51" s="17">
        <v>1.9126132917405798</v>
      </c>
      <c r="AH51" s="195">
        <v>1</v>
      </c>
      <c r="AI51" s="13">
        <v>692.74400000000003</v>
      </c>
      <c r="AJ51" s="17">
        <v>1.4</v>
      </c>
      <c r="AK51" s="195">
        <v>3</v>
      </c>
      <c r="AL51" s="13">
        <v>6712.0934999999999</v>
      </c>
      <c r="AM51" s="17">
        <v>1.9689485016858004</v>
      </c>
      <c r="AN51" s="17" t="s">
        <v>11</v>
      </c>
      <c r="AO51" s="17" t="s">
        <v>11</v>
      </c>
      <c r="AP51" s="17" t="s">
        <v>11</v>
      </c>
      <c r="AQ51" s="195"/>
      <c r="AR51" s="13"/>
      <c r="AS51" s="17"/>
      <c r="AT51" s="195" t="s">
        <v>11</v>
      </c>
      <c r="AU51" s="195" t="s">
        <v>11</v>
      </c>
      <c r="AV51" s="195" t="s">
        <v>11</v>
      </c>
      <c r="AW51" s="195" t="s">
        <v>11</v>
      </c>
      <c r="AX51" s="195" t="s">
        <v>11</v>
      </c>
      <c r="AY51" s="195" t="s">
        <v>11</v>
      </c>
      <c r="AZ51" s="195">
        <v>2</v>
      </c>
      <c r="BA51" s="13">
        <v>2852.3359</v>
      </c>
      <c r="BB51" s="17">
        <v>2.3769216977565653</v>
      </c>
      <c r="BC51" s="195">
        <v>1</v>
      </c>
      <c r="BD51" s="13">
        <v>2856.8143999999998</v>
      </c>
      <c r="BE51" s="17">
        <v>2.2799999999999998</v>
      </c>
      <c r="BF51" s="195">
        <v>2</v>
      </c>
      <c r="BG51" s="13">
        <v>27.939</v>
      </c>
      <c r="BH51" s="17">
        <v>2.4999928415476571</v>
      </c>
      <c r="BI51" s="195"/>
      <c r="BJ51" s="13"/>
      <c r="BK51" s="17"/>
      <c r="BL51" s="195"/>
      <c r="BM51" s="13"/>
      <c r="BN51" s="17"/>
      <c r="BO51" s="195"/>
      <c r="BP51" s="13"/>
      <c r="BQ51" s="17"/>
      <c r="BR51" s="195"/>
      <c r="BS51" s="13"/>
      <c r="BT51" s="17"/>
      <c r="BU51" s="195"/>
      <c r="BV51" s="13"/>
      <c r="BW51" s="17"/>
      <c r="BX51" s="195"/>
      <c r="BY51" s="13"/>
      <c r="BZ51" s="17"/>
      <c r="CA51" s="17"/>
      <c r="CB51" s="17"/>
      <c r="CC51" s="17"/>
    </row>
    <row r="52" spans="1:81" s="91" customFormat="1" ht="12.75" customHeight="1">
      <c r="A52" s="573" t="s">
        <v>1541</v>
      </c>
      <c r="B52" s="573" t="s">
        <v>190</v>
      </c>
      <c r="C52" s="573" t="s">
        <v>1550</v>
      </c>
      <c r="D52" s="195">
        <f t="shared" si="21"/>
        <v>1</v>
      </c>
      <c r="E52" s="13">
        <f t="shared" si="22"/>
        <v>409.12979999999999</v>
      </c>
      <c r="F52" s="17">
        <f t="shared" si="23"/>
        <v>1.76</v>
      </c>
      <c r="G52" s="195" t="s">
        <v>11</v>
      </c>
      <c r="H52" s="195" t="s">
        <v>11</v>
      </c>
      <c r="I52" s="195" t="s">
        <v>11</v>
      </c>
      <c r="J52" s="195" t="s">
        <v>11</v>
      </c>
      <c r="K52" s="195" t="s">
        <v>11</v>
      </c>
      <c r="L52" s="195" t="s">
        <v>11</v>
      </c>
      <c r="M52" s="195">
        <v>1</v>
      </c>
      <c r="N52" s="8">
        <v>409.12979999999999</v>
      </c>
      <c r="O52" s="17">
        <v>1.76</v>
      </c>
      <c r="P52" s="195" t="s">
        <v>11</v>
      </c>
      <c r="Q52" s="195" t="s">
        <v>11</v>
      </c>
      <c r="R52" s="195" t="s">
        <v>11</v>
      </c>
      <c r="S52" s="195" t="s">
        <v>11</v>
      </c>
      <c r="T52" s="13" t="s">
        <v>11</v>
      </c>
      <c r="U52" s="17" t="s">
        <v>11</v>
      </c>
      <c r="V52" s="195" t="s">
        <v>11</v>
      </c>
      <c r="W52" s="13" t="s">
        <v>11</v>
      </c>
      <c r="X52" s="17" t="s">
        <v>11</v>
      </c>
      <c r="Y52" s="195" t="s">
        <v>11</v>
      </c>
      <c r="Z52" s="13" t="s">
        <v>11</v>
      </c>
      <c r="AA52" s="17" t="s">
        <v>11</v>
      </c>
      <c r="AB52" s="17" t="s">
        <v>11</v>
      </c>
      <c r="AC52" s="17" t="s">
        <v>11</v>
      </c>
      <c r="AD52" s="17" t="s">
        <v>11</v>
      </c>
      <c r="AE52" s="17" t="s">
        <v>11</v>
      </c>
      <c r="AF52" s="17" t="s">
        <v>11</v>
      </c>
      <c r="AG52" s="17" t="s">
        <v>11</v>
      </c>
      <c r="AH52" s="17" t="s">
        <v>11</v>
      </c>
      <c r="AI52" s="17" t="s">
        <v>11</v>
      </c>
      <c r="AJ52" s="17" t="s">
        <v>11</v>
      </c>
      <c r="AK52" s="17" t="s">
        <v>11</v>
      </c>
      <c r="AL52" s="17" t="s">
        <v>11</v>
      </c>
      <c r="AM52" s="17" t="s">
        <v>11</v>
      </c>
      <c r="AN52" s="17" t="s">
        <v>11</v>
      </c>
      <c r="AO52" s="17" t="s">
        <v>11</v>
      </c>
      <c r="AP52" s="17" t="s">
        <v>11</v>
      </c>
      <c r="AQ52" s="195"/>
      <c r="AR52" s="13"/>
      <c r="AS52" s="17"/>
      <c r="AT52" s="168">
        <v>2</v>
      </c>
      <c r="AU52" s="13">
        <v>48.817599999999999</v>
      </c>
      <c r="AV52" s="17">
        <v>3.5</v>
      </c>
      <c r="AW52" s="195" t="s">
        <v>11</v>
      </c>
      <c r="AX52" s="195" t="s">
        <v>11</v>
      </c>
      <c r="AY52" s="195" t="s">
        <v>11</v>
      </c>
      <c r="AZ52" s="195" t="s">
        <v>11</v>
      </c>
      <c r="BA52" s="195" t="s">
        <v>11</v>
      </c>
      <c r="BB52" s="195" t="s">
        <v>11</v>
      </c>
      <c r="BC52" s="195" t="s">
        <v>11</v>
      </c>
      <c r="BD52" s="195" t="s">
        <v>11</v>
      </c>
      <c r="BE52" s="195" t="s">
        <v>11</v>
      </c>
      <c r="BF52" s="195">
        <v>1</v>
      </c>
      <c r="BG52" s="13">
        <v>34.924999999999997</v>
      </c>
      <c r="BH52" s="17">
        <v>3</v>
      </c>
      <c r="BI52" s="195"/>
      <c r="BJ52" s="13"/>
      <c r="BK52" s="17"/>
      <c r="BL52" s="195"/>
      <c r="BM52" s="13"/>
      <c r="BN52" s="17"/>
      <c r="BO52" s="17"/>
      <c r="BP52" s="17"/>
      <c r="BQ52" s="17"/>
      <c r="BR52" s="17"/>
      <c r="BS52" s="17"/>
      <c r="BT52" s="17"/>
      <c r="BU52" s="17"/>
      <c r="BV52" s="17"/>
      <c r="BW52" s="17"/>
      <c r="BX52" s="17"/>
      <c r="BY52" s="17"/>
      <c r="BZ52" s="17"/>
      <c r="CA52" s="17"/>
      <c r="CB52" s="17"/>
      <c r="CC52" s="17"/>
    </row>
    <row r="53" spans="1:81" s="91" customFormat="1" ht="12.75" customHeight="1">
      <c r="A53" s="573" t="s">
        <v>1542</v>
      </c>
      <c r="B53" s="573" t="s">
        <v>191</v>
      </c>
      <c r="C53" s="573" t="s">
        <v>1551</v>
      </c>
      <c r="D53" s="195" t="s">
        <v>11</v>
      </c>
      <c r="E53" s="13" t="s">
        <v>11</v>
      </c>
      <c r="F53" s="195" t="s">
        <v>11</v>
      </c>
      <c r="G53" s="195" t="s">
        <v>11</v>
      </c>
      <c r="H53" s="195" t="s">
        <v>11</v>
      </c>
      <c r="I53" s="195" t="s">
        <v>11</v>
      </c>
      <c r="J53" s="195" t="s">
        <v>11</v>
      </c>
      <c r="K53" s="195" t="s">
        <v>11</v>
      </c>
      <c r="L53" s="195" t="s">
        <v>11</v>
      </c>
      <c r="M53" s="195" t="s">
        <v>11</v>
      </c>
      <c r="N53" s="8" t="s">
        <v>11</v>
      </c>
      <c r="O53" s="17" t="s">
        <v>11</v>
      </c>
      <c r="P53" s="195" t="s">
        <v>11</v>
      </c>
      <c r="Q53" s="195" t="s">
        <v>11</v>
      </c>
      <c r="R53" s="195" t="s">
        <v>11</v>
      </c>
      <c r="S53" s="195" t="s">
        <v>11</v>
      </c>
      <c r="T53" s="13" t="s">
        <v>11</v>
      </c>
      <c r="U53" s="17" t="s">
        <v>11</v>
      </c>
      <c r="V53" s="195" t="s">
        <v>11</v>
      </c>
      <c r="W53" s="13" t="s">
        <v>11</v>
      </c>
      <c r="X53" s="17" t="s">
        <v>11</v>
      </c>
      <c r="Y53" s="195" t="s">
        <v>11</v>
      </c>
      <c r="Z53" s="13" t="s">
        <v>11</v>
      </c>
      <c r="AA53" s="17" t="s">
        <v>11</v>
      </c>
      <c r="AB53" s="17" t="s">
        <v>11</v>
      </c>
      <c r="AC53" s="17" t="s">
        <v>11</v>
      </c>
      <c r="AD53" s="17" t="s">
        <v>11</v>
      </c>
      <c r="AE53" s="17" t="s">
        <v>11</v>
      </c>
      <c r="AF53" s="17" t="s">
        <v>11</v>
      </c>
      <c r="AG53" s="17" t="s">
        <v>11</v>
      </c>
      <c r="AH53" s="17" t="s">
        <v>11</v>
      </c>
      <c r="AI53" s="17" t="s">
        <v>11</v>
      </c>
      <c r="AJ53" s="17" t="s">
        <v>11</v>
      </c>
      <c r="AK53" s="17" t="s">
        <v>11</v>
      </c>
      <c r="AL53" s="17" t="s">
        <v>11</v>
      </c>
      <c r="AM53" s="17" t="s">
        <v>11</v>
      </c>
      <c r="AN53" s="17" t="s">
        <v>11</v>
      </c>
      <c r="AO53" s="17" t="s">
        <v>11</v>
      </c>
      <c r="AP53" s="17" t="s">
        <v>11</v>
      </c>
      <c r="AQ53" s="195"/>
      <c r="AR53" s="13"/>
      <c r="AS53" s="195"/>
      <c r="AT53" s="195" t="s">
        <v>11</v>
      </c>
      <c r="AU53" s="195" t="s">
        <v>11</v>
      </c>
      <c r="AV53" s="195" t="s">
        <v>11</v>
      </c>
      <c r="AW53" s="195">
        <v>1</v>
      </c>
      <c r="AX53" s="13">
        <v>139.59279999999998</v>
      </c>
      <c r="AY53" s="17">
        <v>4</v>
      </c>
      <c r="AZ53" s="195" t="s">
        <v>11</v>
      </c>
      <c r="BA53" s="195" t="s">
        <v>11</v>
      </c>
      <c r="BB53" s="195" t="s">
        <v>11</v>
      </c>
      <c r="BC53" s="195" t="s">
        <v>11</v>
      </c>
      <c r="BD53" s="195" t="s">
        <v>11</v>
      </c>
      <c r="BE53" s="195" t="s">
        <v>11</v>
      </c>
      <c r="BF53" s="195" t="s">
        <v>11</v>
      </c>
      <c r="BG53" s="13" t="s">
        <v>11</v>
      </c>
      <c r="BH53" s="17" t="s">
        <v>11</v>
      </c>
      <c r="BI53" s="195"/>
      <c r="BJ53" s="13"/>
      <c r="BK53" s="17"/>
      <c r="BL53" s="195"/>
      <c r="BM53" s="13"/>
      <c r="BN53" s="17"/>
      <c r="BO53" s="17"/>
      <c r="BP53" s="17"/>
      <c r="BQ53" s="17"/>
      <c r="BR53" s="17"/>
      <c r="BS53" s="17"/>
      <c r="BT53" s="17"/>
      <c r="BU53" s="17"/>
      <c r="BV53" s="17"/>
      <c r="BW53" s="17"/>
      <c r="BX53" s="17"/>
      <c r="BY53" s="17"/>
      <c r="BZ53" s="17"/>
      <c r="CA53" s="17"/>
      <c r="CB53" s="17"/>
      <c r="CC53" s="17"/>
    </row>
    <row r="54" spans="1:81" s="91" customFormat="1" ht="12.75" customHeight="1">
      <c r="A54" s="573" t="s">
        <v>1543</v>
      </c>
      <c r="B54" s="573" t="s">
        <v>192</v>
      </c>
      <c r="C54" s="573" t="s">
        <v>1552</v>
      </c>
      <c r="D54" s="195">
        <f t="shared" ref="D54" si="24">SUM(G54,J54,M54,P54,S54,V54,Y54,AB54,AE54,AH54,AK54,AN54)</f>
        <v>1</v>
      </c>
      <c r="E54" s="13">
        <f t="shared" ref="E54" si="25">SUM(H54,K54,N54,Q54,T54,W54,Z54,AC54,AF54,AI54,AL54,AO54)</f>
        <v>84.273200000000003</v>
      </c>
      <c r="F54" s="17">
        <f t="shared" ref="F54" si="26">AVERAGE(I54,L54,O54,R54,U54,X54,AA54,AD54,AG54,AJ54,AM54,AP54)</f>
        <v>0.75</v>
      </c>
      <c r="G54" s="195" t="s">
        <v>11</v>
      </c>
      <c r="H54" s="195" t="s">
        <v>11</v>
      </c>
      <c r="I54" s="195" t="s">
        <v>11</v>
      </c>
      <c r="J54" s="195" t="s">
        <v>11</v>
      </c>
      <c r="K54" s="195" t="s">
        <v>11</v>
      </c>
      <c r="L54" s="195" t="s">
        <v>11</v>
      </c>
      <c r="M54" s="195">
        <v>1</v>
      </c>
      <c r="N54" s="8">
        <v>84.273200000000003</v>
      </c>
      <c r="O54" s="17">
        <v>0.75</v>
      </c>
      <c r="P54" s="195" t="s">
        <v>11</v>
      </c>
      <c r="Q54" s="195" t="s">
        <v>11</v>
      </c>
      <c r="R54" s="195" t="s">
        <v>11</v>
      </c>
      <c r="S54" s="195" t="s">
        <v>11</v>
      </c>
      <c r="T54" s="13" t="s">
        <v>11</v>
      </c>
      <c r="U54" s="17" t="s">
        <v>11</v>
      </c>
      <c r="V54" s="195" t="s">
        <v>11</v>
      </c>
      <c r="W54" s="13" t="s">
        <v>11</v>
      </c>
      <c r="X54" s="17" t="s">
        <v>11</v>
      </c>
      <c r="Y54" s="195" t="s">
        <v>11</v>
      </c>
      <c r="Z54" s="13" t="s">
        <v>11</v>
      </c>
      <c r="AA54" s="17" t="s">
        <v>11</v>
      </c>
      <c r="AB54" s="17" t="s">
        <v>11</v>
      </c>
      <c r="AC54" s="17" t="s">
        <v>11</v>
      </c>
      <c r="AD54" s="17" t="s">
        <v>11</v>
      </c>
      <c r="AE54" s="17" t="s">
        <v>11</v>
      </c>
      <c r="AF54" s="17" t="s">
        <v>11</v>
      </c>
      <c r="AG54" s="17" t="s">
        <v>11</v>
      </c>
      <c r="AH54" s="17" t="s">
        <v>11</v>
      </c>
      <c r="AI54" s="17" t="s">
        <v>11</v>
      </c>
      <c r="AJ54" s="17" t="s">
        <v>11</v>
      </c>
      <c r="AK54" s="17" t="s">
        <v>11</v>
      </c>
      <c r="AL54" s="17" t="s">
        <v>11</v>
      </c>
      <c r="AM54" s="17" t="s">
        <v>11</v>
      </c>
      <c r="AN54" s="17" t="s">
        <v>11</v>
      </c>
      <c r="AO54" s="17" t="s">
        <v>11</v>
      </c>
      <c r="AP54" s="17" t="s">
        <v>11</v>
      </c>
      <c r="AQ54" s="195"/>
      <c r="AR54" s="13"/>
      <c r="AS54" s="17"/>
      <c r="AT54" s="195" t="s">
        <v>11</v>
      </c>
      <c r="AU54" s="195" t="s">
        <v>11</v>
      </c>
      <c r="AV54" s="195" t="s">
        <v>11</v>
      </c>
      <c r="AW54" s="195" t="s">
        <v>11</v>
      </c>
      <c r="AX54" s="195" t="s">
        <v>11</v>
      </c>
      <c r="AY54" s="195" t="s">
        <v>11</v>
      </c>
      <c r="AZ54" s="195" t="s">
        <v>11</v>
      </c>
      <c r="BA54" s="195" t="s">
        <v>11</v>
      </c>
      <c r="BB54" s="195" t="s">
        <v>11</v>
      </c>
      <c r="BC54" s="195" t="s">
        <v>11</v>
      </c>
      <c r="BD54" s="195" t="s">
        <v>11</v>
      </c>
      <c r="BE54" s="195" t="s">
        <v>11</v>
      </c>
      <c r="BF54" s="195" t="s">
        <v>11</v>
      </c>
      <c r="BG54" s="13" t="s">
        <v>11</v>
      </c>
      <c r="BH54" s="17" t="s">
        <v>11</v>
      </c>
      <c r="BI54" s="195"/>
      <c r="BJ54" s="13"/>
      <c r="BK54" s="17"/>
      <c r="BL54" s="195"/>
      <c r="BM54" s="13"/>
      <c r="BN54" s="17"/>
      <c r="BO54" s="17"/>
      <c r="BP54" s="17"/>
      <c r="BQ54" s="17"/>
      <c r="BR54" s="17"/>
      <c r="BS54" s="17"/>
      <c r="BT54" s="17"/>
      <c r="BU54" s="17"/>
      <c r="BV54" s="17"/>
      <c r="BW54" s="17"/>
      <c r="BX54" s="17"/>
      <c r="BY54" s="17"/>
      <c r="BZ54" s="17"/>
      <c r="CA54" s="17"/>
      <c r="CB54" s="17"/>
      <c r="CC54" s="17"/>
    </row>
    <row r="55" spans="1:81" s="91" customFormat="1" ht="12.75" customHeight="1">
      <c r="A55" s="573" t="s">
        <v>1544</v>
      </c>
      <c r="B55" s="573" t="s">
        <v>193</v>
      </c>
      <c r="C55" s="573" t="s">
        <v>1553</v>
      </c>
      <c r="D55" s="195">
        <f t="shared" ref="D55" si="27">SUM(G55,J55,M55,P55,S55,V55,Y55,AB55,AE55,AH55,AK55,AN55)</f>
        <v>1</v>
      </c>
      <c r="E55" s="13">
        <f t="shared" ref="E55" si="28">SUM(H55,K55,N55,Q55,T55,W55,Z55,AC55,AF55,AI55,AL55,AO55)</f>
        <v>80.1083</v>
      </c>
      <c r="F55" s="17">
        <f t="shared" ref="F55" si="29">AVERAGE(I55,L55,O55,R55,U55,X55,AA55,AD55,AG55,AJ55,AM55,AP55)</f>
        <v>0.6</v>
      </c>
      <c r="G55" s="195" t="s">
        <v>11</v>
      </c>
      <c r="H55" s="195" t="s">
        <v>11</v>
      </c>
      <c r="I55" s="195" t="s">
        <v>11</v>
      </c>
      <c r="J55" s="195" t="s">
        <v>11</v>
      </c>
      <c r="K55" s="195" t="s">
        <v>11</v>
      </c>
      <c r="L55" s="195" t="s">
        <v>11</v>
      </c>
      <c r="M55" s="195" t="s">
        <v>11</v>
      </c>
      <c r="N55" s="8" t="s">
        <v>11</v>
      </c>
      <c r="O55" s="17" t="s">
        <v>11</v>
      </c>
      <c r="P55" s="195" t="s">
        <v>11</v>
      </c>
      <c r="Q55" s="195" t="s">
        <v>11</v>
      </c>
      <c r="R55" s="195" t="s">
        <v>11</v>
      </c>
      <c r="S55" s="195">
        <v>1</v>
      </c>
      <c r="T55" s="13">
        <v>80.1083</v>
      </c>
      <c r="U55" s="17">
        <v>0.6</v>
      </c>
      <c r="V55" s="195" t="s">
        <v>11</v>
      </c>
      <c r="W55" s="13" t="s">
        <v>11</v>
      </c>
      <c r="X55" s="17" t="s">
        <v>11</v>
      </c>
      <c r="Y55" s="195" t="s">
        <v>11</v>
      </c>
      <c r="Z55" s="13" t="s">
        <v>11</v>
      </c>
      <c r="AA55" s="17" t="s">
        <v>11</v>
      </c>
      <c r="AB55" s="17" t="s">
        <v>11</v>
      </c>
      <c r="AC55" s="17" t="s">
        <v>11</v>
      </c>
      <c r="AD55" s="17" t="s">
        <v>11</v>
      </c>
      <c r="AE55" s="17" t="s">
        <v>11</v>
      </c>
      <c r="AF55" s="17" t="s">
        <v>11</v>
      </c>
      <c r="AG55" s="17" t="s">
        <v>11</v>
      </c>
      <c r="AH55" s="17" t="s">
        <v>11</v>
      </c>
      <c r="AI55" s="17" t="s">
        <v>11</v>
      </c>
      <c r="AJ55" s="17" t="s">
        <v>11</v>
      </c>
      <c r="AK55" s="17" t="s">
        <v>11</v>
      </c>
      <c r="AL55" s="17" t="s">
        <v>11</v>
      </c>
      <c r="AM55" s="17" t="s">
        <v>11</v>
      </c>
      <c r="AN55" s="17" t="s">
        <v>11</v>
      </c>
      <c r="AO55" s="17" t="s">
        <v>11</v>
      </c>
      <c r="AP55" s="17" t="s">
        <v>11</v>
      </c>
      <c r="AQ55" s="195"/>
      <c r="AR55" s="13"/>
      <c r="AS55" s="17"/>
      <c r="AT55" s="195" t="s">
        <v>11</v>
      </c>
      <c r="AU55" s="195" t="s">
        <v>11</v>
      </c>
      <c r="AV55" s="195" t="s">
        <v>11</v>
      </c>
      <c r="AW55" s="195" t="s">
        <v>11</v>
      </c>
      <c r="AX55" s="195" t="s">
        <v>11</v>
      </c>
      <c r="AY55" s="195" t="s">
        <v>11</v>
      </c>
      <c r="AZ55" s="195" t="s">
        <v>11</v>
      </c>
      <c r="BA55" s="195" t="s">
        <v>11</v>
      </c>
      <c r="BB55" s="195" t="s">
        <v>11</v>
      </c>
      <c r="BC55" s="195" t="s">
        <v>11</v>
      </c>
      <c r="BD55" s="195" t="s">
        <v>11</v>
      </c>
      <c r="BE55" s="195" t="s">
        <v>11</v>
      </c>
      <c r="BF55" s="195" t="s">
        <v>11</v>
      </c>
      <c r="BG55" s="13" t="s">
        <v>11</v>
      </c>
      <c r="BH55" s="17" t="s">
        <v>11</v>
      </c>
      <c r="BI55" s="195"/>
      <c r="BJ55" s="13"/>
      <c r="BK55" s="17"/>
      <c r="BL55" s="195"/>
      <c r="BM55" s="13"/>
      <c r="BN55" s="17"/>
      <c r="BO55" s="17"/>
      <c r="BP55" s="17"/>
      <c r="BQ55" s="17"/>
      <c r="BR55" s="17"/>
      <c r="BS55" s="17"/>
      <c r="BT55" s="17"/>
      <c r="BU55" s="17"/>
      <c r="BV55" s="17"/>
      <c r="BW55" s="17"/>
      <c r="BX55" s="17"/>
      <c r="BY55" s="17"/>
      <c r="BZ55" s="17"/>
      <c r="CA55" s="17"/>
      <c r="CB55" s="17"/>
      <c r="CC55" s="17"/>
    </row>
    <row r="56" spans="1:81" s="91" customFormat="1" ht="12.75" customHeight="1">
      <c r="A56" s="573" t="s">
        <v>1545</v>
      </c>
      <c r="B56" s="573" t="s">
        <v>194</v>
      </c>
      <c r="C56" s="573" t="s">
        <v>1554</v>
      </c>
      <c r="D56" s="195">
        <f t="shared" ref="D56:D58" si="30">SUM(G56,J56,M56,P56,S56,V56,Y56,AB56,AE56,AH56,AK56,AN56)</f>
        <v>2</v>
      </c>
      <c r="E56" s="13">
        <f t="shared" ref="E56:E58" si="31">SUM(H56,K56,N56,Q56,T56,W56,Z56,AC56,AF56,AI56,AL56,AO56)</f>
        <v>164.38150000000002</v>
      </c>
      <c r="F56" s="17">
        <f t="shared" ref="F56:F58" si="32">AVERAGE(I56,L56,O56,R56,U56,X56,AA56,AD56,AG56,AJ56,AM56,AP56)</f>
        <v>0.85</v>
      </c>
      <c r="G56" s="195" t="s">
        <v>11</v>
      </c>
      <c r="H56" s="195" t="s">
        <v>11</v>
      </c>
      <c r="I56" s="195" t="s">
        <v>11</v>
      </c>
      <c r="J56" s="195" t="s">
        <v>11</v>
      </c>
      <c r="K56" s="195" t="s">
        <v>11</v>
      </c>
      <c r="L56" s="195" t="s">
        <v>11</v>
      </c>
      <c r="M56" s="195">
        <v>1</v>
      </c>
      <c r="N56" s="8">
        <v>84.273200000000003</v>
      </c>
      <c r="O56" s="17">
        <v>0.95</v>
      </c>
      <c r="P56" s="195" t="s">
        <v>11</v>
      </c>
      <c r="Q56" s="195" t="s">
        <v>11</v>
      </c>
      <c r="R56" s="195" t="s">
        <v>11</v>
      </c>
      <c r="S56" s="195">
        <v>1</v>
      </c>
      <c r="T56" s="13">
        <v>80.1083</v>
      </c>
      <c r="U56" s="17">
        <v>0.75</v>
      </c>
      <c r="V56" s="195" t="s">
        <v>11</v>
      </c>
      <c r="W56" s="13" t="s">
        <v>11</v>
      </c>
      <c r="X56" s="17" t="s">
        <v>11</v>
      </c>
      <c r="Y56" s="195" t="s">
        <v>11</v>
      </c>
      <c r="Z56" s="13" t="s">
        <v>11</v>
      </c>
      <c r="AA56" s="17" t="s">
        <v>11</v>
      </c>
      <c r="AB56" s="17" t="s">
        <v>11</v>
      </c>
      <c r="AC56" s="17" t="s">
        <v>11</v>
      </c>
      <c r="AD56" s="17" t="s">
        <v>11</v>
      </c>
      <c r="AE56" s="17" t="s">
        <v>11</v>
      </c>
      <c r="AF56" s="17" t="s">
        <v>11</v>
      </c>
      <c r="AG56" s="17" t="s">
        <v>11</v>
      </c>
      <c r="AH56" s="17" t="s">
        <v>11</v>
      </c>
      <c r="AI56" s="17" t="s">
        <v>11</v>
      </c>
      <c r="AJ56" s="17" t="s">
        <v>11</v>
      </c>
      <c r="AK56" s="17" t="s">
        <v>11</v>
      </c>
      <c r="AL56" s="17" t="s">
        <v>11</v>
      </c>
      <c r="AM56" s="17" t="s">
        <v>11</v>
      </c>
      <c r="AN56" s="17" t="s">
        <v>11</v>
      </c>
      <c r="AO56" s="17" t="s">
        <v>11</v>
      </c>
      <c r="AP56" s="17" t="s">
        <v>11</v>
      </c>
      <c r="AQ56" s="195"/>
      <c r="AR56" s="13"/>
      <c r="AS56" s="17"/>
      <c r="AT56" s="195" t="s">
        <v>11</v>
      </c>
      <c r="AU56" s="195" t="s">
        <v>11</v>
      </c>
      <c r="AV56" s="195" t="s">
        <v>11</v>
      </c>
      <c r="AW56" s="195" t="s">
        <v>11</v>
      </c>
      <c r="AX56" s="195" t="s">
        <v>11</v>
      </c>
      <c r="AY56" s="195" t="s">
        <v>11</v>
      </c>
      <c r="AZ56" s="195" t="s">
        <v>11</v>
      </c>
      <c r="BA56" s="195" t="s">
        <v>11</v>
      </c>
      <c r="BB56" s="195" t="s">
        <v>11</v>
      </c>
      <c r="BC56" s="195" t="s">
        <v>11</v>
      </c>
      <c r="BD56" s="195" t="s">
        <v>11</v>
      </c>
      <c r="BE56" s="195" t="s">
        <v>11</v>
      </c>
      <c r="BF56" s="195" t="s">
        <v>11</v>
      </c>
      <c r="BG56" s="13" t="s">
        <v>11</v>
      </c>
      <c r="BH56" s="17" t="s">
        <v>11</v>
      </c>
      <c r="BI56" s="195"/>
      <c r="BJ56" s="13"/>
      <c r="BK56" s="17"/>
      <c r="BL56" s="195"/>
      <c r="BM56" s="13"/>
      <c r="BN56" s="17"/>
      <c r="BO56" s="17"/>
      <c r="BP56" s="17"/>
      <c r="BQ56" s="17"/>
      <c r="BR56" s="17"/>
      <c r="BS56" s="17"/>
      <c r="BT56" s="17"/>
      <c r="BU56" s="17"/>
      <c r="BV56" s="17"/>
      <c r="BW56" s="17"/>
      <c r="BX56" s="17"/>
      <c r="BY56" s="17"/>
      <c r="BZ56" s="17"/>
      <c r="CA56" s="17"/>
      <c r="CB56" s="17"/>
      <c r="CC56" s="17"/>
    </row>
    <row r="57" spans="1:81" s="91" customFormat="1" ht="12.75" customHeight="1">
      <c r="A57" s="573" t="s">
        <v>1546</v>
      </c>
      <c r="B57" s="573" t="s">
        <v>195</v>
      </c>
      <c r="C57" s="573" t="s">
        <v>1555</v>
      </c>
      <c r="D57" s="195">
        <f t="shared" si="30"/>
        <v>10</v>
      </c>
      <c r="E57" s="13">
        <f t="shared" si="31"/>
        <v>2208.2415999999998</v>
      </c>
      <c r="F57" s="17">
        <f t="shared" si="32"/>
        <v>3.8352707955351475</v>
      </c>
      <c r="G57" s="195" t="s">
        <v>11</v>
      </c>
      <c r="H57" s="195" t="s">
        <v>11</v>
      </c>
      <c r="I57" s="195" t="s">
        <v>11</v>
      </c>
      <c r="J57" s="195" t="s">
        <v>11</v>
      </c>
      <c r="K57" s="195" t="s">
        <v>11</v>
      </c>
      <c r="L57" s="195" t="s">
        <v>11</v>
      </c>
      <c r="M57" s="195" t="s">
        <v>11</v>
      </c>
      <c r="N57" s="195" t="s">
        <v>11</v>
      </c>
      <c r="O57" s="195" t="s">
        <v>11</v>
      </c>
      <c r="P57" s="195" t="s">
        <v>11</v>
      </c>
      <c r="Q57" s="195" t="s">
        <v>11</v>
      </c>
      <c r="R57" s="195" t="s">
        <v>11</v>
      </c>
      <c r="S57" s="195" t="s">
        <v>11</v>
      </c>
      <c r="T57" s="13" t="s">
        <v>11</v>
      </c>
      <c r="U57" s="17" t="s">
        <v>11</v>
      </c>
      <c r="V57" s="195">
        <v>3</v>
      </c>
      <c r="W57" s="13">
        <v>409.73359999999997</v>
      </c>
      <c r="X57" s="17">
        <v>3.4166187005410347</v>
      </c>
      <c r="Y57" s="195" t="s">
        <v>11</v>
      </c>
      <c r="Z57" s="13" t="s">
        <v>11</v>
      </c>
      <c r="AA57" s="17" t="s">
        <v>11</v>
      </c>
      <c r="AB57" s="17" t="s">
        <v>11</v>
      </c>
      <c r="AC57" s="17" t="s">
        <v>11</v>
      </c>
      <c r="AD57" s="17" t="s">
        <v>11</v>
      </c>
      <c r="AE57" s="17" t="s">
        <v>11</v>
      </c>
      <c r="AF57" s="17" t="s">
        <v>11</v>
      </c>
      <c r="AG57" s="17" t="s">
        <v>11</v>
      </c>
      <c r="AH57" s="195">
        <v>7</v>
      </c>
      <c r="AI57" s="13">
        <v>1798.508</v>
      </c>
      <c r="AJ57" s="17">
        <v>4.2539228905292603</v>
      </c>
      <c r="AK57" s="17" t="s">
        <v>11</v>
      </c>
      <c r="AL57" s="17" t="s">
        <v>11</v>
      </c>
      <c r="AM57" s="17" t="s">
        <v>11</v>
      </c>
      <c r="AN57" s="17" t="s">
        <v>11</v>
      </c>
      <c r="AO57" s="17" t="s">
        <v>11</v>
      </c>
      <c r="AP57" s="17" t="s">
        <v>11</v>
      </c>
      <c r="AQ57" s="195"/>
      <c r="AR57" s="13"/>
      <c r="AS57" s="17"/>
      <c r="AT57" s="168">
        <v>5</v>
      </c>
      <c r="AU57" s="13">
        <v>628.50330000000008</v>
      </c>
      <c r="AV57" s="17">
        <v>3.9667285279170366</v>
      </c>
      <c r="AW57" s="195" t="s">
        <v>11</v>
      </c>
      <c r="AX57" s="195" t="s">
        <v>11</v>
      </c>
      <c r="AY57" s="195" t="s">
        <v>11</v>
      </c>
      <c r="AZ57" s="195">
        <v>1</v>
      </c>
      <c r="BA57" s="8">
        <v>139.56700000000001</v>
      </c>
      <c r="BB57" s="17">
        <v>4.75</v>
      </c>
      <c r="BC57" s="195">
        <v>1</v>
      </c>
      <c r="BD57" s="13">
        <v>348.392</v>
      </c>
      <c r="BE57" s="17">
        <v>4</v>
      </c>
      <c r="BF57" s="195" t="s">
        <v>11</v>
      </c>
      <c r="BG57" s="13" t="s">
        <v>11</v>
      </c>
      <c r="BH57" s="17" t="s">
        <v>11</v>
      </c>
      <c r="BI57" s="195"/>
      <c r="BJ57" s="13"/>
      <c r="BK57" s="17"/>
      <c r="BL57" s="195"/>
      <c r="BM57" s="13"/>
      <c r="BN57" s="17"/>
      <c r="BO57" s="17"/>
      <c r="BP57" s="17"/>
      <c r="BQ57" s="17"/>
      <c r="BR57" s="17"/>
      <c r="BS57" s="17"/>
      <c r="BT57" s="17"/>
      <c r="BU57" s="195"/>
      <c r="BV57" s="13"/>
      <c r="BW57" s="17"/>
      <c r="BX57" s="17"/>
      <c r="BY57" s="17"/>
      <c r="BZ57" s="17"/>
      <c r="CA57" s="17"/>
      <c r="CB57" s="17"/>
      <c r="CC57" s="17"/>
    </row>
    <row r="58" spans="1:81" s="91" customFormat="1" ht="12.75" customHeight="1">
      <c r="A58" s="573" t="s">
        <v>1547</v>
      </c>
      <c r="B58" s="573" t="s">
        <v>1556</v>
      </c>
      <c r="C58" s="573" t="s">
        <v>1548</v>
      </c>
      <c r="D58" s="195">
        <f t="shared" si="30"/>
        <v>1</v>
      </c>
      <c r="E58" s="13">
        <f t="shared" si="31"/>
        <v>68.784100000000009</v>
      </c>
      <c r="F58" s="17">
        <f t="shared" si="32"/>
        <v>4</v>
      </c>
      <c r="G58" s="195" t="s">
        <v>11</v>
      </c>
      <c r="H58" s="195" t="s">
        <v>11</v>
      </c>
      <c r="I58" s="195" t="s">
        <v>11</v>
      </c>
      <c r="J58" s="195" t="s">
        <v>11</v>
      </c>
      <c r="K58" s="195" t="s">
        <v>11</v>
      </c>
      <c r="L58" s="195" t="s">
        <v>11</v>
      </c>
      <c r="M58" s="195" t="s">
        <v>11</v>
      </c>
      <c r="N58" s="195" t="s">
        <v>11</v>
      </c>
      <c r="O58" s="195" t="s">
        <v>11</v>
      </c>
      <c r="P58" s="195" t="s">
        <v>11</v>
      </c>
      <c r="Q58" s="195" t="s">
        <v>11</v>
      </c>
      <c r="R58" s="195" t="s">
        <v>11</v>
      </c>
      <c r="S58" s="195">
        <v>1</v>
      </c>
      <c r="T58" s="13">
        <v>68.784100000000009</v>
      </c>
      <c r="U58" s="17">
        <v>4</v>
      </c>
      <c r="V58" s="195" t="s">
        <v>11</v>
      </c>
      <c r="W58" s="13" t="s">
        <v>11</v>
      </c>
      <c r="X58" s="17" t="s">
        <v>11</v>
      </c>
      <c r="Y58" s="195" t="s">
        <v>11</v>
      </c>
      <c r="Z58" s="13" t="s">
        <v>11</v>
      </c>
      <c r="AA58" s="17" t="s">
        <v>11</v>
      </c>
      <c r="AB58" s="17" t="s">
        <v>11</v>
      </c>
      <c r="AC58" s="17" t="s">
        <v>11</v>
      </c>
      <c r="AD58" s="17" t="s">
        <v>11</v>
      </c>
      <c r="AE58" s="17" t="s">
        <v>11</v>
      </c>
      <c r="AF58" s="17" t="s">
        <v>11</v>
      </c>
      <c r="AG58" s="17" t="s">
        <v>11</v>
      </c>
      <c r="AH58" s="17" t="s">
        <v>11</v>
      </c>
      <c r="AI58" s="17" t="s">
        <v>11</v>
      </c>
      <c r="AJ58" s="17" t="s">
        <v>11</v>
      </c>
      <c r="AK58" s="17" t="s">
        <v>11</v>
      </c>
      <c r="AL58" s="17" t="s">
        <v>11</v>
      </c>
      <c r="AM58" s="17" t="s">
        <v>11</v>
      </c>
      <c r="AN58" s="17" t="s">
        <v>11</v>
      </c>
      <c r="AO58" s="17" t="s">
        <v>11</v>
      </c>
      <c r="AP58" s="17" t="s">
        <v>11</v>
      </c>
      <c r="AQ58" s="195"/>
      <c r="AR58" s="13"/>
      <c r="AS58" s="17"/>
      <c r="AT58" s="195" t="s">
        <v>11</v>
      </c>
      <c r="AU58" s="195" t="s">
        <v>11</v>
      </c>
      <c r="AV58" s="195" t="s">
        <v>11</v>
      </c>
      <c r="AW58" s="195" t="s">
        <v>11</v>
      </c>
      <c r="AX58" s="195" t="s">
        <v>11</v>
      </c>
      <c r="AY58" s="195" t="s">
        <v>11</v>
      </c>
      <c r="AZ58" s="195" t="s">
        <v>11</v>
      </c>
      <c r="BA58" s="195" t="s">
        <v>11</v>
      </c>
      <c r="BB58" s="195" t="s">
        <v>11</v>
      </c>
      <c r="BC58" s="195" t="s">
        <v>11</v>
      </c>
      <c r="BD58" s="195" t="s">
        <v>11</v>
      </c>
      <c r="BE58" s="195" t="s">
        <v>11</v>
      </c>
      <c r="BF58" s="195" t="s">
        <v>11</v>
      </c>
      <c r="BG58" s="13" t="s">
        <v>11</v>
      </c>
      <c r="BH58" s="17" t="s">
        <v>11</v>
      </c>
      <c r="BI58" s="195"/>
      <c r="BJ58" s="13"/>
      <c r="BK58" s="17"/>
      <c r="BL58" s="195"/>
      <c r="BM58" s="13"/>
      <c r="BN58" s="17"/>
      <c r="BO58" s="17"/>
      <c r="BP58" s="17"/>
      <c r="BQ58" s="17"/>
      <c r="BR58" s="17"/>
      <c r="BS58" s="17"/>
      <c r="BT58" s="17"/>
      <c r="BU58" s="17"/>
      <c r="BV58" s="17"/>
      <c r="BW58" s="17"/>
      <c r="BX58" s="17"/>
      <c r="BY58" s="17"/>
      <c r="BZ58" s="17"/>
      <c r="CA58" s="17"/>
      <c r="CB58" s="17"/>
      <c r="CC58" s="17"/>
    </row>
    <row r="59" spans="1:81" s="183" customFormat="1" ht="12.75" customHeight="1">
      <c r="A59" s="416" t="s">
        <v>723</v>
      </c>
      <c r="B59" s="785" t="s">
        <v>233</v>
      </c>
      <c r="C59" s="785" t="s">
        <v>4536</v>
      </c>
      <c r="D59" s="1198"/>
      <c r="E59" s="1198"/>
      <c r="F59" s="1198"/>
      <c r="G59" s="1198"/>
      <c r="H59" s="1198"/>
      <c r="I59" s="1198"/>
      <c r="J59" s="1198"/>
      <c r="K59" s="1198"/>
      <c r="L59" s="1198"/>
      <c r="M59" s="1198"/>
      <c r="N59" s="1198"/>
      <c r="O59" s="1198"/>
      <c r="P59" s="1198"/>
      <c r="Q59" s="1198"/>
      <c r="R59" s="1198"/>
      <c r="S59" s="1198"/>
      <c r="T59" s="1198"/>
      <c r="U59" s="1198"/>
      <c r="V59" s="1198"/>
      <c r="W59" s="1198"/>
      <c r="X59" s="1198"/>
      <c r="Y59" s="1198"/>
      <c r="Z59" s="1198"/>
      <c r="AA59" s="1198"/>
      <c r="AB59" s="1198"/>
      <c r="AC59" s="1198"/>
      <c r="AD59" s="1198"/>
      <c r="AE59" s="1198"/>
      <c r="AF59" s="1198"/>
      <c r="AG59" s="1198"/>
      <c r="AH59" s="1198"/>
      <c r="AI59" s="1198"/>
      <c r="AJ59" s="1198"/>
      <c r="AK59" s="1198"/>
      <c r="AL59" s="1198"/>
      <c r="AM59" s="1198"/>
      <c r="AN59" s="1198"/>
      <c r="AO59" s="1198"/>
      <c r="AP59" s="1198"/>
      <c r="AQ59" s="1198"/>
      <c r="AR59" s="1198"/>
      <c r="AS59" s="1198"/>
      <c r="AT59" s="1198"/>
      <c r="AU59" s="1198"/>
      <c r="AV59" s="1198"/>
      <c r="AW59" s="1198"/>
      <c r="AX59" s="1198"/>
      <c r="AY59" s="1198"/>
      <c r="AZ59" s="1198"/>
      <c r="BA59" s="1198"/>
      <c r="BB59" s="1198"/>
      <c r="BC59" s="1198"/>
      <c r="BD59" s="1198"/>
      <c r="BE59" s="1198"/>
      <c r="BF59" s="1198"/>
      <c r="BG59" s="1198"/>
      <c r="BH59" s="1198"/>
      <c r="BI59" s="1198"/>
      <c r="BJ59" s="1198"/>
      <c r="BK59" s="1198"/>
      <c r="BL59" s="1198"/>
      <c r="BM59" s="1198"/>
      <c r="BN59" s="1198"/>
      <c r="BO59" s="1198"/>
      <c r="BP59" s="1198"/>
      <c r="BQ59" s="1198"/>
      <c r="BR59" s="1198"/>
      <c r="BS59" s="1198"/>
      <c r="BT59" s="1198"/>
      <c r="BU59" s="1198"/>
      <c r="BV59" s="1198"/>
      <c r="BW59" s="1198"/>
      <c r="BX59" s="1198"/>
      <c r="BY59" s="1198"/>
      <c r="BZ59" s="1198"/>
      <c r="CA59" s="1198"/>
      <c r="CB59" s="1198"/>
      <c r="CC59" s="1198"/>
    </row>
    <row r="60" spans="1:81" s="91" customFormat="1" ht="12.75" customHeight="1">
      <c r="A60" s="1200" t="s">
        <v>4537</v>
      </c>
      <c r="B60" s="1200" t="s">
        <v>4392</v>
      </c>
      <c r="C60" s="1200" t="s">
        <v>4531</v>
      </c>
      <c r="D60" s="870" t="s">
        <v>11</v>
      </c>
      <c r="E60" s="870" t="s">
        <v>11</v>
      </c>
      <c r="F60" s="870" t="s">
        <v>11</v>
      </c>
      <c r="G60" s="870" t="s">
        <v>11</v>
      </c>
      <c r="H60" s="870" t="s">
        <v>11</v>
      </c>
      <c r="I60" s="870" t="s">
        <v>11</v>
      </c>
      <c r="J60" s="870" t="s">
        <v>11</v>
      </c>
      <c r="K60" s="870" t="s">
        <v>11</v>
      </c>
      <c r="L60" s="870" t="s">
        <v>11</v>
      </c>
      <c r="M60" s="870" t="s">
        <v>11</v>
      </c>
      <c r="N60" s="870" t="s">
        <v>11</v>
      </c>
      <c r="O60" s="870" t="s">
        <v>11</v>
      </c>
      <c r="P60" s="195" t="s">
        <v>11</v>
      </c>
      <c r="Q60" s="195" t="s">
        <v>11</v>
      </c>
      <c r="R60" s="195" t="s">
        <v>11</v>
      </c>
      <c r="S60" s="195" t="s">
        <v>11</v>
      </c>
      <c r="T60" s="195" t="s">
        <v>11</v>
      </c>
      <c r="U60" s="195" t="s">
        <v>11</v>
      </c>
      <c r="V60" s="870" t="s">
        <v>11</v>
      </c>
      <c r="W60" s="870" t="s">
        <v>11</v>
      </c>
      <c r="X60" s="870" t="s">
        <v>11</v>
      </c>
      <c r="Y60" s="870" t="s">
        <v>11</v>
      </c>
      <c r="Z60" s="870" t="s">
        <v>11</v>
      </c>
      <c r="AA60" s="870" t="s">
        <v>11</v>
      </c>
      <c r="AB60" s="870" t="s">
        <v>11</v>
      </c>
      <c r="AC60" s="870" t="s">
        <v>11</v>
      </c>
      <c r="AD60" s="870" t="s">
        <v>11</v>
      </c>
      <c r="AE60" s="870" t="s">
        <v>11</v>
      </c>
      <c r="AF60" s="870" t="s">
        <v>11</v>
      </c>
      <c r="AG60" s="870" t="s">
        <v>11</v>
      </c>
      <c r="AH60" s="870" t="s">
        <v>11</v>
      </c>
      <c r="AI60" s="870" t="s">
        <v>11</v>
      </c>
      <c r="AJ60" s="870" t="s">
        <v>11</v>
      </c>
      <c r="AK60" s="870" t="s">
        <v>11</v>
      </c>
      <c r="AL60" s="870" t="s">
        <v>11</v>
      </c>
      <c r="AM60" s="870" t="s">
        <v>11</v>
      </c>
      <c r="AN60" s="870" t="s">
        <v>11</v>
      </c>
      <c r="AO60" s="870" t="s">
        <v>11</v>
      </c>
      <c r="AP60" s="870" t="s">
        <v>11</v>
      </c>
      <c r="AQ60" s="870"/>
      <c r="AR60" s="870"/>
      <c r="AS60" s="870"/>
      <c r="AT60" s="223">
        <v>2</v>
      </c>
      <c r="AU60" s="61">
        <v>48.817599999999999</v>
      </c>
      <c r="AV60" s="232">
        <v>3.5</v>
      </c>
      <c r="AW60" s="870" t="s">
        <v>11</v>
      </c>
      <c r="AX60" s="870" t="s">
        <v>11</v>
      </c>
      <c r="AY60" s="870" t="s">
        <v>11</v>
      </c>
      <c r="AZ60" s="870" t="s">
        <v>11</v>
      </c>
      <c r="BA60" s="870" t="s">
        <v>11</v>
      </c>
      <c r="BB60" s="870" t="s">
        <v>11</v>
      </c>
      <c r="BC60" s="870" t="s">
        <v>11</v>
      </c>
      <c r="BD60" s="870" t="s">
        <v>11</v>
      </c>
      <c r="BE60" s="870" t="s">
        <v>11</v>
      </c>
      <c r="BF60" s="195">
        <v>3</v>
      </c>
      <c r="BG60" s="13">
        <v>62.863999999999997</v>
      </c>
      <c r="BH60" s="17">
        <v>2.7777790150165433</v>
      </c>
      <c r="BI60" s="870"/>
      <c r="BJ60" s="870"/>
      <c r="BK60" s="870"/>
      <c r="BL60" s="870"/>
      <c r="BM60" s="870"/>
      <c r="BN60" s="870"/>
      <c r="BO60" s="870"/>
      <c r="BP60" s="870"/>
      <c r="BQ60" s="870"/>
      <c r="BR60" s="870"/>
      <c r="BS60" s="870"/>
      <c r="BT60" s="870"/>
      <c r="BU60" s="870"/>
      <c r="BV60" s="870"/>
      <c r="BW60" s="870"/>
      <c r="BX60" s="870"/>
      <c r="BY60" s="870"/>
      <c r="BZ60" s="870"/>
      <c r="CA60" s="870"/>
      <c r="CB60" s="870"/>
      <c r="CC60" s="870"/>
    </row>
    <row r="61" spans="1:81" s="91" customFormat="1" ht="12.75" customHeight="1">
      <c r="A61" s="1199" t="s">
        <v>723</v>
      </c>
      <c r="B61" s="1199" t="s">
        <v>40</v>
      </c>
      <c r="C61" s="1199" t="s">
        <v>724</v>
      </c>
      <c r="D61" s="195"/>
      <c r="E61" s="195"/>
      <c r="F61" s="195"/>
      <c r="G61" s="195"/>
      <c r="H61" s="195"/>
      <c r="I61" s="195"/>
      <c r="J61" s="195"/>
      <c r="K61" s="195"/>
      <c r="L61" s="195"/>
      <c r="M61" s="195"/>
      <c r="N61" s="195"/>
      <c r="O61" s="195"/>
      <c r="P61" s="195" t="s">
        <v>11</v>
      </c>
      <c r="Q61" s="195" t="s">
        <v>11</v>
      </c>
      <c r="R61" s="195" t="s">
        <v>11</v>
      </c>
      <c r="S61" s="195" t="s">
        <v>11</v>
      </c>
      <c r="T61" s="195" t="s">
        <v>11</v>
      </c>
      <c r="U61" s="195" t="s">
        <v>11</v>
      </c>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195"/>
      <c r="BK61" s="195"/>
      <c r="BL61" s="195"/>
      <c r="BM61" s="195"/>
      <c r="BN61" s="195"/>
      <c r="BO61" s="195"/>
      <c r="BP61" s="195"/>
      <c r="BQ61" s="195"/>
      <c r="BR61" s="195"/>
      <c r="BS61" s="195"/>
      <c r="BT61" s="195"/>
      <c r="BU61" s="195"/>
      <c r="BV61" s="195"/>
      <c r="BW61" s="195"/>
      <c r="BX61" s="195"/>
      <c r="BY61" s="195"/>
      <c r="BZ61" s="195"/>
      <c r="CA61" s="195"/>
      <c r="CB61" s="195"/>
      <c r="CC61" s="195"/>
    </row>
    <row r="62" spans="1:81" s="91" customFormat="1" ht="12.75" customHeight="1">
      <c r="A62" s="1196" t="s">
        <v>1538</v>
      </c>
      <c r="B62" s="1196" t="s">
        <v>188</v>
      </c>
      <c r="C62" s="1196" t="s">
        <v>1539</v>
      </c>
      <c r="D62" s="870" t="s">
        <v>11</v>
      </c>
      <c r="E62" s="870" t="s">
        <v>11</v>
      </c>
      <c r="F62" s="870" t="s">
        <v>11</v>
      </c>
      <c r="G62" s="870" t="s">
        <v>11</v>
      </c>
      <c r="H62" s="870" t="s">
        <v>11</v>
      </c>
      <c r="I62" s="870" t="s">
        <v>11</v>
      </c>
      <c r="J62" s="870" t="s">
        <v>11</v>
      </c>
      <c r="K62" s="870" t="s">
        <v>11</v>
      </c>
      <c r="L62" s="870" t="s">
        <v>11</v>
      </c>
      <c r="M62" s="870" t="s">
        <v>11</v>
      </c>
      <c r="N62" s="870" t="s">
        <v>11</v>
      </c>
      <c r="O62" s="870" t="s">
        <v>11</v>
      </c>
      <c r="P62" s="195" t="s">
        <v>11</v>
      </c>
      <c r="Q62" s="195" t="s">
        <v>11</v>
      </c>
      <c r="R62" s="195" t="s">
        <v>11</v>
      </c>
      <c r="S62" s="195" t="s">
        <v>11</v>
      </c>
      <c r="T62" s="195" t="s">
        <v>11</v>
      </c>
      <c r="U62" s="195" t="s">
        <v>11</v>
      </c>
      <c r="V62" s="195" t="s">
        <v>11</v>
      </c>
      <c r="W62" s="195" t="s">
        <v>11</v>
      </c>
      <c r="X62" s="195" t="s">
        <v>11</v>
      </c>
      <c r="Y62" s="195" t="s">
        <v>11</v>
      </c>
      <c r="Z62" s="195" t="s">
        <v>11</v>
      </c>
      <c r="AA62" s="195" t="s">
        <v>11</v>
      </c>
      <c r="AB62" s="195" t="s">
        <v>11</v>
      </c>
      <c r="AC62" s="195" t="s">
        <v>11</v>
      </c>
      <c r="AD62" s="195" t="s">
        <v>11</v>
      </c>
      <c r="AE62" s="195" t="s">
        <v>11</v>
      </c>
      <c r="AF62" s="195" t="s">
        <v>11</v>
      </c>
      <c r="AG62" s="195" t="s">
        <v>11</v>
      </c>
      <c r="AH62" s="195" t="s">
        <v>11</v>
      </c>
      <c r="AI62" s="195" t="s">
        <v>11</v>
      </c>
      <c r="AJ62" s="195" t="s">
        <v>11</v>
      </c>
      <c r="AK62" s="195" t="s">
        <v>11</v>
      </c>
      <c r="AL62" s="195" t="s">
        <v>11</v>
      </c>
      <c r="AM62" s="195" t="s">
        <v>11</v>
      </c>
      <c r="AN62" s="195" t="s">
        <v>11</v>
      </c>
      <c r="AO62" s="195" t="s">
        <v>11</v>
      </c>
      <c r="AP62" s="195" t="s">
        <v>11</v>
      </c>
      <c r="AQ62" s="870"/>
      <c r="AR62" s="870"/>
      <c r="AS62" s="870"/>
      <c r="AT62" s="195" t="s">
        <v>11</v>
      </c>
      <c r="AU62" s="195" t="s">
        <v>11</v>
      </c>
      <c r="AV62" s="195" t="s">
        <v>11</v>
      </c>
      <c r="AW62" s="195" t="s">
        <v>11</v>
      </c>
      <c r="AX62" s="195" t="s">
        <v>11</v>
      </c>
      <c r="AY62" s="195" t="s">
        <v>11</v>
      </c>
      <c r="AZ62" s="195" t="s">
        <v>11</v>
      </c>
      <c r="BA62" s="195" t="s">
        <v>11</v>
      </c>
      <c r="BB62" s="195" t="s">
        <v>11</v>
      </c>
      <c r="BC62" s="195" t="s">
        <v>11</v>
      </c>
      <c r="BD62" s="195" t="s">
        <v>11</v>
      </c>
      <c r="BE62" s="195" t="s">
        <v>11</v>
      </c>
      <c r="BF62" s="195" t="s">
        <v>11</v>
      </c>
      <c r="BG62" s="195" t="s">
        <v>11</v>
      </c>
      <c r="BH62" s="195" t="s">
        <v>11</v>
      </c>
      <c r="BI62" s="195"/>
      <c r="BJ62" s="195"/>
      <c r="BK62" s="195"/>
      <c r="BL62" s="195"/>
      <c r="BM62" s="195"/>
      <c r="BN62" s="195"/>
      <c r="BO62" s="195"/>
      <c r="BP62" s="195"/>
      <c r="BQ62" s="195"/>
      <c r="BR62" s="195"/>
      <c r="BS62" s="195"/>
      <c r="BT62" s="195"/>
      <c r="BU62" s="195"/>
      <c r="BV62" s="195"/>
      <c r="BW62" s="195"/>
      <c r="BX62" s="195"/>
      <c r="BY62" s="195"/>
      <c r="BZ62" s="195"/>
      <c r="CA62" s="195"/>
      <c r="CB62" s="195"/>
      <c r="CC62" s="195"/>
    </row>
    <row r="63" spans="1:81" s="91" customFormat="1" ht="12.75" customHeight="1">
      <c r="A63" s="1196" t="s">
        <v>1540</v>
      </c>
      <c r="B63" s="1196" t="s">
        <v>189</v>
      </c>
      <c r="C63" s="1196" t="s">
        <v>1549</v>
      </c>
      <c r="D63" s="870" t="s">
        <v>11</v>
      </c>
      <c r="E63" s="870" t="s">
        <v>11</v>
      </c>
      <c r="F63" s="870" t="s">
        <v>11</v>
      </c>
      <c r="G63" s="870" t="s">
        <v>11</v>
      </c>
      <c r="H63" s="870" t="s">
        <v>11</v>
      </c>
      <c r="I63" s="870" t="s">
        <v>11</v>
      </c>
      <c r="J63" s="870" t="s">
        <v>11</v>
      </c>
      <c r="K63" s="870" t="s">
        <v>11</v>
      </c>
      <c r="L63" s="870" t="s">
        <v>11</v>
      </c>
      <c r="M63" s="870" t="s">
        <v>11</v>
      </c>
      <c r="N63" s="870" t="s">
        <v>11</v>
      </c>
      <c r="O63" s="870" t="s">
        <v>11</v>
      </c>
      <c r="P63" s="195" t="s">
        <v>11</v>
      </c>
      <c r="Q63" s="195" t="s">
        <v>11</v>
      </c>
      <c r="R63" s="195" t="s">
        <v>11</v>
      </c>
      <c r="S63" s="195" t="s">
        <v>11</v>
      </c>
      <c r="T63" s="195" t="s">
        <v>11</v>
      </c>
      <c r="U63" s="195" t="s">
        <v>11</v>
      </c>
      <c r="V63" s="195" t="s">
        <v>11</v>
      </c>
      <c r="W63" s="195" t="s">
        <v>11</v>
      </c>
      <c r="X63" s="195" t="s">
        <v>11</v>
      </c>
      <c r="Y63" s="195" t="s">
        <v>11</v>
      </c>
      <c r="Z63" s="195" t="s">
        <v>11</v>
      </c>
      <c r="AA63" s="195" t="s">
        <v>11</v>
      </c>
      <c r="AB63" s="195" t="s">
        <v>11</v>
      </c>
      <c r="AC63" s="195" t="s">
        <v>11</v>
      </c>
      <c r="AD63" s="195" t="s">
        <v>11</v>
      </c>
      <c r="AE63" s="195" t="s">
        <v>11</v>
      </c>
      <c r="AF63" s="195" t="s">
        <v>11</v>
      </c>
      <c r="AG63" s="195" t="s">
        <v>11</v>
      </c>
      <c r="AH63" s="195" t="s">
        <v>11</v>
      </c>
      <c r="AI63" s="195" t="s">
        <v>11</v>
      </c>
      <c r="AJ63" s="195" t="s">
        <v>11</v>
      </c>
      <c r="AK63" s="195" t="s">
        <v>11</v>
      </c>
      <c r="AL63" s="195" t="s">
        <v>11</v>
      </c>
      <c r="AM63" s="195" t="s">
        <v>11</v>
      </c>
      <c r="AN63" s="195" t="s">
        <v>11</v>
      </c>
      <c r="AO63" s="195" t="s">
        <v>11</v>
      </c>
      <c r="AP63" s="195" t="s">
        <v>11</v>
      </c>
      <c r="AQ63" s="870"/>
      <c r="AR63" s="870"/>
      <c r="AS63" s="870"/>
      <c r="AT63" s="195" t="s">
        <v>11</v>
      </c>
      <c r="AU63" s="195" t="s">
        <v>11</v>
      </c>
      <c r="AV63" s="195" t="s">
        <v>11</v>
      </c>
      <c r="AW63" s="195" t="s">
        <v>11</v>
      </c>
      <c r="AX63" s="195" t="s">
        <v>11</v>
      </c>
      <c r="AY63" s="195" t="s">
        <v>11</v>
      </c>
      <c r="AZ63" s="195" t="s">
        <v>11</v>
      </c>
      <c r="BA63" s="195" t="s">
        <v>11</v>
      </c>
      <c r="BB63" s="195" t="s">
        <v>11</v>
      </c>
      <c r="BC63" s="195" t="s">
        <v>11</v>
      </c>
      <c r="BD63" s="195" t="s">
        <v>11</v>
      </c>
      <c r="BE63" s="195" t="s">
        <v>11</v>
      </c>
      <c r="BF63" s="195">
        <v>2</v>
      </c>
      <c r="BG63" s="13">
        <v>27.939</v>
      </c>
      <c r="BH63" s="17">
        <v>2.4999928415476571</v>
      </c>
      <c r="BI63" s="195"/>
      <c r="BJ63" s="195"/>
      <c r="BK63" s="195"/>
      <c r="BL63" s="195"/>
      <c r="BM63" s="195"/>
      <c r="BN63" s="195"/>
      <c r="BO63" s="195"/>
      <c r="BP63" s="195"/>
      <c r="BQ63" s="195"/>
      <c r="BR63" s="195"/>
      <c r="BS63" s="195"/>
      <c r="BT63" s="195"/>
      <c r="BU63" s="195"/>
      <c r="BV63" s="195"/>
      <c r="BW63" s="195"/>
      <c r="BX63" s="195"/>
      <c r="BY63" s="195"/>
      <c r="BZ63" s="195"/>
      <c r="CA63" s="195"/>
      <c r="CB63" s="195"/>
      <c r="CC63" s="195"/>
    </row>
    <row r="64" spans="1:81" s="91" customFormat="1" ht="12.75" customHeight="1">
      <c r="A64" s="1196" t="s">
        <v>1541</v>
      </c>
      <c r="B64" s="1196" t="s">
        <v>190</v>
      </c>
      <c r="C64" s="1196" t="s">
        <v>1550</v>
      </c>
      <c r="D64" s="870" t="s">
        <v>11</v>
      </c>
      <c r="E64" s="870" t="s">
        <v>11</v>
      </c>
      <c r="F64" s="870" t="s">
        <v>11</v>
      </c>
      <c r="G64" s="870" t="s">
        <v>11</v>
      </c>
      <c r="H64" s="870" t="s">
        <v>11</v>
      </c>
      <c r="I64" s="870" t="s">
        <v>11</v>
      </c>
      <c r="J64" s="870" t="s">
        <v>11</v>
      </c>
      <c r="K64" s="870" t="s">
        <v>11</v>
      </c>
      <c r="L64" s="870" t="s">
        <v>11</v>
      </c>
      <c r="M64" s="870" t="s">
        <v>11</v>
      </c>
      <c r="N64" s="870" t="s">
        <v>11</v>
      </c>
      <c r="O64" s="870" t="s">
        <v>11</v>
      </c>
      <c r="P64" s="195" t="s">
        <v>11</v>
      </c>
      <c r="Q64" s="195" t="s">
        <v>11</v>
      </c>
      <c r="R64" s="195" t="s">
        <v>11</v>
      </c>
      <c r="S64" s="195" t="s">
        <v>11</v>
      </c>
      <c r="T64" s="195" t="s">
        <v>11</v>
      </c>
      <c r="U64" s="195" t="s">
        <v>11</v>
      </c>
      <c r="V64" s="195" t="s">
        <v>11</v>
      </c>
      <c r="W64" s="195" t="s">
        <v>11</v>
      </c>
      <c r="X64" s="195" t="s">
        <v>11</v>
      </c>
      <c r="Y64" s="195" t="s">
        <v>11</v>
      </c>
      <c r="Z64" s="195" t="s">
        <v>11</v>
      </c>
      <c r="AA64" s="195" t="s">
        <v>11</v>
      </c>
      <c r="AB64" s="195" t="s">
        <v>11</v>
      </c>
      <c r="AC64" s="195" t="s">
        <v>11</v>
      </c>
      <c r="AD64" s="195" t="s">
        <v>11</v>
      </c>
      <c r="AE64" s="195" t="s">
        <v>11</v>
      </c>
      <c r="AF64" s="195" t="s">
        <v>11</v>
      </c>
      <c r="AG64" s="195" t="s">
        <v>11</v>
      </c>
      <c r="AH64" s="195" t="s">
        <v>11</v>
      </c>
      <c r="AI64" s="195" t="s">
        <v>11</v>
      </c>
      <c r="AJ64" s="195" t="s">
        <v>11</v>
      </c>
      <c r="AK64" s="195" t="s">
        <v>11</v>
      </c>
      <c r="AL64" s="195" t="s">
        <v>11</v>
      </c>
      <c r="AM64" s="195" t="s">
        <v>11</v>
      </c>
      <c r="AN64" s="195" t="s">
        <v>11</v>
      </c>
      <c r="AO64" s="195" t="s">
        <v>11</v>
      </c>
      <c r="AP64" s="195" t="s">
        <v>11</v>
      </c>
      <c r="AQ64" s="870"/>
      <c r="AR64" s="870"/>
      <c r="AS64" s="870"/>
      <c r="AT64" s="168">
        <v>2</v>
      </c>
      <c r="AU64" s="13">
        <v>48.817599999999999</v>
      </c>
      <c r="AV64" s="17">
        <v>3.5</v>
      </c>
      <c r="AW64" s="195" t="s">
        <v>11</v>
      </c>
      <c r="AX64" s="195" t="s">
        <v>11</v>
      </c>
      <c r="AY64" s="195" t="s">
        <v>11</v>
      </c>
      <c r="AZ64" s="195" t="s">
        <v>11</v>
      </c>
      <c r="BA64" s="195" t="s">
        <v>11</v>
      </c>
      <c r="BB64" s="195" t="s">
        <v>11</v>
      </c>
      <c r="BC64" s="195" t="s">
        <v>11</v>
      </c>
      <c r="BD64" s="195" t="s">
        <v>11</v>
      </c>
      <c r="BE64" s="195" t="s">
        <v>11</v>
      </c>
      <c r="BF64" s="195">
        <v>1</v>
      </c>
      <c r="BG64" s="13">
        <v>34.924999999999997</v>
      </c>
      <c r="BH64" s="17">
        <v>3</v>
      </c>
      <c r="BI64" s="195"/>
      <c r="BJ64" s="195"/>
      <c r="BK64" s="195"/>
      <c r="BL64" s="195"/>
      <c r="BM64" s="195"/>
      <c r="BN64" s="195"/>
      <c r="BO64" s="195"/>
      <c r="BP64" s="195"/>
      <c r="BQ64" s="195"/>
      <c r="BR64" s="195"/>
      <c r="BS64" s="195"/>
      <c r="BT64" s="195"/>
      <c r="BU64" s="195"/>
      <c r="BV64" s="195"/>
      <c r="BW64" s="195"/>
      <c r="BX64" s="195"/>
      <c r="BY64" s="195"/>
      <c r="BZ64" s="195"/>
      <c r="CA64" s="195"/>
      <c r="CB64" s="195"/>
      <c r="CC64" s="195"/>
    </row>
    <row r="65" spans="1:81" s="91" customFormat="1" ht="12.75" customHeight="1">
      <c r="A65" s="1196" t="s">
        <v>1542</v>
      </c>
      <c r="B65" s="1196" t="s">
        <v>191</v>
      </c>
      <c r="C65" s="1196" t="s">
        <v>1551</v>
      </c>
      <c r="D65" s="870" t="s">
        <v>11</v>
      </c>
      <c r="E65" s="870" t="s">
        <v>11</v>
      </c>
      <c r="F65" s="870" t="s">
        <v>11</v>
      </c>
      <c r="G65" s="870" t="s">
        <v>11</v>
      </c>
      <c r="H65" s="870" t="s">
        <v>11</v>
      </c>
      <c r="I65" s="870" t="s">
        <v>11</v>
      </c>
      <c r="J65" s="870" t="s">
        <v>11</v>
      </c>
      <c r="K65" s="870" t="s">
        <v>11</v>
      </c>
      <c r="L65" s="870" t="s">
        <v>11</v>
      </c>
      <c r="M65" s="870" t="s">
        <v>11</v>
      </c>
      <c r="N65" s="870" t="s">
        <v>11</v>
      </c>
      <c r="O65" s="870" t="s">
        <v>11</v>
      </c>
      <c r="P65" s="195" t="s">
        <v>11</v>
      </c>
      <c r="Q65" s="195" t="s">
        <v>11</v>
      </c>
      <c r="R65" s="195" t="s">
        <v>11</v>
      </c>
      <c r="S65" s="195" t="s">
        <v>11</v>
      </c>
      <c r="T65" s="195" t="s">
        <v>11</v>
      </c>
      <c r="U65" s="195" t="s">
        <v>11</v>
      </c>
      <c r="V65" s="195" t="s">
        <v>11</v>
      </c>
      <c r="W65" s="195" t="s">
        <v>11</v>
      </c>
      <c r="X65" s="195" t="s">
        <v>11</v>
      </c>
      <c r="Y65" s="195" t="s">
        <v>11</v>
      </c>
      <c r="Z65" s="195" t="s">
        <v>11</v>
      </c>
      <c r="AA65" s="195" t="s">
        <v>11</v>
      </c>
      <c r="AB65" s="195" t="s">
        <v>11</v>
      </c>
      <c r="AC65" s="195" t="s">
        <v>11</v>
      </c>
      <c r="AD65" s="195" t="s">
        <v>11</v>
      </c>
      <c r="AE65" s="195" t="s">
        <v>11</v>
      </c>
      <c r="AF65" s="195" t="s">
        <v>11</v>
      </c>
      <c r="AG65" s="195" t="s">
        <v>11</v>
      </c>
      <c r="AH65" s="195" t="s">
        <v>11</v>
      </c>
      <c r="AI65" s="195" t="s">
        <v>11</v>
      </c>
      <c r="AJ65" s="195" t="s">
        <v>11</v>
      </c>
      <c r="AK65" s="195" t="s">
        <v>11</v>
      </c>
      <c r="AL65" s="195" t="s">
        <v>11</v>
      </c>
      <c r="AM65" s="195" t="s">
        <v>11</v>
      </c>
      <c r="AN65" s="195" t="s">
        <v>11</v>
      </c>
      <c r="AO65" s="195" t="s">
        <v>11</v>
      </c>
      <c r="AP65" s="195" t="s">
        <v>11</v>
      </c>
      <c r="AQ65" s="870"/>
      <c r="AR65" s="870"/>
      <c r="AS65" s="870"/>
      <c r="AT65" s="195" t="s">
        <v>11</v>
      </c>
      <c r="AU65" s="195" t="s">
        <v>11</v>
      </c>
      <c r="AV65" s="195" t="s">
        <v>11</v>
      </c>
      <c r="AW65" s="195" t="s">
        <v>11</v>
      </c>
      <c r="AX65" s="195" t="s">
        <v>11</v>
      </c>
      <c r="AY65" s="195" t="s">
        <v>11</v>
      </c>
      <c r="AZ65" s="195" t="s">
        <v>11</v>
      </c>
      <c r="BA65" s="195" t="s">
        <v>11</v>
      </c>
      <c r="BB65" s="195" t="s">
        <v>11</v>
      </c>
      <c r="BC65" s="195" t="s">
        <v>11</v>
      </c>
      <c r="BD65" s="195" t="s">
        <v>11</v>
      </c>
      <c r="BE65" s="195" t="s">
        <v>11</v>
      </c>
      <c r="BF65" s="195" t="s">
        <v>11</v>
      </c>
      <c r="BG65" s="195" t="s">
        <v>11</v>
      </c>
      <c r="BH65" s="195" t="s">
        <v>11</v>
      </c>
      <c r="BI65" s="195"/>
      <c r="BJ65" s="195"/>
      <c r="BK65" s="195"/>
      <c r="BL65" s="195"/>
      <c r="BM65" s="195"/>
      <c r="BN65" s="195"/>
      <c r="BO65" s="195"/>
      <c r="BP65" s="195"/>
      <c r="BQ65" s="195"/>
      <c r="BR65" s="195"/>
      <c r="BS65" s="195"/>
      <c r="BT65" s="195"/>
      <c r="BU65" s="195"/>
      <c r="BV65" s="195"/>
      <c r="BW65" s="195"/>
      <c r="BX65" s="195"/>
      <c r="BY65" s="195"/>
      <c r="BZ65" s="195"/>
      <c r="CA65" s="195"/>
      <c r="CB65" s="195"/>
      <c r="CC65" s="195"/>
    </row>
    <row r="66" spans="1:81" s="91" customFormat="1" ht="12.75" customHeight="1">
      <c r="A66" s="1196" t="s">
        <v>1543</v>
      </c>
      <c r="B66" s="1196" t="s">
        <v>192</v>
      </c>
      <c r="C66" s="1196" t="s">
        <v>1552</v>
      </c>
      <c r="D66" s="870" t="s">
        <v>11</v>
      </c>
      <c r="E66" s="870" t="s">
        <v>11</v>
      </c>
      <c r="F66" s="870" t="s">
        <v>11</v>
      </c>
      <c r="G66" s="870" t="s">
        <v>11</v>
      </c>
      <c r="H66" s="870" t="s">
        <v>11</v>
      </c>
      <c r="I66" s="870" t="s">
        <v>11</v>
      </c>
      <c r="J66" s="870" t="s">
        <v>11</v>
      </c>
      <c r="K66" s="870" t="s">
        <v>11</v>
      </c>
      <c r="L66" s="870" t="s">
        <v>11</v>
      </c>
      <c r="M66" s="870" t="s">
        <v>11</v>
      </c>
      <c r="N66" s="870" t="s">
        <v>11</v>
      </c>
      <c r="O66" s="870" t="s">
        <v>11</v>
      </c>
      <c r="P66" s="195" t="s">
        <v>11</v>
      </c>
      <c r="Q66" s="195" t="s">
        <v>11</v>
      </c>
      <c r="R66" s="195" t="s">
        <v>11</v>
      </c>
      <c r="S66" s="195" t="s">
        <v>11</v>
      </c>
      <c r="T66" s="195" t="s">
        <v>11</v>
      </c>
      <c r="U66" s="195" t="s">
        <v>11</v>
      </c>
      <c r="V66" s="195" t="s">
        <v>11</v>
      </c>
      <c r="W66" s="195" t="s">
        <v>11</v>
      </c>
      <c r="X66" s="195" t="s">
        <v>11</v>
      </c>
      <c r="Y66" s="195" t="s">
        <v>11</v>
      </c>
      <c r="Z66" s="195" t="s">
        <v>11</v>
      </c>
      <c r="AA66" s="195" t="s">
        <v>11</v>
      </c>
      <c r="AB66" s="195" t="s">
        <v>11</v>
      </c>
      <c r="AC66" s="195" t="s">
        <v>11</v>
      </c>
      <c r="AD66" s="195" t="s">
        <v>11</v>
      </c>
      <c r="AE66" s="195" t="s">
        <v>11</v>
      </c>
      <c r="AF66" s="195" t="s">
        <v>11</v>
      </c>
      <c r="AG66" s="195" t="s">
        <v>11</v>
      </c>
      <c r="AH66" s="195" t="s">
        <v>11</v>
      </c>
      <c r="AI66" s="195" t="s">
        <v>11</v>
      </c>
      <c r="AJ66" s="195" t="s">
        <v>11</v>
      </c>
      <c r="AK66" s="195" t="s">
        <v>11</v>
      </c>
      <c r="AL66" s="195" t="s">
        <v>11</v>
      </c>
      <c r="AM66" s="195" t="s">
        <v>11</v>
      </c>
      <c r="AN66" s="195" t="s">
        <v>11</v>
      </c>
      <c r="AO66" s="195" t="s">
        <v>11</v>
      </c>
      <c r="AP66" s="195" t="s">
        <v>11</v>
      </c>
      <c r="AQ66" s="870"/>
      <c r="AR66" s="870"/>
      <c r="AS66" s="870"/>
      <c r="AT66" s="195" t="s">
        <v>11</v>
      </c>
      <c r="AU66" s="195" t="s">
        <v>11</v>
      </c>
      <c r="AV66" s="195" t="s">
        <v>11</v>
      </c>
      <c r="AW66" s="195" t="s">
        <v>11</v>
      </c>
      <c r="AX66" s="195" t="s">
        <v>11</v>
      </c>
      <c r="AY66" s="195" t="s">
        <v>11</v>
      </c>
      <c r="AZ66" s="195" t="s">
        <v>11</v>
      </c>
      <c r="BA66" s="195" t="s">
        <v>11</v>
      </c>
      <c r="BB66" s="195" t="s">
        <v>11</v>
      </c>
      <c r="BC66" s="195" t="s">
        <v>11</v>
      </c>
      <c r="BD66" s="195" t="s">
        <v>11</v>
      </c>
      <c r="BE66" s="195" t="s">
        <v>11</v>
      </c>
      <c r="BF66" s="195" t="s">
        <v>11</v>
      </c>
      <c r="BG66" s="195" t="s">
        <v>11</v>
      </c>
      <c r="BH66" s="195" t="s">
        <v>11</v>
      </c>
      <c r="BI66" s="195"/>
      <c r="BJ66" s="195"/>
      <c r="BK66" s="195"/>
      <c r="BL66" s="195"/>
      <c r="BM66" s="195"/>
      <c r="BN66" s="195"/>
      <c r="BO66" s="195"/>
      <c r="BP66" s="195"/>
      <c r="BQ66" s="195"/>
      <c r="BR66" s="195"/>
      <c r="BS66" s="195"/>
      <c r="BT66" s="195"/>
      <c r="BU66" s="195"/>
      <c r="BV66" s="195"/>
      <c r="BW66" s="195"/>
      <c r="BX66" s="195"/>
      <c r="BY66" s="195"/>
      <c r="BZ66" s="195"/>
      <c r="CA66" s="195"/>
      <c r="CB66" s="195"/>
      <c r="CC66" s="195"/>
    </row>
    <row r="67" spans="1:81" s="91" customFormat="1" ht="12.75" customHeight="1">
      <c r="A67" s="1196" t="s">
        <v>1544</v>
      </c>
      <c r="B67" s="1196" t="s">
        <v>193</v>
      </c>
      <c r="C67" s="1196" t="s">
        <v>1553</v>
      </c>
      <c r="D67" s="870" t="s">
        <v>11</v>
      </c>
      <c r="E67" s="870" t="s">
        <v>11</v>
      </c>
      <c r="F67" s="870" t="s">
        <v>11</v>
      </c>
      <c r="G67" s="870" t="s">
        <v>11</v>
      </c>
      <c r="H67" s="870" t="s">
        <v>11</v>
      </c>
      <c r="I67" s="870" t="s">
        <v>11</v>
      </c>
      <c r="J67" s="870" t="s">
        <v>11</v>
      </c>
      <c r="K67" s="870" t="s">
        <v>11</v>
      </c>
      <c r="L67" s="870" t="s">
        <v>11</v>
      </c>
      <c r="M67" s="870" t="s">
        <v>11</v>
      </c>
      <c r="N67" s="870" t="s">
        <v>11</v>
      </c>
      <c r="O67" s="870" t="s">
        <v>11</v>
      </c>
      <c r="P67" s="195" t="s">
        <v>11</v>
      </c>
      <c r="Q67" s="195" t="s">
        <v>11</v>
      </c>
      <c r="R67" s="195" t="s">
        <v>11</v>
      </c>
      <c r="S67" s="195" t="s">
        <v>11</v>
      </c>
      <c r="T67" s="195" t="s">
        <v>11</v>
      </c>
      <c r="U67" s="195" t="s">
        <v>11</v>
      </c>
      <c r="V67" s="195" t="s">
        <v>11</v>
      </c>
      <c r="W67" s="195" t="s">
        <v>11</v>
      </c>
      <c r="X67" s="195" t="s">
        <v>11</v>
      </c>
      <c r="Y67" s="195" t="s">
        <v>11</v>
      </c>
      <c r="Z67" s="195" t="s">
        <v>11</v>
      </c>
      <c r="AA67" s="195" t="s">
        <v>11</v>
      </c>
      <c r="AB67" s="195" t="s">
        <v>11</v>
      </c>
      <c r="AC67" s="195" t="s">
        <v>11</v>
      </c>
      <c r="AD67" s="195" t="s">
        <v>11</v>
      </c>
      <c r="AE67" s="195" t="s">
        <v>11</v>
      </c>
      <c r="AF67" s="195" t="s">
        <v>11</v>
      </c>
      <c r="AG67" s="195" t="s">
        <v>11</v>
      </c>
      <c r="AH67" s="195" t="s">
        <v>11</v>
      </c>
      <c r="AI67" s="195" t="s">
        <v>11</v>
      </c>
      <c r="AJ67" s="195" t="s">
        <v>11</v>
      </c>
      <c r="AK67" s="195" t="s">
        <v>11</v>
      </c>
      <c r="AL67" s="195" t="s">
        <v>11</v>
      </c>
      <c r="AM67" s="195" t="s">
        <v>11</v>
      </c>
      <c r="AN67" s="195" t="s">
        <v>11</v>
      </c>
      <c r="AO67" s="195" t="s">
        <v>11</v>
      </c>
      <c r="AP67" s="195" t="s">
        <v>11</v>
      </c>
      <c r="AQ67" s="870"/>
      <c r="AR67" s="870"/>
      <c r="AS67" s="870"/>
      <c r="AT67" s="195" t="s">
        <v>11</v>
      </c>
      <c r="AU67" s="195" t="s">
        <v>11</v>
      </c>
      <c r="AV67" s="195" t="s">
        <v>11</v>
      </c>
      <c r="AW67" s="195" t="s">
        <v>11</v>
      </c>
      <c r="AX67" s="195" t="s">
        <v>11</v>
      </c>
      <c r="AY67" s="195" t="s">
        <v>11</v>
      </c>
      <c r="AZ67" s="195" t="s">
        <v>11</v>
      </c>
      <c r="BA67" s="195" t="s">
        <v>11</v>
      </c>
      <c r="BB67" s="195" t="s">
        <v>11</v>
      </c>
      <c r="BC67" s="195" t="s">
        <v>11</v>
      </c>
      <c r="BD67" s="195" t="s">
        <v>11</v>
      </c>
      <c r="BE67" s="195" t="s">
        <v>11</v>
      </c>
      <c r="BF67" s="195" t="s">
        <v>11</v>
      </c>
      <c r="BG67" s="195" t="s">
        <v>11</v>
      </c>
      <c r="BH67" s="195" t="s">
        <v>11</v>
      </c>
      <c r="BI67" s="195"/>
      <c r="BJ67" s="195"/>
      <c r="BK67" s="195"/>
      <c r="BL67" s="195"/>
      <c r="BM67" s="195"/>
      <c r="BN67" s="195"/>
      <c r="BO67" s="195"/>
      <c r="BP67" s="195"/>
      <c r="BQ67" s="195"/>
      <c r="BR67" s="195"/>
      <c r="BS67" s="195"/>
      <c r="BT67" s="195"/>
      <c r="BU67" s="195"/>
      <c r="BV67" s="195"/>
      <c r="BW67" s="195"/>
      <c r="BX67" s="195"/>
      <c r="BY67" s="195"/>
      <c r="BZ67" s="195"/>
      <c r="CA67" s="195"/>
      <c r="CB67" s="195"/>
      <c r="CC67" s="195"/>
    </row>
    <row r="68" spans="1:81" s="91" customFormat="1" ht="12.75" customHeight="1">
      <c r="A68" s="1196" t="s">
        <v>1545</v>
      </c>
      <c r="B68" s="1196" t="s">
        <v>194</v>
      </c>
      <c r="C68" s="1196" t="s">
        <v>1554</v>
      </c>
      <c r="D68" s="870" t="s">
        <v>11</v>
      </c>
      <c r="E68" s="870" t="s">
        <v>11</v>
      </c>
      <c r="F68" s="870" t="s">
        <v>11</v>
      </c>
      <c r="G68" s="870" t="s">
        <v>11</v>
      </c>
      <c r="H68" s="870" t="s">
        <v>11</v>
      </c>
      <c r="I68" s="870" t="s">
        <v>11</v>
      </c>
      <c r="J68" s="870" t="s">
        <v>11</v>
      </c>
      <c r="K68" s="870" t="s">
        <v>11</v>
      </c>
      <c r="L68" s="870" t="s">
        <v>11</v>
      </c>
      <c r="M68" s="870" t="s">
        <v>11</v>
      </c>
      <c r="N68" s="870" t="s">
        <v>11</v>
      </c>
      <c r="O68" s="870" t="s">
        <v>11</v>
      </c>
      <c r="P68" s="195" t="s">
        <v>11</v>
      </c>
      <c r="Q68" s="195" t="s">
        <v>11</v>
      </c>
      <c r="R68" s="195" t="s">
        <v>11</v>
      </c>
      <c r="S68" s="195" t="s">
        <v>11</v>
      </c>
      <c r="T68" s="195" t="s">
        <v>11</v>
      </c>
      <c r="U68" s="195" t="s">
        <v>11</v>
      </c>
      <c r="V68" s="195" t="s">
        <v>11</v>
      </c>
      <c r="W68" s="195" t="s">
        <v>11</v>
      </c>
      <c r="X68" s="195" t="s">
        <v>11</v>
      </c>
      <c r="Y68" s="195" t="s">
        <v>11</v>
      </c>
      <c r="Z68" s="195" t="s">
        <v>11</v>
      </c>
      <c r="AA68" s="195" t="s">
        <v>11</v>
      </c>
      <c r="AB68" s="195" t="s">
        <v>11</v>
      </c>
      <c r="AC68" s="195" t="s">
        <v>11</v>
      </c>
      <c r="AD68" s="195" t="s">
        <v>11</v>
      </c>
      <c r="AE68" s="195" t="s">
        <v>11</v>
      </c>
      <c r="AF68" s="195" t="s">
        <v>11</v>
      </c>
      <c r="AG68" s="195" t="s">
        <v>11</v>
      </c>
      <c r="AH68" s="195" t="s">
        <v>11</v>
      </c>
      <c r="AI68" s="195" t="s">
        <v>11</v>
      </c>
      <c r="AJ68" s="195" t="s">
        <v>11</v>
      </c>
      <c r="AK68" s="195" t="s">
        <v>11</v>
      </c>
      <c r="AL68" s="195" t="s">
        <v>11</v>
      </c>
      <c r="AM68" s="195" t="s">
        <v>11</v>
      </c>
      <c r="AN68" s="195" t="s">
        <v>11</v>
      </c>
      <c r="AO68" s="195" t="s">
        <v>11</v>
      </c>
      <c r="AP68" s="195" t="s">
        <v>11</v>
      </c>
      <c r="AQ68" s="870"/>
      <c r="AR68" s="870"/>
      <c r="AS68" s="870"/>
      <c r="AT68" s="195" t="s">
        <v>11</v>
      </c>
      <c r="AU68" s="195" t="s">
        <v>11</v>
      </c>
      <c r="AV68" s="195" t="s">
        <v>11</v>
      </c>
      <c r="AW68" s="195" t="s">
        <v>11</v>
      </c>
      <c r="AX68" s="195" t="s">
        <v>11</v>
      </c>
      <c r="AY68" s="195" t="s">
        <v>11</v>
      </c>
      <c r="AZ68" s="195" t="s">
        <v>11</v>
      </c>
      <c r="BA68" s="195" t="s">
        <v>11</v>
      </c>
      <c r="BB68" s="195" t="s">
        <v>11</v>
      </c>
      <c r="BC68" s="195" t="s">
        <v>11</v>
      </c>
      <c r="BD68" s="195" t="s">
        <v>11</v>
      </c>
      <c r="BE68" s="195" t="s">
        <v>11</v>
      </c>
      <c r="BF68" s="195" t="s">
        <v>11</v>
      </c>
      <c r="BG68" s="195" t="s">
        <v>11</v>
      </c>
      <c r="BH68" s="195" t="s">
        <v>11</v>
      </c>
      <c r="BI68" s="195"/>
      <c r="BJ68" s="195"/>
      <c r="BK68" s="195"/>
      <c r="BL68" s="195"/>
      <c r="BM68" s="195"/>
      <c r="BN68" s="195"/>
      <c r="BO68" s="195"/>
      <c r="BP68" s="195"/>
      <c r="BQ68" s="195"/>
      <c r="BR68" s="195"/>
      <c r="BS68" s="195"/>
      <c r="BT68" s="195"/>
      <c r="BU68" s="195"/>
      <c r="BV68" s="195"/>
      <c r="BW68" s="195"/>
      <c r="BX68" s="195"/>
      <c r="BY68" s="195"/>
      <c r="BZ68" s="195"/>
      <c r="CA68" s="195"/>
      <c r="CB68" s="195"/>
      <c r="CC68" s="195"/>
    </row>
    <row r="69" spans="1:81" s="91" customFormat="1" ht="12.75" customHeight="1">
      <c r="A69" s="1196" t="s">
        <v>1546</v>
      </c>
      <c r="B69" s="1196" t="s">
        <v>195</v>
      </c>
      <c r="C69" s="1196" t="s">
        <v>1555</v>
      </c>
      <c r="D69" s="870" t="s">
        <v>11</v>
      </c>
      <c r="E69" s="870" t="s">
        <v>11</v>
      </c>
      <c r="F69" s="870" t="s">
        <v>11</v>
      </c>
      <c r="G69" s="870" t="s">
        <v>11</v>
      </c>
      <c r="H69" s="870" t="s">
        <v>11</v>
      </c>
      <c r="I69" s="870" t="s">
        <v>11</v>
      </c>
      <c r="J69" s="870" t="s">
        <v>11</v>
      </c>
      <c r="K69" s="870" t="s">
        <v>11</v>
      </c>
      <c r="L69" s="870" t="s">
        <v>11</v>
      </c>
      <c r="M69" s="870" t="s">
        <v>11</v>
      </c>
      <c r="N69" s="870" t="s">
        <v>11</v>
      </c>
      <c r="O69" s="870" t="s">
        <v>11</v>
      </c>
      <c r="P69" s="195" t="s">
        <v>11</v>
      </c>
      <c r="Q69" s="195" t="s">
        <v>11</v>
      </c>
      <c r="R69" s="195" t="s">
        <v>11</v>
      </c>
      <c r="S69" s="195" t="s">
        <v>11</v>
      </c>
      <c r="T69" s="195" t="s">
        <v>11</v>
      </c>
      <c r="U69" s="195" t="s">
        <v>11</v>
      </c>
      <c r="V69" s="195" t="s">
        <v>11</v>
      </c>
      <c r="W69" s="195" t="s">
        <v>11</v>
      </c>
      <c r="X69" s="195" t="s">
        <v>11</v>
      </c>
      <c r="Y69" s="195" t="s">
        <v>11</v>
      </c>
      <c r="Z69" s="195" t="s">
        <v>11</v>
      </c>
      <c r="AA69" s="195" t="s">
        <v>11</v>
      </c>
      <c r="AB69" s="195" t="s">
        <v>11</v>
      </c>
      <c r="AC69" s="195" t="s">
        <v>11</v>
      </c>
      <c r="AD69" s="195" t="s">
        <v>11</v>
      </c>
      <c r="AE69" s="195" t="s">
        <v>11</v>
      </c>
      <c r="AF69" s="195" t="s">
        <v>11</v>
      </c>
      <c r="AG69" s="195" t="s">
        <v>11</v>
      </c>
      <c r="AH69" s="195" t="s">
        <v>11</v>
      </c>
      <c r="AI69" s="195" t="s">
        <v>11</v>
      </c>
      <c r="AJ69" s="195" t="s">
        <v>11</v>
      </c>
      <c r="AK69" s="195" t="s">
        <v>11</v>
      </c>
      <c r="AL69" s="195" t="s">
        <v>11</v>
      </c>
      <c r="AM69" s="195" t="s">
        <v>11</v>
      </c>
      <c r="AN69" s="195" t="s">
        <v>11</v>
      </c>
      <c r="AO69" s="195" t="s">
        <v>11</v>
      </c>
      <c r="AP69" s="195" t="s">
        <v>11</v>
      </c>
      <c r="AQ69" s="870"/>
      <c r="AR69" s="870"/>
      <c r="AS69" s="870"/>
      <c r="AT69" s="195" t="s">
        <v>11</v>
      </c>
      <c r="AU69" s="195" t="s">
        <v>11</v>
      </c>
      <c r="AV69" s="195" t="s">
        <v>11</v>
      </c>
      <c r="AW69" s="195" t="s">
        <v>11</v>
      </c>
      <c r="AX69" s="195" t="s">
        <v>11</v>
      </c>
      <c r="AY69" s="195" t="s">
        <v>11</v>
      </c>
      <c r="AZ69" s="195" t="s">
        <v>11</v>
      </c>
      <c r="BA69" s="195" t="s">
        <v>11</v>
      </c>
      <c r="BB69" s="195" t="s">
        <v>11</v>
      </c>
      <c r="BC69" s="195" t="s">
        <v>11</v>
      </c>
      <c r="BD69" s="195" t="s">
        <v>11</v>
      </c>
      <c r="BE69" s="195" t="s">
        <v>11</v>
      </c>
      <c r="BF69" s="195" t="s">
        <v>11</v>
      </c>
      <c r="BG69" s="195" t="s">
        <v>11</v>
      </c>
      <c r="BH69" s="195" t="s">
        <v>11</v>
      </c>
      <c r="BI69" s="195"/>
      <c r="BJ69" s="195"/>
      <c r="BK69" s="195"/>
      <c r="BL69" s="195"/>
      <c r="BM69" s="195"/>
      <c r="BN69" s="195"/>
      <c r="BO69" s="195"/>
      <c r="BP69" s="195"/>
      <c r="BQ69" s="195"/>
      <c r="BR69" s="195"/>
      <c r="BS69" s="195"/>
      <c r="BT69" s="195"/>
      <c r="BU69" s="195"/>
      <c r="BV69" s="195"/>
      <c r="BW69" s="195"/>
      <c r="BX69" s="195"/>
      <c r="BY69" s="195"/>
      <c r="BZ69" s="195"/>
      <c r="CA69" s="195"/>
      <c r="CB69" s="195"/>
      <c r="CC69" s="195"/>
    </row>
    <row r="70" spans="1:81" s="91" customFormat="1" ht="12.75" customHeight="1">
      <c r="A70" s="1196" t="s">
        <v>1547</v>
      </c>
      <c r="B70" s="1196" t="s">
        <v>1556</v>
      </c>
      <c r="C70" s="1196" t="s">
        <v>1548</v>
      </c>
      <c r="D70" s="870" t="s">
        <v>11</v>
      </c>
      <c r="E70" s="870" t="s">
        <v>11</v>
      </c>
      <c r="F70" s="870" t="s">
        <v>11</v>
      </c>
      <c r="G70" s="870" t="s">
        <v>11</v>
      </c>
      <c r="H70" s="870" t="s">
        <v>11</v>
      </c>
      <c r="I70" s="870" t="s">
        <v>11</v>
      </c>
      <c r="J70" s="870" t="s">
        <v>11</v>
      </c>
      <c r="K70" s="870" t="s">
        <v>11</v>
      </c>
      <c r="L70" s="870" t="s">
        <v>11</v>
      </c>
      <c r="M70" s="870" t="s">
        <v>11</v>
      </c>
      <c r="N70" s="870" t="s">
        <v>11</v>
      </c>
      <c r="O70" s="870" t="s">
        <v>11</v>
      </c>
      <c r="P70" s="195" t="s">
        <v>11</v>
      </c>
      <c r="Q70" s="195" t="s">
        <v>11</v>
      </c>
      <c r="R70" s="195" t="s">
        <v>11</v>
      </c>
      <c r="S70" s="195" t="s">
        <v>11</v>
      </c>
      <c r="T70" s="195" t="s">
        <v>11</v>
      </c>
      <c r="U70" s="195" t="s">
        <v>11</v>
      </c>
      <c r="V70" s="195" t="s">
        <v>11</v>
      </c>
      <c r="W70" s="195" t="s">
        <v>11</v>
      </c>
      <c r="X70" s="195" t="s">
        <v>11</v>
      </c>
      <c r="Y70" s="195" t="s">
        <v>11</v>
      </c>
      <c r="Z70" s="195" t="s">
        <v>11</v>
      </c>
      <c r="AA70" s="195" t="s">
        <v>11</v>
      </c>
      <c r="AB70" s="195" t="s">
        <v>11</v>
      </c>
      <c r="AC70" s="195" t="s">
        <v>11</v>
      </c>
      <c r="AD70" s="195" t="s">
        <v>11</v>
      </c>
      <c r="AE70" s="195" t="s">
        <v>11</v>
      </c>
      <c r="AF70" s="195" t="s">
        <v>11</v>
      </c>
      <c r="AG70" s="195" t="s">
        <v>11</v>
      </c>
      <c r="AH70" s="195" t="s">
        <v>11</v>
      </c>
      <c r="AI70" s="195" t="s">
        <v>11</v>
      </c>
      <c r="AJ70" s="195" t="s">
        <v>11</v>
      </c>
      <c r="AK70" s="195" t="s">
        <v>11</v>
      </c>
      <c r="AL70" s="195" t="s">
        <v>11</v>
      </c>
      <c r="AM70" s="195" t="s">
        <v>11</v>
      </c>
      <c r="AN70" s="195" t="s">
        <v>11</v>
      </c>
      <c r="AO70" s="195" t="s">
        <v>11</v>
      </c>
      <c r="AP70" s="195" t="s">
        <v>11</v>
      </c>
      <c r="AQ70" s="870"/>
      <c r="AR70" s="870"/>
      <c r="AS70" s="870"/>
      <c r="AT70" s="195" t="s">
        <v>11</v>
      </c>
      <c r="AU70" s="195" t="s">
        <v>11</v>
      </c>
      <c r="AV70" s="195" t="s">
        <v>11</v>
      </c>
      <c r="AW70" s="195" t="s">
        <v>11</v>
      </c>
      <c r="AX70" s="195" t="s">
        <v>11</v>
      </c>
      <c r="AY70" s="195" t="s">
        <v>11</v>
      </c>
      <c r="AZ70" s="195" t="s">
        <v>11</v>
      </c>
      <c r="BA70" s="195" t="s">
        <v>11</v>
      </c>
      <c r="BB70" s="195" t="s">
        <v>11</v>
      </c>
      <c r="BC70" s="195" t="s">
        <v>11</v>
      </c>
      <c r="BD70" s="195" t="s">
        <v>11</v>
      </c>
      <c r="BE70" s="195" t="s">
        <v>11</v>
      </c>
      <c r="BF70" s="195" t="s">
        <v>11</v>
      </c>
      <c r="BG70" s="195" t="s">
        <v>11</v>
      </c>
      <c r="BH70" s="195" t="s">
        <v>11</v>
      </c>
      <c r="BI70" s="195"/>
      <c r="BJ70" s="195"/>
      <c r="BK70" s="195"/>
      <c r="BL70" s="195"/>
      <c r="BM70" s="195"/>
      <c r="BN70" s="195"/>
      <c r="BO70" s="195"/>
      <c r="BP70" s="195"/>
      <c r="BQ70" s="195"/>
      <c r="BR70" s="195"/>
      <c r="BS70" s="195"/>
      <c r="BT70" s="195"/>
      <c r="BU70" s="195"/>
      <c r="BV70" s="195"/>
      <c r="BW70" s="195"/>
      <c r="BX70" s="195"/>
      <c r="BY70" s="195"/>
      <c r="BZ70" s="195"/>
      <c r="CA70" s="195"/>
      <c r="CB70" s="195"/>
      <c r="CC70" s="195"/>
    </row>
    <row r="71" spans="1:81" s="91" customFormat="1" ht="25.5">
      <c r="A71" s="1200" t="s">
        <v>4538</v>
      </c>
      <c r="B71" s="1200" t="s">
        <v>4393</v>
      </c>
      <c r="C71" s="1200" t="s">
        <v>4532</v>
      </c>
      <c r="D71" s="223">
        <f>SUM(G71,J71,M71,P71,S71,V71,Y71,AB71,AE71,AH71,AK71,AN71)</f>
        <v>129</v>
      </c>
      <c r="E71" s="61">
        <f>SUM(H71,K71,N71,Q71,T71,W71,Z71,AC71,AF71,AI71,AL71,AO71)</f>
        <v>166258.6746</v>
      </c>
      <c r="F71" s="232">
        <f>AVERAGE(I71,L71,O71,R71,U71,X71,AA71,AD71,AG71,AJ71,AM71,AP71)</f>
        <v>1.942966340000897</v>
      </c>
      <c r="G71" s="223">
        <v>7</v>
      </c>
      <c r="H71" s="61">
        <v>13145.356</v>
      </c>
      <c r="I71" s="232">
        <v>1.5486913093110604</v>
      </c>
      <c r="J71" s="223">
        <v>8</v>
      </c>
      <c r="K71" s="61">
        <v>13705.545100000001</v>
      </c>
      <c r="L71" s="232">
        <v>1.5755828490178037</v>
      </c>
      <c r="M71" s="223">
        <v>13</v>
      </c>
      <c r="N71" s="61">
        <v>16589.254999999997</v>
      </c>
      <c r="O71" s="232">
        <v>1.5973522038210881</v>
      </c>
      <c r="P71" s="223">
        <v>8</v>
      </c>
      <c r="Q71" s="61">
        <v>12017.910800000001</v>
      </c>
      <c r="R71" s="232">
        <v>1.823028150616661</v>
      </c>
      <c r="S71" s="223">
        <v>13</v>
      </c>
      <c r="T71" s="61">
        <v>14975.5682</v>
      </c>
      <c r="U71" s="232">
        <v>1.8376760459078947</v>
      </c>
      <c r="V71" s="223">
        <v>12</v>
      </c>
      <c r="W71" s="61">
        <v>12173.2798</v>
      </c>
      <c r="X71" s="232">
        <v>1.911486668941923</v>
      </c>
      <c r="Y71" s="223">
        <v>9</v>
      </c>
      <c r="Z71" s="61">
        <v>10014.0851</v>
      </c>
      <c r="AA71" s="232">
        <v>2.0208806204373078</v>
      </c>
      <c r="AB71" s="223">
        <v>16</v>
      </c>
      <c r="AC71" s="61">
        <v>19952.603199999998</v>
      </c>
      <c r="AD71" s="232">
        <v>2.0131717934930915</v>
      </c>
      <c r="AE71" s="223">
        <v>11</v>
      </c>
      <c r="AF71" s="61">
        <v>14198.494799999999</v>
      </c>
      <c r="AG71" s="232">
        <v>1.9970534226628023</v>
      </c>
      <c r="AH71" s="223">
        <v>15</v>
      </c>
      <c r="AI71" s="61">
        <v>11948.486399999998</v>
      </c>
      <c r="AJ71" s="232">
        <v>2.5018365813263186</v>
      </c>
      <c r="AK71" s="223">
        <v>9</v>
      </c>
      <c r="AL71" s="61">
        <v>16269.8976</v>
      </c>
      <c r="AM71" s="232">
        <v>2.0664655757267947</v>
      </c>
      <c r="AN71" s="223">
        <v>8</v>
      </c>
      <c r="AO71" s="61">
        <v>11268.1926</v>
      </c>
      <c r="AP71" s="232">
        <v>2.4223708587480126</v>
      </c>
      <c r="AQ71" s="223"/>
      <c r="AR71" s="61"/>
      <c r="AS71" s="232"/>
      <c r="AT71" s="223">
        <v>13</v>
      </c>
      <c r="AU71" s="61">
        <v>11864.057900000003</v>
      </c>
      <c r="AV71" s="232">
        <v>2.556032868147077</v>
      </c>
      <c r="AW71" s="223">
        <v>11</v>
      </c>
      <c r="AX71" s="61">
        <v>14517.644299999998</v>
      </c>
      <c r="AY71" s="232">
        <v>2.4546316256005807</v>
      </c>
      <c r="AZ71" s="223">
        <v>9</v>
      </c>
      <c r="BA71" s="61">
        <v>11249.726000000001</v>
      </c>
      <c r="BB71" s="232">
        <v>2.4437489775306522</v>
      </c>
      <c r="BC71" s="223">
        <v>9</v>
      </c>
      <c r="BD71" s="61">
        <v>12211.725200000001</v>
      </c>
      <c r="BE71" s="232">
        <v>2.4899592132977242</v>
      </c>
      <c r="BF71" s="223">
        <v>8</v>
      </c>
      <c r="BG71" s="61">
        <v>16247.556200000001</v>
      </c>
      <c r="BH71" s="232">
        <v>2.3478170006268386</v>
      </c>
      <c r="BI71" s="223"/>
      <c r="BJ71" s="61"/>
      <c r="BK71" s="232"/>
      <c r="BL71" s="223"/>
      <c r="BM71" s="61"/>
      <c r="BN71" s="232"/>
      <c r="BO71" s="223"/>
      <c r="BP71" s="61"/>
      <c r="BQ71" s="232"/>
      <c r="BR71" s="223"/>
      <c r="BS71" s="61"/>
      <c r="BT71" s="232"/>
      <c r="BU71" s="223"/>
      <c r="BV71" s="61"/>
      <c r="BW71" s="232"/>
      <c r="BX71" s="223"/>
      <c r="BY71" s="61"/>
      <c r="BZ71" s="232"/>
      <c r="CA71" s="223"/>
      <c r="CB71" s="61"/>
      <c r="CC71" s="232"/>
    </row>
    <row r="72" spans="1:81" s="91" customFormat="1" ht="12.75" customHeight="1">
      <c r="A72" s="1199" t="s">
        <v>723</v>
      </c>
      <c r="B72" s="1199" t="s">
        <v>40</v>
      </c>
      <c r="C72" s="1199" t="s">
        <v>724</v>
      </c>
      <c r="D72" s="195"/>
      <c r="E72" s="8"/>
      <c r="F72" s="17"/>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8"/>
      <c r="AS72" s="17"/>
      <c r="AT72" s="195"/>
      <c r="AU72" s="195"/>
      <c r="AV72" s="195"/>
      <c r="AW72" s="195"/>
      <c r="AX72" s="195"/>
      <c r="AY72" s="195"/>
      <c r="AZ72" s="195"/>
      <c r="BA72" s="195"/>
      <c r="BB72" s="195"/>
      <c r="BC72" s="195"/>
      <c r="BD72" s="195"/>
      <c r="BE72" s="195"/>
      <c r="BF72" s="195"/>
      <c r="BG72" s="195"/>
      <c r="BH72" s="195"/>
      <c r="BI72" s="195"/>
      <c r="BJ72" s="195"/>
      <c r="BK72" s="195"/>
      <c r="BL72" s="195"/>
      <c r="BM72" s="195"/>
      <c r="BN72" s="195"/>
      <c r="BO72" s="195"/>
      <c r="BP72" s="195"/>
      <c r="BQ72" s="195"/>
      <c r="BR72" s="195"/>
      <c r="BS72" s="195"/>
      <c r="BT72" s="195"/>
      <c r="BU72" s="195"/>
      <c r="BV72" s="195"/>
      <c r="BW72" s="195"/>
      <c r="BX72" s="195"/>
      <c r="BY72" s="195"/>
      <c r="BZ72" s="195"/>
      <c r="CA72" s="195"/>
      <c r="CB72" s="195"/>
      <c r="CC72" s="195"/>
    </row>
    <row r="73" spans="1:81" s="91" customFormat="1" ht="12.75" customHeight="1">
      <c r="A73" s="1196" t="s">
        <v>1538</v>
      </c>
      <c r="B73" s="1196" t="s">
        <v>188</v>
      </c>
      <c r="C73" s="1196" t="s">
        <v>1539</v>
      </c>
      <c r="D73" s="195">
        <f t="shared" ref="D73:D81" si="33">SUM(G73,J73,M73,P73,S73,V73,Y73,AB73,AE73,AH73,AK73,AN73)</f>
        <v>95</v>
      </c>
      <c r="E73" s="13">
        <f t="shared" ref="E73:E81" si="34">SUM(H73,K73,N73,Q73,T73,W73,Z73,AC73,AF73,AI73,AL73,AO73)</f>
        <v>140695.13510000004</v>
      </c>
      <c r="F73" s="17">
        <f t="shared" ref="F73:F81" si="35">AVERAGE(I73,L73,O73,R73,U73,X73,AA73,AD73,AG73,AJ73,AM73,AP73)</f>
        <v>1.9323744680819968</v>
      </c>
      <c r="G73" s="168">
        <v>7</v>
      </c>
      <c r="H73" s="13">
        <v>13145.356</v>
      </c>
      <c r="I73" s="17">
        <v>1.5486913093110604</v>
      </c>
      <c r="J73" s="168">
        <v>8</v>
      </c>
      <c r="K73" s="13">
        <v>13705.545100000001</v>
      </c>
      <c r="L73" s="17">
        <v>1.5755828490178037</v>
      </c>
      <c r="M73" s="168">
        <v>7</v>
      </c>
      <c r="N73" s="13">
        <v>10378.458799999999</v>
      </c>
      <c r="O73" s="17">
        <v>1.6032078790927995</v>
      </c>
      <c r="P73" s="195">
        <v>8</v>
      </c>
      <c r="Q73" s="13">
        <v>12017.910800000001</v>
      </c>
      <c r="R73" s="17">
        <v>1.823028150616661</v>
      </c>
      <c r="S73" s="195">
        <v>9</v>
      </c>
      <c r="T73" s="13">
        <v>11997.0915</v>
      </c>
      <c r="U73" s="17">
        <v>1.8952759300035347</v>
      </c>
      <c r="V73" s="195">
        <v>8</v>
      </c>
      <c r="W73" s="13">
        <v>11421.282200000001</v>
      </c>
      <c r="X73" s="17">
        <v>1.8596329591610998</v>
      </c>
      <c r="Y73" s="195">
        <v>8</v>
      </c>
      <c r="Z73" s="13">
        <v>9672.3510999999999</v>
      </c>
      <c r="AA73" s="17">
        <v>2.0237382150033829</v>
      </c>
      <c r="AB73" s="195">
        <v>12</v>
      </c>
      <c r="AC73" s="13">
        <v>17881.239699999998</v>
      </c>
      <c r="AD73" s="17">
        <v>2.0224306880132032</v>
      </c>
      <c r="AE73" s="195">
        <v>7</v>
      </c>
      <c r="AF73" s="13">
        <v>10192.668800000001</v>
      </c>
      <c r="AG73" s="17">
        <v>2.0302392818846422</v>
      </c>
      <c r="AH73" s="195">
        <v>7</v>
      </c>
      <c r="AI73" s="13">
        <v>9457.2343999999994</v>
      </c>
      <c r="AJ73" s="17">
        <v>2.2493472739768405</v>
      </c>
      <c r="AK73" s="195">
        <v>6</v>
      </c>
      <c r="AL73" s="13">
        <v>9557.8041000000012</v>
      </c>
      <c r="AM73" s="17">
        <v>2.134948222154919</v>
      </c>
      <c r="AN73" s="223">
        <v>8</v>
      </c>
      <c r="AO73" s="61">
        <v>11268.1926</v>
      </c>
      <c r="AP73" s="232">
        <v>2.4223708587480126</v>
      </c>
      <c r="AQ73" s="195"/>
      <c r="AR73" s="13"/>
      <c r="AS73" s="17"/>
      <c r="AT73" s="168">
        <v>8</v>
      </c>
      <c r="AU73" s="13">
        <v>11235.554599999999</v>
      </c>
      <c r="AV73" s="17">
        <v>2.4771202635604657</v>
      </c>
      <c r="AW73" s="168">
        <v>10</v>
      </c>
      <c r="AX73" s="13">
        <v>14378.0515</v>
      </c>
      <c r="AY73" s="17">
        <v>2.4396280419499123</v>
      </c>
      <c r="AZ73" s="168">
        <v>6</v>
      </c>
      <c r="BA73" s="13">
        <v>8257.8230999999996</v>
      </c>
      <c r="BB73" s="17">
        <v>2.4278534218055605</v>
      </c>
      <c r="BC73" s="195">
        <v>7</v>
      </c>
      <c r="BD73" s="13">
        <v>9006.5188000000016</v>
      </c>
      <c r="BE73" s="17">
        <v>2.4981453255835091</v>
      </c>
      <c r="BF73" s="195">
        <v>8</v>
      </c>
      <c r="BG73" s="13">
        <v>16247.556200000001</v>
      </c>
      <c r="BH73" s="17">
        <v>2.3478170006268386</v>
      </c>
      <c r="BI73" s="195"/>
      <c r="BJ73" s="13"/>
      <c r="BK73" s="17"/>
      <c r="BL73" s="195"/>
      <c r="BM73" s="13"/>
      <c r="BN73" s="17"/>
      <c r="BO73" s="195"/>
      <c r="BP73" s="13"/>
      <c r="BQ73" s="17"/>
      <c r="BR73" s="195"/>
      <c r="BS73" s="13"/>
      <c r="BT73" s="17"/>
      <c r="BU73" s="195"/>
      <c r="BV73" s="13"/>
      <c r="BW73" s="17"/>
      <c r="BX73" s="195"/>
      <c r="BY73" s="13"/>
      <c r="BZ73" s="17"/>
      <c r="CA73" s="223"/>
      <c r="CB73" s="61"/>
      <c r="CC73" s="232"/>
    </row>
    <row r="74" spans="1:81" s="91" customFormat="1" ht="12.75" customHeight="1">
      <c r="A74" s="1196" t="s">
        <v>1540</v>
      </c>
      <c r="B74" s="1196" t="s">
        <v>189</v>
      </c>
      <c r="C74" s="1196" t="s">
        <v>1549</v>
      </c>
      <c r="D74" s="195">
        <f t="shared" si="33"/>
        <v>18</v>
      </c>
      <c r="E74" s="13">
        <f t="shared" si="34"/>
        <v>22548.620999999999</v>
      </c>
      <c r="F74" s="17">
        <f t="shared" si="35"/>
        <v>1.7739896567411753</v>
      </c>
      <c r="G74" s="195" t="s">
        <v>11</v>
      </c>
      <c r="H74" s="195" t="s">
        <v>11</v>
      </c>
      <c r="I74" s="195" t="s">
        <v>11</v>
      </c>
      <c r="J74" s="195" t="s">
        <v>11</v>
      </c>
      <c r="K74" s="195" t="s">
        <v>11</v>
      </c>
      <c r="L74" s="195" t="s">
        <v>11</v>
      </c>
      <c r="M74" s="195">
        <v>3</v>
      </c>
      <c r="N74" s="8">
        <v>5633.12</v>
      </c>
      <c r="O74" s="17">
        <v>1.5971119424049198</v>
      </c>
      <c r="P74" s="195" t="s">
        <v>11</v>
      </c>
      <c r="Q74" s="195" t="s">
        <v>11</v>
      </c>
      <c r="R74" s="195" t="s">
        <v>11</v>
      </c>
      <c r="S74" s="195">
        <v>1</v>
      </c>
      <c r="T74" s="13">
        <v>2749.4760000000001</v>
      </c>
      <c r="U74" s="17">
        <v>1.6</v>
      </c>
      <c r="V74" s="195">
        <v>1</v>
      </c>
      <c r="W74" s="13">
        <v>342.26400000000001</v>
      </c>
      <c r="X74" s="17">
        <v>1.84</v>
      </c>
      <c r="Y74" s="195">
        <v>1</v>
      </c>
      <c r="Z74" s="13">
        <v>341.73399999999998</v>
      </c>
      <c r="AA74" s="17">
        <v>1.94</v>
      </c>
      <c r="AB74" s="195">
        <v>4</v>
      </c>
      <c r="AC74" s="13">
        <v>2071.3634999999999</v>
      </c>
      <c r="AD74" s="17">
        <v>1.9332435180981029</v>
      </c>
      <c r="AE74" s="195">
        <v>4</v>
      </c>
      <c r="AF74" s="13">
        <v>4005.826</v>
      </c>
      <c r="AG74" s="17">
        <v>1.9126132917405798</v>
      </c>
      <c r="AH74" s="195">
        <v>1</v>
      </c>
      <c r="AI74" s="13">
        <v>692.74400000000003</v>
      </c>
      <c r="AJ74" s="17">
        <v>1.4</v>
      </c>
      <c r="AK74" s="195">
        <v>3</v>
      </c>
      <c r="AL74" s="13">
        <v>6712.0934999999999</v>
      </c>
      <c r="AM74" s="17">
        <v>1.9689485016858004</v>
      </c>
      <c r="AN74" s="195" t="s">
        <v>11</v>
      </c>
      <c r="AO74" s="195" t="s">
        <v>11</v>
      </c>
      <c r="AP74" s="195" t="s">
        <v>11</v>
      </c>
      <c r="AQ74" s="195"/>
      <c r="AR74" s="13"/>
      <c r="AS74" s="17"/>
      <c r="AT74" s="195" t="s">
        <v>11</v>
      </c>
      <c r="AU74" s="195" t="s">
        <v>11</v>
      </c>
      <c r="AV74" s="195" t="s">
        <v>11</v>
      </c>
      <c r="AW74" s="195" t="s">
        <v>11</v>
      </c>
      <c r="AX74" s="195" t="s">
        <v>11</v>
      </c>
      <c r="AY74" s="195" t="s">
        <v>11</v>
      </c>
      <c r="AZ74" s="195">
        <v>2</v>
      </c>
      <c r="BA74" s="13">
        <v>2852.3359</v>
      </c>
      <c r="BB74" s="17">
        <v>2.3769216977565653</v>
      </c>
      <c r="BC74" s="195">
        <v>1</v>
      </c>
      <c r="BD74" s="13">
        <v>2856.8143999999998</v>
      </c>
      <c r="BE74" s="17">
        <v>2.2799999999999998</v>
      </c>
      <c r="BF74" s="195" t="s">
        <v>11</v>
      </c>
      <c r="BG74" s="13" t="s">
        <v>11</v>
      </c>
      <c r="BH74" s="17" t="s">
        <v>11</v>
      </c>
      <c r="BI74" s="195"/>
      <c r="BJ74" s="13"/>
      <c r="BK74" s="17"/>
      <c r="BL74" s="195"/>
      <c r="BM74" s="13"/>
      <c r="BN74" s="17"/>
      <c r="BO74" s="195"/>
      <c r="BP74" s="13"/>
      <c r="BQ74" s="17"/>
      <c r="BR74" s="195"/>
      <c r="BS74" s="13"/>
      <c r="BT74" s="17"/>
      <c r="BU74" s="195"/>
      <c r="BV74" s="13"/>
      <c r="BW74" s="17"/>
      <c r="BX74" s="195"/>
      <c r="BY74" s="13"/>
      <c r="BZ74" s="17"/>
      <c r="CA74" s="195"/>
      <c r="CB74" s="195"/>
      <c r="CC74" s="195"/>
    </row>
    <row r="75" spans="1:81" s="91" customFormat="1" ht="12.75" customHeight="1">
      <c r="A75" s="1196" t="s">
        <v>1541</v>
      </c>
      <c r="B75" s="1196" t="s">
        <v>190</v>
      </c>
      <c r="C75" s="1196" t="s">
        <v>1550</v>
      </c>
      <c r="D75" s="195">
        <f t="shared" si="33"/>
        <v>1</v>
      </c>
      <c r="E75" s="13">
        <f t="shared" si="34"/>
        <v>409.12979999999999</v>
      </c>
      <c r="F75" s="17">
        <f t="shared" si="35"/>
        <v>1.76</v>
      </c>
      <c r="G75" s="195" t="s">
        <v>11</v>
      </c>
      <c r="H75" s="195" t="s">
        <v>11</v>
      </c>
      <c r="I75" s="195" t="s">
        <v>11</v>
      </c>
      <c r="J75" s="195" t="s">
        <v>11</v>
      </c>
      <c r="K75" s="195" t="s">
        <v>11</v>
      </c>
      <c r="L75" s="195" t="s">
        <v>11</v>
      </c>
      <c r="M75" s="195">
        <v>1</v>
      </c>
      <c r="N75" s="8">
        <v>409.12979999999999</v>
      </c>
      <c r="O75" s="17">
        <v>1.76</v>
      </c>
      <c r="P75" s="195" t="s">
        <v>11</v>
      </c>
      <c r="Q75" s="195" t="s">
        <v>11</v>
      </c>
      <c r="R75" s="195" t="s">
        <v>11</v>
      </c>
      <c r="S75" s="195" t="s">
        <v>11</v>
      </c>
      <c r="T75" s="13" t="s">
        <v>11</v>
      </c>
      <c r="U75" s="17" t="s">
        <v>11</v>
      </c>
      <c r="V75" s="195" t="s">
        <v>11</v>
      </c>
      <c r="W75" s="195" t="s">
        <v>11</v>
      </c>
      <c r="X75" s="195" t="s">
        <v>11</v>
      </c>
      <c r="Y75" s="195" t="s">
        <v>11</v>
      </c>
      <c r="Z75" s="195" t="s">
        <v>11</v>
      </c>
      <c r="AA75" s="195" t="s">
        <v>11</v>
      </c>
      <c r="AB75" s="195" t="s">
        <v>11</v>
      </c>
      <c r="AC75" s="195" t="s">
        <v>11</v>
      </c>
      <c r="AD75" s="195" t="s">
        <v>11</v>
      </c>
      <c r="AE75" s="195" t="s">
        <v>11</v>
      </c>
      <c r="AF75" s="195" t="s">
        <v>11</v>
      </c>
      <c r="AG75" s="195" t="s">
        <v>11</v>
      </c>
      <c r="AH75" s="195" t="s">
        <v>11</v>
      </c>
      <c r="AI75" s="195" t="s">
        <v>11</v>
      </c>
      <c r="AJ75" s="195" t="s">
        <v>11</v>
      </c>
      <c r="AK75" s="195" t="s">
        <v>11</v>
      </c>
      <c r="AL75" s="195" t="s">
        <v>11</v>
      </c>
      <c r="AM75" s="195" t="s">
        <v>11</v>
      </c>
      <c r="AN75" s="195" t="s">
        <v>11</v>
      </c>
      <c r="AO75" s="195" t="s">
        <v>11</v>
      </c>
      <c r="AP75" s="195" t="s">
        <v>11</v>
      </c>
      <c r="AQ75" s="195"/>
      <c r="AR75" s="13"/>
      <c r="AS75" s="17"/>
      <c r="AT75" s="195" t="s">
        <v>11</v>
      </c>
      <c r="AU75" s="195" t="s">
        <v>11</v>
      </c>
      <c r="AV75" s="195" t="s">
        <v>11</v>
      </c>
      <c r="AW75" s="195" t="s">
        <v>11</v>
      </c>
      <c r="AX75" s="195" t="s">
        <v>11</v>
      </c>
      <c r="AY75" s="195" t="s">
        <v>11</v>
      </c>
      <c r="AZ75" s="195" t="s">
        <v>11</v>
      </c>
      <c r="BA75" s="8" t="s">
        <v>11</v>
      </c>
      <c r="BB75" s="17" t="s">
        <v>11</v>
      </c>
      <c r="BC75" s="195" t="s">
        <v>11</v>
      </c>
      <c r="BD75" s="195" t="s">
        <v>11</v>
      </c>
      <c r="BE75" s="195" t="s">
        <v>11</v>
      </c>
      <c r="BF75" s="195" t="s">
        <v>11</v>
      </c>
      <c r="BG75" s="13" t="s">
        <v>11</v>
      </c>
      <c r="BH75" s="17" t="s">
        <v>11</v>
      </c>
      <c r="BI75" s="195"/>
      <c r="BJ75" s="195"/>
      <c r="BK75" s="195"/>
      <c r="BL75" s="195"/>
      <c r="BM75" s="195"/>
      <c r="BN75" s="195"/>
      <c r="BO75" s="195"/>
      <c r="BP75" s="195"/>
      <c r="BQ75" s="195"/>
      <c r="BR75" s="195"/>
      <c r="BS75" s="195"/>
      <c r="BT75" s="195"/>
      <c r="BU75" s="195"/>
      <c r="BV75" s="195"/>
      <c r="BW75" s="195"/>
      <c r="BX75" s="195"/>
      <c r="BY75" s="195"/>
      <c r="BZ75" s="195"/>
      <c r="CA75" s="195"/>
      <c r="CB75" s="195"/>
      <c r="CC75" s="195"/>
    </row>
    <row r="76" spans="1:81" s="91" customFormat="1" ht="12.75" customHeight="1">
      <c r="A76" s="1196" t="s">
        <v>1542</v>
      </c>
      <c r="B76" s="1196" t="s">
        <v>191</v>
      </c>
      <c r="C76" s="1196" t="s">
        <v>1551</v>
      </c>
      <c r="D76" s="195" t="s">
        <v>11</v>
      </c>
      <c r="E76" s="13" t="s">
        <v>11</v>
      </c>
      <c r="F76" s="195" t="s">
        <v>11</v>
      </c>
      <c r="G76" s="195" t="s">
        <v>11</v>
      </c>
      <c r="H76" s="195" t="s">
        <v>11</v>
      </c>
      <c r="I76" s="195" t="s">
        <v>11</v>
      </c>
      <c r="J76" s="195" t="s">
        <v>11</v>
      </c>
      <c r="K76" s="195" t="s">
        <v>11</v>
      </c>
      <c r="L76" s="195" t="s">
        <v>11</v>
      </c>
      <c r="M76" s="195" t="s">
        <v>11</v>
      </c>
      <c r="N76" s="8" t="s">
        <v>11</v>
      </c>
      <c r="O76" s="17" t="s">
        <v>11</v>
      </c>
      <c r="P76" s="195" t="s">
        <v>11</v>
      </c>
      <c r="Q76" s="195" t="s">
        <v>11</v>
      </c>
      <c r="R76" s="195" t="s">
        <v>11</v>
      </c>
      <c r="S76" s="195" t="s">
        <v>11</v>
      </c>
      <c r="T76" s="13" t="s">
        <v>11</v>
      </c>
      <c r="U76" s="17" t="s">
        <v>11</v>
      </c>
      <c r="V76" s="195" t="s">
        <v>11</v>
      </c>
      <c r="W76" s="195" t="s">
        <v>11</v>
      </c>
      <c r="X76" s="195" t="s">
        <v>11</v>
      </c>
      <c r="Y76" s="195" t="s">
        <v>11</v>
      </c>
      <c r="Z76" s="195" t="s">
        <v>11</v>
      </c>
      <c r="AA76" s="195" t="s">
        <v>11</v>
      </c>
      <c r="AB76" s="195" t="s">
        <v>11</v>
      </c>
      <c r="AC76" s="195" t="s">
        <v>11</v>
      </c>
      <c r="AD76" s="195" t="s">
        <v>11</v>
      </c>
      <c r="AE76" s="195" t="s">
        <v>11</v>
      </c>
      <c r="AF76" s="195" t="s">
        <v>11</v>
      </c>
      <c r="AG76" s="195" t="s">
        <v>11</v>
      </c>
      <c r="AH76" s="195" t="s">
        <v>11</v>
      </c>
      <c r="AI76" s="195" t="s">
        <v>11</v>
      </c>
      <c r="AJ76" s="195" t="s">
        <v>11</v>
      </c>
      <c r="AK76" s="195" t="s">
        <v>11</v>
      </c>
      <c r="AL76" s="195" t="s">
        <v>11</v>
      </c>
      <c r="AM76" s="195" t="s">
        <v>11</v>
      </c>
      <c r="AN76" s="195" t="s">
        <v>11</v>
      </c>
      <c r="AO76" s="195" t="s">
        <v>11</v>
      </c>
      <c r="AP76" s="195" t="s">
        <v>11</v>
      </c>
      <c r="AQ76" s="195"/>
      <c r="AR76" s="13"/>
      <c r="AS76" s="195"/>
      <c r="AT76" s="195" t="s">
        <v>11</v>
      </c>
      <c r="AU76" s="195" t="s">
        <v>11</v>
      </c>
      <c r="AV76" s="195" t="s">
        <v>11</v>
      </c>
      <c r="AW76" s="195">
        <v>1</v>
      </c>
      <c r="AX76" s="8">
        <v>139.59279999999998</v>
      </c>
      <c r="AY76" s="17">
        <v>4</v>
      </c>
      <c r="AZ76" s="195" t="s">
        <v>11</v>
      </c>
      <c r="BA76" s="8" t="s">
        <v>11</v>
      </c>
      <c r="BB76" s="17" t="s">
        <v>11</v>
      </c>
      <c r="BC76" s="195" t="s">
        <v>11</v>
      </c>
      <c r="BD76" s="195" t="s">
        <v>11</v>
      </c>
      <c r="BE76" s="195" t="s">
        <v>11</v>
      </c>
      <c r="BF76" s="195" t="s">
        <v>11</v>
      </c>
      <c r="BG76" s="13" t="s">
        <v>11</v>
      </c>
      <c r="BH76" s="17" t="s">
        <v>11</v>
      </c>
      <c r="BI76" s="195"/>
      <c r="BJ76" s="195"/>
      <c r="BK76" s="195"/>
      <c r="BL76" s="195"/>
      <c r="BM76" s="195"/>
      <c r="BN76" s="195"/>
      <c r="BO76" s="195"/>
      <c r="BP76" s="195"/>
      <c r="BQ76" s="195"/>
      <c r="BR76" s="195"/>
      <c r="BS76" s="195"/>
      <c r="BT76" s="195"/>
      <c r="BU76" s="195"/>
      <c r="BV76" s="195"/>
      <c r="BW76" s="195"/>
      <c r="BX76" s="195"/>
      <c r="BY76" s="195"/>
      <c r="BZ76" s="195"/>
      <c r="CA76" s="195"/>
      <c r="CB76" s="195"/>
      <c r="CC76" s="195"/>
    </row>
    <row r="77" spans="1:81" s="91" customFormat="1" ht="12.75" customHeight="1">
      <c r="A77" s="1196" t="s">
        <v>1543</v>
      </c>
      <c r="B77" s="1196" t="s">
        <v>192</v>
      </c>
      <c r="C77" s="1196" t="s">
        <v>1552</v>
      </c>
      <c r="D77" s="195">
        <f>SUM(G77,J77,M77,P77,S77,V77,Y77,AB77,AE77,AH77,AK77,AN77)</f>
        <v>1</v>
      </c>
      <c r="E77" s="13">
        <f t="shared" si="34"/>
        <v>84.273200000000003</v>
      </c>
      <c r="F77" s="17">
        <f t="shared" si="35"/>
        <v>0.75</v>
      </c>
      <c r="G77" s="195" t="s">
        <v>11</v>
      </c>
      <c r="H77" s="195" t="s">
        <v>11</v>
      </c>
      <c r="I77" s="195" t="s">
        <v>11</v>
      </c>
      <c r="J77" s="195" t="s">
        <v>11</v>
      </c>
      <c r="K77" s="195" t="s">
        <v>11</v>
      </c>
      <c r="L77" s="195" t="s">
        <v>11</v>
      </c>
      <c r="M77" s="195">
        <v>1</v>
      </c>
      <c r="N77" s="8">
        <v>84.273200000000003</v>
      </c>
      <c r="O77" s="17">
        <v>0.75</v>
      </c>
      <c r="P77" s="195" t="s">
        <v>11</v>
      </c>
      <c r="Q77" s="195" t="s">
        <v>11</v>
      </c>
      <c r="R77" s="195" t="s">
        <v>11</v>
      </c>
      <c r="S77" s="195" t="s">
        <v>11</v>
      </c>
      <c r="T77" s="13" t="s">
        <v>11</v>
      </c>
      <c r="U77" s="17" t="s">
        <v>11</v>
      </c>
      <c r="V77" s="195" t="s">
        <v>11</v>
      </c>
      <c r="W77" s="195" t="s">
        <v>11</v>
      </c>
      <c r="X77" s="195" t="s">
        <v>11</v>
      </c>
      <c r="Y77" s="195" t="s">
        <v>11</v>
      </c>
      <c r="Z77" s="195" t="s">
        <v>11</v>
      </c>
      <c r="AA77" s="195" t="s">
        <v>11</v>
      </c>
      <c r="AB77" s="195" t="s">
        <v>11</v>
      </c>
      <c r="AC77" s="195" t="s">
        <v>11</v>
      </c>
      <c r="AD77" s="195" t="s">
        <v>11</v>
      </c>
      <c r="AE77" s="195" t="s">
        <v>11</v>
      </c>
      <c r="AF77" s="195" t="s">
        <v>11</v>
      </c>
      <c r="AG77" s="195" t="s">
        <v>11</v>
      </c>
      <c r="AH77" s="195" t="s">
        <v>11</v>
      </c>
      <c r="AI77" s="195" t="s">
        <v>11</v>
      </c>
      <c r="AJ77" s="195" t="s">
        <v>11</v>
      </c>
      <c r="AK77" s="195" t="s">
        <v>11</v>
      </c>
      <c r="AL77" s="195" t="s">
        <v>11</v>
      </c>
      <c r="AM77" s="195" t="s">
        <v>11</v>
      </c>
      <c r="AN77" s="195" t="s">
        <v>11</v>
      </c>
      <c r="AO77" s="195" t="s">
        <v>11</v>
      </c>
      <c r="AP77" s="195" t="s">
        <v>11</v>
      </c>
      <c r="AQ77" s="195"/>
      <c r="AR77" s="13"/>
      <c r="AS77" s="17"/>
      <c r="AT77" s="195" t="s">
        <v>11</v>
      </c>
      <c r="AU77" s="195" t="s">
        <v>11</v>
      </c>
      <c r="AV77" s="195" t="s">
        <v>11</v>
      </c>
      <c r="AW77" s="195" t="s">
        <v>11</v>
      </c>
      <c r="AX77" s="195" t="s">
        <v>11</v>
      </c>
      <c r="AY77" s="195" t="s">
        <v>11</v>
      </c>
      <c r="AZ77" s="195" t="s">
        <v>11</v>
      </c>
      <c r="BA77" s="8" t="s">
        <v>11</v>
      </c>
      <c r="BB77" s="17" t="s">
        <v>11</v>
      </c>
      <c r="BC77" s="195" t="s">
        <v>11</v>
      </c>
      <c r="BD77" s="195" t="s">
        <v>11</v>
      </c>
      <c r="BE77" s="195" t="s">
        <v>11</v>
      </c>
      <c r="BF77" s="195" t="s">
        <v>11</v>
      </c>
      <c r="BG77" s="13" t="s">
        <v>11</v>
      </c>
      <c r="BH77" s="17" t="s">
        <v>11</v>
      </c>
      <c r="BI77" s="195"/>
      <c r="BJ77" s="195"/>
      <c r="BK77" s="195"/>
      <c r="BL77" s="195"/>
      <c r="BM77" s="195"/>
      <c r="BN77" s="195"/>
      <c r="BO77" s="195"/>
      <c r="BP77" s="195"/>
      <c r="BQ77" s="195"/>
      <c r="BR77" s="195"/>
      <c r="BS77" s="195"/>
      <c r="BT77" s="195"/>
      <c r="BU77" s="195"/>
      <c r="BV77" s="195"/>
      <c r="BW77" s="195"/>
      <c r="BX77" s="195"/>
      <c r="BY77" s="195"/>
      <c r="BZ77" s="195"/>
      <c r="CA77" s="195"/>
      <c r="CB77" s="195"/>
      <c r="CC77" s="195"/>
    </row>
    <row r="78" spans="1:81" s="91" customFormat="1" ht="12.75" customHeight="1">
      <c r="A78" s="1196" t="s">
        <v>1544</v>
      </c>
      <c r="B78" s="1196" t="s">
        <v>193</v>
      </c>
      <c r="C78" s="1196" t="s">
        <v>1553</v>
      </c>
      <c r="D78" s="195">
        <f>SUM(G78,J78,M78,P78,S78,V78,Y78,AB78,AE78,AH78,AK78,AN78)</f>
        <v>1</v>
      </c>
      <c r="E78" s="13">
        <f t="shared" si="34"/>
        <v>80.1083</v>
      </c>
      <c r="F78" s="17">
        <f t="shared" si="35"/>
        <v>0.6</v>
      </c>
      <c r="G78" s="195" t="s">
        <v>11</v>
      </c>
      <c r="H78" s="195" t="s">
        <v>11</v>
      </c>
      <c r="I78" s="195" t="s">
        <v>11</v>
      </c>
      <c r="J78" s="195" t="s">
        <v>11</v>
      </c>
      <c r="K78" s="195" t="s">
        <v>11</v>
      </c>
      <c r="L78" s="195" t="s">
        <v>11</v>
      </c>
      <c r="M78" s="195"/>
      <c r="N78" s="8"/>
      <c r="O78" s="17"/>
      <c r="P78" s="195" t="s">
        <v>11</v>
      </c>
      <c r="Q78" s="195" t="s">
        <v>11</v>
      </c>
      <c r="R78" s="195" t="s">
        <v>11</v>
      </c>
      <c r="S78" s="195">
        <v>1</v>
      </c>
      <c r="T78" s="13">
        <v>80.1083</v>
      </c>
      <c r="U78" s="17">
        <v>0.6</v>
      </c>
      <c r="V78" s="195" t="s">
        <v>11</v>
      </c>
      <c r="W78" s="195" t="s">
        <v>11</v>
      </c>
      <c r="X78" s="195" t="s">
        <v>11</v>
      </c>
      <c r="Y78" s="195" t="s">
        <v>11</v>
      </c>
      <c r="Z78" s="195" t="s">
        <v>11</v>
      </c>
      <c r="AA78" s="195" t="s">
        <v>11</v>
      </c>
      <c r="AB78" s="195" t="s">
        <v>11</v>
      </c>
      <c r="AC78" s="195" t="s">
        <v>11</v>
      </c>
      <c r="AD78" s="195" t="s">
        <v>11</v>
      </c>
      <c r="AE78" s="195" t="s">
        <v>11</v>
      </c>
      <c r="AF78" s="195" t="s">
        <v>11</v>
      </c>
      <c r="AG78" s="195" t="s">
        <v>11</v>
      </c>
      <c r="AH78" s="195" t="s">
        <v>11</v>
      </c>
      <c r="AI78" s="195" t="s">
        <v>11</v>
      </c>
      <c r="AJ78" s="195" t="s">
        <v>11</v>
      </c>
      <c r="AK78" s="195" t="s">
        <v>11</v>
      </c>
      <c r="AL78" s="195" t="s">
        <v>11</v>
      </c>
      <c r="AM78" s="195" t="s">
        <v>11</v>
      </c>
      <c r="AN78" s="195" t="s">
        <v>11</v>
      </c>
      <c r="AO78" s="195" t="s">
        <v>11</v>
      </c>
      <c r="AP78" s="195" t="s">
        <v>11</v>
      </c>
      <c r="AQ78" s="195"/>
      <c r="AR78" s="13"/>
      <c r="AS78" s="17"/>
      <c r="AT78" s="195" t="s">
        <v>11</v>
      </c>
      <c r="AU78" s="195" t="s">
        <v>11</v>
      </c>
      <c r="AV78" s="195" t="s">
        <v>11</v>
      </c>
      <c r="AW78" s="195" t="s">
        <v>11</v>
      </c>
      <c r="AX78" s="195" t="s">
        <v>11</v>
      </c>
      <c r="AY78" s="195" t="s">
        <v>11</v>
      </c>
      <c r="AZ78" s="195" t="s">
        <v>11</v>
      </c>
      <c r="BA78" s="8" t="s">
        <v>11</v>
      </c>
      <c r="BB78" s="17" t="s">
        <v>11</v>
      </c>
      <c r="BC78" s="195" t="s">
        <v>11</v>
      </c>
      <c r="BD78" s="195" t="s">
        <v>11</v>
      </c>
      <c r="BE78" s="195" t="s">
        <v>11</v>
      </c>
      <c r="BF78" s="195" t="s">
        <v>11</v>
      </c>
      <c r="BG78" s="13" t="s">
        <v>11</v>
      </c>
      <c r="BH78" s="17" t="s">
        <v>11</v>
      </c>
      <c r="BI78" s="195"/>
      <c r="BJ78" s="195"/>
      <c r="BK78" s="195"/>
      <c r="BL78" s="195"/>
      <c r="BM78" s="195"/>
      <c r="BN78" s="195"/>
      <c r="BO78" s="195"/>
      <c r="BP78" s="195"/>
      <c r="BQ78" s="195"/>
      <c r="BR78" s="195"/>
      <c r="BS78" s="195"/>
      <c r="BT78" s="195"/>
      <c r="BU78" s="195"/>
      <c r="BV78" s="195"/>
      <c r="BW78" s="195"/>
      <c r="BX78" s="195"/>
      <c r="BY78" s="195"/>
      <c r="BZ78" s="195"/>
      <c r="CA78" s="195"/>
      <c r="CB78" s="195"/>
      <c r="CC78" s="195"/>
    </row>
    <row r="79" spans="1:81" s="91" customFormat="1" ht="12.75" customHeight="1">
      <c r="A79" s="1196" t="s">
        <v>1545</v>
      </c>
      <c r="B79" s="1196" t="s">
        <v>194</v>
      </c>
      <c r="C79" s="1196" t="s">
        <v>1554</v>
      </c>
      <c r="D79" s="195">
        <f>SUM(G79,J79,M79,P79,S79,V79,Y79,AB79,AE79,AH79,AK79,AN79)</f>
        <v>2</v>
      </c>
      <c r="E79" s="13">
        <f>SUM(H79,K79,N79,Q79,T79,W79,Z79,AC79,AF79,AI79,AL79,AO79)</f>
        <v>164.38150000000002</v>
      </c>
      <c r="F79" s="17">
        <f t="shared" si="35"/>
        <v>0.85</v>
      </c>
      <c r="G79" s="195" t="s">
        <v>11</v>
      </c>
      <c r="H79" s="195" t="s">
        <v>11</v>
      </c>
      <c r="I79" s="195" t="s">
        <v>11</v>
      </c>
      <c r="J79" s="195" t="s">
        <v>11</v>
      </c>
      <c r="K79" s="195" t="s">
        <v>11</v>
      </c>
      <c r="L79" s="195" t="s">
        <v>11</v>
      </c>
      <c r="M79" s="195">
        <v>1</v>
      </c>
      <c r="N79" s="8">
        <v>84.273200000000003</v>
      </c>
      <c r="O79" s="17">
        <v>0.95</v>
      </c>
      <c r="P79" s="195" t="s">
        <v>11</v>
      </c>
      <c r="Q79" s="195" t="s">
        <v>11</v>
      </c>
      <c r="R79" s="195" t="s">
        <v>11</v>
      </c>
      <c r="S79" s="195">
        <v>1</v>
      </c>
      <c r="T79" s="13">
        <v>80.1083</v>
      </c>
      <c r="U79" s="17">
        <v>0.75</v>
      </c>
      <c r="V79" s="195" t="s">
        <v>11</v>
      </c>
      <c r="W79" s="195" t="s">
        <v>11</v>
      </c>
      <c r="X79" s="195" t="s">
        <v>11</v>
      </c>
      <c r="Y79" s="195" t="s">
        <v>11</v>
      </c>
      <c r="Z79" s="195" t="s">
        <v>11</v>
      </c>
      <c r="AA79" s="195" t="s">
        <v>11</v>
      </c>
      <c r="AB79" s="195" t="s">
        <v>11</v>
      </c>
      <c r="AC79" s="195" t="s">
        <v>11</v>
      </c>
      <c r="AD79" s="195" t="s">
        <v>11</v>
      </c>
      <c r="AE79" s="195" t="s">
        <v>11</v>
      </c>
      <c r="AF79" s="195" t="s">
        <v>11</v>
      </c>
      <c r="AG79" s="195" t="s">
        <v>11</v>
      </c>
      <c r="AH79" s="195" t="s">
        <v>11</v>
      </c>
      <c r="AI79" s="195" t="s">
        <v>11</v>
      </c>
      <c r="AJ79" s="195" t="s">
        <v>11</v>
      </c>
      <c r="AK79" s="195" t="s">
        <v>11</v>
      </c>
      <c r="AL79" s="195" t="s">
        <v>11</v>
      </c>
      <c r="AM79" s="195" t="s">
        <v>11</v>
      </c>
      <c r="AN79" s="195" t="s">
        <v>11</v>
      </c>
      <c r="AO79" s="195" t="s">
        <v>11</v>
      </c>
      <c r="AP79" s="195" t="s">
        <v>11</v>
      </c>
      <c r="AQ79" s="195"/>
      <c r="AR79" s="13"/>
      <c r="AS79" s="17"/>
      <c r="AT79" s="195" t="s">
        <v>11</v>
      </c>
      <c r="AU79" s="195" t="s">
        <v>11</v>
      </c>
      <c r="AV79" s="195" t="s">
        <v>11</v>
      </c>
      <c r="AW79" s="195" t="s">
        <v>11</v>
      </c>
      <c r="AX79" s="195" t="s">
        <v>11</v>
      </c>
      <c r="AY79" s="195" t="s">
        <v>11</v>
      </c>
      <c r="AZ79" s="195" t="s">
        <v>11</v>
      </c>
      <c r="BA79" s="8" t="s">
        <v>11</v>
      </c>
      <c r="BB79" s="17" t="s">
        <v>11</v>
      </c>
      <c r="BC79" s="195" t="s">
        <v>11</v>
      </c>
      <c r="BD79" s="195" t="s">
        <v>11</v>
      </c>
      <c r="BE79" s="195" t="s">
        <v>11</v>
      </c>
      <c r="BF79" s="195" t="s">
        <v>11</v>
      </c>
      <c r="BG79" s="13" t="s">
        <v>11</v>
      </c>
      <c r="BH79" s="17" t="s">
        <v>11</v>
      </c>
      <c r="BI79" s="195"/>
      <c r="BJ79" s="195"/>
      <c r="BK79" s="195"/>
      <c r="BL79" s="195"/>
      <c r="BM79" s="195"/>
      <c r="BN79" s="195"/>
      <c r="BO79" s="195"/>
      <c r="BP79" s="195"/>
      <c r="BQ79" s="195"/>
      <c r="BR79" s="195"/>
      <c r="BS79" s="195"/>
      <c r="BT79" s="195"/>
      <c r="BU79" s="195"/>
      <c r="BV79" s="195"/>
      <c r="BW79" s="195"/>
      <c r="BX79" s="195"/>
      <c r="BY79" s="195"/>
      <c r="BZ79" s="195"/>
      <c r="CA79" s="195"/>
      <c r="CB79" s="195"/>
      <c r="CC79" s="195"/>
    </row>
    <row r="80" spans="1:81" s="91" customFormat="1" ht="12.75" customHeight="1">
      <c r="A80" s="1196" t="s">
        <v>1546</v>
      </c>
      <c r="B80" s="1196" t="s">
        <v>195</v>
      </c>
      <c r="C80" s="1196" t="s">
        <v>1555</v>
      </c>
      <c r="D80" s="195">
        <f t="shared" si="33"/>
        <v>10</v>
      </c>
      <c r="E80" s="13">
        <f t="shared" si="34"/>
        <v>2208.2415999999998</v>
      </c>
      <c r="F80" s="17">
        <f t="shared" si="35"/>
        <v>3.8352707955351475</v>
      </c>
      <c r="G80" s="195" t="s">
        <v>11</v>
      </c>
      <c r="H80" s="195" t="s">
        <v>11</v>
      </c>
      <c r="I80" s="195" t="s">
        <v>11</v>
      </c>
      <c r="J80" s="195" t="s">
        <v>11</v>
      </c>
      <c r="K80" s="195" t="s">
        <v>11</v>
      </c>
      <c r="L80" s="195" t="s">
        <v>11</v>
      </c>
      <c r="M80" s="195" t="s">
        <v>11</v>
      </c>
      <c r="N80" s="8" t="s">
        <v>11</v>
      </c>
      <c r="O80" s="17" t="s">
        <v>11</v>
      </c>
      <c r="P80" s="195" t="s">
        <v>11</v>
      </c>
      <c r="Q80" s="195" t="s">
        <v>11</v>
      </c>
      <c r="R80" s="195" t="s">
        <v>11</v>
      </c>
      <c r="S80" s="195" t="s">
        <v>11</v>
      </c>
      <c r="T80" s="13" t="s">
        <v>11</v>
      </c>
      <c r="U80" s="17" t="s">
        <v>11</v>
      </c>
      <c r="V80" s="195">
        <v>3</v>
      </c>
      <c r="W80" s="195">
        <v>409.73359999999997</v>
      </c>
      <c r="X80" s="195">
        <v>3.4166187005410347</v>
      </c>
      <c r="Y80" s="195" t="s">
        <v>11</v>
      </c>
      <c r="Z80" s="195" t="s">
        <v>11</v>
      </c>
      <c r="AA80" s="195" t="s">
        <v>11</v>
      </c>
      <c r="AB80" s="195" t="s">
        <v>11</v>
      </c>
      <c r="AC80" s="195" t="s">
        <v>11</v>
      </c>
      <c r="AD80" s="195" t="s">
        <v>11</v>
      </c>
      <c r="AE80" s="195" t="s">
        <v>11</v>
      </c>
      <c r="AF80" s="195" t="s">
        <v>11</v>
      </c>
      <c r="AG80" s="195" t="s">
        <v>11</v>
      </c>
      <c r="AH80" s="195">
        <v>7</v>
      </c>
      <c r="AI80" s="13">
        <v>1798.508</v>
      </c>
      <c r="AJ80" s="17">
        <v>4.2539228905292603</v>
      </c>
      <c r="AK80" s="195" t="s">
        <v>11</v>
      </c>
      <c r="AL80" s="195" t="s">
        <v>11</v>
      </c>
      <c r="AM80" s="195" t="s">
        <v>11</v>
      </c>
      <c r="AN80" s="195" t="s">
        <v>11</v>
      </c>
      <c r="AO80" s="195" t="s">
        <v>11</v>
      </c>
      <c r="AP80" s="195" t="s">
        <v>11</v>
      </c>
      <c r="AQ80" s="195"/>
      <c r="AR80" s="13"/>
      <c r="AS80" s="17"/>
      <c r="AT80" s="195">
        <v>5</v>
      </c>
      <c r="AU80" s="13">
        <v>628.50330000000008</v>
      </c>
      <c r="AV80" s="17">
        <v>3.9667285279170366</v>
      </c>
      <c r="AW80" s="195" t="s">
        <v>11</v>
      </c>
      <c r="AX80" s="195" t="s">
        <v>11</v>
      </c>
      <c r="AY80" s="195" t="s">
        <v>11</v>
      </c>
      <c r="AZ80" s="195">
        <v>1</v>
      </c>
      <c r="BA80" s="8">
        <v>139.56700000000001</v>
      </c>
      <c r="BB80" s="17">
        <v>4.75</v>
      </c>
      <c r="BC80" s="195">
        <v>1</v>
      </c>
      <c r="BD80" s="13">
        <v>348.392</v>
      </c>
      <c r="BE80" s="17">
        <v>4</v>
      </c>
      <c r="BF80" s="195" t="s">
        <v>11</v>
      </c>
      <c r="BG80" s="13" t="s">
        <v>11</v>
      </c>
      <c r="BH80" s="17" t="s">
        <v>11</v>
      </c>
      <c r="BI80" s="195"/>
      <c r="BJ80" s="195"/>
      <c r="BK80" s="195"/>
      <c r="BL80" s="195"/>
      <c r="BM80" s="195"/>
      <c r="BN80" s="195"/>
      <c r="BO80" s="195"/>
      <c r="BP80" s="195"/>
      <c r="BQ80" s="195"/>
      <c r="BR80" s="195"/>
      <c r="BS80" s="195"/>
      <c r="BT80" s="195"/>
      <c r="BU80" s="195"/>
      <c r="BV80" s="13"/>
      <c r="BW80" s="17"/>
      <c r="BX80" s="195"/>
      <c r="BY80" s="195"/>
      <c r="BZ80" s="195"/>
      <c r="CA80" s="195"/>
      <c r="CB80" s="195"/>
      <c r="CC80" s="195"/>
    </row>
    <row r="81" spans="1:81" s="91" customFormat="1" ht="12.75" customHeight="1" thickBot="1">
      <c r="A81" s="1197" t="s">
        <v>1547</v>
      </c>
      <c r="B81" s="1197" t="s">
        <v>1556</v>
      </c>
      <c r="C81" s="1197" t="s">
        <v>1548</v>
      </c>
      <c r="D81" s="200">
        <f t="shared" si="33"/>
        <v>1</v>
      </c>
      <c r="E81" s="215">
        <f t="shared" si="34"/>
        <v>68.784100000000009</v>
      </c>
      <c r="F81" s="192">
        <f t="shared" si="35"/>
        <v>4</v>
      </c>
      <c r="G81" s="200" t="s">
        <v>11</v>
      </c>
      <c r="H81" s="200" t="s">
        <v>11</v>
      </c>
      <c r="I81" s="200" t="s">
        <v>11</v>
      </c>
      <c r="J81" s="200" t="s">
        <v>11</v>
      </c>
      <c r="K81" s="200" t="s">
        <v>11</v>
      </c>
      <c r="L81" s="200" t="s">
        <v>11</v>
      </c>
      <c r="M81" s="200" t="s">
        <v>11</v>
      </c>
      <c r="N81" s="215" t="s">
        <v>11</v>
      </c>
      <c r="O81" s="192" t="s">
        <v>11</v>
      </c>
      <c r="P81" s="200" t="s">
        <v>11</v>
      </c>
      <c r="Q81" s="200" t="s">
        <v>11</v>
      </c>
      <c r="R81" s="200" t="s">
        <v>11</v>
      </c>
      <c r="S81" s="200">
        <v>1</v>
      </c>
      <c r="T81" s="146">
        <v>68.784100000000009</v>
      </c>
      <c r="U81" s="192">
        <v>4</v>
      </c>
      <c r="V81" s="200" t="s">
        <v>11</v>
      </c>
      <c r="W81" s="200" t="s">
        <v>11</v>
      </c>
      <c r="X81" s="200" t="s">
        <v>11</v>
      </c>
      <c r="Y81" s="200" t="s">
        <v>11</v>
      </c>
      <c r="Z81" s="200" t="s">
        <v>11</v>
      </c>
      <c r="AA81" s="200" t="s">
        <v>11</v>
      </c>
      <c r="AB81" s="200" t="s">
        <v>11</v>
      </c>
      <c r="AC81" s="200" t="s">
        <v>11</v>
      </c>
      <c r="AD81" s="200" t="s">
        <v>11</v>
      </c>
      <c r="AE81" s="200" t="s">
        <v>11</v>
      </c>
      <c r="AF81" s="200" t="s">
        <v>11</v>
      </c>
      <c r="AG81" s="200" t="s">
        <v>11</v>
      </c>
      <c r="AH81" s="200" t="s">
        <v>11</v>
      </c>
      <c r="AI81" s="200" t="s">
        <v>11</v>
      </c>
      <c r="AJ81" s="200" t="s">
        <v>11</v>
      </c>
      <c r="AK81" s="200" t="s">
        <v>11</v>
      </c>
      <c r="AL81" s="200" t="s">
        <v>11</v>
      </c>
      <c r="AM81" s="200" t="s">
        <v>11</v>
      </c>
      <c r="AN81" s="200" t="s">
        <v>11</v>
      </c>
      <c r="AO81" s="200" t="s">
        <v>11</v>
      </c>
      <c r="AP81" s="200" t="s">
        <v>11</v>
      </c>
      <c r="AQ81" s="200"/>
      <c r="AR81" s="215"/>
      <c r="AS81" s="192"/>
      <c r="AT81" s="200" t="s">
        <v>11</v>
      </c>
      <c r="AU81" s="200" t="s">
        <v>11</v>
      </c>
      <c r="AV81" s="200" t="s">
        <v>11</v>
      </c>
      <c r="AW81" s="200" t="s">
        <v>11</v>
      </c>
      <c r="AX81" s="200" t="s">
        <v>11</v>
      </c>
      <c r="AY81" s="200" t="s">
        <v>11</v>
      </c>
      <c r="AZ81" s="200" t="s">
        <v>11</v>
      </c>
      <c r="BA81" s="200" t="s">
        <v>11</v>
      </c>
      <c r="BB81" s="200" t="s">
        <v>11</v>
      </c>
      <c r="BC81" s="200" t="s">
        <v>11</v>
      </c>
      <c r="BD81" s="200" t="s">
        <v>11</v>
      </c>
      <c r="BE81" s="200" t="s">
        <v>11</v>
      </c>
      <c r="BF81" s="200" t="s">
        <v>11</v>
      </c>
      <c r="BG81" s="146" t="s">
        <v>11</v>
      </c>
      <c r="BH81" s="192" t="s">
        <v>11</v>
      </c>
      <c r="BI81" s="200"/>
      <c r="BJ81" s="200"/>
      <c r="BK81" s="200"/>
      <c r="BL81" s="200"/>
      <c r="BM81" s="200"/>
      <c r="BN81" s="200"/>
      <c r="BO81" s="200"/>
      <c r="BP81" s="200"/>
      <c r="BQ81" s="200"/>
      <c r="BR81" s="200"/>
      <c r="BS81" s="200"/>
      <c r="BT81" s="200"/>
      <c r="BU81" s="200"/>
      <c r="BV81" s="200"/>
      <c r="BW81" s="200"/>
      <c r="BX81" s="200"/>
      <c r="BY81" s="200"/>
      <c r="BZ81" s="200"/>
      <c r="CA81" s="200"/>
      <c r="CB81" s="200"/>
      <c r="CC81" s="200"/>
    </row>
    <row r="82" spans="1:81" s="91" customFormat="1" ht="5.0999999999999996" customHeight="1">
      <c r="A82" s="127"/>
      <c r="B82" s="127"/>
      <c r="C82" s="127"/>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row>
    <row r="83" spans="1:81" s="91" customFormat="1" ht="12.75" customHeight="1">
      <c r="A83" s="20" t="s">
        <v>2543</v>
      </c>
      <c r="B83" s="20" t="s">
        <v>2544</v>
      </c>
      <c r="C83" s="20" t="s">
        <v>2545</v>
      </c>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row>
    <row r="85" spans="1:81">
      <c r="BC85" s="195"/>
    </row>
  </sheetData>
  <mergeCells count="29">
    <mergeCell ref="AN6:AP6"/>
    <mergeCell ref="Y6:AA6"/>
    <mergeCell ref="AB6:AD6"/>
    <mergeCell ref="AE6:AG6"/>
    <mergeCell ref="AH6:AJ6"/>
    <mergeCell ref="AK6:AM6"/>
    <mergeCell ref="A6:A9"/>
    <mergeCell ref="B6:B9"/>
    <mergeCell ref="C6:C9"/>
    <mergeCell ref="G6:I6"/>
    <mergeCell ref="D6:F6"/>
    <mergeCell ref="J6:L6"/>
    <mergeCell ref="M6:O6"/>
    <mergeCell ref="P6:R6"/>
    <mergeCell ref="S6:U6"/>
    <mergeCell ref="V6:X6"/>
    <mergeCell ref="AQ6:AS6"/>
    <mergeCell ref="AT6:AV6"/>
    <mergeCell ref="AW6:AY6"/>
    <mergeCell ref="AZ6:BB6"/>
    <mergeCell ref="BC6:BE6"/>
    <mergeCell ref="BU6:BW6"/>
    <mergeCell ref="BX6:BZ6"/>
    <mergeCell ref="CA6:CC6"/>
    <mergeCell ref="BF6:BH6"/>
    <mergeCell ref="BI6:BK6"/>
    <mergeCell ref="BL6:BN6"/>
    <mergeCell ref="BO6:BQ6"/>
    <mergeCell ref="BR6:BT6"/>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9"/>
  <sheetViews>
    <sheetView zoomScale="80" zoomScaleNormal="80" workbookViewId="0">
      <pane xSplit="3" ySplit="10" topLeftCell="AB11"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35" customWidth="1"/>
    <col min="4" max="55" width="14.5703125" style="235" customWidth="1"/>
    <col min="56" max="16384" width="9.140625" style="235"/>
  </cols>
  <sheetData>
    <row r="1" spans="1:55" ht="15" customHeight="1">
      <c r="A1" s="49" t="s">
        <v>595</v>
      </c>
      <c r="B1" s="234" t="s">
        <v>202</v>
      </c>
      <c r="C1" s="49" t="s">
        <v>596</v>
      </c>
    </row>
    <row r="2" spans="1:55" ht="5.0999999999999996" customHeight="1">
      <c r="A2" s="234"/>
      <c r="B2" s="234"/>
      <c r="C2" s="234"/>
    </row>
    <row r="3" spans="1:55" s="173" customFormat="1" ht="18.75" customHeight="1">
      <c r="A3" s="93" t="s">
        <v>4775</v>
      </c>
      <c r="B3" s="93" t="s">
        <v>4802</v>
      </c>
      <c r="C3" s="93" t="s">
        <v>4878</v>
      </c>
    </row>
    <row r="4" spans="1:55" s="173" customFormat="1" ht="5.0999999999999996" customHeight="1">
      <c r="A4" s="1153"/>
      <c r="B4" s="1153"/>
      <c r="C4" s="1153"/>
    </row>
    <row r="5" spans="1:55" s="95" customFormat="1" ht="12.75" customHeight="1" thickBot="1">
      <c r="A5" s="1154" t="s">
        <v>3155</v>
      </c>
      <c r="B5" s="1154" t="s">
        <v>3155</v>
      </c>
      <c r="C5" s="1154" t="s">
        <v>3156</v>
      </c>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row>
    <row r="6" spans="1:55" s="91" customFormat="1" ht="17.100000000000001" customHeight="1">
      <c r="A6" s="1445"/>
      <c r="B6" s="1445"/>
      <c r="C6" s="1445"/>
      <c r="D6" s="1457">
        <v>2018</v>
      </c>
      <c r="E6" s="1458"/>
      <c r="F6" s="1461">
        <v>2018</v>
      </c>
      <c r="G6" s="1462"/>
      <c r="H6" s="1462"/>
      <c r="I6" s="1462"/>
      <c r="J6" s="1462"/>
      <c r="K6" s="1462"/>
      <c r="L6" s="1462"/>
      <c r="M6" s="1462"/>
      <c r="N6" s="1462"/>
      <c r="O6" s="1462"/>
      <c r="P6" s="1462"/>
      <c r="Q6" s="1462"/>
      <c r="R6" s="1462"/>
      <c r="S6" s="1462"/>
      <c r="T6" s="1462"/>
      <c r="U6" s="1462"/>
      <c r="V6" s="1462"/>
      <c r="W6" s="1462"/>
      <c r="X6" s="1462"/>
      <c r="Y6" s="1462"/>
      <c r="Z6" s="1462"/>
      <c r="AA6" s="1462"/>
      <c r="AB6" s="1462"/>
      <c r="AC6" s="1463"/>
      <c r="AD6" s="1457">
        <v>2019</v>
      </c>
      <c r="AE6" s="1458"/>
      <c r="AF6" s="1461">
        <v>2019</v>
      </c>
      <c r="AG6" s="1462"/>
      <c r="AH6" s="1462"/>
      <c r="AI6" s="1462"/>
      <c r="AJ6" s="1462"/>
      <c r="AK6" s="1462"/>
      <c r="AL6" s="1462"/>
      <c r="AM6" s="1462"/>
      <c r="AN6" s="1462"/>
      <c r="AO6" s="1462"/>
      <c r="AP6" s="1462"/>
      <c r="AQ6" s="1462"/>
      <c r="AR6" s="1462"/>
      <c r="AS6" s="1462"/>
      <c r="AT6" s="1462"/>
      <c r="AU6" s="1462"/>
      <c r="AV6" s="1462"/>
      <c r="AW6" s="1462"/>
      <c r="AX6" s="1462"/>
      <c r="AY6" s="1462"/>
      <c r="AZ6" s="1462"/>
      <c r="BA6" s="1462"/>
      <c r="BB6" s="1462"/>
      <c r="BC6" s="1463"/>
    </row>
    <row r="7" spans="1:55" s="91" customFormat="1" ht="17.100000000000001" customHeight="1">
      <c r="A7" s="1465"/>
      <c r="B7" s="1465"/>
      <c r="C7" s="1465"/>
      <c r="D7" s="1459"/>
      <c r="E7" s="1460"/>
      <c r="F7" s="1464" t="s">
        <v>777</v>
      </c>
      <c r="G7" s="1464"/>
      <c r="H7" s="1464" t="s">
        <v>778</v>
      </c>
      <c r="I7" s="1464"/>
      <c r="J7" s="1464" t="s">
        <v>779</v>
      </c>
      <c r="K7" s="1464"/>
      <c r="L7" s="1464" t="s">
        <v>780</v>
      </c>
      <c r="M7" s="1464"/>
      <c r="N7" s="1464" t="s">
        <v>781</v>
      </c>
      <c r="O7" s="1464"/>
      <c r="P7" s="1464" t="s">
        <v>782</v>
      </c>
      <c r="Q7" s="1464"/>
      <c r="R7" s="1464" t="s">
        <v>783</v>
      </c>
      <c r="S7" s="1464"/>
      <c r="T7" s="1464" t="s">
        <v>784</v>
      </c>
      <c r="U7" s="1464"/>
      <c r="V7" s="1464" t="s">
        <v>785</v>
      </c>
      <c r="W7" s="1464"/>
      <c r="X7" s="1464" t="s">
        <v>786</v>
      </c>
      <c r="Y7" s="1464"/>
      <c r="Z7" s="1464" t="s">
        <v>787</v>
      </c>
      <c r="AA7" s="1464"/>
      <c r="AB7" s="1464" t="s">
        <v>788</v>
      </c>
      <c r="AC7" s="1464"/>
      <c r="AD7" s="1459"/>
      <c r="AE7" s="1460"/>
      <c r="AF7" s="1464" t="s">
        <v>777</v>
      </c>
      <c r="AG7" s="1464"/>
      <c r="AH7" s="1464" t="s">
        <v>778</v>
      </c>
      <c r="AI7" s="1464"/>
      <c r="AJ7" s="1464" t="s">
        <v>779</v>
      </c>
      <c r="AK7" s="1464"/>
      <c r="AL7" s="1464" t="s">
        <v>780</v>
      </c>
      <c r="AM7" s="1464"/>
      <c r="AN7" s="1464" t="s">
        <v>781</v>
      </c>
      <c r="AO7" s="1464"/>
      <c r="AP7" s="1464" t="s">
        <v>782</v>
      </c>
      <c r="AQ7" s="1464"/>
      <c r="AR7" s="1464" t="s">
        <v>783</v>
      </c>
      <c r="AS7" s="1464"/>
      <c r="AT7" s="1464" t="s">
        <v>784</v>
      </c>
      <c r="AU7" s="1464"/>
      <c r="AV7" s="1464" t="s">
        <v>785</v>
      </c>
      <c r="AW7" s="1464"/>
      <c r="AX7" s="1464" t="s">
        <v>786</v>
      </c>
      <c r="AY7" s="1464"/>
      <c r="AZ7" s="1464" t="s">
        <v>787</v>
      </c>
      <c r="BA7" s="1464"/>
      <c r="BB7" s="1464" t="s">
        <v>788</v>
      </c>
      <c r="BC7" s="1464"/>
    </row>
    <row r="8" spans="1:55" s="91" customFormat="1" ht="51">
      <c r="A8" s="1465"/>
      <c r="B8" s="1465"/>
      <c r="C8" s="1465"/>
      <c r="D8" s="1174" t="s">
        <v>4201</v>
      </c>
      <c r="E8" s="1174" t="s">
        <v>4202</v>
      </c>
      <c r="F8" s="1174" t="s">
        <v>4201</v>
      </c>
      <c r="G8" s="1174" t="s">
        <v>4202</v>
      </c>
      <c r="H8" s="1174" t="s">
        <v>4201</v>
      </c>
      <c r="I8" s="1174" t="s">
        <v>4202</v>
      </c>
      <c r="J8" s="1174" t="s">
        <v>4201</v>
      </c>
      <c r="K8" s="1174" t="s">
        <v>4202</v>
      </c>
      <c r="L8" s="1174" t="s">
        <v>4201</v>
      </c>
      <c r="M8" s="1174" t="s">
        <v>4202</v>
      </c>
      <c r="N8" s="1174" t="s">
        <v>4201</v>
      </c>
      <c r="O8" s="1174" t="s">
        <v>4202</v>
      </c>
      <c r="P8" s="1174" t="s">
        <v>4201</v>
      </c>
      <c r="Q8" s="1174" t="s">
        <v>4202</v>
      </c>
      <c r="R8" s="1174" t="s">
        <v>4201</v>
      </c>
      <c r="S8" s="1174" t="s">
        <v>4202</v>
      </c>
      <c r="T8" s="1174" t="s">
        <v>4201</v>
      </c>
      <c r="U8" s="1174" t="s">
        <v>4202</v>
      </c>
      <c r="V8" s="1174" t="s">
        <v>4201</v>
      </c>
      <c r="W8" s="1174" t="s">
        <v>4202</v>
      </c>
      <c r="X8" s="1174" t="s">
        <v>4201</v>
      </c>
      <c r="Y8" s="1174" t="s">
        <v>4202</v>
      </c>
      <c r="Z8" s="1174" t="s">
        <v>4201</v>
      </c>
      <c r="AA8" s="1174" t="s">
        <v>4202</v>
      </c>
      <c r="AB8" s="1174" t="s">
        <v>4201</v>
      </c>
      <c r="AC8" s="1174" t="s">
        <v>4202</v>
      </c>
      <c r="AD8" s="1174" t="s">
        <v>4201</v>
      </c>
      <c r="AE8" s="1174" t="s">
        <v>4202</v>
      </c>
      <c r="AF8" s="1174" t="s">
        <v>4201</v>
      </c>
      <c r="AG8" s="1174" t="s">
        <v>4202</v>
      </c>
      <c r="AH8" s="1174" t="s">
        <v>4201</v>
      </c>
      <c r="AI8" s="1174" t="s">
        <v>4202</v>
      </c>
      <c r="AJ8" s="1174" t="s">
        <v>4201</v>
      </c>
      <c r="AK8" s="1174" t="s">
        <v>4202</v>
      </c>
      <c r="AL8" s="1174" t="s">
        <v>4201</v>
      </c>
      <c r="AM8" s="1174" t="s">
        <v>4202</v>
      </c>
      <c r="AN8" s="1174" t="s">
        <v>4201</v>
      </c>
      <c r="AO8" s="1174" t="s">
        <v>4202</v>
      </c>
      <c r="AP8" s="1174" t="s">
        <v>4201</v>
      </c>
      <c r="AQ8" s="1174" t="s">
        <v>4202</v>
      </c>
      <c r="AR8" s="1174" t="s">
        <v>4201</v>
      </c>
      <c r="AS8" s="1174" t="s">
        <v>4202</v>
      </c>
      <c r="AT8" s="1174" t="s">
        <v>4201</v>
      </c>
      <c r="AU8" s="1174" t="s">
        <v>4202</v>
      </c>
      <c r="AV8" s="1174" t="s">
        <v>4201</v>
      </c>
      <c r="AW8" s="1174" t="s">
        <v>4202</v>
      </c>
      <c r="AX8" s="1174" t="s">
        <v>4201</v>
      </c>
      <c r="AY8" s="1174" t="s">
        <v>4202</v>
      </c>
      <c r="AZ8" s="1174" t="s">
        <v>4201</v>
      </c>
      <c r="BA8" s="1174" t="s">
        <v>4202</v>
      </c>
      <c r="BB8" s="1174" t="s">
        <v>4201</v>
      </c>
      <c r="BC8" s="1174" t="s">
        <v>4202</v>
      </c>
    </row>
    <row r="9" spans="1:55" s="91" customFormat="1" ht="25.5">
      <c r="A9" s="1465"/>
      <c r="B9" s="1465"/>
      <c r="C9" s="1465"/>
      <c r="D9" s="1174" t="s">
        <v>4200</v>
      </c>
      <c r="E9" s="1174" t="s">
        <v>4199</v>
      </c>
      <c r="F9" s="1174" t="s">
        <v>4200</v>
      </c>
      <c r="G9" s="1174" t="s">
        <v>4199</v>
      </c>
      <c r="H9" s="1174" t="s">
        <v>4200</v>
      </c>
      <c r="I9" s="1174" t="s">
        <v>4199</v>
      </c>
      <c r="J9" s="1174" t="s">
        <v>4200</v>
      </c>
      <c r="K9" s="1174" t="s">
        <v>4199</v>
      </c>
      <c r="L9" s="1174" t="s">
        <v>4200</v>
      </c>
      <c r="M9" s="1174" t="s">
        <v>4199</v>
      </c>
      <c r="N9" s="1174" t="s">
        <v>4200</v>
      </c>
      <c r="O9" s="1174" t="s">
        <v>4199</v>
      </c>
      <c r="P9" s="1174" t="s">
        <v>4200</v>
      </c>
      <c r="Q9" s="1174" t="s">
        <v>4199</v>
      </c>
      <c r="R9" s="1174" t="s">
        <v>4200</v>
      </c>
      <c r="S9" s="1174" t="s">
        <v>4199</v>
      </c>
      <c r="T9" s="1174" t="s">
        <v>4200</v>
      </c>
      <c r="U9" s="1174" t="s">
        <v>4199</v>
      </c>
      <c r="V9" s="1174" t="s">
        <v>4200</v>
      </c>
      <c r="W9" s="1174" t="s">
        <v>4199</v>
      </c>
      <c r="X9" s="1174" t="s">
        <v>4200</v>
      </c>
      <c r="Y9" s="1174" t="s">
        <v>4199</v>
      </c>
      <c r="Z9" s="1174" t="s">
        <v>4200</v>
      </c>
      <c r="AA9" s="1174" t="s">
        <v>4199</v>
      </c>
      <c r="AB9" s="1174" t="s">
        <v>4200</v>
      </c>
      <c r="AC9" s="1174" t="s">
        <v>4199</v>
      </c>
      <c r="AD9" s="1174" t="s">
        <v>4200</v>
      </c>
      <c r="AE9" s="1174" t="s">
        <v>4199</v>
      </c>
      <c r="AF9" s="1174" t="s">
        <v>4200</v>
      </c>
      <c r="AG9" s="1174" t="s">
        <v>4199</v>
      </c>
      <c r="AH9" s="1174" t="s">
        <v>4200</v>
      </c>
      <c r="AI9" s="1174" t="s">
        <v>4199</v>
      </c>
      <c r="AJ9" s="1174" t="s">
        <v>4200</v>
      </c>
      <c r="AK9" s="1174" t="s">
        <v>4199</v>
      </c>
      <c r="AL9" s="1174" t="s">
        <v>4200</v>
      </c>
      <c r="AM9" s="1174" t="s">
        <v>4199</v>
      </c>
      <c r="AN9" s="1174" t="s">
        <v>4200</v>
      </c>
      <c r="AO9" s="1174" t="s">
        <v>4199</v>
      </c>
      <c r="AP9" s="1174" t="s">
        <v>4200</v>
      </c>
      <c r="AQ9" s="1174" t="s">
        <v>4199</v>
      </c>
      <c r="AR9" s="1174" t="s">
        <v>4200</v>
      </c>
      <c r="AS9" s="1174" t="s">
        <v>4199</v>
      </c>
      <c r="AT9" s="1174" t="s">
        <v>4200</v>
      </c>
      <c r="AU9" s="1174" t="s">
        <v>4199</v>
      </c>
      <c r="AV9" s="1174" t="s">
        <v>4200</v>
      </c>
      <c r="AW9" s="1174" t="s">
        <v>4199</v>
      </c>
      <c r="AX9" s="1174" t="s">
        <v>4200</v>
      </c>
      <c r="AY9" s="1174" t="s">
        <v>4199</v>
      </c>
      <c r="AZ9" s="1174" t="s">
        <v>4200</v>
      </c>
      <c r="BA9" s="1174" t="s">
        <v>4199</v>
      </c>
      <c r="BB9" s="1174" t="s">
        <v>4200</v>
      </c>
      <c r="BC9" s="1174" t="s">
        <v>4199</v>
      </c>
    </row>
    <row r="10" spans="1:55" s="91" customFormat="1" ht="39" thickBot="1">
      <c r="A10" s="1446"/>
      <c r="B10" s="1446"/>
      <c r="C10" s="1446"/>
      <c r="D10" s="1175" t="s">
        <v>4203</v>
      </c>
      <c r="E10" s="1175" t="s">
        <v>4204</v>
      </c>
      <c r="F10" s="1175" t="s">
        <v>4203</v>
      </c>
      <c r="G10" s="1175" t="s">
        <v>4204</v>
      </c>
      <c r="H10" s="1175" t="s">
        <v>4203</v>
      </c>
      <c r="I10" s="1175" t="s">
        <v>4204</v>
      </c>
      <c r="J10" s="1175" t="s">
        <v>4203</v>
      </c>
      <c r="K10" s="1175" t="s">
        <v>4204</v>
      </c>
      <c r="L10" s="1175" t="s">
        <v>4203</v>
      </c>
      <c r="M10" s="1175" t="s">
        <v>4204</v>
      </c>
      <c r="N10" s="1175" t="s">
        <v>4203</v>
      </c>
      <c r="O10" s="1175" t="s">
        <v>4204</v>
      </c>
      <c r="P10" s="1175" t="s">
        <v>4203</v>
      </c>
      <c r="Q10" s="1175" t="s">
        <v>4204</v>
      </c>
      <c r="R10" s="1175" t="s">
        <v>4203</v>
      </c>
      <c r="S10" s="1175" t="s">
        <v>4204</v>
      </c>
      <c r="T10" s="1175" t="s">
        <v>4203</v>
      </c>
      <c r="U10" s="1175" t="s">
        <v>4204</v>
      </c>
      <c r="V10" s="1175" t="s">
        <v>4203</v>
      </c>
      <c r="W10" s="1175" t="s">
        <v>4204</v>
      </c>
      <c r="X10" s="1175" t="s">
        <v>4203</v>
      </c>
      <c r="Y10" s="1175" t="s">
        <v>4204</v>
      </c>
      <c r="Z10" s="1175" t="s">
        <v>4203</v>
      </c>
      <c r="AA10" s="1175" t="s">
        <v>4204</v>
      </c>
      <c r="AB10" s="1175" t="s">
        <v>4203</v>
      </c>
      <c r="AC10" s="1175" t="s">
        <v>4204</v>
      </c>
      <c r="AD10" s="1175" t="s">
        <v>4203</v>
      </c>
      <c r="AE10" s="1175" t="s">
        <v>4204</v>
      </c>
      <c r="AF10" s="1175" t="s">
        <v>4203</v>
      </c>
      <c r="AG10" s="1175" t="s">
        <v>4204</v>
      </c>
      <c r="AH10" s="1175" t="s">
        <v>4203</v>
      </c>
      <c r="AI10" s="1175" t="s">
        <v>4204</v>
      </c>
      <c r="AJ10" s="1175" t="s">
        <v>4203</v>
      </c>
      <c r="AK10" s="1175" t="s">
        <v>4204</v>
      </c>
      <c r="AL10" s="1175" t="s">
        <v>4203</v>
      </c>
      <c r="AM10" s="1175" t="s">
        <v>4204</v>
      </c>
      <c r="AN10" s="1175" t="s">
        <v>4203</v>
      </c>
      <c r="AO10" s="1175" t="s">
        <v>4204</v>
      </c>
      <c r="AP10" s="1175" t="s">
        <v>4203</v>
      </c>
      <c r="AQ10" s="1175" t="s">
        <v>4204</v>
      </c>
      <c r="AR10" s="1175" t="s">
        <v>4203</v>
      </c>
      <c r="AS10" s="1175" t="s">
        <v>4204</v>
      </c>
      <c r="AT10" s="1175" t="s">
        <v>4203</v>
      </c>
      <c r="AU10" s="1175" t="s">
        <v>4204</v>
      </c>
      <c r="AV10" s="1175" t="s">
        <v>4203</v>
      </c>
      <c r="AW10" s="1175" t="s">
        <v>4204</v>
      </c>
      <c r="AX10" s="1175" t="s">
        <v>4203</v>
      </c>
      <c r="AY10" s="1175" t="s">
        <v>4204</v>
      </c>
      <c r="AZ10" s="1175" t="s">
        <v>4203</v>
      </c>
      <c r="BA10" s="1175" t="s">
        <v>4204</v>
      </c>
      <c r="BB10" s="1175" t="s">
        <v>4203</v>
      </c>
      <c r="BC10" s="1175" t="s">
        <v>4204</v>
      </c>
    </row>
    <row r="11" spans="1:55" s="91" customFormat="1" ht="5.0999999999999996" customHeight="1">
      <c r="A11" s="527"/>
      <c r="B11" s="914"/>
      <c r="C11" s="914"/>
      <c r="D11" s="4"/>
      <c r="E11" s="4"/>
      <c r="F11" s="3"/>
      <c r="G11" s="3"/>
      <c r="H11" s="3"/>
      <c r="I11" s="3"/>
      <c r="J11" s="3"/>
      <c r="K11" s="3"/>
      <c r="L11" s="3"/>
      <c r="M11" s="3"/>
      <c r="N11" s="3"/>
      <c r="O11" s="3"/>
      <c r="P11" s="3"/>
      <c r="Q11" s="3"/>
      <c r="R11" s="3"/>
      <c r="S11" s="3"/>
      <c r="T11" s="3"/>
      <c r="U11" s="3"/>
      <c r="V11" s="3"/>
      <c r="W11" s="3"/>
      <c r="X11" s="3"/>
      <c r="Y11" s="3"/>
      <c r="Z11" s="3"/>
      <c r="AA11" s="3"/>
      <c r="AB11" s="3"/>
      <c r="AC11" s="3"/>
      <c r="AD11" s="4"/>
      <c r="AE11" s="4"/>
      <c r="AF11" s="3"/>
      <c r="AG11" s="3"/>
      <c r="AH11" s="3"/>
      <c r="AI11" s="3"/>
      <c r="AJ11" s="3"/>
      <c r="AK11" s="3"/>
      <c r="AL11" s="3"/>
      <c r="AM11" s="3"/>
      <c r="AN11" s="3"/>
      <c r="AO11" s="3"/>
      <c r="AP11" s="3"/>
      <c r="AQ11" s="3"/>
      <c r="AR11" s="3"/>
      <c r="AS11" s="3"/>
      <c r="AT11" s="3"/>
      <c r="AU11" s="3"/>
      <c r="AV11" s="3"/>
      <c r="AW11" s="3"/>
      <c r="AX11" s="3"/>
      <c r="AY11" s="3"/>
      <c r="AZ11" s="3"/>
      <c r="BA11" s="3"/>
      <c r="BB11" s="3"/>
      <c r="BC11" s="3"/>
    </row>
    <row r="12" spans="1:55" s="95" customFormat="1" ht="25.5">
      <c r="A12" s="555" t="s">
        <v>4321</v>
      </c>
      <c r="B12" s="555" t="s">
        <v>3958</v>
      </c>
      <c r="C12" s="1185" t="s">
        <v>4299</v>
      </c>
      <c r="D12" s="61">
        <f>AB12</f>
        <v>133118.03750060001</v>
      </c>
      <c r="E12" s="232">
        <f>AC12</f>
        <v>4.1323386550099999</v>
      </c>
      <c r="F12" s="61">
        <v>121717.51525</v>
      </c>
      <c r="G12" s="232">
        <v>4.2425928226167899</v>
      </c>
      <c r="H12" s="61">
        <v>123813.92995000001</v>
      </c>
      <c r="I12" s="232">
        <v>4.3322727013157092</v>
      </c>
      <c r="J12" s="61">
        <v>128920.38935</v>
      </c>
      <c r="K12" s="232">
        <v>4.2041796769981596</v>
      </c>
      <c r="L12" s="61">
        <v>127170.86652038</v>
      </c>
      <c r="M12" s="232">
        <v>4.3601193355036294</v>
      </c>
      <c r="N12" s="61">
        <v>127516.44217038</v>
      </c>
      <c r="O12" s="232">
        <v>4.3767681242932301</v>
      </c>
      <c r="P12" s="61">
        <v>128275.19289999999</v>
      </c>
      <c r="Q12" s="232">
        <v>4.3553598457383398</v>
      </c>
      <c r="R12" s="61">
        <v>127722.7025</v>
      </c>
      <c r="S12" s="232">
        <v>4.2853454848624093</v>
      </c>
      <c r="T12" s="61">
        <v>127634.36060060002</v>
      </c>
      <c r="U12" s="232">
        <v>4.4411988742625104</v>
      </c>
      <c r="V12" s="61">
        <v>127538.03210060002</v>
      </c>
      <c r="W12" s="232">
        <v>4.3736544563531501</v>
      </c>
      <c r="X12" s="61">
        <v>128617.9208006</v>
      </c>
      <c r="Y12" s="232">
        <v>4.1650174201921999</v>
      </c>
      <c r="Z12" s="61">
        <v>129423.15780060001</v>
      </c>
      <c r="AA12" s="232">
        <v>4.2052832483985094</v>
      </c>
      <c r="AB12" s="61">
        <v>133118.03750060001</v>
      </c>
      <c r="AC12" s="232">
        <v>4.1323386550099999</v>
      </c>
      <c r="AD12" s="61"/>
      <c r="AE12" s="232"/>
      <c r="AF12" s="61">
        <v>129393.5639006</v>
      </c>
      <c r="AG12" s="232">
        <v>4.2362775001087796</v>
      </c>
      <c r="AH12" s="61">
        <v>130015.63660060002</v>
      </c>
      <c r="AI12" s="232">
        <v>4.2762993391706701</v>
      </c>
      <c r="AJ12" s="61">
        <v>133769.18610060003</v>
      </c>
      <c r="AK12" s="232">
        <v>4.2135481476886394</v>
      </c>
      <c r="AL12" s="61">
        <v>134798.73970060001</v>
      </c>
      <c r="AM12" s="232">
        <v>4.2239731432627501</v>
      </c>
      <c r="AN12" s="61">
        <v>135831.44115059997</v>
      </c>
      <c r="AO12" s="232">
        <v>4.1868572108313202</v>
      </c>
      <c r="AP12" s="61"/>
      <c r="AQ12" s="232"/>
      <c r="AR12" s="61"/>
      <c r="AS12" s="232"/>
      <c r="AT12" s="61"/>
      <c r="AU12" s="232"/>
      <c r="AV12" s="61"/>
      <c r="AW12" s="232"/>
      <c r="AX12" s="61"/>
      <c r="AY12" s="232"/>
      <c r="AZ12" s="61"/>
      <c r="BA12" s="232"/>
      <c r="BB12" s="61"/>
      <c r="BC12" s="232"/>
    </row>
    <row r="13" spans="1:55" s="95" customFormat="1" ht="12.75" customHeight="1">
      <c r="A13" s="548" t="s">
        <v>723</v>
      </c>
      <c r="B13" s="548" t="s">
        <v>40</v>
      </c>
      <c r="C13" s="548" t="s">
        <v>724</v>
      </c>
      <c r="D13" s="223"/>
      <c r="E13" s="223"/>
      <c r="F13" s="61"/>
      <c r="G13" s="232"/>
      <c r="H13" s="61"/>
      <c r="I13" s="232"/>
      <c r="J13" s="232"/>
      <c r="K13" s="232"/>
      <c r="L13" s="232"/>
      <c r="M13" s="232"/>
      <c r="N13" s="232"/>
      <c r="O13" s="232"/>
      <c r="P13" s="232"/>
      <c r="Q13" s="232"/>
      <c r="R13" s="232"/>
      <c r="S13" s="232"/>
      <c r="T13" s="232"/>
      <c r="U13" s="232"/>
      <c r="V13" s="232"/>
      <c r="W13" s="232"/>
      <c r="X13" s="232"/>
      <c r="Y13" s="232"/>
      <c r="Z13" s="232"/>
      <c r="AA13" s="232"/>
      <c r="AB13" s="232"/>
      <c r="AC13" s="232"/>
      <c r="AD13" s="223"/>
      <c r="AE13" s="223"/>
      <c r="AF13" s="61"/>
      <c r="AG13" s="232"/>
      <c r="AH13" s="61"/>
      <c r="AI13" s="232"/>
      <c r="AJ13" s="232"/>
      <c r="AK13" s="232"/>
      <c r="AL13" s="232"/>
      <c r="AM13" s="232"/>
      <c r="AN13" s="232"/>
      <c r="AO13" s="232"/>
      <c r="AP13" s="232"/>
      <c r="AQ13" s="232"/>
      <c r="AR13" s="232"/>
      <c r="AS13" s="232"/>
      <c r="AT13" s="232"/>
      <c r="AU13" s="232"/>
      <c r="AV13" s="232"/>
      <c r="AW13" s="232"/>
      <c r="AX13" s="232"/>
      <c r="AY13" s="232"/>
      <c r="AZ13" s="232"/>
      <c r="BA13" s="232"/>
      <c r="BB13" s="232"/>
      <c r="BC13" s="232"/>
    </row>
    <row r="14" spans="1:55" s="95" customFormat="1" ht="38.25">
      <c r="A14" s="549" t="s">
        <v>4328</v>
      </c>
      <c r="B14" s="549" t="s">
        <v>4231</v>
      </c>
      <c r="C14" s="549" t="s">
        <v>4300</v>
      </c>
      <c r="D14" s="61">
        <f t="shared" ref="D14:D24" si="0">AB14</f>
        <v>123371.6894</v>
      </c>
      <c r="E14" s="232">
        <f t="shared" ref="E14:E24" si="1">AC14</f>
        <v>4.2186665412137847</v>
      </c>
      <c r="F14" s="61">
        <v>114200.8149</v>
      </c>
      <c r="G14" s="232">
        <v>4.2896791933172089</v>
      </c>
      <c r="H14" s="61">
        <v>114966.85430000001</v>
      </c>
      <c r="I14" s="232">
        <v>4.4172396071116991</v>
      </c>
      <c r="J14" s="61">
        <v>119108.73579999999</v>
      </c>
      <c r="K14" s="232">
        <v>4.3065920087026921</v>
      </c>
      <c r="L14" s="61">
        <v>118686.29150000001</v>
      </c>
      <c r="M14" s="232">
        <v>4.4234937389063189</v>
      </c>
      <c r="N14" s="61">
        <v>118801.7993</v>
      </c>
      <c r="O14" s="232">
        <v>4.4496594784873773</v>
      </c>
      <c r="P14" s="61">
        <v>119466.658</v>
      </c>
      <c r="Q14" s="232">
        <v>4.4301687198280888</v>
      </c>
      <c r="R14" s="61">
        <v>118599.86019999998</v>
      </c>
      <c r="S14" s="232">
        <v>4.3596803747581454</v>
      </c>
      <c r="T14" s="61">
        <v>118540.38190000001</v>
      </c>
      <c r="U14" s="232">
        <v>4.521663714790173</v>
      </c>
      <c r="V14" s="61">
        <v>118494.42229999999</v>
      </c>
      <c r="W14" s="232">
        <v>4.4581604299808459</v>
      </c>
      <c r="X14" s="61">
        <v>119469.4314</v>
      </c>
      <c r="Y14" s="232">
        <v>4.2415766603991711</v>
      </c>
      <c r="Z14" s="61">
        <v>120133.16140000001</v>
      </c>
      <c r="AA14" s="232">
        <v>4.2889198892147027</v>
      </c>
      <c r="AB14" s="61">
        <v>123371.6894</v>
      </c>
      <c r="AC14" s="232">
        <v>4.2186665412137847</v>
      </c>
      <c r="AD14" s="61"/>
      <c r="AE14" s="232"/>
      <c r="AF14" s="61">
        <v>119578.22349999999</v>
      </c>
      <c r="AG14" s="232">
        <v>4.3279368988702203</v>
      </c>
      <c r="AH14" s="61">
        <v>120289.2255</v>
      </c>
      <c r="AI14" s="232">
        <v>4.364013774284377</v>
      </c>
      <c r="AJ14" s="61">
        <v>123836.8199</v>
      </c>
      <c r="AK14" s="232">
        <v>4.295761747229748</v>
      </c>
      <c r="AL14" s="61">
        <v>124732.04519999999</v>
      </c>
      <c r="AM14" s="232">
        <v>4.309611983264424</v>
      </c>
      <c r="AN14" s="61">
        <v>125616.84610000001</v>
      </c>
      <c r="AO14" s="232">
        <v>4.2774468404759602</v>
      </c>
      <c r="AP14" s="61"/>
      <c r="AQ14" s="232"/>
      <c r="AR14" s="61"/>
      <c r="AS14" s="232"/>
      <c r="AT14" s="61"/>
      <c r="AU14" s="232"/>
      <c r="AV14" s="61"/>
      <c r="AW14" s="232"/>
      <c r="AX14" s="61"/>
      <c r="AY14" s="232"/>
      <c r="AZ14" s="61"/>
      <c r="BA14" s="232"/>
      <c r="BB14" s="61"/>
      <c r="BC14" s="232"/>
    </row>
    <row r="15" spans="1:55" s="91" customFormat="1" ht="38.25">
      <c r="A15" s="550" t="s">
        <v>4327</v>
      </c>
      <c r="B15" s="550" t="s">
        <v>4232</v>
      </c>
      <c r="C15" s="550" t="s">
        <v>4301</v>
      </c>
      <c r="D15" s="75">
        <f t="shared" si="0"/>
        <v>51854.450600000004</v>
      </c>
      <c r="E15" s="728">
        <f t="shared" si="1"/>
        <v>2.4457339801571396</v>
      </c>
      <c r="F15" s="75">
        <v>50663.972600000001</v>
      </c>
      <c r="G15" s="728">
        <v>2.3714340031717098</v>
      </c>
      <c r="H15" s="75">
        <v>50294.395799999998</v>
      </c>
      <c r="I15" s="728">
        <v>2.6482320031171298</v>
      </c>
      <c r="J15" s="75">
        <v>53838.758700000006</v>
      </c>
      <c r="K15" s="728">
        <v>2.57339377525359</v>
      </c>
      <c r="L15" s="75">
        <v>52491.457399999999</v>
      </c>
      <c r="M15" s="728">
        <v>2.7898940730927406</v>
      </c>
      <c r="N15" s="75">
        <v>52786.013899999998</v>
      </c>
      <c r="O15" s="728">
        <v>2.7945472753834899</v>
      </c>
      <c r="P15" s="75">
        <v>51940.602500000001</v>
      </c>
      <c r="Q15" s="728">
        <v>2.8866519843892799</v>
      </c>
      <c r="R15" s="75">
        <v>51488.416600000004</v>
      </c>
      <c r="S15" s="728">
        <v>2.6786277042941702</v>
      </c>
      <c r="T15" s="75">
        <v>50678.516100000001</v>
      </c>
      <c r="U15" s="728">
        <v>2.7262092532066102</v>
      </c>
      <c r="V15" s="75">
        <v>51196.772299999997</v>
      </c>
      <c r="W15" s="728">
        <v>2.5584158733440301</v>
      </c>
      <c r="X15" s="75">
        <v>51297.9113</v>
      </c>
      <c r="Y15" s="728">
        <v>2.4248238052803499</v>
      </c>
      <c r="Z15" s="75">
        <v>51020.060600000004</v>
      </c>
      <c r="AA15" s="728">
        <v>2.5310717482899299</v>
      </c>
      <c r="AB15" s="75">
        <v>51854.450600000004</v>
      </c>
      <c r="AC15" s="728">
        <v>2.4457339801571396</v>
      </c>
      <c r="AD15" s="75"/>
      <c r="AE15" s="728"/>
      <c r="AF15" s="75">
        <v>48323.159799999994</v>
      </c>
      <c r="AG15" s="728">
        <v>2.4541784489432299</v>
      </c>
      <c r="AH15" s="75">
        <v>47582.802499999998</v>
      </c>
      <c r="AI15" s="728">
        <v>2.59361889094279</v>
      </c>
      <c r="AJ15" s="75">
        <v>50126.946499999998</v>
      </c>
      <c r="AK15" s="728">
        <v>2.5469959271307303</v>
      </c>
      <c r="AL15" s="75">
        <v>49626.366900000001</v>
      </c>
      <c r="AM15" s="728">
        <v>2.5300937083911301</v>
      </c>
      <c r="AN15" s="75">
        <v>49585.661700000004</v>
      </c>
      <c r="AO15" s="728">
        <v>2.5062372740303704</v>
      </c>
      <c r="AP15" s="75"/>
      <c r="AQ15" s="728"/>
      <c r="AR15" s="75"/>
      <c r="AS15" s="728"/>
      <c r="AT15" s="75"/>
      <c r="AU15" s="728"/>
      <c r="AV15" s="75"/>
      <c r="AW15" s="728"/>
      <c r="AX15" s="75"/>
      <c r="AY15" s="728"/>
      <c r="AZ15" s="75"/>
      <c r="BA15" s="728"/>
      <c r="BB15" s="75"/>
      <c r="BC15" s="728"/>
    </row>
    <row r="16" spans="1:55" s="91" customFormat="1" ht="12.75" customHeight="1">
      <c r="A16" s="545" t="s">
        <v>973</v>
      </c>
      <c r="B16" s="545" t="s">
        <v>972</v>
      </c>
      <c r="C16" s="545" t="s">
        <v>974</v>
      </c>
      <c r="D16" s="14">
        <f t="shared" si="0"/>
        <v>42004.525000000001</v>
      </c>
      <c r="E16" s="16">
        <f t="shared" si="1"/>
        <v>1.5788618288577196</v>
      </c>
      <c r="F16" s="14">
        <v>40481.780700000003</v>
      </c>
      <c r="G16" s="16">
        <v>1.5867127329801496</v>
      </c>
      <c r="H16" s="14">
        <v>40180.6466</v>
      </c>
      <c r="I16" s="16">
        <v>1.9808682318218296</v>
      </c>
      <c r="J16" s="14">
        <v>44145.080099999999</v>
      </c>
      <c r="K16" s="16">
        <v>1.9406079701044601</v>
      </c>
      <c r="L16" s="14">
        <v>43167.268899999995</v>
      </c>
      <c r="M16" s="16">
        <v>2.1719304459462796</v>
      </c>
      <c r="N16" s="14">
        <v>43284.434299999994</v>
      </c>
      <c r="O16" s="16">
        <v>2.1498860764041501</v>
      </c>
      <c r="P16" s="14">
        <v>42663.204399999995</v>
      </c>
      <c r="Q16" s="16">
        <v>2.2476273491777401</v>
      </c>
      <c r="R16" s="14">
        <v>42051.431700000001</v>
      </c>
      <c r="S16" s="16">
        <v>1.9799019733732399</v>
      </c>
      <c r="T16" s="14">
        <v>41438.494700000003</v>
      </c>
      <c r="U16" s="16">
        <v>1.97398110259058</v>
      </c>
      <c r="V16" s="14">
        <v>41512.250399999997</v>
      </c>
      <c r="W16" s="16">
        <v>1.7564503002299299</v>
      </c>
      <c r="X16" s="14">
        <v>41368.695799999994</v>
      </c>
      <c r="Y16" s="16">
        <v>1.5960642031020997</v>
      </c>
      <c r="Z16" s="14">
        <v>40784.833100000003</v>
      </c>
      <c r="AA16" s="16">
        <v>1.62779505511082</v>
      </c>
      <c r="AB16" s="14">
        <v>42004.525000000001</v>
      </c>
      <c r="AC16" s="16">
        <v>1.5788618288577196</v>
      </c>
      <c r="AD16" s="14"/>
      <c r="AE16" s="16"/>
      <c r="AF16" s="14">
        <v>38009.829700000002</v>
      </c>
      <c r="AG16" s="16">
        <v>1.4615677068924098</v>
      </c>
      <c r="AH16" s="14">
        <v>36823.745200000005</v>
      </c>
      <c r="AI16" s="16">
        <v>1.5428750929169499</v>
      </c>
      <c r="AJ16" s="14">
        <v>39042.746200000001</v>
      </c>
      <c r="AK16" s="16">
        <v>1.5516482840799799</v>
      </c>
      <c r="AL16" s="14">
        <v>38234.4323</v>
      </c>
      <c r="AM16" s="16">
        <v>1.47733723066159</v>
      </c>
      <c r="AN16" s="14">
        <v>37971.499799999998</v>
      </c>
      <c r="AO16" s="16">
        <v>1.3373690454544502</v>
      </c>
      <c r="AP16" s="14"/>
      <c r="AQ16" s="16"/>
      <c r="AR16" s="14"/>
      <c r="AS16" s="16"/>
      <c r="AT16" s="14"/>
      <c r="AU16" s="16"/>
      <c r="AV16" s="14"/>
      <c r="AW16" s="16"/>
      <c r="AX16" s="14"/>
      <c r="AY16" s="16"/>
      <c r="AZ16" s="14"/>
      <c r="BA16" s="16"/>
      <c r="BB16" s="14"/>
      <c r="BC16" s="16"/>
    </row>
    <row r="17" spans="1:55" s="91" customFormat="1" ht="12.75" customHeight="1">
      <c r="A17" s="545" t="s">
        <v>958</v>
      </c>
      <c r="B17" s="545" t="s">
        <v>196</v>
      </c>
      <c r="C17" s="545" t="s">
        <v>959</v>
      </c>
      <c r="D17" s="12">
        <f t="shared" si="0"/>
        <v>2823.5406000000003</v>
      </c>
      <c r="E17" s="19">
        <f t="shared" si="1"/>
        <v>0.78043046308595709</v>
      </c>
      <c r="F17" s="12">
        <v>3355.2338999999997</v>
      </c>
      <c r="G17" s="19">
        <v>1.2946968898353099</v>
      </c>
      <c r="H17" s="12">
        <v>2885.2645000000002</v>
      </c>
      <c r="I17" s="19">
        <v>1.2092077662203899</v>
      </c>
      <c r="J17" s="12">
        <v>2719.3233</v>
      </c>
      <c r="K17" s="19">
        <v>1.16543737149606</v>
      </c>
      <c r="L17" s="12">
        <v>2660.576</v>
      </c>
      <c r="M17" s="19">
        <v>1.0008017854028601</v>
      </c>
      <c r="N17" s="12">
        <v>2790.9887999999996</v>
      </c>
      <c r="O17" s="19">
        <v>0.97772681137237105</v>
      </c>
      <c r="P17" s="12">
        <v>2770.9812000000002</v>
      </c>
      <c r="Q17" s="19">
        <v>1.00344618469443</v>
      </c>
      <c r="R17" s="12">
        <v>2958.3852999999999</v>
      </c>
      <c r="S17" s="19">
        <v>0.90735660395554307</v>
      </c>
      <c r="T17" s="12">
        <v>2568.3137000000002</v>
      </c>
      <c r="U17" s="19">
        <v>0.82547147453210301</v>
      </c>
      <c r="V17" s="12">
        <v>2879.7332000000001</v>
      </c>
      <c r="W17" s="19">
        <v>0.9095927445639761</v>
      </c>
      <c r="X17" s="12">
        <v>3028.8413999999998</v>
      </c>
      <c r="Y17" s="19">
        <v>0.726603771660015</v>
      </c>
      <c r="Z17" s="12">
        <v>2893.9552999999996</v>
      </c>
      <c r="AA17" s="19">
        <v>0.83330625079108911</v>
      </c>
      <c r="AB17" s="12">
        <v>2823.5406000000003</v>
      </c>
      <c r="AC17" s="19">
        <v>0.78043046308595709</v>
      </c>
      <c r="AD17" s="12"/>
      <c r="AE17" s="19"/>
      <c r="AF17" s="12">
        <v>2986.136</v>
      </c>
      <c r="AG17" s="19">
        <v>0.85325832212598518</v>
      </c>
      <c r="AH17" s="12">
        <v>2822.9047999999998</v>
      </c>
      <c r="AI17" s="19">
        <v>0.7839720273244779</v>
      </c>
      <c r="AJ17" s="12">
        <v>3068.4466000000002</v>
      </c>
      <c r="AK17" s="19">
        <v>0.74539676036728209</v>
      </c>
      <c r="AL17" s="12">
        <v>3021.0297</v>
      </c>
      <c r="AM17" s="19">
        <v>0.93030806251259301</v>
      </c>
      <c r="AN17" s="12">
        <v>2746.6858999999999</v>
      </c>
      <c r="AO17" s="19">
        <v>0.89092905890695395</v>
      </c>
      <c r="AP17" s="12"/>
      <c r="AQ17" s="19"/>
      <c r="AR17" s="12"/>
      <c r="AS17" s="19"/>
      <c r="AT17" s="12"/>
      <c r="AU17" s="19"/>
      <c r="AV17" s="12"/>
      <c r="AW17" s="19"/>
      <c r="AX17" s="12"/>
      <c r="AY17" s="19"/>
      <c r="AZ17" s="12"/>
      <c r="BA17" s="19"/>
      <c r="BB17" s="12"/>
      <c r="BC17" s="19"/>
    </row>
    <row r="18" spans="1:55" s="91" customFormat="1" ht="12.75" customHeight="1">
      <c r="A18" s="545" t="s">
        <v>1171</v>
      </c>
      <c r="B18" s="545" t="s">
        <v>1170</v>
      </c>
      <c r="C18" s="545" t="s">
        <v>960</v>
      </c>
      <c r="D18" s="12">
        <f t="shared" si="0"/>
        <v>7026.3850000000002</v>
      </c>
      <c r="E18" s="19">
        <f t="shared" si="1"/>
        <v>8.2971931647639607</v>
      </c>
      <c r="F18" s="12">
        <v>6826.9579999999996</v>
      </c>
      <c r="G18" s="19">
        <v>7.5537742540674797</v>
      </c>
      <c r="H18" s="12">
        <v>7228.4847</v>
      </c>
      <c r="I18" s="19">
        <v>6.93226588831266</v>
      </c>
      <c r="J18" s="12">
        <v>6974.3553000000002</v>
      </c>
      <c r="K18" s="19">
        <v>7.1276597026824797</v>
      </c>
      <c r="L18" s="12">
        <v>6663.6125000000002</v>
      </c>
      <c r="M18" s="19">
        <v>7.5074280032039704</v>
      </c>
      <c r="N18" s="12">
        <v>6710.5907999999999</v>
      </c>
      <c r="O18" s="19">
        <v>7.708350226927859</v>
      </c>
      <c r="P18" s="12">
        <v>6506.4169000000002</v>
      </c>
      <c r="Q18" s="19">
        <v>7.878826170975918</v>
      </c>
      <c r="R18" s="12">
        <v>6478.5995999999996</v>
      </c>
      <c r="S18" s="19">
        <v>8.0227640723467513</v>
      </c>
      <c r="T18" s="12">
        <v>6671.7076999999999</v>
      </c>
      <c r="U18" s="19">
        <v>8.130057073093889</v>
      </c>
      <c r="V18" s="12">
        <v>6804.7887000000001</v>
      </c>
      <c r="W18" s="19">
        <v>8.1485330783305603</v>
      </c>
      <c r="X18" s="12">
        <v>6900.3741</v>
      </c>
      <c r="Y18" s="19">
        <v>8.1387666215082515</v>
      </c>
      <c r="Z18" s="12">
        <v>7341.2722000000003</v>
      </c>
      <c r="AA18" s="19">
        <v>8.2185391921579996</v>
      </c>
      <c r="AB18" s="12">
        <v>7026.3850000000002</v>
      </c>
      <c r="AC18" s="19">
        <v>8.2971931647639607</v>
      </c>
      <c r="AD18" s="12"/>
      <c r="AE18" s="19"/>
      <c r="AF18" s="12">
        <v>7327.1940999999997</v>
      </c>
      <c r="AG18" s="19">
        <v>8.2557895305380313</v>
      </c>
      <c r="AH18" s="12">
        <v>7936.1525000000001</v>
      </c>
      <c r="AI18" s="19">
        <v>8.1127646869185011</v>
      </c>
      <c r="AJ18" s="12">
        <v>8015.7537000000002</v>
      </c>
      <c r="AK18" s="19">
        <v>8.0847429572343312</v>
      </c>
      <c r="AL18" s="12">
        <v>8370.9048999999995</v>
      </c>
      <c r="AM18" s="19">
        <v>7.9159566186207693</v>
      </c>
      <c r="AN18" s="12">
        <v>8867.4760000000006</v>
      </c>
      <c r="AO18" s="19">
        <v>8.0117975942646993</v>
      </c>
      <c r="AP18" s="12"/>
      <c r="AQ18" s="19"/>
      <c r="AR18" s="12"/>
      <c r="AS18" s="19"/>
      <c r="AT18" s="12"/>
      <c r="AU18" s="19"/>
      <c r="AV18" s="12"/>
      <c r="AW18" s="19"/>
      <c r="AX18" s="12"/>
      <c r="AY18" s="19"/>
      <c r="AZ18" s="12"/>
      <c r="BA18" s="19"/>
      <c r="BB18" s="12"/>
      <c r="BC18" s="19"/>
    </row>
    <row r="19" spans="1:55" s="91" customFormat="1" ht="12.75" customHeight="1">
      <c r="A19" s="544" t="s">
        <v>962</v>
      </c>
      <c r="B19" s="544" t="s">
        <v>197</v>
      </c>
      <c r="C19" s="544" t="s">
        <v>963</v>
      </c>
      <c r="D19" s="13">
        <f t="shared" si="0"/>
        <v>255.2901</v>
      </c>
      <c r="E19" s="17">
        <f t="shared" si="1"/>
        <v>11.1646659036132</v>
      </c>
      <c r="F19" s="13">
        <v>437.44590000000005</v>
      </c>
      <c r="G19" s="17">
        <v>6.729289004651779</v>
      </c>
      <c r="H19" s="13">
        <v>951.92769999999996</v>
      </c>
      <c r="I19" s="17">
        <v>3.5973569589371102</v>
      </c>
      <c r="J19" s="13">
        <v>836.65330000000006</v>
      </c>
      <c r="K19" s="17">
        <v>5.1134611433433701</v>
      </c>
      <c r="L19" s="13">
        <v>513.33859999999993</v>
      </c>
      <c r="M19" s="17">
        <v>4.5539345570350598</v>
      </c>
      <c r="N19" s="13">
        <v>804.98850000000004</v>
      </c>
      <c r="O19" s="17">
        <v>6.1825262683876892</v>
      </c>
      <c r="P19" s="13">
        <v>580.34839999999997</v>
      </c>
      <c r="Q19" s="17">
        <v>7.2567982353358795</v>
      </c>
      <c r="R19" s="13">
        <v>1188.1578</v>
      </c>
      <c r="S19" s="17">
        <v>8.6109242955775684</v>
      </c>
      <c r="T19" s="13">
        <v>139.0994</v>
      </c>
      <c r="U19" s="17">
        <v>5.2248246721409295</v>
      </c>
      <c r="V19" s="13">
        <v>194.0976</v>
      </c>
      <c r="W19" s="17">
        <v>7.7234494038050991</v>
      </c>
      <c r="X19" s="13">
        <v>381.60669999999999</v>
      </c>
      <c r="Y19" s="17">
        <v>5.6037251468593192</v>
      </c>
      <c r="Z19" s="13">
        <v>609.77120000000002</v>
      </c>
      <c r="AA19" s="17">
        <v>4.5413011339335094</v>
      </c>
      <c r="AB19" s="13">
        <v>255.2901</v>
      </c>
      <c r="AC19" s="17">
        <v>11.1646659036132</v>
      </c>
      <c r="AD19" s="13"/>
      <c r="AE19" s="17"/>
      <c r="AF19" s="13">
        <v>227.81429999999997</v>
      </c>
      <c r="AG19" s="17">
        <v>6.1854973809809097</v>
      </c>
      <c r="AH19" s="13">
        <v>128.26419999999999</v>
      </c>
      <c r="AI19" s="17">
        <v>7.6437477176016388</v>
      </c>
      <c r="AJ19" s="13">
        <v>698.03559999999993</v>
      </c>
      <c r="AK19" s="17">
        <v>8.4079648760034598</v>
      </c>
      <c r="AL19" s="13">
        <v>676.25780000000009</v>
      </c>
      <c r="AM19" s="17">
        <v>7.9944034967138293</v>
      </c>
      <c r="AN19" s="13">
        <v>866.00149999999996</v>
      </c>
      <c r="AO19" s="17">
        <v>6.5965540025046092</v>
      </c>
      <c r="AP19" s="13"/>
      <c r="AQ19" s="17"/>
      <c r="AR19" s="13"/>
      <c r="AS19" s="17"/>
      <c r="AT19" s="13"/>
      <c r="AU19" s="17"/>
      <c r="AV19" s="13"/>
      <c r="AW19" s="17"/>
      <c r="AX19" s="13"/>
      <c r="AY19" s="17"/>
      <c r="AZ19" s="13"/>
      <c r="BA19" s="17"/>
      <c r="BB19" s="13"/>
      <c r="BC19" s="17"/>
    </row>
    <row r="20" spans="1:55" s="91" customFormat="1" ht="12.75" customHeight="1">
      <c r="A20" s="544" t="s">
        <v>964</v>
      </c>
      <c r="B20" s="544" t="s">
        <v>198</v>
      </c>
      <c r="C20" s="544" t="s">
        <v>965</v>
      </c>
      <c r="D20" s="13">
        <f t="shared" si="0"/>
        <v>365.60070000000002</v>
      </c>
      <c r="E20" s="17">
        <f t="shared" si="1"/>
        <v>6.61995443936513</v>
      </c>
      <c r="F20" s="13">
        <v>1197.6511</v>
      </c>
      <c r="G20" s="17">
        <v>6.6150785199462492</v>
      </c>
      <c r="H20" s="13">
        <v>1066.7451000000001</v>
      </c>
      <c r="I20" s="17">
        <v>5.5699983032497604</v>
      </c>
      <c r="J20" s="13">
        <v>1219.7656999999999</v>
      </c>
      <c r="K20" s="17">
        <v>5.1545593961200895</v>
      </c>
      <c r="L20" s="13">
        <v>1369.0474999999999</v>
      </c>
      <c r="M20" s="17">
        <v>6.5576400270991302</v>
      </c>
      <c r="N20" s="13">
        <v>1714.4126000000001</v>
      </c>
      <c r="O20" s="17">
        <v>8.117944479059469</v>
      </c>
      <c r="P20" s="13">
        <v>1315.0661</v>
      </c>
      <c r="Q20" s="17">
        <v>8.2207508337413593</v>
      </c>
      <c r="R20" s="13">
        <v>277.57299999999998</v>
      </c>
      <c r="S20" s="17">
        <v>5.7917388290647898</v>
      </c>
      <c r="T20" s="13">
        <v>564.03660000000002</v>
      </c>
      <c r="U20" s="17">
        <v>6.3593682484434497</v>
      </c>
      <c r="V20" s="13">
        <v>992.28480000000002</v>
      </c>
      <c r="W20" s="17">
        <v>4.9375369158128795</v>
      </c>
      <c r="X20" s="13">
        <v>881.70480000000009</v>
      </c>
      <c r="Y20" s="17">
        <v>6.2511381360292004</v>
      </c>
      <c r="Z20" s="13">
        <v>550.39069999999992</v>
      </c>
      <c r="AA20" s="17">
        <v>7.6991353469453596</v>
      </c>
      <c r="AB20" s="13">
        <v>365.60070000000002</v>
      </c>
      <c r="AC20" s="17">
        <v>6.61995443936513</v>
      </c>
      <c r="AD20" s="13"/>
      <c r="AE20" s="17"/>
      <c r="AF20" s="13">
        <v>837.31009999999992</v>
      </c>
      <c r="AG20" s="17">
        <v>8.2080350517687481</v>
      </c>
      <c r="AH20" s="13">
        <v>1374.1395</v>
      </c>
      <c r="AI20" s="17">
        <v>8.1982794286897409</v>
      </c>
      <c r="AJ20" s="13">
        <v>1530.3471000000002</v>
      </c>
      <c r="AK20" s="17">
        <v>7.2443446241705605</v>
      </c>
      <c r="AL20" s="13">
        <v>1330.7236</v>
      </c>
      <c r="AM20" s="17">
        <v>6.1174274154302193</v>
      </c>
      <c r="AN20" s="13">
        <v>2103.0798</v>
      </c>
      <c r="AO20" s="17">
        <v>7.2796133869955888</v>
      </c>
      <c r="AP20" s="13"/>
      <c r="AQ20" s="17"/>
      <c r="AR20" s="13"/>
      <c r="AS20" s="17"/>
      <c r="AT20" s="13"/>
      <c r="AU20" s="17"/>
      <c r="AV20" s="13"/>
      <c r="AW20" s="17"/>
      <c r="AX20" s="13"/>
      <c r="AY20" s="17"/>
      <c r="AZ20" s="13"/>
      <c r="BA20" s="17"/>
      <c r="BB20" s="13"/>
      <c r="BC20" s="17"/>
    </row>
    <row r="21" spans="1:55" s="91" customFormat="1" ht="12.75" customHeight="1">
      <c r="A21" s="544" t="s">
        <v>966</v>
      </c>
      <c r="B21" s="544" t="s">
        <v>199</v>
      </c>
      <c r="C21" s="544" t="s">
        <v>967</v>
      </c>
      <c r="D21" s="13">
        <f t="shared" si="0"/>
        <v>2207.5122000000001</v>
      </c>
      <c r="E21" s="17">
        <f t="shared" si="1"/>
        <v>7.6669310538804698</v>
      </c>
      <c r="F21" s="13">
        <v>1513.865</v>
      </c>
      <c r="G21" s="17">
        <v>6.4564820826163496</v>
      </c>
      <c r="H21" s="13">
        <v>2491.1909000000001</v>
      </c>
      <c r="I21" s="17">
        <v>7.530432508002499</v>
      </c>
      <c r="J21" s="13">
        <v>1944.2084</v>
      </c>
      <c r="K21" s="17">
        <v>7.6743299756342989</v>
      </c>
      <c r="L21" s="13">
        <v>1600.0623999999998</v>
      </c>
      <c r="M21" s="17">
        <v>7.3476540908654586</v>
      </c>
      <c r="N21" s="13">
        <v>790.346</v>
      </c>
      <c r="O21" s="17">
        <v>5.0143612278672895</v>
      </c>
      <c r="P21" s="13">
        <v>1200.0306</v>
      </c>
      <c r="Q21" s="17">
        <v>5.0757984654724595</v>
      </c>
      <c r="R21" s="13">
        <v>1278.4717000000001</v>
      </c>
      <c r="S21" s="17">
        <v>6.4605636120064283</v>
      </c>
      <c r="T21" s="13">
        <v>1096.6661000000001</v>
      </c>
      <c r="U21" s="17">
        <v>6.2434313078520391</v>
      </c>
      <c r="V21" s="13">
        <v>640.51149999999996</v>
      </c>
      <c r="W21" s="17">
        <v>7.9402595675487486</v>
      </c>
      <c r="X21" s="13">
        <v>1226.4668000000001</v>
      </c>
      <c r="Y21" s="17">
        <v>8.00955769613984</v>
      </c>
      <c r="Z21" s="13">
        <v>1686.1765</v>
      </c>
      <c r="AA21" s="17">
        <v>8.3616833949470895</v>
      </c>
      <c r="AB21" s="13">
        <v>2207.5122000000001</v>
      </c>
      <c r="AC21" s="17">
        <v>7.6669310538804698</v>
      </c>
      <c r="AD21" s="13"/>
      <c r="AE21" s="17"/>
      <c r="AF21" s="13">
        <v>1916.0262000000002</v>
      </c>
      <c r="AG21" s="17">
        <v>7.4599955809581289</v>
      </c>
      <c r="AH21" s="13">
        <v>2692.2860000000001</v>
      </c>
      <c r="AI21" s="17">
        <v>7.0536178660068094</v>
      </c>
      <c r="AJ21" s="13">
        <v>2457.5437999999999</v>
      </c>
      <c r="AK21" s="17">
        <v>7.6508387219792393</v>
      </c>
      <c r="AL21" s="13">
        <v>2384.3508999999999</v>
      </c>
      <c r="AM21" s="17">
        <v>7.7020739619323599</v>
      </c>
      <c r="AN21" s="13">
        <v>1280.1981000000001</v>
      </c>
      <c r="AO21" s="17">
        <v>6.8678940360870691</v>
      </c>
      <c r="AP21" s="13"/>
      <c r="AQ21" s="17"/>
      <c r="AR21" s="13"/>
      <c r="AS21" s="17"/>
      <c r="AT21" s="13"/>
      <c r="AU21" s="17"/>
      <c r="AV21" s="13"/>
      <c r="AW21" s="17"/>
      <c r="AX21" s="13"/>
      <c r="AY21" s="17"/>
      <c r="AZ21" s="13"/>
      <c r="BA21" s="17"/>
      <c r="BB21" s="13"/>
      <c r="BC21" s="17"/>
    </row>
    <row r="22" spans="1:55" s="91" customFormat="1" ht="12.75" customHeight="1">
      <c r="A22" s="544" t="s">
        <v>968</v>
      </c>
      <c r="B22" s="544" t="s">
        <v>200</v>
      </c>
      <c r="C22" s="544" t="s">
        <v>969</v>
      </c>
      <c r="D22" s="13">
        <f t="shared" si="0"/>
        <v>2920.1158999999998</v>
      </c>
      <c r="E22" s="17">
        <f t="shared" si="1"/>
        <v>8.1062435562917194</v>
      </c>
      <c r="F22" s="13">
        <v>2346.779</v>
      </c>
      <c r="G22" s="17">
        <v>8.0013107834184609</v>
      </c>
      <c r="H22" s="13">
        <v>1489.4835</v>
      </c>
      <c r="I22" s="17">
        <v>7.0753625307027592</v>
      </c>
      <c r="J22" s="13">
        <v>1478.5605</v>
      </c>
      <c r="K22" s="17">
        <v>7.2569771105071501</v>
      </c>
      <c r="L22" s="13">
        <v>2071.0209</v>
      </c>
      <c r="M22" s="17">
        <v>8.3130905105786184</v>
      </c>
      <c r="N22" s="13">
        <v>2333.2447000000002</v>
      </c>
      <c r="O22" s="17">
        <v>8.4624852215457693</v>
      </c>
      <c r="P22" s="13">
        <v>2346.6273999999999</v>
      </c>
      <c r="Q22" s="17">
        <v>8.9601190849471894</v>
      </c>
      <c r="R22" s="13">
        <v>2433.1444000000001</v>
      </c>
      <c r="S22" s="17">
        <v>8.2662422637143909</v>
      </c>
      <c r="T22" s="13">
        <v>3472.1581000000001</v>
      </c>
      <c r="U22" s="17">
        <v>8.6329948771630001</v>
      </c>
      <c r="V22" s="13">
        <v>3707.6272999999997</v>
      </c>
      <c r="W22" s="17">
        <v>8.7211386754002991</v>
      </c>
      <c r="X22" s="13">
        <v>3234.7828</v>
      </c>
      <c r="Y22" s="17">
        <v>8.5292394531094899</v>
      </c>
      <c r="Z22" s="13">
        <v>3149.6178</v>
      </c>
      <c r="AA22" s="17">
        <v>8.2437958215120606</v>
      </c>
      <c r="AB22" s="13">
        <v>2920.1158999999998</v>
      </c>
      <c r="AC22" s="17">
        <v>8.1062435562917194</v>
      </c>
      <c r="AD22" s="13"/>
      <c r="AE22" s="17"/>
      <c r="AF22" s="13">
        <v>2865.3804</v>
      </c>
      <c r="AG22" s="17">
        <v>8.0441379444767591</v>
      </c>
      <c r="AH22" s="13">
        <v>2193.654</v>
      </c>
      <c r="AI22" s="17">
        <v>8.0307876702524599</v>
      </c>
      <c r="AJ22" s="13">
        <v>1765.1585</v>
      </c>
      <c r="AK22" s="17">
        <v>7.818697562286899</v>
      </c>
      <c r="AL22" s="13">
        <v>2327.7961</v>
      </c>
      <c r="AM22" s="17">
        <v>7.9618817189357802</v>
      </c>
      <c r="AN22" s="13">
        <v>2652.3339999999998</v>
      </c>
      <c r="AO22" s="17">
        <v>8.5729228577547207</v>
      </c>
      <c r="AP22" s="13"/>
      <c r="AQ22" s="17"/>
      <c r="AR22" s="13"/>
      <c r="AS22" s="17"/>
      <c r="AT22" s="13"/>
      <c r="AU22" s="17"/>
      <c r="AV22" s="13"/>
      <c r="AW22" s="17"/>
      <c r="AX22" s="13"/>
      <c r="AY22" s="17"/>
      <c r="AZ22" s="13"/>
      <c r="BA22" s="17"/>
      <c r="BB22" s="13"/>
      <c r="BC22" s="17"/>
    </row>
    <row r="23" spans="1:55" s="91" customFormat="1" ht="12.75" customHeight="1">
      <c r="A23" s="544" t="s">
        <v>4205</v>
      </c>
      <c r="B23" s="544" t="s">
        <v>3959</v>
      </c>
      <c r="C23" s="544" t="s">
        <v>4157</v>
      </c>
      <c r="D23" s="13">
        <f t="shared" si="0"/>
        <v>1248.8434</v>
      </c>
      <c r="E23" s="17">
        <f t="shared" si="1"/>
        <v>9.7738453892617798</v>
      </c>
      <c r="F23" s="13">
        <v>1308.6398999999999</v>
      </c>
      <c r="G23" s="17">
        <v>9.1500931279873114</v>
      </c>
      <c r="H23" s="13">
        <v>1206.6563999999998</v>
      </c>
      <c r="I23" s="17">
        <v>9.3387254184372601</v>
      </c>
      <c r="J23" s="13">
        <v>1472.5768999999998</v>
      </c>
      <c r="K23" s="17">
        <v>9.04366035213509</v>
      </c>
      <c r="L23" s="13">
        <v>1080.5633</v>
      </c>
      <c r="M23" s="17">
        <v>8.7959339170597399</v>
      </c>
      <c r="N23" s="13">
        <v>1039.1574000000001</v>
      </c>
      <c r="O23" s="17">
        <v>8.5673819355951295</v>
      </c>
      <c r="P23" s="13">
        <v>1036.0155999999999</v>
      </c>
      <c r="Q23" s="17">
        <v>8.592635996986921</v>
      </c>
      <c r="R23" s="13">
        <v>1272.9738</v>
      </c>
      <c r="S23" s="17">
        <v>9.0684846805173791</v>
      </c>
      <c r="T23" s="13">
        <v>1371.068</v>
      </c>
      <c r="U23" s="17">
        <v>9.3952370713925202</v>
      </c>
      <c r="V23" s="13">
        <v>1241.4828</v>
      </c>
      <c r="W23" s="17">
        <v>9.1866210172223095</v>
      </c>
      <c r="X23" s="13">
        <v>1144.3093000000001</v>
      </c>
      <c r="Y23" s="17">
        <v>9.4795909314029014</v>
      </c>
      <c r="Z23" s="13">
        <v>1309.6843999999999</v>
      </c>
      <c r="AA23" s="17">
        <v>9.9088881726009692</v>
      </c>
      <c r="AB23" s="13">
        <v>1248.8434</v>
      </c>
      <c r="AC23" s="17">
        <v>9.7738453892617798</v>
      </c>
      <c r="AD23" s="13"/>
      <c r="AE23" s="17"/>
      <c r="AF23" s="13">
        <v>1445.1426999999999</v>
      </c>
      <c r="AG23" s="17">
        <v>10.090107051019899</v>
      </c>
      <c r="AH23" s="13">
        <v>1518.8633</v>
      </c>
      <c r="AI23" s="17">
        <v>10.076514354517599</v>
      </c>
      <c r="AJ23" s="13">
        <v>1535.6461999999999</v>
      </c>
      <c r="AK23" s="17">
        <v>9.7806444296869888</v>
      </c>
      <c r="AL23" s="13">
        <v>1621.8108</v>
      </c>
      <c r="AM23" s="17">
        <v>9.6139358524434488</v>
      </c>
      <c r="AN23" s="13">
        <v>1935.8969</v>
      </c>
      <c r="AO23" s="17">
        <v>9.4348524376478888</v>
      </c>
      <c r="AP23" s="13"/>
      <c r="AQ23" s="17"/>
      <c r="AR23" s="13"/>
      <c r="AS23" s="17"/>
      <c r="AT23" s="13"/>
      <c r="AU23" s="17"/>
      <c r="AV23" s="13"/>
      <c r="AW23" s="17"/>
      <c r="AX23" s="13"/>
      <c r="AY23" s="17"/>
      <c r="AZ23" s="13"/>
      <c r="BA23" s="17"/>
      <c r="BB23" s="13"/>
      <c r="BC23" s="17"/>
    </row>
    <row r="24" spans="1:55" s="91" customFormat="1" ht="12.75" customHeight="1">
      <c r="A24" s="544" t="s">
        <v>4206</v>
      </c>
      <c r="B24" s="544" t="s">
        <v>3960</v>
      </c>
      <c r="C24" s="544" t="s">
        <v>4207</v>
      </c>
      <c r="D24" s="13">
        <f t="shared" si="0"/>
        <v>29.0227</v>
      </c>
      <c r="E24" s="17">
        <f t="shared" si="1"/>
        <v>7.8134735913612392</v>
      </c>
      <c r="F24" s="13">
        <v>22.577099999999998</v>
      </c>
      <c r="G24" s="17">
        <v>7.8538120484916085</v>
      </c>
      <c r="H24" s="13">
        <v>22.481099999999998</v>
      </c>
      <c r="I24" s="17">
        <v>7.8542553522736887</v>
      </c>
      <c r="J24" s="13">
        <v>22.590499999999999</v>
      </c>
      <c r="K24" s="17">
        <v>7.8537659635687591</v>
      </c>
      <c r="L24" s="13">
        <v>29.579799999999999</v>
      </c>
      <c r="M24" s="17">
        <v>7.8873893670680699</v>
      </c>
      <c r="N24" s="13">
        <v>28.441599999999998</v>
      </c>
      <c r="O24" s="17">
        <v>7.8134774414941486</v>
      </c>
      <c r="P24" s="13">
        <v>28.328799999999998</v>
      </c>
      <c r="Q24" s="17">
        <v>7.8134760385190996</v>
      </c>
      <c r="R24" s="13">
        <v>28.2789</v>
      </c>
      <c r="S24" s="17">
        <v>7.8134828440993092</v>
      </c>
      <c r="T24" s="13">
        <v>28.679500000000001</v>
      </c>
      <c r="U24" s="17">
        <v>7.8134730382328792</v>
      </c>
      <c r="V24" s="13">
        <v>28.784700000000001</v>
      </c>
      <c r="W24" s="17">
        <v>7.8134772987038295</v>
      </c>
      <c r="X24" s="13">
        <v>31.503700000000002</v>
      </c>
      <c r="Y24" s="17">
        <v>7.9095185644860795</v>
      </c>
      <c r="Z24" s="13">
        <v>35.631599999999999</v>
      </c>
      <c r="AA24" s="17">
        <v>8.0335937763109211</v>
      </c>
      <c r="AB24" s="13">
        <v>29.0227</v>
      </c>
      <c r="AC24" s="17">
        <v>7.8134735913612392</v>
      </c>
      <c r="AD24" s="13"/>
      <c r="AE24" s="17"/>
      <c r="AF24" s="13">
        <v>35.520400000000002</v>
      </c>
      <c r="AG24" s="17">
        <v>8.0306021328588599</v>
      </c>
      <c r="AH24" s="13">
        <v>28.945499999999999</v>
      </c>
      <c r="AI24" s="17">
        <v>7.8134770517006098</v>
      </c>
      <c r="AJ24" s="13">
        <v>29.022500000000001</v>
      </c>
      <c r="AK24" s="17">
        <v>7.8134723059695101</v>
      </c>
      <c r="AL24" s="13">
        <v>29.965700000000002</v>
      </c>
      <c r="AM24" s="17">
        <v>7.5675889433585697</v>
      </c>
      <c r="AN24" s="13">
        <v>29.965700000000002</v>
      </c>
      <c r="AO24" s="17">
        <v>7.5675889433585697</v>
      </c>
      <c r="AP24" s="13"/>
      <c r="AQ24" s="17"/>
      <c r="AR24" s="13"/>
      <c r="AS24" s="17"/>
      <c r="AT24" s="13"/>
      <c r="AU24" s="17"/>
      <c r="AV24" s="13"/>
      <c r="AW24" s="17"/>
      <c r="AX24" s="13"/>
      <c r="AY24" s="17"/>
      <c r="AZ24" s="13"/>
      <c r="BA24" s="17"/>
      <c r="BB24" s="13"/>
      <c r="BC24" s="17"/>
    </row>
    <row r="25" spans="1:55" s="91" customFormat="1" ht="5.0999999999999996" customHeight="1">
      <c r="A25" s="546"/>
      <c r="B25" s="546"/>
      <c r="C25" s="546"/>
      <c r="D25" s="17"/>
      <c r="E25" s="17"/>
      <c r="F25" s="13"/>
      <c r="G25" s="17"/>
      <c r="H25" s="13"/>
      <c r="I25" s="17"/>
      <c r="J25" s="17"/>
      <c r="K25" s="17"/>
      <c r="L25" s="13"/>
      <c r="M25" s="17"/>
      <c r="N25" s="13"/>
      <c r="O25" s="17"/>
      <c r="P25" s="13"/>
      <c r="Q25" s="17"/>
      <c r="R25" s="13"/>
      <c r="S25" s="17"/>
      <c r="T25" s="13"/>
      <c r="U25" s="17"/>
      <c r="V25" s="13"/>
      <c r="W25" s="17"/>
      <c r="X25" s="13"/>
      <c r="Y25" s="17"/>
      <c r="Z25" s="13"/>
      <c r="AA25" s="17"/>
      <c r="AB25" s="13"/>
      <c r="AC25" s="17"/>
      <c r="AD25" s="17"/>
      <c r="AE25" s="17"/>
      <c r="AF25" s="13"/>
      <c r="AG25" s="17"/>
      <c r="AH25" s="13"/>
      <c r="AI25" s="17"/>
      <c r="AJ25" s="17"/>
      <c r="AK25" s="17"/>
      <c r="AL25" s="13"/>
      <c r="AM25" s="17"/>
      <c r="AN25" s="13"/>
      <c r="AO25" s="17"/>
      <c r="AP25" s="13"/>
      <c r="AQ25" s="17"/>
      <c r="AR25" s="13"/>
      <c r="AS25" s="17"/>
      <c r="AT25" s="13"/>
      <c r="AU25" s="17"/>
      <c r="AV25" s="13"/>
      <c r="AW25" s="17"/>
      <c r="AX25" s="13"/>
      <c r="AY25" s="17"/>
      <c r="AZ25" s="13"/>
      <c r="BA25" s="17"/>
      <c r="BB25" s="13"/>
      <c r="BC25" s="17"/>
    </row>
    <row r="26" spans="1:55" s="91" customFormat="1" ht="38.25">
      <c r="A26" s="550" t="s">
        <v>4326</v>
      </c>
      <c r="B26" s="550" t="s">
        <v>4233</v>
      </c>
      <c r="C26" s="550" t="s">
        <v>4302</v>
      </c>
      <c r="D26" s="75">
        <f t="shared" ref="D26:D35" si="2">AB26</f>
        <v>71517.238799999992</v>
      </c>
      <c r="E26" s="728">
        <f t="shared" ref="E26:E35" si="3">AC26</f>
        <v>5.5041530259694493</v>
      </c>
      <c r="F26" s="75">
        <v>63536.842299999997</v>
      </c>
      <c r="G26" s="728">
        <v>5.8192786860765997</v>
      </c>
      <c r="H26" s="75">
        <v>64672.458500000001</v>
      </c>
      <c r="I26" s="728">
        <v>5.7929592050996499</v>
      </c>
      <c r="J26" s="75">
        <v>65269.977100000004</v>
      </c>
      <c r="K26" s="728">
        <v>5.7362422953416399</v>
      </c>
      <c r="L26" s="75">
        <v>66194.834100000007</v>
      </c>
      <c r="M26" s="728">
        <v>5.71891245900109</v>
      </c>
      <c r="N26" s="75">
        <v>66015.785399999993</v>
      </c>
      <c r="O26" s="728">
        <v>5.7730819785717493</v>
      </c>
      <c r="P26" s="75">
        <v>67526.055500000002</v>
      </c>
      <c r="Q26" s="728">
        <v>5.6174317490972099</v>
      </c>
      <c r="R26" s="75">
        <v>67111.443599999999</v>
      </c>
      <c r="S26" s="728">
        <v>5.6493969354579603</v>
      </c>
      <c r="T26" s="75">
        <v>67861.8658</v>
      </c>
      <c r="U26" s="728">
        <v>5.8624899176291088</v>
      </c>
      <c r="V26" s="75">
        <v>67297.649999999994</v>
      </c>
      <c r="W26" s="728">
        <v>5.9033935026705988</v>
      </c>
      <c r="X26" s="75">
        <v>68171.520099999994</v>
      </c>
      <c r="Y26" s="728">
        <v>5.608652334803959</v>
      </c>
      <c r="Z26" s="75">
        <v>69113.1008</v>
      </c>
      <c r="AA26" s="728">
        <v>5.5865829608675286</v>
      </c>
      <c r="AB26" s="75">
        <v>71517.238799999992</v>
      </c>
      <c r="AC26" s="728">
        <v>5.5041530259694493</v>
      </c>
      <c r="AD26" s="75"/>
      <c r="AE26" s="728"/>
      <c r="AF26" s="75">
        <v>71255.063699999999</v>
      </c>
      <c r="AG26" s="728">
        <v>5.5986666449503195</v>
      </c>
      <c r="AH26" s="75">
        <v>72706.422999999995</v>
      </c>
      <c r="AI26" s="728">
        <v>5.5226507502920299</v>
      </c>
      <c r="AJ26" s="75">
        <v>73709.873400000011</v>
      </c>
      <c r="AK26" s="728">
        <v>5.4850229229941894</v>
      </c>
      <c r="AL26" s="75">
        <v>75105.6783</v>
      </c>
      <c r="AM26" s="728">
        <v>5.48543555363909</v>
      </c>
      <c r="AN26" s="75">
        <v>76031.184400000013</v>
      </c>
      <c r="AO26" s="728">
        <v>5.43258599889705</v>
      </c>
      <c r="AP26" s="75"/>
      <c r="AQ26" s="728"/>
      <c r="AR26" s="75"/>
      <c r="AS26" s="728"/>
      <c r="AT26" s="75"/>
      <c r="AU26" s="728"/>
      <c r="AV26" s="75"/>
      <c r="AW26" s="728"/>
      <c r="AX26" s="75"/>
      <c r="AY26" s="728"/>
      <c r="AZ26" s="75"/>
      <c r="BA26" s="728"/>
      <c r="BB26" s="75"/>
      <c r="BC26" s="728"/>
    </row>
    <row r="27" spans="1:55" s="91" customFormat="1" ht="12.75" customHeight="1">
      <c r="A27" s="545" t="s">
        <v>973</v>
      </c>
      <c r="B27" s="545" t="s">
        <v>972</v>
      </c>
      <c r="C27" s="545" t="s">
        <v>974</v>
      </c>
      <c r="D27" s="14">
        <f t="shared" si="2"/>
        <v>1862.4657999999999</v>
      </c>
      <c r="E27" s="16">
        <f t="shared" si="3"/>
        <v>0.488186275420467</v>
      </c>
      <c r="F27" s="14">
        <v>1498.9558999999999</v>
      </c>
      <c r="G27" s="16">
        <v>1.7492926656481398</v>
      </c>
      <c r="H27" s="14">
        <v>1595.6763999999998</v>
      </c>
      <c r="I27" s="16">
        <v>1.1913783377381499</v>
      </c>
      <c r="J27" s="14">
        <v>1543.9721999999999</v>
      </c>
      <c r="K27" s="16">
        <v>1.2177913961145199</v>
      </c>
      <c r="L27" s="14">
        <v>1530.2353000000001</v>
      </c>
      <c r="M27" s="16">
        <v>1.4367179348169501</v>
      </c>
      <c r="N27" s="14">
        <v>1492.1858999999999</v>
      </c>
      <c r="O27" s="16">
        <v>1.4578706600833002</v>
      </c>
      <c r="P27" s="14">
        <v>1534.2063999999998</v>
      </c>
      <c r="Q27" s="16">
        <v>0.67671169472373505</v>
      </c>
      <c r="R27" s="14">
        <v>1468.8701999999998</v>
      </c>
      <c r="S27" s="16">
        <v>0.70261418265548603</v>
      </c>
      <c r="T27" s="14">
        <v>1462.2088999999999</v>
      </c>
      <c r="U27" s="16">
        <v>0.71998552600794608</v>
      </c>
      <c r="V27" s="14">
        <v>1531.5654999999999</v>
      </c>
      <c r="W27" s="16">
        <v>0.70298005929227292</v>
      </c>
      <c r="X27" s="14">
        <v>1648.6032000000002</v>
      </c>
      <c r="Y27" s="16">
        <v>0.696685983018837</v>
      </c>
      <c r="Z27" s="14">
        <v>1553.5843</v>
      </c>
      <c r="AA27" s="16">
        <v>0.76405148726078098</v>
      </c>
      <c r="AB27" s="14">
        <v>1862.4657999999999</v>
      </c>
      <c r="AC27" s="16">
        <v>0.488186275420467</v>
      </c>
      <c r="AD27" s="14"/>
      <c r="AE27" s="16"/>
      <c r="AF27" s="14">
        <v>1615.7387000000001</v>
      </c>
      <c r="AG27" s="16">
        <v>0.59848456498566316</v>
      </c>
      <c r="AH27" s="14">
        <v>1577.5248999999999</v>
      </c>
      <c r="AI27" s="16">
        <v>0.11943843168497699</v>
      </c>
      <c r="AJ27" s="14">
        <v>1626.4673</v>
      </c>
      <c r="AK27" s="16">
        <v>0.106728836171499</v>
      </c>
      <c r="AL27" s="14">
        <v>1642.6505</v>
      </c>
      <c r="AM27" s="16">
        <v>0.10923022091430902</v>
      </c>
      <c r="AN27" s="14">
        <v>1738.0328999999999</v>
      </c>
      <c r="AO27" s="16">
        <v>0.102892685748354</v>
      </c>
      <c r="AP27" s="14"/>
      <c r="AQ27" s="16"/>
      <c r="AR27" s="14"/>
      <c r="AS27" s="16"/>
      <c r="AT27" s="14"/>
      <c r="AU27" s="16"/>
      <c r="AV27" s="14"/>
      <c r="AW27" s="16"/>
      <c r="AX27" s="14"/>
      <c r="AY27" s="16"/>
      <c r="AZ27" s="14"/>
      <c r="BA27" s="16"/>
      <c r="BB27" s="14"/>
      <c r="BC27" s="16"/>
    </row>
    <row r="28" spans="1:55" s="91" customFormat="1" ht="12.75" customHeight="1">
      <c r="A28" s="545" t="s">
        <v>958</v>
      </c>
      <c r="B28" s="545" t="s">
        <v>196</v>
      </c>
      <c r="C28" s="545" t="s">
        <v>959</v>
      </c>
      <c r="D28" s="12">
        <f t="shared" si="2"/>
        <v>30891.578600000001</v>
      </c>
      <c r="E28" s="19">
        <f t="shared" si="3"/>
        <v>1.3608315242912199</v>
      </c>
      <c r="F28" s="12">
        <v>27880.546399999999</v>
      </c>
      <c r="G28" s="19">
        <v>1.6779491805081699</v>
      </c>
      <c r="H28" s="12">
        <v>28729.846399999999</v>
      </c>
      <c r="I28" s="19">
        <v>1.7301884703776198</v>
      </c>
      <c r="J28" s="12">
        <v>29202.877199999999</v>
      </c>
      <c r="K28" s="19">
        <v>1.6820006707078798</v>
      </c>
      <c r="L28" s="12">
        <v>29765.298600000002</v>
      </c>
      <c r="M28" s="19">
        <v>1.6676798543522799</v>
      </c>
      <c r="N28" s="12">
        <v>28990.221000000001</v>
      </c>
      <c r="O28" s="19">
        <v>1.6475940409008998</v>
      </c>
      <c r="P28" s="12">
        <v>30379.737100000002</v>
      </c>
      <c r="Q28" s="19">
        <v>1.5844624210721003</v>
      </c>
      <c r="R28" s="12">
        <v>29881.202300000001</v>
      </c>
      <c r="S28" s="19">
        <v>1.58700207554901</v>
      </c>
      <c r="T28" s="12">
        <v>30400.912199999999</v>
      </c>
      <c r="U28" s="19">
        <v>2.1552975096253904</v>
      </c>
      <c r="V28" s="12">
        <v>29547.530600000002</v>
      </c>
      <c r="W28" s="19">
        <v>2.14517364456169</v>
      </c>
      <c r="X28" s="12">
        <v>29170.054600000003</v>
      </c>
      <c r="Y28" s="19">
        <v>1.3809593258011901</v>
      </c>
      <c r="Z28" s="12">
        <v>29735.780500000001</v>
      </c>
      <c r="AA28" s="19">
        <v>1.3822086945725198</v>
      </c>
      <c r="AB28" s="12">
        <v>30891.578600000001</v>
      </c>
      <c r="AC28" s="19">
        <v>1.3608315242912199</v>
      </c>
      <c r="AD28" s="12"/>
      <c r="AE28" s="19"/>
      <c r="AF28" s="12">
        <v>29886.776899999997</v>
      </c>
      <c r="AG28" s="19">
        <v>1.3263019275926</v>
      </c>
      <c r="AH28" s="12">
        <v>30899.335899999998</v>
      </c>
      <c r="AI28" s="19">
        <v>1.23783233580758</v>
      </c>
      <c r="AJ28" s="12">
        <v>31471.661700000001</v>
      </c>
      <c r="AK28" s="19">
        <v>1.21349265104105</v>
      </c>
      <c r="AL28" s="12">
        <v>32147.892800000001</v>
      </c>
      <c r="AM28" s="19">
        <v>1.2650175262498098</v>
      </c>
      <c r="AN28" s="12">
        <v>32835.433199999999</v>
      </c>
      <c r="AO28" s="19">
        <v>1.2745147456741899</v>
      </c>
      <c r="AP28" s="12"/>
      <c r="AQ28" s="19"/>
      <c r="AR28" s="12"/>
      <c r="AS28" s="19"/>
      <c r="AT28" s="12"/>
      <c r="AU28" s="19"/>
      <c r="AV28" s="12"/>
      <c r="AW28" s="19"/>
      <c r="AX28" s="12"/>
      <c r="AY28" s="19"/>
      <c r="AZ28" s="12"/>
      <c r="BA28" s="19"/>
      <c r="BB28" s="12"/>
      <c r="BC28" s="19"/>
    </row>
    <row r="29" spans="1:55" s="91" customFormat="1" ht="12.75" customHeight="1">
      <c r="A29" s="545" t="s">
        <v>1171</v>
      </c>
      <c r="B29" s="545" t="s">
        <v>1170</v>
      </c>
      <c r="C29" s="545" t="s">
        <v>960</v>
      </c>
      <c r="D29" s="12">
        <f t="shared" si="2"/>
        <v>38763.1944</v>
      </c>
      <c r="E29" s="19">
        <f t="shared" si="3"/>
        <v>9.0470965446026312</v>
      </c>
      <c r="F29" s="12">
        <v>34157.339999999997</v>
      </c>
      <c r="G29" s="19">
        <v>9.37819922836497</v>
      </c>
      <c r="H29" s="12">
        <v>34346.935700000002</v>
      </c>
      <c r="I29" s="19">
        <v>9.4050838570149402</v>
      </c>
      <c r="J29" s="12">
        <v>34523.127700000005</v>
      </c>
      <c r="K29" s="19">
        <v>9.3677754509768807</v>
      </c>
      <c r="L29" s="12">
        <v>34899.300200000005</v>
      </c>
      <c r="M29" s="19">
        <v>9.3619343152903696</v>
      </c>
      <c r="N29" s="12">
        <v>35533.378499999999</v>
      </c>
      <c r="O29" s="19">
        <v>9.3201104304506295</v>
      </c>
      <c r="P29" s="12">
        <v>35612.112000000001</v>
      </c>
      <c r="Q29" s="19">
        <v>9.2707009583424895</v>
      </c>
      <c r="R29" s="12">
        <v>35761.371100000004</v>
      </c>
      <c r="S29" s="19">
        <v>9.2470057643567305</v>
      </c>
      <c r="T29" s="12">
        <v>35998.744700000003</v>
      </c>
      <c r="U29" s="19">
        <v>9.2020909952729504</v>
      </c>
      <c r="V29" s="12">
        <v>36218.553899999999</v>
      </c>
      <c r="W29" s="19">
        <v>9.1893029954462104</v>
      </c>
      <c r="X29" s="12">
        <v>37352.862299999993</v>
      </c>
      <c r="Y29" s="19">
        <v>9.1269883138513901</v>
      </c>
      <c r="Z29" s="12">
        <v>37823.735999999997</v>
      </c>
      <c r="AA29" s="19">
        <v>9.0900063008053991</v>
      </c>
      <c r="AB29" s="12">
        <v>38763.1944</v>
      </c>
      <c r="AC29" s="19">
        <v>9.0470965446026312</v>
      </c>
      <c r="AD29" s="12"/>
      <c r="AE29" s="19"/>
      <c r="AF29" s="12">
        <v>39752.5481</v>
      </c>
      <c r="AG29" s="19">
        <v>9.0139495721030301</v>
      </c>
      <c r="AH29" s="12">
        <v>40229.5622</v>
      </c>
      <c r="AI29" s="19">
        <v>9.0255908203743793</v>
      </c>
      <c r="AJ29" s="12">
        <v>40611.744399999996</v>
      </c>
      <c r="AK29" s="19">
        <v>9.0105985228007111</v>
      </c>
      <c r="AL29" s="12">
        <v>41315.135000000002</v>
      </c>
      <c r="AM29" s="19">
        <v>8.9831555222075412</v>
      </c>
      <c r="AN29" s="12">
        <v>41457.7183</v>
      </c>
      <c r="AO29" s="19">
        <v>8.9493075933221284</v>
      </c>
      <c r="AP29" s="12"/>
      <c r="AQ29" s="19"/>
      <c r="AR29" s="12"/>
      <c r="AS29" s="19"/>
      <c r="AT29" s="12"/>
      <c r="AU29" s="19"/>
      <c r="AV29" s="12"/>
      <c r="AW29" s="19"/>
      <c r="AX29" s="12"/>
      <c r="AY29" s="19"/>
      <c r="AZ29" s="12"/>
      <c r="BA29" s="19"/>
      <c r="BB29" s="12"/>
      <c r="BC29" s="19"/>
    </row>
    <row r="30" spans="1:55" s="91" customFormat="1" ht="12.75" customHeight="1">
      <c r="A30" s="544" t="s">
        <v>962</v>
      </c>
      <c r="B30" s="544" t="s">
        <v>197</v>
      </c>
      <c r="C30" s="544" t="s">
        <v>963</v>
      </c>
      <c r="D30" s="13">
        <f t="shared" si="2"/>
        <v>1975.1801</v>
      </c>
      <c r="E30" s="17">
        <f t="shared" si="3"/>
        <v>8.0413047022901907</v>
      </c>
      <c r="F30" s="13">
        <v>2222.1052</v>
      </c>
      <c r="G30" s="17">
        <v>7.9914268851897701</v>
      </c>
      <c r="H30" s="13">
        <v>1985.6735000000001</v>
      </c>
      <c r="I30" s="17">
        <v>8.3961509361936919</v>
      </c>
      <c r="J30" s="13">
        <v>2092.6561000000002</v>
      </c>
      <c r="K30" s="17">
        <v>7.8395933225722096</v>
      </c>
      <c r="L30" s="13">
        <v>2193.5729999999999</v>
      </c>
      <c r="M30" s="17">
        <v>7.9997176205214089</v>
      </c>
      <c r="N30" s="13">
        <v>2878.3776000000003</v>
      </c>
      <c r="O30" s="17">
        <v>8.3844297186720684</v>
      </c>
      <c r="P30" s="13">
        <v>2345.3188999999998</v>
      </c>
      <c r="Q30" s="17">
        <v>8.5100820864915185</v>
      </c>
      <c r="R30" s="13">
        <v>2641.7945</v>
      </c>
      <c r="S30" s="17">
        <v>7.485666948356509</v>
      </c>
      <c r="T30" s="13">
        <v>2431.5830000000001</v>
      </c>
      <c r="U30" s="17">
        <v>8.3358065391968896</v>
      </c>
      <c r="V30" s="13">
        <v>2230.3897000000002</v>
      </c>
      <c r="W30" s="17">
        <v>8.432042735401799</v>
      </c>
      <c r="X30" s="13">
        <v>2920.3557999999998</v>
      </c>
      <c r="Y30" s="17">
        <v>7.6979473942866798</v>
      </c>
      <c r="Z30" s="13">
        <v>2777.1657</v>
      </c>
      <c r="AA30" s="17">
        <v>8.7698202159849501</v>
      </c>
      <c r="AB30" s="13">
        <v>1975.1801</v>
      </c>
      <c r="AC30" s="17">
        <v>8.0413047022901907</v>
      </c>
      <c r="AD30" s="13"/>
      <c r="AE30" s="17"/>
      <c r="AF30" s="13">
        <v>2533.2062999999998</v>
      </c>
      <c r="AG30" s="17">
        <v>7.2379754467687807</v>
      </c>
      <c r="AH30" s="13">
        <v>2300.2237999999998</v>
      </c>
      <c r="AI30" s="17">
        <v>7.8911902454882901</v>
      </c>
      <c r="AJ30" s="13">
        <v>2736.6852000000003</v>
      </c>
      <c r="AK30" s="17">
        <v>8.3169710451169188</v>
      </c>
      <c r="AL30" s="13">
        <v>2865.5553999999997</v>
      </c>
      <c r="AM30" s="17">
        <v>8.3788238314987691</v>
      </c>
      <c r="AN30" s="13">
        <v>3321.2864</v>
      </c>
      <c r="AO30" s="17">
        <v>7.1467816738116907</v>
      </c>
      <c r="AP30" s="13"/>
      <c r="AQ30" s="17"/>
      <c r="AR30" s="13"/>
      <c r="AS30" s="17"/>
      <c r="AT30" s="13"/>
      <c r="AU30" s="17"/>
      <c r="AV30" s="13"/>
      <c r="AW30" s="17"/>
      <c r="AX30" s="13"/>
      <c r="AY30" s="17"/>
      <c r="AZ30" s="13"/>
      <c r="BA30" s="17"/>
      <c r="BB30" s="13"/>
      <c r="BC30" s="17"/>
    </row>
    <row r="31" spans="1:55" s="91" customFormat="1" ht="12.75" customHeight="1">
      <c r="A31" s="544" t="s">
        <v>964</v>
      </c>
      <c r="B31" s="544" t="s">
        <v>198</v>
      </c>
      <c r="C31" s="544" t="s">
        <v>965</v>
      </c>
      <c r="D31" s="13">
        <f t="shared" si="2"/>
        <v>4522.9142000000002</v>
      </c>
      <c r="E31" s="17">
        <f t="shared" si="3"/>
        <v>7.82955360683163</v>
      </c>
      <c r="F31" s="13">
        <v>3729.002</v>
      </c>
      <c r="G31" s="17">
        <v>8.2347464898114797</v>
      </c>
      <c r="H31" s="13">
        <v>3862.3427000000001</v>
      </c>
      <c r="I31" s="17">
        <v>8.09407878798533</v>
      </c>
      <c r="J31" s="13">
        <v>4709.4894000000004</v>
      </c>
      <c r="K31" s="17">
        <v>8.4239081884333391</v>
      </c>
      <c r="L31" s="13">
        <v>4861.0024000000003</v>
      </c>
      <c r="M31" s="17">
        <v>8.6021123011583001</v>
      </c>
      <c r="N31" s="13">
        <v>4606.1109000000006</v>
      </c>
      <c r="O31" s="17">
        <v>8.13507216489295</v>
      </c>
      <c r="P31" s="13">
        <v>4703.4607000000005</v>
      </c>
      <c r="Q31" s="17">
        <v>8.0508640165740104</v>
      </c>
      <c r="R31" s="13">
        <v>4238.3904000000002</v>
      </c>
      <c r="S31" s="17">
        <v>8.6701428971715302</v>
      </c>
      <c r="T31" s="13">
        <v>4692.6350999999995</v>
      </c>
      <c r="U31" s="17">
        <v>8.1884121878558194</v>
      </c>
      <c r="V31" s="13">
        <v>5309.2295999999997</v>
      </c>
      <c r="W31" s="17">
        <v>8.4195058917775896</v>
      </c>
      <c r="X31" s="13">
        <v>4499.8361999999997</v>
      </c>
      <c r="Y31" s="17">
        <v>8.7005479503898417</v>
      </c>
      <c r="Z31" s="13">
        <v>4193.7699000000002</v>
      </c>
      <c r="AA31" s="17">
        <v>7.8103859606126687</v>
      </c>
      <c r="AB31" s="13">
        <v>4522.9142000000002</v>
      </c>
      <c r="AC31" s="17">
        <v>7.82955360683163</v>
      </c>
      <c r="AD31" s="13"/>
      <c r="AE31" s="17"/>
      <c r="AF31" s="13">
        <v>4676.9807999999994</v>
      </c>
      <c r="AG31" s="17">
        <v>8.4517100230559006</v>
      </c>
      <c r="AH31" s="13">
        <v>5474.0198</v>
      </c>
      <c r="AI31" s="17">
        <v>8.230610727604601</v>
      </c>
      <c r="AJ31" s="13">
        <v>5814.4713000000002</v>
      </c>
      <c r="AK31" s="17">
        <v>7.9527443162373199</v>
      </c>
      <c r="AL31" s="13">
        <v>5675.0517</v>
      </c>
      <c r="AM31" s="17">
        <v>7.5655347712515093</v>
      </c>
      <c r="AN31" s="13">
        <v>5004.9558999999999</v>
      </c>
      <c r="AO31" s="17">
        <v>8.0689521667913198</v>
      </c>
      <c r="AP31" s="13"/>
      <c r="AQ31" s="17"/>
      <c r="AR31" s="13"/>
      <c r="AS31" s="17"/>
      <c r="AT31" s="13"/>
      <c r="AU31" s="17"/>
      <c r="AV31" s="13"/>
      <c r="AW31" s="17"/>
      <c r="AX31" s="13"/>
      <c r="AY31" s="17"/>
      <c r="AZ31" s="13"/>
      <c r="BA31" s="17"/>
      <c r="BB31" s="13"/>
      <c r="BC31" s="17"/>
    </row>
    <row r="32" spans="1:55" s="91" customFormat="1" ht="12.75" customHeight="1">
      <c r="A32" s="544" t="s">
        <v>966</v>
      </c>
      <c r="B32" s="544" t="s">
        <v>199</v>
      </c>
      <c r="C32" s="544" t="s">
        <v>967</v>
      </c>
      <c r="D32" s="13">
        <f t="shared" si="2"/>
        <v>7463.3039000000008</v>
      </c>
      <c r="E32" s="17">
        <f t="shared" si="3"/>
        <v>8.71927190690975</v>
      </c>
      <c r="F32" s="13">
        <v>6189.7357999999995</v>
      </c>
      <c r="G32" s="17">
        <v>8.8817921714849302</v>
      </c>
      <c r="H32" s="13">
        <v>6505.0550000000003</v>
      </c>
      <c r="I32" s="17">
        <v>8.9556345368332799</v>
      </c>
      <c r="J32" s="13">
        <v>5884.3774999999996</v>
      </c>
      <c r="K32" s="17">
        <v>9.0980964180153308</v>
      </c>
      <c r="L32" s="13">
        <v>5952.2574000000004</v>
      </c>
      <c r="M32" s="17">
        <v>9.1232884648100097</v>
      </c>
      <c r="N32" s="13">
        <v>6109.4844000000003</v>
      </c>
      <c r="O32" s="17">
        <v>9.1491301887930199</v>
      </c>
      <c r="P32" s="13">
        <v>6549.5790999999999</v>
      </c>
      <c r="Q32" s="17">
        <v>9.2022756622635509</v>
      </c>
      <c r="R32" s="13">
        <v>6346.9962999999998</v>
      </c>
      <c r="S32" s="17">
        <v>9.093774658731089</v>
      </c>
      <c r="T32" s="13">
        <v>5923.4762000000001</v>
      </c>
      <c r="U32" s="17">
        <v>9.014597113262651</v>
      </c>
      <c r="V32" s="13">
        <v>5402.0077999999994</v>
      </c>
      <c r="W32" s="17">
        <v>8.8531775413208393</v>
      </c>
      <c r="X32" s="13">
        <v>6010.5282999999999</v>
      </c>
      <c r="Y32" s="17">
        <v>8.9642781558818996</v>
      </c>
      <c r="Z32" s="13">
        <v>6668.2804000000006</v>
      </c>
      <c r="AA32" s="17">
        <v>8.9478406867833602</v>
      </c>
      <c r="AB32" s="13">
        <v>7463.3039000000008</v>
      </c>
      <c r="AC32" s="17">
        <v>8.71927190690975</v>
      </c>
      <c r="AD32" s="13"/>
      <c r="AE32" s="17"/>
      <c r="AF32" s="13">
        <v>7491.6422999999995</v>
      </c>
      <c r="AG32" s="17">
        <v>8.5453579061029092</v>
      </c>
      <c r="AH32" s="13">
        <v>7159.9297999999999</v>
      </c>
      <c r="AI32" s="17">
        <v>8.4482785706921302</v>
      </c>
      <c r="AJ32" s="13">
        <v>6708.1628000000001</v>
      </c>
      <c r="AK32" s="17">
        <v>8.5443049472502413</v>
      </c>
      <c r="AL32" s="13">
        <v>6467.5662000000002</v>
      </c>
      <c r="AM32" s="17">
        <v>8.5966349842696594</v>
      </c>
      <c r="AN32" s="13">
        <v>6495.9529000000002</v>
      </c>
      <c r="AO32" s="17">
        <v>8.6279224897089399</v>
      </c>
      <c r="AP32" s="13"/>
      <c r="AQ32" s="17"/>
      <c r="AR32" s="13"/>
      <c r="AS32" s="17"/>
      <c r="AT32" s="13"/>
      <c r="AU32" s="17"/>
      <c r="AV32" s="13"/>
      <c r="AW32" s="17"/>
      <c r="AX32" s="13"/>
      <c r="AY32" s="17"/>
      <c r="AZ32" s="13"/>
      <c r="BA32" s="17"/>
      <c r="BB32" s="13"/>
      <c r="BC32" s="17"/>
    </row>
    <row r="33" spans="1:55" s="91" customFormat="1" ht="12.75" customHeight="1">
      <c r="A33" s="544" t="s">
        <v>968</v>
      </c>
      <c r="B33" s="544" t="s">
        <v>200</v>
      </c>
      <c r="C33" s="544" t="s">
        <v>969</v>
      </c>
      <c r="D33" s="13">
        <f t="shared" si="2"/>
        <v>12190.9877</v>
      </c>
      <c r="E33" s="17">
        <f t="shared" si="3"/>
        <v>9.07379727993656</v>
      </c>
      <c r="F33" s="13">
        <v>11159.385900000001</v>
      </c>
      <c r="G33" s="17">
        <v>9.544919272484341</v>
      </c>
      <c r="H33" s="13">
        <v>11117.3421</v>
      </c>
      <c r="I33" s="17">
        <v>9.5446445170559198</v>
      </c>
      <c r="J33" s="13">
        <v>11025.815500000001</v>
      </c>
      <c r="K33" s="17">
        <v>9.4604763276693706</v>
      </c>
      <c r="L33" s="13">
        <v>11201.8866</v>
      </c>
      <c r="M33" s="17">
        <v>9.4809462164168004</v>
      </c>
      <c r="N33" s="13">
        <v>11184.541499999999</v>
      </c>
      <c r="O33" s="17">
        <v>9.4881789673720593</v>
      </c>
      <c r="P33" s="13">
        <v>11163.1468</v>
      </c>
      <c r="Q33" s="17">
        <v>9.3009784018964989</v>
      </c>
      <c r="R33" s="13">
        <v>11576.2628</v>
      </c>
      <c r="S33" s="17">
        <v>9.1763877575412298</v>
      </c>
      <c r="T33" s="13">
        <v>11866.6389</v>
      </c>
      <c r="U33" s="17">
        <v>9.1644728370389714</v>
      </c>
      <c r="V33" s="13">
        <v>12032.531199999999</v>
      </c>
      <c r="W33" s="17">
        <v>9.1272275603158199</v>
      </c>
      <c r="X33" s="13">
        <v>12003.893099999999</v>
      </c>
      <c r="Y33" s="17">
        <v>8.9985846809981993</v>
      </c>
      <c r="Z33" s="13">
        <v>12014.0906</v>
      </c>
      <c r="AA33" s="17">
        <v>8.9245883816624509</v>
      </c>
      <c r="AB33" s="13">
        <v>12190.9877</v>
      </c>
      <c r="AC33" s="17">
        <v>9.07379727993656</v>
      </c>
      <c r="AD33" s="13"/>
      <c r="AE33" s="17"/>
      <c r="AF33" s="13">
        <v>12330.2726</v>
      </c>
      <c r="AG33" s="17">
        <v>9.2751402899235202</v>
      </c>
      <c r="AH33" s="13">
        <v>12227.2819</v>
      </c>
      <c r="AI33" s="17">
        <v>9.2528353483041901</v>
      </c>
      <c r="AJ33" s="13">
        <v>12127.501400000001</v>
      </c>
      <c r="AK33" s="17">
        <v>9.2694490836340009</v>
      </c>
      <c r="AL33" s="13">
        <v>12387.163199999999</v>
      </c>
      <c r="AM33" s="17">
        <v>9.1616969958868406</v>
      </c>
      <c r="AN33" s="13">
        <v>12263.161300000002</v>
      </c>
      <c r="AO33" s="17">
        <v>9.1278828921544104</v>
      </c>
      <c r="AP33" s="13"/>
      <c r="AQ33" s="17"/>
      <c r="AR33" s="13"/>
      <c r="AS33" s="17"/>
      <c r="AT33" s="13"/>
      <c r="AU33" s="17"/>
      <c r="AV33" s="13"/>
      <c r="AW33" s="17"/>
      <c r="AX33" s="13"/>
      <c r="AY33" s="17"/>
      <c r="AZ33" s="13"/>
      <c r="BA33" s="17"/>
      <c r="BB33" s="13"/>
      <c r="BC33" s="17"/>
    </row>
    <row r="34" spans="1:55" s="91" customFormat="1" ht="12.75" customHeight="1">
      <c r="A34" s="544" t="s">
        <v>4205</v>
      </c>
      <c r="B34" s="544" t="s">
        <v>3959</v>
      </c>
      <c r="C34" s="544" t="s">
        <v>4157</v>
      </c>
      <c r="D34" s="13">
        <f t="shared" si="2"/>
        <v>12231.2575</v>
      </c>
      <c r="E34" s="17">
        <f t="shared" si="3"/>
        <v>9.8474220662102798</v>
      </c>
      <c r="F34" s="13">
        <v>10472.252400000001</v>
      </c>
      <c r="G34" s="17">
        <v>10.1803128111198</v>
      </c>
      <c r="H34" s="13">
        <v>10492.3074</v>
      </c>
      <c r="I34" s="17">
        <v>10.194761283490399</v>
      </c>
      <c r="J34" s="13">
        <v>10427.7292</v>
      </c>
      <c r="K34" s="17">
        <v>10.1516663531117</v>
      </c>
      <c r="L34" s="13">
        <v>10279.505999999999</v>
      </c>
      <c r="M34" s="17">
        <v>10.0122743566666</v>
      </c>
      <c r="N34" s="13">
        <v>10400.544599999999</v>
      </c>
      <c r="O34" s="17">
        <v>10.020264597875</v>
      </c>
      <c r="P34" s="13">
        <v>10460.622499999999</v>
      </c>
      <c r="Q34" s="17">
        <v>10.008267686555</v>
      </c>
      <c r="R34" s="13">
        <v>10528.781000000001</v>
      </c>
      <c r="S34" s="17">
        <v>10.095159208839098</v>
      </c>
      <c r="T34" s="13">
        <v>10660.2361</v>
      </c>
      <c r="U34" s="17">
        <v>10.0134839751814</v>
      </c>
      <c r="V34" s="13">
        <v>10863.1057</v>
      </c>
      <c r="W34" s="17">
        <v>9.9586416435218901</v>
      </c>
      <c r="X34" s="13">
        <v>11528.6139</v>
      </c>
      <c r="Y34" s="17">
        <v>9.8771734375630391</v>
      </c>
      <c r="Z34" s="13">
        <v>11793.5149</v>
      </c>
      <c r="AA34" s="17">
        <v>9.88009069052009</v>
      </c>
      <c r="AB34" s="13">
        <v>12231.2575</v>
      </c>
      <c r="AC34" s="17">
        <v>9.8474220662102798</v>
      </c>
      <c r="AD34" s="13"/>
      <c r="AE34" s="17"/>
      <c r="AF34" s="13">
        <v>12364.6625</v>
      </c>
      <c r="AG34" s="17">
        <v>9.6246457540592001</v>
      </c>
      <c r="AH34" s="13">
        <v>12703.5129</v>
      </c>
      <c r="AI34" s="17">
        <v>9.6896586841738905</v>
      </c>
      <c r="AJ34" s="13">
        <v>12862.946099999999</v>
      </c>
      <c r="AK34" s="17">
        <v>9.6441446397726889</v>
      </c>
      <c r="AL34" s="13">
        <v>13556.0049</v>
      </c>
      <c r="AM34" s="17">
        <v>9.7348461946188891</v>
      </c>
      <c r="AN34" s="13">
        <v>14009.8253</v>
      </c>
      <c r="AO34" s="17">
        <v>9.6945516754587882</v>
      </c>
      <c r="AP34" s="13"/>
      <c r="AQ34" s="17"/>
      <c r="AR34" s="13"/>
      <c r="AS34" s="17"/>
      <c r="AT34" s="13"/>
      <c r="AU34" s="17"/>
      <c r="AV34" s="13"/>
      <c r="AW34" s="17"/>
      <c r="AX34" s="13"/>
      <c r="AY34" s="17"/>
      <c r="AZ34" s="13"/>
      <c r="BA34" s="17"/>
      <c r="BB34" s="13"/>
      <c r="BC34" s="17"/>
    </row>
    <row r="35" spans="1:55" s="91" customFormat="1" ht="12.75" customHeight="1">
      <c r="A35" s="544" t="s">
        <v>4206</v>
      </c>
      <c r="B35" s="544" t="s">
        <v>3960</v>
      </c>
      <c r="C35" s="544" t="s">
        <v>4207</v>
      </c>
      <c r="D35" s="13">
        <f t="shared" si="2"/>
        <v>379.55099999999999</v>
      </c>
      <c r="E35" s="17">
        <f t="shared" si="3"/>
        <v>8.58766236157987</v>
      </c>
      <c r="F35" s="13">
        <v>384.8587</v>
      </c>
      <c r="G35" s="17">
        <v>9.7879363958772405</v>
      </c>
      <c r="H35" s="13">
        <v>384.21499999999997</v>
      </c>
      <c r="I35" s="17">
        <v>9.8047893939591102</v>
      </c>
      <c r="J35" s="13">
        <v>383.06</v>
      </c>
      <c r="K35" s="17">
        <v>9.4557014723541997</v>
      </c>
      <c r="L35" s="13">
        <v>411.07479999999998</v>
      </c>
      <c r="M35" s="17">
        <v>9.5657117001577294</v>
      </c>
      <c r="N35" s="13">
        <v>354.31950000000001</v>
      </c>
      <c r="O35" s="17">
        <v>9.4174999936498001</v>
      </c>
      <c r="P35" s="13">
        <v>389.98399999999998</v>
      </c>
      <c r="Q35" s="17">
        <v>9.0555822905555097</v>
      </c>
      <c r="R35" s="13">
        <v>429.14609999999999</v>
      </c>
      <c r="S35" s="17">
        <v>9.1493542408983792</v>
      </c>
      <c r="T35" s="13">
        <v>424.17540000000002</v>
      </c>
      <c r="U35" s="17">
        <v>8.66137887534261</v>
      </c>
      <c r="V35" s="13">
        <v>381.28990000000005</v>
      </c>
      <c r="W35" s="17">
        <v>9.1402194367068201</v>
      </c>
      <c r="X35" s="13">
        <v>389.63499999999999</v>
      </c>
      <c r="Y35" s="17">
        <v>9.0318802494642387</v>
      </c>
      <c r="Z35" s="13">
        <v>376.91449999999998</v>
      </c>
      <c r="AA35" s="17">
        <v>8.7533705415949807</v>
      </c>
      <c r="AB35" s="13">
        <v>379.55099999999999</v>
      </c>
      <c r="AC35" s="17">
        <v>8.58766236157987</v>
      </c>
      <c r="AD35" s="13"/>
      <c r="AE35" s="17"/>
      <c r="AF35" s="13">
        <v>355.78359999999998</v>
      </c>
      <c r="AG35" s="17">
        <v>8.6412753791911694</v>
      </c>
      <c r="AH35" s="13">
        <v>364.59399999999999</v>
      </c>
      <c r="AI35" s="17">
        <v>8.6965935588627303</v>
      </c>
      <c r="AJ35" s="13">
        <v>361.9776</v>
      </c>
      <c r="AK35" s="17">
        <v>8.7028338991142</v>
      </c>
      <c r="AL35" s="13">
        <v>363.79359999999997</v>
      </c>
      <c r="AM35" s="17">
        <v>8.6398821612035004</v>
      </c>
      <c r="AN35" s="13">
        <v>362.53649999999999</v>
      </c>
      <c r="AO35" s="17">
        <v>8.5353087647726493</v>
      </c>
      <c r="AP35" s="13"/>
      <c r="AQ35" s="17"/>
      <c r="AR35" s="13"/>
      <c r="AS35" s="17"/>
      <c r="AT35" s="13"/>
      <c r="AU35" s="17"/>
      <c r="AV35" s="13"/>
      <c r="AW35" s="17"/>
      <c r="AX35" s="13"/>
      <c r="AY35" s="17"/>
      <c r="AZ35" s="13"/>
      <c r="BA35" s="17"/>
      <c r="BB35" s="13"/>
      <c r="BC35" s="17"/>
    </row>
    <row r="36" spans="1:55" s="91" customFormat="1" ht="5.0999999999999996" customHeight="1">
      <c r="A36" s="546"/>
      <c r="B36" s="546"/>
      <c r="C36" s="546"/>
      <c r="D36" s="17"/>
      <c r="E36" s="17"/>
      <c r="F36" s="13"/>
      <c r="G36" s="17"/>
      <c r="H36" s="13"/>
      <c r="I36" s="17"/>
      <c r="J36" s="17"/>
      <c r="K36" s="17"/>
      <c r="L36" s="13"/>
      <c r="M36" s="17"/>
      <c r="N36" s="13"/>
      <c r="O36" s="17"/>
      <c r="P36" s="13"/>
      <c r="Q36" s="17"/>
      <c r="R36" s="13"/>
      <c r="S36" s="17"/>
      <c r="T36" s="13"/>
      <c r="U36" s="17"/>
      <c r="V36" s="13"/>
      <c r="W36" s="17"/>
      <c r="X36" s="13"/>
      <c r="Y36" s="17"/>
      <c r="Z36" s="13"/>
      <c r="AA36" s="17"/>
      <c r="AB36" s="13"/>
      <c r="AC36" s="17"/>
      <c r="AD36" s="17"/>
      <c r="AE36" s="17"/>
      <c r="AF36" s="13"/>
      <c r="AG36" s="17"/>
      <c r="AH36" s="13"/>
      <c r="AI36" s="17"/>
      <c r="AJ36" s="17"/>
      <c r="AK36" s="17"/>
      <c r="AL36" s="13"/>
      <c r="AM36" s="17"/>
      <c r="AN36" s="13"/>
      <c r="AO36" s="17"/>
      <c r="AP36" s="13"/>
      <c r="AQ36" s="17"/>
      <c r="AR36" s="13"/>
      <c r="AS36" s="17"/>
      <c r="AT36" s="13"/>
      <c r="AU36" s="17"/>
      <c r="AV36" s="13"/>
      <c r="AW36" s="17"/>
      <c r="AX36" s="13"/>
      <c r="AY36" s="17"/>
      <c r="AZ36" s="13"/>
      <c r="BA36" s="17"/>
      <c r="BB36" s="13"/>
      <c r="BC36" s="17"/>
    </row>
    <row r="37" spans="1:55" s="91" customFormat="1" ht="38.25">
      <c r="A37" s="549" t="s">
        <v>4325</v>
      </c>
      <c r="B37" s="549" t="s">
        <v>4234</v>
      </c>
      <c r="C37" s="549" t="s">
        <v>4303</v>
      </c>
      <c r="D37" s="61">
        <f>AB37</f>
        <v>9746.3481006000002</v>
      </c>
      <c r="E37" s="232">
        <f t="shared" ref="E37:E46" si="4">AC37</f>
        <v>3.0395788794139498</v>
      </c>
      <c r="F37" s="61">
        <v>7516.7003500000001</v>
      </c>
      <c r="G37" s="232">
        <v>3.5272121829360903</v>
      </c>
      <c r="H37" s="61">
        <v>8847.0756500000007</v>
      </c>
      <c r="I37" s="232">
        <v>3.2281363442393496</v>
      </c>
      <c r="J37" s="61">
        <v>9811.6535500000009</v>
      </c>
      <c r="K37" s="232">
        <v>2.96094342762439</v>
      </c>
      <c r="L37" s="61">
        <v>8484.5750203799998</v>
      </c>
      <c r="M37" s="232">
        <v>3.4736078840964795</v>
      </c>
      <c r="N37" s="61">
        <v>8714.6428703799993</v>
      </c>
      <c r="O37" s="232">
        <v>3.3830815027666699</v>
      </c>
      <c r="P37" s="61">
        <v>8808.5349000000006</v>
      </c>
      <c r="Q37" s="232">
        <v>3.3407568183671499</v>
      </c>
      <c r="R37" s="61">
        <v>9122.8423000000003</v>
      </c>
      <c r="S37" s="232">
        <v>3.3189682024647102</v>
      </c>
      <c r="T37" s="61">
        <v>9093.9787006000006</v>
      </c>
      <c r="U37" s="232">
        <v>3.3923364082615</v>
      </c>
      <c r="V37" s="61">
        <v>9043.6098005999993</v>
      </c>
      <c r="W37" s="232">
        <v>3.2664100322019802</v>
      </c>
      <c r="X37" s="61">
        <v>9148.4894005999995</v>
      </c>
      <c r="Y37" s="232">
        <v>3.1652360906819101</v>
      </c>
      <c r="Z37" s="61">
        <v>9289.9964005999991</v>
      </c>
      <c r="AA37" s="232">
        <v>3.1237398723992804</v>
      </c>
      <c r="AB37" s="61">
        <v>9746.3481006000002</v>
      </c>
      <c r="AC37" s="232">
        <v>3.0395788794139498</v>
      </c>
      <c r="AD37" s="61"/>
      <c r="AE37" s="232"/>
      <c r="AF37" s="61">
        <v>9815.3404006000001</v>
      </c>
      <c r="AG37" s="232">
        <v>3.1196103623801203</v>
      </c>
      <c r="AH37" s="61">
        <v>9726.4111006000003</v>
      </c>
      <c r="AI37" s="232">
        <v>3.1915105762993203</v>
      </c>
      <c r="AJ37" s="61">
        <v>9932.3662005999995</v>
      </c>
      <c r="AK37" s="232">
        <v>3.18850834205921</v>
      </c>
      <c r="AL37" s="61">
        <v>10066.694500600001</v>
      </c>
      <c r="AM37" s="232">
        <v>3.1628594220379198</v>
      </c>
      <c r="AN37" s="61">
        <v>10214.595050599999</v>
      </c>
      <c r="AO37" s="232">
        <v>3.0728058452161902</v>
      </c>
      <c r="AP37" s="61"/>
      <c r="AQ37" s="232"/>
      <c r="AR37" s="61"/>
      <c r="AS37" s="232"/>
      <c r="AT37" s="61"/>
      <c r="AU37" s="232"/>
      <c r="AV37" s="61"/>
      <c r="AW37" s="232"/>
      <c r="AX37" s="61"/>
      <c r="AY37" s="232"/>
      <c r="AZ37" s="61"/>
      <c r="BA37" s="232"/>
      <c r="BB37" s="61"/>
      <c r="BC37" s="232"/>
    </row>
    <row r="38" spans="1:55" s="91" customFormat="1" ht="12.75">
      <c r="A38" s="545" t="s">
        <v>973</v>
      </c>
      <c r="B38" s="545" t="s">
        <v>972</v>
      </c>
      <c r="C38" s="545" t="s">
        <v>974</v>
      </c>
      <c r="D38" s="13">
        <f t="shared" ref="D38:D46" si="5">AB38</f>
        <v>1931.3890005999999</v>
      </c>
      <c r="E38" s="17">
        <f t="shared" si="4"/>
        <v>2.78710503079791E-3</v>
      </c>
      <c r="F38" s="13">
        <v>1184.96425</v>
      </c>
      <c r="G38" s="17">
        <v>1.7863016542482204E-2</v>
      </c>
      <c r="H38" s="13">
        <v>1993.4919500000001</v>
      </c>
      <c r="I38" s="17">
        <v>1.2558097362770901E-2</v>
      </c>
      <c r="J38" s="13">
        <v>2565.6441500000001</v>
      </c>
      <c r="K38" s="17">
        <v>7.794577630728719E-2</v>
      </c>
      <c r="L38" s="13">
        <v>1233.60025</v>
      </c>
      <c r="M38" s="17">
        <v>0.145938633686237</v>
      </c>
      <c r="N38" s="13">
        <v>1500.9916000000001</v>
      </c>
      <c r="O38" s="17">
        <v>0.10084171823479898</v>
      </c>
      <c r="P38" s="13">
        <v>1381.3518999999999</v>
      </c>
      <c r="Q38" s="17">
        <v>7.97451431456387E-2</v>
      </c>
      <c r="R38" s="13">
        <v>1683.1733999999999</v>
      </c>
      <c r="S38" s="17">
        <v>3.3971978169331805E-2</v>
      </c>
      <c r="T38" s="13">
        <v>1552.3413006000001</v>
      </c>
      <c r="U38" s="17">
        <v>5.3590309017640505E-3</v>
      </c>
      <c r="V38" s="13">
        <v>1699.0746005999999</v>
      </c>
      <c r="W38" s="17">
        <v>6.018685698902679E-3</v>
      </c>
      <c r="X38" s="13">
        <v>1718.9884006</v>
      </c>
      <c r="Y38" s="17">
        <v>5.7397850948593503E-3</v>
      </c>
      <c r="Z38" s="13">
        <v>1698.8153006</v>
      </c>
      <c r="AA38" s="17">
        <v>4.6569747736589203E-3</v>
      </c>
      <c r="AB38" s="13">
        <v>1931.3890005999999</v>
      </c>
      <c r="AC38" s="17">
        <v>2.78710503079791E-3</v>
      </c>
      <c r="AD38" s="13"/>
      <c r="AE38" s="17"/>
      <c r="AF38" s="13">
        <v>1790.4924006000001</v>
      </c>
      <c r="AG38" s="17">
        <v>6.1653453520946503E-3</v>
      </c>
      <c r="AH38" s="13">
        <v>1771.3595005999998</v>
      </c>
      <c r="AI38" s="17">
        <v>9.1112831667051405E-3</v>
      </c>
      <c r="AJ38" s="13">
        <v>1864.2410006</v>
      </c>
      <c r="AK38" s="17">
        <v>5.7665065817885594E-3</v>
      </c>
      <c r="AL38" s="13">
        <v>1935.8842006</v>
      </c>
      <c r="AM38" s="17">
        <v>3.5380489173253097E-3</v>
      </c>
      <c r="AN38" s="13">
        <v>1922.4029506000002</v>
      </c>
      <c r="AO38" s="17">
        <v>3.5012467068359699E-3</v>
      </c>
      <c r="AP38" s="13"/>
      <c r="AQ38" s="17"/>
      <c r="AR38" s="13"/>
      <c r="AS38" s="17"/>
      <c r="AT38" s="13"/>
      <c r="AU38" s="17"/>
      <c r="AV38" s="13"/>
      <c r="AW38" s="17"/>
      <c r="AX38" s="13"/>
      <c r="AY38" s="17"/>
      <c r="AZ38" s="13"/>
      <c r="BA38" s="17"/>
      <c r="BB38" s="13"/>
      <c r="BC38" s="17"/>
    </row>
    <row r="39" spans="1:55" s="91" customFormat="1" ht="12.75" customHeight="1">
      <c r="A39" s="545" t="s">
        <v>958</v>
      </c>
      <c r="B39" s="545" t="s">
        <v>196</v>
      </c>
      <c r="C39" s="545" t="s">
        <v>959</v>
      </c>
      <c r="D39" s="13">
        <f t="shared" si="5"/>
        <v>3371.4712999999997</v>
      </c>
      <c r="E39" s="17">
        <f t="shared" si="4"/>
        <v>7.0488884185370304E-2</v>
      </c>
      <c r="F39" s="13">
        <v>2535.3328999999999</v>
      </c>
      <c r="G39" s="17">
        <v>0.18664796642681497</v>
      </c>
      <c r="H39" s="13">
        <v>2723.6419000000001</v>
      </c>
      <c r="I39" s="17">
        <v>0.16422569538234799</v>
      </c>
      <c r="J39" s="13">
        <v>3082.0417000000002</v>
      </c>
      <c r="K39" s="17">
        <v>0.142557943651444</v>
      </c>
      <c r="L39" s="13">
        <v>3019.9881703800002</v>
      </c>
      <c r="M39" s="17">
        <v>0.13958085800944001</v>
      </c>
      <c r="N39" s="13">
        <v>2982.1277703799997</v>
      </c>
      <c r="O39" s="17">
        <v>0.10570756294584602</v>
      </c>
      <c r="P39" s="13">
        <v>3195.3809999999999</v>
      </c>
      <c r="Q39" s="17">
        <v>0.127732347410215</v>
      </c>
      <c r="R39" s="13">
        <v>3122.8788999999997</v>
      </c>
      <c r="S39" s="17">
        <v>0.12143791903041802</v>
      </c>
      <c r="T39" s="13">
        <v>3020.4078</v>
      </c>
      <c r="U39" s="17">
        <v>9.3198456513057609E-2</v>
      </c>
      <c r="V39" s="13">
        <v>3074.9013</v>
      </c>
      <c r="W39" s="17">
        <v>7.8703124877536695E-2</v>
      </c>
      <c r="X39" s="13">
        <v>3203.0636</v>
      </c>
      <c r="Y39" s="17">
        <v>7.79423849092475E-2</v>
      </c>
      <c r="Z39" s="13">
        <v>3293.6532999999999</v>
      </c>
      <c r="AA39" s="17">
        <v>7.7435106785526009E-2</v>
      </c>
      <c r="AB39" s="13">
        <v>3371.4712999999997</v>
      </c>
      <c r="AC39" s="17">
        <v>7.0488884185370304E-2</v>
      </c>
      <c r="AD39" s="13"/>
      <c r="AE39" s="17"/>
      <c r="AF39" s="13">
        <v>3350.9142999999999</v>
      </c>
      <c r="AG39" s="17">
        <v>8.2119248170566497E-2</v>
      </c>
      <c r="AH39" s="13">
        <v>3283.3618999999999</v>
      </c>
      <c r="AI39" s="17">
        <v>7.8466623798004106E-2</v>
      </c>
      <c r="AJ39" s="13">
        <v>3337.3012000000003</v>
      </c>
      <c r="AK39" s="17">
        <v>0.10052879194721802</v>
      </c>
      <c r="AL39" s="13">
        <v>3348.5699</v>
      </c>
      <c r="AM39" s="17">
        <v>9.6222794692146008E-2</v>
      </c>
      <c r="AN39" s="13">
        <v>3569.5192000000002</v>
      </c>
      <c r="AO39" s="17">
        <v>9.320774209591029E-2</v>
      </c>
      <c r="AP39" s="13"/>
      <c r="AQ39" s="17"/>
      <c r="AR39" s="13"/>
      <c r="AS39" s="17"/>
      <c r="AT39" s="13"/>
      <c r="AU39" s="17"/>
      <c r="AV39" s="13"/>
      <c r="AW39" s="17"/>
      <c r="AX39" s="13"/>
      <c r="AY39" s="17"/>
      <c r="AZ39" s="13"/>
      <c r="BA39" s="17"/>
      <c r="BB39" s="13"/>
      <c r="BC39" s="17"/>
    </row>
    <row r="40" spans="1:55" s="91" customFormat="1" ht="12.75" customHeight="1">
      <c r="A40" s="545" t="s">
        <v>1171</v>
      </c>
      <c r="B40" s="545" t="s">
        <v>1170</v>
      </c>
      <c r="C40" s="545" t="s">
        <v>960</v>
      </c>
      <c r="D40" s="13">
        <f t="shared" si="5"/>
        <v>4443.4877999999999</v>
      </c>
      <c r="E40" s="17">
        <f t="shared" si="4"/>
        <v>6.6123191795417995</v>
      </c>
      <c r="F40" s="13">
        <v>3796.4032000000002</v>
      </c>
      <c r="G40" s="17">
        <v>6.8534910317218198</v>
      </c>
      <c r="H40" s="13">
        <v>4129.9417999999996</v>
      </c>
      <c r="I40" s="17">
        <v>6.8008803404929292</v>
      </c>
      <c r="J40" s="13">
        <v>4163.9677000000001</v>
      </c>
      <c r="K40" s="17">
        <v>6.8233959742290997</v>
      </c>
      <c r="L40" s="13">
        <v>4230.9865999999993</v>
      </c>
      <c r="M40" s="17">
        <v>6.8235915020387896</v>
      </c>
      <c r="N40" s="13">
        <v>4231.5235000000002</v>
      </c>
      <c r="O40" s="17">
        <v>6.8570459473993193</v>
      </c>
      <c r="P40" s="13">
        <v>4231.8019999999997</v>
      </c>
      <c r="Q40" s="17">
        <v>6.8313364864424191</v>
      </c>
      <c r="R40" s="13">
        <v>4316.79</v>
      </c>
      <c r="S40" s="17">
        <v>6.9130087089712493</v>
      </c>
      <c r="T40" s="13">
        <v>4521.2295999999997</v>
      </c>
      <c r="U40" s="17">
        <v>6.7592273243544199</v>
      </c>
      <c r="V40" s="13">
        <v>4269.6339000000007</v>
      </c>
      <c r="W40" s="17">
        <v>6.8595827953773698</v>
      </c>
      <c r="X40" s="13">
        <v>4226.4374000000007</v>
      </c>
      <c r="Y40" s="17">
        <v>6.79002314952068</v>
      </c>
      <c r="Z40" s="13">
        <v>4297.5277999999998</v>
      </c>
      <c r="AA40" s="17">
        <v>6.6914230167399991</v>
      </c>
      <c r="AB40" s="13">
        <v>4443.4877999999999</v>
      </c>
      <c r="AC40" s="17">
        <v>6.6123191795417995</v>
      </c>
      <c r="AD40" s="13"/>
      <c r="AE40" s="17"/>
      <c r="AF40" s="13">
        <v>4673.9337000000005</v>
      </c>
      <c r="AG40" s="17">
        <v>6.48999878988442</v>
      </c>
      <c r="AH40" s="13">
        <v>4671.6896999999999</v>
      </c>
      <c r="AI40" s="17">
        <v>6.5860902996189994</v>
      </c>
      <c r="AJ40" s="13">
        <v>4730.8239999999996</v>
      </c>
      <c r="AK40" s="17">
        <v>6.6210849253745199</v>
      </c>
      <c r="AL40" s="13">
        <v>4782.2404000000006</v>
      </c>
      <c r="AM40" s="17">
        <v>6.5890626374617192</v>
      </c>
      <c r="AN40" s="13">
        <v>4722.6729000000005</v>
      </c>
      <c r="AO40" s="17">
        <v>6.5742494564889311</v>
      </c>
      <c r="AP40" s="13"/>
      <c r="AQ40" s="17"/>
      <c r="AR40" s="13"/>
      <c r="AS40" s="17"/>
      <c r="AT40" s="13"/>
      <c r="AU40" s="17"/>
      <c r="AV40" s="13"/>
      <c r="AW40" s="17"/>
      <c r="AX40" s="13"/>
      <c r="AY40" s="17"/>
      <c r="AZ40" s="13"/>
      <c r="BA40" s="17"/>
      <c r="BB40" s="13"/>
      <c r="BC40" s="17"/>
    </row>
    <row r="41" spans="1:55" s="91" customFormat="1" ht="12.75" customHeight="1">
      <c r="A41" s="544" t="s">
        <v>962</v>
      </c>
      <c r="B41" s="544" t="s">
        <v>197</v>
      </c>
      <c r="C41" s="544" t="s">
        <v>963</v>
      </c>
      <c r="D41" s="13">
        <f t="shared" si="5"/>
        <v>334.55849999999998</v>
      </c>
      <c r="E41" s="17">
        <f t="shared" si="4"/>
        <v>5.6556720872433406</v>
      </c>
      <c r="F41" s="13">
        <v>89.952199999999991</v>
      </c>
      <c r="G41" s="17">
        <v>5.115178772725959</v>
      </c>
      <c r="H41" s="13">
        <v>93.7821</v>
      </c>
      <c r="I41" s="17">
        <v>7.3913973562118995</v>
      </c>
      <c r="J41" s="13">
        <v>152.17150000000001</v>
      </c>
      <c r="K41" s="17">
        <v>5.5728959890649694</v>
      </c>
      <c r="L41" s="13">
        <v>151.60320000000002</v>
      </c>
      <c r="M41" s="17">
        <v>5.5980874810030397</v>
      </c>
      <c r="N41" s="13">
        <v>190.3638</v>
      </c>
      <c r="O41" s="17">
        <v>5.4689277845893001</v>
      </c>
      <c r="P41" s="13">
        <v>235.81129999999999</v>
      </c>
      <c r="Q41" s="17">
        <v>5.9513880505302295</v>
      </c>
      <c r="R41" s="13">
        <v>305.05890000000005</v>
      </c>
      <c r="S41" s="17">
        <v>5.5086954906085293</v>
      </c>
      <c r="T41" s="13">
        <v>499.43049999999999</v>
      </c>
      <c r="U41" s="17">
        <v>4.6266623664353697</v>
      </c>
      <c r="V41" s="13">
        <v>356.17059999999998</v>
      </c>
      <c r="W41" s="17">
        <v>7.4837105364676395</v>
      </c>
      <c r="X41" s="13">
        <v>232.65450000000001</v>
      </c>
      <c r="Y41" s="17">
        <v>4.8873137463492</v>
      </c>
      <c r="Z41" s="13">
        <v>188.1071</v>
      </c>
      <c r="AA41" s="17">
        <v>5.2351955189357602</v>
      </c>
      <c r="AB41" s="13">
        <v>334.55849999999998</v>
      </c>
      <c r="AC41" s="17">
        <v>5.6556720872433406</v>
      </c>
      <c r="AD41" s="13"/>
      <c r="AE41" s="17"/>
      <c r="AF41" s="13">
        <v>215.18620000000001</v>
      </c>
      <c r="AG41" s="17">
        <v>3.8624322981678199</v>
      </c>
      <c r="AH41" s="13">
        <v>222.31470000000002</v>
      </c>
      <c r="AI41" s="17">
        <v>4.0294351250726992</v>
      </c>
      <c r="AJ41" s="13">
        <v>233.42529999999999</v>
      </c>
      <c r="AK41" s="17">
        <v>4.4239503601366295</v>
      </c>
      <c r="AL41" s="13">
        <v>281.61250000000001</v>
      </c>
      <c r="AM41" s="17">
        <v>4.8212275804518594</v>
      </c>
      <c r="AN41" s="13">
        <v>285.54690000000005</v>
      </c>
      <c r="AO41" s="17">
        <v>5.2088523811675085</v>
      </c>
      <c r="AP41" s="13"/>
      <c r="AQ41" s="17"/>
      <c r="AR41" s="13"/>
      <c r="AS41" s="17"/>
      <c r="AT41" s="13"/>
      <c r="AU41" s="17"/>
      <c r="AV41" s="13"/>
      <c r="AW41" s="17"/>
      <c r="AX41" s="13"/>
      <c r="AY41" s="17"/>
      <c r="AZ41" s="13"/>
      <c r="BA41" s="17"/>
      <c r="BB41" s="13"/>
      <c r="BC41" s="17"/>
    </row>
    <row r="42" spans="1:55" s="91" customFormat="1" ht="12.75" customHeight="1">
      <c r="A42" s="544" t="s">
        <v>964</v>
      </c>
      <c r="B42" s="544" t="s">
        <v>198</v>
      </c>
      <c r="C42" s="544" t="s">
        <v>965</v>
      </c>
      <c r="D42" s="13">
        <f t="shared" si="5"/>
        <v>261.63370000000003</v>
      </c>
      <c r="E42" s="17">
        <f t="shared" si="4"/>
        <v>6.3845534348212789</v>
      </c>
      <c r="F42" s="13">
        <v>235.08699999999999</v>
      </c>
      <c r="G42" s="17">
        <v>6.1123949048650097</v>
      </c>
      <c r="H42" s="13">
        <v>263.90040000000005</v>
      </c>
      <c r="I42" s="17">
        <v>5.6177401322620195</v>
      </c>
      <c r="J42" s="13">
        <v>246.51920000000001</v>
      </c>
      <c r="K42" s="17">
        <v>6.3952403058260794</v>
      </c>
      <c r="L42" s="13">
        <v>317.40940000000001</v>
      </c>
      <c r="M42" s="17">
        <v>6.7560016842601396</v>
      </c>
      <c r="N42" s="13">
        <v>429.97649999999999</v>
      </c>
      <c r="O42" s="17">
        <v>6.6801669649387803</v>
      </c>
      <c r="P42" s="13">
        <v>443.63630000000001</v>
      </c>
      <c r="Q42" s="17">
        <v>6.1702206537201798</v>
      </c>
      <c r="R42" s="13">
        <v>501.18709999999999</v>
      </c>
      <c r="S42" s="17">
        <v>7.4659964512254984</v>
      </c>
      <c r="T42" s="13">
        <v>496.9984</v>
      </c>
      <c r="U42" s="17">
        <v>7.3004168806177203</v>
      </c>
      <c r="V42" s="13">
        <v>337.94630000000001</v>
      </c>
      <c r="W42" s="17">
        <v>6.0699121014196598</v>
      </c>
      <c r="X42" s="13">
        <v>370.16840000000002</v>
      </c>
      <c r="Y42" s="17">
        <v>7.4851595003787494</v>
      </c>
      <c r="Z42" s="13">
        <v>379.67809999999997</v>
      </c>
      <c r="AA42" s="17">
        <v>6.9798821369997395</v>
      </c>
      <c r="AB42" s="13">
        <v>261.63370000000003</v>
      </c>
      <c r="AC42" s="17">
        <v>6.3845534348212789</v>
      </c>
      <c r="AD42" s="13"/>
      <c r="AE42" s="17"/>
      <c r="AF42" s="13">
        <v>242.42760000000001</v>
      </c>
      <c r="AG42" s="17">
        <v>6.86571624270504</v>
      </c>
      <c r="AH42" s="13">
        <v>267.61329999999998</v>
      </c>
      <c r="AI42" s="17">
        <v>7.297636395500521</v>
      </c>
      <c r="AJ42" s="13">
        <v>377.00549999999998</v>
      </c>
      <c r="AK42" s="17">
        <v>7.1081968883743096</v>
      </c>
      <c r="AL42" s="13">
        <v>601.0924</v>
      </c>
      <c r="AM42" s="17">
        <v>7.0483165599831201</v>
      </c>
      <c r="AN42" s="13">
        <v>661.48810000000003</v>
      </c>
      <c r="AO42" s="17">
        <v>6.6102493453774898</v>
      </c>
      <c r="AP42" s="13"/>
      <c r="AQ42" s="17"/>
      <c r="AR42" s="13"/>
      <c r="AS42" s="17"/>
      <c r="AT42" s="13"/>
      <c r="AU42" s="17"/>
      <c r="AV42" s="13"/>
      <c r="AW42" s="17"/>
      <c r="AX42" s="13"/>
      <c r="AY42" s="17"/>
      <c r="AZ42" s="13"/>
      <c r="BA42" s="17"/>
      <c r="BB42" s="13"/>
      <c r="BC42" s="17"/>
    </row>
    <row r="43" spans="1:55" s="91" customFormat="1" ht="12.75" customHeight="1">
      <c r="A43" s="544" t="s">
        <v>966</v>
      </c>
      <c r="B43" s="544" t="s">
        <v>199</v>
      </c>
      <c r="C43" s="544" t="s">
        <v>967</v>
      </c>
      <c r="D43" s="13">
        <f t="shared" si="5"/>
        <v>452.71790000000004</v>
      </c>
      <c r="E43" s="17">
        <f t="shared" si="4"/>
        <v>7.1217234860826091</v>
      </c>
      <c r="F43" s="13">
        <v>408.73419999999999</v>
      </c>
      <c r="G43" s="17">
        <v>6.5048577657558395</v>
      </c>
      <c r="H43" s="13">
        <v>536.04319999999996</v>
      </c>
      <c r="I43" s="17">
        <v>6.5363780120706698</v>
      </c>
      <c r="J43" s="13">
        <v>571.38250000000005</v>
      </c>
      <c r="K43" s="17">
        <v>6.6530893193263694</v>
      </c>
      <c r="L43" s="13">
        <v>712.72709999999995</v>
      </c>
      <c r="M43" s="17">
        <v>7.3097695471380293</v>
      </c>
      <c r="N43" s="13">
        <v>671.28180000000009</v>
      </c>
      <c r="O43" s="17">
        <v>7.1635487287157193</v>
      </c>
      <c r="P43" s="13">
        <v>580.40890000000002</v>
      </c>
      <c r="Q43" s="17">
        <v>7.4107764663843003</v>
      </c>
      <c r="R43" s="13">
        <v>512.03880000000004</v>
      </c>
      <c r="S43" s="17">
        <v>6.7984402275764992</v>
      </c>
      <c r="T43" s="13">
        <v>459.8064</v>
      </c>
      <c r="U43" s="17">
        <v>6.9995915672335096</v>
      </c>
      <c r="V43" s="13">
        <v>458.30059999999997</v>
      </c>
      <c r="W43" s="17">
        <v>6.844172726372169</v>
      </c>
      <c r="X43" s="13">
        <v>350.39350000000002</v>
      </c>
      <c r="Y43" s="17">
        <v>6.7712933002467199</v>
      </c>
      <c r="Z43" s="13">
        <v>389.15170000000001</v>
      </c>
      <c r="AA43" s="17">
        <v>6.9183542227876709</v>
      </c>
      <c r="AB43" s="13">
        <v>452.71790000000004</v>
      </c>
      <c r="AC43" s="17">
        <v>7.1217234860826091</v>
      </c>
      <c r="AD43" s="13"/>
      <c r="AE43" s="17"/>
      <c r="AF43" s="13">
        <v>754.27769999999998</v>
      </c>
      <c r="AG43" s="17">
        <v>7.0284384133323794</v>
      </c>
      <c r="AH43" s="13">
        <v>902.0675</v>
      </c>
      <c r="AI43" s="17">
        <v>6.7419006415816991</v>
      </c>
      <c r="AJ43" s="13">
        <v>815.79430000000002</v>
      </c>
      <c r="AK43" s="17">
        <v>6.6034310646691203</v>
      </c>
      <c r="AL43" s="13">
        <v>575.72980000000007</v>
      </c>
      <c r="AM43" s="17">
        <v>7.3448921942202698</v>
      </c>
      <c r="AN43" s="13">
        <v>429.19220000000001</v>
      </c>
      <c r="AO43" s="17">
        <v>8.0336067430861995</v>
      </c>
      <c r="AP43" s="13"/>
      <c r="AQ43" s="17"/>
      <c r="AR43" s="13"/>
      <c r="AS43" s="17"/>
      <c r="AT43" s="13"/>
      <c r="AU43" s="17"/>
      <c r="AV43" s="13"/>
      <c r="AW43" s="17"/>
      <c r="AX43" s="13"/>
      <c r="AY43" s="17"/>
      <c r="AZ43" s="13"/>
      <c r="BA43" s="17"/>
      <c r="BB43" s="13"/>
      <c r="BC43" s="17"/>
    </row>
    <row r="44" spans="1:55" s="91" customFormat="1" ht="12.75" customHeight="1">
      <c r="A44" s="544" t="s">
        <v>968</v>
      </c>
      <c r="B44" s="544" t="s">
        <v>200</v>
      </c>
      <c r="C44" s="544" t="s">
        <v>969</v>
      </c>
      <c r="D44" s="13">
        <f t="shared" si="5"/>
        <v>1668.0656000000001</v>
      </c>
      <c r="E44" s="17">
        <f t="shared" si="4"/>
        <v>6.9501226060893497</v>
      </c>
      <c r="F44" s="13">
        <v>1151.7631000000001</v>
      </c>
      <c r="G44" s="17">
        <v>7.1955213454919695</v>
      </c>
      <c r="H44" s="13">
        <v>1028.5722000000001</v>
      </c>
      <c r="I44" s="17">
        <v>7.3283346574990098</v>
      </c>
      <c r="J44" s="13">
        <v>967.22230000000002</v>
      </c>
      <c r="K44" s="17">
        <v>7.3534897251645308</v>
      </c>
      <c r="L44" s="13">
        <v>840.04930000000002</v>
      </c>
      <c r="M44" s="17">
        <v>7.0708738546654297</v>
      </c>
      <c r="N44" s="13">
        <v>743.5363000000001</v>
      </c>
      <c r="O44" s="17">
        <v>7.4141221538208697</v>
      </c>
      <c r="P44" s="13">
        <v>818.93309999999997</v>
      </c>
      <c r="Q44" s="17">
        <v>7.324308778091889</v>
      </c>
      <c r="R44" s="13">
        <v>972.4846</v>
      </c>
      <c r="S44" s="17">
        <v>7.2425304596083091</v>
      </c>
      <c r="T44" s="13">
        <v>1153.2217000000001</v>
      </c>
      <c r="U44" s="17">
        <v>7.0541026482592191</v>
      </c>
      <c r="V44" s="13">
        <v>1142.6733999999999</v>
      </c>
      <c r="W44" s="17">
        <v>6.9675308972800103</v>
      </c>
      <c r="X44" s="13">
        <v>1194.3806999999999</v>
      </c>
      <c r="Y44" s="17">
        <v>7.4364762918556888</v>
      </c>
      <c r="Z44" s="13">
        <v>1545.2206000000001</v>
      </c>
      <c r="AA44" s="17">
        <v>7.2194990055141606</v>
      </c>
      <c r="AB44" s="13">
        <v>1668.0656000000001</v>
      </c>
      <c r="AC44" s="17">
        <v>6.9501226060893497</v>
      </c>
      <c r="AD44" s="13"/>
      <c r="AE44" s="17"/>
      <c r="AF44" s="13">
        <v>1558.3945000000001</v>
      </c>
      <c r="AG44" s="17">
        <v>6.3753501600525393</v>
      </c>
      <c r="AH44" s="13">
        <v>1759.1457000000003</v>
      </c>
      <c r="AI44" s="17">
        <v>6.2823898873185984</v>
      </c>
      <c r="AJ44" s="13">
        <v>1769.6478</v>
      </c>
      <c r="AK44" s="17">
        <v>6.3141897517686907</v>
      </c>
      <c r="AL44" s="13">
        <v>1711.8831</v>
      </c>
      <c r="AM44" s="17">
        <v>5.9993518348303096</v>
      </c>
      <c r="AN44" s="13">
        <v>1781.3561000000002</v>
      </c>
      <c r="AO44" s="17">
        <v>6.0750495608373898</v>
      </c>
      <c r="AP44" s="13"/>
      <c r="AQ44" s="17"/>
      <c r="AR44" s="13"/>
      <c r="AS44" s="17"/>
      <c r="AT44" s="13"/>
      <c r="AU44" s="17"/>
      <c r="AV44" s="13"/>
      <c r="AW44" s="17"/>
      <c r="AX44" s="13"/>
      <c r="AY44" s="17"/>
      <c r="AZ44" s="13"/>
      <c r="BA44" s="17"/>
      <c r="BB44" s="13"/>
      <c r="BC44" s="17"/>
    </row>
    <row r="45" spans="1:55" s="91" customFormat="1" ht="12.75" customHeight="1">
      <c r="A45" s="544" t="s">
        <v>4205</v>
      </c>
      <c r="B45" s="544" t="s">
        <v>3959</v>
      </c>
      <c r="C45" s="544" t="s">
        <v>4157</v>
      </c>
      <c r="D45" s="13">
        <f t="shared" si="5"/>
        <v>1688.5715</v>
      </c>
      <c r="E45" s="17">
        <f t="shared" si="4"/>
        <v>6.3786439904972898</v>
      </c>
      <c r="F45" s="13">
        <v>1871.6932000000002</v>
      </c>
      <c r="G45" s="17">
        <v>6.8328959740837885</v>
      </c>
      <c r="H45" s="13">
        <v>2178.9922999999999</v>
      </c>
      <c r="I45" s="17">
        <v>6.7075467678339207</v>
      </c>
      <c r="J45" s="13">
        <v>2197.6619999999998</v>
      </c>
      <c r="K45" s="17">
        <v>6.7422669423232495</v>
      </c>
      <c r="L45" s="13">
        <v>2179.6424999999999</v>
      </c>
      <c r="M45" s="17">
        <v>6.6362435894877301</v>
      </c>
      <c r="N45" s="13">
        <v>2164.5237000000002</v>
      </c>
      <c r="O45" s="17">
        <v>6.706509624727139</v>
      </c>
      <c r="P45" s="13">
        <v>2112.5651000000003</v>
      </c>
      <c r="Q45" s="17">
        <v>6.6959152605522094</v>
      </c>
      <c r="R45" s="13">
        <v>1965.3741</v>
      </c>
      <c r="S45" s="17">
        <v>6.8592664668777301</v>
      </c>
      <c r="T45" s="13">
        <v>1868.2964999999999</v>
      </c>
      <c r="U45" s="17">
        <v>6.9249960453279193</v>
      </c>
      <c r="V45" s="13">
        <v>1943.8213000000001</v>
      </c>
      <c r="W45" s="17">
        <v>6.8032231645985197</v>
      </c>
      <c r="X45" s="13">
        <v>2046.3998999999999</v>
      </c>
      <c r="Y45" s="17">
        <v>6.4877697555595102</v>
      </c>
      <c r="Z45" s="13">
        <v>1763.0248000000001</v>
      </c>
      <c r="AA45" s="17">
        <v>6.2495725204773098</v>
      </c>
      <c r="AB45" s="13">
        <v>1688.5715</v>
      </c>
      <c r="AC45" s="17">
        <v>6.3786439904972898</v>
      </c>
      <c r="AD45" s="13"/>
      <c r="AE45" s="17"/>
      <c r="AF45" s="13">
        <v>1831.5041000000001</v>
      </c>
      <c r="AG45" s="17">
        <v>6.6061314915975284</v>
      </c>
      <c r="AH45" s="13">
        <v>1448.1197</v>
      </c>
      <c r="AI45" s="17">
        <v>7.0988079514421409</v>
      </c>
      <c r="AJ45" s="13">
        <v>1462.2441999999999</v>
      </c>
      <c r="AK45" s="17">
        <v>7.2088512404425993</v>
      </c>
      <c r="AL45" s="13">
        <v>1526.4429</v>
      </c>
      <c r="AM45" s="17">
        <v>7.08689160138253</v>
      </c>
      <c r="AN45" s="13">
        <v>1490.0548000000001</v>
      </c>
      <c r="AO45" s="17">
        <v>6.9716308198866193</v>
      </c>
      <c r="AP45" s="13"/>
      <c r="AQ45" s="17"/>
      <c r="AR45" s="13"/>
      <c r="AS45" s="17"/>
      <c r="AT45" s="13"/>
      <c r="AU45" s="17"/>
      <c r="AV45" s="13"/>
      <c r="AW45" s="17"/>
      <c r="AX45" s="13"/>
      <c r="AY45" s="17"/>
      <c r="AZ45" s="13"/>
      <c r="BA45" s="17"/>
      <c r="BB45" s="13"/>
      <c r="BC45" s="17"/>
    </row>
    <row r="46" spans="1:55" s="91" customFormat="1" ht="12.75" customHeight="1" thickBot="1">
      <c r="A46" s="1253" t="s">
        <v>4206</v>
      </c>
      <c r="B46" s="1253" t="s">
        <v>3960</v>
      </c>
      <c r="C46" s="1253" t="s">
        <v>4207</v>
      </c>
      <c r="D46" s="146">
        <f t="shared" si="5"/>
        <v>37.940599999999996</v>
      </c>
      <c r="E46" s="192">
        <f t="shared" si="4"/>
        <v>6.0885570866037995</v>
      </c>
      <c r="F46" s="146">
        <v>39.173499999999997</v>
      </c>
      <c r="G46" s="192">
        <v>9.8579494300994295</v>
      </c>
      <c r="H46" s="146">
        <v>28.651599999999998</v>
      </c>
      <c r="I46" s="192">
        <v>8.8770021569476096</v>
      </c>
      <c r="J46" s="146">
        <v>29.010200000000001</v>
      </c>
      <c r="K46" s="192">
        <v>8.8476835388932198</v>
      </c>
      <c r="L46" s="146">
        <v>29.555099999999999</v>
      </c>
      <c r="M46" s="192">
        <v>8.8995043495031307</v>
      </c>
      <c r="N46" s="146">
        <v>31.8414</v>
      </c>
      <c r="O46" s="192">
        <v>8.3075026537777905</v>
      </c>
      <c r="P46" s="146">
        <v>40.447300000000006</v>
      </c>
      <c r="Q46" s="192">
        <v>7.9898680505250006</v>
      </c>
      <c r="R46" s="146">
        <v>60.646500000000003</v>
      </c>
      <c r="S46" s="192">
        <v>6.8318863578277398</v>
      </c>
      <c r="T46" s="146">
        <v>43.476099999999995</v>
      </c>
      <c r="U46" s="192">
        <v>7.5830104816209394</v>
      </c>
      <c r="V46" s="146">
        <v>30.721700000000002</v>
      </c>
      <c r="W46" s="192">
        <v>8.0911685225752503</v>
      </c>
      <c r="X46" s="146">
        <v>32.440400000000004</v>
      </c>
      <c r="Y46" s="192">
        <v>7.9718633863947401</v>
      </c>
      <c r="Z46" s="146">
        <v>32.345500000000001</v>
      </c>
      <c r="AA46" s="192">
        <v>7.9000592354423294</v>
      </c>
      <c r="AB46" s="146">
        <v>37.940599999999996</v>
      </c>
      <c r="AC46" s="192">
        <v>6.0885570866037995</v>
      </c>
      <c r="AD46" s="146"/>
      <c r="AE46" s="192"/>
      <c r="AF46" s="146">
        <v>72.143600000000006</v>
      </c>
      <c r="AG46" s="192">
        <v>6.9636242022854393</v>
      </c>
      <c r="AH46" s="146">
        <v>72.42880000000001</v>
      </c>
      <c r="AI46" s="192">
        <v>6.9890809042811695</v>
      </c>
      <c r="AJ46" s="146">
        <v>72.706900000000005</v>
      </c>
      <c r="AK46" s="192">
        <v>6.9960604564353597</v>
      </c>
      <c r="AL46" s="146">
        <v>85.479699999999994</v>
      </c>
      <c r="AM46" s="192">
        <v>7.0130846856037188</v>
      </c>
      <c r="AN46" s="146">
        <v>75.034800000000004</v>
      </c>
      <c r="AO46" s="192">
        <v>7.0654803371235699</v>
      </c>
      <c r="AP46" s="146"/>
      <c r="AQ46" s="192"/>
      <c r="AR46" s="146"/>
      <c r="AS46" s="192"/>
      <c r="AT46" s="146"/>
      <c r="AU46" s="192"/>
      <c r="AV46" s="146"/>
      <c r="AW46" s="192"/>
      <c r="AX46" s="146"/>
      <c r="AY46" s="192"/>
      <c r="AZ46" s="146"/>
      <c r="BA46" s="192"/>
      <c r="BB46" s="146"/>
      <c r="BC46" s="192"/>
    </row>
    <row r="47" spans="1:55" s="91" customFormat="1" ht="5.0999999999999996" customHeight="1">
      <c r="A47" s="237"/>
      <c r="B47" s="237"/>
      <c r="C47" s="237"/>
      <c r="D47" s="203"/>
      <c r="E47" s="203"/>
      <c r="AD47" s="203"/>
      <c r="AE47" s="203"/>
    </row>
    <row r="48" spans="1:55" s="91" customFormat="1" ht="12.75" customHeight="1">
      <c r="A48" s="233" t="s">
        <v>2543</v>
      </c>
      <c r="B48" s="233" t="s">
        <v>2544</v>
      </c>
      <c r="C48" s="233" t="s">
        <v>2545</v>
      </c>
      <c r="F48" s="95"/>
      <c r="G48" s="95"/>
      <c r="H48" s="95"/>
      <c r="I48" s="95"/>
      <c r="J48" s="95"/>
      <c r="K48" s="95"/>
      <c r="L48" s="95"/>
      <c r="M48" s="95"/>
      <c r="N48" s="95"/>
      <c r="O48" s="95"/>
      <c r="P48" s="95"/>
      <c r="Q48" s="95"/>
      <c r="R48" s="95"/>
      <c r="S48" s="95"/>
      <c r="T48" s="95"/>
      <c r="U48" s="95"/>
      <c r="V48" s="95"/>
      <c r="W48" s="95"/>
      <c r="X48" s="95"/>
      <c r="Y48" s="95"/>
      <c r="Z48" s="95"/>
      <c r="AA48" s="95"/>
      <c r="AB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row>
    <row r="49" spans="1:54" s="91" customFormat="1" ht="12.75">
      <c r="A49" s="233" t="s">
        <v>4973</v>
      </c>
      <c r="B49" s="233" t="s">
        <v>4214</v>
      </c>
      <c r="C49" s="233" t="s">
        <v>4228</v>
      </c>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row>
  </sheetData>
  <mergeCells count="31">
    <mergeCell ref="D6:E7"/>
    <mergeCell ref="A6:A10"/>
    <mergeCell ref="C6:C10"/>
    <mergeCell ref="B6:B10"/>
    <mergeCell ref="H7:I7"/>
    <mergeCell ref="X7:Y7"/>
    <mergeCell ref="Z7:AA7"/>
    <mergeCell ref="F6:AC6"/>
    <mergeCell ref="F7:G7"/>
    <mergeCell ref="L7:M7"/>
    <mergeCell ref="N7:O7"/>
    <mergeCell ref="P7:Q7"/>
    <mergeCell ref="AB7:AC7"/>
    <mergeCell ref="R7:S7"/>
    <mergeCell ref="T7:U7"/>
    <mergeCell ref="V7:W7"/>
    <mergeCell ref="J7:K7"/>
    <mergeCell ref="AD6:AE7"/>
    <mergeCell ref="AF6:BC6"/>
    <mergeCell ref="AF7:AG7"/>
    <mergeCell ref="AH7:AI7"/>
    <mergeCell ref="AJ7:AK7"/>
    <mergeCell ref="AL7:AM7"/>
    <mergeCell ref="AN7:AO7"/>
    <mergeCell ref="AP7:AQ7"/>
    <mergeCell ref="AR7:AS7"/>
    <mergeCell ref="AT7:AU7"/>
    <mergeCell ref="AV7:AW7"/>
    <mergeCell ref="AX7:AY7"/>
    <mergeCell ref="AZ7:BA7"/>
    <mergeCell ref="BB7:BC7"/>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9"/>
  <sheetViews>
    <sheetView zoomScale="80" zoomScaleNormal="80" workbookViewId="0">
      <pane xSplit="3" ySplit="10" topLeftCell="AB11"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35" customWidth="1"/>
    <col min="4" max="55" width="14.5703125" style="235" customWidth="1"/>
    <col min="56" max="16384" width="9.140625" style="235"/>
  </cols>
  <sheetData>
    <row r="1" spans="1:55" ht="15" customHeight="1">
      <c r="A1" s="49" t="s">
        <v>595</v>
      </c>
      <c r="B1" s="234" t="s">
        <v>202</v>
      </c>
      <c r="C1" s="49" t="s">
        <v>596</v>
      </c>
    </row>
    <row r="2" spans="1:55" ht="5.0999999999999996" customHeight="1">
      <c r="A2" s="234"/>
      <c r="B2" s="234"/>
      <c r="C2" s="234"/>
    </row>
    <row r="3" spans="1:55" s="173" customFormat="1" ht="18.75" customHeight="1">
      <c r="A3" s="93" t="s">
        <v>4884</v>
      </c>
      <c r="B3" s="93" t="s">
        <v>4805</v>
      </c>
      <c r="C3" s="93" t="s">
        <v>4806</v>
      </c>
    </row>
    <row r="4" spans="1:55" s="173" customFormat="1" ht="5.0999999999999996" customHeight="1">
      <c r="A4" s="1153"/>
      <c r="B4" s="1153"/>
      <c r="C4" s="1153"/>
    </row>
    <row r="5" spans="1:55" s="95" customFormat="1" ht="12.75" customHeight="1" thickBot="1">
      <c r="A5" s="1154" t="s">
        <v>3155</v>
      </c>
      <c r="B5" s="1154" t="s">
        <v>3155</v>
      </c>
      <c r="C5" s="1154" t="s">
        <v>3156</v>
      </c>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row>
    <row r="6" spans="1:55" s="91" customFormat="1" ht="17.100000000000001" customHeight="1">
      <c r="A6" s="1445"/>
      <c r="B6" s="1445"/>
      <c r="C6" s="1445"/>
      <c r="D6" s="1457">
        <v>2018</v>
      </c>
      <c r="E6" s="1458"/>
      <c r="F6" s="1461">
        <v>2018</v>
      </c>
      <c r="G6" s="1462"/>
      <c r="H6" s="1462"/>
      <c r="I6" s="1462"/>
      <c r="J6" s="1462"/>
      <c r="K6" s="1462"/>
      <c r="L6" s="1462"/>
      <c r="M6" s="1462"/>
      <c r="N6" s="1462"/>
      <c r="O6" s="1462"/>
      <c r="P6" s="1462"/>
      <c r="Q6" s="1462"/>
      <c r="R6" s="1462"/>
      <c r="S6" s="1462"/>
      <c r="T6" s="1462"/>
      <c r="U6" s="1462"/>
      <c r="V6" s="1462"/>
      <c r="W6" s="1462"/>
      <c r="X6" s="1462"/>
      <c r="Y6" s="1462"/>
      <c r="Z6" s="1462"/>
      <c r="AA6" s="1462"/>
      <c r="AB6" s="1462"/>
      <c r="AC6" s="1463"/>
      <c r="AD6" s="1457">
        <v>2019</v>
      </c>
      <c r="AE6" s="1458"/>
      <c r="AF6" s="1461">
        <v>2019</v>
      </c>
      <c r="AG6" s="1462"/>
      <c r="AH6" s="1462"/>
      <c r="AI6" s="1462"/>
      <c r="AJ6" s="1462"/>
      <c r="AK6" s="1462"/>
      <c r="AL6" s="1462"/>
      <c r="AM6" s="1462"/>
      <c r="AN6" s="1462"/>
      <c r="AO6" s="1462"/>
      <c r="AP6" s="1462"/>
      <c r="AQ6" s="1462"/>
      <c r="AR6" s="1462"/>
      <c r="AS6" s="1462"/>
      <c r="AT6" s="1462"/>
      <c r="AU6" s="1462"/>
      <c r="AV6" s="1462"/>
      <c r="AW6" s="1462"/>
      <c r="AX6" s="1462"/>
      <c r="AY6" s="1462"/>
      <c r="AZ6" s="1462"/>
      <c r="BA6" s="1462"/>
      <c r="BB6" s="1462"/>
      <c r="BC6" s="1463"/>
    </row>
    <row r="7" spans="1:55" s="91" customFormat="1" ht="17.100000000000001" customHeight="1">
      <c r="A7" s="1465"/>
      <c r="B7" s="1465"/>
      <c r="C7" s="1465"/>
      <c r="D7" s="1459"/>
      <c r="E7" s="1460"/>
      <c r="F7" s="1464" t="s">
        <v>777</v>
      </c>
      <c r="G7" s="1464"/>
      <c r="H7" s="1464" t="s">
        <v>778</v>
      </c>
      <c r="I7" s="1464"/>
      <c r="J7" s="1464" t="s">
        <v>779</v>
      </c>
      <c r="K7" s="1464"/>
      <c r="L7" s="1464" t="s">
        <v>780</v>
      </c>
      <c r="M7" s="1464"/>
      <c r="N7" s="1464" t="s">
        <v>781</v>
      </c>
      <c r="O7" s="1464"/>
      <c r="P7" s="1464" t="s">
        <v>782</v>
      </c>
      <c r="Q7" s="1464"/>
      <c r="R7" s="1464" t="s">
        <v>783</v>
      </c>
      <c r="S7" s="1464"/>
      <c r="T7" s="1464" t="s">
        <v>784</v>
      </c>
      <c r="U7" s="1464"/>
      <c r="V7" s="1464" t="s">
        <v>785</v>
      </c>
      <c r="W7" s="1464"/>
      <c r="X7" s="1464" t="s">
        <v>786</v>
      </c>
      <c r="Y7" s="1464"/>
      <c r="Z7" s="1464" t="s">
        <v>787</v>
      </c>
      <c r="AA7" s="1464"/>
      <c r="AB7" s="1464" t="s">
        <v>788</v>
      </c>
      <c r="AC7" s="1464"/>
      <c r="AD7" s="1459"/>
      <c r="AE7" s="1460"/>
      <c r="AF7" s="1464" t="s">
        <v>777</v>
      </c>
      <c r="AG7" s="1464"/>
      <c r="AH7" s="1464" t="s">
        <v>778</v>
      </c>
      <c r="AI7" s="1464"/>
      <c r="AJ7" s="1464" t="s">
        <v>779</v>
      </c>
      <c r="AK7" s="1464"/>
      <c r="AL7" s="1464" t="s">
        <v>780</v>
      </c>
      <c r="AM7" s="1464"/>
      <c r="AN7" s="1464" t="s">
        <v>781</v>
      </c>
      <c r="AO7" s="1464"/>
      <c r="AP7" s="1464" t="s">
        <v>782</v>
      </c>
      <c r="AQ7" s="1464"/>
      <c r="AR7" s="1464" t="s">
        <v>783</v>
      </c>
      <c r="AS7" s="1464"/>
      <c r="AT7" s="1464" t="s">
        <v>784</v>
      </c>
      <c r="AU7" s="1464"/>
      <c r="AV7" s="1464" t="s">
        <v>785</v>
      </c>
      <c r="AW7" s="1464"/>
      <c r="AX7" s="1464" t="s">
        <v>786</v>
      </c>
      <c r="AY7" s="1464"/>
      <c r="AZ7" s="1464" t="s">
        <v>787</v>
      </c>
      <c r="BA7" s="1464"/>
      <c r="BB7" s="1464" t="s">
        <v>788</v>
      </c>
      <c r="BC7" s="1464"/>
    </row>
    <row r="8" spans="1:55" s="91" customFormat="1" ht="51">
      <c r="A8" s="1465"/>
      <c r="B8" s="1465"/>
      <c r="C8" s="1465"/>
      <c r="D8" s="1174" t="s">
        <v>4201</v>
      </c>
      <c r="E8" s="1174" t="s">
        <v>4202</v>
      </c>
      <c r="F8" s="1174" t="s">
        <v>4201</v>
      </c>
      <c r="G8" s="1174" t="s">
        <v>4202</v>
      </c>
      <c r="H8" s="1174" t="s">
        <v>4201</v>
      </c>
      <c r="I8" s="1174" t="s">
        <v>4202</v>
      </c>
      <c r="J8" s="1174" t="s">
        <v>4201</v>
      </c>
      <c r="K8" s="1174" t="s">
        <v>4202</v>
      </c>
      <c r="L8" s="1174" t="s">
        <v>4201</v>
      </c>
      <c r="M8" s="1174" t="s">
        <v>4202</v>
      </c>
      <c r="N8" s="1174" t="s">
        <v>4201</v>
      </c>
      <c r="O8" s="1174" t="s">
        <v>4202</v>
      </c>
      <c r="P8" s="1174" t="s">
        <v>4201</v>
      </c>
      <c r="Q8" s="1174" t="s">
        <v>4202</v>
      </c>
      <c r="R8" s="1174" t="s">
        <v>4201</v>
      </c>
      <c r="S8" s="1174" t="s">
        <v>4202</v>
      </c>
      <c r="T8" s="1174" t="s">
        <v>4201</v>
      </c>
      <c r="U8" s="1174" t="s">
        <v>4202</v>
      </c>
      <c r="V8" s="1174" t="s">
        <v>4201</v>
      </c>
      <c r="W8" s="1174" t="s">
        <v>4202</v>
      </c>
      <c r="X8" s="1174" t="s">
        <v>4201</v>
      </c>
      <c r="Y8" s="1174" t="s">
        <v>4202</v>
      </c>
      <c r="Z8" s="1174" t="s">
        <v>4201</v>
      </c>
      <c r="AA8" s="1174" t="s">
        <v>4202</v>
      </c>
      <c r="AB8" s="1174" t="s">
        <v>4201</v>
      </c>
      <c r="AC8" s="1174" t="s">
        <v>4202</v>
      </c>
      <c r="AD8" s="1174" t="s">
        <v>4201</v>
      </c>
      <c r="AE8" s="1174" t="s">
        <v>4202</v>
      </c>
      <c r="AF8" s="1174" t="s">
        <v>4201</v>
      </c>
      <c r="AG8" s="1174" t="s">
        <v>4202</v>
      </c>
      <c r="AH8" s="1174" t="s">
        <v>4201</v>
      </c>
      <c r="AI8" s="1174" t="s">
        <v>4202</v>
      </c>
      <c r="AJ8" s="1174" t="s">
        <v>4201</v>
      </c>
      <c r="AK8" s="1174" t="s">
        <v>4202</v>
      </c>
      <c r="AL8" s="1174" t="s">
        <v>4201</v>
      </c>
      <c r="AM8" s="1174" t="s">
        <v>4202</v>
      </c>
      <c r="AN8" s="1174" t="s">
        <v>4201</v>
      </c>
      <c r="AO8" s="1174" t="s">
        <v>4202</v>
      </c>
      <c r="AP8" s="1174" t="s">
        <v>4201</v>
      </c>
      <c r="AQ8" s="1174" t="s">
        <v>4202</v>
      </c>
      <c r="AR8" s="1174" t="s">
        <v>4201</v>
      </c>
      <c r="AS8" s="1174" t="s">
        <v>4202</v>
      </c>
      <c r="AT8" s="1174" t="s">
        <v>4201</v>
      </c>
      <c r="AU8" s="1174" t="s">
        <v>4202</v>
      </c>
      <c r="AV8" s="1174" t="s">
        <v>4201</v>
      </c>
      <c r="AW8" s="1174" t="s">
        <v>4202</v>
      </c>
      <c r="AX8" s="1174" t="s">
        <v>4201</v>
      </c>
      <c r="AY8" s="1174" t="s">
        <v>4202</v>
      </c>
      <c r="AZ8" s="1174" t="s">
        <v>4201</v>
      </c>
      <c r="BA8" s="1174" t="s">
        <v>4202</v>
      </c>
      <c r="BB8" s="1174" t="s">
        <v>4201</v>
      </c>
      <c r="BC8" s="1174" t="s">
        <v>4202</v>
      </c>
    </row>
    <row r="9" spans="1:55" s="91" customFormat="1" ht="25.5">
      <c r="A9" s="1465"/>
      <c r="B9" s="1465"/>
      <c r="C9" s="1465"/>
      <c r="D9" s="1174" t="s">
        <v>4200</v>
      </c>
      <c r="E9" s="1174" t="s">
        <v>4199</v>
      </c>
      <c r="F9" s="1174" t="s">
        <v>4200</v>
      </c>
      <c r="G9" s="1174" t="s">
        <v>4199</v>
      </c>
      <c r="H9" s="1174" t="s">
        <v>4200</v>
      </c>
      <c r="I9" s="1174" t="s">
        <v>4199</v>
      </c>
      <c r="J9" s="1174" t="s">
        <v>4200</v>
      </c>
      <c r="K9" s="1174" t="s">
        <v>4199</v>
      </c>
      <c r="L9" s="1174" t="s">
        <v>4200</v>
      </c>
      <c r="M9" s="1174" t="s">
        <v>4199</v>
      </c>
      <c r="N9" s="1174" t="s">
        <v>4200</v>
      </c>
      <c r="O9" s="1174" t="s">
        <v>4199</v>
      </c>
      <c r="P9" s="1174" t="s">
        <v>4200</v>
      </c>
      <c r="Q9" s="1174" t="s">
        <v>4199</v>
      </c>
      <c r="R9" s="1174" t="s">
        <v>4200</v>
      </c>
      <c r="S9" s="1174" t="s">
        <v>4199</v>
      </c>
      <c r="T9" s="1174" t="s">
        <v>4200</v>
      </c>
      <c r="U9" s="1174" t="s">
        <v>4199</v>
      </c>
      <c r="V9" s="1174" t="s">
        <v>4200</v>
      </c>
      <c r="W9" s="1174" t="s">
        <v>4199</v>
      </c>
      <c r="X9" s="1174" t="s">
        <v>4200</v>
      </c>
      <c r="Y9" s="1174" t="s">
        <v>4199</v>
      </c>
      <c r="Z9" s="1174" t="s">
        <v>4200</v>
      </c>
      <c r="AA9" s="1174" t="s">
        <v>4199</v>
      </c>
      <c r="AB9" s="1174" t="s">
        <v>4200</v>
      </c>
      <c r="AC9" s="1174" t="s">
        <v>4199</v>
      </c>
      <c r="AD9" s="1174" t="s">
        <v>4200</v>
      </c>
      <c r="AE9" s="1174" t="s">
        <v>4199</v>
      </c>
      <c r="AF9" s="1174" t="s">
        <v>4200</v>
      </c>
      <c r="AG9" s="1174" t="s">
        <v>4199</v>
      </c>
      <c r="AH9" s="1174" t="s">
        <v>4200</v>
      </c>
      <c r="AI9" s="1174" t="s">
        <v>4199</v>
      </c>
      <c r="AJ9" s="1174" t="s">
        <v>4200</v>
      </c>
      <c r="AK9" s="1174" t="s">
        <v>4199</v>
      </c>
      <c r="AL9" s="1174" t="s">
        <v>4200</v>
      </c>
      <c r="AM9" s="1174" t="s">
        <v>4199</v>
      </c>
      <c r="AN9" s="1174" t="s">
        <v>4200</v>
      </c>
      <c r="AO9" s="1174" t="s">
        <v>4199</v>
      </c>
      <c r="AP9" s="1174" t="s">
        <v>4200</v>
      </c>
      <c r="AQ9" s="1174" t="s">
        <v>4199</v>
      </c>
      <c r="AR9" s="1174" t="s">
        <v>4200</v>
      </c>
      <c r="AS9" s="1174" t="s">
        <v>4199</v>
      </c>
      <c r="AT9" s="1174" t="s">
        <v>4200</v>
      </c>
      <c r="AU9" s="1174" t="s">
        <v>4199</v>
      </c>
      <c r="AV9" s="1174" t="s">
        <v>4200</v>
      </c>
      <c r="AW9" s="1174" t="s">
        <v>4199</v>
      </c>
      <c r="AX9" s="1174" t="s">
        <v>4200</v>
      </c>
      <c r="AY9" s="1174" t="s">
        <v>4199</v>
      </c>
      <c r="AZ9" s="1174" t="s">
        <v>4200</v>
      </c>
      <c r="BA9" s="1174" t="s">
        <v>4199</v>
      </c>
      <c r="BB9" s="1174" t="s">
        <v>4200</v>
      </c>
      <c r="BC9" s="1174" t="s">
        <v>4199</v>
      </c>
    </row>
    <row r="10" spans="1:55" s="91" customFormat="1" ht="39" thickBot="1">
      <c r="A10" s="1446"/>
      <c r="B10" s="1446"/>
      <c r="C10" s="1446"/>
      <c r="D10" s="1175" t="s">
        <v>4203</v>
      </c>
      <c r="E10" s="1175" t="s">
        <v>4204</v>
      </c>
      <c r="F10" s="1175" t="s">
        <v>4203</v>
      </c>
      <c r="G10" s="1175" t="s">
        <v>4204</v>
      </c>
      <c r="H10" s="1175" t="s">
        <v>4203</v>
      </c>
      <c r="I10" s="1175" t="s">
        <v>4204</v>
      </c>
      <c r="J10" s="1175" t="s">
        <v>4203</v>
      </c>
      <c r="K10" s="1175" t="s">
        <v>4204</v>
      </c>
      <c r="L10" s="1175" t="s">
        <v>4203</v>
      </c>
      <c r="M10" s="1175" t="s">
        <v>4204</v>
      </c>
      <c r="N10" s="1175" t="s">
        <v>4203</v>
      </c>
      <c r="O10" s="1175" t="s">
        <v>4204</v>
      </c>
      <c r="P10" s="1175" t="s">
        <v>4203</v>
      </c>
      <c r="Q10" s="1175" t="s">
        <v>4204</v>
      </c>
      <c r="R10" s="1175" t="s">
        <v>4203</v>
      </c>
      <c r="S10" s="1175" t="s">
        <v>4204</v>
      </c>
      <c r="T10" s="1175" t="s">
        <v>4203</v>
      </c>
      <c r="U10" s="1175" t="s">
        <v>4204</v>
      </c>
      <c r="V10" s="1175" t="s">
        <v>4203</v>
      </c>
      <c r="W10" s="1175" t="s">
        <v>4204</v>
      </c>
      <c r="X10" s="1175" t="s">
        <v>4203</v>
      </c>
      <c r="Y10" s="1175" t="s">
        <v>4204</v>
      </c>
      <c r="Z10" s="1175" t="s">
        <v>4203</v>
      </c>
      <c r="AA10" s="1175" t="s">
        <v>4204</v>
      </c>
      <c r="AB10" s="1175" t="s">
        <v>4203</v>
      </c>
      <c r="AC10" s="1175" t="s">
        <v>4204</v>
      </c>
      <c r="AD10" s="1175" t="s">
        <v>4203</v>
      </c>
      <c r="AE10" s="1175" t="s">
        <v>4204</v>
      </c>
      <c r="AF10" s="1175" t="s">
        <v>4203</v>
      </c>
      <c r="AG10" s="1175" t="s">
        <v>4204</v>
      </c>
      <c r="AH10" s="1175" t="s">
        <v>4203</v>
      </c>
      <c r="AI10" s="1175" t="s">
        <v>4204</v>
      </c>
      <c r="AJ10" s="1175" t="s">
        <v>4203</v>
      </c>
      <c r="AK10" s="1175" t="s">
        <v>4204</v>
      </c>
      <c r="AL10" s="1175" t="s">
        <v>4203</v>
      </c>
      <c r="AM10" s="1175" t="s">
        <v>4204</v>
      </c>
      <c r="AN10" s="1175" t="s">
        <v>4203</v>
      </c>
      <c r="AO10" s="1175" t="s">
        <v>4204</v>
      </c>
      <c r="AP10" s="1175" t="s">
        <v>4203</v>
      </c>
      <c r="AQ10" s="1175" t="s">
        <v>4204</v>
      </c>
      <c r="AR10" s="1175" t="s">
        <v>4203</v>
      </c>
      <c r="AS10" s="1175" t="s">
        <v>4204</v>
      </c>
      <c r="AT10" s="1175" t="s">
        <v>4203</v>
      </c>
      <c r="AU10" s="1175" t="s">
        <v>4204</v>
      </c>
      <c r="AV10" s="1175" t="s">
        <v>4203</v>
      </c>
      <c r="AW10" s="1175" t="s">
        <v>4204</v>
      </c>
      <c r="AX10" s="1175" t="s">
        <v>4203</v>
      </c>
      <c r="AY10" s="1175" t="s">
        <v>4204</v>
      </c>
      <c r="AZ10" s="1175" t="s">
        <v>4203</v>
      </c>
      <c r="BA10" s="1175" t="s">
        <v>4204</v>
      </c>
      <c r="BB10" s="1175" t="s">
        <v>4203</v>
      </c>
      <c r="BC10" s="1175" t="s">
        <v>4204</v>
      </c>
    </row>
    <row r="11" spans="1:55" s="91" customFormat="1" ht="5.0999999999999996" customHeight="1">
      <c r="A11" s="1252"/>
      <c r="B11" s="1252"/>
      <c r="C11" s="1252"/>
      <c r="D11" s="4"/>
      <c r="E11" s="4"/>
      <c r="F11" s="3"/>
      <c r="G11" s="3"/>
      <c r="H11" s="3"/>
      <c r="I11" s="3"/>
      <c r="J11" s="3"/>
      <c r="K11" s="3"/>
      <c r="L11" s="3"/>
      <c r="M11" s="3"/>
      <c r="N11" s="3"/>
      <c r="O11" s="3"/>
      <c r="P11" s="3"/>
      <c r="Q11" s="3"/>
      <c r="R11" s="3"/>
      <c r="S11" s="3"/>
      <c r="T11" s="3"/>
      <c r="U11" s="3"/>
      <c r="V11" s="3"/>
      <c r="W11" s="3"/>
      <c r="X11" s="3"/>
      <c r="Y11" s="3"/>
      <c r="Z11" s="3"/>
      <c r="AA11" s="3"/>
      <c r="AB11" s="3"/>
      <c r="AC11" s="3"/>
      <c r="AD11" s="4"/>
      <c r="AE11" s="4"/>
      <c r="AF11" s="3"/>
      <c r="AG11" s="3"/>
      <c r="AH11" s="3"/>
      <c r="AI11" s="3"/>
      <c r="AJ11" s="3"/>
      <c r="AK11" s="3"/>
      <c r="AL11" s="3"/>
      <c r="AM11" s="3"/>
      <c r="AN11" s="3"/>
      <c r="AO11" s="3"/>
      <c r="AP11" s="3"/>
      <c r="AQ11" s="3"/>
      <c r="AR11" s="3"/>
      <c r="AS11" s="3"/>
      <c r="AT11" s="3"/>
      <c r="AU11" s="3"/>
      <c r="AV11" s="3"/>
      <c r="AW11" s="3"/>
      <c r="AX11" s="3"/>
      <c r="AY11" s="3"/>
      <c r="AZ11" s="3"/>
      <c r="BA11" s="3"/>
      <c r="BB11" s="3"/>
      <c r="BC11" s="3"/>
    </row>
    <row r="12" spans="1:55" s="95" customFormat="1" ht="12.75">
      <c r="A12" s="555" t="s">
        <v>4322</v>
      </c>
      <c r="B12" s="1185" t="s">
        <v>3956</v>
      </c>
      <c r="C12" s="1185" t="s">
        <v>4304</v>
      </c>
      <c r="D12" s="61">
        <f>AB12</f>
        <v>74634.387000599992</v>
      </c>
      <c r="E12" s="232">
        <f>AC12</f>
        <v>6.1590741506499489</v>
      </c>
      <c r="F12" s="61">
        <v>63662.342649999999</v>
      </c>
      <c r="G12" s="232">
        <v>6.3183789017132597</v>
      </c>
      <c r="H12" s="61">
        <v>64673.306549999994</v>
      </c>
      <c r="I12" s="232">
        <v>6.481601745813319</v>
      </c>
      <c r="J12" s="61">
        <v>67660.314849999995</v>
      </c>
      <c r="K12" s="232">
        <v>6.3063993269312997</v>
      </c>
      <c r="L12" s="61">
        <v>67591.197720380005</v>
      </c>
      <c r="M12" s="232">
        <v>6.4355226636980296</v>
      </c>
      <c r="N12" s="61">
        <v>68919.021170380001</v>
      </c>
      <c r="O12" s="232">
        <v>6.4034399784492306</v>
      </c>
      <c r="P12" s="61">
        <v>70162.936700000006</v>
      </c>
      <c r="Q12" s="232">
        <v>6.32748926658026</v>
      </c>
      <c r="R12" s="61">
        <v>69263.471700000009</v>
      </c>
      <c r="S12" s="232">
        <v>6.2795609341799699</v>
      </c>
      <c r="T12" s="61">
        <v>69709.076400599995</v>
      </c>
      <c r="U12" s="232">
        <v>6.5701318044583603</v>
      </c>
      <c r="V12" s="61">
        <v>68442.1874006</v>
      </c>
      <c r="W12" s="232">
        <v>6.59039901027543</v>
      </c>
      <c r="X12" s="61">
        <v>69383.151700599992</v>
      </c>
      <c r="Y12" s="232">
        <v>6.3000995980443495</v>
      </c>
      <c r="Z12" s="61">
        <v>70687.60060060001</v>
      </c>
      <c r="AA12" s="232">
        <v>6.3582900668039493</v>
      </c>
      <c r="AB12" s="61">
        <v>74634.387000599992</v>
      </c>
      <c r="AC12" s="232">
        <v>6.1590741506499489</v>
      </c>
      <c r="AD12" s="61"/>
      <c r="AE12" s="232"/>
      <c r="AF12" s="61">
        <v>72476.667400599996</v>
      </c>
      <c r="AG12" s="232">
        <v>6.3978560999365301</v>
      </c>
      <c r="AH12" s="61">
        <v>73764.684600599998</v>
      </c>
      <c r="AI12" s="232">
        <v>6.440736675408159</v>
      </c>
      <c r="AJ12" s="61">
        <v>76305.145800600003</v>
      </c>
      <c r="AK12" s="232">
        <v>6.3266263927406605</v>
      </c>
      <c r="AL12" s="61">
        <v>77531.3461006</v>
      </c>
      <c r="AM12" s="232">
        <v>6.2581662601398502</v>
      </c>
      <c r="AN12" s="61">
        <v>78599.331350599998</v>
      </c>
      <c r="AO12" s="232">
        <v>6.1956352371092089</v>
      </c>
      <c r="AP12" s="61"/>
      <c r="AQ12" s="232"/>
      <c r="AR12" s="61"/>
      <c r="AS12" s="232"/>
      <c r="AT12" s="61"/>
      <c r="AU12" s="232"/>
      <c r="AV12" s="61"/>
      <c r="AW12" s="232"/>
      <c r="AX12" s="61"/>
      <c r="AY12" s="232"/>
      <c r="AZ12" s="61"/>
      <c r="BA12" s="232"/>
      <c r="BB12" s="61"/>
      <c r="BC12" s="232"/>
    </row>
    <row r="13" spans="1:55" s="95" customFormat="1" ht="12.75" customHeight="1">
      <c r="A13" s="548" t="s">
        <v>723</v>
      </c>
      <c r="B13" s="548" t="s">
        <v>40</v>
      </c>
      <c r="C13" s="548" t="s">
        <v>724</v>
      </c>
      <c r="D13" s="61"/>
      <c r="E13" s="232"/>
      <c r="F13" s="61"/>
      <c r="G13" s="232"/>
      <c r="H13" s="61"/>
      <c r="I13" s="232"/>
      <c r="J13" s="232"/>
      <c r="K13" s="232"/>
      <c r="L13" s="232"/>
      <c r="M13" s="232"/>
      <c r="N13" s="232"/>
      <c r="O13" s="232"/>
      <c r="P13" s="232"/>
      <c r="Q13" s="232"/>
      <c r="R13" s="232"/>
      <c r="S13" s="232"/>
      <c r="T13" s="232"/>
      <c r="U13" s="232"/>
      <c r="V13" s="232"/>
      <c r="W13" s="232"/>
      <c r="X13" s="232"/>
      <c r="Y13" s="232"/>
      <c r="Z13" s="232"/>
      <c r="AA13" s="232"/>
      <c r="AB13" s="232"/>
      <c r="AC13" s="232"/>
      <c r="AD13" s="61"/>
      <c r="AE13" s="232"/>
      <c r="AF13" s="61"/>
      <c r="AG13" s="232"/>
      <c r="AH13" s="61"/>
      <c r="AI13" s="232"/>
      <c r="AJ13" s="232"/>
      <c r="AK13" s="232"/>
      <c r="AL13" s="232"/>
      <c r="AM13" s="232"/>
      <c r="AN13" s="232"/>
      <c r="AO13" s="232"/>
      <c r="AP13" s="232"/>
      <c r="AQ13" s="232"/>
      <c r="AR13" s="232"/>
      <c r="AS13" s="232"/>
      <c r="AT13" s="232"/>
      <c r="AU13" s="232"/>
      <c r="AV13" s="232"/>
      <c r="AW13" s="232"/>
      <c r="AX13" s="232"/>
      <c r="AY13" s="232"/>
      <c r="AZ13" s="232"/>
      <c r="BA13" s="232"/>
      <c r="BB13" s="232"/>
      <c r="BC13" s="232"/>
    </row>
    <row r="14" spans="1:55" s="95" customFormat="1" ht="25.5">
      <c r="A14" s="549" t="s">
        <v>4324</v>
      </c>
      <c r="B14" s="549" t="s">
        <v>4235</v>
      </c>
      <c r="C14" s="549" t="s">
        <v>4305</v>
      </c>
      <c r="D14" s="61">
        <f t="shared" ref="D14:D24" si="0">AB14</f>
        <v>72803.425499999998</v>
      </c>
      <c r="E14" s="232">
        <f t="shared" ref="E14:E24" si="1">AC14</f>
        <v>6.1152670773163011</v>
      </c>
      <c r="F14" s="61">
        <v>62386.409399999997</v>
      </c>
      <c r="G14" s="232">
        <v>6.2731327261542926</v>
      </c>
      <c r="H14" s="61">
        <v>63168.317999999999</v>
      </c>
      <c r="I14" s="232">
        <v>6.458469881278142</v>
      </c>
      <c r="J14" s="61">
        <v>65690.888099999996</v>
      </c>
      <c r="K14" s="232">
        <v>6.3213189979083273</v>
      </c>
      <c r="L14" s="61">
        <v>66164.172500000001</v>
      </c>
      <c r="M14" s="232">
        <v>6.3922631389367082</v>
      </c>
      <c r="N14" s="61">
        <v>67381.166299999997</v>
      </c>
      <c r="O14" s="232">
        <v>6.3678330757685275</v>
      </c>
      <c r="P14" s="61">
        <v>68690.960299999992</v>
      </c>
      <c r="Q14" s="232">
        <v>6.2835816418627095</v>
      </c>
      <c r="R14" s="61">
        <v>67578.589699999997</v>
      </c>
      <c r="S14" s="232">
        <v>6.2410967030287106</v>
      </c>
      <c r="T14" s="61">
        <v>68055.994599999991</v>
      </c>
      <c r="U14" s="232">
        <v>6.5310097076150884</v>
      </c>
      <c r="V14" s="61">
        <v>66771.619299999991</v>
      </c>
      <c r="W14" s="232">
        <v>6.5543741786714458</v>
      </c>
      <c r="X14" s="61">
        <v>67666.742599999998</v>
      </c>
      <c r="Y14" s="232">
        <v>6.2550654637097924</v>
      </c>
      <c r="Z14" s="61">
        <v>68931.545099999988</v>
      </c>
      <c r="AA14" s="232">
        <v>6.3162452628528083</v>
      </c>
      <c r="AB14" s="61">
        <v>72803.425499999998</v>
      </c>
      <c r="AC14" s="232">
        <v>6.1152670773163011</v>
      </c>
      <c r="AD14" s="61"/>
      <c r="AE14" s="232"/>
      <c r="AF14" s="61">
        <v>70521.164599999989</v>
      </c>
      <c r="AG14" s="232">
        <v>6.3630204841228615</v>
      </c>
      <c r="AH14" s="61">
        <v>71835.575200000007</v>
      </c>
      <c r="AI14" s="232">
        <v>6.3983239354642203</v>
      </c>
      <c r="AJ14" s="61">
        <v>74343.466</v>
      </c>
      <c r="AK14" s="232">
        <v>6.2789021653496748</v>
      </c>
      <c r="AL14" s="61">
        <v>75534.956000000006</v>
      </c>
      <c r="AM14" s="232">
        <v>6.2113876306090638</v>
      </c>
      <c r="AN14" s="61">
        <v>76591.666400000002</v>
      </c>
      <c r="AO14" s="232">
        <v>6.1489602003750115</v>
      </c>
      <c r="AP14" s="61"/>
      <c r="AQ14" s="232"/>
      <c r="AR14" s="61"/>
      <c r="AS14" s="232"/>
      <c r="AT14" s="61"/>
      <c r="AU14" s="232"/>
      <c r="AV14" s="61"/>
      <c r="AW14" s="232"/>
      <c r="AX14" s="61"/>
      <c r="AY14" s="232"/>
      <c r="AZ14" s="61"/>
      <c r="BA14" s="232"/>
      <c r="BB14" s="61"/>
      <c r="BC14" s="232"/>
    </row>
    <row r="15" spans="1:55" s="91" customFormat="1" ht="25.5">
      <c r="A15" s="550" t="s">
        <v>956</v>
      </c>
      <c r="B15" s="550" t="s">
        <v>4236</v>
      </c>
      <c r="C15" s="550" t="s">
        <v>957</v>
      </c>
      <c r="D15" s="75">
        <f t="shared" si="0"/>
        <v>27054.784800000001</v>
      </c>
      <c r="E15" s="728">
        <f t="shared" si="1"/>
        <v>3.6036485388344293</v>
      </c>
      <c r="F15" s="75">
        <v>24945.088100000001</v>
      </c>
      <c r="G15" s="728">
        <v>3.3760557329280401</v>
      </c>
      <c r="H15" s="75">
        <v>24556.526999999998</v>
      </c>
      <c r="I15" s="728">
        <v>3.82117295446543</v>
      </c>
      <c r="J15" s="75">
        <v>26296.297300000002</v>
      </c>
      <c r="K15" s="728">
        <v>3.7874882485832</v>
      </c>
      <c r="L15" s="75">
        <v>25690.678399999997</v>
      </c>
      <c r="M15" s="728">
        <v>3.9787154629205901</v>
      </c>
      <c r="N15" s="75">
        <v>26930.543899999997</v>
      </c>
      <c r="O15" s="728">
        <v>3.9068494006168195</v>
      </c>
      <c r="P15" s="75">
        <v>26793.9807</v>
      </c>
      <c r="Q15" s="728">
        <v>4.0240373550765494</v>
      </c>
      <c r="R15" s="75">
        <v>26128.5245</v>
      </c>
      <c r="S15" s="728">
        <v>3.7354989722056398</v>
      </c>
      <c r="T15" s="75">
        <v>26160.363300000001</v>
      </c>
      <c r="U15" s="728">
        <v>3.7917465270063699</v>
      </c>
      <c r="V15" s="75">
        <v>25235.38</v>
      </c>
      <c r="W15" s="728">
        <v>3.64886792899493</v>
      </c>
      <c r="X15" s="75">
        <v>25136.9755</v>
      </c>
      <c r="Y15" s="728">
        <v>3.5175193084784606</v>
      </c>
      <c r="Z15" s="75">
        <v>25348.7978</v>
      </c>
      <c r="AA15" s="728">
        <v>3.7673695074012499</v>
      </c>
      <c r="AB15" s="75">
        <v>27054.784800000001</v>
      </c>
      <c r="AC15" s="728">
        <v>3.6036485388344293</v>
      </c>
      <c r="AD15" s="75"/>
      <c r="AE15" s="728"/>
      <c r="AF15" s="75">
        <v>25112.1008</v>
      </c>
      <c r="AG15" s="728">
        <v>3.8477670738323901</v>
      </c>
      <c r="AH15" s="75">
        <v>24957.9761</v>
      </c>
      <c r="AI15" s="728">
        <v>4.0937808281257198</v>
      </c>
      <c r="AJ15" s="75">
        <v>26492.5769</v>
      </c>
      <c r="AK15" s="728">
        <v>4.0162210340134896</v>
      </c>
      <c r="AL15" s="75">
        <v>26448.136999999999</v>
      </c>
      <c r="AM15" s="728">
        <v>3.91183115415653</v>
      </c>
      <c r="AN15" s="75">
        <v>26494.665800000002</v>
      </c>
      <c r="AO15" s="728">
        <v>3.8872504832651997</v>
      </c>
      <c r="AP15" s="75"/>
      <c r="AQ15" s="728"/>
      <c r="AR15" s="75"/>
      <c r="AS15" s="728"/>
      <c r="AT15" s="75"/>
      <c r="AU15" s="728"/>
      <c r="AV15" s="75"/>
      <c r="AW15" s="728"/>
      <c r="AX15" s="75"/>
      <c r="AY15" s="728"/>
      <c r="AZ15" s="75"/>
      <c r="BA15" s="728"/>
      <c r="BB15" s="75"/>
      <c r="BC15" s="728"/>
    </row>
    <row r="16" spans="1:55" s="91" customFormat="1" ht="12.75" customHeight="1">
      <c r="A16" s="545" t="s">
        <v>973</v>
      </c>
      <c r="B16" s="545" t="s">
        <v>972</v>
      </c>
      <c r="C16" s="545" t="s">
        <v>974</v>
      </c>
      <c r="D16" s="14">
        <f t="shared" si="0"/>
        <v>21247.414199999999</v>
      </c>
      <c r="E16" s="16">
        <f t="shared" si="1"/>
        <v>2.1410799914654999</v>
      </c>
      <c r="F16" s="14">
        <v>19782.022499999999</v>
      </c>
      <c r="G16" s="16">
        <v>2.0719520027540201</v>
      </c>
      <c r="H16" s="14">
        <v>19812.011500000001</v>
      </c>
      <c r="I16" s="16">
        <v>2.6745676118752497</v>
      </c>
      <c r="J16" s="14">
        <v>21439.454600000001</v>
      </c>
      <c r="K16" s="16">
        <v>2.7229584027757898</v>
      </c>
      <c r="L16" s="14">
        <v>20837.137999999999</v>
      </c>
      <c r="M16" s="16">
        <v>2.8968635983502096</v>
      </c>
      <c r="N16" s="14">
        <v>21691.6194</v>
      </c>
      <c r="O16" s="16">
        <v>2.7875707175186695</v>
      </c>
      <c r="P16" s="14">
        <v>21803.357199999999</v>
      </c>
      <c r="Q16" s="16">
        <v>2.9200905731159601</v>
      </c>
      <c r="R16" s="14">
        <v>20987.4336</v>
      </c>
      <c r="S16" s="16">
        <v>2.4833720299179398</v>
      </c>
      <c r="T16" s="14">
        <v>21002.589499999998</v>
      </c>
      <c r="U16" s="16">
        <v>2.4751792681564297</v>
      </c>
      <c r="V16" s="14">
        <v>19967.065500000001</v>
      </c>
      <c r="W16" s="16">
        <v>2.1881615680080801</v>
      </c>
      <c r="X16" s="14">
        <v>19801.334500000001</v>
      </c>
      <c r="Y16" s="16">
        <v>1.99337452144955</v>
      </c>
      <c r="Z16" s="14">
        <v>19512.157800000001</v>
      </c>
      <c r="AA16" s="16">
        <v>2.1733630738677201</v>
      </c>
      <c r="AB16" s="14">
        <v>21247.414199999999</v>
      </c>
      <c r="AC16" s="16">
        <v>2.1410799914654999</v>
      </c>
      <c r="AD16" s="14"/>
      <c r="AE16" s="16"/>
      <c r="AF16" s="14">
        <v>18775.418399999999</v>
      </c>
      <c r="AG16" s="16">
        <v>2.2627659553514898</v>
      </c>
      <c r="AH16" s="14">
        <v>18402.16</v>
      </c>
      <c r="AI16" s="16">
        <v>2.4559251544927299</v>
      </c>
      <c r="AJ16" s="14">
        <v>19910.5674</v>
      </c>
      <c r="AK16" s="16">
        <v>2.4672936787326298</v>
      </c>
      <c r="AL16" s="14">
        <v>19764.883399999999</v>
      </c>
      <c r="AM16" s="16">
        <v>2.3114367972947401</v>
      </c>
      <c r="AN16" s="14">
        <v>19555.651899999997</v>
      </c>
      <c r="AO16" s="16">
        <v>2.1115988724978303</v>
      </c>
      <c r="AP16" s="14"/>
      <c r="AQ16" s="16"/>
      <c r="AR16" s="14"/>
      <c r="AS16" s="16"/>
      <c r="AT16" s="14"/>
      <c r="AU16" s="16"/>
      <c r="AV16" s="14"/>
      <c r="AW16" s="16"/>
      <c r="AX16" s="14"/>
      <c r="AY16" s="16"/>
      <c r="AZ16" s="14"/>
      <c r="BA16" s="16"/>
      <c r="BB16" s="14"/>
      <c r="BC16" s="16"/>
    </row>
    <row r="17" spans="1:55" s="91" customFormat="1" ht="12.75" customHeight="1">
      <c r="A17" s="545" t="s">
        <v>958</v>
      </c>
      <c r="B17" s="545" t="s">
        <v>196</v>
      </c>
      <c r="C17" s="545" t="s">
        <v>959</v>
      </c>
      <c r="D17" s="12">
        <f t="shared" si="0"/>
        <v>817.46969999999999</v>
      </c>
      <c r="E17" s="19">
        <f t="shared" si="1"/>
        <v>0.34757272104397297</v>
      </c>
      <c r="F17" s="12">
        <v>1144.2963999999999</v>
      </c>
      <c r="G17" s="19">
        <v>1.6083305575373701</v>
      </c>
      <c r="H17" s="12">
        <v>852.43380000000002</v>
      </c>
      <c r="I17" s="19">
        <v>1.4362377817491501</v>
      </c>
      <c r="J17" s="12">
        <v>910.00400000000002</v>
      </c>
      <c r="K17" s="19">
        <v>1.44190094329256</v>
      </c>
      <c r="L17" s="12">
        <v>746.6081999999999</v>
      </c>
      <c r="M17" s="19">
        <v>0.80247142075321387</v>
      </c>
      <c r="N17" s="12">
        <v>891.35480000000007</v>
      </c>
      <c r="O17" s="19">
        <v>0.96104230212256714</v>
      </c>
      <c r="P17" s="12">
        <v>807.5501999999999</v>
      </c>
      <c r="Q17" s="19">
        <v>1.0750091102695498</v>
      </c>
      <c r="R17" s="12">
        <v>929.85090000000002</v>
      </c>
      <c r="S17" s="19">
        <v>1.01886075068594</v>
      </c>
      <c r="T17" s="12">
        <v>786.71600000000001</v>
      </c>
      <c r="U17" s="19">
        <v>0.54401195094544896</v>
      </c>
      <c r="V17" s="12">
        <v>822.67419999999993</v>
      </c>
      <c r="W17" s="19">
        <v>0.74282532988150096</v>
      </c>
      <c r="X17" s="12">
        <v>772.34669999999994</v>
      </c>
      <c r="Y17" s="19">
        <v>0.44115647156905102</v>
      </c>
      <c r="Z17" s="12">
        <v>812.79669999999999</v>
      </c>
      <c r="AA17" s="19">
        <v>0.62255656057658704</v>
      </c>
      <c r="AB17" s="12">
        <v>817.46969999999999</v>
      </c>
      <c r="AC17" s="19">
        <v>0.34757272104397297</v>
      </c>
      <c r="AD17" s="12"/>
      <c r="AE17" s="19"/>
      <c r="AF17" s="12">
        <v>1035.2212</v>
      </c>
      <c r="AG17" s="19">
        <v>0.44652231329883901</v>
      </c>
      <c r="AH17" s="12">
        <v>949.45630000000006</v>
      </c>
      <c r="AI17" s="19">
        <v>0.51510162289723105</v>
      </c>
      <c r="AJ17" s="12">
        <v>959.36759999999992</v>
      </c>
      <c r="AK17" s="19">
        <v>0.48447174784722796</v>
      </c>
      <c r="AL17" s="12">
        <v>949.0317</v>
      </c>
      <c r="AM17" s="19">
        <v>0.58842604941436594</v>
      </c>
      <c r="AN17" s="12">
        <v>835.20519999999999</v>
      </c>
      <c r="AO17" s="19">
        <v>0.28114112196619501</v>
      </c>
      <c r="AP17" s="12"/>
      <c r="AQ17" s="19"/>
      <c r="AR17" s="12"/>
      <c r="AS17" s="19"/>
      <c r="AT17" s="12"/>
      <c r="AU17" s="19"/>
      <c r="AV17" s="12"/>
      <c r="AW17" s="19"/>
      <c r="AX17" s="12"/>
      <c r="AY17" s="19"/>
      <c r="AZ17" s="12"/>
      <c r="BA17" s="19"/>
      <c r="BB17" s="12"/>
      <c r="BC17" s="19"/>
    </row>
    <row r="18" spans="1:55" s="91" customFormat="1" ht="12.75" customHeight="1">
      <c r="A18" s="545" t="s">
        <v>1171</v>
      </c>
      <c r="B18" s="545" t="s">
        <v>1170</v>
      </c>
      <c r="C18" s="545" t="s">
        <v>960</v>
      </c>
      <c r="D18" s="12">
        <f t="shared" si="0"/>
        <v>4989.9009000000005</v>
      </c>
      <c r="E18" s="19">
        <f t="shared" si="1"/>
        <v>10.364813483770799</v>
      </c>
      <c r="F18" s="12">
        <v>4018.7692000000002</v>
      </c>
      <c r="G18" s="19">
        <v>10.2987252126845</v>
      </c>
      <c r="H18" s="12">
        <v>3892.0817000000002</v>
      </c>
      <c r="I18" s="19">
        <v>10.1801241515562</v>
      </c>
      <c r="J18" s="12">
        <v>3946.8387000000002</v>
      </c>
      <c r="K18" s="19">
        <v>10.110886549531399</v>
      </c>
      <c r="L18" s="12">
        <v>4106.9322000000002</v>
      </c>
      <c r="M18" s="19">
        <v>10.0450699171513</v>
      </c>
      <c r="N18" s="12">
        <v>4347.5697</v>
      </c>
      <c r="O18" s="19">
        <v>10.0953014209295</v>
      </c>
      <c r="P18" s="12">
        <v>4183.0733</v>
      </c>
      <c r="Q18" s="19">
        <v>10.3474346442841</v>
      </c>
      <c r="R18" s="12">
        <v>4211.24</v>
      </c>
      <c r="S18" s="19">
        <v>10.575526981839101</v>
      </c>
      <c r="T18" s="12">
        <v>4371.0577999999996</v>
      </c>
      <c r="U18" s="19">
        <v>10.702285765701799</v>
      </c>
      <c r="V18" s="12">
        <v>4445.6403</v>
      </c>
      <c r="W18" s="19">
        <v>10.7472258092946</v>
      </c>
      <c r="X18" s="12">
        <v>4563.2942999999996</v>
      </c>
      <c r="Y18" s="19">
        <v>10.651865090095098</v>
      </c>
      <c r="Z18" s="12">
        <v>5023.8432999999995</v>
      </c>
      <c r="AA18" s="19">
        <v>10.467140308496498</v>
      </c>
      <c r="AB18" s="12">
        <v>4989.9009000000005</v>
      </c>
      <c r="AC18" s="19">
        <v>10.364813483770799</v>
      </c>
      <c r="AD18" s="12"/>
      <c r="AE18" s="19"/>
      <c r="AF18" s="12">
        <v>5301.4611999999997</v>
      </c>
      <c r="AG18" s="19">
        <v>10.125300491683298</v>
      </c>
      <c r="AH18" s="12">
        <v>5606.3598000000002</v>
      </c>
      <c r="AI18" s="19">
        <v>10.0758945126925</v>
      </c>
      <c r="AJ18" s="12">
        <v>5622.6419000000005</v>
      </c>
      <c r="AK18" s="19">
        <v>10.103798537658999</v>
      </c>
      <c r="AL18" s="12">
        <v>5734.2219000000005</v>
      </c>
      <c r="AM18" s="19">
        <v>9.97815109439696</v>
      </c>
      <c r="AN18" s="12">
        <v>6103.8087000000005</v>
      </c>
      <c r="AO18" s="19">
        <v>10.0695979225234</v>
      </c>
      <c r="AP18" s="12"/>
      <c r="AQ18" s="19"/>
      <c r="AR18" s="12"/>
      <c r="AS18" s="19"/>
      <c r="AT18" s="12"/>
      <c r="AU18" s="19"/>
      <c r="AV18" s="12"/>
      <c r="AW18" s="19"/>
      <c r="AX18" s="12"/>
      <c r="AY18" s="19"/>
      <c r="AZ18" s="12"/>
      <c r="BA18" s="19"/>
      <c r="BB18" s="12"/>
      <c r="BC18" s="19"/>
    </row>
    <row r="19" spans="1:55" s="91" customFormat="1" ht="12.75" customHeight="1">
      <c r="A19" s="544" t="s">
        <v>962</v>
      </c>
      <c r="B19" s="544" t="s">
        <v>197</v>
      </c>
      <c r="C19" s="544" t="s">
        <v>963</v>
      </c>
      <c r="D19" s="13">
        <f t="shared" si="0"/>
        <v>212.35979999999998</v>
      </c>
      <c r="E19" s="17">
        <f t="shared" si="1"/>
        <v>13.053819390487298</v>
      </c>
      <c r="F19" s="13">
        <v>299.53899999999999</v>
      </c>
      <c r="G19" s="17">
        <v>9.1427571534925303</v>
      </c>
      <c r="H19" s="13">
        <v>240.40350000000001</v>
      </c>
      <c r="I19" s="17">
        <v>9.0409788293431692</v>
      </c>
      <c r="J19" s="13">
        <v>225.8931</v>
      </c>
      <c r="K19" s="17">
        <v>8.7891903294080311</v>
      </c>
      <c r="L19" s="13">
        <v>87.180999999999997</v>
      </c>
      <c r="M19" s="17">
        <v>9.0545083905896906</v>
      </c>
      <c r="N19" s="13">
        <v>621.60770000000002</v>
      </c>
      <c r="O19" s="17">
        <v>7.5676357162242391</v>
      </c>
      <c r="P19" s="13">
        <v>412.83009999999996</v>
      </c>
      <c r="Q19" s="17">
        <v>8.2136855936619</v>
      </c>
      <c r="R19" s="13">
        <v>825.53019999999992</v>
      </c>
      <c r="S19" s="17">
        <v>10.261058273822099</v>
      </c>
      <c r="T19" s="13">
        <v>97.668700000000001</v>
      </c>
      <c r="U19" s="17">
        <v>5.9421291263219391</v>
      </c>
      <c r="V19" s="13">
        <v>113.373</v>
      </c>
      <c r="W19" s="17">
        <v>10.9584940065095</v>
      </c>
      <c r="X19" s="13">
        <v>154.85720000000001</v>
      </c>
      <c r="Y19" s="17">
        <v>11.162084081334299</v>
      </c>
      <c r="Z19" s="13">
        <v>110.40010000000001</v>
      </c>
      <c r="AA19" s="17">
        <v>10.736609803795499</v>
      </c>
      <c r="AB19" s="13">
        <v>212.35979999999998</v>
      </c>
      <c r="AC19" s="17">
        <v>13.053819390487298</v>
      </c>
      <c r="AD19" s="13"/>
      <c r="AE19" s="17"/>
      <c r="AF19" s="13">
        <v>106.2697</v>
      </c>
      <c r="AG19" s="17">
        <v>10.5314590800576</v>
      </c>
      <c r="AH19" s="13">
        <v>105.99850000000001</v>
      </c>
      <c r="AI19" s="17">
        <v>8.8083822884286107</v>
      </c>
      <c r="AJ19" s="13">
        <v>560.73810000000003</v>
      </c>
      <c r="AK19" s="17">
        <v>9.7095898762720108</v>
      </c>
      <c r="AL19" s="13">
        <v>460.32059999999996</v>
      </c>
      <c r="AM19" s="17">
        <v>10.2502888508574</v>
      </c>
      <c r="AN19" s="13">
        <v>600.84180000000003</v>
      </c>
      <c r="AO19" s="17">
        <v>8.6408097888662194</v>
      </c>
      <c r="AP19" s="13"/>
      <c r="AQ19" s="17"/>
      <c r="AR19" s="13"/>
      <c r="AS19" s="17"/>
      <c r="AT19" s="13"/>
      <c r="AU19" s="17"/>
      <c r="AV19" s="13"/>
      <c r="AW19" s="17"/>
      <c r="AX19" s="13"/>
      <c r="AY19" s="17"/>
      <c r="AZ19" s="13"/>
      <c r="BA19" s="17"/>
      <c r="BB19" s="13"/>
      <c r="BC19" s="17"/>
    </row>
    <row r="20" spans="1:55" s="91" customFormat="1" ht="12.75" customHeight="1">
      <c r="A20" s="544" t="s">
        <v>964</v>
      </c>
      <c r="B20" s="544" t="s">
        <v>198</v>
      </c>
      <c r="C20" s="544" t="s">
        <v>965</v>
      </c>
      <c r="D20" s="13">
        <f t="shared" si="0"/>
        <v>221.25460000000001</v>
      </c>
      <c r="E20" s="17">
        <f t="shared" si="1"/>
        <v>9.4094058067041288</v>
      </c>
      <c r="F20" s="13">
        <v>526.05439999999999</v>
      </c>
      <c r="G20" s="17">
        <v>9.0903095687442192</v>
      </c>
      <c r="H20" s="13">
        <v>358.7998</v>
      </c>
      <c r="I20" s="17">
        <v>9.1707154658391694</v>
      </c>
      <c r="J20" s="13">
        <v>711.91980000000001</v>
      </c>
      <c r="K20" s="17">
        <v>7.7090022317120601</v>
      </c>
      <c r="L20" s="13">
        <v>995.13930000000005</v>
      </c>
      <c r="M20" s="17">
        <v>7.8628847127231305</v>
      </c>
      <c r="N20" s="13">
        <v>1185.6201000000001</v>
      </c>
      <c r="O20" s="17">
        <v>9.5593355198684584</v>
      </c>
      <c r="P20" s="13">
        <v>914.96580000000006</v>
      </c>
      <c r="Q20" s="17">
        <v>9.7403532864288493</v>
      </c>
      <c r="R20" s="13">
        <v>161.43020000000001</v>
      </c>
      <c r="S20" s="17">
        <v>7.589163025257978</v>
      </c>
      <c r="T20" s="13">
        <v>263.0779</v>
      </c>
      <c r="U20" s="17">
        <v>11.174044874160799</v>
      </c>
      <c r="V20" s="13">
        <v>263.9436</v>
      </c>
      <c r="W20" s="17">
        <v>11.061986072024499</v>
      </c>
      <c r="X20" s="13">
        <v>344.15959999999995</v>
      </c>
      <c r="Y20" s="17">
        <v>11.4401239134402</v>
      </c>
      <c r="Z20" s="13">
        <v>345.61520000000002</v>
      </c>
      <c r="AA20" s="17">
        <v>11.1779167496105</v>
      </c>
      <c r="AB20" s="13">
        <v>221.25460000000001</v>
      </c>
      <c r="AC20" s="17">
        <v>9.4094058067041288</v>
      </c>
      <c r="AD20" s="13"/>
      <c r="AE20" s="17"/>
      <c r="AF20" s="13">
        <v>671.47339999999997</v>
      </c>
      <c r="AG20" s="17">
        <v>9.5226707521102103</v>
      </c>
      <c r="AH20" s="13">
        <v>1023.0182</v>
      </c>
      <c r="AI20" s="17">
        <v>9.9315891437708483</v>
      </c>
      <c r="AJ20" s="13">
        <v>1049.2566000000002</v>
      </c>
      <c r="AK20" s="17">
        <v>9.4148155579864792</v>
      </c>
      <c r="AL20" s="13">
        <v>869.38909999999998</v>
      </c>
      <c r="AM20" s="17">
        <v>8.3201437917728711</v>
      </c>
      <c r="AN20" s="13">
        <v>1310.2204999999999</v>
      </c>
      <c r="AO20" s="17">
        <v>9.5758953641772493</v>
      </c>
      <c r="AP20" s="13"/>
      <c r="AQ20" s="17"/>
      <c r="AR20" s="13"/>
      <c r="AS20" s="17"/>
      <c r="AT20" s="13"/>
      <c r="AU20" s="17"/>
      <c r="AV20" s="13"/>
      <c r="AW20" s="17"/>
      <c r="AX20" s="13"/>
      <c r="AY20" s="17"/>
      <c r="AZ20" s="13"/>
      <c r="BA20" s="17"/>
      <c r="BB20" s="13"/>
      <c r="BC20" s="17"/>
    </row>
    <row r="21" spans="1:55" s="91" customFormat="1" ht="12.75" customHeight="1">
      <c r="A21" s="544" t="s">
        <v>966</v>
      </c>
      <c r="B21" s="544" t="s">
        <v>199</v>
      </c>
      <c r="C21" s="544" t="s">
        <v>967</v>
      </c>
      <c r="D21" s="13">
        <f t="shared" si="0"/>
        <v>1588.4875</v>
      </c>
      <c r="E21" s="17">
        <f t="shared" si="1"/>
        <v>9.6478615790177802</v>
      </c>
      <c r="F21" s="13">
        <v>989.46109999999999</v>
      </c>
      <c r="G21" s="17">
        <v>8.3800916701020416</v>
      </c>
      <c r="H21" s="13">
        <v>1771.9165</v>
      </c>
      <c r="I21" s="17">
        <v>8.96825753470889</v>
      </c>
      <c r="J21" s="13">
        <v>1269.3822</v>
      </c>
      <c r="K21" s="17">
        <v>9.5212628529059309</v>
      </c>
      <c r="L21" s="13">
        <v>979.20369999999991</v>
      </c>
      <c r="M21" s="17">
        <v>9.76894954338918</v>
      </c>
      <c r="N21" s="13">
        <v>335.68279999999999</v>
      </c>
      <c r="O21" s="17">
        <v>9.3578220212653083</v>
      </c>
      <c r="P21" s="13">
        <v>377.68279999999999</v>
      </c>
      <c r="Q21" s="17">
        <v>10.7129171728233</v>
      </c>
      <c r="R21" s="13">
        <v>546.28059999999994</v>
      </c>
      <c r="S21" s="17">
        <v>11.508549866131101</v>
      </c>
      <c r="T21" s="13">
        <v>449.8297</v>
      </c>
      <c r="U21" s="17">
        <v>11.173016252595097</v>
      </c>
      <c r="V21" s="13">
        <v>431.59179999999998</v>
      </c>
      <c r="W21" s="17">
        <v>10.942765937628998</v>
      </c>
      <c r="X21" s="13">
        <v>915.22360000000003</v>
      </c>
      <c r="Y21" s="17">
        <v>9.9186401913150011</v>
      </c>
      <c r="Z21" s="13">
        <v>1297.9255000000001</v>
      </c>
      <c r="AA21" s="17">
        <v>9.9906263433455891</v>
      </c>
      <c r="AB21" s="13">
        <v>1588.4875</v>
      </c>
      <c r="AC21" s="17">
        <v>9.6478615790177802</v>
      </c>
      <c r="AD21" s="13"/>
      <c r="AE21" s="17"/>
      <c r="AF21" s="13">
        <v>1372.4929</v>
      </c>
      <c r="AG21" s="17">
        <v>9.285834014879061</v>
      </c>
      <c r="AH21" s="13">
        <v>1663.9597000000001</v>
      </c>
      <c r="AI21" s="17">
        <v>9.4811987561958393</v>
      </c>
      <c r="AJ21" s="13">
        <v>1631.9128999999998</v>
      </c>
      <c r="AK21" s="17">
        <v>9.8014176473511494</v>
      </c>
      <c r="AL21" s="13">
        <v>1522.818</v>
      </c>
      <c r="AM21" s="17">
        <v>10.014064302497099</v>
      </c>
      <c r="AN21" s="13">
        <v>788.1354</v>
      </c>
      <c r="AO21" s="17">
        <v>9.2770098868798403</v>
      </c>
      <c r="AP21" s="13"/>
      <c r="AQ21" s="17"/>
      <c r="AR21" s="13"/>
      <c r="AS21" s="17"/>
      <c r="AT21" s="13"/>
      <c r="AU21" s="17"/>
      <c r="AV21" s="13"/>
      <c r="AW21" s="17"/>
      <c r="AX21" s="13"/>
      <c r="AY21" s="17"/>
      <c r="AZ21" s="13"/>
      <c r="BA21" s="17"/>
      <c r="BB21" s="13"/>
      <c r="BC21" s="17"/>
    </row>
    <row r="22" spans="1:55" s="91" customFormat="1" ht="12.75" customHeight="1">
      <c r="A22" s="544" t="s">
        <v>968</v>
      </c>
      <c r="B22" s="544" t="s">
        <v>200</v>
      </c>
      <c r="C22" s="544" t="s">
        <v>969</v>
      </c>
      <c r="D22" s="13">
        <f t="shared" si="0"/>
        <v>1952.854</v>
      </c>
      <c r="E22" s="17">
        <f t="shared" si="1"/>
        <v>10.372579109344601</v>
      </c>
      <c r="F22" s="13">
        <v>1315.6106000000002</v>
      </c>
      <c r="G22" s="17">
        <v>11.326572044950099</v>
      </c>
      <c r="H22" s="13">
        <v>673.70769999999993</v>
      </c>
      <c r="I22" s="17">
        <v>12.064370203873301</v>
      </c>
      <c r="J22" s="13">
        <v>681.12300000000005</v>
      </c>
      <c r="K22" s="17">
        <v>12.2980708741299</v>
      </c>
      <c r="L22" s="13">
        <v>1296.0924</v>
      </c>
      <c r="M22" s="17">
        <v>11.322334110592699</v>
      </c>
      <c r="N22" s="13">
        <v>1506.9578000000001</v>
      </c>
      <c r="O22" s="17">
        <v>11.267119929303899</v>
      </c>
      <c r="P22" s="13">
        <v>1770.0906</v>
      </c>
      <c r="Q22" s="17">
        <v>10.8419236591619</v>
      </c>
      <c r="R22" s="13">
        <v>1702.9241000000002</v>
      </c>
      <c r="S22" s="17">
        <v>10.601665814113499</v>
      </c>
      <c r="T22" s="13">
        <v>2453.9004</v>
      </c>
      <c r="U22" s="17">
        <v>10.724272554419899</v>
      </c>
      <c r="V22" s="13">
        <v>2709.152</v>
      </c>
      <c r="W22" s="17">
        <v>10.6024524367773</v>
      </c>
      <c r="X22" s="13">
        <v>2267.4883</v>
      </c>
      <c r="Y22" s="17">
        <v>10.597292006754799</v>
      </c>
      <c r="Z22" s="13">
        <v>2177.1660999999999</v>
      </c>
      <c r="AA22" s="17">
        <v>10.272811200762298</v>
      </c>
      <c r="AB22" s="13">
        <v>1952.854</v>
      </c>
      <c r="AC22" s="17">
        <v>10.372579109344601</v>
      </c>
      <c r="AD22" s="13"/>
      <c r="AE22" s="17"/>
      <c r="AF22" s="13">
        <v>1934.4386000000002</v>
      </c>
      <c r="AG22" s="17">
        <v>10.205511044909899</v>
      </c>
      <c r="AH22" s="13">
        <v>1525.8518000000001</v>
      </c>
      <c r="AI22" s="17">
        <v>10.005888295966898</v>
      </c>
      <c r="AJ22" s="13">
        <v>1129.4631999999999</v>
      </c>
      <c r="AK22" s="17">
        <v>10.194794737889598</v>
      </c>
      <c r="AL22" s="13">
        <v>1557.1831999999999</v>
      </c>
      <c r="AM22" s="17">
        <v>9.9462269969262387</v>
      </c>
      <c r="AN22" s="13">
        <v>1920.6352000000002</v>
      </c>
      <c r="AO22" s="17">
        <v>10.314546030917302</v>
      </c>
      <c r="AP22" s="13"/>
      <c r="AQ22" s="17"/>
      <c r="AR22" s="13"/>
      <c r="AS22" s="17"/>
      <c r="AT22" s="13"/>
      <c r="AU22" s="17"/>
      <c r="AV22" s="13"/>
      <c r="AW22" s="17"/>
      <c r="AX22" s="13"/>
      <c r="AY22" s="17"/>
      <c r="AZ22" s="13"/>
      <c r="BA22" s="17"/>
      <c r="BB22" s="13"/>
      <c r="BC22" s="17"/>
    </row>
    <row r="23" spans="1:55" s="91" customFormat="1" ht="12.75" customHeight="1">
      <c r="A23" s="544" t="s">
        <v>4205</v>
      </c>
      <c r="B23" s="544" t="s">
        <v>3959</v>
      </c>
      <c r="C23" s="544" t="s">
        <v>4157</v>
      </c>
      <c r="D23" s="13">
        <f t="shared" si="0"/>
        <v>1014.9450000000001</v>
      </c>
      <c r="E23" s="17">
        <f t="shared" si="1"/>
        <v>11.117618406908697</v>
      </c>
      <c r="F23" s="13">
        <v>887.10410000000002</v>
      </c>
      <c r="G23" s="17">
        <v>12.0216522919914</v>
      </c>
      <c r="H23" s="13">
        <v>846.25419999999997</v>
      </c>
      <c r="I23" s="17">
        <v>11.969309553796</v>
      </c>
      <c r="J23" s="13">
        <v>1057.5206000000001</v>
      </c>
      <c r="K23" s="17">
        <v>11.3092917840087</v>
      </c>
      <c r="L23" s="13">
        <v>748.31580000000008</v>
      </c>
      <c r="M23" s="17">
        <v>11.211565598374399</v>
      </c>
      <c r="N23" s="13">
        <v>697.70130000000006</v>
      </c>
      <c r="O23" s="17">
        <v>11.081893417713299</v>
      </c>
      <c r="P23" s="13">
        <v>707.50400000000002</v>
      </c>
      <c r="Q23" s="17">
        <v>10.9453219953527</v>
      </c>
      <c r="R23" s="13">
        <v>975.07490000000007</v>
      </c>
      <c r="S23" s="17">
        <v>10.767807593037197</v>
      </c>
      <c r="T23" s="13">
        <v>1106.5811000000001</v>
      </c>
      <c r="U23" s="17">
        <v>10.770158759263103</v>
      </c>
      <c r="V23" s="13">
        <v>927.57990000000007</v>
      </c>
      <c r="W23" s="17">
        <v>10.963690708476999</v>
      </c>
      <c r="X23" s="13">
        <v>879.01559999999995</v>
      </c>
      <c r="Y23" s="17">
        <v>11.1623485100833</v>
      </c>
      <c r="Z23" s="13">
        <v>1086.1263999999999</v>
      </c>
      <c r="AA23" s="17">
        <v>11.181476658702</v>
      </c>
      <c r="AB23" s="13">
        <v>1014.9450000000001</v>
      </c>
      <c r="AC23" s="17">
        <v>11.117618406908697</v>
      </c>
      <c r="AD23" s="13"/>
      <c r="AE23" s="17"/>
      <c r="AF23" s="13">
        <v>1210.2866000000001</v>
      </c>
      <c r="AG23" s="17">
        <v>11.253794627652699</v>
      </c>
      <c r="AH23" s="13">
        <v>1287.5316</v>
      </c>
      <c r="AI23" s="17">
        <v>11.1464315757376</v>
      </c>
      <c r="AJ23" s="13">
        <v>1251.2711000000002</v>
      </c>
      <c r="AK23" s="17">
        <v>11.170434033839701</v>
      </c>
      <c r="AL23" s="13">
        <v>1324.511</v>
      </c>
      <c r="AM23" s="17">
        <v>10.9681053113187</v>
      </c>
      <c r="AN23" s="13">
        <v>1483.9757999999999</v>
      </c>
      <c r="AO23" s="17">
        <v>11.187908326402601</v>
      </c>
      <c r="AP23" s="13"/>
      <c r="AQ23" s="17"/>
      <c r="AR23" s="13"/>
      <c r="AS23" s="17"/>
      <c r="AT23" s="13"/>
      <c r="AU23" s="17"/>
      <c r="AV23" s="13"/>
      <c r="AW23" s="17"/>
      <c r="AX23" s="13"/>
      <c r="AY23" s="17"/>
      <c r="AZ23" s="13"/>
      <c r="BA23" s="17"/>
      <c r="BB23" s="13"/>
      <c r="BC23" s="17"/>
    </row>
    <row r="24" spans="1:55" s="91" customFormat="1" ht="12.75" customHeight="1">
      <c r="A24" s="544" t="s">
        <v>4206</v>
      </c>
      <c r="B24" s="544" t="s">
        <v>3960</v>
      </c>
      <c r="C24" s="544" t="s">
        <v>4207</v>
      </c>
      <c r="D24" s="13" t="str">
        <f t="shared" si="0"/>
        <v>-</v>
      </c>
      <c r="E24" s="17" t="str">
        <f t="shared" si="1"/>
        <v>-</v>
      </c>
      <c r="F24" s="13">
        <v>1</v>
      </c>
      <c r="G24" s="17">
        <v>10</v>
      </c>
      <c r="H24" s="13">
        <v>1</v>
      </c>
      <c r="I24" s="17">
        <v>10</v>
      </c>
      <c r="J24" s="13">
        <v>1</v>
      </c>
      <c r="K24" s="17">
        <v>10</v>
      </c>
      <c r="L24" s="13">
        <v>1</v>
      </c>
      <c r="M24" s="17">
        <v>10</v>
      </c>
      <c r="N24" s="13" t="s">
        <v>11</v>
      </c>
      <c r="O24" s="17" t="s">
        <v>11</v>
      </c>
      <c r="P24" s="13" t="s">
        <v>11</v>
      </c>
      <c r="Q24" s="17" t="s">
        <v>11</v>
      </c>
      <c r="R24" s="13" t="s">
        <v>11</v>
      </c>
      <c r="S24" s="17" t="s">
        <v>11</v>
      </c>
      <c r="T24" s="13" t="s">
        <v>11</v>
      </c>
      <c r="U24" s="17" t="s">
        <v>11</v>
      </c>
      <c r="V24" s="17" t="s">
        <v>11</v>
      </c>
      <c r="W24" s="17" t="s">
        <v>11</v>
      </c>
      <c r="X24" s="13">
        <v>2.5499999999999998</v>
      </c>
      <c r="Y24" s="17">
        <v>9</v>
      </c>
      <c r="Z24" s="13">
        <v>6.61</v>
      </c>
      <c r="AA24" s="17">
        <v>9</v>
      </c>
      <c r="AB24" s="13" t="s">
        <v>11</v>
      </c>
      <c r="AC24" s="17" t="s">
        <v>11</v>
      </c>
      <c r="AD24" s="13"/>
      <c r="AE24" s="17"/>
      <c r="AF24" s="13">
        <v>6.5</v>
      </c>
      <c r="AG24" s="17">
        <v>9</v>
      </c>
      <c r="AH24" s="13" t="s">
        <v>11</v>
      </c>
      <c r="AI24" s="17" t="s">
        <v>11</v>
      </c>
      <c r="AJ24" s="13" t="s">
        <v>11</v>
      </c>
      <c r="AK24" s="17" t="s">
        <v>11</v>
      </c>
      <c r="AL24" s="13" t="s">
        <v>11</v>
      </c>
      <c r="AM24" s="17" t="s">
        <v>11</v>
      </c>
      <c r="AN24" s="13" t="s">
        <v>11</v>
      </c>
      <c r="AO24" s="17" t="s">
        <v>11</v>
      </c>
      <c r="AP24" s="13"/>
      <c r="AQ24" s="17"/>
      <c r="AR24" s="13"/>
      <c r="AS24" s="17"/>
      <c r="AT24" s="13"/>
      <c r="AU24" s="17"/>
      <c r="AV24" s="17"/>
      <c r="AW24" s="17"/>
      <c r="AX24" s="13"/>
      <c r="AY24" s="17"/>
      <c r="AZ24" s="13"/>
      <c r="BA24" s="17"/>
      <c r="BB24" s="13"/>
      <c r="BC24" s="17"/>
    </row>
    <row r="25" spans="1:55" s="91" customFormat="1" ht="5.0999999999999996" customHeight="1">
      <c r="A25" s="546"/>
      <c r="B25" s="546"/>
      <c r="C25" s="546"/>
      <c r="D25" s="13"/>
      <c r="E25" s="17"/>
      <c r="F25" s="13"/>
      <c r="G25" s="17"/>
      <c r="H25" s="13"/>
      <c r="I25" s="17"/>
      <c r="J25" s="17"/>
      <c r="K25" s="17"/>
      <c r="L25" s="17"/>
      <c r="M25" s="17"/>
      <c r="N25" s="17"/>
      <c r="O25" s="17"/>
      <c r="P25" s="17"/>
      <c r="Q25" s="17"/>
      <c r="R25" s="17"/>
      <c r="S25" s="17"/>
      <c r="T25" s="17"/>
      <c r="U25" s="17"/>
      <c r="V25" s="17"/>
      <c r="W25" s="17"/>
      <c r="X25" s="17"/>
      <c r="Y25" s="17"/>
      <c r="Z25" s="17"/>
      <c r="AA25" s="17"/>
      <c r="AB25" s="17"/>
      <c r="AC25" s="17"/>
      <c r="AD25" s="13"/>
      <c r="AE25" s="17"/>
      <c r="AF25" s="13"/>
      <c r="AG25" s="17"/>
      <c r="AH25" s="13"/>
      <c r="AI25" s="17"/>
      <c r="AJ25" s="17"/>
      <c r="AK25" s="17"/>
      <c r="AL25" s="17"/>
      <c r="AM25" s="17"/>
      <c r="AN25" s="17"/>
      <c r="AO25" s="17"/>
      <c r="AP25" s="17"/>
      <c r="AQ25" s="17"/>
      <c r="AR25" s="17"/>
      <c r="AS25" s="17"/>
      <c r="AT25" s="17"/>
      <c r="AU25" s="17"/>
      <c r="AV25" s="17"/>
      <c r="AW25" s="17"/>
      <c r="AX25" s="17"/>
      <c r="AY25" s="17"/>
      <c r="AZ25" s="17"/>
      <c r="BA25" s="17"/>
      <c r="BB25" s="17"/>
      <c r="BC25" s="17"/>
    </row>
    <row r="26" spans="1:55" s="91" customFormat="1" ht="25.5">
      <c r="A26" s="550" t="s">
        <v>970</v>
      </c>
      <c r="B26" s="550" t="s">
        <v>4237</v>
      </c>
      <c r="C26" s="550" t="s">
        <v>971</v>
      </c>
      <c r="D26" s="75">
        <f t="shared" ref="D26:D35" si="2">AB26</f>
        <v>45748.640700000004</v>
      </c>
      <c r="E26" s="728">
        <f t="shared" ref="E26:E35" si="3">AC26</f>
        <v>7.6005855046748998</v>
      </c>
      <c r="F26" s="75">
        <v>37441.321299999996</v>
      </c>
      <c r="G26" s="728">
        <v>8.203295399887498</v>
      </c>
      <c r="H26" s="75">
        <v>38611.790999999997</v>
      </c>
      <c r="I26" s="728">
        <v>8.1357516522867286</v>
      </c>
      <c r="J26" s="75">
        <v>39394.590799999998</v>
      </c>
      <c r="K26" s="728">
        <v>8.0126772615442405</v>
      </c>
      <c r="L26" s="75">
        <v>40473.494100000004</v>
      </c>
      <c r="M26" s="728">
        <v>7.9242701604801598</v>
      </c>
      <c r="N26" s="75">
        <v>40450.6224</v>
      </c>
      <c r="O26" s="728">
        <v>8.0062659346126583</v>
      </c>
      <c r="P26" s="75">
        <v>41896.979599999999</v>
      </c>
      <c r="Q26" s="728">
        <v>7.7286067150052995</v>
      </c>
      <c r="R26" s="75">
        <v>41450.065200000005</v>
      </c>
      <c r="S26" s="728">
        <v>7.8205290002052887</v>
      </c>
      <c r="T26" s="75">
        <v>41895.631299999994</v>
      </c>
      <c r="U26" s="728">
        <v>8.2414534401824397</v>
      </c>
      <c r="V26" s="75">
        <v>41536.239299999994</v>
      </c>
      <c r="W26" s="728">
        <v>8.3196171457438588</v>
      </c>
      <c r="X26" s="75">
        <v>42529.767100000005</v>
      </c>
      <c r="Y26" s="728">
        <v>7.8730764552199988</v>
      </c>
      <c r="Z26" s="75">
        <v>43582.747299999995</v>
      </c>
      <c r="AA26" s="728">
        <v>7.7987340949018096</v>
      </c>
      <c r="AB26" s="75">
        <v>45748.640700000004</v>
      </c>
      <c r="AC26" s="728">
        <v>7.6005855046748998</v>
      </c>
      <c r="AD26" s="75"/>
      <c r="AE26" s="728"/>
      <c r="AF26" s="75">
        <v>45409.063799999996</v>
      </c>
      <c r="AG26" s="728">
        <v>7.7540048359464295</v>
      </c>
      <c r="AH26" s="75">
        <v>46877.599099999999</v>
      </c>
      <c r="AI26" s="728">
        <v>7.6252795154989084</v>
      </c>
      <c r="AJ26" s="75">
        <v>47850.8891</v>
      </c>
      <c r="AK26" s="728">
        <v>7.5316323653430288</v>
      </c>
      <c r="AL26" s="75">
        <v>49086.819000000003</v>
      </c>
      <c r="AM26" s="728">
        <v>7.4503961051336383</v>
      </c>
      <c r="AN26" s="75">
        <v>50097.000599999999</v>
      </c>
      <c r="AO26" s="728">
        <v>7.3451045278547102</v>
      </c>
      <c r="AP26" s="75"/>
      <c r="AQ26" s="728"/>
      <c r="AR26" s="75"/>
      <c r="AS26" s="728"/>
      <c r="AT26" s="75"/>
      <c r="AU26" s="728"/>
      <c r="AV26" s="75"/>
      <c r="AW26" s="728"/>
      <c r="AX26" s="75"/>
      <c r="AY26" s="728"/>
      <c r="AZ26" s="75"/>
      <c r="BA26" s="728"/>
      <c r="BB26" s="75"/>
      <c r="BC26" s="728"/>
    </row>
    <row r="27" spans="1:55" s="91" customFormat="1" ht="12.75" customHeight="1">
      <c r="A27" s="545" t="s">
        <v>973</v>
      </c>
      <c r="B27" s="545" t="s">
        <v>972</v>
      </c>
      <c r="C27" s="545" t="s">
        <v>974</v>
      </c>
      <c r="D27" s="14">
        <f t="shared" si="2"/>
        <v>1347.6366</v>
      </c>
      <c r="E27" s="16">
        <f t="shared" si="3"/>
        <v>0.63928878452841098</v>
      </c>
      <c r="F27" s="14">
        <v>1048.5065</v>
      </c>
      <c r="G27" s="16">
        <v>2.43998148127837</v>
      </c>
      <c r="H27" s="14">
        <v>1108.4806999999998</v>
      </c>
      <c r="I27" s="16">
        <v>1.5786576780272299</v>
      </c>
      <c r="J27" s="14">
        <v>1051.3868</v>
      </c>
      <c r="K27" s="16">
        <v>1.6695167820254198</v>
      </c>
      <c r="L27" s="14">
        <v>1102.8583999999998</v>
      </c>
      <c r="M27" s="16">
        <v>1.89090967344493</v>
      </c>
      <c r="N27" s="14">
        <v>1020.3459</v>
      </c>
      <c r="O27" s="16">
        <v>1.77793097909248</v>
      </c>
      <c r="P27" s="14">
        <v>1086.0572999999999</v>
      </c>
      <c r="Q27" s="16">
        <v>0.92653922035237002</v>
      </c>
      <c r="R27" s="14">
        <v>1035.2774999999999</v>
      </c>
      <c r="S27" s="16">
        <v>0.96494168375145806</v>
      </c>
      <c r="T27" s="14">
        <v>977.89619999999991</v>
      </c>
      <c r="U27" s="16">
        <v>1.0346229057848899</v>
      </c>
      <c r="V27" s="14">
        <v>1039.3388</v>
      </c>
      <c r="W27" s="16">
        <v>1.0006923324713799</v>
      </c>
      <c r="X27" s="14">
        <v>1175.6526000000001</v>
      </c>
      <c r="Y27" s="16">
        <v>0.95520610680400009</v>
      </c>
      <c r="Z27" s="14">
        <v>1109.6043</v>
      </c>
      <c r="AA27" s="16">
        <v>1.0293926132045499</v>
      </c>
      <c r="AB27" s="14">
        <v>1347.6366</v>
      </c>
      <c r="AC27" s="16">
        <v>0.63928878452841098</v>
      </c>
      <c r="AD27" s="14"/>
      <c r="AE27" s="16"/>
      <c r="AF27" s="14">
        <v>1108.4192</v>
      </c>
      <c r="AG27" s="16">
        <v>0.838026245846337</v>
      </c>
      <c r="AH27" s="14">
        <v>1050.1059</v>
      </c>
      <c r="AI27" s="16">
        <v>0.13712312253459402</v>
      </c>
      <c r="AJ27" s="14">
        <v>1064.2972</v>
      </c>
      <c r="AK27" s="16">
        <v>0.13916546430827798</v>
      </c>
      <c r="AL27" s="14">
        <v>1084.3398999999999</v>
      </c>
      <c r="AM27" s="16">
        <v>0.14520926602442602</v>
      </c>
      <c r="AN27" s="14">
        <v>1184.6690000000001</v>
      </c>
      <c r="AO27" s="16">
        <v>0.13447404549287598</v>
      </c>
      <c r="AP27" s="14"/>
      <c r="AQ27" s="16"/>
      <c r="AR27" s="14"/>
      <c r="AS27" s="16"/>
      <c r="AT27" s="14"/>
      <c r="AU27" s="16"/>
      <c r="AV27" s="14"/>
      <c r="AW27" s="16"/>
      <c r="AX27" s="14"/>
      <c r="AY27" s="16"/>
      <c r="AZ27" s="14"/>
      <c r="BA27" s="16"/>
      <c r="BB27" s="14"/>
      <c r="BC27" s="16"/>
    </row>
    <row r="28" spans="1:55" s="91" customFormat="1" ht="12.75" customHeight="1">
      <c r="A28" s="545" t="s">
        <v>958</v>
      </c>
      <c r="B28" s="545" t="s">
        <v>196</v>
      </c>
      <c r="C28" s="545" t="s">
        <v>959</v>
      </c>
      <c r="D28" s="12">
        <f t="shared" si="2"/>
        <v>16776.964199999999</v>
      </c>
      <c r="E28" s="19">
        <f t="shared" si="3"/>
        <v>2.2953860667473998</v>
      </c>
      <c r="F28" s="12">
        <v>14156.7814</v>
      </c>
      <c r="G28" s="19">
        <v>2.5516967336233596</v>
      </c>
      <c r="H28" s="12">
        <v>14703.793</v>
      </c>
      <c r="I28" s="19">
        <v>2.6793980348472002</v>
      </c>
      <c r="J28" s="12">
        <v>15213.652300000002</v>
      </c>
      <c r="K28" s="19">
        <v>2.5579946359757399</v>
      </c>
      <c r="L28" s="12">
        <v>15804.309600000001</v>
      </c>
      <c r="M28" s="19">
        <v>2.5047247217936</v>
      </c>
      <c r="N28" s="12">
        <v>15396.0483</v>
      </c>
      <c r="O28" s="19">
        <v>2.4667555976035702</v>
      </c>
      <c r="P28" s="12">
        <v>16548.433699999998</v>
      </c>
      <c r="Q28" s="19">
        <v>2.3260730431545302</v>
      </c>
      <c r="R28" s="12">
        <v>15915.518099999999</v>
      </c>
      <c r="S28" s="19">
        <v>2.3773990305725601</v>
      </c>
      <c r="T28" s="12">
        <v>16206.630499999999</v>
      </c>
      <c r="U28" s="19">
        <v>3.5262465508175804</v>
      </c>
      <c r="V28" s="12">
        <v>15438.224900000001</v>
      </c>
      <c r="W28" s="19">
        <v>3.5894642807023796</v>
      </c>
      <c r="X28" s="12">
        <v>15369.392800000001</v>
      </c>
      <c r="Y28" s="19">
        <v>2.3869728773540104</v>
      </c>
      <c r="Z28" s="12">
        <v>15806.34</v>
      </c>
      <c r="AA28" s="19">
        <v>2.3736633719127904</v>
      </c>
      <c r="AB28" s="12">
        <v>16776.964199999999</v>
      </c>
      <c r="AC28" s="19">
        <v>2.2953860667473998</v>
      </c>
      <c r="AD28" s="12"/>
      <c r="AE28" s="19"/>
      <c r="AF28" s="12">
        <v>15921.4015</v>
      </c>
      <c r="AG28" s="19">
        <v>2.2781021112996904</v>
      </c>
      <c r="AH28" s="12">
        <v>16841.433499999999</v>
      </c>
      <c r="AI28" s="19">
        <v>2.2091314005426002</v>
      </c>
      <c r="AJ28" s="12">
        <v>17441.468699999998</v>
      </c>
      <c r="AK28" s="19">
        <v>2.1371847139226303</v>
      </c>
      <c r="AL28" s="12">
        <v>17946.9522</v>
      </c>
      <c r="AM28" s="19">
        <v>2.0714952875954102</v>
      </c>
      <c r="AN28" s="12">
        <v>18620.087299999999</v>
      </c>
      <c r="AO28" s="19">
        <v>2.0862528224021801</v>
      </c>
      <c r="AP28" s="12"/>
      <c r="AQ28" s="19"/>
      <c r="AR28" s="12"/>
      <c r="AS28" s="19"/>
      <c r="AT28" s="12"/>
      <c r="AU28" s="19"/>
      <c r="AV28" s="12"/>
      <c r="AW28" s="19"/>
      <c r="AX28" s="12"/>
      <c r="AY28" s="19"/>
      <c r="AZ28" s="12"/>
      <c r="BA28" s="19"/>
      <c r="BB28" s="12"/>
      <c r="BC28" s="19"/>
    </row>
    <row r="29" spans="1:55" s="91" customFormat="1" ht="12.75" customHeight="1">
      <c r="A29" s="545" t="s">
        <v>1171</v>
      </c>
      <c r="B29" s="545" t="s">
        <v>1170</v>
      </c>
      <c r="C29" s="545" t="s">
        <v>960</v>
      </c>
      <c r="D29" s="12">
        <f t="shared" si="2"/>
        <v>27624.0399</v>
      </c>
      <c r="E29" s="19">
        <f t="shared" si="3"/>
        <v>11.1622093527312</v>
      </c>
      <c r="F29" s="12">
        <v>22236.0334</v>
      </c>
      <c r="G29" s="19">
        <v>12.0731995971008</v>
      </c>
      <c r="H29" s="12">
        <v>22799.5173</v>
      </c>
      <c r="I29" s="19">
        <v>11.9734428232391</v>
      </c>
      <c r="J29" s="12">
        <v>23129.5517</v>
      </c>
      <c r="K29" s="19">
        <v>11.888876905772499</v>
      </c>
      <c r="L29" s="12">
        <v>23566.326100000002</v>
      </c>
      <c r="M29" s="19">
        <v>11.841135093348298</v>
      </c>
      <c r="N29" s="12">
        <v>24034.228199999998</v>
      </c>
      <c r="O29" s="19">
        <v>11.819229012937502</v>
      </c>
      <c r="P29" s="12">
        <v>24262.488600000001</v>
      </c>
      <c r="Q29" s="19">
        <v>11.717929778027802</v>
      </c>
      <c r="R29" s="12">
        <v>24499.269600000003</v>
      </c>
      <c r="S29" s="19">
        <v>11.6462621906491</v>
      </c>
      <c r="T29" s="12">
        <v>24711.104600000002</v>
      </c>
      <c r="U29" s="19">
        <v>11.619090714261299</v>
      </c>
      <c r="V29" s="12">
        <v>25058.675600000002</v>
      </c>
      <c r="W29" s="19">
        <v>11.537345311497601</v>
      </c>
      <c r="X29" s="12">
        <v>25984.721699999998</v>
      </c>
      <c r="Y29" s="19">
        <v>11.430978446961801</v>
      </c>
      <c r="Z29" s="12">
        <v>26666.803</v>
      </c>
      <c r="AA29" s="19">
        <v>11.2960338195021</v>
      </c>
      <c r="AB29" s="12">
        <v>27624.0399</v>
      </c>
      <c r="AC29" s="19">
        <v>11.1622093527312</v>
      </c>
      <c r="AD29" s="12"/>
      <c r="AE29" s="19"/>
      <c r="AF29" s="12">
        <v>28379.2431</v>
      </c>
      <c r="AG29" s="19">
        <v>11.0962310178033</v>
      </c>
      <c r="AH29" s="12">
        <v>28986.059699999998</v>
      </c>
      <c r="AI29" s="19">
        <v>11.043441781705798</v>
      </c>
      <c r="AJ29" s="12">
        <v>29345.123199999998</v>
      </c>
      <c r="AK29" s="19">
        <v>11.005970196369798</v>
      </c>
      <c r="AL29" s="12">
        <v>30055.526899999997</v>
      </c>
      <c r="AM29" s="19">
        <v>10.9258361390098</v>
      </c>
      <c r="AN29" s="12">
        <v>30292.244300000002</v>
      </c>
      <c r="AO29" s="19">
        <v>10.859617589410499</v>
      </c>
      <c r="AP29" s="12"/>
      <c r="AQ29" s="19"/>
      <c r="AR29" s="12"/>
      <c r="AS29" s="19"/>
      <c r="AT29" s="12"/>
      <c r="AU29" s="19"/>
      <c r="AV29" s="12"/>
      <c r="AW29" s="19"/>
      <c r="AX29" s="12"/>
      <c r="AY29" s="19"/>
      <c r="AZ29" s="12"/>
      <c r="BA29" s="19"/>
      <c r="BB29" s="12"/>
      <c r="BC29" s="19"/>
    </row>
    <row r="30" spans="1:55" s="91" customFormat="1" ht="12.75" customHeight="1">
      <c r="A30" s="544" t="s">
        <v>962</v>
      </c>
      <c r="B30" s="544" t="s">
        <v>197</v>
      </c>
      <c r="C30" s="544" t="s">
        <v>963</v>
      </c>
      <c r="D30" s="13">
        <f t="shared" si="2"/>
        <v>1352.0291000000002</v>
      </c>
      <c r="E30" s="17">
        <f t="shared" si="3"/>
        <v>10.3304912786271</v>
      </c>
      <c r="F30" s="13">
        <v>1206.1616000000001</v>
      </c>
      <c r="G30" s="17">
        <v>11.242344463627399</v>
      </c>
      <c r="H30" s="13">
        <v>1210.7736</v>
      </c>
      <c r="I30" s="17">
        <v>10.815789627391899</v>
      </c>
      <c r="J30" s="13">
        <v>1282.2681</v>
      </c>
      <c r="K30" s="17">
        <v>10.174758546984098</v>
      </c>
      <c r="L30" s="13">
        <v>1423.0166999999999</v>
      </c>
      <c r="M30" s="17">
        <v>10.295043185368101</v>
      </c>
      <c r="N30" s="13">
        <v>1837.8478</v>
      </c>
      <c r="O30" s="17">
        <v>11.108687438644301</v>
      </c>
      <c r="P30" s="13">
        <v>1679.1572000000001</v>
      </c>
      <c r="Q30" s="17">
        <v>10.5577574303347</v>
      </c>
      <c r="R30" s="13">
        <v>1520.5228999999999</v>
      </c>
      <c r="S30" s="17">
        <v>10.305746554030897</v>
      </c>
      <c r="T30" s="13">
        <v>1559.4806000000001</v>
      </c>
      <c r="U30" s="17">
        <v>10.7950615717823</v>
      </c>
      <c r="V30" s="13">
        <v>1461.9148</v>
      </c>
      <c r="W30" s="17">
        <v>10.904328884282398</v>
      </c>
      <c r="X30" s="13">
        <v>1666.8424</v>
      </c>
      <c r="Y30" s="17">
        <v>11.315010420301299</v>
      </c>
      <c r="Z30" s="13">
        <v>1788.8554999999999</v>
      </c>
      <c r="AA30" s="17">
        <v>11.502992666540099</v>
      </c>
      <c r="AB30" s="13">
        <v>1352.0291000000002</v>
      </c>
      <c r="AC30" s="17">
        <v>10.3304912786271</v>
      </c>
      <c r="AD30" s="13"/>
      <c r="AE30" s="17"/>
      <c r="AF30" s="13">
        <v>1542.8546999999999</v>
      </c>
      <c r="AG30" s="17">
        <v>10.180303390202601</v>
      </c>
      <c r="AH30" s="13">
        <v>1604.6901</v>
      </c>
      <c r="AI30" s="17">
        <v>9.8895206220814789</v>
      </c>
      <c r="AJ30" s="13">
        <v>2016.4226000000001</v>
      </c>
      <c r="AK30" s="17">
        <v>10.160521711073899</v>
      </c>
      <c r="AL30" s="13">
        <v>2035.1226000000001</v>
      </c>
      <c r="AM30" s="17">
        <v>10.279193211750499</v>
      </c>
      <c r="AN30" s="13">
        <v>2113.8627999999999</v>
      </c>
      <c r="AO30" s="17">
        <v>9.6602918406057405</v>
      </c>
      <c r="AP30" s="13"/>
      <c r="AQ30" s="17"/>
      <c r="AR30" s="13"/>
      <c r="AS30" s="17"/>
      <c r="AT30" s="13"/>
      <c r="AU30" s="17"/>
      <c r="AV30" s="13"/>
      <c r="AW30" s="17"/>
      <c r="AX30" s="13"/>
      <c r="AY30" s="17"/>
      <c r="AZ30" s="13"/>
      <c r="BA30" s="17"/>
      <c r="BB30" s="13"/>
      <c r="BC30" s="17"/>
    </row>
    <row r="31" spans="1:55" s="91" customFormat="1" ht="12.75" customHeight="1">
      <c r="A31" s="544" t="s">
        <v>964</v>
      </c>
      <c r="B31" s="544" t="s">
        <v>198</v>
      </c>
      <c r="C31" s="544" t="s">
        <v>965</v>
      </c>
      <c r="D31" s="13">
        <f t="shared" si="2"/>
        <v>3052.4243999999999</v>
      </c>
      <c r="E31" s="17">
        <f t="shared" si="3"/>
        <v>10.161438769785699</v>
      </c>
      <c r="F31" s="13">
        <v>2321.0741000000003</v>
      </c>
      <c r="G31" s="17">
        <v>10.521269158102303</v>
      </c>
      <c r="H31" s="13">
        <v>2501.3976000000002</v>
      </c>
      <c r="I31" s="17">
        <v>10.301026452572</v>
      </c>
      <c r="J31" s="13">
        <v>3100.6222000000002</v>
      </c>
      <c r="K31" s="17">
        <v>10.851145306254999</v>
      </c>
      <c r="L31" s="13">
        <v>3321.7869999999998</v>
      </c>
      <c r="M31" s="17">
        <v>10.9753292273105</v>
      </c>
      <c r="N31" s="13">
        <v>2967.1909000000001</v>
      </c>
      <c r="O31" s="17">
        <v>10.617050175976198</v>
      </c>
      <c r="P31" s="13">
        <v>2949.9535000000001</v>
      </c>
      <c r="Q31" s="17">
        <v>10.605523233840799</v>
      </c>
      <c r="R31" s="13">
        <v>2864.2658999999999</v>
      </c>
      <c r="S31" s="17">
        <v>10.9413478368052</v>
      </c>
      <c r="T31" s="13">
        <v>2928.732</v>
      </c>
      <c r="U31" s="17">
        <v>11.238287164547701</v>
      </c>
      <c r="V31" s="13">
        <v>3290.3690999999999</v>
      </c>
      <c r="W31" s="17">
        <v>11.536698525706399</v>
      </c>
      <c r="X31" s="13">
        <v>3043.5394999999999</v>
      </c>
      <c r="Y31" s="17">
        <v>11.1532371750063</v>
      </c>
      <c r="Z31" s="13">
        <v>2787.1426000000001</v>
      </c>
      <c r="AA31" s="17">
        <v>10.327807384523501</v>
      </c>
      <c r="AB31" s="13">
        <v>3052.4243999999999</v>
      </c>
      <c r="AC31" s="17">
        <v>10.161438769785699</v>
      </c>
      <c r="AD31" s="13"/>
      <c r="AE31" s="17"/>
      <c r="AF31" s="13">
        <v>3461.7979</v>
      </c>
      <c r="AG31" s="17">
        <v>10.219634173040498</v>
      </c>
      <c r="AH31" s="13">
        <v>3849.5455000000002</v>
      </c>
      <c r="AI31" s="17">
        <v>10.3767030567635</v>
      </c>
      <c r="AJ31" s="13">
        <v>3959.2542999999996</v>
      </c>
      <c r="AK31" s="17">
        <v>10.160602126769199</v>
      </c>
      <c r="AL31" s="13">
        <v>3807.8262999999997</v>
      </c>
      <c r="AM31" s="17">
        <v>9.7857169073074601</v>
      </c>
      <c r="AN31" s="13">
        <v>3689.1487999999999</v>
      </c>
      <c r="AO31" s="17">
        <v>9.7825778426177905</v>
      </c>
      <c r="AP31" s="13"/>
      <c r="AQ31" s="17"/>
      <c r="AR31" s="13"/>
      <c r="AS31" s="17"/>
      <c r="AT31" s="13"/>
      <c r="AU31" s="17"/>
      <c r="AV31" s="13"/>
      <c r="AW31" s="17"/>
      <c r="AX31" s="13"/>
      <c r="AY31" s="17"/>
      <c r="AZ31" s="13"/>
      <c r="BA31" s="17"/>
      <c r="BB31" s="13"/>
      <c r="BC31" s="17"/>
    </row>
    <row r="32" spans="1:55" s="91" customFormat="1" ht="12.75" customHeight="1">
      <c r="A32" s="544" t="s">
        <v>966</v>
      </c>
      <c r="B32" s="544" t="s">
        <v>199</v>
      </c>
      <c r="C32" s="544" t="s">
        <v>967</v>
      </c>
      <c r="D32" s="13">
        <f t="shared" si="2"/>
        <v>5428.8622000000005</v>
      </c>
      <c r="E32" s="17">
        <f t="shared" si="3"/>
        <v>10.633162997211498</v>
      </c>
      <c r="F32" s="13">
        <v>4204.5212999999994</v>
      </c>
      <c r="G32" s="17">
        <v>11.254676608012401</v>
      </c>
      <c r="H32" s="13">
        <v>4395.7769000000008</v>
      </c>
      <c r="I32" s="17">
        <v>11.297684059443503</v>
      </c>
      <c r="J32" s="13">
        <v>4063.0155</v>
      </c>
      <c r="K32" s="17">
        <v>11.233965174634498</v>
      </c>
      <c r="L32" s="13">
        <v>3981.4557</v>
      </c>
      <c r="M32" s="17">
        <v>11.393969781203401</v>
      </c>
      <c r="N32" s="13">
        <v>4079.1352999999999</v>
      </c>
      <c r="O32" s="17">
        <v>11.711771803450599</v>
      </c>
      <c r="P32" s="13">
        <v>4329.8335999999999</v>
      </c>
      <c r="Q32" s="17">
        <v>11.8556564688768</v>
      </c>
      <c r="R32" s="13">
        <v>4303.6642999999995</v>
      </c>
      <c r="S32" s="17">
        <v>11.660301202396299</v>
      </c>
      <c r="T32" s="13">
        <v>4126.4125000000004</v>
      </c>
      <c r="U32" s="17">
        <v>11.3411939184461</v>
      </c>
      <c r="V32" s="13">
        <v>3872.8962999999999</v>
      </c>
      <c r="W32" s="17">
        <v>10.943690096478999</v>
      </c>
      <c r="X32" s="13">
        <v>4431.8899000000001</v>
      </c>
      <c r="Y32" s="17">
        <v>10.876451140403999</v>
      </c>
      <c r="Z32" s="13">
        <v>4896.6133</v>
      </c>
      <c r="AA32" s="17">
        <v>10.837725787739899</v>
      </c>
      <c r="AB32" s="13">
        <v>5428.8622000000005</v>
      </c>
      <c r="AC32" s="17">
        <v>10.633162997211498</v>
      </c>
      <c r="AD32" s="13"/>
      <c r="AE32" s="17"/>
      <c r="AF32" s="13">
        <v>5346.1432999999997</v>
      </c>
      <c r="AG32" s="17">
        <v>10.517573134075899</v>
      </c>
      <c r="AH32" s="13">
        <v>5201.3010999999997</v>
      </c>
      <c r="AI32" s="17">
        <v>10.3563095143636</v>
      </c>
      <c r="AJ32" s="13">
        <v>4964.9973</v>
      </c>
      <c r="AK32" s="17">
        <v>10.356816626264798</v>
      </c>
      <c r="AL32" s="13">
        <v>4895.4405999999999</v>
      </c>
      <c r="AM32" s="17">
        <v>10.289103305226499</v>
      </c>
      <c r="AN32" s="13">
        <v>4875.6302999999998</v>
      </c>
      <c r="AO32" s="17">
        <v>10.380161240486199</v>
      </c>
      <c r="AP32" s="13"/>
      <c r="AQ32" s="17"/>
      <c r="AR32" s="13"/>
      <c r="AS32" s="17"/>
      <c r="AT32" s="13"/>
      <c r="AU32" s="17"/>
      <c r="AV32" s="13"/>
      <c r="AW32" s="17"/>
      <c r="AX32" s="13"/>
      <c r="AY32" s="17"/>
      <c r="AZ32" s="13"/>
      <c r="BA32" s="17"/>
      <c r="BB32" s="13"/>
      <c r="BC32" s="17"/>
    </row>
    <row r="33" spans="1:55" s="91" customFormat="1" ht="12.75" customHeight="1">
      <c r="A33" s="544" t="s">
        <v>968</v>
      </c>
      <c r="B33" s="544" t="s">
        <v>200</v>
      </c>
      <c r="C33" s="544" t="s">
        <v>969</v>
      </c>
      <c r="D33" s="13">
        <f t="shared" si="2"/>
        <v>9004.2911999999997</v>
      </c>
      <c r="E33" s="17">
        <f t="shared" si="3"/>
        <v>11.0553528965167</v>
      </c>
      <c r="F33" s="13">
        <v>7472.5196999999998</v>
      </c>
      <c r="G33" s="17">
        <v>12.1509365411241</v>
      </c>
      <c r="H33" s="13">
        <v>7555.6602000000003</v>
      </c>
      <c r="I33" s="17">
        <v>12.0921166552726</v>
      </c>
      <c r="J33" s="13">
        <v>7486.8029000000006</v>
      </c>
      <c r="K33" s="17">
        <v>12.0026050242354</v>
      </c>
      <c r="L33" s="13">
        <v>7761.1388999999999</v>
      </c>
      <c r="M33" s="17">
        <v>11.933892650987099</v>
      </c>
      <c r="N33" s="13">
        <v>7889.0514000000003</v>
      </c>
      <c r="O33" s="17">
        <v>11.7830568613103</v>
      </c>
      <c r="P33" s="13">
        <v>7920.2505000000001</v>
      </c>
      <c r="Q33" s="17">
        <v>11.5678385450056</v>
      </c>
      <c r="R33" s="13">
        <v>8190.6370999999999</v>
      </c>
      <c r="S33" s="17">
        <v>11.3928821088899</v>
      </c>
      <c r="T33" s="13">
        <v>8460.5148000000008</v>
      </c>
      <c r="U33" s="17">
        <v>11.3604957113248</v>
      </c>
      <c r="V33" s="13">
        <v>8682.284599999999</v>
      </c>
      <c r="W33" s="17">
        <v>11.2344665864789</v>
      </c>
      <c r="X33" s="13">
        <v>8638.2438999999995</v>
      </c>
      <c r="Y33" s="17">
        <v>11.084501205505399</v>
      </c>
      <c r="Z33" s="13">
        <v>8742.8554000000004</v>
      </c>
      <c r="AA33" s="17">
        <v>11.0137594007331</v>
      </c>
      <c r="AB33" s="13">
        <v>9004.2911999999997</v>
      </c>
      <c r="AC33" s="17">
        <v>11.0553528965167</v>
      </c>
      <c r="AD33" s="13"/>
      <c r="AE33" s="17"/>
      <c r="AF33" s="13">
        <v>9316.0511999999999</v>
      </c>
      <c r="AG33" s="17">
        <v>11.1490215542182</v>
      </c>
      <c r="AH33" s="13">
        <v>9231.400599999999</v>
      </c>
      <c r="AI33" s="17">
        <v>11.096783116529501</v>
      </c>
      <c r="AJ33" s="13">
        <v>9176.3476999999984</v>
      </c>
      <c r="AK33" s="17">
        <v>11.083088476475201</v>
      </c>
      <c r="AL33" s="13">
        <v>9351.4899000000005</v>
      </c>
      <c r="AM33" s="17">
        <v>10.9769504528899</v>
      </c>
      <c r="AN33" s="13">
        <v>9341.1556999999993</v>
      </c>
      <c r="AO33" s="17">
        <v>10.859528342622498</v>
      </c>
      <c r="AP33" s="13"/>
      <c r="AQ33" s="17"/>
      <c r="AR33" s="13"/>
      <c r="AS33" s="17"/>
      <c r="AT33" s="13"/>
      <c r="AU33" s="17"/>
      <c r="AV33" s="13"/>
      <c r="AW33" s="17"/>
      <c r="AX33" s="13"/>
      <c r="AY33" s="17"/>
      <c r="AZ33" s="13"/>
      <c r="BA33" s="17"/>
      <c r="BB33" s="13"/>
      <c r="BC33" s="17"/>
    </row>
    <row r="34" spans="1:55" s="91" customFormat="1" ht="12.75" customHeight="1">
      <c r="A34" s="544" t="s">
        <v>4205</v>
      </c>
      <c r="B34" s="544" t="s">
        <v>3959</v>
      </c>
      <c r="C34" s="544" t="s">
        <v>4157</v>
      </c>
      <c r="D34" s="13">
        <f t="shared" si="2"/>
        <v>8660.4786999999997</v>
      </c>
      <c r="E34" s="17">
        <f t="shared" si="3"/>
        <v>12.0572785954661</v>
      </c>
      <c r="F34" s="13">
        <v>6891.3990000000003</v>
      </c>
      <c r="G34" s="17">
        <v>13.109375831090299</v>
      </c>
      <c r="H34" s="13">
        <v>6995.5637000000006</v>
      </c>
      <c r="I34" s="17">
        <v>13.021033948557999</v>
      </c>
      <c r="J34" s="13">
        <v>7037.4258</v>
      </c>
      <c r="K34" s="17">
        <v>12.866768662768699</v>
      </c>
      <c r="L34" s="13">
        <v>6918.4444999999996</v>
      </c>
      <c r="M34" s="17">
        <v>12.677387933082398</v>
      </c>
      <c r="N34" s="13">
        <v>7110.9093000000003</v>
      </c>
      <c r="O34" s="17">
        <v>12.560997878569498</v>
      </c>
      <c r="P34" s="13">
        <v>7226.3537999999999</v>
      </c>
      <c r="Q34" s="17">
        <v>12.4785798056276</v>
      </c>
      <c r="R34" s="13">
        <v>7438.9675999999999</v>
      </c>
      <c r="S34" s="17">
        <v>12.415249122875601</v>
      </c>
      <c r="T34" s="13">
        <v>7473.0690999999997</v>
      </c>
      <c r="U34" s="17">
        <v>12.347236800607099</v>
      </c>
      <c r="V34" s="13">
        <v>7613.4740999999995</v>
      </c>
      <c r="W34" s="17">
        <v>12.268928258651298</v>
      </c>
      <c r="X34" s="13">
        <v>8067.4149000000007</v>
      </c>
      <c r="Y34" s="17">
        <v>12.198966527059399</v>
      </c>
      <c r="Z34" s="13">
        <v>8321.9710999999988</v>
      </c>
      <c r="AA34" s="17">
        <v>12.110008705509697</v>
      </c>
      <c r="AB34" s="13">
        <v>8660.4786999999997</v>
      </c>
      <c r="AC34" s="17">
        <v>12.0572785954661</v>
      </c>
      <c r="AD34" s="13"/>
      <c r="AE34" s="17"/>
      <c r="AF34" s="13">
        <v>8581.4003000000012</v>
      </c>
      <c r="AG34" s="17">
        <v>11.886824177401397</v>
      </c>
      <c r="AH34" s="13">
        <v>8958.5799000000006</v>
      </c>
      <c r="AI34" s="17">
        <v>11.850865104523997</v>
      </c>
      <c r="AJ34" s="13">
        <v>9089.7098999999998</v>
      </c>
      <c r="AK34" s="17">
        <v>11.808153135888299</v>
      </c>
      <c r="AL34" s="13">
        <v>9825.7909</v>
      </c>
      <c r="AM34" s="17">
        <v>11.7432785765877</v>
      </c>
      <c r="AN34" s="13">
        <v>10136.484400000001</v>
      </c>
      <c r="AO34" s="17">
        <v>11.707792084206199</v>
      </c>
      <c r="AP34" s="13"/>
      <c r="AQ34" s="17"/>
      <c r="AR34" s="13"/>
      <c r="AS34" s="17"/>
      <c r="AT34" s="13"/>
      <c r="AU34" s="17"/>
      <c r="AV34" s="13"/>
      <c r="AW34" s="17"/>
      <c r="AX34" s="13"/>
      <c r="AY34" s="17"/>
      <c r="AZ34" s="13"/>
      <c r="BA34" s="17"/>
      <c r="BB34" s="13"/>
      <c r="BC34" s="17"/>
    </row>
    <row r="35" spans="1:55" s="91" customFormat="1" ht="12.75" customHeight="1">
      <c r="A35" s="544" t="s">
        <v>4206</v>
      </c>
      <c r="B35" s="544" t="s">
        <v>3960</v>
      </c>
      <c r="C35" s="544" t="s">
        <v>4207</v>
      </c>
      <c r="D35" s="13">
        <f t="shared" si="2"/>
        <v>125.9543</v>
      </c>
      <c r="E35" s="17">
        <f t="shared" si="3"/>
        <v>13.241073540165001</v>
      </c>
      <c r="F35" s="13">
        <v>140.35770000000002</v>
      </c>
      <c r="G35" s="17">
        <v>14.382967696107899</v>
      </c>
      <c r="H35" s="13">
        <v>140.34530000000001</v>
      </c>
      <c r="I35" s="17">
        <v>14.327418260533101</v>
      </c>
      <c r="J35" s="13">
        <v>159.41720000000001</v>
      </c>
      <c r="K35" s="17">
        <v>14.041648084397398</v>
      </c>
      <c r="L35" s="13">
        <v>160.48330000000001</v>
      </c>
      <c r="M35" s="17">
        <v>14.028484228577099</v>
      </c>
      <c r="N35" s="13">
        <v>150.09350000000001</v>
      </c>
      <c r="O35" s="17">
        <v>13.964603124052699</v>
      </c>
      <c r="P35" s="13">
        <v>156.94</v>
      </c>
      <c r="Q35" s="17">
        <v>13.791076341276899</v>
      </c>
      <c r="R35" s="13">
        <v>181.21179999999998</v>
      </c>
      <c r="S35" s="17">
        <v>13.587653977279601</v>
      </c>
      <c r="T35" s="13">
        <v>162.8956</v>
      </c>
      <c r="U35" s="17">
        <v>13.4202851396846</v>
      </c>
      <c r="V35" s="13">
        <v>137.73670000000001</v>
      </c>
      <c r="W35" s="17">
        <v>13.6174067841033</v>
      </c>
      <c r="X35" s="13">
        <v>136.7911</v>
      </c>
      <c r="Y35" s="17">
        <v>13.576566589493</v>
      </c>
      <c r="Z35" s="13">
        <v>129.36510000000001</v>
      </c>
      <c r="AA35" s="17">
        <v>13.356340844632701</v>
      </c>
      <c r="AB35" s="13">
        <v>125.9543</v>
      </c>
      <c r="AC35" s="17">
        <v>13.241073540165001</v>
      </c>
      <c r="AD35" s="13"/>
      <c r="AE35" s="17"/>
      <c r="AF35" s="13">
        <v>130.9957</v>
      </c>
      <c r="AG35" s="17">
        <v>13.1202410613478</v>
      </c>
      <c r="AH35" s="13">
        <v>140.54249999999999</v>
      </c>
      <c r="AI35" s="17">
        <v>12.939858569471902</v>
      </c>
      <c r="AJ35" s="13">
        <v>138.3914</v>
      </c>
      <c r="AK35" s="17">
        <v>12.9972786242498</v>
      </c>
      <c r="AL35" s="13">
        <v>139.85660000000001</v>
      </c>
      <c r="AM35" s="17">
        <v>12.8166867848925</v>
      </c>
      <c r="AN35" s="13">
        <v>135.9623</v>
      </c>
      <c r="AO35" s="17">
        <v>12.695038220153698</v>
      </c>
      <c r="AP35" s="13"/>
      <c r="AQ35" s="17"/>
      <c r="AR35" s="13"/>
      <c r="AS35" s="17"/>
      <c r="AT35" s="13"/>
      <c r="AU35" s="17"/>
      <c r="AV35" s="13"/>
      <c r="AW35" s="17"/>
      <c r="AX35" s="13"/>
      <c r="AY35" s="17"/>
      <c r="AZ35" s="13"/>
      <c r="BA35" s="17"/>
      <c r="BB35" s="13"/>
      <c r="BC35" s="17"/>
    </row>
    <row r="36" spans="1:55" s="91" customFormat="1" ht="5.0999999999999996" customHeight="1">
      <c r="A36" s="546"/>
      <c r="B36" s="546"/>
      <c r="C36" s="546"/>
      <c r="D36" s="13"/>
      <c r="E36" s="17"/>
      <c r="F36" s="13"/>
      <c r="G36" s="17"/>
      <c r="H36" s="13"/>
      <c r="I36" s="17"/>
      <c r="J36" s="17"/>
      <c r="K36" s="17"/>
      <c r="L36" s="17"/>
      <c r="M36" s="17"/>
      <c r="N36" s="17"/>
      <c r="O36" s="17"/>
      <c r="P36" s="17"/>
      <c r="Q36" s="17"/>
      <c r="R36" s="17"/>
      <c r="S36" s="17"/>
      <c r="T36" s="17"/>
      <c r="U36" s="17"/>
      <c r="V36" s="17"/>
      <c r="W36" s="17"/>
      <c r="X36" s="17"/>
      <c r="Y36" s="17"/>
      <c r="Z36" s="17"/>
      <c r="AA36" s="17"/>
      <c r="AB36" s="17"/>
      <c r="AC36" s="17"/>
      <c r="AD36" s="13"/>
      <c r="AE36" s="17"/>
      <c r="AF36" s="13"/>
      <c r="AG36" s="17"/>
      <c r="AH36" s="13"/>
      <c r="AI36" s="17"/>
      <c r="AJ36" s="17"/>
      <c r="AK36" s="17"/>
      <c r="AL36" s="17"/>
      <c r="AM36" s="17"/>
      <c r="AN36" s="17"/>
      <c r="AO36" s="17"/>
      <c r="AP36" s="17"/>
      <c r="AQ36" s="17"/>
      <c r="AR36" s="17"/>
      <c r="AS36" s="17"/>
      <c r="AT36" s="17"/>
      <c r="AU36" s="17"/>
      <c r="AV36" s="17"/>
      <c r="AW36" s="17"/>
      <c r="AX36" s="17"/>
      <c r="AY36" s="17"/>
      <c r="AZ36" s="17"/>
      <c r="BA36" s="17"/>
      <c r="BB36" s="17"/>
      <c r="BC36" s="17"/>
    </row>
    <row r="37" spans="1:55" s="91" customFormat="1" ht="25.5">
      <c r="A37" s="549" t="s">
        <v>4959</v>
      </c>
      <c r="B37" s="549" t="s">
        <v>4239</v>
      </c>
      <c r="C37" s="549" t="s">
        <v>4306</v>
      </c>
      <c r="D37" s="61">
        <f t="shared" ref="D37:D46" si="4">AB37</f>
        <v>1830.9615005999999</v>
      </c>
      <c r="E37" s="232">
        <f t="shared" ref="E37:E46" si="5">AC37</f>
        <v>7.900948569513579</v>
      </c>
      <c r="F37" s="61">
        <v>1275.93325</v>
      </c>
      <c r="G37" s="232">
        <v>8.5306783556271508</v>
      </c>
      <c r="H37" s="61">
        <v>1504.98855</v>
      </c>
      <c r="I37" s="232">
        <v>7.4525067901679396</v>
      </c>
      <c r="J37" s="61">
        <v>1969.4267500000001</v>
      </c>
      <c r="K37" s="232">
        <v>5.8087487102528685</v>
      </c>
      <c r="L37" s="61">
        <v>1427.0252203800001</v>
      </c>
      <c r="M37" s="232">
        <v>8.4412550205611101</v>
      </c>
      <c r="N37" s="61">
        <v>1537.85487038</v>
      </c>
      <c r="O37" s="232">
        <v>7.9635576964254389</v>
      </c>
      <c r="P37" s="61">
        <v>1471.9764</v>
      </c>
      <c r="Q37" s="232">
        <v>8.3764738198248292</v>
      </c>
      <c r="R37" s="61">
        <v>1684.8820000000001</v>
      </c>
      <c r="S37" s="232">
        <v>7.8223149638965799</v>
      </c>
      <c r="T37" s="61">
        <v>1653.0818006</v>
      </c>
      <c r="U37" s="232">
        <v>8.1807557981048209</v>
      </c>
      <c r="V37" s="61">
        <v>1670.5681006</v>
      </c>
      <c r="W37" s="232">
        <v>8.0302902307196096</v>
      </c>
      <c r="X37" s="61">
        <v>1716.4091006000001</v>
      </c>
      <c r="Y37" s="232">
        <v>8.075499865477699</v>
      </c>
      <c r="Z37" s="61">
        <v>1756.0555006</v>
      </c>
      <c r="AA37" s="232">
        <v>8.0087010582494607</v>
      </c>
      <c r="AB37" s="61">
        <v>1830.9615005999999</v>
      </c>
      <c r="AC37" s="232">
        <v>7.900948569513579</v>
      </c>
      <c r="AD37" s="61"/>
      <c r="AE37" s="232"/>
      <c r="AF37" s="61">
        <v>1955.5028006</v>
      </c>
      <c r="AG37" s="232">
        <v>7.6541305455596991</v>
      </c>
      <c r="AH37" s="61">
        <v>1929.1094006000001</v>
      </c>
      <c r="AI37" s="232">
        <v>8.0200890795451816</v>
      </c>
      <c r="AJ37" s="61">
        <v>1961.6798005999999</v>
      </c>
      <c r="AK37" s="232">
        <v>8.1352724701140513</v>
      </c>
      <c r="AL37" s="61">
        <v>1996.3901006000001</v>
      </c>
      <c r="AM37" s="232">
        <v>8.0280717121283782</v>
      </c>
      <c r="AN37" s="61">
        <v>2007.6649506000001</v>
      </c>
      <c r="AO37" s="232">
        <v>7.9762704181363695</v>
      </c>
      <c r="AP37" s="61"/>
      <c r="AQ37" s="232"/>
      <c r="AR37" s="61"/>
      <c r="AS37" s="232"/>
      <c r="AT37" s="61"/>
      <c r="AU37" s="232"/>
      <c r="AV37" s="61"/>
      <c r="AW37" s="232"/>
      <c r="AX37" s="61"/>
      <c r="AY37" s="232"/>
      <c r="AZ37" s="61"/>
      <c r="BA37" s="232"/>
      <c r="BB37" s="61"/>
      <c r="BC37" s="232"/>
    </row>
    <row r="38" spans="1:55" s="91" customFormat="1" ht="12.75">
      <c r="A38" s="545" t="s">
        <v>973</v>
      </c>
      <c r="B38" s="545" t="s">
        <v>972</v>
      </c>
      <c r="C38" s="545" t="s">
        <v>974</v>
      </c>
      <c r="D38" s="13">
        <f t="shared" si="4"/>
        <v>199.74120060000001</v>
      </c>
      <c r="E38" s="17">
        <f t="shared" si="5"/>
        <v>2.6949792951229502E-2</v>
      </c>
      <c r="F38" s="13">
        <v>109.93065</v>
      </c>
      <c r="G38" s="17">
        <v>0.19254899338810405</v>
      </c>
      <c r="H38" s="13">
        <v>282.32985000000002</v>
      </c>
      <c r="I38" s="17">
        <v>8.2559931229375896E-2</v>
      </c>
      <c r="J38" s="13">
        <v>732.80815000000007</v>
      </c>
      <c r="K38" s="17">
        <v>2.7514834544348301E-2</v>
      </c>
      <c r="L38" s="13">
        <v>111.86645</v>
      </c>
      <c r="M38" s="17">
        <v>0.15181589296880302</v>
      </c>
      <c r="N38" s="13">
        <v>217.6979</v>
      </c>
      <c r="O38" s="17">
        <v>7.9588209165086105E-2</v>
      </c>
      <c r="P38" s="13">
        <v>132.50470000000001</v>
      </c>
      <c r="Q38" s="17">
        <v>6.5064461864371606E-2</v>
      </c>
      <c r="R38" s="13">
        <v>261.84559999999999</v>
      </c>
      <c r="S38" s="17">
        <v>2.9510917884432702E-2</v>
      </c>
      <c r="T38" s="13">
        <v>182.92290059999999</v>
      </c>
      <c r="U38" s="17">
        <v>4.5478422727350996E-2</v>
      </c>
      <c r="V38" s="13">
        <v>140.09140059999999</v>
      </c>
      <c r="W38" s="17">
        <v>7.2996600477988199E-2</v>
      </c>
      <c r="X38" s="13">
        <v>168.16910060000004</v>
      </c>
      <c r="Y38" s="17">
        <v>5.8670849548445501E-2</v>
      </c>
      <c r="Z38" s="13">
        <v>193.2587006</v>
      </c>
      <c r="AA38" s="17">
        <v>4.0936526921882904E-2</v>
      </c>
      <c r="AB38" s="13">
        <v>199.74120060000001</v>
      </c>
      <c r="AC38" s="17">
        <v>2.6949792951229502E-2</v>
      </c>
      <c r="AD38" s="13"/>
      <c r="AE38" s="17"/>
      <c r="AF38" s="13">
        <v>233.79260060000004</v>
      </c>
      <c r="AG38" s="17">
        <v>4.7217080316783996E-2</v>
      </c>
      <c r="AH38" s="13">
        <v>183.43190060000001</v>
      </c>
      <c r="AI38" s="17">
        <v>6.7263872639610006E-2</v>
      </c>
      <c r="AJ38" s="13">
        <v>165.26020060000002</v>
      </c>
      <c r="AK38" s="17">
        <v>6.5049890784169798E-2</v>
      </c>
      <c r="AL38" s="13">
        <v>169.54590059999998</v>
      </c>
      <c r="AM38" s="17">
        <v>4.0397632592480394E-2</v>
      </c>
      <c r="AN38" s="13">
        <v>147.47535060000001</v>
      </c>
      <c r="AO38" s="17">
        <v>4.5640216976029303E-2</v>
      </c>
      <c r="AP38" s="13"/>
      <c r="AQ38" s="17"/>
      <c r="AR38" s="13"/>
      <c r="AS38" s="17"/>
      <c r="AT38" s="13"/>
      <c r="AU38" s="17"/>
      <c r="AV38" s="13"/>
      <c r="AW38" s="17"/>
      <c r="AX38" s="13"/>
      <c r="AY38" s="17"/>
      <c r="AZ38" s="13"/>
      <c r="BA38" s="17"/>
      <c r="BB38" s="13"/>
      <c r="BC38" s="17"/>
    </row>
    <row r="39" spans="1:55" s="91" customFormat="1" ht="12.75" customHeight="1">
      <c r="A39" s="545" t="s">
        <v>958</v>
      </c>
      <c r="B39" s="545" t="s">
        <v>196</v>
      </c>
      <c r="C39" s="545" t="s">
        <v>959</v>
      </c>
      <c r="D39" s="13">
        <f t="shared" si="4"/>
        <v>404.7149</v>
      </c>
      <c r="E39" s="17">
        <f t="shared" si="5"/>
        <v>0.264915771571543</v>
      </c>
      <c r="F39" s="13">
        <v>301.40290000000005</v>
      </c>
      <c r="G39" s="17">
        <v>0.43865171834776606</v>
      </c>
      <c r="H39" s="13">
        <v>322.78270000000003</v>
      </c>
      <c r="I39" s="17">
        <v>0.397290753190924</v>
      </c>
      <c r="J39" s="13">
        <v>319.65110000000004</v>
      </c>
      <c r="K39" s="17">
        <v>0.39281398374665399</v>
      </c>
      <c r="L39" s="13">
        <v>320.66487037999997</v>
      </c>
      <c r="M39" s="17">
        <v>0.35827051732812898</v>
      </c>
      <c r="N39" s="13">
        <v>322.94407037999997</v>
      </c>
      <c r="O39" s="17">
        <v>0.37823793716438103</v>
      </c>
      <c r="P39" s="13">
        <v>315.39610000000005</v>
      </c>
      <c r="Q39" s="17">
        <v>0.358670528900009</v>
      </c>
      <c r="R39" s="13">
        <v>312.58550000000002</v>
      </c>
      <c r="S39" s="17">
        <v>0.33691142743345392</v>
      </c>
      <c r="T39" s="13">
        <v>331.85240000000005</v>
      </c>
      <c r="U39" s="17">
        <v>0.29632551399357099</v>
      </c>
      <c r="V39" s="13">
        <v>394.99529999999999</v>
      </c>
      <c r="W39" s="17">
        <v>0.237636807324037</v>
      </c>
      <c r="X39" s="13">
        <v>391.07749999999999</v>
      </c>
      <c r="Y39" s="17">
        <v>0.25084697534376199</v>
      </c>
      <c r="Z39" s="13">
        <v>380.73750000000001</v>
      </c>
      <c r="AA39" s="17">
        <v>0.26557691848058002</v>
      </c>
      <c r="AB39" s="13">
        <v>404.7149</v>
      </c>
      <c r="AC39" s="17">
        <v>0.264915771571543</v>
      </c>
      <c r="AD39" s="13"/>
      <c r="AE39" s="17"/>
      <c r="AF39" s="13">
        <v>427.24790000000002</v>
      </c>
      <c r="AG39" s="17">
        <v>0.31972545681324605</v>
      </c>
      <c r="AH39" s="13">
        <v>408.399</v>
      </c>
      <c r="AI39" s="17">
        <v>0.30055024130813202</v>
      </c>
      <c r="AJ39" s="13">
        <v>410.20709999999997</v>
      </c>
      <c r="AK39" s="17">
        <v>0.32855438874656201</v>
      </c>
      <c r="AL39" s="13">
        <v>431.89509999999996</v>
      </c>
      <c r="AM39" s="17">
        <v>0.31296981836561699</v>
      </c>
      <c r="AN39" s="13">
        <v>451.11379999999997</v>
      </c>
      <c r="AO39" s="17">
        <v>0.31898132577633403</v>
      </c>
      <c r="AP39" s="13"/>
      <c r="AQ39" s="17"/>
      <c r="AR39" s="13"/>
      <c r="AS39" s="17"/>
      <c r="AT39" s="13"/>
      <c r="AU39" s="17"/>
      <c r="AV39" s="13"/>
      <c r="AW39" s="17"/>
      <c r="AX39" s="13"/>
      <c r="AY39" s="17"/>
      <c r="AZ39" s="13"/>
      <c r="BA39" s="17"/>
      <c r="BB39" s="13"/>
      <c r="BC39" s="17"/>
    </row>
    <row r="40" spans="1:55" s="91" customFormat="1" ht="12.75" customHeight="1">
      <c r="A40" s="545" t="s">
        <v>1171</v>
      </c>
      <c r="B40" s="545" t="s">
        <v>1170</v>
      </c>
      <c r="C40" s="545" t="s">
        <v>960</v>
      </c>
      <c r="D40" s="13">
        <f t="shared" si="4"/>
        <v>1226.5054</v>
      </c>
      <c r="E40" s="17">
        <f t="shared" si="5"/>
        <v>11.7029523922194</v>
      </c>
      <c r="F40" s="13">
        <v>864.59969999999998</v>
      </c>
      <c r="G40" s="17">
        <v>12.4117533501342</v>
      </c>
      <c r="H40" s="13">
        <v>899.87599999999998</v>
      </c>
      <c r="I40" s="17">
        <v>12.2954603445364</v>
      </c>
      <c r="J40" s="13">
        <v>916.96749999999997</v>
      </c>
      <c r="K40" s="17">
        <v>12.3168799079575</v>
      </c>
      <c r="L40" s="13">
        <v>994.49390000000005</v>
      </c>
      <c r="M40" s="17">
        <v>11.979978893787099</v>
      </c>
      <c r="N40" s="13">
        <v>997.21289999999999</v>
      </c>
      <c r="O40" s="17">
        <v>12.141158727489399</v>
      </c>
      <c r="P40" s="13">
        <v>1024.0755999999999</v>
      </c>
      <c r="Q40" s="17">
        <v>11.921216700212399</v>
      </c>
      <c r="R40" s="13">
        <v>1110.4508999999998</v>
      </c>
      <c r="S40" s="17">
        <v>11.766964887866699</v>
      </c>
      <c r="T40" s="13">
        <v>1138.3064999999999</v>
      </c>
      <c r="U40" s="17">
        <v>11.786634923897898</v>
      </c>
      <c r="V40" s="13">
        <v>1135.4813999999999</v>
      </c>
      <c r="W40" s="17">
        <v>11.722829700248699</v>
      </c>
      <c r="X40" s="13">
        <v>1157.1624999999999</v>
      </c>
      <c r="Y40" s="17">
        <v>11.8850154831322</v>
      </c>
      <c r="Z40" s="13">
        <v>1182.0593000000001</v>
      </c>
      <c r="AA40" s="17">
        <v>11.805412058430599</v>
      </c>
      <c r="AB40" s="13">
        <v>1226.5054</v>
      </c>
      <c r="AC40" s="17">
        <v>11.7029523922194</v>
      </c>
      <c r="AD40" s="13"/>
      <c r="AE40" s="17"/>
      <c r="AF40" s="13">
        <v>1294.4623000000001</v>
      </c>
      <c r="AG40" s="17">
        <v>11.4487943634975</v>
      </c>
      <c r="AH40" s="13">
        <v>1337.2784999999999</v>
      </c>
      <c r="AI40" s="17">
        <v>11.4684760721121</v>
      </c>
      <c r="AJ40" s="13">
        <v>1386.2125000000001</v>
      </c>
      <c r="AK40" s="17">
        <v>11.407539735790898</v>
      </c>
      <c r="AL40" s="13">
        <v>1394.9491</v>
      </c>
      <c r="AM40" s="17">
        <v>11.387615153126401</v>
      </c>
      <c r="AN40" s="13">
        <v>1409.0758000000001</v>
      </c>
      <c r="AO40" s="17">
        <v>11.2577697168598</v>
      </c>
      <c r="AP40" s="13"/>
      <c r="AQ40" s="17"/>
      <c r="AR40" s="13"/>
      <c r="AS40" s="17"/>
      <c r="AT40" s="13"/>
      <c r="AU40" s="17"/>
      <c r="AV40" s="13"/>
      <c r="AW40" s="17"/>
      <c r="AX40" s="13"/>
      <c r="AY40" s="17"/>
      <c r="AZ40" s="13"/>
      <c r="BA40" s="17"/>
      <c r="BB40" s="13"/>
      <c r="BC40" s="17"/>
    </row>
    <row r="41" spans="1:55" s="91" customFormat="1" ht="12.75" customHeight="1">
      <c r="A41" s="544" t="s">
        <v>962</v>
      </c>
      <c r="B41" s="544" t="s">
        <v>197</v>
      </c>
      <c r="C41" s="544" t="s">
        <v>963</v>
      </c>
      <c r="D41" s="13">
        <f t="shared" si="4"/>
        <v>90.656800000000004</v>
      </c>
      <c r="E41" s="17">
        <f t="shared" si="5"/>
        <v>13.813573311654499</v>
      </c>
      <c r="F41" s="13">
        <v>23.496200000000002</v>
      </c>
      <c r="G41" s="17">
        <v>10.9533559894791</v>
      </c>
      <c r="H41" s="13">
        <v>40.445599999999999</v>
      </c>
      <c r="I41" s="17">
        <v>11.6012771970251</v>
      </c>
      <c r="J41" s="13">
        <v>41.764499999999998</v>
      </c>
      <c r="K41" s="17">
        <v>10.306277699960498</v>
      </c>
      <c r="L41" s="13">
        <v>49.471899999999998</v>
      </c>
      <c r="M41" s="17">
        <v>9.4415197111895797</v>
      </c>
      <c r="N41" s="13">
        <v>48.293999999999997</v>
      </c>
      <c r="O41" s="17">
        <v>10.1799664968733</v>
      </c>
      <c r="P41" s="13">
        <v>72.008600000000001</v>
      </c>
      <c r="Q41" s="17">
        <v>12.5838711209494</v>
      </c>
      <c r="R41" s="13">
        <v>50.599499999999999</v>
      </c>
      <c r="S41" s="17">
        <v>10.750999179833803</v>
      </c>
      <c r="T41" s="13">
        <v>66.524600000000007</v>
      </c>
      <c r="U41" s="17">
        <v>8.5692271580738595</v>
      </c>
      <c r="V41" s="13">
        <v>51.960099999999997</v>
      </c>
      <c r="W41" s="17">
        <v>11.1998258663859</v>
      </c>
      <c r="X41" s="13">
        <v>49.844900000000003</v>
      </c>
      <c r="Y41" s="17">
        <v>11.403427010586798</v>
      </c>
      <c r="Z41" s="13">
        <v>57.301900000000003</v>
      </c>
      <c r="AA41" s="17">
        <v>11.369684321113301</v>
      </c>
      <c r="AB41" s="13">
        <v>90.656800000000004</v>
      </c>
      <c r="AC41" s="17">
        <v>13.813573311654499</v>
      </c>
      <c r="AD41" s="13"/>
      <c r="AE41" s="17"/>
      <c r="AF41" s="13">
        <v>43.5274</v>
      </c>
      <c r="AG41" s="17">
        <v>11.382328418421501</v>
      </c>
      <c r="AH41" s="13">
        <v>46.695399999999999</v>
      </c>
      <c r="AI41" s="17">
        <v>11.4464472945943</v>
      </c>
      <c r="AJ41" s="13">
        <v>66.591300000000004</v>
      </c>
      <c r="AK41" s="17">
        <v>10.237057093043699</v>
      </c>
      <c r="AL41" s="13">
        <v>68.991900000000001</v>
      </c>
      <c r="AM41" s="17">
        <v>11.3244181563343</v>
      </c>
      <c r="AN41" s="13">
        <v>72.682199999999995</v>
      </c>
      <c r="AO41" s="17">
        <v>10.153997264804902</v>
      </c>
      <c r="AP41" s="13"/>
      <c r="AQ41" s="17"/>
      <c r="AR41" s="13"/>
      <c r="AS41" s="17"/>
      <c r="AT41" s="13"/>
      <c r="AU41" s="17"/>
      <c r="AV41" s="13"/>
      <c r="AW41" s="17"/>
      <c r="AX41" s="13"/>
      <c r="AY41" s="17"/>
      <c r="AZ41" s="13"/>
      <c r="BA41" s="17"/>
      <c r="BB41" s="13"/>
      <c r="BC41" s="17"/>
    </row>
    <row r="42" spans="1:55" s="91" customFormat="1" ht="12.75" customHeight="1">
      <c r="A42" s="544" t="s">
        <v>964</v>
      </c>
      <c r="B42" s="544" t="s">
        <v>198</v>
      </c>
      <c r="C42" s="544" t="s">
        <v>965</v>
      </c>
      <c r="D42" s="13">
        <f t="shared" si="4"/>
        <v>95.768899999999988</v>
      </c>
      <c r="E42" s="17">
        <f t="shared" si="5"/>
        <v>11.2444345711395</v>
      </c>
      <c r="F42" s="13">
        <v>76.052300000000002</v>
      </c>
      <c r="G42" s="17">
        <v>11.414159256196101</v>
      </c>
      <c r="H42" s="13">
        <v>77.881</v>
      </c>
      <c r="I42" s="17">
        <v>10.463558916808999</v>
      </c>
      <c r="J42" s="13">
        <v>86.195100000000011</v>
      </c>
      <c r="K42" s="17">
        <v>10.276698907478501</v>
      </c>
      <c r="L42" s="13">
        <v>112.4068</v>
      </c>
      <c r="M42" s="17">
        <v>11.896261934331399</v>
      </c>
      <c r="N42" s="13">
        <v>114.5274</v>
      </c>
      <c r="O42" s="17">
        <v>11.8646582302576</v>
      </c>
      <c r="P42" s="13">
        <v>101.82599999999999</v>
      </c>
      <c r="Q42" s="17">
        <v>9.2867445151532984</v>
      </c>
      <c r="R42" s="13">
        <v>106.4757</v>
      </c>
      <c r="S42" s="17">
        <v>9.5706878001271694</v>
      </c>
      <c r="T42" s="13">
        <v>93.668499999999995</v>
      </c>
      <c r="U42" s="17">
        <v>11.166245963157301</v>
      </c>
      <c r="V42" s="13">
        <v>118.50149999999999</v>
      </c>
      <c r="W42" s="17">
        <v>9.9399729286127201</v>
      </c>
      <c r="X42" s="13">
        <v>140.32300000000001</v>
      </c>
      <c r="Y42" s="17">
        <v>13.101270647007301</v>
      </c>
      <c r="Z42" s="13">
        <v>127.8847</v>
      </c>
      <c r="AA42" s="17">
        <v>13.180250804044599</v>
      </c>
      <c r="AB42" s="13">
        <v>95.768899999999988</v>
      </c>
      <c r="AC42" s="17">
        <v>11.2444345711395</v>
      </c>
      <c r="AD42" s="13"/>
      <c r="AE42" s="17"/>
      <c r="AF42" s="13">
        <v>100.536</v>
      </c>
      <c r="AG42" s="17">
        <v>10.8270805880481</v>
      </c>
      <c r="AH42" s="13">
        <v>109.85119999999999</v>
      </c>
      <c r="AI42" s="17">
        <v>11.303885182865496</v>
      </c>
      <c r="AJ42" s="13">
        <v>121.3595</v>
      </c>
      <c r="AK42" s="17">
        <v>11.618588590097998</v>
      </c>
      <c r="AL42" s="13">
        <v>154.06489999999999</v>
      </c>
      <c r="AM42" s="17">
        <v>11.527952369423499</v>
      </c>
      <c r="AN42" s="13">
        <v>169.8629</v>
      </c>
      <c r="AO42" s="17">
        <v>10.9611830482112</v>
      </c>
      <c r="AP42" s="13"/>
      <c r="AQ42" s="17"/>
      <c r="AR42" s="13"/>
      <c r="AS42" s="17"/>
      <c r="AT42" s="13"/>
      <c r="AU42" s="17"/>
      <c r="AV42" s="13"/>
      <c r="AW42" s="17"/>
      <c r="AX42" s="13"/>
      <c r="AY42" s="17"/>
      <c r="AZ42" s="13"/>
      <c r="BA42" s="17"/>
      <c r="BB42" s="13"/>
      <c r="BC42" s="17"/>
    </row>
    <row r="43" spans="1:55" s="91" customFormat="1" ht="12.75" customHeight="1">
      <c r="A43" s="544" t="s">
        <v>966</v>
      </c>
      <c r="B43" s="544" t="s">
        <v>199</v>
      </c>
      <c r="C43" s="544" t="s">
        <v>967</v>
      </c>
      <c r="D43" s="13">
        <f t="shared" si="4"/>
        <v>155.45180000000002</v>
      </c>
      <c r="E43" s="17">
        <f t="shared" si="5"/>
        <v>11.5620492782972</v>
      </c>
      <c r="F43" s="13">
        <v>140.30199999999999</v>
      </c>
      <c r="G43" s="17">
        <v>11.3655826930479</v>
      </c>
      <c r="H43" s="13">
        <v>142.65690000000001</v>
      </c>
      <c r="I43" s="17">
        <v>11.698746229589998</v>
      </c>
      <c r="J43" s="13">
        <v>144.6807</v>
      </c>
      <c r="K43" s="17">
        <v>12.1849652994491</v>
      </c>
      <c r="L43" s="13">
        <v>131.0916</v>
      </c>
      <c r="M43" s="17">
        <v>11.443922791391699</v>
      </c>
      <c r="N43" s="13">
        <v>132.6678</v>
      </c>
      <c r="O43" s="17">
        <v>11.506225248326999</v>
      </c>
      <c r="P43" s="13">
        <v>134.82339999999999</v>
      </c>
      <c r="Q43" s="17">
        <v>11.606466852193298</v>
      </c>
      <c r="R43" s="13">
        <v>171.15379999999999</v>
      </c>
      <c r="S43" s="17">
        <v>12.415254426136</v>
      </c>
      <c r="T43" s="13">
        <v>160.87100000000001</v>
      </c>
      <c r="U43" s="17">
        <v>12.754549315911499</v>
      </c>
      <c r="V43" s="13">
        <v>160.98330000000001</v>
      </c>
      <c r="W43" s="17">
        <v>12.5548481799044</v>
      </c>
      <c r="X43" s="13">
        <v>133.7011</v>
      </c>
      <c r="Y43" s="17">
        <v>11.571091554220599</v>
      </c>
      <c r="Z43" s="13">
        <v>147.37480000000002</v>
      </c>
      <c r="AA43" s="17">
        <v>11.614841716494301</v>
      </c>
      <c r="AB43" s="13">
        <v>155.45180000000002</v>
      </c>
      <c r="AC43" s="17">
        <v>11.5620492782972</v>
      </c>
      <c r="AD43" s="13"/>
      <c r="AE43" s="17"/>
      <c r="AF43" s="13">
        <v>210.47289999999998</v>
      </c>
      <c r="AG43" s="17">
        <v>11.6594830973489</v>
      </c>
      <c r="AH43" s="13">
        <v>224.3236</v>
      </c>
      <c r="AI43" s="17">
        <v>11.081997556209</v>
      </c>
      <c r="AJ43" s="13">
        <v>214.5112</v>
      </c>
      <c r="AK43" s="17">
        <v>10.866958335975001</v>
      </c>
      <c r="AL43" s="13">
        <v>250.53729999999999</v>
      </c>
      <c r="AM43" s="17">
        <v>11.0471178742646</v>
      </c>
      <c r="AN43" s="13">
        <v>262.2586</v>
      </c>
      <c r="AO43" s="17">
        <v>11.121278615839501</v>
      </c>
      <c r="AP43" s="13"/>
      <c r="AQ43" s="17"/>
      <c r="AR43" s="13"/>
      <c r="AS43" s="17"/>
      <c r="AT43" s="13"/>
      <c r="AU43" s="17"/>
      <c r="AV43" s="13"/>
      <c r="AW43" s="17"/>
      <c r="AX43" s="13"/>
      <c r="AY43" s="17"/>
      <c r="AZ43" s="13"/>
      <c r="BA43" s="17"/>
      <c r="BB43" s="13"/>
      <c r="BC43" s="17"/>
    </row>
    <row r="44" spans="1:55" s="91" customFormat="1" ht="12.75" customHeight="1">
      <c r="A44" s="544" t="s">
        <v>968</v>
      </c>
      <c r="B44" s="544" t="s">
        <v>200</v>
      </c>
      <c r="C44" s="544" t="s">
        <v>969</v>
      </c>
      <c r="D44" s="13">
        <f t="shared" si="4"/>
        <v>455.06319999999999</v>
      </c>
      <c r="E44" s="17">
        <f t="shared" si="5"/>
        <v>11.538144413786899</v>
      </c>
      <c r="F44" s="13">
        <v>266.14109999999999</v>
      </c>
      <c r="G44" s="17">
        <v>12.691797561519099</v>
      </c>
      <c r="H44" s="13">
        <v>265.96940000000001</v>
      </c>
      <c r="I44" s="17">
        <v>12.660609273096799</v>
      </c>
      <c r="J44" s="13">
        <v>261.2013</v>
      </c>
      <c r="K44" s="17">
        <v>12.689124721048502</v>
      </c>
      <c r="L44" s="13">
        <v>325.22129999999999</v>
      </c>
      <c r="M44" s="17">
        <v>11.8785419958656</v>
      </c>
      <c r="N44" s="13">
        <v>275.57650000000001</v>
      </c>
      <c r="O44" s="17">
        <v>12.751335683557899</v>
      </c>
      <c r="P44" s="13">
        <v>283.88279999999997</v>
      </c>
      <c r="Q44" s="17">
        <v>12.548865838296598</v>
      </c>
      <c r="R44" s="13">
        <v>299.47810000000004</v>
      </c>
      <c r="S44" s="17">
        <v>12.035169857161499</v>
      </c>
      <c r="T44" s="13">
        <v>325.84949999999998</v>
      </c>
      <c r="U44" s="17">
        <v>11.8122642723098</v>
      </c>
      <c r="V44" s="13">
        <v>311.06049999999999</v>
      </c>
      <c r="W44" s="17">
        <v>11.710264594829601</v>
      </c>
      <c r="X44" s="13">
        <v>407.22800000000001</v>
      </c>
      <c r="Y44" s="17">
        <v>11.765437958588301</v>
      </c>
      <c r="Z44" s="13">
        <v>433.33100000000002</v>
      </c>
      <c r="AA44" s="17">
        <v>11.598627397993699</v>
      </c>
      <c r="AB44" s="13">
        <v>455.06319999999999</v>
      </c>
      <c r="AC44" s="17">
        <v>11.538144413786899</v>
      </c>
      <c r="AD44" s="13"/>
      <c r="AE44" s="17"/>
      <c r="AF44" s="13">
        <v>405.14580000000001</v>
      </c>
      <c r="AG44" s="17">
        <v>11.3365577256385</v>
      </c>
      <c r="AH44" s="13">
        <v>398.98720000000003</v>
      </c>
      <c r="AI44" s="17">
        <v>11.4426468844113</v>
      </c>
      <c r="AJ44" s="13">
        <v>404.30059999999997</v>
      </c>
      <c r="AK44" s="17">
        <v>11.425290412628598</v>
      </c>
      <c r="AL44" s="13">
        <v>329.88190000000003</v>
      </c>
      <c r="AM44" s="17">
        <v>11.0811999536804</v>
      </c>
      <c r="AN44" s="13">
        <v>364.94759999999997</v>
      </c>
      <c r="AO44" s="17">
        <v>10.878304819650801</v>
      </c>
      <c r="AP44" s="13"/>
      <c r="AQ44" s="17"/>
      <c r="AR44" s="13"/>
      <c r="AS44" s="17"/>
      <c r="AT44" s="13"/>
      <c r="AU44" s="17"/>
      <c r="AV44" s="13"/>
      <c r="AW44" s="17"/>
      <c r="AX44" s="13"/>
      <c r="AY44" s="17"/>
      <c r="AZ44" s="13"/>
      <c r="BA44" s="17"/>
      <c r="BB44" s="13"/>
      <c r="BC44" s="17"/>
    </row>
    <row r="45" spans="1:55" s="91" customFormat="1" ht="12.75" customHeight="1">
      <c r="A45" s="544" t="s">
        <v>4205</v>
      </c>
      <c r="B45" s="544" t="s">
        <v>3959</v>
      </c>
      <c r="C45" s="544" t="s">
        <v>4157</v>
      </c>
      <c r="D45" s="13">
        <f t="shared" si="4"/>
        <v>426.98159999999996</v>
      </c>
      <c r="E45" s="17">
        <f t="shared" si="5"/>
        <v>11.578807011824402</v>
      </c>
      <c r="F45" s="13">
        <v>343.93109999999996</v>
      </c>
      <c r="G45" s="17">
        <v>12.912642209442502</v>
      </c>
      <c r="H45" s="13">
        <v>368.72129999999999</v>
      </c>
      <c r="I45" s="17">
        <v>12.699337377580299</v>
      </c>
      <c r="J45" s="13">
        <v>378.9905</v>
      </c>
      <c r="K45" s="17">
        <v>12.770290416250498</v>
      </c>
      <c r="L45" s="13">
        <v>371.64519999999999</v>
      </c>
      <c r="M45" s="17">
        <v>12.589635628282002</v>
      </c>
      <c r="N45" s="13">
        <v>421.72770000000003</v>
      </c>
      <c r="O45" s="17">
        <v>12.216476176452199</v>
      </c>
      <c r="P45" s="13">
        <v>426.69890000000004</v>
      </c>
      <c r="Q45" s="17">
        <v>12.0915561722798</v>
      </c>
      <c r="R45" s="13">
        <v>479.20479999999998</v>
      </c>
      <c r="S45" s="17">
        <v>11.9462607657519</v>
      </c>
      <c r="T45" s="13">
        <v>485.14600000000002</v>
      </c>
      <c r="U45" s="17">
        <v>11.992571481574599</v>
      </c>
      <c r="V45" s="13">
        <v>489.9212</v>
      </c>
      <c r="W45" s="17">
        <v>11.930049014004702</v>
      </c>
      <c r="X45" s="13">
        <v>422.41950000000003</v>
      </c>
      <c r="Y45" s="17">
        <v>11.736502017544201</v>
      </c>
      <c r="Z45" s="13">
        <v>412.78120000000001</v>
      </c>
      <c r="AA45" s="17">
        <v>11.710056199264899</v>
      </c>
      <c r="AB45" s="13">
        <v>426.98159999999996</v>
      </c>
      <c r="AC45" s="17">
        <v>11.578807011824402</v>
      </c>
      <c r="AD45" s="13"/>
      <c r="AE45" s="17"/>
      <c r="AF45" s="13">
        <v>532.8972</v>
      </c>
      <c r="AG45" s="17">
        <v>11.569902249439499</v>
      </c>
      <c r="AH45" s="13">
        <v>555.31459999999993</v>
      </c>
      <c r="AI45" s="17">
        <v>11.672086889125602</v>
      </c>
      <c r="AJ45" s="13">
        <v>577.47259999999994</v>
      </c>
      <c r="AK45" s="17">
        <v>11.681595080008998</v>
      </c>
      <c r="AL45" s="13">
        <v>585.65250000000003</v>
      </c>
      <c r="AM45" s="17">
        <v>11.666377228817401</v>
      </c>
      <c r="AN45" s="13">
        <v>536.2278</v>
      </c>
      <c r="AO45" s="17">
        <v>11.814469482932401</v>
      </c>
      <c r="AP45" s="13"/>
      <c r="AQ45" s="17"/>
      <c r="AR45" s="13"/>
      <c r="AS45" s="17"/>
      <c r="AT45" s="13"/>
      <c r="AU45" s="17"/>
      <c r="AV45" s="13"/>
      <c r="AW45" s="17"/>
      <c r="AX45" s="13"/>
      <c r="AY45" s="17"/>
      <c r="AZ45" s="13"/>
      <c r="BA45" s="17"/>
      <c r="BB45" s="13"/>
      <c r="BC45" s="17"/>
    </row>
    <row r="46" spans="1:55" s="91" customFormat="1" ht="12.75" customHeight="1" thickBot="1">
      <c r="A46" s="547" t="s">
        <v>4206</v>
      </c>
      <c r="B46" s="547" t="s">
        <v>3960</v>
      </c>
      <c r="C46" s="547" t="s">
        <v>4207</v>
      </c>
      <c r="D46" s="146">
        <f t="shared" si="4"/>
        <v>2.5831</v>
      </c>
      <c r="E46" s="192">
        <f t="shared" si="5"/>
        <v>12.6626870814138</v>
      </c>
      <c r="F46" s="146">
        <v>14.677</v>
      </c>
      <c r="G46" s="192">
        <v>13.1008196497922</v>
      </c>
      <c r="H46" s="146">
        <v>4.2018000000000004</v>
      </c>
      <c r="I46" s="192">
        <v>14.6363258603456</v>
      </c>
      <c r="J46" s="146">
        <v>4.1353999999999997</v>
      </c>
      <c r="K46" s="192">
        <v>14.696769357256899</v>
      </c>
      <c r="L46" s="146">
        <v>4.6571000000000007</v>
      </c>
      <c r="M46" s="192">
        <v>14.4876869725795</v>
      </c>
      <c r="N46" s="146">
        <v>4.4195000000000002</v>
      </c>
      <c r="O46" s="192">
        <v>14.562709582532001</v>
      </c>
      <c r="P46" s="146">
        <v>4.8359000000000005</v>
      </c>
      <c r="Q46" s="192">
        <v>14.426258607498099</v>
      </c>
      <c r="R46" s="146">
        <v>3.5390000000000001</v>
      </c>
      <c r="S46" s="192">
        <v>14.044252048601301</v>
      </c>
      <c r="T46" s="146">
        <v>6.2468999999999992</v>
      </c>
      <c r="U46" s="192">
        <v>13.095716915590099</v>
      </c>
      <c r="V46" s="146">
        <v>3.0548000000000002</v>
      </c>
      <c r="W46" s="192">
        <v>13.9792215529658</v>
      </c>
      <c r="X46" s="146">
        <v>3.6459999999999999</v>
      </c>
      <c r="Y46" s="192">
        <v>13.7331862314866</v>
      </c>
      <c r="Z46" s="146">
        <v>3.3856999999999999</v>
      </c>
      <c r="AA46" s="192">
        <v>13.6365732344862</v>
      </c>
      <c r="AB46" s="146">
        <v>2.5831</v>
      </c>
      <c r="AC46" s="192">
        <v>12.6626870814138</v>
      </c>
      <c r="AD46" s="146"/>
      <c r="AE46" s="192"/>
      <c r="AF46" s="146">
        <v>1.883</v>
      </c>
      <c r="AG46" s="192">
        <v>12.504336696760499</v>
      </c>
      <c r="AH46" s="146">
        <v>2.1065</v>
      </c>
      <c r="AI46" s="192">
        <v>12.9129845715642</v>
      </c>
      <c r="AJ46" s="146">
        <v>1.9773000000000001</v>
      </c>
      <c r="AK46" s="192">
        <v>12.851873261518199</v>
      </c>
      <c r="AL46" s="146">
        <v>5.8206000000000007</v>
      </c>
      <c r="AM46" s="192">
        <v>12.396004707418502</v>
      </c>
      <c r="AN46" s="146">
        <v>3.0966999999999998</v>
      </c>
      <c r="AO46" s="192">
        <v>13.313687150838</v>
      </c>
      <c r="AP46" s="146"/>
      <c r="AQ46" s="192"/>
      <c r="AR46" s="146"/>
      <c r="AS46" s="192"/>
      <c r="AT46" s="146"/>
      <c r="AU46" s="192"/>
      <c r="AV46" s="146"/>
      <c r="AW46" s="192"/>
      <c r="AX46" s="146"/>
      <c r="AY46" s="192"/>
      <c r="AZ46" s="146"/>
      <c r="BA46" s="192"/>
      <c r="BB46" s="146"/>
      <c r="BC46" s="192"/>
    </row>
    <row r="47" spans="1:55" s="91" customFormat="1" ht="5.0999999999999996" customHeight="1">
      <c r="A47" s="237"/>
      <c r="B47" s="237"/>
      <c r="C47" s="237"/>
      <c r="D47" s="203"/>
      <c r="E47" s="203"/>
      <c r="AD47" s="203"/>
      <c r="AE47" s="203"/>
    </row>
    <row r="48" spans="1:55" s="91" customFormat="1" ht="12.75" customHeight="1">
      <c r="A48" s="233" t="s">
        <v>2543</v>
      </c>
      <c r="B48" s="233" t="s">
        <v>2544</v>
      </c>
      <c r="C48" s="233" t="s">
        <v>2545</v>
      </c>
      <c r="F48" s="95"/>
      <c r="G48" s="95"/>
      <c r="H48" s="95"/>
      <c r="I48" s="95"/>
      <c r="J48" s="95"/>
      <c r="K48" s="95"/>
      <c r="L48" s="95"/>
      <c r="M48" s="95"/>
      <c r="N48" s="95"/>
      <c r="O48" s="95"/>
      <c r="P48" s="95"/>
      <c r="Q48" s="95"/>
      <c r="R48" s="95"/>
      <c r="S48" s="95"/>
      <c r="T48" s="95"/>
      <c r="U48" s="95"/>
      <c r="V48" s="95"/>
      <c r="W48" s="95"/>
      <c r="X48" s="95"/>
      <c r="Y48" s="95"/>
      <c r="Z48" s="95"/>
      <c r="AA48" s="95"/>
      <c r="AB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row>
    <row r="49" spans="1:54" s="91" customFormat="1" ht="12.75">
      <c r="A49" s="233" t="s">
        <v>4973</v>
      </c>
      <c r="B49" s="233" t="s">
        <v>4214</v>
      </c>
      <c r="C49" s="233" t="s">
        <v>4228</v>
      </c>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row>
  </sheetData>
  <mergeCells count="31">
    <mergeCell ref="A6:A10"/>
    <mergeCell ref="B6:B10"/>
    <mergeCell ref="C6:C10"/>
    <mergeCell ref="D6:E7"/>
    <mergeCell ref="F6:AC6"/>
    <mergeCell ref="F7:G7"/>
    <mergeCell ref="H7:I7"/>
    <mergeCell ref="J7:K7"/>
    <mergeCell ref="L7:M7"/>
    <mergeCell ref="N7:O7"/>
    <mergeCell ref="AB7:AC7"/>
    <mergeCell ref="P7:Q7"/>
    <mergeCell ref="R7:S7"/>
    <mergeCell ref="T7:U7"/>
    <mergeCell ref="V7:W7"/>
    <mergeCell ref="X7:Y7"/>
    <mergeCell ref="Z7:AA7"/>
    <mergeCell ref="AD6:AE7"/>
    <mergeCell ref="AF6:BC6"/>
    <mergeCell ref="AF7:AG7"/>
    <mergeCell ref="AH7:AI7"/>
    <mergeCell ref="AJ7:AK7"/>
    <mergeCell ref="AL7:AM7"/>
    <mergeCell ref="AN7:AO7"/>
    <mergeCell ref="AP7:AQ7"/>
    <mergeCell ref="AR7:AS7"/>
    <mergeCell ref="AT7:AU7"/>
    <mergeCell ref="AV7:AW7"/>
    <mergeCell ref="AX7:AY7"/>
    <mergeCell ref="AZ7:BA7"/>
    <mergeCell ref="BB7:BC7"/>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9"/>
  <sheetViews>
    <sheetView zoomScale="80" zoomScaleNormal="80" workbookViewId="0">
      <pane xSplit="3" ySplit="10" topLeftCell="AB11"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35" customWidth="1"/>
    <col min="4" max="55" width="14.5703125" style="235" customWidth="1"/>
    <col min="56" max="16384" width="9.140625" style="235"/>
  </cols>
  <sheetData>
    <row r="1" spans="1:55" ht="15" customHeight="1">
      <c r="A1" s="49" t="s">
        <v>595</v>
      </c>
      <c r="B1" s="234" t="s">
        <v>202</v>
      </c>
      <c r="C1" s="49" t="s">
        <v>596</v>
      </c>
    </row>
    <row r="2" spans="1:55" ht="5.0999999999999996" customHeight="1">
      <c r="A2" s="234"/>
      <c r="B2" s="234"/>
      <c r="C2" s="234"/>
    </row>
    <row r="3" spans="1:55" s="173" customFormat="1" ht="18.75" customHeight="1">
      <c r="A3" s="93" t="s">
        <v>4879</v>
      </c>
      <c r="B3" s="93" t="s">
        <v>4880</v>
      </c>
      <c r="C3" s="93" t="s">
        <v>4807</v>
      </c>
    </row>
    <row r="4" spans="1:55" s="173" customFormat="1" ht="5.0999999999999996" customHeight="1">
      <c r="A4" s="1153"/>
      <c r="B4" s="1153"/>
      <c r="C4" s="1153"/>
    </row>
    <row r="5" spans="1:55" s="95" customFormat="1" ht="12.75" customHeight="1" thickBot="1">
      <c r="A5" s="1154" t="s">
        <v>3155</v>
      </c>
      <c r="B5" s="1154" t="s">
        <v>3155</v>
      </c>
      <c r="C5" s="1154" t="s">
        <v>3156</v>
      </c>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7"/>
      <c r="BA5" s="97"/>
      <c r="BB5" s="97"/>
      <c r="BC5" s="97"/>
    </row>
    <row r="6" spans="1:55" s="91" customFormat="1" ht="17.100000000000001" customHeight="1">
      <c r="A6" s="1445"/>
      <c r="B6" s="1445"/>
      <c r="C6" s="1445"/>
      <c r="D6" s="1457">
        <v>2018</v>
      </c>
      <c r="E6" s="1458"/>
      <c r="F6" s="1461">
        <v>2018</v>
      </c>
      <c r="G6" s="1462"/>
      <c r="H6" s="1462"/>
      <c r="I6" s="1462"/>
      <c r="J6" s="1462"/>
      <c r="K6" s="1462"/>
      <c r="L6" s="1462"/>
      <c r="M6" s="1462"/>
      <c r="N6" s="1462"/>
      <c r="O6" s="1462"/>
      <c r="P6" s="1462"/>
      <c r="Q6" s="1462"/>
      <c r="R6" s="1462"/>
      <c r="S6" s="1462"/>
      <c r="T6" s="1462"/>
      <c r="U6" s="1462"/>
      <c r="V6" s="1462"/>
      <c r="W6" s="1462"/>
      <c r="X6" s="1462"/>
      <c r="Y6" s="1462"/>
      <c r="Z6" s="1462"/>
      <c r="AA6" s="1462"/>
      <c r="AB6" s="1462"/>
      <c r="AC6" s="1463"/>
      <c r="AD6" s="1457">
        <v>2019</v>
      </c>
      <c r="AE6" s="1458"/>
      <c r="AF6" s="1461">
        <v>2019</v>
      </c>
      <c r="AG6" s="1462"/>
      <c r="AH6" s="1462"/>
      <c r="AI6" s="1462"/>
      <c r="AJ6" s="1462"/>
      <c r="AK6" s="1462"/>
      <c r="AL6" s="1462"/>
      <c r="AM6" s="1462"/>
      <c r="AN6" s="1462"/>
      <c r="AO6" s="1462"/>
      <c r="AP6" s="1462"/>
      <c r="AQ6" s="1462"/>
      <c r="AR6" s="1462"/>
      <c r="AS6" s="1462"/>
      <c r="AT6" s="1462"/>
      <c r="AU6" s="1462"/>
      <c r="AV6" s="1462"/>
      <c r="AW6" s="1462"/>
      <c r="AX6" s="1462"/>
      <c r="AY6" s="1462"/>
      <c r="AZ6" s="1462"/>
      <c r="BA6" s="1462"/>
      <c r="BB6" s="1462"/>
      <c r="BC6" s="1463"/>
    </row>
    <row r="7" spans="1:55" s="91" customFormat="1" ht="17.100000000000001" customHeight="1">
      <c r="A7" s="1465"/>
      <c r="B7" s="1465"/>
      <c r="C7" s="1465"/>
      <c r="D7" s="1459"/>
      <c r="E7" s="1460"/>
      <c r="F7" s="1464" t="s">
        <v>777</v>
      </c>
      <c r="G7" s="1464"/>
      <c r="H7" s="1464" t="s">
        <v>778</v>
      </c>
      <c r="I7" s="1464"/>
      <c r="J7" s="1464" t="s">
        <v>779</v>
      </c>
      <c r="K7" s="1464"/>
      <c r="L7" s="1464" t="s">
        <v>780</v>
      </c>
      <c r="M7" s="1464"/>
      <c r="N7" s="1464" t="s">
        <v>781</v>
      </c>
      <c r="O7" s="1464"/>
      <c r="P7" s="1464" t="s">
        <v>782</v>
      </c>
      <c r="Q7" s="1464"/>
      <c r="R7" s="1464" t="s">
        <v>783</v>
      </c>
      <c r="S7" s="1464"/>
      <c r="T7" s="1464" t="s">
        <v>784</v>
      </c>
      <c r="U7" s="1464"/>
      <c r="V7" s="1464" t="s">
        <v>785</v>
      </c>
      <c r="W7" s="1464"/>
      <c r="X7" s="1464" t="s">
        <v>786</v>
      </c>
      <c r="Y7" s="1464"/>
      <c r="Z7" s="1464" t="s">
        <v>787</v>
      </c>
      <c r="AA7" s="1464"/>
      <c r="AB7" s="1464" t="s">
        <v>788</v>
      </c>
      <c r="AC7" s="1464"/>
      <c r="AD7" s="1459"/>
      <c r="AE7" s="1460"/>
      <c r="AF7" s="1464" t="s">
        <v>777</v>
      </c>
      <c r="AG7" s="1464"/>
      <c r="AH7" s="1464" t="s">
        <v>778</v>
      </c>
      <c r="AI7" s="1464"/>
      <c r="AJ7" s="1464" t="s">
        <v>779</v>
      </c>
      <c r="AK7" s="1464"/>
      <c r="AL7" s="1464" t="s">
        <v>780</v>
      </c>
      <c r="AM7" s="1464"/>
      <c r="AN7" s="1464" t="s">
        <v>781</v>
      </c>
      <c r="AO7" s="1464"/>
      <c r="AP7" s="1464" t="s">
        <v>782</v>
      </c>
      <c r="AQ7" s="1464"/>
      <c r="AR7" s="1464" t="s">
        <v>783</v>
      </c>
      <c r="AS7" s="1464"/>
      <c r="AT7" s="1464" t="s">
        <v>784</v>
      </c>
      <c r="AU7" s="1464"/>
      <c r="AV7" s="1464" t="s">
        <v>785</v>
      </c>
      <c r="AW7" s="1464"/>
      <c r="AX7" s="1464" t="s">
        <v>786</v>
      </c>
      <c r="AY7" s="1464"/>
      <c r="AZ7" s="1464" t="s">
        <v>787</v>
      </c>
      <c r="BA7" s="1464"/>
      <c r="BB7" s="1464" t="s">
        <v>788</v>
      </c>
      <c r="BC7" s="1464"/>
    </row>
    <row r="8" spans="1:55" s="91" customFormat="1" ht="51">
      <c r="A8" s="1465"/>
      <c r="B8" s="1465"/>
      <c r="C8" s="1465"/>
      <c r="D8" s="1174" t="s">
        <v>4201</v>
      </c>
      <c r="E8" s="1174" t="s">
        <v>4202</v>
      </c>
      <c r="F8" s="1174" t="s">
        <v>4201</v>
      </c>
      <c r="G8" s="1174" t="s">
        <v>4202</v>
      </c>
      <c r="H8" s="1174" t="s">
        <v>4201</v>
      </c>
      <c r="I8" s="1174" t="s">
        <v>4202</v>
      </c>
      <c r="J8" s="1174" t="s">
        <v>4201</v>
      </c>
      <c r="K8" s="1174" t="s">
        <v>4202</v>
      </c>
      <c r="L8" s="1174" t="s">
        <v>4201</v>
      </c>
      <c r="M8" s="1174" t="s">
        <v>4202</v>
      </c>
      <c r="N8" s="1174" t="s">
        <v>4201</v>
      </c>
      <c r="O8" s="1174" t="s">
        <v>4202</v>
      </c>
      <c r="P8" s="1174" t="s">
        <v>4201</v>
      </c>
      <c r="Q8" s="1174" t="s">
        <v>4202</v>
      </c>
      <c r="R8" s="1174" t="s">
        <v>4201</v>
      </c>
      <c r="S8" s="1174" t="s">
        <v>4202</v>
      </c>
      <c r="T8" s="1174" t="s">
        <v>4201</v>
      </c>
      <c r="U8" s="1174" t="s">
        <v>4202</v>
      </c>
      <c r="V8" s="1174" t="s">
        <v>4201</v>
      </c>
      <c r="W8" s="1174" t="s">
        <v>4202</v>
      </c>
      <c r="X8" s="1174" t="s">
        <v>4201</v>
      </c>
      <c r="Y8" s="1174" t="s">
        <v>4202</v>
      </c>
      <c r="Z8" s="1174" t="s">
        <v>4201</v>
      </c>
      <c r="AA8" s="1174" t="s">
        <v>4202</v>
      </c>
      <c r="AB8" s="1174" t="s">
        <v>4201</v>
      </c>
      <c r="AC8" s="1174" t="s">
        <v>4202</v>
      </c>
      <c r="AD8" s="1174" t="s">
        <v>4201</v>
      </c>
      <c r="AE8" s="1174" t="s">
        <v>4202</v>
      </c>
      <c r="AF8" s="1174" t="s">
        <v>4201</v>
      </c>
      <c r="AG8" s="1174" t="s">
        <v>4202</v>
      </c>
      <c r="AH8" s="1174" t="s">
        <v>4201</v>
      </c>
      <c r="AI8" s="1174" t="s">
        <v>4202</v>
      </c>
      <c r="AJ8" s="1174" t="s">
        <v>4201</v>
      </c>
      <c r="AK8" s="1174" t="s">
        <v>4202</v>
      </c>
      <c r="AL8" s="1174" t="s">
        <v>4201</v>
      </c>
      <c r="AM8" s="1174" t="s">
        <v>4202</v>
      </c>
      <c r="AN8" s="1174" t="s">
        <v>4201</v>
      </c>
      <c r="AO8" s="1174" t="s">
        <v>4202</v>
      </c>
      <c r="AP8" s="1174" t="s">
        <v>4201</v>
      </c>
      <c r="AQ8" s="1174" t="s">
        <v>4202</v>
      </c>
      <c r="AR8" s="1174" t="s">
        <v>4201</v>
      </c>
      <c r="AS8" s="1174" t="s">
        <v>4202</v>
      </c>
      <c r="AT8" s="1174" t="s">
        <v>4201</v>
      </c>
      <c r="AU8" s="1174" t="s">
        <v>4202</v>
      </c>
      <c r="AV8" s="1174" t="s">
        <v>4201</v>
      </c>
      <c r="AW8" s="1174" t="s">
        <v>4202</v>
      </c>
      <c r="AX8" s="1174" t="s">
        <v>4201</v>
      </c>
      <c r="AY8" s="1174" t="s">
        <v>4202</v>
      </c>
      <c r="AZ8" s="1174" t="s">
        <v>4201</v>
      </c>
      <c r="BA8" s="1174" t="s">
        <v>4202</v>
      </c>
      <c r="BB8" s="1174" t="s">
        <v>4201</v>
      </c>
      <c r="BC8" s="1174" t="s">
        <v>4202</v>
      </c>
    </row>
    <row r="9" spans="1:55" s="91" customFormat="1" ht="25.5">
      <c r="A9" s="1465"/>
      <c r="B9" s="1465"/>
      <c r="C9" s="1465"/>
      <c r="D9" s="1174" t="s">
        <v>4200</v>
      </c>
      <c r="E9" s="1174" t="s">
        <v>4199</v>
      </c>
      <c r="F9" s="1174" t="s">
        <v>4200</v>
      </c>
      <c r="G9" s="1174" t="s">
        <v>4199</v>
      </c>
      <c r="H9" s="1174" t="s">
        <v>4200</v>
      </c>
      <c r="I9" s="1174" t="s">
        <v>4199</v>
      </c>
      <c r="J9" s="1174" t="s">
        <v>4200</v>
      </c>
      <c r="K9" s="1174" t="s">
        <v>4199</v>
      </c>
      <c r="L9" s="1174" t="s">
        <v>4200</v>
      </c>
      <c r="M9" s="1174" t="s">
        <v>4199</v>
      </c>
      <c r="N9" s="1174" t="s">
        <v>4200</v>
      </c>
      <c r="O9" s="1174" t="s">
        <v>4199</v>
      </c>
      <c r="P9" s="1174" t="s">
        <v>4200</v>
      </c>
      <c r="Q9" s="1174" t="s">
        <v>4199</v>
      </c>
      <c r="R9" s="1174" t="s">
        <v>4200</v>
      </c>
      <c r="S9" s="1174" t="s">
        <v>4199</v>
      </c>
      <c r="T9" s="1174" t="s">
        <v>4200</v>
      </c>
      <c r="U9" s="1174" t="s">
        <v>4199</v>
      </c>
      <c r="V9" s="1174" t="s">
        <v>4200</v>
      </c>
      <c r="W9" s="1174" t="s">
        <v>4199</v>
      </c>
      <c r="X9" s="1174" t="s">
        <v>4200</v>
      </c>
      <c r="Y9" s="1174" t="s">
        <v>4199</v>
      </c>
      <c r="Z9" s="1174" t="s">
        <v>4200</v>
      </c>
      <c r="AA9" s="1174" t="s">
        <v>4199</v>
      </c>
      <c r="AB9" s="1174" t="s">
        <v>4200</v>
      </c>
      <c r="AC9" s="1174" t="s">
        <v>4199</v>
      </c>
      <c r="AD9" s="1174" t="s">
        <v>4200</v>
      </c>
      <c r="AE9" s="1174" t="s">
        <v>4199</v>
      </c>
      <c r="AF9" s="1174" t="s">
        <v>4200</v>
      </c>
      <c r="AG9" s="1174" t="s">
        <v>4199</v>
      </c>
      <c r="AH9" s="1174" t="s">
        <v>4200</v>
      </c>
      <c r="AI9" s="1174" t="s">
        <v>4199</v>
      </c>
      <c r="AJ9" s="1174" t="s">
        <v>4200</v>
      </c>
      <c r="AK9" s="1174" t="s">
        <v>4199</v>
      </c>
      <c r="AL9" s="1174" t="s">
        <v>4200</v>
      </c>
      <c r="AM9" s="1174" t="s">
        <v>4199</v>
      </c>
      <c r="AN9" s="1174" t="s">
        <v>4200</v>
      </c>
      <c r="AO9" s="1174" t="s">
        <v>4199</v>
      </c>
      <c r="AP9" s="1174" t="s">
        <v>4200</v>
      </c>
      <c r="AQ9" s="1174" t="s">
        <v>4199</v>
      </c>
      <c r="AR9" s="1174" t="s">
        <v>4200</v>
      </c>
      <c r="AS9" s="1174" t="s">
        <v>4199</v>
      </c>
      <c r="AT9" s="1174" t="s">
        <v>4200</v>
      </c>
      <c r="AU9" s="1174" t="s">
        <v>4199</v>
      </c>
      <c r="AV9" s="1174" t="s">
        <v>4200</v>
      </c>
      <c r="AW9" s="1174" t="s">
        <v>4199</v>
      </c>
      <c r="AX9" s="1174" t="s">
        <v>4200</v>
      </c>
      <c r="AY9" s="1174" t="s">
        <v>4199</v>
      </c>
      <c r="AZ9" s="1174" t="s">
        <v>4200</v>
      </c>
      <c r="BA9" s="1174" t="s">
        <v>4199</v>
      </c>
      <c r="BB9" s="1174" t="s">
        <v>4200</v>
      </c>
      <c r="BC9" s="1174" t="s">
        <v>4199</v>
      </c>
    </row>
    <row r="10" spans="1:55" s="91" customFormat="1" ht="39" thickBot="1">
      <c r="A10" s="1446"/>
      <c r="B10" s="1446"/>
      <c r="C10" s="1446"/>
      <c r="D10" s="1175" t="s">
        <v>4203</v>
      </c>
      <c r="E10" s="1175" t="s">
        <v>4204</v>
      </c>
      <c r="F10" s="1175" t="s">
        <v>4203</v>
      </c>
      <c r="G10" s="1175" t="s">
        <v>4204</v>
      </c>
      <c r="H10" s="1175" t="s">
        <v>4203</v>
      </c>
      <c r="I10" s="1175" t="s">
        <v>4204</v>
      </c>
      <c r="J10" s="1175" t="s">
        <v>4203</v>
      </c>
      <c r="K10" s="1175" t="s">
        <v>4204</v>
      </c>
      <c r="L10" s="1175" t="s">
        <v>4203</v>
      </c>
      <c r="M10" s="1175" t="s">
        <v>4204</v>
      </c>
      <c r="N10" s="1175" t="s">
        <v>4203</v>
      </c>
      <c r="O10" s="1175" t="s">
        <v>4204</v>
      </c>
      <c r="P10" s="1175" t="s">
        <v>4203</v>
      </c>
      <c r="Q10" s="1175" t="s">
        <v>4204</v>
      </c>
      <c r="R10" s="1175" t="s">
        <v>4203</v>
      </c>
      <c r="S10" s="1175" t="s">
        <v>4204</v>
      </c>
      <c r="T10" s="1175" t="s">
        <v>4203</v>
      </c>
      <c r="U10" s="1175" t="s">
        <v>4204</v>
      </c>
      <c r="V10" s="1175" t="s">
        <v>4203</v>
      </c>
      <c r="W10" s="1175" t="s">
        <v>4204</v>
      </c>
      <c r="X10" s="1175" t="s">
        <v>4203</v>
      </c>
      <c r="Y10" s="1175" t="s">
        <v>4204</v>
      </c>
      <c r="Z10" s="1175" t="s">
        <v>4203</v>
      </c>
      <c r="AA10" s="1175" t="s">
        <v>4204</v>
      </c>
      <c r="AB10" s="1175" t="s">
        <v>4203</v>
      </c>
      <c r="AC10" s="1175" t="s">
        <v>4204</v>
      </c>
      <c r="AD10" s="1175" t="s">
        <v>4203</v>
      </c>
      <c r="AE10" s="1175" t="s">
        <v>4204</v>
      </c>
      <c r="AF10" s="1175" t="s">
        <v>4203</v>
      </c>
      <c r="AG10" s="1175" t="s">
        <v>4204</v>
      </c>
      <c r="AH10" s="1175" t="s">
        <v>4203</v>
      </c>
      <c r="AI10" s="1175" t="s">
        <v>4204</v>
      </c>
      <c r="AJ10" s="1175" t="s">
        <v>4203</v>
      </c>
      <c r="AK10" s="1175" t="s">
        <v>4204</v>
      </c>
      <c r="AL10" s="1175" t="s">
        <v>4203</v>
      </c>
      <c r="AM10" s="1175" t="s">
        <v>4204</v>
      </c>
      <c r="AN10" s="1175" t="s">
        <v>4203</v>
      </c>
      <c r="AO10" s="1175" t="s">
        <v>4204</v>
      </c>
      <c r="AP10" s="1175" t="s">
        <v>4203</v>
      </c>
      <c r="AQ10" s="1175" t="s">
        <v>4204</v>
      </c>
      <c r="AR10" s="1175" t="s">
        <v>4203</v>
      </c>
      <c r="AS10" s="1175" t="s">
        <v>4204</v>
      </c>
      <c r="AT10" s="1175" t="s">
        <v>4203</v>
      </c>
      <c r="AU10" s="1175" t="s">
        <v>4204</v>
      </c>
      <c r="AV10" s="1175" t="s">
        <v>4203</v>
      </c>
      <c r="AW10" s="1175" t="s">
        <v>4204</v>
      </c>
      <c r="AX10" s="1175" t="s">
        <v>4203</v>
      </c>
      <c r="AY10" s="1175" t="s">
        <v>4204</v>
      </c>
      <c r="AZ10" s="1175" t="s">
        <v>4203</v>
      </c>
      <c r="BA10" s="1175" t="s">
        <v>4204</v>
      </c>
      <c r="BB10" s="1175" t="s">
        <v>4203</v>
      </c>
      <c r="BC10" s="1175" t="s">
        <v>4204</v>
      </c>
    </row>
    <row r="11" spans="1:55" s="91" customFormat="1" ht="5.0999999999999996" customHeight="1">
      <c r="A11" s="1252"/>
      <c r="B11" s="1252"/>
      <c r="C11" s="1252"/>
      <c r="D11" s="4"/>
      <c r="E11" s="4"/>
      <c r="F11" s="3"/>
      <c r="G11" s="3"/>
      <c r="H11" s="3"/>
      <c r="I11" s="3"/>
      <c r="J11" s="3"/>
      <c r="K11" s="3"/>
      <c r="L11" s="3"/>
      <c r="M11" s="3"/>
      <c r="N11" s="3"/>
      <c r="O11" s="3"/>
      <c r="P11" s="3"/>
      <c r="Q11" s="3"/>
      <c r="R11" s="3"/>
      <c r="S11" s="3"/>
      <c r="T11" s="3"/>
      <c r="U11" s="3"/>
      <c r="V11" s="3"/>
      <c r="W11" s="3"/>
      <c r="X11" s="3"/>
      <c r="Y11" s="3"/>
      <c r="Z11" s="3"/>
      <c r="AA11" s="3"/>
      <c r="AB11" s="3"/>
      <c r="AC11" s="3"/>
      <c r="AD11" s="4"/>
      <c r="AE11" s="4"/>
      <c r="AF11" s="3"/>
      <c r="AG11" s="3"/>
      <c r="AH11" s="3"/>
      <c r="AI11" s="3"/>
      <c r="AJ11" s="3"/>
      <c r="AK11" s="3"/>
      <c r="AL11" s="3"/>
      <c r="AM11" s="3"/>
      <c r="AN11" s="3"/>
      <c r="AO11" s="3"/>
      <c r="AP11" s="3"/>
      <c r="AQ11" s="3"/>
      <c r="AR11" s="3"/>
      <c r="AS11" s="3"/>
      <c r="AT11" s="3"/>
      <c r="AU11" s="3"/>
      <c r="AV11" s="3"/>
      <c r="AW11" s="3"/>
      <c r="AX11" s="3"/>
      <c r="AY11" s="3"/>
      <c r="AZ11" s="3"/>
      <c r="BA11" s="3"/>
      <c r="BB11" s="3"/>
      <c r="BC11" s="3"/>
    </row>
    <row r="12" spans="1:55" s="95" customFormat="1" ht="25.5">
      <c r="A12" s="555" t="s">
        <v>4323</v>
      </c>
      <c r="B12" s="1185" t="s">
        <v>3957</v>
      </c>
      <c r="C12" s="1185" t="s">
        <v>4307</v>
      </c>
      <c r="D12" s="61">
        <f>AB12</f>
        <v>58483.650500000003</v>
      </c>
      <c r="E12" s="232">
        <f>AC12</f>
        <v>1.5459036422119403</v>
      </c>
      <c r="F12" s="61">
        <v>58055.172599999998</v>
      </c>
      <c r="G12" s="232">
        <v>1.9663201199921998</v>
      </c>
      <c r="H12" s="61">
        <v>59140.623399999997</v>
      </c>
      <c r="I12" s="232">
        <v>1.9818710961203698</v>
      </c>
      <c r="J12" s="61">
        <v>61260.074500000002</v>
      </c>
      <c r="K12" s="232">
        <v>1.8823274011192999</v>
      </c>
      <c r="L12" s="61">
        <v>59579.668799999999</v>
      </c>
      <c r="M12" s="232">
        <v>2.00564171703251</v>
      </c>
      <c r="N12" s="61">
        <v>58597.421000000002</v>
      </c>
      <c r="O12" s="232">
        <v>1.9931096280943799</v>
      </c>
      <c r="P12" s="61">
        <v>58112.256200000003</v>
      </c>
      <c r="Q12" s="232">
        <v>1.9742719175305399</v>
      </c>
      <c r="R12" s="61">
        <v>58459.230799999998</v>
      </c>
      <c r="S12" s="232">
        <v>1.9225657587646499</v>
      </c>
      <c r="T12" s="61">
        <v>57925.284200000002</v>
      </c>
      <c r="U12" s="232">
        <v>1.8791752203021599</v>
      </c>
      <c r="V12" s="61">
        <v>59095.844700000001</v>
      </c>
      <c r="W12" s="232">
        <v>1.8063191902441802</v>
      </c>
      <c r="X12" s="61">
        <v>59234.769100000005</v>
      </c>
      <c r="Y12" s="232">
        <v>1.66414280060729</v>
      </c>
      <c r="Z12" s="61">
        <v>58735.557200000003</v>
      </c>
      <c r="AA12" s="232">
        <v>1.6141630935051401</v>
      </c>
      <c r="AB12" s="61">
        <v>58483.650500000003</v>
      </c>
      <c r="AC12" s="232">
        <v>1.5459036422119403</v>
      </c>
      <c r="AD12" s="61"/>
      <c r="AE12" s="232"/>
      <c r="AF12" s="61">
        <v>56916.896500000003</v>
      </c>
      <c r="AG12" s="232">
        <v>1.4837730089341701</v>
      </c>
      <c r="AH12" s="61">
        <v>56250.951999999997</v>
      </c>
      <c r="AI12" s="232">
        <v>1.4379644884943503</v>
      </c>
      <c r="AJ12" s="61">
        <v>57464.040300000001</v>
      </c>
      <c r="AK12" s="232">
        <v>1.4076413103865901</v>
      </c>
      <c r="AL12" s="61">
        <v>57267.393600000003</v>
      </c>
      <c r="AM12" s="232">
        <v>1.4699848671129301</v>
      </c>
      <c r="AN12" s="61">
        <v>57232.109799999998</v>
      </c>
      <c r="AO12" s="232">
        <v>1.4281154791536297</v>
      </c>
      <c r="AP12" s="61"/>
      <c r="AQ12" s="232"/>
      <c r="AR12" s="61"/>
      <c r="AS12" s="232"/>
      <c r="AT12" s="61"/>
      <c r="AU12" s="232"/>
      <c r="AV12" s="61"/>
      <c r="AW12" s="232"/>
      <c r="AX12" s="61"/>
      <c r="AY12" s="232"/>
      <c r="AZ12" s="61"/>
      <c r="BA12" s="232"/>
      <c r="BB12" s="61"/>
      <c r="BC12" s="232"/>
    </row>
    <row r="13" spans="1:55" s="95" customFormat="1" ht="12.75" customHeight="1">
      <c r="A13" s="548" t="s">
        <v>723</v>
      </c>
      <c r="B13" s="548" t="s">
        <v>40</v>
      </c>
      <c r="C13" s="548" t="s">
        <v>724</v>
      </c>
      <c r="D13" s="61"/>
      <c r="E13" s="232"/>
      <c r="F13" s="61"/>
      <c r="G13" s="232"/>
      <c r="H13" s="61"/>
      <c r="I13" s="232"/>
      <c r="J13" s="232"/>
      <c r="K13" s="232"/>
      <c r="L13" s="232"/>
      <c r="M13" s="232"/>
      <c r="N13" s="232"/>
      <c r="O13" s="232"/>
      <c r="P13" s="232"/>
      <c r="Q13" s="232"/>
      <c r="R13" s="232"/>
      <c r="S13" s="232"/>
      <c r="T13" s="232"/>
      <c r="U13" s="232"/>
      <c r="V13" s="232"/>
      <c r="W13" s="232"/>
      <c r="X13" s="232"/>
      <c r="Y13" s="232"/>
      <c r="Z13" s="232"/>
      <c r="AA13" s="232"/>
      <c r="AB13" s="232"/>
      <c r="AC13" s="232"/>
      <c r="AD13" s="61"/>
      <c r="AE13" s="232"/>
      <c r="AF13" s="61"/>
      <c r="AG13" s="232"/>
      <c r="AH13" s="61"/>
      <c r="AI13" s="232"/>
      <c r="AJ13" s="232"/>
      <c r="AK13" s="232"/>
      <c r="AL13" s="232"/>
      <c r="AM13" s="232"/>
      <c r="AN13" s="232"/>
      <c r="AO13" s="232"/>
      <c r="AP13" s="232"/>
      <c r="AQ13" s="232"/>
      <c r="AR13" s="232"/>
      <c r="AS13" s="232"/>
      <c r="AT13" s="232"/>
      <c r="AU13" s="232"/>
      <c r="AV13" s="232"/>
      <c r="AW13" s="232"/>
      <c r="AX13" s="232"/>
      <c r="AY13" s="232"/>
      <c r="AZ13" s="232"/>
      <c r="BA13" s="232"/>
      <c r="BB13" s="232"/>
      <c r="BC13" s="232"/>
    </row>
    <row r="14" spans="1:55" s="95" customFormat="1" ht="38.25">
      <c r="A14" s="549" t="s">
        <v>4329</v>
      </c>
      <c r="B14" s="549" t="s">
        <v>4240</v>
      </c>
      <c r="C14" s="549" t="s">
        <v>4308</v>
      </c>
      <c r="D14" s="61">
        <f t="shared" ref="D14:D24" si="0">AB14</f>
        <v>50568.263900000005</v>
      </c>
      <c r="E14" s="232">
        <f t="shared" ref="E14:E24" si="1">AC14</f>
        <v>1.4881196490670914</v>
      </c>
      <c r="F14" s="61">
        <v>51814.405500000001</v>
      </c>
      <c r="G14" s="232">
        <v>1.9015297408362635</v>
      </c>
      <c r="H14" s="61">
        <v>51798.5363</v>
      </c>
      <c r="I14" s="232">
        <v>1.9279591702478298</v>
      </c>
      <c r="J14" s="61">
        <v>53417.847700000006</v>
      </c>
      <c r="K14" s="232">
        <v>1.8289705600954065</v>
      </c>
      <c r="L14" s="61">
        <v>52522.118999999999</v>
      </c>
      <c r="M14" s="232">
        <v>1.9433577376087974</v>
      </c>
      <c r="N14" s="61">
        <v>51420.633000000002</v>
      </c>
      <c r="O14" s="232">
        <v>1.9361008812863116</v>
      </c>
      <c r="P14" s="61">
        <v>50775.697700000004</v>
      </c>
      <c r="Q14" s="232">
        <v>1.9228134452793546</v>
      </c>
      <c r="R14" s="61">
        <v>51021.270499999999</v>
      </c>
      <c r="S14" s="232">
        <v>1.86771063631197</v>
      </c>
      <c r="T14" s="61">
        <v>50484.387299999995</v>
      </c>
      <c r="U14" s="232">
        <v>1.812944299724127</v>
      </c>
      <c r="V14" s="61">
        <v>51722.803</v>
      </c>
      <c r="W14" s="232">
        <v>1.7520505851800012</v>
      </c>
      <c r="X14" s="61">
        <v>51802.688799999996</v>
      </c>
      <c r="Y14" s="232">
        <v>1.6114771088561735</v>
      </c>
      <c r="Z14" s="61">
        <v>51201.616299999994</v>
      </c>
      <c r="AA14" s="232">
        <v>1.5595788932877899</v>
      </c>
      <c r="AB14" s="61">
        <v>50568.263900000005</v>
      </c>
      <c r="AC14" s="232">
        <v>1.4881196490670914</v>
      </c>
      <c r="AD14" s="61"/>
      <c r="AE14" s="232"/>
      <c r="AF14" s="61">
        <v>49057.058899999996</v>
      </c>
      <c r="AG14" s="232">
        <v>1.4024361104330272</v>
      </c>
      <c r="AH14" s="61">
        <v>48453.650299999994</v>
      </c>
      <c r="AI14" s="232">
        <v>1.3480213844693538</v>
      </c>
      <c r="AJ14" s="61">
        <v>49493.353900000009</v>
      </c>
      <c r="AK14" s="232">
        <v>1.3169065953721939</v>
      </c>
      <c r="AL14" s="61">
        <v>49197.089200000002</v>
      </c>
      <c r="AM14" s="232">
        <v>1.3897128148386468</v>
      </c>
      <c r="AN14" s="61">
        <v>49025.179700000001</v>
      </c>
      <c r="AO14" s="232">
        <v>1.3535957133268803</v>
      </c>
      <c r="AP14" s="61"/>
      <c r="AQ14" s="232"/>
      <c r="AR14" s="61"/>
      <c r="AS14" s="232"/>
      <c r="AT14" s="61"/>
      <c r="AU14" s="232"/>
      <c r="AV14" s="61"/>
      <c r="AW14" s="232"/>
      <c r="AX14" s="61"/>
      <c r="AY14" s="232"/>
      <c r="AZ14" s="61"/>
      <c r="BA14" s="232"/>
      <c r="BB14" s="61"/>
      <c r="BC14" s="232"/>
    </row>
    <row r="15" spans="1:55" s="91" customFormat="1" ht="25.5">
      <c r="A15" s="550" t="s">
        <v>4330</v>
      </c>
      <c r="B15" s="550" t="s">
        <v>4238</v>
      </c>
      <c r="C15" s="550" t="s">
        <v>4309</v>
      </c>
      <c r="D15" s="75">
        <f t="shared" si="0"/>
        <v>24799.665800000002</v>
      </c>
      <c r="E15" s="728">
        <f t="shared" si="1"/>
        <v>1.1825262637934399</v>
      </c>
      <c r="F15" s="75">
        <v>25718.8845</v>
      </c>
      <c r="G15" s="728">
        <v>1.3970380274852101</v>
      </c>
      <c r="H15" s="75">
        <v>25737.8688</v>
      </c>
      <c r="I15" s="728">
        <v>1.5291278393260002</v>
      </c>
      <c r="J15" s="75">
        <v>27542.4614</v>
      </c>
      <c r="K15" s="728">
        <v>1.4142312459030999</v>
      </c>
      <c r="L15" s="75">
        <v>26800.778999999999</v>
      </c>
      <c r="M15" s="728">
        <v>1.6503142123316599</v>
      </c>
      <c r="N15" s="75">
        <v>25855.47</v>
      </c>
      <c r="O15" s="728">
        <v>1.6359954790456299</v>
      </c>
      <c r="P15" s="75">
        <v>25146.621800000001</v>
      </c>
      <c r="Q15" s="728">
        <v>1.6747563304507198</v>
      </c>
      <c r="R15" s="75">
        <v>25359.892100000001</v>
      </c>
      <c r="S15" s="728">
        <v>1.5897237488640601</v>
      </c>
      <c r="T15" s="75">
        <v>24518.1528</v>
      </c>
      <c r="U15" s="728">
        <v>1.5893029609718399</v>
      </c>
      <c r="V15" s="75">
        <v>25961.3923</v>
      </c>
      <c r="W15" s="728">
        <v>1.4984583919368601</v>
      </c>
      <c r="X15" s="75">
        <v>26160.935799999999</v>
      </c>
      <c r="Y15" s="728">
        <v>1.3748972926037299</v>
      </c>
      <c r="Z15" s="75">
        <v>25671.2628</v>
      </c>
      <c r="AA15" s="728">
        <v>1.31030352350645</v>
      </c>
      <c r="AB15" s="75">
        <v>24799.665800000002</v>
      </c>
      <c r="AC15" s="728">
        <v>1.1825262637934399</v>
      </c>
      <c r="AD15" s="75"/>
      <c r="AE15" s="728"/>
      <c r="AF15" s="75">
        <v>23211.059000000001</v>
      </c>
      <c r="AG15" s="728">
        <v>0.94645154936705</v>
      </c>
      <c r="AH15" s="75">
        <v>22624.826399999998</v>
      </c>
      <c r="AI15" s="728">
        <v>0.93875510934307105</v>
      </c>
      <c r="AJ15" s="75">
        <v>23634.369600000002</v>
      </c>
      <c r="AK15" s="728">
        <v>0.90009102607923996</v>
      </c>
      <c r="AL15" s="75">
        <v>23178.229899999998</v>
      </c>
      <c r="AM15" s="728">
        <v>0.9534253682590319</v>
      </c>
      <c r="AN15" s="75">
        <v>23090.995899999998</v>
      </c>
      <c r="AO15" s="728">
        <v>0.92165930249028416</v>
      </c>
      <c r="AP15" s="75"/>
      <c r="AQ15" s="728"/>
      <c r="AR15" s="75"/>
      <c r="AS15" s="728"/>
      <c r="AT15" s="75"/>
      <c r="AU15" s="728"/>
      <c r="AV15" s="75"/>
      <c r="AW15" s="728"/>
      <c r="AX15" s="75"/>
      <c r="AY15" s="728"/>
      <c r="AZ15" s="75"/>
      <c r="BA15" s="728"/>
      <c r="BB15" s="75"/>
      <c r="BC15" s="728"/>
    </row>
    <row r="16" spans="1:55" s="91" customFormat="1" ht="12.75" customHeight="1">
      <c r="A16" s="545" t="s">
        <v>973</v>
      </c>
      <c r="B16" s="545" t="s">
        <v>972</v>
      </c>
      <c r="C16" s="545" t="s">
        <v>974</v>
      </c>
      <c r="D16" s="14">
        <f t="shared" si="0"/>
        <v>20757.110800000002</v>
      </c>
      <c r="E16" s="16">
        <f t="shared" si="1"/>
        <v>1.0033635195414601</v>
      </c>
      <c r="F16" s="14">
        <v>20699.7582</v>
      </c>
      <c r="G16" s="16">
        <v>1.1229868256625299</v>
      </c>
      <c r="H16" s="14">
        <v>20368.635100000003</v>
      </c>
      <c r="I16" s="16">
        <v>1.3061259121874103</v>
      </c>
      <c r="J16" s="14">
        <v>22705.625499999998</v>
      </c>
      <c r="K16" s="16">
        <v>1.20188502311729</v>
      </c>
      <c r="L16" s="14">
        <v>22330.1309</v>
      </c>
      <c r="M16" s="16">
        <v>1.49546633541051</v>
      </c>
      <c r="N16" s="14">
        <v>21592.814899999998</v>
      </c>
      <c r="O16" s="16">
        <v>1.5092835150270298</v>
      </c>
      <c r="P16" s="14">
        <v>20859.8472</v>
      </c>
      <c r="Q16" s="16">
        <v>1.5447479975308698</v>
      </c>
      <c r="R16" s="14">
        <v>21063.998100000001</v>
      </c>
      <c r="S16" s="16">
        <v>1.4782619555971201</v>
      </c>
      <c r="T16" s="14">
        <v>20435.905200000001</v>
      </c>
      <c r="U16" s="16">
        <v>1.4588847940829199</v>
      </c>
      <c r="V16" s="14">
        <v>21545.1849</v>
      </c>
      <c r="W16" s="16">
        <v>1.3563605724868899</v>
      </c>
      <c r="X16" s="14">
        <v>21567.3613</v>
      </c>
      <c r="Y16" s="16">
        <v>1.2312873347376101</v>
      </c>
      <c r="Z16" s="14">
        <v>21272.675299999999</v>
      </c>
      <c r="AA16" s="16">
        <v>1.1273780120030299</v>
      </c>
      <c r="AB16" s="14">
        <v>20757.110800000002</v>
      </c>
      <c r="AC16" s="16">
        <v>1.0033635195414601</v>
      </c>
      <c r="AD16" s="14"/>
      <c r="AE16" s="16"/>
      <c r="AF16" s="14">
        <v>19234.4113</v>
      </c>
      <c r="AG16" s="16">
        <v>0.67948854150789595</v>
      </c>
      <c r="AH16" s="14">
        <v>18421.585199999998</v>
      </c>
      <c r="AI16" s="16">
        <v>0.63078782470902706</v>
      </c>
      <c r="AJ16" s="14">
        <v>19132.178800000002</v>
      </c>
      <c r="AK16" s="16">
        <v>0.59875005250316804</v>
      </c>
      <c r="AL16" s="14">
        <v>18469.548899999998</v>
      </c>
      <c r="AM16" s="16">
        <v>0.58473932435891807</v>
      </c>
      <c r="AN16" s="14">
        <v>18415.847899999997</v>
      </c>
      <c r="AO16" s="16">
        <v>0.51522015117207798</v>
      </c>
      <c r="AP16" s="14"/>
      <c r="AQ16" s="16"/>
      <c r="AR16" s="14"/>
      <c r="AS16" s="16"/>
      <c r="AT16" s="14"/>
      <c r="AU16" s="16"/>
      <c r="AV16" s="14"/>
      <c r="AW16" s="16"/>
      <c r="AX16" s="14"/>
      <c r="AY16" s="16"/>
      <c r="AZ16" s="14"/>
      <c r="BA16" s="16"/>
      <c r="BB16" s="14"/>
      <c r="BC16" s="16"/>
    </row>
    <row r="17" spans="1:55" s="91" customFormat="1" ht="12.75" customHeight="1">
      <c r="A17" s="545" t="s">
        <v>958</v>
      </c>
      <c r="B17" s="545" t="s">
        <v>196</v>
      </c>
      <c r="C17" s="545" t="s">
        <v>959</v>
      </c>
      <c r="D17" s="12">
        <f t="shared" si="0"/>
        <v>2006.0708999999999</v>
      </c>
      <c r="E17" s="19">
        <f t="shared" si="1"/>
        <v>0.95681908849781905</v>
      </c>
      <c r="F17" s="12">
        <v>2210.9375</v>
      </c>
      <c r="G17" s="19">
        <v>1.13237213987279</v>
      </c>
      <c r="H17" s="12">
        <v>2032.8307</v>
      </c>
      <c r="I17" s="19">
        <v>1.1140064989179901</v>
      </c>
      <c r="J17" s="12">
        <v>1809.3193000000001</v>
      </c>
      <c r="K17" s="19">
        <v>1.0263889701502698</v>
      </c>
      <c r="L17" s="12">
        <v>1913.9678000000001</v>
      </c>
      <c r="M17" s="19">
        <v>1.0781672857819198</v>
      </c>
      <c r="N17" s="12">
        <v>1899.634</v>
      </c>
      <c r="O17" s="19">
        <v>0.98555559176135998</v>
      </c>
      <c r="P17" s="12">
        <v>1963.431</v>
      </c>
      <c r="Q17" s="19">
        <v>0.97401268035393107</v>
      </c>
      <c r="R17" s="12">
        <v>2028.5344</v>
      </c>
      <c r="S17" s="19">
        <v>0.85624471194572804</v>
      </c>
      <c r="T17" s="12">
        <v>1781.5977000000003</v>
      </c>
      <c r="U17" s="19">
        <v>0.94975806883899805</v>
      </c>
      <c r="V17" s="12">
        <v>2057.0590000000002</v>
      </c>
      <c r="W17" s="19">
        <v>0.976287598459743</v>
      </c>
      <c r="X17" s="12">
        <v>2256.4947000000002</v>
      </c>
      <c r="Y17" s="19">
        <v>0.824305875834763</v>
      </c>
      <c r="Z17" s="12">
        <v>2081.1586000000002</v>
      </c>
      <c r="AA17" s="19">
        <v>0.91561456344557302</v>
      </c>
      <c r="AB17" s="12">
        <v>2006.0708999999999</v>
      </c>
      <c r="AC17" s="19">
        <v>0.95681908849781905</v>
      </c>
      <c r="AD17" s="12"/>
      <c r="AE17" s="19"/>
      <c r="AF17" s="12">
        <v>1950.9148</v>
      </c>
      <c r="AG17" s="19">
        <v>1.0690861681914601</v>
      </c>
      <c r="AH17" s="12">
        <v>1873.4485</v>
      </c>
      <c r="AI17" s="19">
        <v>0.92023448629626103</v>
      </c>
      <c r="AJ17" s="12">
        <v>2109.0790000000002</v>
      </c>
      <c r="AK17" s="19">
        <v>0.8640850612992691</v>
      </c>
      <c r="AL17" s="12">
        <v>2071.998</v>
      </c>
      <c r="AM17" s="19">
        <v>1.0868993662156001</v>
      </c>
      <c r="AN17" s="12">
        <v>1911.4807000000003</v>
      </c>
      <c r="AO17" s="19">
        <v>1.1573707006301399</v>
      </c>
      <c r="AP17" s="12"/>
      <c r="AQ17" s="19"/>
      <c r="AR17" s="12"/>
      <c r="AS17" s="19"/>
      <c r="AT17" s="12"/>
      <c r="AU17" s="19"/>
      <c r="AV17" s="12"/>
      <c r="AW17" s="19"/>
      <c r="AX17" s="12"/>
      <c r="AY17" s="19"/>
      <c r="AZ17" s="12"/>
      <c r="BA17" s="19"/>
      <c r="BB17" s="12"/>
      <c r="BC17" s="19"/>
    </row>
    <row r="18" spans="1:55" s="91" customFormat="1" ht="12.75" customHeight="1">
      <c r="A18" s="545" t="s">
        <v>1171</v>
      </c>
      <c r="B18" s="545" t="s">
        <v>1170</v>
      </c>
      <c r="C18" s="545" t="s">
        <v>960</v>
      </c>
      <c r="D18" s="12">
        <f t="shared" si="0"/>
        <v>2036.4841000000001</v>
      </c>
      <c r="E18" s="19">
        <f t="shared" si="1"/>
        <v>3.2310006564745599</v>
      </c>
      <c r="F18" s="12">
        <v>2808.1887999999999</v>
      </c>
      <c r="G18" s="19">
        <v>3.6255040579892595</v>
      </c>
      <c r="H18" s="12">
        <v>3336.4029999999998</v>
      </c>
      <c r="I18" s="19">
        <v>3.1434760716855799</v>
      </c>
      <c r="J18" s="12">
        <v>3027.5165999999999</v>
      </c>
      <c r="K18" s="19">
        <v>3.2385595834553</v>
      </c>
      <c r="L18" s="12">
        <v>2556.6803</v>
      </c>
      <c r="M18" s="19">
        <v>3.43107818016981</v>
      </c>
      <c r="N18" s="12">
        <v>2363.0210999999999</v>
      </c>
      <c r="O18" s="19">
        <v>3.3167530945872596</v>
      </c>
      <c r="P18" s="12">
        <v>2323.3436000000002</v>
      </c>
      <c r="Q18" s="19">
        <v>3.4342101473927498</v>
      </c>
      <c r="R18" s="12">
        <v>2267.3596000000002</v>
      </c>
      <c r="S18" s="19">
        <v>3.2814353148922595</v>
      </c>
      <c r="T18" s="12">
        <v>2300.6498999999999</v>
      </c>
      <c r="U18" s="19">
        <v>3.2430204621746204</v>
      </c>
      <c r="V18" s="12">
        <v>2359.1484</v>
      </c>
      <c r="W18" s="19">
        <v>3.2514892416263397</v>
      </c>
      <c r="X18" s="12">
        <v>2337.0798</v>
      </c>
      <c r="Y18" s="19">
        <v>3.23178487572397</v>
      </c>
      <c r="Z18" s="12">
        <v>2317.4288999999999</v>
      </c>
      <c r="AA18" s="19">
        <v>3.3439043532252501</v>
      </c>
      <c r="AB18" s="12">
        <v>2036.4841000000001</v>
      </c>
      <c r="AC18" s="19">
        <v>3.2310006564745599</v>
      </c>
      <c r="AD18" s="12"/>
      <c r="AE18" s="19"/>
      <c r="AF18" s="12">
        <v>2025.7329</v>
      </c>
      <c r="AG18" s="19">
        <v>3.3631702600081201</v>
      </c>
      <c r="AH18" s="12">
        <v>2329.7927</v>
      </c>
      <c r="AI18" s="19">
        <v>3.3887340307144096</v>
      </c>
      <c r="AJ18" s="12">
        <v>2393.1117999999997</v>
      </c>
      <c r="AK18" s="19">
        <v>3.34095016622291</v>
      </c>
      <c r="AL18" s="12">
        <v>2636.683</v>
      </c>
      <c r="AM18" s="19">
        <v>3.4311244544755706</v>
      </c>
      <c r="AN18" s="12">
        <v>2763.6672999999996</v>
      </c>
      <c r="AO18" s="19">
        <v>3.46695981784783</v>
      </c>
      <c r="AP18" s="12"/>
      <c r="AQ18" s="19"/>
      <c r="AR18" s="12"/>
      <c r="AS18" s="19"/>
      <c r="AT18" s="12"/>
      <c r="AU18" s="19"/>
      <c r="AV18" s="12"/>
      <c r="AW18" s="19"/>
      <c r="AX18" s="12"/>
      <c r="AY18" s="19"/>
      <c r="AZ18" s="12"/>
      <c r="BA18" s="19"/>
      <c r="BB18" s="12"/>
      <c r="BC18" s="19"/>
    </row>
    <row r="19" spans="1:55" s="91" customFormat="1" ht="12.75" customHeight="1">
      <c r="A19" s="544" t="s">
        <v>962</v>
      </c>
      <c r="B19" s="544" t="s">
        <v>197</v>
      </c>
      <c r="C19" s="544" t="s">
        <v>963</v>
      </c>
      <c r="D19" s="13">
        <f t="shared" si="0"/>
        <v>42.930300000000003</v>
      </c>
      <c r="E19" s="17">
        <f t="shared" si="1"/>
        <v>1.81974502856957</v>
      </c>
      <c r="F19" s="13">
        <v>137.90690000000001</v>
      </c>
      <c r="G19" s="17">
        <v>1.4871449506877503</v>
      </c>
      <c r="H19" s="13">
        <v>711.52419999999995</v>
      </c>
      <c r="I19" s="17">
        <v>1.7581141751749301</v>
      </c>
      <c r="J19" s="13">
        <v>610.76020000000005</v>
      </c>
      <c r="K19" s="17">
        <v>3.7539720007950694</v>
      </c>
      <c r="L19" s="13">
        <v>426.1576</v>
      </c>
      <c r="M19" s="17">
        <v>3.6332316823635207</v>
      </c>
      <c r="N19" s="13">
        <v>183.38079999999999</v>
      </c>
      <c r="O19" s="17">
        <v>1.48740716040065</v>
      </c>
      <c r="P19" s="13">
        <v>167.51830000000001</v>
      </c>
      <c r="Q19" s="17">
        <v>4.8986564452958294</v>
      </c>
      <c r="R19" s="13">
        <v>362.62759999999997</v>
      </c>
      <c r="S19" s="17">
        <v>4.8543557578077303</v>
      </c>
      <c r="T19" s="13">
        <v>41.430700000000002</v>
      </c>
      <c r="U19" s="17">
        <v>3.5338517089984003</v>
      </c>
      <c r="V19" s="13">
        <v>80.724600000000009</v>
      </c>
      <c r="W19" s="17">
        <v>3.18001764022367</v>
      </c>
      <c r="X19" s="13">
        <v>226.74950000000001</v>
      </c>
      <c r="Y19" s="17">
        <v>1.80767752078836</v>
      </c>
      <c r="Z19" s="13">
        <v>499.37109999999996</v>
      </c>
      <c r="AA19" s="17">
        <v>3.1716529971398</v>
      </c>
      <c r="AB19" s="13">
        <v>42.930300000000003</v>
      </c>
      <c r="AC19" s="17">
        <v>1.81974502856957</v>
      </c>
      <c r="AD19" s="13"/>
      <c r="AE19" s="17"/>
      <c r="AF19" s="13">
        <v>121.5446</v>
      </c>
      <c r="AG19" s="17">
        <v>2.38570663772804</v>
      </c>
      <c r="AH19" s="13">
        <v>22.265700000000002</v>
      </c>
      <c r="AI19" s="17">
        <v>2.0993670084479699</v>
      </c>
      <c r="AJ19" s="13">
        <v>137.29750000000001</v>
      </c>
      <c r="AK19" s="17">
        <v>3.0919851271873098</v>
      </c>
      <c r="AL19" s="13">
        <v>215.93720000000002</v>
      </c>
      <c r="AM19" s="17">
        <v>3.1854567300122398</v>
      </c>
      <c r="AN19" s="13">
        <v>265.15969999999999</v>
      </c>
      <c r="AO19" s="17">
        <v>1.96434810418024</v>
      </c>
      <c r="AP19" s="13"/>
      <c r="AQ19" s="17"/>
      <c r="AR19" s="13"/>
      <c r="AS19" s="17"/>
      <c r="AT19" s="13"/>
      <c r="AU19" s="17"/>
      <c r="AV19" s="13"/>
      <c r="AW19" s="17"/>
      <c r="AX19" s="13"/>
      <c r="AY19" s="17"/>
      <c r="AZ19" s="13"/>
      <c r="BA19" s="17"/>
      <c r="BB19" s="13"/>
      <c r="BC19" s="17"/>
    </row>
    <row r="20" spans="1:55" s="91" customFormat="1" ht="12.75" customHeight="1">
      <c r="A20" s="544" t="s">
        <v>964</v>
      </c>
      <c r="B20" s="544" t="s">
        <v>198</v>
      </c>
      <c r="C20" s="544" t="s">
        <v>965</v>
      </c>
      <c r="D20" s="13">
        <f t="shared" si="0"/>
        <v>144.34610000000001</v>
      </c>
      <c r="E20" s="17">
        <f t="shared" si="1"/>
        <v>2.3442660314341697</v>
      </c>
      <c r="F20" s="13">
        <v>671.59669999999994</v>
      </c>
      <c r="G20" s="17">
        <v>4.6762569262177696</v>
      </c>
      <c r="H20" s="13">
        <v>707.94530000000009</v>
      </c>
      <c r="I20" s="17">
        <v>3.74508810497082</v>
      </c>
      <c r="J20" s="13">
        <v>507.84590000000003</v>
      </c>
      <c r="K20" s="17">
        <v>1.5736337006954297</v>
      </c>
      <c r="L20" s="13">
        <v>373.90820000000002</v>
      </c>
      <c r="M20" s="17">
        <v>3.0837919467933599</v>
      </c>
      <c r="N20" s="13">
        <v>528.79250000000002</v>
      </c>
      <c r="O20" s="17">
        <v>4.8861622772637698</v>
      </c>
      <c r="P20" s="13">
        <v>400.1003</v>
      </c>
      <c r="Q20" s="17">
        <v>4.7456615278718903</v>
      </c>
      <c r="R20" s="13">
        <v>116.14280000000001</v>
      </c>
      <c r="S20" s="17">
        <v>3.2934475232214102</v>
      </c>
      <c r="T20" s="13">
        <v>300.95870000000002</v>
      </c>
      <c r="U20" s="17">
        <v>2.1507010264198998</v>
      </c>
      <c r="V20" s="13">
        <v>728.34119999999996</v>
      </c>
      <c r="W20" s="17">
        <v>2.7180975125394498</v>
      </c>
      <c r="X20" s="13">
        <v>537.54519999999991</v>
      </c>
      <c r="Y20" s="17">
        <v>2.9289258466078802</v>
      </c>
      <c r="Z20" s="13">
        <v>204.77549999999999</v>
      </c>
      <c r="AA20" s="17">
        <v>1.8277311494783299</v>
      </c>
      <c r="AB20" s="13">
        <v>144.34610000000001</v>
      </c>
      <c r="AC20" s="17">
        <v>2.3442660314341697</v>
      </c>
      <c r="AD20" s="13"/>
      <c r="AE20" s="17"/>
      <c r="AF20" s="13">
        <v>165.83670000000001</v>
      </c>
      <c r="AG20" s="17">
        <v>2.8850703312354899</v>
      </c>
      <c r="AH20" s="13">
        <v>351.12129999999996</v>
      </c>
      <c r="AI20" s="17">
        <v>3.1481517811650805</v>
      </c>
      <c r="AJ20" s="13">
        <v>481.09050000000002</v>
      </c>
      <c r="AK20" s="17">
        <v>2.5105555503590304</v>
      </c>
      <c r="AL20" s="13">
        <v>461.33449999999999</v>
      </c>
      <c r="AM20" s="17">
        <v>1.9663881847119598</v>
      </c>
      <c r="AN20" s="13">
        <v>792.85930000000008</v>
      </c>
      <c r="AO20" s="17">
        <v>3.4849480279792404</v>
      </c>
      <c r="AP20" s="13"/>
      <c r="AQ20" s="17"/>
      <c r="AR20" s="13"/>
      <c r="AS20" s="17"/>
      <c r="AT20" s="13"/>
      <c r="AU20" s="17"/>
      <c r="AV20" s="13"/>
      <c r="AW20" s="17"/>
      <c r="AX20" s="13"/>
      <c r="AY20" s="17"/>
      <c r="AZ20" s="13"/>
      <c r="BA20" s="17"/>
      <c r="BB20" s="13"/>
      <c r="BC20" s="17"/>
    </row>
    <row r="21" spans="1:55" s="91" customFormat="1" ht="12.75" customHeight="1">
      <c r="A21" s="544" t="s">
        <v>966</v>
      </c>
      <c r="B21" s="544" t="s">
        <v>199</v>
      </c>
      <c r="C21" s="544" t="s">
        <v>967</v>
      </c>
      <c r="D21" s="13">
        <f t="shared" si="0"/>
        <v>619.02470000000005</v>
      </c>
      <c r="E21" s="17">
        <f t="shared" si="1"/>
        <v>2.5836389371861905</v>
      </c>
      <c r="F21" s="13">
        <v>524.40390000000002</v>
      </c>
      <c r="G21" s="17">
        <v>2.8269574768608696</v>
      </c>
      <c r="H21" s="13">
        <v>719.27440000000001</v>
      </c>
      <c r="I21" s="17">
        <v>3.9883825074269299</v>
      </c>
      <c r="J21" s="13">
        <v>674.82619999999997</v>
      </c>
      <c r="K21" s="17">
        <v>4.2001558564264396</v>
      </c>
      <c r="L21" s="13">
        <v>620.85870000000011</v>
      </c>
      <c r="M21" s="17">
        <v>3.5288440042798799</v>
      </c>
      <c r="N21" s="13">
        <v>454.66320000000002</v>
      </c>
      <c r="O21" s="17">
        <v>1.8075367458813496</v>
      </c>
      <c r="P21" s="13">
        <v>822.34780000000001</v>
      </c>
      <c r="Q21" s="17">
        <v>2.4868175290308998</v>
      </c>
      <c r="R21" s="13">
        <v>732.19110000000001</v>
      </c>
      <c r="S21" s="17">
        <v>2.6943105672822298</v>
      </c>
      <c r="T21" s="13">
        <v>646.83640000000003</v>
      </c>
      <c r="U21" s="17">
        <v>2.81524805035709</v>
      </c>
      <c r="V21" s="13">
        <v>208.91970000000001</v>
      </c>
      <c r="W21" s="17">
        <v>1.7376030982238602</v>
      </c>
      <c r="X21" s="13">
        <v>311.2432</v>
      </c>
      <c r="Y21" s="17">
        <v>2.39582106211477</v>
      </c>
      <c r="Z21" s="13">
        <v>388.25099999999998</v>
      </c>
      <c r="AA21" s="17">
        <v>2.9161170196599597</v>
      </c>
      <c r="AB21" s="13">
        <v>619.02470000000005</v>
      </c>
      <c r="AC21" s="17">
        <v>2.5836389371861905</v>
      </c>
      <c r="AD21" s="13"/>
      <c r="AE21" s="17"/>
      <c r="AF21" s="13">
        <v>543.53330000000005</v>
      </c>
      <c r="AG21" s="17">
        <v>2.8495139653817008</v>
      </c>
      <c r="AH21" s="13">
        <v>1028.3262999999999</v>
      </c>
      <c r="AI21" s="17">
        <v>3.1254904129165997</v>
      </c>
      <c r="AJ21" s="13">
        <v>825.6309</v>
      </c>
      <c r="AK21" s="17">
        <v>3.4000803131278201</v>
      </c>
      <c r="AL21" s="13">
        <v>861.53290000000004</v>
      </c>
      <c r="AM21" s="17">
        <v>3.6154737793530605</v>
      </c>
      <c r="AN21" s="13">
        <v>492.06270000000001</v>
      </c>
      <c r="AO21" s="17">
        <v>3.00922016238987</v>
      </c>
      <c r="AP21" s="13"/>
      <c r="AQ21" s="17"/>
      <c r="AR21" s="13"/>
      <c r="AS21" s="17"/>
      <c r="AT21" s="13"/>
      <c r="AU21" s="17"/>
      <c r="AV21" s="13"/>
      <c r="AW21" s="17"/>
      <c r="AX21" s="13"/>
      <c r="AY21" s="17"/>
      <c r="AZ21" s="13"/>
      <c r="BA21" s="17"/>
      <c r="BB21" s="13"/>
      <c r="BC21" s="17"/>
    </row>
    <row r="22" spans="1:55" s="91" customFormat="1" ht="12.75" customHeight="1">
      <c r="A22" s="544" t="s">
        <v>968</v>
      </c>
      <c r="B22" s="544" t="s">
        <v>200</v>
      </c>
      <c r="C22" s="544" t="s">
        <v>969</v>
      </c>
      <c r="D22" s="13">
        <f t="shared" si="0"/>
        <v>967.26189999999997</v>
      </c>
      <c r="E22" s="17">
        <f t="shared" si="1"/>
        <v>3.5306240161015294</v>
      </c>
      <c r="F22" s="13">
        <v>1031.1684</v>
      </c>
      <c r="G22" s="17">
        <v>3.7587942716243101</v>
      </c>
      <c r="H22" s="13">
        <v>815.7758</v>
      </c>
      <c r="I22" s="17">
        <v>2.9551950964958795</v>
      </c>
      <c r="J22" s="13">
        <v>797.4375</v>
      </c>
      <c r="K22" s="17">
        <v>2.9511789663766801</v>
      </c>
      <c r="L22" s="13">
        <v>774.92849999999999</v>
      </c>
      <c r="M22" s="17">
        <v>3.2800355129537802</v>
      </c>
      <c r="N22" s="13">
        <v>826.28690000000006</v>
      </c>
      <c r="O22" s="17">
        <v>3.3474747463623102</v>
      </c>
      <c r="P22" s="13">
        <v>576.53680000000008</v>
      </c>
      <c r="Q22" s="17">
        <v>3.18257879982683</v>
      </c>
      <c r="R22" s="13">
        <v>730.22030000000007</v>
      </c>
      <c r="S22" s="17">
        <v>2.8198734792774203</v>
      </c>
      <c r="T22" s="13">
        <v>1018.2577</v>
      </c>
      <c r="U22" s="17">
        <v>3.5932224023447099</v>
      </c>
      <c r="V22" s="13">
        <v>998.47530000000006</v>
      </c>
      <c r="W22" s="17">
        <v>3.6165908320416098</v>
      </c>
      <c r="X22" s="13">
        <v>967.29449999999997</v>
      </c>
      <c r="Y22" s="17">
        <v>3.6814035880489304</v>
      </c>
      <c r="Z22" s="13">
        <v>972.45169999999996</v>
      </c>
      <c r="AA22" s="17">
        <v>3.7011501558380697</v>
      </c>
      <c r="AB22" s="13">
        <v>967.26189999999997</v>
      </c>
      <c r="AC22" s="17">
        <v>3.5306240161015294</v>
      </c>
      <c r="AD22" s="13"/>
      <c r="AE22" s="17"/>
      <c r="AF22" s="13">
        <v>930.94180000000006</v>
      </c>
      <c r="AG22" s="17">
        <v>3.5529403696342801</v>
      </c>
      <c r="AH22" s="13">
        <v>667.80220000000008</v>
      </c>
      <c r="AI22" s="17">
        <v>3.5179081904791598</v>
      </c>
      <c r="AJ22" s="13">
        <v>635.69530000000009</v>
      </c>
      <c r="AK22" s="17">
        <v>3.59699839372731</v>
      </c>
      <c r="AL22" s="13">
        <v>770.61289999999997</v>
      </c>
      <c r="AM22" s="17">
        <v>3.9521005046762099</v>
      </c>
      <c r="AN22" s="13">
        <v>731.69880000000001</v>
      </c>
      <c r="AO22" s="17">
        <v>4.0013385234470791</v>
      </c>
      <c r="AP22" s="13"/>
      <c r="AQ22" s="17"/>
      <c r="AR22" s="13"/>
      <c r="AS22" s="17"/>
      <c r="AT22" s="13"/>
      <c r="AU22" s="17"/>
      <c r="AV22" s="13"/>
      <c r="AW22" s="17"/>
      <c r="AX22" s="13"/>
      <c r="AY22" s="17"/>
      <c r="AZ22" s="13"/>
      <c r="BA22" s="17"/>
      <c r="BB22" s="13"/>
      <c r="BC22" s="17"/>
    </row>
    <row r="23" spans="1:55" s="91" customFormat="1" ht="12.75" customHeight="1">
      <c r="A23" s="544" t="s">
        <v>4205</v>
      </c>
      <c r="B23" s="544" t="s">
        <v>3959</v>
      </c>
      <c r="C23" s="544" t="s">
        <v>4157</v>
      </c>
      <c r="D23" s="13">
        <f t="shared" si="0"/>
        <v>233.89839999999998</v>
      </c>
      <c r="E23" s="17">
        <f t="shared" si="1"/>
        <v>3.9428704642699599</v>
      </c>
      <c r="F23" s="13">
        <v>421.53579999999999</v>
      </c>
      <c r="G23" s="17">
        <v>3.1070194251591396</v>
      </c>
      <c r="H23" s="13">
        <v>360.40219999999999</v>
      </c>
      <c r="I23" s="17">
        <v>3.1618961066275402</v>
      </c>
      <c r="J23" s="13">
        <v>415.05629999999996</v>
      </c>
      <c r="K23" s="17">
        <v>3.2710653783595096</v>
      </c>
      <c r="L23" s="13">
        <v>332.2475</v>
      </c>
      <c r="M23" s="17">
        <v>3.35524480996847</v>
      </c>
      <c r="N23" s="13">
        <v>341.45609999999999</v>
      </c>
      <c r="O23" s="17">
        <v>3.4294507932352101</v>
      </c>
      <c r="P23" s="13">
        <v>328.51160000000004</v>
      </c>
      <c r="Q23" s="17">
        <v>3.5257380409093599</v>
      </c>
      <c r="R23" s="13">
        <v>297.89890000000003</v>
      </c>
      <c r="S23" s="17">
        <v>3.5063053002209803</v>
      </c>
      <c r="T23" s="13">
        <v>264.48690000000005</v>
      </c>
      <c r="U23" s="17">
        <v>3.6427315454943101</v>
      </c>
      <c r="V23" s="13">
        <v>313.90290000000005</v>
      </c>
      <c r="W23" s="17">
        <v>3.9353980227643599</v>
      </c>
      <c r="X23" s="13">
        <v>265.2937</v>
      </c>
      <c r="Y23" s="17">
        <v>3.9039961748055099</v>
      </c>
      <c r="Z23" s="13">
        <v>223.55799999999999</v>
      </c>
      <c r="AA23" s="17">
        <v>3.7261885998264397</v>
      </c>
      <c r="AB23" s="13">
        <v>233.89839999999998</v>
      </c>
      <c r="AC23" s="17">
        <v>3.9428704642699599</v>
      </c>
      <c r="AD23" s="13"/>
      <c r="AE23" s="17"/>
      <c r="AF23" s="13">
        <v>234.8561</v>
      </c>
      <c r="AG23" s="17">
        <v>4.0932626829790699</v>
      </c>
      <c r="AH23" s="13">
        <v>231.33170000000001</v>
      </c>
      <c r="AI23" s="17">
        <v>4.1216355735076498</v>
      </c>
      <c r="AJ23" s="13">
        <v>284.37510000000003</v>
      </c>
      <c r="AK23" s="17">
        <v>3.6654692024723703</v>
      </c>
      <c r="AL23" s="13">
        <v>297.2998</v>
      </c>
      <c r="AM23" s="17">
        <v>3.5809269363787002</v>
      </c>
      <c r="AN23" s="13">
        <v>451.92109999999997</v>
      </c>
      <c r="AO23" s="17">
        <v>3.6783331802830204</v>
      </c>
      <c r="AP23" s="13"/>
      <c r="AQ23" s="17"/>
      <c r="AR23" s="13"/>
      <c r="AS23" s="17"/>
      <c r="AT23" s="13"/>
      <c r="AU23" s="17"/>
      <c r="AV23" s="13"/>
      <c r="AW23" s="17"/>
      <c r="AX23" s="13"/>
      <c r="AY23" s="17"/>
      <c r="AZ23" s="13"/>
      <c r="BA23" s="17"/>
      <c r="BB23" s="13"/>
      <c r="BC23" s="17"/>
    </row>
    <row r="24" spans="1:55" s="91" customFormat="1" ht="12.75" customHeight="1">
      <c r="A24" s="544" t="s">
        <v>4206</v>
      </c>
      <c r="B24" s="544" t="s">
        <v>3960</v>
      </c>
      <c r="C24" s="544" t="s">
        <v>4207</v>
      </c>
      <c r="D24" s="13">
        <f t="shared" si="0"/>
        <v>29.0227</v>
      </c>
      <c r="E24" s="17">
        <f t="shared" si="1"/>
        <v>7.8134735913612392</v>
      </c>
      <c r="F24" s="13">
        <v>21.577099999999998</v>
      </c>
      <c r="G24" s="17">
        <v>7.7543460427953699</v>
      </c>
      <c r="H24" s="13">
        <v>21.481099999999998</v>
      </c>
      <c r="I24" s="17">
        <v>7.7543654654556793</v>
      </c>
      <c r="J24" s="13">
        <v>21.590499999999999</v>
      </c>
      <c r="K24" s="17">
        <v>7.7543595562863299</v>
      </c>
      <c r="L24" s="13">
        <v>28.579799999999999</v>
      </c>
      <c r="M24" s="17">
        <v>7.8134696533915591</v>
      </c>
      <c r="N24" s="13">
        <v>28.441599999999998</v>
      </c>
      <c r="O24" s="17">
        <v>7.8134774414941486</v>
      </c>
      <c r="P24" s="13">
        <v>28.328799999999998</v>
      </c>
      <c r="Q24" s="17">
        <v>7.8134760385190996</v>
      </c>
      <c r="R24" s="13">
        <v>28.2789</v>
      </c>
      <c r="S24" s="17">
        <v>7.8134828440993092</v>
      </c>
      <c r="T24" s="13">
        <v>28.679500000000001</v>
      </c>
      <c r="U24" s="17">
        <v>7.8134730382328792</v>
      </c>
      <c r="V24" s="13">
        <v>28.784700000000001</v>
      </c>
      <c r="W24" s="17">
        <v>7.8134772987038295</v>
      </c>
      <c r="X24" s="13">
        <v>28.953700000000001</v>
      </c>
      <c r="Y24" s="17">
        <v>7.8134780701602899</v>
      </c>
      <c r="Z24" s="13">
        <v>29.021599999999999</v>
      </c>
      <c r="AA24" s="17">
        <v>7.8134837500344592</v>
      </c>
      <c r="AB24" s="13">
        <v>29.0227</v>
      </c>
      <c r="AC24" s="17">
        <v>7.8134735913612392</v>
      </c>
      <c r="AD24" s="13"/>
      <c r="AE24" s="17"/>
      <c r="AF24" s="13">
        <v>29.020400000000002</v>
      </c>
      <c r="AG24" s="17">
        <v>7.8134760375459997</v>
      </c>
      <c r="AH24" s="13">
        <v>28.945499999999999</v>
      </c>
      <c r="AI24" s="17">
        <v>7.8134770517006098</v>
      </c>
      <c r="AJ24" s="13">
        <v>29.022500000000001</v>
      </c>
      <c r="AK24" s="17">
        <v>7.8134723059695101</v>
      </c>
      <c r="AL24" s="13">
        <v>29.965700000000002</v>
      </c>
      <c r="AM24" s="17">
        <v>7.5675889433585697</v>
      </c>
      <c r="AN24" s="13">
        <v>29.965700000000002</v>
      </c>
      <c r="AO24" s="17">
        <v>7.5675889433585697</v>
      </c>
      <c r="AP24" s="13"/>
      <c r="AQ24" s="17"/>
      <c r="AR24" s="13"/>
      <c r="AS24" s="17"/>
      <c r="AT24" s="13"/>
      <c r="AU24" s="17"/>
      <c r="AV24" s="13"/>
      <c r="AW24" s="17"/>
      <c r="AX24" s="13"/>
      <c r="AY24" s="17"/>
      <c r="AZ24" s="13"/>
      <c r="BA24" s="17"/>
      <c r="BB24" s="13"/>
      <c r="BC24" s="17"/>
    </row>
    <row r="25" spans="1:55" s="91" customFormat="1" ht="5.0999999999999996" customHeight="1">
      <c r="A25" s="546"/>
      <c r="B25" s="546"/>
      <c r="C25" s="546"/>
      <c r="D25" s="13"/>
      <c r="E25" s="17"/>
      <c r="F25" s="13"/>
      <c r="G25" s="17"/>
      <c r="H25" s="13"/>
      <c r="I25" s="17"/>
      <c r="J25" s="17"/>
      <c r="K25" s="17"/>
      <c r="L25" s="17"/>
      <c r="M25" s="17"/>
      <c r="N25" s="17"/>
      <c r="O25" s="17"/>
      <c r="P25" s="17"/>
      <c r="Q25" s="17"/>
      <c r="R25" s="17"/>
      <c r="S25" s="17"/>
      <c r="T25" s="17"/>
      <c r="U25" s="17"/>
      <c r="V25" s="17"/>
      <c r="W25" s="17"/>
      <c r="X25" s="17"/>
      <c r="Y25" s="17"/>
      <c r="Z25" s="17"/>
      <c r="AA25" s="17"/>
      <c r="AB25" s="17"/>
      <c r="AC25" s="17"/>
      <c r="AD25" s="13"/>
      <c r="AE25" s="17"/>
      <c r="AF25" s="13"/>
      <c r="AG25" s="17"/>
      <c r="AH25" s="13"/>
      <c r="AI25" s="17"/>
      <c r="AJ25" s="17"/>
      <c r="AK25" s="17"/>
      <c r="AL25" s="17"/>
      <c r="AM25" s="17"/>
      <c r="AN25" s="17"/>
      <c r="AO25" s="17"/>
      <c r="AP25" s="17"/>
      <c r="AQ25" s="17"/>
      <c r="AR25" s="17"/>
      <c r="AS25" s="17"/>
      <c r="AT25" s="17"/>
      <c r="AU25" s="17"/>
      <c r="AV25" s="17"/>
      <c r="AW25" s="17"/>
      <c r="AX25" s="17"/>
      <c r="AY25" s="17"/>
      <c r="AZ25" s="17"/>
      <c r="BA25" s="17"/>
      <c r="BB25" s="17"/>
      <c r="BC25" s="17"/>
    </row>
    <row r="26" spans="1:55" s="91" customFormat="1" ht="25.5">
      <c r="A26" s="550" t="s">
        <v>4331</v>
      </c>
      <c r="B26" s="550" t="s">
        <v>4241</v>
      </c>
      <c r="C26" s="550" t="s">
        <v>4310</v>
      </c>
      <c r="D26" s="75">
        <f t="shared" ref="D26:D35" si="2">AB26</f>
        <v>25768.598100000003</v>
      </c>
      <c r="E26" s="728">
        <f t="shared" ref="E26:E35" si="3">AC26</f>
        <v>1.7822223315671999</v>
      </c>
      <c r="F26" s="75">
        <v>26095.521000000001</v>
      </c>
      <c r="G26" s="728">
        <v>2.3987401282771903</v>
      </c>
      <c r="H26" s="75">
        <v>26060.6675</v>
      </c>
      <c r="I26" s="728">
        <v>2.32185040379338</v>
      </c>
      <c r="J26" s="75">
        <v>25875.386300000002</v>
      </c>
      <c r="K26" s="728">
        <v>2.2704303095177401</v>
      </c>
      <c r="L26" s="75">
        <v>25721.34</v>
      </c>
      <c r="M26" s="728">
        <v>2.24869932394658</v>
      </c>
      <c r="N26" s="75">
        <v>25565.163</v>
      </c>
      <c r="O26" s="728">
        <v>2.2396141514529</v>
      </c>
      <c r="P26" s="75">
        <v>25629.0759</v>
      </c>
      <c r="Q26" s="728">
        <v>2.1662010132015701</v>
      </c>
      <c r="R26" s="75">
        <v>25661.378399999998</v>
      </c>
      <c r="S26" s="728">
        <v>2.1424315558590599</v>
      </c>
      <c r="T26" s="75">
        <v>25966.234499999999</v>
      </c>
      <c r="U26" s="728">
        <v>2.0241136364227201</v>
      </c>
      <c r="V26" s="75">
        <v>25761.4107</v>
      </c>
      <c r="W26" s="728">
        <v>2.00761137296724</v>
      </c>
      <c r="X26" s="75">
        <v>25641.753000000001</v>
      </c>
      <c r="Y26" s="728">
        <v>1.8528470879116599</v>
      </c>
      <c r="Z26" s="75">
        <v>25530.353500000001</v>
      </c>
      <c r="AA26" s="728">
        <v>1.8102300849065798</v>
      </c>
      <c r="AB26" s="75">
        <v>25768.598100000003</v>
      </c>
      <c r="AC26" s="728">
        <v>1.7822223315671999</v>
      </c>
      <c r="AD26" s="75"/>
      <c r="AE26" s="728"/>
      <c r="AF26" s="75">
        <v>25845.999899999999</v>
      </c>
      <c r="AG26" s="728">
        <v>1.8119340826895196</v>
      </c>
      <c r="AH26" s="75">
        <v>25828.823899999999</v>
      </c>
      <c r="AI26" s="728">
        <v>1.70651925730927</v>
      </c>
      <c r="AJ26" s="75">
        <v>25858.9843</v>
      </c>
      <c r="AK26" s="728">
        <v>1.6978640647536998</v>
      </c>
      <c r="AL26" s="75">
        <v>26018.8593</v>
      </c>
      <c r="AM26" s="728">
        <v>1.77836823676586</v>
      </c>
      <c r="AN26" s="75">
        <v>25934.183800000003</v>
      </c>
      <c r="AO26" s="728">
        <v>1.73817854687989</v>
      </c>
      <c r="AP26" s="75"/>
      <c r="AQ26" s="728"/>
      <c r="AR26" s="75"/>
      <c r="AS26" s="728"/>
      <c r="AT26" s="75"/>
      <c r="AU26" s="728"/>
      <c r="AV26" s="75"/>
      <c r="AW26" s="728"/>
      <c r="AX26" s="75"/>
      <c r="AY26" s="728"/>
      <c r="AZ26" s="75"/>
      <c r="BA26" s="728"/>
      <c r="BB26" s="75"/>
      <c r="BC26" s="728"/>
    </row>
    <row r="27" spans="1:55" s="91" customFormat="1" ht="12.75" customHeight="1">
      <c r="A27" s="545" t="s">
        <v>973</v>
      </c>
      <c r="B27" s="545" t="s">
        <v>972</v>
      </c>
      <c r="C27" s="545" t="s">
        <v>974</v>
      </c>
      <c r="D27" s="14">
        <f t="shared" si="2"/>
        <v>514.82920000000001</v>
      </c>
      <c r="E27" s="16">
        <f t="shared" si="3"/>
        <v>9.2654569709721191E-2</v>
      </c>
      <c r="F27" s="14">
        <v>450.44940000000003</v>
      </c>
      <c r="G27" s="16">
        <v>0.14158331435228899</v>
      </c>
      <c r="H27" s="14">
        <v>487.19569999999999</v>
      </c>
      <c r="I27" s="16">
        <v>0.31023001434536496</v>
      </c>
      <c r="J27" s="14">
        <v>492.58540000000005</v>
      </c>
      <c r="K27" s="16">
        <v>0.25361724890749904</v>
      </c>
      <c r="L27" s="14">
        <v>427.37690000000003</v>
      </c>
      <c r="M27" s="16">
        <v>0.26466307140137901</v>
      </c>
      <c r="N27" s="14">
        <v>471.84</v>
      </c>
      <c r="O27" s="16">
        <v>0.76574571464903418</v>
      </c>
      <c r="P27" s="14">
        <v>448.14909999999998</v>
      </c>
      <c r="Q27" s="16">
        <v>7.1272549693840698E-2</v>
      </c>
      <c r="R27" s="14">
        <v>433.59270000000004</v>
      </c>
      <c r="S27" s="16">
        <v>7.6261941218106297E-2</v>
      </c>
      <c r="T27" s="14">
        <v>484.31270000000001</v>
      </c>
      <c r="U27" s="16">
        <v>8.4687921667137817E-2</v>
      </c>
      <c r="V27" s="14">
        <v>492.22669999999999</v>
      </c>
      <c r="W27" s="16">
        <v>7.4359310455934191E-2</v>
      </c>
      <c r="X27" s="14">
        <v>472.95059999999995</v>
      </c>
      <c r="Y27" s="16">
        <v>5.4061033012750198E-2</v>
      </c>
      <c r="Z27" s="14">
        <v>443.98</v>
      </c>
      <c r="AA27" s="16">
        <v>0.10090527726474202</v>
      </c>
      <c r="AB27" s="14">
        <v>514.82920000000001</v>
      </c>
      <c r="AC27" s="16">
        <v>9.2654569709721191E-2</v>
      </c>
      <c r="AD27" s="14"/>
      <c r="AE27" s="16"/>
      <c r="AF27" s="14">
        <v>507.31950000000001</v>
      </c>
      <c r="AG27" s="16">
        <v>7.5120889301515101E-2</v>
      </c>
      <c r="AH27" s="14">
        <v>527.41899999999998</v>
      </c>
      <c r="AI27" s="16">
        <v>8.4227720275530521E-2</v>
      </c>
      <c r="AJ27" s="14">
        <v>562.17009999999993</v>
      </c>
      <c r="AK27" s="16">
        <v>4.5319998342138804E-2</v>
      </c>
      <c r="AL27" s="14">
        <v>558.31060000000002</v>
      </c>
      <c r="AM27" s="16">
        <v>3.9352424976348298E-2</v>
      </c>
      <c r="AN27" s="14">
        <v>553.36390000000006</v>
      </c>
      <c r="AO27" s="16">
        <v>3.5281737749788204E-2</v>
      </c>
      <c r="AP27" s="14"/>
      <c r="AQ27" s="16"/>
      <c r="AR27" s="14"/>
      <c r="AS27" s="16"/>
      <c r="AT27" s="14"/>
      <c r="AU27" s="16"/>
      <c r="AV27" s="14"/>
      <c r="AW27" s="16"/>
      <c r="AX27" s="14"/>
      <c r="AY27" s="16"/>
      <c r="AZ27" s="14"/>
      <c r="BA27" s="16"/>
      <c r="BB27" s="14"/>
      <c r="BC27" s="16"/>
    </row>
    <row r="28" spans="1:55" s="91" customFormat="1" ht="12.75" customHeight="1">
      <c r="A28" s="545" t="s">
        <v>958</v>
      </c>
      <c r="B28" s="545" t="s">
        <v>196</v>
      </c>
      <c r="C28" s="545" t="s">
        <v>959</v>
      </c>
      <c r="D28" s="12">
        <f t="shared" si="2"/>
        <v>14114.6144</v>
      </c>
      <c r="E28" s="19">
        <f t="shared" si="3"/>
        <v>0.24999791188061102</v>
      </c>
      <c r="F28" s="12">
        <v>13723.764999999999</v>
      </c>
      <c r="G28" s="19">
        <v>0.77663287931555203</v>
      </c>
      <c r="H28" s="12">
        <v>14026.053400000001</v>
      </c>
      <c r="I28" s="19">
        <v>0.7351130524000431</v>
      </c>
      <c r="J28" s="12">
        <v>13989.224900000001</v>
      </c>
      <c r="K28" s="19">
        <v>0.72933405052341405</v>
      </c>
      <c r="L28" s="12">
        <v>13960.989</v>
      </c>
      <c r="M28" s="19">
        <v>0.72011688197734403</v>
      </c>
      <c r="N28" s="12">
        <v>13594.172699999999</v>
      </c>
      <c r="O28" s="19">
        <v>0.71985454760332701</v>
      </c>
      <c r="P28" s="12">
        <v>13831.303400000001</v>
      </c>
      <c r="Q28" s="19">
        <v>0.69716396077321197</v>
      </c>
      <c r="R28" s="12">
        <v>13965.6842</v>
      </c>
      <c r="S28" s="19">
        <v>0.68625300635109598</v>
      </c>
      <c r="T28" s="12">
        <v>14194.2817</v>
      </c>
      <c r="U28" s="19">
        <v>0.58998656156020901</v>
      </c>
      <c r="V28" s="12">
        <v>14109.305699999999</v>
      </c>
      <c r="W28" s="19">
        <v>0.56484898962817098</v>
      </c>
      <c r="X28" s="12">
        <v>13800.6618</v>
      </c>
      <c r="Y28" s="19">
        <v>0.26059150141625803</v>
      </c>
      <c r="Z28" s="12">
        <v>13929.440500000001</v>
      </c>
      <c r="AA28" s="19">
        <v>0.25716209096840603</v>
      </c>
      <c r="AB28" s="12">
        <v>14114.6144</v>
      </c>
      <c r="AC28" s="19">
        <v>0.24999791188061102</v>
      </c>
      <c r="AD28" s="12"/>
      <c r="AE28" s="19"/>
      <c r="AF28" s="12">
        <v>13965.375400000001</v>
      </c>
      <c r="AG28" s="19">
        <v>0.24119018239925002</v>
      </c>
      <c r="AH28" s="12">
        <v>14057.902400000001</v>
      </c>
      <c r="AI28" s="19">
        <v>7.4211466783266303E-2</v>
      </c>
      <c r="AJ28" s="12">
        <v>14030.192999999999</v>
      </c>
      <c r="AK28" s="19">
        <v>6.52157739383913E-2</v>
      </c>
      <c r="AL28" s="12">
        <v>14200.9406</v>
      </c>
      <c r="AM28" s="19">
        <v>0.24580209250364699</v>
      </c>
      <c r="AN28" s="12">
        <v>14215.3459</v>
      </c>
      <c r="AO28" s="19">
        <v>0.21125297492761003</v>
      </c>
      <c r="AP28" s="12"/>
      <c r="AQ28" s="19"/>
      <c r="AR28" s="12"/>
      <c r="AS28" s="19"/>
      <c r="AT28" s="12"/>
      <c r="AU28" s="19"/>
      <c r="AV28" s="12"/>
      <c r="AW28" s="19"/>
      <c r="AX28" s="12"/>
      <c r="AY28" s="19"/>
      <c r="AZ28" s="12"/>
      <c r="BA28" s="19"/>
      <c r="BB28" s="12"/>
      <c r="BC28" s="19"/>
    </row>
    <row r="29" spans="1:55" s="91" customFormat="1" ht="12.75" customHeight="1">
      <c r="A29" s="545" t="s">
        <v>1171</v>
      </c>
      <c r="B29" s="545" t="s">
        <v>1170</v>
      </c>
      <c r="C29" s="545" t="s">
        <v>960</v>
      </c>
      <c r="D29" s="12">
        <f t="shared" si="2"/>
        <v>11139.154500000001</v>
      </c>
      <c r="E29" s="19">
        <f t="shared" si="3"/>
        <v>3.8018186732215598</v>
      </c>
      <c r="F29" s="12">
        <v>11921.3066</v>
      </c>
      <c r="G29" s="19">
        <v>4.3513913269372697</v>
      </c>
      <c r="H29" s="12">
        <v>11547.4184</v>
      </c>
      <c r="I29" s="19">
        <v>4.3340504316531892</v>
      </c>
      <c r="J29" s="12">
        <v>11393.575999999999</v>
      </c>
      <c r="K29" s="19">
        <v>4.2498084106342002</v>
      </c>
      <c r="L29" s="12">
        <v>11332.974099999999</v>
      </c>
      <c r="M29" s="19">
        <v>4.206566140303809</v>
      </c>
      <c r="N29" s="12">
        <v>11499.150300000001</v>
      </c>
      <c r="O29" s="19">
        <v>4.0967343771478495</v>
      </c>
      <c r="P29" s="12">
        <v>11349.6234</v>
      </c>
      <c r="Q29" s="19">
        <v>4.0391739510933897</v>
      </c>
      <c r="R29" s="12">
        <v>11262.101500000001</v>
      </c>
      <c r="S29" s="19">
        <v>4.0277285249116295</v>
      </c>
      <c r="T29" s="12">
        <v>11287.640100000001</v>
      </c>
      <c r="U29" s="19">
        <v>3.9107517653756498</v>
      </c>
      <c r="V29" s="12">
        <v>11159.8783</v>
      </c>
      <c r="W29" s="19">
        <v>3.9169488432503798</v>
      </c>
      <c r="X29" s="12">
        <v>11368.140599999999</v>
      </c>
      <c r="Y29" s="19">
        <v>3.8606440175449599</v>
      </c>
      <c r="Z29" s="12">
        <v>11156.933000000001</v>
      </c>
      <c r="AA29" s="19">
        <v>3.8172578444273197</v>
      </c>
      <c r="AB29" s="12">
        <v>11139.154500000001</v>
      </c>
      <c r="AC29" s="19">
        <v>3.8018186732215598</v>
      </c>
      <c r="AD29" s="12"/>
      <c r="AE29" s="19"/>
      <c r="AF29" s="12">
        <v>11373.305</v>
      </c>
      <c r="AG29" s="19">
        <v>3.8181360992253404</v>
      </c>
      <c r="AH29" s="12">
        <v>11243.502500000001</v>
      </c>
      <c r="AI29" s="19">
        <v>3.8235153611608101</v>
      </c>
      <c r="AJ29" s="12">
        <v>11266.6212</v>
      </c>
      <c r="AK29" s="19">
        <v>3.8134390060970498</v>
      </c>
      <c r="AL29" s="12">
        <v>11259.608099999999</v>
      </c>
      <c r="AM29" s="19">
        <v>3.7975141554882397</v>
      </c>
      <c r="AN29" s="12">
        <v>11165.474</v>
      </c>
      <c r="AO29" s="19">
        <v>3.7665829646820197</v>
      </c>
      <c r="AP29" s="12"/>
      <c r="AQ29" s="19"/>
      <c r="AR29" s="12"/>
      <c r="AS29" s="19"/>
      <c r="AT29" s="12"/>
      <c r="AU29" s="19"/>
      <c r="AV29" s="12"/>
      <c r="AW29" s="19"/>
      <c r="AX29" s="12"/>
      <c r="AY29" s="19"/>
      <c r="AZ29" s="12"/>
      <c r="BA29" s="19"/>
      <c r="BB29" s="12"/>
      <c r="BC29" s="19"/>
    </row>
    <row r="30" spans="1:55" s="91" customFormat="1" ht="12.75" customHeight="1">
      <c r="A30" s="544" t="s">
        <v>962</v>
      </c>
      <c r="B30" s="544" t="s">
        <v>197</v>
      </c>
      <c r="C30" s="544" t="s">
        <v>963</v>
      </c>
      <c r="D30" s="13">
        <f t="shared" si="2"/>
        <v>623.15099999999995</v>
      </c>
      <c r="E30" s="17">
        <f t="shared" si="3"/>
        <v>3.0745360273834099</v>
      </c>
      <c r="F30" s="13">
        <v>1015.9435999999999</v>
      </c>
      <c r="G30" s="17">
        <v>4.1318307935598</v>
      </c>
      <c r="H30" s="13">
        <v>774.8999</v>
      </c>
      <c r="I30" s="17">
        <v>4.6154888805637997</v>
      </c>
      <c r="J30" s="13">
        <v>810.38800000000003</v>
      </c>
      <c r="K30" s="17">
        <v>4.14468683889692</v>
      </c>
      <c r="L30" s="13">
        <v>770.55630000000008</v>
      </c>
      <c r="M30" s="17">
        <v>3.7608494019191094</v>
      </c>
      <c r="N30" s="13">
        <v>1040.5298</v>
      </c>
      <c r="O30" s="17">
        <v>3.5726779963437902</v>
      </c>
      <c r="P30" s="13">
        <v>666.16170000000011</v>
      </c>
      <c r="Q30" s="17">
        <v>3.3486193412200098</v>
      </c>
      <c r="R30" s="13">
        <v>1121.2716</v>
      </c>
      <c r="S30" s="17">
        <v>3.6614412921900503</v>
      </c>
      <c r="T30" s="13">
        <v>872.10239999999999</v>
      </c>
      <c r="U30" s="17">
        <v>3.9382030997735997</v>
      </c>
      <c r="V30" s="13">
        <v>768.47490000000005</v>
      </c>
      <c r="W30" s="17">
        <v>3.728868030693</v>
      </c>
      <c r="X30" s="13">
        <v>1253.5133999999998</v>
      </c>
      <c r="Y30" s="17">
        <v>2.8882070155771804</v>
      </c>
      <c r="Z30" s="13">
        <v>988.31020000000001</v>
      </c>
      <c r="AA30" s="17">
        <v>3.8227392583826401</v>
      </c>
      <c r="AB30" s="13">
        <v>623.15099999999995</v>
      </c>
      <c r="AC30" s="17">
        <v>3.0745360273834099</v>
      </c>
      <c r="AD30" s="13"/>
      <c r="AE30" s="17"/>
      <c r="AF30" s="13">
        <v>990.35159999999996</v>
      </c>
      <c r="AG30" s="17">
        <v>2.6541645088471597</v>
      </c>
      <c r="AH30" s="13">
        <v>695.53369999999995</v>
      </c>
      <c r="AI30" s="17">
        <v>3.2807724154846793</v>
      </c>
      <c r="AJ30" s="13">
        <v>720.26260000000002</v>
      </c>
      <c r="AK30" s="17">
        <v>3.1558295016289901</v>
      </c>
      <c r="AL30" s="13">
        <v>830.43280000000004</v>
      </c>
      <c r="AM30" s="17">
        <v>3.7216322151533503</v>
      </c>
      <c r="AN30" s="13">
        <v>1207.4236000000001</v>
      </c>
      <c r="AO30" s="17">
        <v>2.7463246684924796</v>
      </c>
      <c r="AP30" s="13"/>
      <c r="AQ30" s="17"/>
      <c r="AR30" s="13"/>
      <c r="AS30" s="17"/>
      <c r="AT30" s="13"/>
      <c r="AU30" s="17"/>
      <c r="AV30" s="13"/>
      <c r="AW30" s="17"/>
      <c r="AX30" s="13"/>
      <c r="AY30" s="17"/>
      <c r="AZ30" s="13"/>
      <c r="BA30" s="17"/>
      <c r="BB30" s="13"/>
      <c r="BC30" s="17"/>
    </row>
    <row r="31" spans="1:55" s="91" customFormat="1" ht="12.75" customHeight="1">
      <c r="A31" s="544" t="s">
        <v>964</v>
      </c>
      <c r="B31" s="544" t="s">
        <v>198</v>
      </c>
      <c r="C31" s="544" t="s">
        <v>965</v>
      </c>
      <c r="D31" s="13">
        <f t="shared" si="2"/>
        <v>1470.4898000000001</v>
      </c>
      <c r="E31" s="17">
        <f t="shared" si="3"/>
        <v>2.9890554480554696</v>
      </c>
      <c r="F31" s="13">
        <v>1407.9278999999999</v>
      </c>
      <c r="G31" s="17">
        <v>4.4652434176494404</v>
      </c>
      <c r="H31" s="13">
        <v>1360.9451000000001</v>
      </c>
      <c r="I31" s="17">
        <v>4.0377405921811196</v>
      </c>
      <c r="J31" s="13">
        <v>1608.8672000000001</v>
      </c>
      <c r="K31" s="17">
        <v>3.74611670124172</v>
      </c>
      <c r="L31" s="13">
        <v>1539.2153999999998</v>
      </c>
      <c r="M31" s="17">
        <v>3.4804632236657698</v>
      </c>
      <c r="N31" s="13">
        <v>1638.92</v>
      </c>
      <c r="O31" s="17">
        <v>3.6415626778610299</v>
      </c>
      <c r="P31" s="13">
        <v>1753.5072000000002</v>
      </c>
      <c r="Q31" s="17">
        <v>3.7531195309605803</v>
      </c>
      <c r="R31" s="13">
        <v>1374.1244999999999</v>
      </c>
      <c r="S31" s="17">
        <v>3.9359758981082096</v>
      </c>
      <c r="T31" s="13">
        <v>1763.9031</v>
      </c>
      <c r="U31" s="17">
        <v>3.1244909099598499</v>
      </c>
      <c r="V31" s="13">
        <v>2018.8605</v>
      </c>
      <c r="W31" s="17">
        <v>3.3390586189585694</v>
      </c>
      <c r="X31" s="13">
        <v>1456.2966999999999</v>
      </c>
      <c r="Y31" s="17">
        <v>3.5746305900439101</v>
      </c>
      <c r="Z31" s="13">
        <v>1406.6273000000001</v>
      </c>
      <c r="AA31" s="17">
        <v>2.8222753980389799</v>
      </c>
      <c r="AB31" s="13">
        <v>1470.4898000000001</v>
      </c>
      <c r="AC31" s="17">
        <v>2.9890554480554696</v>
      </c>
      <c r="AD31" s="13"/>
      <c r="AE31" s="17"/>
      <c r="AF31" s="13">
        <v>1215.1829</v>
      </c>
      <c r="AG31" s="17">
        <v>3.4152697392302001</v>
      </c>
      <c r="AH31" s="13">
        <v>1624.4743000000001</v>
      </c>
      <c r="AI31" s="17">
        <v>3.1449777518794799</v>
      </c>
      <c r="AJ31" s="13">
        <v>1855.2170000000001</v>
      </c>
      <c r="AK31" s="17">
        <v>3.2409124765458701</v>
      </c>
      <c r="AL31" s="13">
        <v>1867.2253999999998</v>
      </c>
      <c r="AM31" s="17">
        <v>3.0379250201930601</v>
      </c>
      <c r="AN31" s="13">
        <v>1315.8071</v>
      </c>
      <c r="AO31" s="17">
        <v>3.2644332478522098</v>
      </c>
      <c r="AP31" s="13"/>
      <c r="AQ31" s="17"/>
      <c r="AR31" s="13"/>
      <c r="AS31" s="17"/>
      <c r="AT31" s="13"/>
      <c r="AU31" s="17"/>
      <c r="AV31" s="13"/>
      <c r="AW31" s="17"/>
      <c r="AX31" s="13"/>
      <c r="AY31" s="17"/>
      <c r="AZ31" s="13"/>
      <c r="BA31" s="17"/>
      <c r="BB31" s="13"/>
      <c r="BC31" s="17"/>
    </row>
    <row r="32" spans="1:55" s="91" customFormat="1" ht="12.75" customHeight="1">
      <c r="A32" s="544" t="s">
        <v>966</v>
      </c>
      <c r="B32" s="544" t="s">
        <v>199</v>
      </c>
      <c r="C32" s="544" t="s">
        <v>967</v>
      </c>
      <c r="D32" s="13">
        <f t="shared" si="2"/>
        <v>2034.4416999999999</v>
      </c>
      <c r="E32" s="17">
        <f t="shared" si="3"/>
        <v>3.61209631418782</v>
      </c>
      <c r="F32" s="13">
        <v>1985.2145</v>
      </c>
      <c r="G32" s="17">
        <v>3.8562177784818696</v>
      </c>
      <c r="H32" s="13">
        <v>2109.2781</v>
      </c>
      <c r="I32" s="17">
        <v>4.0747574300420597</v>
      </c>
      <c r="J32" s="13">
        <v>1821.3620000000001</v>
      </c>
      <c r="K32" s="17">
        <v>4.3334928608371097</v>
      </c>
      <c r="L32" s="13">
        <v>1970.8017000000002</v>
      </c>
      <c r="M32" s="17">
        <v>4.5360095569229504</v>
      </c>
      <c r="N32" s="13">
        <v>2030.3491000000001</v>
      </c>
      <c r="O32" s="17">
        <v>4.0005762422826692</v>
      </c>
      <c r="P32" s="13">
        <v>2219.7455</v>
      </c>
      <c r="Q32" s="17">
        <v>4.0265934184797301</v>
      </c>
      <c r="R32" s="13">
        <v>2043.3320000000001</v>
      </c>
      <c r="S32" s="17">
        <v>3.6881584098912996</v>
      </c>
      <c r="T32" s="13">
        <v>1797.0637000000002</v>
      </c>
      <c r="U32" s="17">
        <v>3.67227221995525</v>
      </c>
      <c r="V32" s="13">
        <v>1529.1115</v>
      </c>
      <c r="W32" s="17">
        <v>3.5583783458563998</v>
      </c>
      <c r="X32" s="13">
        <v>1578.6383999999998</v>
      </c>
      <c r="Y32" s="17">
        <v>3.5960189413864496</v>
      </c>
      <c r="Z32" s="13">
        <v>1771.6671000000001</v>
      </c>
      <c r="AA32" s="17">
        <v>3.7244911529937004</v>
      </c>
      <c r="AB32" s="13">
        <v>2034.4416999999999</v>
      </c>
      <c r="AC32" s="17">
        <v>3.61209631418782</v>
      </c>
      <c r="AD32" s="13"/>
      <c r="AE32" s="17"/>
      <c r="AF32" s="13">
        <v>2145.4989999999998</v>
      </c>
      <c r="AG32" s="17">
        <v>3.6310022120728096</v>
      </c>
      <c r="AH32" s="13">
        <v>1958.6287000000002</v>
      </c>
      <c r="AI32" s="17">
        <v>3.38134401277792</v>
      </c>
      <c r="AJ32" s="13">
        <v>1743.1655000000001</v>
      </c>
      <c r="AK32" s="17">
        <v>3.3817913519972702</v>
      </c>
      <c r="AL32" s="13">
        <v>1572.1256000000001</v>
      </c>
      <c r="AM32" s="17">
        <v>3.3264592854413202</v>
      </c>
      <c r="AN32" s="13">
        <v>1620.3226000000002</v>
      </c>
      <c r="AO32" s="17">
        <v>3.3553500117816002</v>
      </c>
      <c r="AP32" s="13"/>
      <c r="AQ32" s="17"/>
      <c r="AR32" s="13"/>
      <c r="AS32" s="17"/>
      <c r="AT32" s="13"/>
      <c r="AU32" s="17"/>
      <c r="AV32" s="13"/>
      <c r="AW32" s="17"/>
      <c r="AX32" s="13"/>
      <c r="AY32" s="17"/>
      <c r="AZ32" s="13"/>
      <c r="BA32" s="17"/>
      <c r="BB32" s="13"/>
      <c r="BC32" s="17"/>
    </row>
    <row r="33" spans="1:55" s="91" customFormat="1" ht="12.75" customHeight="1">
      <c r="A33" s="544" t="s">
        <v>968</v>
      </c>
      <c r="B33" s="544" t="s">
        <v>200</v>
      </c>
      <c r="C33" s="544" t="s">
        <v>969</v>
      </c>
      <c r="D33" s="13">
        <f t="shared" si="2"/>
        <v>3186.6965</v>
      </c>
      <c r="E33" s="17">
        <f t="shared" si="3"/>
        <v>3.4747376265672001</v>
      </c>
      <c r="F33" s="13">
        <v>3686.8662000000004</v>
      </c>
      <c r="G33" s="17">
        <v>4.2630581139613897</v>
      </c>
      <c r="H33" s="13">
        <v>3561.6819</v>
      </c>
      <c r="I33" s="17">
        <v>4.1405027700536596</v>
      </c>
      <c r="J33" s="13">
        <v>3539.0126</v>
      </c>
      <c r="K33" s="17">
        <v>4.0825874505222197</v>
      </c>
      <c r="L33" s="13">
        <v>3440.7477000000003</v>
      </c>
      <c r="M33" s="17">
        <v>3.9479459348327102</v>
      </c>
      <c r="N33" s="13">
        <v>3295.4901</v>
      </c>
      <c r="O33" s="17">
        <v>3.9944863411970202</v>
      </c>
      <c r="P33" s="13">
        <v>3242.8962999999999</v>
      </c>
      <c r="Q33" s="17">
        <v>3.76453858977853</v>
      </c>
      <c r="R33" s="13">
        <v>3385.6257000000001</v>
      </c>
      <c r="S33" s="17">
        <v>3.81415859378667</v>
      </c>
      <c r="T33" s="13">
        <v>3406.1241</v>
      </c>
      <c r="U33" s="17">
        <v>3.7097438008791301</v>
      </c>
      <c r="V33" s="13">
        <v>3350.2465999999999</v>
      </c>
      <c r="W33" s="17">
        <v>3.66624180918503</v>
      </c>
      <c r="X33" s="13">
        <v>3365.6492000000003</v>
      </c>
      <c r="Y33" s="17">
        <v>3.64489075064626</v>
      </c>
      <c r="Z33" s="13">
        <v>3271.2352000000001</v>
      </c>
      <c r="AA33" s="17">
        <v>3.3409727108585798</v>
      </c>
      <c r="AB33" s="13">
        <v>3186.6965</v>
      </c>
      <c r="AC33" s="17">
        <v>3.4747376265672001</v>
      </c>
      <c r="AD33" s="13"/>
      <c r="AE33" s="17"/>
      <c r="AF33" s="13">
        <v>3014.2213999999999</v>
      </c>
      <c r="AG33" s="17">
        <v>3.4835372574157999</v>
      </c>
      <c r="AH33" s="13">
        <v>2995.8813</v>
      </c>
      <c r="AI33" s="17">
        <v>3.5709611919537703</v>
      </c>
      <c r="AJ33" s="13">
        <v>2951.1537000000003</v>
      </c>
      <c r="AK33" s="17">
        <v>3.6301000822152996</v>
      </c>
      <c r="AL33" s="13">
        <v>3035.6732999999999</v>
      </c>
      <c r="AM33" s="17">
        <v>3.5697499411415601</v>
      </c>
      <c r="AN33" s="13">
        <v>2922.0056</v>
      </c>
      <c r="AO33" s="17">
        <v>3.5921064480506093</v>
      </c>
      <c r="AP33" s="13"/>
      <c r="AQ33" s="17"/>
      <c r="AR33" s="13"/>
      <c r="AS33" s="17"/>
      <c r="AT33" s="13"/>
      <c r="AU33" s="17"/>
      <c r="AV33" s="13"/>
      <c r="AW33" s="17"/>
      <c r="AX33" s="13"/>
      <c r="AY33" s="17"/>
      <c r="AZ33" s="13"/>
      <c r="BA33" s="17"/>
      <c r="BB33" s="13"/>
      <c r="BC33" s="17"/>
    </row>
    <row r="34" spans="1:55" s="91" customFormat="1" ht="12.75" customHeight="1">
      <c r="A34" s="544" t="s">
        <v>4205</v>
      </c>
      <c r="B34" s="544" t="s">
        <v>3959</v>
      </c>
      <c r="C34" s="544" t="s">
        <v>4157</v>
      </c>
      <c r="D34" s="13">
        <f t="shared" si="2"/>
        <v>3570.7787999999996</v>
      </c>
      <c r="E34" s="17">
        <f t="shared" si="3"/>
        <v>4.4876906256416698</v>
      </c>
      <c r="F34" s="13">
        <v>3580.8534</v>
      </c>
      <c r="G34" s="17">
        <v>4.5432928854333996</v>
      </c>
      <c r="H34" s="13">
        <v>3496.7437</v>
      </c>
      <c r="I34" s="17">
        <v>4.5405377663224193</v>
      </c>
      <c r="J34" s="13">
        <v>3390.3033999999998</v>
      </c>
      <c r="K34" s="17">
        <v>4.5157899169142199</v>
      </c>
      <c r="L34" s="13">
        <v>3361.0614999999998</v>
      </c>
      <c r="M34" s="17">
        <v>4.5263764150105601</v>
      </c>
      <c r="N34" s="13">
        <v>3289.6352999999999</v>
      </c>
      <c r="O34" s="17">
        <v>4.5281895601010795</v>
      </c>
      <c r="P34" s="13">
        <v>3234.2687000000001</v>
      </c>
      <c r="Q34" s="17">
        <v>4.4888285104450398</v>
      </c>
      <c r="R34" s="13">
        <v>3089.8134</v>
      </c>
      <c r="S34" s="17">
        <v>4.5093611475048903</v>
      </c>
      <c r="T34" s="13">
        <v>3187.1669999999999</v>
      </c>
      <c r="U34" s="17">
        <v>4.5414468567226001</v>
      </c>
      <c r="V34" s="13">
        <v>3249.6316000000002</v>
      </c>
      <c r="W34" s="17">
        <v>4.5459335359737398</v>
      </c>
      <c r="X34" s="13">
        <v>3461.1990000000001</v>
      </c>
      <c r="Y34" s="17">
        <v>4.4655030409982199</v>
      </c>
      <c r="Z34" s="13">
        <v>3471.5437999999999</v>
      </c>
      <c r="AA34" s="17">
        <v>4.5345400233751896</v>
      </c>
      <c r="AB34" s="13">
        <v>3570.7787999999996</v>
      </c>
      <c r="AC34" s="17">
        <v>4.4876906256416698</v>
      </c>
      <c r="AD34" s="13"/>
      <c r="AE34" s="17"/>
      <c r="AF34" s="13">
        <v>3783.2622000000001</v>
      </c>
      <c r="AG34" s="17">
        <v>4.4934500889206106</v>
      </c>
      <c r="AH34" s="13">
        <v>3744.933</v>
      </c>
      <c r="AI34" s="17">
        <v>4.5196488610076599</v>
      </c>
      <c r="AJ34" s="13">
        <v>3773.2362000000003</v>
      </c>
      <c r="AK34" s="17">
        <v>4.4310574095520403</v>
      </c>
      <c r="AL34" s="13">
        <v>3730.2139999999999</v>
      </c>
      <c r="AM34" s="17">
        <v>4.4444160418142191</v>
      </c>
      <c r="AN34" s="13">
        <v>3873.3408999999997</v>
      </c>
      <c r="AO34" s="17">
        <v>4.4259268568382399</v>
      </c>
      <c r="AP34" s="13"/>
      <c r="AQ34" s="17"/>
      <c r="AR34" s="13"/>
      <c r="AS34" s="17"/>
      <c r="AT34" s="13"/>
      <c r="AU34" s="17"/>
      <c r="AV34" s="13"/>
      <c r="AW34" s="17"/>
      <c r="AX34" s="13"/>
      <c r="AY34" s="17"/>
      <c r="AZ34" s="13"/>
      <c r="BA34" s="17"/>
      <c r="BB34" s="13"/>
      <c r="BC34" s="17"/>
    </row>
    <row r="35" spans="1:55" s="91" customFormat="1" ht="12.75" customHeight="1">
      <c r="A35" s="544" t="s">
        <v>4206</v>
      </c>
      <c r="B35" s="544" t="s">
        <v>3960</v>
      </c>
      <c r="C35" s="544" t="s">
        <v>4207</v>
      </c>
      <c r="D35" s="13">
        <f t="shared" si="2"/>
        <v>253.5967</v>
      </c>
      <c r="E35" s="17">
        <f t="shared" si="3"/>
        <v>6.2764447960087795</v>
      </c>
      <c r="F35" s="13">
        <v>244.501</v>
      </c>
      <c r="G35" s="17">
        <v>7.1501229524623593</v>
      </c>
      <c r="H35" s="13">
        <v>243.86970000000002</v>
      </c>
      <c r="I35" s="17">
        <v>7.2020482372348793</v>
      </c>
      <c r="J35" s="13">
        <v>223.64279999999999</v>
      </c>
      <c r="K35" s="17">
        <v>6.1867441518349802</v>
      </c>
      <c r="L35" s="13">
        <v>250.5915</v>
      </c>
      <c r="M35" s="17">
        <v>6.7076719721139799</v>
      </c>
      <c r="N35" s="13">
        <v>204.226</v>
      </c>
      <c r="O35" s="17">
        <v>6.0756599551477306</v>
      </c>
      <c r="P35" s="13">
        <v>233.04400000000001</v>
      </c>
      <c r="Q35" s="17">
        <v>5.8665345728703597</v>
      </c>
      <c r="R35" s="13">
        <v>247.93429999999998</v>
      </c>
      <c r="S35" s="17">
        <v>5.9054614670096104</v>
      </c>
      <c r="T35" s="13">
        <v>261.27979999999997</v>
      </c>
      <c r="U35" s="17">
        <v>5.6944258568783406</v>
      </c>
      <c r="V35" s="13">
        <v>243.5532</v>
      </c>
      <c r="W35" s="17">
        <v>6.6082345951521093</v>
      </c>
      <c r="X35" s="13">
        <v>252.84389999999999</v>
      </c>
      <c r="Y35" s="17">
        <v>6.573159103304449</v>
      </c>
      <c r="Z35" s="13">
        <v>247.54939999999999</v>
      </c>
      <c r="AA35" s="17">
        <v>6.3479366623389089</v>
      </c>
      <c r="AB35" s="13">
        <v>253.5967</v>
      </c>
      <c r="AC35" s="17">
        <v>6.2764447960087795</v>
      </c>
      <c r="AD35" s="13"/>
      <c r="AE35" s="17"/>
      <c r="AF35" s="13">
        <v>224.78790000000001</v>
      </c>
      <c r="AG35" s="17">
        <v>6.0311471435962494</v>
      </c>
      <c r="AH35" s="13">
        <v>224.0515</v>
      </c>
      <c r="AI35" s="17">
        <v>6.03488822435913</v>
      </c>
      <c r="AJ35" s="13">
        <v>223.58620000000002</v>
      </c>
      <c r="AK35" s="17">
        <v>6.0447350641497595</v>
      </c>
      <c r="AL35" s="13">
        <v>223.93700000000001</v>
      </c>
      <c r="AM35" s="17">
        <v>6.0313195139704501</v>
      </c>
      <c r="AN35" s="13">
        <v>226.57420000000002</v>
      </c>
      <c r="AO35" s="17">
        <v>6.0391446643086484</v>
      </c>
      <c r="AP35" s="13"/>
      <c r="AQ35" s="17"/>
      <c r="AR35" s="13"/>
      <c r="AS35" s="17"/>
      <c r="AT35" s="13"/>
      <c r="AU35" s="17"/>
      <c r="AV35" s="13"/>
      <c r="AW35" s="17"/>
      <c r="AX35" s="13"/>
      <c r="AY35" s="17"/>
      <c r="AZ35" s="13"/>
      <c r="BA35" s="17"/>
      <c r="BB35" s="13"/>
      <c r="BC35" s="17"/>
    </row>
    <row r="36" spans="1:55" s="91" customFormat="1" ht="5.0999999999999996" customHeight="1">
      <c r="A36" s="546"/>
      <c r="B36" s="546"/>
      <c r="C36" s="546"/>
      <c r="D36" s="13"/>
      <c r="E36" s="17"/>
      <c r="F36" s="13"/>
      <c r="G36" s="17"/>
      <c r="H36" s="13"/>
      <c r="I36" s="17"/>
      <c r="J36" s="17"/>
      <c r="K36" s="17"/>
      <c r="L36" s="17"/>
      <c r="M36" s="17"/>
      <c r="N36" s="17"/>
      <c r="O36" s="17"/>
      <c r="P36" s="17"/>
      <c r="Q36" s="17"/>
      <c r="R36" s="17"/>
      <c r="S36" s="17"/>
      <c r="T36" s="17"/>
      <c r="U36" s="17"/>
      <c r="V36" s="17"/>
      <c r="W36" s="17"/>
      <c r="X36" s="17"/>
      <c r="Y36" s="17"/>
      <c r="Z36" s="17"/>
      <c r="AA36" s="17"/>
      <c r="AB36" s="17"/>
      <c r="AC36" s="17"/>
      <c r="AD36" s="13"/>
      <c r="AE36" s="17"/>
      <c r="AF36" s="13"/>
      <c r="AG36" s="17"/>
      <c r="AH36" s="13"/>
      <c r="AI36" s="17"/>
      <c r="AJ36" s="17"/>
      <c r="AK36" s="17"/>
      <c r="AL36" s="17"/>
      <c r="AM36" s="17"/>
      <c r="AN36" s="17"/>
      <c r="AO36" s="17"/>
      <c r="AP36" s="17"/>
      <c r="AQ36" s="17"/>
      <c r="AR36" s="17"/>
      <c r="AS36" s="17"/>
      <c r="AT36" s="17"/>
      <c r="AU36" s="17"/>
      <c r="AV36" s="17"/>
      <c r="AW36" s="17"/>
      <c r="AX36" s="17"/>
      <c r="AY36" s="17"/>
      <c r="AZ36" s="17"/>
      <c r="BA36" s="17"/>
      <c r="BB36" s="17"/>
      <c r="BC36" s="17"/>
    </row>
    <row r="37" spans="1:55" s="91" customFormat="1" ht="25.5">
      <c r="A37" s="549" t="s">
        <v>4332</v>
      </c>
      <c r="B37" s="549" t="s">
        <v>4242</v>
      </c>
      <c r="C37" s="549" t="s">
        <v>4311</v>
      </c>
      <c r="D37" s="61">
        <f t="shared" ref="D37:D46" si="4">AB37</f>
        <v>7915.3865999999998</v>
      </c>
      <c r="E37" s="232">
        <f t="shared" ref="E37:E46" si="5">AC37</f>
        <v>1.9150626438132499</v>
      </c>
      <c r="F37" s="61">
        <v>6240.7671</v>
      </c>
      <c r="G37" s="232">
        <v>2.5042467761695497</v>
      </c>
      <c r="H37" s="61">
        <v>7342.0870999999997</v>
      </c>
      <c r="I37" s="232">
        <v>2.3622205541527799</v>
      </c>
      <c r="J37" s="61">
        <v>7842.2267999999995</v>
      </c>
      <c r="K37" s="232">
        <v>2.24577106071454</v>
      </c>
      <c r="L37" s="61">
        <v>7057.5497999999998</v>
      </c>
      <c r="M37" s="232">
        <v>2.4691576215303499</v>
      </c>
      <c r="N37" s="61">
        <v>7176.7879999999996</v>
      </c>
      <c r="O37" s="232">
        <v>2.4015689343199198</v>
      </c>
      <c r="P37" s="61">
        <v>7336.5585000000001</v>
      </c>
      <c r="Q37" s="232">
        <v>2.3304116295126702</v>
      </c>
      <c r="R37" s="61">
        <v>7437.9602999999997</v>
      </c>
      <c r="S37" s="232">
        <v>2.2988487621801403</v>
      </c>
      <c r="T37" s="61">
        <v>7440.8969000000006</v>
      </c>
      <c r="U37" s="232">
        <v>2.3285333407858402</v>
      </c>
      <c r="V37" s="61">
        <v>7373.0416999999998</v>
      </c>
      <c r="W37" s="232">
        <v>2.1870201930364801</v>
      </c>
      <c r="X37" s="61">
        <v>7432.0802999999996</v>
      </c>
      <c r="Y37" s="232">
        <v>2.03123038982773</v>
      </c>
      <c r="Z37" s="61">
        <v>7533.9409000000005</v>
      </c>
      <c r="AA37" s="232">
        <v>1.9851242296047198</v>
      </c>
      <c r="AB37" s="61">
        <v>7915.3865999999998</v>
      </c>
      <c r="AC37" s="232">
        <v>1.9150626438132499</v>
      </c>
      <c r="AD37" s="61"/>
      <c r="AE37" s="232"/>
      <c r="AF37" s="61">
        <v>7859.8375999999998</v>
      </c>
      <c r="AG37" s="232">
        <v>1.9914360451925899</v>
      </c>
      <c r="AH37" s="61">
        <v>7797.3017</v>
      </c>
      <c r="AI37" s="232">
        <v>1.9968849813776002</v>
      </c>
      <c r="AJ37" s="61">
        <v>7970.6864000000005</v>
      </c>
      <c r="AK37" s="232">
        <v>1.9710514278920797</v>
      </c>
      <c r="AL37" s="61">
        <v>8070.3044</v>
      </c>
      <c r="AM37" s="232">
        <v>1.95932840612555</v>
      </c>
      <c r="AN37" s="61">
        <v>8206.9300999999996</v>
      </c>
      <c r="AO37" s="232">
        <v>1.8732691317792498</v>
      </c>
      <c r="AP37" s="61"/>
      <c r="AQ37" s="232"/>
      <c r="AR37" s="61"/>
      <c r="AS37" s="232"/>
      <c r="AT37" s="61"/>
      <c r="AU37" s="232"/>
      <c r="AV37" s="61"/>
      <c r="AW37" s="232"/>
      <c r="AX37" s="61"/>
      <c r="AY37" s="232"/>
      <c r="AZ37" s="61"/>
      <c r="BA37" s="232"/>
      <c r="BB37" s="61"/>
      <c r="BC37" s="232"/>
    </row>
    <row r="38" spans="1:55" s="91" customFormat="1" ht="12.75">
      <c r="A38" s="545" t="s">
        <v>973</v>
      </c>
      <c r="B38" s="545" t="s">
        <v>972</v>
      </c>
      <c r="C38" s="545" t="s">
        <v>974</v>
      </c>
      <c r="D38" s="13">
        <f t="shared" si="4"/>
        <v>1731.6478</v>
      </c>
      <c r="E38" s="17">
        <f t="shared" si="5"/>
        <v>0</v>
      </c>
      <c r="F38" s="13">
        <v>1075.0336000000002</v>
      </c>
      <c r="G38" s="17">
        <v>0</v>
      </c>
      <c r="H38" s="13">
        <v>1711.1621</v>
      </c>
      <c r="I38" s="17">
        <v>1.0082814480288E-3</v>
      </c>
      <c r="J38" s="13">
        <v>1832.836</v>
      </c>
      <c r="K38" s="17">
        <v>9.8109176161969791E-2</v>
      </c>
      <c r="L38" s="13">
        <v>1121.7338</v>
      </c>
      <c r="M38" s="17">
        <v>0.14535251589993997</v>
      </c>
      <c r="N38" s="13">
        <v>1283.2936999999999</v>
      </c>
      <c r="O38" s="17">
        <v>0.10444716279679399</v>
      </c>
      <c r="P38" s="13">
        <v>1248.8471999999999</v>
      </c>
      <c r="Q38" s="17">
        <v>8.1302787082358788E-2</v>
      </c>
      <c r="R38" s="13">
        <v>1421.3278</v>
      </c>
      <c r="S38" s="17">
        <v>3.4793821664502705E-2</v>
      </c>
      <c r="T38" s="13">
        <v>1369.4184</v>
      </c>
      <c r="U38" s="17">
        <v>0</v>
      </c>
      <c r="V38" s="13">
        <v>1558.9831999999999</v>
      </c>
      <c r="W38" s="17">
        <v>0</v>
      </c>
      <c r="X38" s="13">
        <v>1550.8193000000001</v>
      </c>
      <c r="Y38" s="17">
        <v>0</v>
      </c>
      <c r="Z38" s="13">
        <v>1505.5566000000001</v>
      </c>
      <c r="AA38" s="17">
        <v>0</v>
      </c>
      <c r="AB38" s="13">
        <v>1731.6478</v>
      </c>
      <c r="AC38" s="17">
        <v>0</v>
      </c>
      <c r="AD38" s="13"/>
      <c r="AE38" s="17"/>
      <c r="AF38" s="13">
        <v>1556.6998000000001</v>
      </c>
      <c r="AG38" s="17">
        <v>0</v>
      </c>
      <c r="AH38" s="13">
        <v>1587.9276</v>
      </c>
      <c r="AI38" s="17">
        <v>2.3936972945114102E-3</v>
      </c>
      <c r="AJ38" s="13">
        <v>1698.9808</v>
      </c>
      <c r="AK38" s="17">
        <v>0</v>
      </c>
      <c r="AL38" s="13">
        <v>1766.3383000000001</v>
      </c>
      <c r="AM38" s="17">
        <v>0</v>
      </c>
      <c r="AN38" s="13">
        <v>1774.9276</v>
      </c>
      <c r="AO38" s="17">
        <v>0</v>
      </c>
      <c r="AP38" s="13"/>
      <c r="AQ38" s="17"/>
      <c r="AR38" s="13"/>
      <c r="AS38" s="17"/>
      <c r="AT38" s="13"/>
      <c r="AU38" s="17"/>
      <c r="AV38" s="13"/>
      <c r="AW38" s="17"/>
      <c r="AX38" s="13"/>
      <c r="AY38" s="17"/>
      <c r="AZ38" s="13"/>
      <c r="BA38" s="17"/>
      <c r="BB38" s="13"/>
      <c r="BC38" s="17"/>
    </row>
    <row r="39" spans="1:55" s="91" customFormat="1" ht="12.75" customHeight="1">
      <c r="A39" s="545" t="s">
        <v>958</v>
      </c>
      <c r="B39" s="545" t="s">
        <v>196</v>
      </c>
      <c r="C39" s="545" t="s">
        <v>959</v>
      </c>
      <c r="D39" s="13">
        <f t="shared" si="4"/>
        <v>2966.7563999999998</v>
      </c>
      <c r="E39" s="17">
        <f t="shared" si="5"/>
        <v>4.3965824089905098E-2</v>
      </c>
      <c r="F39" s="13">
        <v>2233.9299999999998</v>
      </c>
      <c r="G39" s="17">
        <v>0.15264750014548398</v>
      </c>
      <c r="H39" s="13">
        <v>2400.8592000000003</v>
      </c>
      <c r="I39" s="17">
        <v>0.13289134281593901</v>
      </c>
      <c r="J39" s="13">
        <v>2762.3906000000002</v>
      </c>
      <c r="K39" s="17">
        <v>0.113599468880324</v>
      </c>
      <c r="L39" s="13">
        <v>2699.3233</v>
      </c>
      <c r="M39" s="17">
        <v>0.11360172047564701</v>
      </c>
      <c r="N39" s="13">
        <v>2659.1837</v>
      </c>
      <c r="O39" s="17">
        <v>7.2610162284012209E-2</v>
      </c>
      <c r="P39" s="13">
        <v>2879.9848999999999</v>
      </c>
      <c r="Q39" s="17">
        <v>0.102441589190277</v>
      </c>
      <c r="R39" s="13">
        <v>2810.2934</v>
      </c>
      <c r="S39" s="17">
        <v>9.7471064053312004E-2</v>
      </c>
      <c r="T39" s="13">
        <v>2688.5553999999997</v>
      </c>
      <c r="U39" s="17">
        <v>6.8126181071068895E-2</v>
      </c>
      <c r="V39" s="13">
        <v>2679.9059999999999</v>
      </c>
      <c r="W39" s="17">
        <v>5.5277654887895301E-2</v>
      </c>
      <c r="X39" s="13">
        <v>2811.9861000000001</v>
      </c>
      <c r="Y39" s="17">
        <v>5.3895646212475903E-2</v>
      </c>
      <c r="Z39" s="13">
        <v>2912.9157999999998</v>
      </c>
      <c r="AA39" s="17">
        <v>5.2843718654689599E-2</v>
      </c>
      <c r="AB39" s="13">
        <v>2966.7563999999998</v>
      </c>
      <c r="AC39" s="17">
        <v>4.3965824089905098E-2</v>
      </c>
      <c r="AD39" s="13"/>
      <c r="AE39" s="17"/>
      <c r="AF39" s="13">
        <v>2923.6664000000001</v>
      </c>
      <c r="AG39" s="17">
        <v>4.7396834673066698E-2</v>
      </c>
      <c r="AH39" s="13">
        <v>2874.9629</v>
      </c>
      <c r="AI39" s="17">
        <v>4.6918833283031203E-2</v>
      </c>
      <c r="AJ39" s="13">
        <v>2927.0941000000003</v>
      </c>
      <c r="AK39" s="17">
        <v>6.8572962857600006E-2</v>
      </c>
      <c r="AL39" s="13">
        <v>2916.6747999999998</v>
      </c>
      <c r="AM39" s="17">
        <v>6.4127349062020902E-2</v>
      </c>
      <c r="AN39" s="13">
        <v>3118.4054000000001</v>
      </c>
      <c r="AO39" s="17">
        <v>6.0546953580826901E-2</v>
      </c>
      <c r="AP39" s="13"/>
      <c r="AQ39" s="17"/>
      <c r="AR39" s="13"/>
      <c r="AS39" s="17"/>
      <c r="AT39" s="13"/>
      <c r="AU39" s="17"/>
      <c r="AV39" s="13"/>
      <c r="AW39" s="17"/>
      <c r="AX39" s="13"/>
      <c r="AY39" s="17"/>
      <c r="AZ39" s="13"/>
      <c r="BA39" s="17"/>
      <c r="BB39" s="13"/>
      <c r="BC39" s="17"/>
    </row>
    <row r="40" spans="1:55" s="91" customFormat="1" ht="12.75" customHeight="1">
      <c r="A40" s="545" t="s">
        <v>1171</v>
      </c>
      <c r="B40" s="545" t="s">
        <v>1170</v>
      </c>
      <c r="C40" s="545" t="s">
        <v>960</v>
      </c>
      <c r="D40" s="13">
        <f t="shared" si="4"/>
        <v>3216.9823999999999</v>
      </c>
      <c r="E40" s="17">
        <f t="shared" si="5"/>
        <v>4.67146643357452</v>
      </c>
      <c r="F40" s="13">
        <v>2931.8035</v>
      </c>
      <c r="G40" s="17">
        <v>5.2143389081157689</v>
      </c>
      <c r="H40" s="13">
        <v>3230.0657999999999</v>
      </c>
      <c r="I40" s="17">
        <v>5.2701249373929189</v>
      </c>
      <c r="J40" s="13">
        <v>3247.0002000000004</v>
      </c>
      <c r="K40" s="17">
        <v>5.27201133649453</v>
      </c>
      <c r="L40" s="13">
        <v>3236.4927000000002</v>
      </c>
      <c r="M40" s="17">
        <v>5.2391616013841205</v>
      </c>
      <c r="N40" s="13">
        <v>3234.3106000000002</v>
      </c>
      <c r="O40" s="17">
        <v>5.2278315394322412</v>
      </c>
      <c r="P40" s="13">
        <v>3207.7264</v>
      </c>
      <c r="Q40" s="17">
        <v>5.2063780318047099</v>
      </c>
      <c r="R40" s="13">
        <v>3206.3391000000001</v>
      </c>
      <c r="S40" s="17">
        <v>5.2319388535042997</v>
      </c>
      <c r="T40" s="13">
        <v>3382.9231</v>
      </c>
      <c r="U40" s="17">
        <v>5.0675746974561697</v>
      </c>
      <c r="V40" s="13">
        <v>3134.1525000000001</v>
      </c>
      <c r="W40" s="17">
        <v>5.0976626577679296</v>
      </c>
      <c r="X40" s="13">
        <v>3069.2748999999999</v>
      </c>
      <c r="Y40" s="17">
        <v>4.8691349077268997</v>
      </c>
      <c r="Z40" s="13">
        <v>3115.4684999999999</v>
      </c>
      <c r="AA40" s="17">
        <v>4.7510925955438195</v>
      </c>
      <c r="AB40" s="13">
        <v>3216.9823999999999</v>
      </c>
      <c r="AC40" s="17">
        <v>4.67146643357452</v>
      </c>
      <c r="AD40" s="13"/>
      <c r="AE40" s="17"/>
      <c r="AF40" s="13">
        <v>3379.4713999999999</v>
      </c>
      <c r="AG40" s="17">
        <v>4.5905970303521402</v>
      </c>
      <c r="AH40" s="13">
        <v>3334.4112</v>
      </c>
      <c r="AI40" s="17">
        <v>4.6279906140550393</v>
      </c>
      <c r="AJ40" s="13">
        <v>3344.6115</v>
      </c>
      <c r="AK40" s="17">
        <v>4.6372839700515298</v>
      </c>
      <c r="AL40" s="13">
        <v>3387.2912999999999</v>
      </c>
      <c r="AM40" s="17">
        <v>4.6129301114433199</v>
      </c>
      <c r="AN40" s="13">
        <v>3313.5971</v>
      </c>
      <c r="AO40" s="17">
        <v>4.5826268003433492</v>
      </c>
      <c r="AP40" s="13"/>
      <c r="AQ40" s="17"/>
      <c r="AR40" s="13"/>
      <c r="AS40" s="17"/>
      <c r="AT40" s="13"/>
      <c r="AU40" s="17"/>
      <c r="AV40" s="13"/>
      <c r="AW40" s="17"/>
      <c r="AX40" s="13"/>
      <c r="AY40" s="17"/>
      <c r="AZ40" s="13"/>
      <c r="BA40" s="17"/>
      <c r="BB40" s="13"/>
      <c r="BC40" s="17"/>
    </row>
    <row r="41" spans="1:55" s="91" customFormat="1" ht="12.75" customHeight="1">
      <c r="A41" s="544" t="s">
        <v>962</v>
      </c>
      <c r="B41" s="544" t="s">
        <v>197</v>
      </c>
      <c r="C41" s="544" t="s">
        <v>963</v>
      </c>
      <c r="D41" s="13">
        <f t="shared" si="4"/>
        <v>243.90170000000001</v>
      </c>
      <c r="E41" s="17">
        <f t="shared" si="5"/>
        <v>2.6234290986901696</v>
      </c>
      <c r="F41" s="13">
        <v>66.456000000000003</v>
      </c>
      <c r="G41" s="17">
        <v>3.0510313741422901</v>
      </c>
      <c r="H41" s="13">
        <v>53.336500000000001</v>
      </c>
      <c r="I41" s="17">
        <v>4.1990034779184988</v>
      </c>
      <c r="J41" s="13">
        <v>110.407</v>
      </c>
      <c r="K41" s="17">
        <v>3.7823635005026905</v>
      </c>
      <c r="L41" s="13">
        <v>102.1313</v>
      </c>
      <c r="M41" s="17">
        <v>3.7363477895610799</v>
      </c>
      <c r="N41" s="13">
        <v>142.06980000000001</v>
      </c>
      <c r="O41" s="17">
        <v>3.86749733581662</v>
      </c>
      <c r="P41" s="13">
        <v>163.80270000000002</v>
      </c>
      <c r="Q41" s="17">
        <v>3.0357107117281901</v>
      </c>
      <c r="R41" s="13">
        <v>254.45939999999999</v>
      </c>
      <c r="S41" s="17">
        <v>4.4662582863906799</v>
      </c>
      <c r="T41" s="13">
        <v>432.90590000000003</v>
      </c>
      <c r="U41" s="17">
        <v>4.0208088871045593</v>
      </c>
      <c r="V41" s="13">
        <v>304.21050000000002</v>
      </c>
      <c r="W41" s="17">
        <v>6.8489864748258196</v>
      </c>
      <c r="X41" s="13">
        <v>182.80960000000002</v>
      </c>
      <c r="Y41" s="17">
        <v>3.1106290752783199</v>
      </c>
      <c r="Z41" s="13">
        <v>130.80519999999999</v>
      </c>
      <c r="AA41" s="17">
        <v>2.5478569124163299</v>
      </c>
      <c r="AB41" s="13">
        <v>243.90170000000001</v>
      </c>
      <c r="AC41" s="17">
        <v>2.6234290986901696</v>
      </c>
      <c r="AD41" s="13"/>
      <c r="AE41" s="17"/>
      <c r="AF41" s="13">
        <v>171.65879999999999</v>
      </c>
      <c r="AG41" s="17">
        <v>1.9556175797570499</v>
      </c>
      <c r="AH41" s="13">
        <v>175.61929999999998</v>
      </c>
      <c r="AI41" s="17">
        <v>2.0573264214126796</v>
      </c>
      <c r="AJ41" s="13">
        <v>166.834</v>
      </c>
      <c r="AK41" s="17">
        <v>2.1036659194169101</v>
      </c>
      <c r="AL41" s="13">
        <v>212.6206</v>
      </c>
      <c r="AM41" s="17">
        <v>2.7110488212336903</v>
      </c>
      <c r="AN41" s="13">
        <v>212.8647</v>
      </c>
      <c r="AO41" s="17">
        <v>3.52034315694429</v>
      </c>
      <c r="AP41" s="13"/>
      <c r="AQ41" s="17"/>
      <c r="AR41" s="13"/>
      <c r="AS41" s="17"/>
      <c r="AT41" s="13"/>
      <c r="AU41" s="17"/>
      <c r="AV41" s="13"/>
      <c r="AW41" s="17"/>
      <c r="AX41" s="13"/>
      <c r="AY41" s="17"/>
      <c r="AZ41" s="13"/>
      <c r="BA41" s="17"/>
      <c r="BB41" s="13"/>
      <c r="BC41" s="17"/>
    </row>
    <row r="42" spans="1:55" s="91" customFormat="1" ht="12.75" customHeight="1">
      <c r="A42" s="544" t="s">
        <v>964</v>
      </c>
      <c r="B42" s="544" t="s">
        <v>198</v>
      </c>
      <c r="C42" s="544" t="s">
        <v>965</v>
      </c>
      <c r="D42" s="13">
        <f t="shared" si="4"/>
        <v>165.86480000000003</v>
      </c>
      <c r="E42" s="17">
        <f t="shared" si="5"/>
        <v>3.57850012781494</v>
      </c>
      <c r="F42" s="13">
        <v>159.03470000000002</v>
      </c>
      <c r="G42" s="17">
        <v>3.5770276361070898</v>
      </c>
      <c r="H42" s="13">
        <v>186.01939999999999</v>
      </c>
      <c r="I42" s="17">
        <v>3.5889344659750497</v>
      </c>
      <c r="J42" s="13">
        <v>160.32410000000002</v>
      </c>
      <c r="K42" s="17">
        <v>4.3084504076430195</v>
      </c>
      <c r="L42" s="13">
        <v>205.0026</v>
      </c>
      <c r="M42" s="17">
        <v>3.9374998414654301</v>
      </c>
      <c r="N42" s="13">
        <v>315.44910000000004</v>
      </c>
      <c r="O42" s="17">
        <v>4.7978781743235297</v>
      </c>
      <c r="P42" s="13">
        <v>341.81029999999998</v>
      </c>
      <c r="Q42" s="17">
        <v>5.2418017069702101</v>
      </c>
      <c r="R42" s="13">
        <v>394.71140000000003</v>
      </c>
      <c r="S42" s="17">
        <v>6.8982436965337195</v>
      </c>
      <c r="T42" s="13">
        <v>403.32990000000001</v>
      </c>
      <c r="U42" s="17">
        <v>6.4026247471362794</v>
      </c>
      <c r="V42" s="13">
        <v>219.44479999999999</v>
      </c>
      <c r="W42" s="17">
        <v>3.9800561872507298</v>
      </c>
      <c r="X42" s="13">
        <v>229.84539999999998</v>
      </c>
      <c r="Y42" s="17">
        <v>4.0564654110980696</v>
      </c>
      <c r="Z42" s="13">
        <v>251.79339999999999</v>
      </c>
      <c r="AA42" s="17">
        <v>3.83074364935697</v>
      </c>
      <c r="AB42" s="13">
        <v>165.86480000000003</v>
      </c>
      <c r="AC42" s="17">
        <v>3.57850012781494</v>
      </c>
      <c r="AD42" s="13"/>
      <c r="AE42" s="17"/>
      <c r="AF42" s="13">
        <v>141.89160000000001</v>
      </c>
      <c r="AG42" s="17">
        <v>4.0589276391273295</v>
      </c>
      <c r="AH42" s="13">
        <v>157.7621</v>
      </c>
      <c r="AI42" s="17">
        <v>4.508048549049489</v>
      </c>
      <c r="AJ42" s="13">
        <v>255.64599999999999</v>
      </c>
      <c r="AK42" s="17">
        <v>4.9670373094044091</v>
      </c>
      <c r="AL42" s="13">
        <v>447.02749999999997</v>
      </c>
      <c r="AM42" s="17">
        <v>5.5044414225075595</v>
      </c>
      <c r="AN42" s="13">
        <v>491.62520000000001</v>
      </c>
      <c r="AO42" s="17">
        <v>5.1069451687993199</v>
      </c>
      <c r="AP42" s="13"/>
      <c r="AQ42" s="17"/>
      <c r="AR42" s="13"/>
      <c r="AS42" s="17"/>
      <c r="AT42" s="13"/>
      <c r="AU42" s="17"/>
      <c r="AV42" s="13"/>
      <c r="AW42" s="17"/>
      <c r="AX42" s="13"/>
      <c r="AY42" s="17"/>
      <c r="AZ42" s="13"/>
      <c r="BA42" s="17"/>
      <c r="BB42" s="13"/>
      <c r="BC42" s="17"/>
    </row>
    <row r="43" spans="1:55" s="91" customFormat="1" ht="12.75" customHeight="1">
      <c r="A43" s="544" t="s">
        <v>966</v>
      </c>
      <c r="B43" s="544" t="s">
        <v>199</v>
      </c>
      <c r="C43" s="544" t="s">
        <v>967</v>
      </c>
      <c r="D43" s="13">
        <f t="shared" si="4"/>
        <v>297.26610000000005</v>
      </c>
      <c r="E43" s="17">
        <f t="shared" si="5"/>
        <v>4.7997074977604202</v>
      </c>
      <c r="F43" s="13">
        <v>268.43220000000002</v>
      </c>
      <c r="G43" s="17">
        <v>3.96429285309289</v>
      </c>
      <c r="H43" s="13">
        <v>393.38630000000001</v>
      </c>
      <c r="I43" s="17">
        <v>4.6643060904764599</v>
      </c>
      <c r="J43" s="13">
        <v>426.70179999999999</v>
      </c>
      <c r="K43" s="17">
        <v>4.7774101234163995</v>
      </c>
      <c r="L43" s="13">
        <v>581.63549999999998</v>
      </c>
      <c r="M43" s="17">
        <v>6.3779956725474998</v>
      </c>
      <c r="N43" s="13">
        <v>538.61400000000003</v>
      </c>
      <c r="O43" s="17">
        <v>6.0938896779511893</v>
      </c>
      <c r="P43" s="13">
        <v>445.58550000000002</v>
      </c>
      <c r="Q43" s="17">
        <v>6.1412619890009896</v>
      </c>
      <c r="R43" s="13">
        <v>340.88499999999999</v>
      </c>
      <c r="S43" s="17">
        <v>3.9783129295803601</v>
      </c>
      <c r="T43" s="13">
        <v>298.93540000000002</v>
      </c>
      <c r="U43" s="17">
        <v>3.9025819524887297</v>
      </c>
      <c r="V43" s="13">
        <v>297.31729999999999</v>
      </c>
      <c r="W43" s="17">
        <v>3.7521112158626497</v>
      </c>
      <c r="X43" s="13">
        <v>216.69239999999999</v>
      </c>
      <c r="Y43" s="17">
        <v>3.8097759312278598</v>
      </c>
      <c r="Z43" s="13">
        <v>241.77689999999998</v>
      </c>
      <c r="AA43" s="17">
        <v>4.0556162809598399</v>
      </c>
      <c r="AB43" s="13">
        <v>297.26610000000005</v>
      </c>
      <c r="AC43" s="17">
        <v>4.7997074977604202</v>
      </c>
      <c r="AD43" s="13"/>
      <c r="AE43" s="17"/>
      <c r="AF43" s="13">
        <v>543.8048</v>
      </c>
      <c r="AG43" s="17">
        <v>5.2360500330265598</v>
      </c>
      <c r="AH43" s="13">
        <v>677.74390000000005</v>
      </c>
      <c r="AI43" s="17">
        <v>5.3053902366365797</v>
      </c>
      <c r="AJ43" s="13">
        <v>601.28309999999999</v>
      </c>
      <c r="AK43" s="17">
        <v>5.0823932187683294</v>
      </c>
      <c r="AL43" s="13">
        <v>325.1925</v>
      </c>
      <c r="AM43" s="17">
        <v>4.4925950906001795</v>
      </c>
      <c r="AN43" s="13">
        <v>166.93360000000001</v>
      </c>
      <c r="AO43" s="17">
        <v>3.1827648358389196</v>
      </c>
      <c r="AP43" s="13"/>
      <c r="AQ43" s="17"/>
      <c r="AR43" s="13"/>
      <c r="AS43" s="17"/>
      <c r="AT43" s="13"/>
      <c r="AU43" s="17"/>
      <c r="AV43" s="13"/>
      <c r="AW43" s="17"/>
      <c r="AX43" s="13"/>
      <c r="AY43" s="17"/>
      <c r="AZ43" s="13"/>
      <c r="BA43" s="17"/>
      <c r="BB43" s="13"/>
      <c r="BC43" s="17"/>
    </row>
    <row r="44" spans="1:55" s="91" customFormat="1" ht="12.75" customHeight="1">
      <c r="A44" s="544" t="s">
        <v>968</v>
      </c>
      <c r="B44" s="544" t="s">
        <v>200</v>
      </c>
      <c r="C44" s="544" t="s">
        <v>969</v>
      </c>
      <c r="D44" s="13">
        <f t="shared" si="4"/>
        <v>1213.0023999999999</v>
      </c>
      <c r="E44" s="17">
        <f t="shared" si="5"/>
        <v>5.2289059906229394</v>
      </c>
      <c r="F44" s="13">
        <v>885.62199999999996</v>
      </c>
      <c r="G44" s="17">
        <v>5.5438177992416602</v>
      </c>
      <c r="H44" s="13">
        <v>762.6028</v>
      </c>
      <c r="I44" s="17">
        <v>5.4686222618117801</v>
      </c>
      <c r="J44" s="13">
        <v>706.02099999999996</v>
      </c>
      <c r="K44" s="17">
        <v>5.3795048192617507</v>
      </c>
      <c r="L44" s="13">
        <v>514.82799999999997</v>
      </c>
      <c r="M44" s="17">
        <v>4.0338283115914395</v>
      </c>
      <c r="N44" s="13">
        <v>467.95979999999997</v>
      </c>
      <c r="O44" s="17">
        <v>4.2710944316157091</v>
      </c>
      <c r="P44" s="13">
        <v>535.05029999999999</v>
      </c>
      <c r="Q44" s="17">
        <v>4.5523041889706395</v>
      </c>
      <c r="R44" s="13">
        <v>673.00649999999996</v>
      </c>
      <c r="S44" s="17">
        <v>5.1098756624193094</v>
      </c>
      <c r="T44" s="13">
        <v>827.37219999999991</v>
      </c>
      <c r="U44" s="17">
        <v>5.1801641884994396</v>
      </c>
      <c r="V44" s="13">
        <v>831.61289999999997</v>
      </c>
      <c r="W44" s="17">
        <v>5.1935359107584809</v>
      </c>
      <c r="X44" s="13">
        <v>787.15269999999998</v>
      </c>
      <c r="Y44" s="17">
        <v>5.1969179423509608</v>
      </c>
      <c r="Z44" s="13">
        <v>1111.8896000000002</v>
      </c>
      <c r="AA44" s="17">
        <v>5.51284387946429</v>
      </c>
      <c r="AB44" s="13">
        <v>1213.0023999999999</v>
      </c>
      <c r="AC44" s="17">
        <v>5.2289059906229394</v>
      </c>
      <c r="AD44" s="13"/>
      <c r="AE44" s="17"/>
      <c r="AF44" s="13">
        <v>1153.2486999999999</v>
      </c>
      <c r="AG44" s="17">
        <v>4.6324369374966601</v>
      </c>
      <c r="AH44" s="13">
        <v>1360.1585</v>
      </c>
      <c r="AI44" s="17">
        <v>4.7686865280774295</v>
      </c>
      <c r="AJ44" s="13">
        <v>1365.3471999999999</v>
      </c>
      <c r="AK44" s="17">
        <v>4.8007131328939598</v>
      </c>
      <c r="AL44" s="13">
        <v>1382.0011999999999</v>
      </c>
      <c r="AM44" s="17">
        <v>4.78632125789761</v>
      </c>
      <c r="AN44" s="13">
        <v>1416.4085</v>
      </c>
      <c r="AO44" s="17">
        <v>4.8374571015353292</v>
      </c>
      <c r="AP44" s="13"/>
      <c r="AQ44" s="17"/>
      <c r="AR44" s="13"/>
      <c r="AS44" s="17"/>
      <c r="AT44" s="13"/>
      <c r="AU44" s="17"/>
      <c r="AV44" s="13"/>
      <c r="AW44" s="17"/>
      <c r="AX44" s="13"/>
      <c r="AY44" s="17"/>
      <c r="AZ44" s="13"/>
      <c r="BA44" s="17"/>
      <c r="BB44" s="13"/>
      <c r="BC44" s="17"/>
    </row>
    <row r="45" spans="1:55" s="91" customFormat="1" ht="12.75" customHeight="1">
      <c r="A45" s="544" t="s">
        <v>4205</v>
      </c>
      <c r="B45" s="544" t="s">
        <v>3959</v>
      </c>
      <c r="C45" s="544" t="s">
        <v>4157</v>
      </c>
      <c r="D45" s="13">
        <f t="shared" si="4"/>
        <v>1261.5898999999999</v>
      </c>
      <c r="E45" s="17">
        <f t="shared" si="5"/>
        <v>4.6186632494442099</v>
      </c>
      <c r="F45" s="13">
        <v>1527.7621000000001</v>
      </c>
      <c r="G45" s="17">
        <v>5.464218343942421</v>
      </c>
      <c r="H45" s="13">
        <v>1810.271</v>
      </c>
      <c r="I45" s="17">
        <v>5.4871213050421703</v>
      </c>
      <c r="J45" s="13">
        <v>1818.6714999999999</v>
      </c>
      <c r="K45" s="17">
        <v>5.4860952640430094</v>
      </c>
      <c r="L45" s="13">
        <v>1807.9973</v>
      </c>
      <c r="M45" s="17">
        <v>5.4124864661025791</v>
      </c>
      <c r="N45" s="13">
        <v>1742.796</v>
      </c>
      <c r="O45" s="17">
        <v>5.3731891896699304</v>
      </c>
      <c r="P45" s="13">
        <v>1685.8662000000002</v>
      </c>
      <c r="Q45" s="17">
        <v>5.3302588153199801</v>
      </c>
      <c r="R45" s="13">
        <v>1486.1693</v>
      </c>
      <c r="S45" s="17">
        <v>5.2190010640106701</v>
      </c>
      <c r="T45" s="13">
        <v>1383.1505</v>
      </c>
      <c r="U45" s="17">
        <v>5.1475221170798093</v>
      </c>
      <c r="V45" s="13">
        <v>1453.9001000000001</v>
      </c>
      <c r="W45" s="17">
        <v>5.0756349538733794</v>
      </c>
      <c r="X45" s="13">
        <v>1623.9803999999999</v>
      </c>
      <c r="Y45" s="17">
        <v>5.1225027500331892</v>
      </c>
      <c r="Z45" s="13">
        <v>1350.2436</v>
      </c>
      <c r="AA45" s="17">
        <v>4.5802552169104898</v>
      </c>
      <c r="AB45" s="13">
        <v>1261.5898999999999</v>
      </c>
      <c r="AC45" s="17">
        <v>4.6186632494442099</v>
      </c>
      <c r="AD45" s="13"/>
      <c r="AE45" s="17"/>
      <c r="AF45" s="13">
        <v>1298.6069</v>
      </c>
      <c r="AG45" s="17">
        <v>4.5691951883206494</v>
      </c>
      <c r="AH45" s="13">
        <v>892.80509999999992</v>
      </c>
      <c r="AI45" s="17">
        <v>4.2542805579851599</v>
      </c>
      <c r="AJ45" s="13">
        <v>884.77159999999992</v>
      </c>
      <c r="AK45" s="17">
        <v>4.2895814377405399</v>
      </c>
      <c r="AL45" s="13">
        <v>940.79039999999998</v>
      </c>
      <c r="AM45" s="17">
        <v>4.23611080427691</v>
      </c>
      <c r="AN45" s="13">
        <v>953.827</v>
      </c>
      <c r="AO45" s="17">
        <v>4.2490566821865992</v>
      </c>
      <c r="AP45" s="13"/>
      <c r="AQ45" s="17"/>
      <c r="AR45" s="13"/>
      <c r="AS45" s="17"/>
      <c r="AT45" s="13"/>
      <c r="AU45" s="17"/>
      <c r="AV45" s="13"/>
      <c r="AW45" s="17"/>
      <c r="AX45" s="13"/>
      <c r="AY45" s="17"/>
      <c r="AZ45" s="13"/>
      <c r="BA45" s="17"/>
      <c r="BB45" s="13"/>
      <c r="BC45" s="17"/>
    </row>
    <row r="46" spans="1:55" s="91" customFormat="1" ht="12.75" customHeight="1" thickBot="1">
      <c r="A46" s="547" t="s">
        <v>4206</v>
      </c>
      <c r="B46" s="547" t="s">
        <v>3960</v>
      </c>
      <c r="C46" s="547" t="s">
        <v>4207</v>
      </c>
      <c r="D46" s="146">
        <f t="shared" si="4"/>
        <v>35.357500000000002</v>
      </c>
      <c r="E46" s="192">
        <f t="shared" si="5"/>
        <v>5.6082732659266092</v>
      </c>
      <c r="F46" s="146">
        <v>24.496500000000001</v>
      </c>
      <c r="G46" s="192">
        <v>7.914994060375971</v>
      </c>
      <c r="H46" s="146">
        <v>24.4498</v>
      </c>
      <c r="I46" s="192">
        <v>7.8872383823180598</v>
      </c>
      <c r="J46" s="146">
        <v>24.8748</v>
      </c>
      <c r="K46" s="192">
        <v>7.8752813690964301</v>
      </c>
      <c r="L46" s="146">
        <v>24.898</v>
      </c>
      <c r="M46" s="192">
        <v>7.8542507028676996</v>
      </c>
      <c r="N46" s="146">
        <v>27.421900000000001</v>
      </c>
      <c r="O46" s="192">
        <v>7.2993709407444394</v>
      </c>
      <c r="P46" s="146">
        <v>35.611400000000003</v>
      </c>
      <c r="Q46" s="192">
        <v>7.1158293692469297</v>
      </c>
      <c r="R46" s="146">
        <v>57.107500000000002</v>
      </c>
      <c r="S46" s="192">
        <v>6.3849299654160996</v>
      </c>
      <c r="T46" s="146">
        <v>37.229200000000006</v>
      </c>
      <c r="U46" s="192">
        <v>6.658001998431339</v>
      </c>
      <c r="V46" s="146">
        <v>27.666900000000002</v>
      </c>
      <c r="W46" s="192">
        <v>7.4410478224882404</v>
      </c>
      <c r="X46" s="146">
        <v>28.794400000000003</v>
      </c>
      <c r="Y46" s="192">
        <v>7.2423540688467201</v>
      </c>
      <c r="Z46" s="146">
        <v>28.959799999999998</v>
      </c>
      <c r="AA46" s="192">
        <v>7.2294014461425782</v>
      </c>
      <c r="AB46" s="146">
        <v>35.357500000000002</v>
      </c>
      <c r="AC46" s="192">
        <v>5.6082732659266092</v>
      </c>
      <c r="AD46" s="146"/>
      <c r="AE46" s="192"/>
      <c r="AF46" s="146">
        <v>70.260600000000011</v>
      </c>
      <c r="AG46" s="192">
        <v>6.8151318519910209</v>
      </c>
      <c r="AH46" s="146">
        <v>70.322299999999998</v>
      </c>
      <c r="AI46" s="192">
        <v>6.8116307487098702</v>
      </c>
      <c r="AJ46" s="146">
        <v>70.729600000000005</v>
      </c>
      <c r="AK46" s="192">
        <v>6.8323567360765507</v>
      </c>
      <c r="AL46" s="146">
        <v>79.659100000000009</v>
      </c>
      <c r="AM46" s="192">
        <v>6.619760830840419</v>
      </c>
      <c r="AN46" s="146">
        <v>71.938100000000006</v>
      </c>
      <c r="AO46" s="192">
        <v>6.7965154625990989</v>
      </c>
      <c r="AP46" s="146"/>
      <c r="AQ46" s="192"/>
      <c r="AR46" s="146"/>
      <c r="AS46" s="192"/>
      <c r="AT46" s="146"/>
      <c r="AU46" s="192"/>
      <c r="AV46" s="146"/>
      <c r="AW46" s="192"/>
      <c r="AX46" s="146"/>
      <c r="AY46" s="192"/>
      <c r="AZ46" s="146"/>
      <c r="BA46" s="192"/>
      <c r="BB46" s="146"/>
      <c r="BC46" s="192"/>
    </row>
    <row r="47" spans="1:55" s="91" customFormat="1" ht="5.0999999999999996" customHeight="1">
      <c r="A47" s="237"/>
      <c r="B47" s="237"/>
      <c r="C47" s="237"/>
      <c r="D47" s="203"/>
      <c r="E47" s="203"/>
      <c r="AD47" s="203"/>
      <c r="AE47" s="203"/>
    </row>
    <row r="48" spans="1:55" s="91" customFormat="1" ht="12.75" customHeight="1">
      <c r="A48" s="233" t="s">
        <v>2543</v>
      </c>
      <c r="B48" s="233" t="s">
        <v>2544</v>
      </c>
      <c r="C48" s="233" t="s">
        <v>2545</v>
      </c>
      <c r="F48" s="95"/>
      <c r="G48" s="95"/>
      <c r="H48" s="95"/>
      <c r="I48" s="95"/>
      <c r="J48" s="95"/>
      <c r="K48" s="95"/>
      <c r="L48" s="95"/>
      <c r="M48" s="95"/>
      <c r="N48" s="95"/>
      <c r="O48" s="95"/>
      <c r="P48" s="95"/>
      <c r="Q48" s="95"/>
      <c r="R48" s="95"/>
      <c r="S48" s="95"/>
      <c r="T48" s="95"/>
      <c r="U48" s="95"/>
      <c r="V48" s="95"/>
      <c r="W48" s="95"/>
      <c r="X48" s="95"/>
      <c r="Y48" s="95"/>
      <c r="Z48" s="95"/>
      <c r="AA48" s="95"/>
      <c r="AB48" s="95"/>
      <c r="AF48" s="95"/>
      <c r="AG48" s="95"/>
      <c r="AH48" s="95"/>
      <c r="AI48" s="95"/>
      <c r="AJ48" s="95"/>
      <c r="AK48" s="95"/>
      <c r="AL48" s="95"/>
      <c r="AM48" s="95"/>
      <c r="AN48" s="95"/>
      <c r="AO48" s="95"/>
      <c r="AP48" s="95"/>
      <c r="AQ48" s="95"/>
      <c r="AR48" s="95"/>
      <c r="AS48" s="95"/>
      <c r="AT48" s="95"/>
      <c r="AU48" s="95"/>
      <c r="AV48" s="95"/>
      <c r="AW48" s="95"/>
      <c r="AX48" s="95"/>
      <c r="AY48" s="95"/>
      <c r="AZ48" s="95"/>
      <c r="BA48" s="95"/>
      <c r="BB48" s="95"/>
    </row>
    <row r="49" spans="1:54" s="91" customFormat="1" ht="12.75">
      <c r="A49" s="233" t="s">
        <v>4973</v>
      </c>
      <c r="B49" s="233" t="s">
        <v>4214</v>
      </c>
      <c r="C49" s="233" t="s">
        <v>4228</v>
      </c>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row>
  </sheetData>
  <mergeCells count="31">
    <mergeCell ref="A6:A10"/>
    <mergeCell ref="B6:B10"/>
    <mergeCell ref="C6:C10"/>
    <mergeCell ref="D6:E7"/>
    <mergeCell ref="F6:AC6"/>
    <mergeCell ref="F7:G7"/>
    <mergeCell ref="H7:I7"/>
    <mergeCell ref="J7:K7"/>
    <mergeCell ref="L7:M7"/>
    <mergeCell ref="N7:O7"/>
    <mergeCell ref="AB7:AC7"/>
    <mergeCell ref="P7:Q7"/>
    <mergeCell ref="R7:S7"/>
    <mergeCell ref="T7:U7"/>
    <mergeCell ref="V7:W7"/>
    <mergeCell ref="X7:Y7"/>
    <mergeCell ref="Z7:AA7"/>
    <mergeCell ref="AD6:AE7"/>
    <mergeCell ref="AF6:BC6"/>
    <mergeCell ref="AF7:AG7"/>
    <mergeCell ref="AH7:AI7"/>
    <mergeCell ref="AJ7:AK7"/>
    <mergeCell ref="AL7:AM7"/>
    <mergeCell ref="AN7:AO7"/>
    <mergeCell ref="AP7:AQ7"/>
    <mergeCell ref="AR7:AS7"/>
    <mergeCell ref="AT7:AU7"/>
    <mergeCell ref="AV7:AW7"/>
    <mergeCell ref="AX7:AY7"/>
    <mergeCell ref="AZ7:BA7"/>
    <mergeCell ref="BB7:BC7"/>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1"/>
  <sheetViews>
    <sheetView zoomScale="80" zoomScaleNormal="80" workbookViewId="0">
      <pane xSplit="3" ySplit="10" topLeftCell="AB11"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55" width="14.5703125" style="24" customWidth="1"/>
    <col min="56" max="16384" width="9.140625" style="24"/>
  </cols>
  <sheetData>
    <row r="1" spans="1:55" ht="15" customHeight="1">
      <c r="A1" s="49" t="s">
        <v>595</v>
      </c>
      <c r="B1" s="49" t="s">
        <v>202</v>
      </c>
      <c r="C1" s="49" t="s">
        <v>596</v>
      </c>
    </row>
    <row r="2" spans="1:55" ht="5.0999999999999996" customHeight="1">
      <c r="A2" s="49"/>
      <c r="B2" s="49"/>
      <c r="C2" s="49"/>
    </row>
    <row r="3" spans="1:55" s="26" customFormat="1" ht="18.75" customHeight="1">
      <c r="A3" s="26" t="s">
        <v>4885</v>
      </c>
      <c r="B3" s="26" t="s">
        <v>4799</v>
      </c>
      <c r="C3" s="26" t="s">
        <v>4881</v>
      </c>
      <c r="G3" s="1180"/>
      <c r="H3" s="1180"/>
      <c r="I3" s="1180"/>
      <c r="J3" s="1180"/>
      <c r="K3" s="1180"/>
      <c r="L3" s="1180"/>
      <c r="M3" s="1180"/>
      <c r="N3" s="1180"/>
      <c r="O3" s="1180"/>
      <c r="P3" s="1180"/>
      <c r="Q3" s="1180"/>
      <c r="R3" s="1180"/>
      <c r="S3" s="1180"/>
      <c r="T3" s="1180"/>
      <c r="U3" s="1180"/>
      <c r="V3" s="1180"/>
      <c r="W3" s="1180"/>
      <c r="X3" s="1180"/>
      <c r="Y3" s="1180"/>
      <c r="Z3" s="1180"/>
      <c r="AA3" s="1180"/>
      <c r="AB3" s="1180"/>
      <c r="AC3" s="1180"/>
      <c r="AG3" s="1180"/>
      <c r="AH3" s="1180"/>
      <c r="AI3" s="1180"/>
      <c r="AJ3" s="1180"/>
      <c r="AK3" s="1180"/>
      <c r="AL3" s="1180"/>
      <c r="AM3" s="1180"/>
      <c r="AN3" s="1180"/>
      <c r="AO3" s="1180"/>
      <c r="AP3" s="1180"/>
      <c r="AQ3" s="1180"/>
      <c r="AR3" s="1180"/>
      <c r="AS3" s="1180"/>
      <c r="AT3" s="1180"/>
      <c r="AU3" s="1180"/>
      <c r="AV3" s="1180"/>
      <c r="AW3" s="1180"/>
      <c r="AX3" s="1180"/>
      <c r="AY3" s="1180"/>
      <c r="AZ3" s="1180"/>
      <c r="BA3" s="1180"/>
      <c r="BB3" s="1180"/>
      <c r="BC3" s="1180"/>
    </row>
    <row r="4" spans="1:55" s="20" customFormat="1" ht="5.0999999999999996" customHeight="1">
      <c r="A4" s="1181"/>
      <c r="B4" s="1181"/>
      <c r="C4" s="1181"/>
    </row>
    <row r="5" spans="1:55" s="20" customFormat="1" ht="12.75" customHeight="1" thickBot="1">
      <c r="A5" s="54" t="s">
        <v>3155</v>
      </c>
      <c r="B5" s="54" t="s">
        <v>3155</v>
      </c>
      <c r="C5" s="54" t="s">
        <v>3156</v>
      </c>
      <c r="D5" s="213"/>
      <c r="E5" s="213"/>
      <c r="F5" s="213"/>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213"/>
      <c r="AE5" s="213"/>
      <c r="AF5" s="213"/>
      <c r="AG5" s="1182"/>
      <c r="AH5" s="1182"/>
      <c r="AI5" s="1182"/>
      <c r="AJ5" s="1182"/>
      <c r="AK5" s="1182"/>
      <c r="AL5" s="1182"/>
      <c r="AM5" s="1182"/>
      <c r="AN5" s="1182"/>
      <c r="AO5" s="1182"/>
      <c r="AP5" s="1182"/>
      <c r="AQ5" s="1182"/>
      <c r="AR5" s="1182"/>
      <c r="AS5" s="1182"/>
      <c r="AT5" s="1182"/>
      <c r="AU5" s="1182"/>
      <c r="AV5" s="1182"/>
      <c r="AW5" s="1182"/>
      <c r="AX5" s="1182"/>
      <c r="AY5" s="1182"/>
      <c r="AZ5" s="1182"/>
      <c r="BA5" s="1182"/>
      <c r="BB5" s="1182"/>
      <c r="BC5" s="1182"/>
    </row>
    <row r="6" spans="1:55" s="852" customFormat="1" ht="17.100000000000001" customHeight="1">
      <c r="A6" s="1445"/>
      <c r="B6" s="1445"/>
      <c r="C6" s="1445"/>
      <c r="D6" s="1457">
        <v>2018</v>
      </c>
      <c r="E6" s="1458"/>
      <c r="F6" s="1466">
        <v>2018</v>
      </c>
      <c r="G6" s="1467"/>
      <c r="H6" s="1467"/>
      <c r="I6" s="1467"/>
      <c r="J6" s="1467"/>
      <c r="K6" s="1467"/>
      <c r="L6" s="1467"/>
      <c r="M6" s="1467"/>
      <c r="N6" s="1467"/>
      <c r="O6" s="1467"/>
      <c r="P6" s="1467"/>
      <c r="Q6" s="1467"/>
      <c r="R6" s="1467"/>
      <c r="S6" s="1467"/>
      <c r="T6" s="1467"/>
      <c r="U6" s="1467"/>
      <c r="V6" s="1467"/>
      <c r="W6" s="1467"/>
      <c r="X6" s="1467"/>
      <c r="Y6" s="1467"/>
      <c r="Z6" s="1467"/>
      <c r="AA6" s="1467"/>
      <c r="AB6" s="1467"/>
      <c r="AC6" s="1414"/>
      <c r="AD6" s="1457">
        <v>2019</v>
      </c>
      <c r="AE6" s="1458"/>
      <c r="AF6" s="1466">
        <v>2019</v>
      </c>
      <c r="AG6" s="1467"/>
      <c r="AH6" s="1467"/>
      <c r="AI6" s="1467"/>
      <c r="AJ6" s="1467"/>
      <c r="AK6" s="1467"/>
      <c r="AL6" s="1467"/>
      <c r="AM6" s="1467"/>
      <c r="AN6" s="1467"/>
      <c r="AO6" s="1467"/>
      <c r="AP6" s="1467"/>
      <c r="AQ6" s="1467"/>
      <c r="AR6" s="1467"/>
      <c r="AS6" s="1467"/>
      <c r="AT6" s="1467"/>
      <c r="AU6" s="1467"/>
      <c r="AV6" s="1467"/>
      <c r="AW6" s="1467"/>
      <c r="AX6" s="1467"/>
      <c r="AY6" s="1467"/>
      <c r="AZ6" s="1467"/>
      <c r="BA6" s="1467"/>
      <c r="BB6" s="1467"/>
      <c r="BC6" s="1414"/>
    </row>
    <row r="7" spans="1:55" s="852" customFormat="1" ht="17.100000000000001" customHeight="1">
      <c r="A7" s="1465"/>
      <c r="B7" s="1465"/>
      <c r="C7" s="1465"/>
      <c r="D7" s="1459"/>
      <c r="E7" s="1460"/>
      <c r="F7" s="1464" t="s">
        <v>777</v>
      </c>
      <c r="G7" s="1464"/>
      <c r="H7" s="1464" t="s">
        <v>778</v>
      </c>
      <c r="I7" s="1464"/>
      <c r="J7" s="1464" t="s">
        <v>779</v>
      </c>
      <c r="K7" s="1464"/>
      <c r="L7" s="1464" t="s">
        <v>780</v>
      </c>
      <c r="M7" s="1464"/>
      <c r="N7" s="1464" t="s">
        <v>781</v>
      </c>
      <c r="O7" s="1464"/>
      <c r="P7" s="1464" t="s">
        <v>782</v>
      </c>
      <c r="Q7" s="1464"/>
      <c r="R7" s="1464" t="s">
        <v>783</v>
      </c>
      <c r="S7" s="1464"/>
      <c r="T7" s="1464" t="s">
        <v>784</v>
      </c>
      <c r="U7" s="1464"/>
      <c r="V7" s="1464" t="s">
        <v>785</v>
      </c>
      <c r="W7" s="1464"/>
      <c r="X7" s="1464" t="s">
        <v>786</v>
      </c>
      <c r="Y7" s="1464"/>
      <c r="Z7" s="1464" t="s">
        <v>787</v>
      </c>
      <c r="AA7" s="1464"/>
      <c r="AB7" s="1464" t="s">
        <v>788</v>
      </c>
      <c r="AC7" s="1464"/>
      <c r="AD7" s="1459"/>
      <c r="AE7" s="1460"/>
      <c r="AF7" s="1464" t="s">
        <v>777</v>
      </c>
      <c r="AG7" s="1464"/>
      <c r="AH7" s="1464" t="s">
        <v>778</v>
      </c>
      <c r="AI7" s="1464"/>
      <c r="AJ7" s="1464" t="s">
        <v>779</v>
      </c>
      <c r="AK7" s="1464"/>
      <c r="AL7" s="1464" t="s">
        <v>780</v>
      </c>
      <c r="AM7" s="1464"/>
      <c r="AN7" s="1464" t="s">
        <v>781</v>
      </c>
      <c r="AO7" s="1464"/>
      <c r="AP7" s="1464" t="s">
        <v>782</v>
      </c>
      <c r="AQ7" s="1464"/>
      <c r="AR7" s="1464" t="s">
        <v>783</v>
      </c>
      <c r="AS7" s="1464"/>
      <c r="AT7" s="1464" t="s">
        <v>784</v>
      </c>
      <c r="AU7" s="1464"/>
      <c r="AV7" s="1464" t="s">
        <v>785</v>
      </c>
      <c r="AW7" s="1464"/>
      <c r="AX7" s="1464" t="s">
        <v>786</v>
      </c>
      <c r="AY7" s="1464"/>
      <c r="AZ7" s="1464" t="s">
        <v>787</v>
      </c>
      <c r="BA7" s="1464"/>
      <c r="BB7" s="1464" t="s">
        <v>788</v>
      </c>
      <c r="BC7" s="1464"/>
    </row>
    <row r="8" spans="1:55" s="852" customFormat="1" ht="51">
      <c r="A8" s="1465"/>
      <c r="B8" s="1465"/>
      <c r="C8" s="1465"/>
      <c r="D8" s="1174" t="s">
        <v>4201</v>
      </c>
      <c r="E8" s="1174" t="s">
        <v>4202</v>
      </c>
      <c r="F8" s="1174" t="s">
        <v>4201</v>
      </c>
      <c r="G8" s="1174" t="s">
        <v>4202</v>
      </c>
      <c r="H8" s="1174" t="s">
        <v>4201</v>
      </c>
      <c r="I8" s="1174" t="s">
        <v>4202</v>
      </c>
      <c r="J8" s="1174" t="s">
        <v>4201</v>
      </c>
      <c r="K8" s="1174" t="s">
        <v>4202</v>
      </c>
      <c r="L8" s="1174" t="s">
        <v>4201</v>
      </c>
      <c r="M8" s="1174" t="s">
        <v>4202</v>
      </c>
      <c r="N8" s="1174" t="s">
        <v>4201</v>
      </c>
      <c r="O8" s="1174" t="s">
        <v>4202</v>
      </c>
      <c r="P8" s="1174" t="s">
        <v>4201</v>
      </c>
      <c r="Q8" s="1174" t="s">
        <v>4202</v>
      </c>
      <c r="R8" s="1174" t="s">
        <v>4201</v>
      </c>
      <c r="S8" s="1174" t="s">
        <v>4202</v>
      </c>
      <c r="T8" s="1174" t="s">
        <v>4201</v>
      </c>
      <c r="U8" s="1174" t="s">
        <v>4202</v>
      </c>
      <c r="V8" s="1174" t="s">
        <v>4201</v>
      </c>
      <c r="W8" s="1174" t="s">
        <v>4202</v>
      </c>
      <c r="X8" s="1174" t="s">
        <v>4201</v>
      </c>
      <c r="Y8" s="1174" t="s">
        <v>4202</v>
      </c>
      <c r="Z8" s="1174" t="s">
        <v>4201</v>
      </c>
      <c r="AA8" s="1174" t="s">
        <v>4202</v>
      </c>
      <c r="AB8" s="1174" t="s">
        <v>4201</v>
      </c>
      <c r="AC8" s="1174" t="s">
        <v>4202</v>
      </c>
      <c r="AD8" s="1174" t="s">
        <v>4201</v>
      </c>
      <c r="AE8" s="1174" t="s">
        <v>4202</v>
      </c>
      <c r="AF8" s="1174" t="s">
        <v>4201</v>
      </c>
      <c r="AG8" s="1174" t="s">
        <v>4202</v>
      </c>
      <c r="AH8" s="1174" t="s">
        <v>4201</v>
      </c>
      <c r="AI8" s="1174" t="s">
        <v>4202</v>
      </c>
      <c r="AJ8" s="1174" t="s">
        <v>4201</v>
      </c>
      <c r="AK8" s="1174" t="s">
        <v>4202</v>
      </c>
      <c r="AL8" s="1174" t="s">
        <v>4201</v>
      </c>
      <c r="AM8" s="1174" t="s">
        <v>4202</v>
      </c>
      <c r="AN8" s="1174" t="s">
        <v>4201</v>
      </c>
      <c r="AO8" s="1174" t="s">
        <v>4202</v>
      </c>
      <c r="AP8" s="1174" t="s">
        <v>4201</v>
      </c>
      <c r="AQ8" s="1174" t="s">
        <v>4202</v>
      </c>
      <c r="AR8" s="1174" t="s">
        <v>4201</v>
      </c>
      <c r="AS8" s="1174" t="s">
        <v>4202</v>
      </c>
      <c r="AT8" s="1174" t="s">
        <v>4201</v>
      </c>
      <c r="AU8" s="1174" t="s">
        <v>4202</v>
      </c>
      <c r="AV8" s="1174" t="s">
        <v>4201</v>
      </c>
      <c r="AW8" s="1174" t="s">
        <v>4202</v>
      </c>
      <c r="AX8" s="1174" t="s">
        <v>4201</v>
      </c>
      <c r="AY8" s="1174" t="s">
        <v>4202</v>
      </c>
      <c r="AZ8" s="1174" t="s">
        <v>4201</v>
      </c>
      <c r="BA8" s="1174" t="s">
        <v>4202</v>
      </c>
      <c r="BB8" s="1174" t="s">
        <v>4201</v>
      </c>
      <c r="BC8" s="1174" t="s">
        <v>4202</v>
      </c>
    </row>
    <row r="9" spans="1:55" s="852" customFormat="1" ht="25.5">
      <c r="A9" s="1465"/>
      <c r="B9" s="1465"/>
      <c r="C9" s="1465"/>
      <c r="D9" s="1174" t="s">
        <v>4200</v>
      </c>
      <c r="E9" s="1174" t="s">
        <v>4199</v>
      </c>
      <c r="F9" s="1174" t="s">
        <v>4200</v>
      </c>
      <c r="G9" s="1174" t="s">
        <v>4199</v>
      </c>
      <c r="H9" s="1174" t="s">
        <v>4200</v>
      </c>
      <c r="I9" s="1174" t="s">
        <v>4199</v>
      </c>
      <c r="J9" s="1174" t="s">
        <v>4200</v>
      </c>
      <c r="K9" s="1174" t="s">
        <v>4199</v>
      </c>
      <c r="L9" s="1174" t="s">
        <v>4200</v>
      </c>
      <c r="M9" s="1174" t="s">
        <v>4199</v>
      </c>
      <c r="N9" s="1174" t="s">
        <v>4200</v>
      </c>
      <c r="O9" s="1174" t="s">
        <v>4199</v>
      </c>
      <c r="P9" s="1174" t="s">
        <v>4200</v>
      </c>
      <c r="Q9" s="1174" t="s">
        <v>4199</v>
      </c>
      <c r="R9" s="1174" t="s">
        <v>4200</v>
      </c>
      <c r="S9" s="1174" t="s">
        <v>4199</v>
      </c>
      <c r="T9" s="1174" t="s">
        <v>4200</v>
      </c>
      <c r="U9" s="1174" t="s">
        <v>4199</v>
      </c>
      <c r="V9" s="1174" t="s">
        <v>4200</v>
      </c>
      <c r="W9" s="1174" t="s">
        <v>4199</v>
      </c>
      <c r="X9" s="1174" t="s">
        <v>4200</v>
      </c>
      <c r="Y9" s="1174" t="s">
        <v>4199</v>
      </c>
      <c r="Z9" s="1174" t="s">
        <v>4200</v>
      </c>
      <c r="AA9" s="1174" t="s">
        <v>4199</v>
      </c>
      <c r="AB9" s="1174" t="s">
        <v>4200</v>
      </c>
      <c r="AC9" s="1174" t="s">
        <v>4199</v>
      </c>
      <c r="AD9" s="1174" t="s">
        <v>4200</v>
      </c>
      <c r="AE9" s="1174" t="s">
        <v>4199</v>
      </c>
      <c r="AF9" s="1174" t="s">
        <v>4200</v>
      </c>
      <c r="AG9" s="1174" t="s">
        <v>4199</v>
      </c>
      <c r="AH9" s="1174" t="s">
        <v>4200</v>
      </c>
      <c r="AI9" s="1174" t="s">
        <v>4199</v>
      </c>
      <c r="AJ9" s="1174" t="s">
        <v>4200</v>
      </c>
      <c r="AK9" s="1174" t="s">
        <v>4199</v>
      </c>
      <c r="AL9" s="1174" t="s">
        <v>4200</v>
      </c>
      <c r="AM9" s="1174" t="s">
        <v>4199</v>
      </c>
      <c r="AN9" s="1174" t="s">
        <v>4200</v>
      </c>
      <c r="AO9" s="1174" t="s">
        <v>4199</v>
      </c>
      <c r="AP9" s="1174" t="s">
        <v>4200</v>
      </c>
      <c r="AQ9" s="1174" t="s">
        <v>4199</v>
      </c>
      <c r="AR9" s="1174" t="s">
        <v>4200</v>
      </c>
      <c r="AS9" s="1174" t="s">
        <v>4199</v>
      </c>
      <c r="AT9" s="1174" t="s">
        <v>4200</v>
      </c>
      <c r="AU9" s="1174" t="s">
        <v>4199</v>
      </c>
      <c r="AV9" s="1174" t="s">
        <v>4200</v>
      </c>
      <c r="AW9" s="1174" t="s">
        <v>4199</v>
      </c>
      <c r="AX9" s="1174" t="s">
        <v>4200</v>
      </c>
      <c r="AY9" s="1174" t="s">
        <v>4199</v>
      </c>
      <c r="AZ9" s="1174" t="s">
        <v>4200</v>
      </c>
      <c r="BA9" s="1174" t="s">
        <v>4199</v>
      </c>
      <c r="BB9" s="1174" t="s">
        <v>4200</v>
      </c>
      <c r="BC9" s="1174" t="s">
        <v>4199</v>
      </c>
    </row>
    <row r="10" spans="1:55" s="852" customFormat="1" ht="39" thickBot="1">
      <c r="A10" s="1446"/>
      <c r="B10" s="1446"/>
      <c r="C10" s="1446"/>
      <c r="D10" s="1175" t="s">
        <v>4203</v>
      </c>
      <c r="E10" s="1175" t="s">
        <v>4204</v>
      </c>
      <c r="F10" s="1175" t="s">
        <v>4203</v>
      </c>
      <c r="G10" s="1175" t="s">
        <v>4204</v>
      </c>
      <c r="H10" s="1175" t="s">
        <v>4203</v>
      </c>
      <c r="I10" s="1175" t="s">
        <v>4204</v>
      </c>
      <c r="J10" s="1175" t="s">
        <v>4203</v>
      </c>
      <c r="K10" s="1175" t="s">
        <v>4204</v>
      </c>
      <c r="L10" s="1175" t="s">
        <v>4203</v>
      </c>
      <c r="M10" s="1175" t="s">
        <v>4204</v>
      </c>
      <c r="N10" s="1175" t="s">
        <v>4203</v>
      </c>
      <c r="O10" s="1175" t="s">
        <v>4204</v>
      </c>
      <c r="P10" s="1175" t="s">
        <v>4203</v>
      </c>
      <c r="Q10" s="1175" t="s">
        <v>4204</v>
      </c>
      <c r="R10" s="1175" t="s">
        <v>4203</v>
      </c>
      <c r="S10" s="1175" t="s">
        <v>4204</v>
      </c>
      <c r="T10" s="1175" t="s">
        <v>4203</v>
      </c>
      <c r="U10" s="1175" t="s">
        <v>4204</v>
      </c>
      <c r="V10" s="1175" t="s">
        <v>4203</v>
      </c>
      <c r="W10" s="1175" t="s">
        <v>4204</v>
      </c>
      <c r="X10" s="1175" t="s">
        <v>4203</v>
      </c>
      <c r="Y10" s="1175" t="s">
        <v>4204</v>
      </c>
      <c r="Z10" s="1175" t="s">
        <v>4203</v>
      </c>
      <c r="AA10" s="1175" t="s">
        <v>4204</v>
      </c>
      <c r="AB10" s="1175" t="s">
        <v>4203</v>
      </c>
      <c r="AC10" s="1175" t="s">
        <v>4204</v>
      </c>
      <c r="AD10" s="1175" t="s">
        <v>4203</v>
      </c>
      <c r="AE10" s="1175" t="s">
        <v>4204</v>
      </c>
      <c r="AF10" s="1175" t="s">
        <v>4203</v>
      </c>
      <c r="AG10" s="1175" t="s">
        <v>4204</v>
      </c>
      <c r="AH10" s="1175" t="s">
        <v>4203</v>
      </c>
      <c r="AI10" s="1175" t="s">
        <v>4204</v>
      </c>
      <c r="AJ10" s="1175" t="s">
        <v>4203</v>
      </c>
      <c r="AK10" s="1175" t="s">
        <v>4204</v>
      </c>
      <c r="AL10" s="1175" t="s">
        <v>4203</v>
      </c>
      <c r="AM10" s="1175" t="s">
        <v>4204</v>
      </c>
      <c r="AN10" s="1175" t="s">
        <v>4203</v>
      </c>
      <c r="AO10" s="1175" t="s">
        <v>4204</v>
      </c>
      <c r="AP10" s="1175" t="s">
        <v>4203</v>
      </c>
      <c r="AQ10" s="1175" t="s">
        <v>4204</v>
      </c>
      <c r="AR10" s="1175" t="s">
        <v>4203</v>
      </c>
      <c r="AS10" s="1175" t="s">
        <v>4204</v>
      </c>
      <c r="AT10" s="1175" t="s">
        <v>4203</v>
      </c>
      <c r="AU10" s="1175" t="s">
        <v>4204</v>
      </c>
      <c r="AV10" s="1175" t="s">
        <v>4203</v>
      </c>
      <c r="AW10" s="1175" t="s">
        <v>4204</v>
      </c>
      <c r="AX10" s="1175" t="s">
        <v>4203</v>
      </c>
      <c r="AY10" s="1175" t="s">
        <v>4204</v>
      </c>
      <c r="AZ10" s="1175" t="s">
        <v>4203</v>
      </c>
      <c r="BA10" s="1175" t="s">
        <v>4204</v>
      </c>
      <c r="BB10" s="1175" t="s">
        <v>4203</v>
      </c>
      <c r="BC10" s="1175" t="s">
        <v>4204</v>
      </c>
    </row>
    <row r="11" spans="1:55" s="852" customFormat="1" ht="5.0999999999999996" customHeight="1">
      <c r="A11" s="500"/>
      <c r="B11" s="500"/>
      <c r="C11" s="913"/>
      <c r="D11" s="1"/>
      <c r="E11" s="1"/>
      <c r="F11" s="1"/>
      <c r="G11" s="3"/>
      <c r="H11" s="3"/>
      <c r="I11" s="3"/>
      <c r="J11" s="3"/>
      <c r="K11" s="3"/>
      <c r="L11" s="3"/>
      <c r="M11" s="3"/>
      <c r="N11" s="3"/>
      <c r="O11" s="3"/>
      <c r="P11" s="3"/>
      <c r="Q11" s="3"/>
      <c r="R11" s="3"/>
      <c r="S11" s="3"/>
      <c r="T11" s="3"/>
      <c r="U11" s="3"/>
      <c r="V11" s="3"/>
      <c r="W11" s="3"/>
      <c r="X11" s="3"/>
      <c r="Y11" s="3"/>
      <c r="Z11" s="3"/>
      <c r="AA11" s="3"/>
      <c r="AB11" s="3"/>
      <c r="AC11" s="3"/>
      <c r="AD11" s="1"/>
      <c r="AE11" s="1"/>
      <c r="AF11" s="1"/>
      <c r="AG11" s="3"/>
      <c r="AH11" s="3"/>
      <c r="AI11" s="3"/>
      <c r="AJ11" s="3"/>
      <c r="AK11" s="3"/>
      <c r="AL11" s="3"/>
      <c r="AM11" s="3"/>
      <c r="AN11" s="3"/>
      <c r="AO11" s="3"/>
      <c r="AP11" s="3"/>
      <c r="AQ11" s="3"/>
      <c r="AR11" s="3"/>
      <c r="AS11" s="3"/>
      <c r="AT11" s="3"/>
      <c r="AU11" s="3"/>
      <c r="AV11" s="3"/>
      <c r="AW11" s="3"/>
      <c r="AX11" s="3"/>
      <c r="AY11" s="3"/>
      <c r="AZ11" s="3"/>
      <c r="BA11" s="3"/>
      <c r="BB11" s="3"/>
      <c r="BC11" s="3"/>
    </row>
    <row r="12" spans="1:55" s="27" customFormat="1" ht="25.5">
      <c r="A12" s="502" t="s">
        <v>4321</v>
      </c>
      <c r="B12" s="502" t="s">
        <v>3958</v>
      </c>
      <c r="C12" s="1183" t="s">
        <v>4299</v>
      </c>
      <c r="D12" s="61">
        <f>F12+H12+J12+L12+N12+P12+R12+T12+V12+X12+Z12+AB12</f>
        <v>601167.31050000002</v>
      </c>
      <c r="E12" s="871">
        <f>AVERAGE(G12,I12,K12,M12,O12,Q12,S12,U12,W12,Y12,AA12,AC12)</f>
        <v>1.4883685646663567</v>
      </c>
      <c r="F12" s="61">
        <v>43123.733699999997</v>
      </c>
      <c r="G12" s="871">
        <v>1.6876865180159479</v>
      </c>
      <c r="H12" s="61">
        <v>40268.748800000001</v>
      </c>
      <c r="I12" s="871">
        <v>1.7715186651391566</v>
      </c>
      <c r="J12" s="61">
        <v>45124.556299999997</v>
      </c>
      <c r="K12" s="871">
        <v>1.6002532763740427</v>
      </c>
      <c r="L12" s="61">
        <v>44617.306899999996</v>
      </c>
      <c r="M12" s="871">
        <v>1.5997461590851898</v>
      </c>
      <c r="N12" s="61">
        <v>50869.205000000002</v>
      </c>
      <c r="O12" s="871">
        <v>1.7958701563352499</v>
      </c>
      <c r="P12" s="61">
        <v>49140.538799999995</v>
      </c>
      <c r="Q12" s="871">
        <v>1.5531055680447698</v>
      </c>
      <c r="R12" s="61">
        <v>53148.146099999998</v>
      </c>
      <c r="S12" s="871">
        <v>1.40087126081337</v>
      </c>
      <c r="T12" s="61">
        <v>47530.871299999999</v>
      </c>
      <c r="U12" s="871">
        <v>1.5872993028848601</v>
      </c>
      <c r="V12" s="61">
        <v>46753.788700000005</v>
      </c>
      <c r="W12" s="871">
        <v>1.3533213416349299</v>
      </c>
      <c r="X12" s="61">
        <v>56289.233399999997</v>
      </c>
      <c r="Y12" s="871">
        <v>1.3314400402901903</v>
      </c>
      <c r="Z12" s="61">
        <v>59956.802299999996</v>
      </c>
      <c r="AA12" s="871">
        <v>1.2455429404379699</v>
      </c>
      <c r="AB12" s="61">
        <v>64344.379200000003</v>
      </c>
      <c r="AC12" s="871">
        <v>0.93376754694060404</v>
      </c>
      <c r="AD12" s="61"/>
      <c r="AE12" s="871"/>
      <c r="AF12" s="61">
        <v>51063.958299999998</v>
      </c>
      <c r="AG12" s="871">
        <v>0.93616096919380398</v>
      </c>
      <c r="AH12" s="61">
        <v>45284.645600000003</v>
      </c>
      <c r="AI12" s="871">
        <v>1.08021237494238</v>
      </c>
      <c r="AJ12" s="61">
        <v>55941.475100000003</v>
      </c>
      <c r="AK12" s="871">
        <v>0.78348931458548488</v>
      </c>
      <c r="AL12" s="61">
        <v>61028.9139</v>
      </c>
      <c r="AM12" s="871">
        <v>0.94415897452174702</v>
      </c>
      <c r="AN12" s="61">
        <v>58392.417000000001</v>
      </c>
      <c r="AO12" s="871">
        <v>0.92033416929804401</v>
      </c>
      <c r="AP12" s="61"/>
      <c r="AQ12" s="871"/>
      <c r="AR12" s="61"/>
      <c r="AS12" s="871"/>
      <c r="AT12" s="61"/>
      <c r="AU12" s="871"/>
      <c r="AV12" s="61"/>
      <c r="AW12" s="871"/>
      <c r="AX12" s="61"/>
      <c r="AY12" s="871"/>
      <c r="AZ12" s="61"/>
      <c r="BA12" s="871"/>
      <c r="BB12" s="61"/>
      <c r="BC12" s="871"/>
    </row>
    <row r="13" spans="1:55" s="27" customFormat="1" ht="12.75" customHeight="1">
      <c r="A13" s="503" t="s">
        <v>723</v>
      </c>
      <c r="B13" s="503" t="s">
        <v>40</v>
      </c>
      <c r="C13" s="511" t="s">
        <v>724</v>
      </c>
      <c r="D13" s="61"/>
      <c r="E13" s="61"/>
      <c r="F13" s="61"/>
      <c r="G13" s="871"/>
      <c r="H13" s="61"/>
      <c r="I13" s="87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row>
    <row r="14" spans="1:55" s="27" customFormat="1" ht="38.25">
      <c r="A14" s="502" t="s">
        <v>4328</v>
      </c>
      <c r="B14" s="502" t="s">
        <v>4231</v>
      </c>
      <c r="C14" s="1183" t="s">
        <v>4300</v>
      </c>
      <c r="D14" s="61">
        <f>F14+H14+J14+L14+N14+P14+R14+T14+V14+X14+Z14+AB14</f>
        <v>573372.12160000007</v>
      </c>
      <c r="E14" s="871">
        <f>AVERAGE(G14,I14,K14,M14,O14,Q14,S14,U14,W14,Y14,AA14,AC14)</f>
        <v>1.5101592252111142</v>
      </c>
      <c r="F14" s="61">
        <v>41012.841899999999</v>
      </c>
      <c r="G14" s="871">
        <v>1.6842133493558256</v>
      </c>
      <c r="H14" s="61">
        <v>37943.6443</v>
      </c>
      <c r="I14" s="871">
        <v>1.7961393870909756</v>
      </c>
      <c r="J14" s="61">
        <v>42674.774700000002</v>
      </c>
      <c r="K14" s="871">
        <v>1.646443597556942</v>
      </c>
      <c r="L14" s="61">
        <v>42351.912600000003</v>
      </c>
      <c r="M14" s="871">
        <v>1.6450569758920364</v>
      </c>
      <c r="N14" s="61">
        <v>48405.542699999998</v>
      </c>
      <c r="O14" s="871">
        <v>1.7885162964612318</v>
      </c>
      <c r="P14" s="61">
        <v>46962.555400000005</v>
      </c>
      <c r="Q14" s="871">
        <v>1.5890210459458907</v>
      </c>
      <c r="R14" s="61">
        <v>50475.146799999995</v>
      </c>
      <c r="S14" s="871">
        <v>1.4282208213607444</v>
      </c>
      <c r="T14" s="61">
        <v>45452.588100000001</v>
      </c>
      <c r="U14" s="871">
        <v>1.6039693288884498</v>
      </c>
      <c r="V14" s="61">
        <v>44767.372799999997</v>
      </c>
      <c r="W14" s="871">
        <v>1.3826215247994162</v>
      </c>
      <c r="X14" s="61">
        <v>53878.154700000006</v>
      </c>
      <c r="Y14" s="871">
        <v>1.3446393643656078</v>
      </c>
      <c r="Z14" s="61">
        <v>57725.648799999995</v>
      </c>
      <c r="AA14" s="871">
        <v>1.270760242819482</v>
      </c>
      <c r="AB14" s="61">
        <v>61721.938799999996</v>
      </c>
      <c r="AC14" s="871">
        <v>0.94230876799676888</v>
      </c>
      <c r="AD14" s="61"/>
      <c r="AE14" s="871"/>
      <c r="AF14" s="61">
        <v>49106.977299999999</v>
      </c>
      <c r="AG14" s="871">
        <v>0.91325710238736491</v>
      </c>
      <c r="AH14" s="61">
        <v>44043.1996</v>
      </c>
      <c r="AI14" s="871">
        <v>1.078317926702131</v>
      </c>
      <c r="AJ14" s="61">
        <v>54211.460399999996</v>
      </c>
      <c r="AK14" s="871">
        <v>0.77723813987125168</v>
      </c>
      <c r="AL14" s="61">
        <v>59135.099499999997</v>
      </c>
      <c r="AM14" s="871">
        <v>0.9510244283092798</v>
      </c>
      <c r="AN14" s="61">
        <v>56353.196900000003</v>
      </c>
      <c r="AO14" s="871">
        <v>0.92732461426691171</v>
      </c>
      <c r="AP14" s="61"/>
      <c r="AQ14" s="871"/>
      <c r="AR14" s="61"/>
      <c r="AS14" s="871"/>
      <c r="AT14" s="61"/>
      <c r="AU14" s="871"/>
      <c r="AV14" s="61"/>
      <c r="AW14" s="871"/>
      <c r="AX14" s="61"/>
      <c r="AY14" s="871"/>
      <c r="AZ14" s="61"/>
      <c r="BA14" s="871"/>
      <c r="BB14" s="61"/>
      <c r="BC14" s="871"/>
    </row>
    <row r="15" spans="1:55" s="27" customFormat="1" ht="25.5">
      <c r="A15" s="504" t="s">
        <v>4327</v>
      </c>
      <c r="B15" s="504" t="s">
        <v>4232</v>
      </c>
      <c r="C15" s="1184" t="s">
        <v>4301</v>
      </c>
      <c r="D15" s="61">
        <f>F15+H15+J15+L15+N15+P15+R15+T15+V15+X15+Z15+AB15</f>
        <v>177915.87970000002</v>
      </c>
      <c r="E15" s="871">
        <f>AVERAGE(G15,I15,K15,M15,O15,Q15,S15,U15,W15,Y15,AA15,AC15)</f>
        <v>0.47306140056921336</v>
      </c>
      <c r="F15" s="61">
        <v>14735.7034</v>
      </c>
      <c r="G15" s="871">
        <v>0.29286270087385158</v>
      </c>
      <c r="H15" s="61">
        <v>8873.9830999999995</v>
      </c>
      <c r="I15" s="871">
        <v>0.42965010311998447</v>
      </c>
      <c r="J15" s="61">
        <v>11251.5869</v>
      </c>
      <c r="K15" s="871">
        <v>0.52874560929712067</v>
      </c>
      <c r="L15" s="61">
        <v>10445.650099999999</v>
      </c>
      <c r="M15" s="871">
        <v>0.61528043371852892</v>
      </c>
      <c r="N15" s="61">
        <v>13681.1343</v>
      </c>
      <c r="O15" s="871">
        <v>0.55205871643259907</v>
      </c>
      <c r="P15" s="61">
        <v>12074.7363</v>
      </c>
      <c r="Q15" s="871">
        <v>0.59475857323691594</v>
      </c>
      <c r="R15" s="61">
        <v>16165.015300000001</v>
      </c>
      <c r="S15" s="871">
        <v>0.458154075919743</v>
      </c>
      <c r="T15" s="61">
        <v>12097.140100000001</v>
      </c>
      <c r="U15" s="871">
        <v>0.92325561212604301</v>
      </c>
      <c r="V15" s="61">
        <v>13913.419900000001</v>
      </c>
      <c r="W15" s="871">
        <v>0.38324753492130303</v>
      </c>
      <c r="X15" s="61">
        <v>18852.856100000001</v>
      </c>
      <c r="Y15" s="871">
        <v>0.28626712824695</v>
      </c>
      <c r="Z15" s="61">
        <v>24280.488000000001</v>
      </c>
      <c r="AA15" s="871">
        <v>0.37176001067194409</v>
      </c>
      <c r="AB15" s="61">
        <v>21544.1662</v>
      </c>
      <c r="AC15" s="871">
        <v>0.240696308265576</v>
      </c>
      <c r="AD15" s="61"/>
      <c r="AE15" s="871"/>
      <c r="AF15" s="61">
        <v>21604.124299999999</v>
      </c>
      <c r="AG15" s="871">
        <v>0.30940228172081002</v>
      </c>
      <c r="AH15" s="61">
        <v>13374.6176</v>
      </c>
      <c r="AI15" s="871">
        <v>0.57654557674979812</v>
      </c>
      <c r="AJ15" s="61">
        <v>18503.126600000003</v>
      </c>
      <c r="AK15" s="871">
        <v>0.17357975802856998</v>
      </c>
      <c r="AL15" s="61">
        <v>20307.960999999999</v>
      </c>
      <c r="AM15" s="871">
        <v>0.48839923235030802</v>
      </c>
      <c r="AN15" s="61">
        <v>18404.439699999999</v>
      </c>
      <c r="AO15" s="871">
        <v>0.61679170303674113</v>
      </c>
      <c r="AP15" s="61"/>
      <c r="AQ15" s="871"/>
      <c r="AR15" s="61"/>
      <c r="AS15" s="871"/>
      <c r="AT15" s="61"/>
      <c r="AU15" s="871"/>
      <c r="AV15" s="61"/>
      <c r="AW15" s="871"/>
      <c r="AX15" s="61"/>
      <c r="AY15" s="871"/>
      <c r="AZ15" s="61"/>
      <c r="BA15" s="871"/>
      <c r="BB15" s="61"/>
      <c r="BC15" s="871"/>
    </row>
    <row r="16" spans="1:55" s="850" customFormat="1" ht="12.75" customHeight="1">
      <c r="A16" s="505" t="s">
        <v>958</v>
      </c>
      <c r="B16" s="505" t="s">
        <v>196</v>
      </c>
      <c r="C16" s="512" t="s">
        <v>959</v>
      </c>
      <c r="D16" s="13">
        <f>F16+H16+J16+L16+N16+P16+R16+T16+V16+X16+Z16+AB16</f>
        <v>170335.0258</v>
      </c>
      <c r="E16" s="191">
        <f>AVERAGE(G16,I16,K16,M16,O16,Q16,S16,U16,W16,Y16,AA16,AC16)</f>
        <v>0.17043084170204106</v>
      </c>
      <c r="F16" s="13">
        <v>14372.554700000001</v>
      </c>
      <c r="G16" s="191">
        <v>0.15572956713116556</v>
      </c>
      <c r="H16" s="13">
        <v>8039.5740999999998</v>
      </c>
      <c r="I16" s="191">
        <v>0.19138356259444136</v>
      </c>
      <c r="J16" s="13">
        <v>10454.556500000001</v>
      </c>
      <c r="K16" s="191">
        <v>0.15335846202562495</v>
      </c>
      <c r="L16" s="13">
        <v>9947.9449999999997</v>
      </c>
      <c r="M16" s="191">
        <v>0.24988664251762502</v>
      </c>
      <c r="N16" s="13">
        <v>12819.8315</v>
      </c>
      <c r="O16" s="191">
        <v>0.16688282275785002</v>
      </c>
      <c r="P16" s="13">
        <v>11505.916499999999</v>
      </c>
      <c r="Q16" s="191">
        <v>0.21775002330322801</v>
      </c>
      <c r="R16" s="13">
        <v>15481.3107</v>
      </c>
      <c r="S16" s="191">
        <v>0.15003825380237301</v>
      </c>
      <c r="T16" s="13">
        <v>11066.3362</v>
      </c>
      <c r="U16" s="191">
        <v>0.17249519972111499</v>
      </c>
      <c r="V16" s="13">
        <v>13613.3909</v>
      </c>
      <c r="W16" s="191">
        <v>0.23647490780566702</v>
      </c>
      <c r="X16" s="13">
        <v>18504.518800000002</v>
      </c>
      <c r="Y16" s="191">
        <v>0.15537789256103199</v>
      </c>
      <c r="Z16" s="13">
        <v>23437.716899999999</v>
      </c>
      <c r="AA16" s="191">
        <v>0.10318145505887602</v>
      </c>
      <c r="AB16" s="13">
        <v>21091.374</v>
      </c>
      <c r="AC16" s="191">
        <v>9.2611311145494798E-2</v>
      </c>
      <c r="AD16" s="13"/>
      <c r="AE16" s="191"/>
      <c r="AF16" s="13">
        <v>20936.9584</v>
      </c>
      <c r="AG16" s="191">
        <v>6.458908224224201E-2</v>
      </c>
      <c r="AH16" s="13">
        <v>12435.812</v>
      </c>
      <c r="AI16" s="191">
        <v>0.120502622747915</v>
      </c>
      <c r="AJ16" s="13">
        <v>18277.275100000003</v>
      </c>
      <c r="AK16" s="191">
        <v>8.5418503658677203E-2</v>
      </c>
      <c r="AL16" s="13">
        <v>19224.5723</v>
      </c>
      <c r="AM16" s="191">
        <v>0.11288826430744602</v>
      </c>
      <c r="AN16" s="13">
        <v>17250.0023</v>
      </c>
      <c r="AO16" s="191">
        <v>7.5087416828924114E-2</v>
      </c>
      <c r="AP16" s="13"/>
      <c r="AQ16" s="191"/>
      <c r="AR16" s="13"/>
      <c r="AS16" s="191"/>
      <c r="AT16" s="13"/>
      <c r="AU16" s="191"/>
      <c r="AV16" s="13"/>
      <c r="AW16" s="191"/>
      <c r="AX16" s="13"/>
      <c r="AY16" s="191"/>
      <c r="AZ16" s="13"/>
      <c r="BA16" s="191"/>
      <c r="BB16" s="13"/>
      <c r="BC16" s="191"/>
    </row>
    <row r="17" spans="1:55" s="850" customFormat="1" ht="12.75" customHeight="1">
      <c r="A17" s="1178" t="s">
        <v>4243</v>
      </c>
      <c r="B17" s="1178" t="s">
        <v>4243</v>
      </c>
      <c r="C17" s="1178" t="s">
        <v>4244</v>
      </c>
      <c r="D17" s="13"/>
      <c r="E17" s="13"/>
      <c r="F17" s="13"/>
      <c r="G17" s="191" t="s">
        <v>4245</v>
      </c>
      <c r="H17" s="13"/>
      <c r="I17" s="191" t="s">
        <v>4692</v>
      </c>
      <c r="J17" s="13"/>
      <c r="K17" s="13" t="s">
        <v>4831</v>
      </c>
      <c r="L17" s="13"/>
      <c r="M17" s="13" t="s">
        <v>4926</v>
      </c>
      <c r="N17" s="13"/>
      <c r="O17" s="13" t="s">
        <v>5012</v>
      </c>
      <c r="P17" s="13"/>
      <c r="Q17" s="13" t="s">
        <v>5061</v>
      </c>
      <c r="R17" s="13"/>
      <c r="S17" s="13" t="s">
        <v>5138</v>
      </c>
      <c r="T17" s="13"/>
      <c r="U17" s="13" t="s">
        <v>5201</v>
      </c>
      <c r="V17" s="191"/>
      <c r="W17" s="191" t="s">
        <v>5274</v>
      </c>
      <c r="X17" s="191"/>
      <c r="Y17" s="191" t="s">
        <v>5328</v>
      </c>
      <c r="Z17" s="191"/>
      <c r="AA17" s="191" t="s">
        <v>5417</v>
      </c>
      <c r="AB17" s="191"/>
      <c r="AC17" s="191" t="s">
        <v>5061</v>
      </c>
      <c r="AD17" s="13"/>
      <c r="AE17" s="13"/>
      <c r="AF17" s="191"/>
      <c r="AG17" s="191" t="s">
        <v>5551</v>
      </c>
      <c r="AH17" s="191"/>
      <c r="AI17" s="191" t="s">
        <v>5599</v>
      </c>
      <c r="AJ17" s="13"/>
      <c r="AK17" s="191" t="s">
        <v>5733</v>
      </c>
      <c r="AL17" s="13"/>
      <c r="AM17" s="191" t="s">
        <v>5732</v>
      </c>
      <c r="AN17" s="13"/>
      <c r="AO17" s="191" t="s">
        <v>5787</v>
      </c>
      <c r="AP17" s="13"/>
      <c r="AQ17" s="191"/>
      <c r="AR17" s="13"/>
      <c r="AS17" s="13"/>
      <c r="AT17" s="13"/>
      <c r="AU17" s="13"/>
      <c r="AV17" s="191"/>
      <c r="AW17" s="191"/>
      <c r="AX17" s="191"/>
      <c r="AY17" s="191"/>
      <c r="AZ17" s="191"/>
      <c r="BA17" s="191"/>
      <c r="BB17" s="191"/>
      <c r="BC17" s="191"/>
    </row>
    <row r="18" spans="1:55" s="850" customFormat="1" ht="12.75" customHeight="1">
      <c r="A18" s="505" t="s">
        <v>1168</v>
      </c>
      <c r="B18" s="505" t="s">
        <v>4</v>
      </c>
      <c r="C18" s="512" t="s">
        <v>960</v>
      </c>
      <c r="D18" s="13">
        <f>F18+H18+J18+L18+N18+P18+R18+T18+V18+X18+Z18+AB18</f>
        <v>7580.8538999999992</v>
      </c>
      <c r="E18" s="191">
        <f>AVERAGE(G18,I18,K18,M18,O18,Q18,S18,U18,W18,Y18,AA18,AC18)</f>
        <v>6.8335603123744484</v>
      </c>
      <c r="F18" s="13">
        <v>363.14870000000002</v>
      </c>
      <c r="G18" s="191">
        <v>5.7202632833326943</v>
      </c>
      <c r="H18" s="13">
        <v>834.40899999999999</v>
      </c>
      <c r="I18" s="191">
        <v>2.7253606097249663</v>
      </c>
      <c r="J18" s="13">
        <v>797.03039999999999</v>
      </c>
      <c r="K18" s="191">
        <v>5.4526558397270675</v>
      </c>
      <c r="L18" s="13">
        <v>497.70509999999996</v>
      </c>
      <c r="M18" s="191">
        <v>7.9186360517503189</v>
      </c>
      <c r="N18" s="13">
        <v>861.30280000000005</v>
      </c>
      <c r="O18" s="191">
        <v>6.2851064375966299</v>
      </c>
      <c r="P18" s="13">
        <v>568.8198000000001</v>
      </c>
      <c r="Q18" s="191">
        <v>8.2207745721931609</v>
      </c>
      <c r="R18" s="13">
        <v>683.70460000000003</v>
      </c>
      <c r="S18" s="191">
        <v>7.4349051081417308</v>
      </c>
      <c r="T18" s="13">
        <v>1030.8039000000001</v>
      </c>
      <c r="U18" s="191">
        <v>8.9831466634924499</v>
      </c>
      <c r="V18" s="13">
        <v>300.029</v>
      </c>
      <c r="W18" s="191">
        <v>7.0428475947325095</v>
      </c>
      <c r="X18" s="13">
        <v>348.33729999999997</v>
      </c>
      <c r="Y18" s="191">
        <v>7.2394194965626699</v>
      </c>
      <c r="Z18" s="13">
        <v>842.77109999999993</v>
      </c>
      <c r="AA18" s="191">
        <v>7.8410101449848</v>
      </c>
      <c r="AB18" s="13">
        <v>452.79220000000004</v>
      </c>
      <c r="AC18" s="191">
        <v>7.1385979462543698</v>
      </c>
      <c r="AD18" s="13"/>
      <c r="AE18" s="191"/>
      <c r="AF18" s="13">
        <v>667.16590000000008</v>
      </c>
      <c r="AG18" s="191">
        <v>7.9921147423751702</v>
      </c>
      <c r="AH18" s="13">
        <v>938.80560000000003</v>
      </c>
      <c r="AI18" s="191">
        <v>6.6174814636810906</v>
      </c>
      <c r="AJ18" s="13">
        <v>225.85149999999999</v>
      </c>
      <c r="AK18" s="191">
        <v>7.3081239132792994</v>
      </c>
      <c r="AL18" s="13">
        <v>1083.3887</v>
      </c>
      <c r="AM18" s="191">
        <v>7.1517858401144494</v>
      </c>
      <c r="AN18" s="13">
        <v>1154.4373999999998</v>
      </c>
      <c r="AO18" s="191">
        <v>8.7111242177358399</v>
      </c>
      <c r="AP18" s="13"/>
      <c r="AQ18" s="191"/>
      <c r="AR18" s="13"/>
      <c r="AS18" s="191"/>
      <c r="AT18" s="13"/>
      <c r="AU18" s="191"/>
      <c r="AV18" s="13"/>
      <c r="AW18" s="191"/>
      <c r="AX18" s="13"/>
      <c r="AY18" s="191"/>
      <c r="AZ18" s="13"/>
      <c r="BA18" s="191"/>
      <c r="BB18" s="13"/>
      <c r="BC18" s="191"/>
    </row>
    <row r="19" spans="1:55" s="20" customFormat="1" ht="12.75" customHeight="1">
      <c r="A19" s="506" t="s">
        <v>961</v>
      </c>
      <c r="B19" s="506" t="s">
        <v>40</v>
      </c>
      <c r="C19" s="851" t="s">
        <v>724</v>
      </c>
      <c r="D19" s="13"/>
      <c r="E19" s="191"/>
      <c r="F19" s="13"/>
      <c r="G19" s="191"/>
      <c r="H19" s="13"/>
      <c r="I19" s="191"/>
      <c r="J19" s="13"/>
      <c r="K19" s="13"/>
      <c r="L19" s="13"/>
      <c r="M19" s="13"/>
      <c r="N19" s="13"/>
      <c r="O19" s="13"/>
      <c r="P19" s="13"/>
      <c r="Q19" s="13"/>
      <c r="R19" s="13"/>
      <c r="S19" s="13"/>
      <c r="T19" s="13"/>
      <c r="U19" s="13"/>
      <c r="V19" s="13"/>
      <c r="W19" s="13"/>
      <c r="X19" s="13"/>
      <c r="Y19" s="13"/>
      <c r="Z19" s="13"/>
      <c r="AA19" s="13"/>
      <c r="AB19" s="13"/>
      <c r="AC19" s="13"/>
      <c r="AD19" s="13"/>
      <c r="AE19" s="191"/>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row>
    <row r="20" spans="1:55" s="20" customFormat="1" ht="12.75" customHeight="1">
      <c r="A20" s="507" t="s">
        <v>962</v>
      </c>
      <c r="B20" s="507" t="s">
        <v>197</v>
      </c>
      <c r="C20" s="513" t="s">
        <v>963</v>
      </c>
      <c r="D20" s="13">
        <f>F20+H20+J20+L20+N20+P20+R20+T20+V20+AB20</f>
        <v>717.43080000000009</v>
      </c>
      <c r="E20" s="191">
        <f>AVERAGE(G20,I20,K20,M20,O20,Q20,S20,U20,W20,Y20,AA20,AC20)</f>
        <v>4.0982363106905018</v>
      </c>
      <c r="F20" s="13">
        <v>7.0000000000000007E-2</v>
      </c>
      <c r="G20" s="191">
        <v>12.5</v>
      </c>
      <c r="H20" s="13">
        <v>418.22149999999999</v>
      </c>
      <c r="I20" s="191">
        <v>0.53888119094785902</v>
      </c>
      <c r="J20" s="13">
        <v>276.9948</v>
      </c>
      <c r="K20" s="191">
        <v>0.75696978427031847</v>
      </c>
      <c r="L20" s="13">
        <v>2.0066999999999999</v>
      </c>
      <c r="M20" s="191">
        <v>1.0070762944137099</v>
      </c>
      <c r="N20" s="13">
        <v>2.4325000000000001</v>
      </c>
      <c r="O20" s="191">
        <v>2.9548764645426502</v>
      </c>
      <c r="P20" s="13">
        <v>0.5353</v>
      </c>
      <c r="Q20" s="191">
        <v>0.01</v>
      </c>
      <c r="R20" s="13">
        <v>16.1568</v>
      </c>
      <c r="S20" s="191">
        <v>12.411929094870299</v>
      </c>
      <c r="T20" s="13">
        <v>1.1999999999999999E-3</v>
      </c>
      <c r="U20" s="191">
        <v>4</v>
      </c>
      <c r="V20" s="13">
        <v>1.0112999999999999</v>
      </c>
      <c r="W20" s="191">
        <v>2.8026302778601799</v>
      </c>
      <c r="X20" s="13" t="s">
        <v>11</v>
      </c>
      <c r="Y20" s="191" t="s">
        <v>11</v>
      </c>
      <c r="Z20" s="13" t="s">
        <v>11</v>
      </c>
      <c r="AA20" s="191" t="s">
        <v>11</v>
      </c>
      <c r="AB20" s="13">
        <v>6.9999999999999999E-4</v>
      </c>
      <c r="AC20" s="191">
        <v>4</v>
      </c>
      <c r="AD20" s="13"/>
      <c r="AE20" s="191"/>
      <c r="AF20" s="13" t="s">
        <v>11</v>
      </c>
      <c r="AG20" s="191" t="s">
        <v>11</v>
      </c>
      <c r="AH20" s="13">
        <v>1.67E-2</v>
      </c>
      <c r="AI20" s="191">
        <v>3.5</v>
      </c>
      <c r="AJ20" s="13">
        <v>5.4999999999999997E-3</v>
      </c>
      <c r="AK20" s="191">
        <v>6.21</v>
      </c>
      <c r="AL20" s="13">
        <v>6.3E-3</v>
      </c>
      <c r="AM20" s="191">
        <v>2.71</v>
      </c>
      <c r="AN20" s="13">
        <v>0.1308</v>
      </c>
      <c r="AO20" s="191">
        <v>10.073073394495399</v>
      </c>
      <c r="AP20" s="13"/>
      <c r="AQ20" s="191"/>
      <c r="AR20" s="13"/>
      <c r="AS20" s="191"/>
      <c r="AT20" s="13"/>
      <c r="AU20" s="191"/>
      <c r="AV20" s="13"/>
      <c r="AW20" s="191"/>
      <c r="AX20" s="13"/>
      <c r="AY20" s="191"/>
      <c r="AZ20" s="13"/>
      <c r="BA20" s="191"/>
      <c r="BB20" s="13"/>
      <c r="BC20" s="191"/>
    </row>
    <row r="21" spans="1:55" s="850" customFormat="1" ht="12.75" customHeight="1">
      <c r="A21" s="1178" t="s">
        <v>4243</v>
      </c>
      <c r="B21" s="1178" t="s">
        <v>4243</v>
      </c>
      <c r="C21" s="1178" t="s">
        <v>4244</v>
      </c>
      <c r="D21" s="13"/>
      <c r="E21" s="191"/>
      <c r="F21" s="13"/>
      <c r="G21" s="191" t="s">
        <v>4246</v>
      </c>
      <c r="H21" s="13"/>
      <c r="I21" s="191" t="s">
        <v>4720</v>
      </c>
      <c r="J21" s="13"/>
      <c r="K21" s="13" t="s">
        <v>4832</v>
      </c>
      <c r="L21" s="13"/>
      <c r="M21" s="13" t="s">
        <v>4927</v>
      </c>
      <c r="N21" s="13"/>
      <c r="O21" s="13" t="s">
        <v>5013</v>
      </c>
      <c r="P21" s="13"/>
      <c r="Q21" s="13" t="s">
        <v>5075</v>
      </c>
      <c r="R21" s="13"/>
      <c r="S21" s="13" t="s">
        <v>4834</v>
      </c>
      <c r="T21" s="13"/>
      <c r="U21" s="13" t="s">
        <v>5202</v>
      </c>
      <c r="V21" s="191"/>
      <c r="W21" s="191" t="s">
        <v>5275</v>
      </c>
      <c r="X21" s="191"/>
      <c r="Y21" s="191" t="s">
        <v>11</v>
      </c>
      <c r="Z21" s="191"/>
      <c r="AA21" s="191" t="s">
        <v>11</v>
      </c>
      <c r="AB21" s="191"/>
      <c r="AC21" s="191" t="s">
        <v>5202</v>
      </c>
      <c r="AD21" s="13"/>
      <c r="AE21" s="191"/>
      <c r="AF21" s="191"/>
      <c r="AG21" s="191" t="s">
        <v>11</v>
      </c>
      <c r="AH21" s="191"/>
      <c r="AI21" s="191" t="s">
        <v>5406</v>
      </c>
      <c r="AJ21" s="13"/>
      <c r="AK21" s="191" t="s">
        <v>5671</v>
      </c>
      <c r="AL21" s="13"/>
      <c r="AM21" s="191" t="s">
        <v>5734</v>
      </c>
      <c r="AN21" s="13"/>
      <c r="AO21" s="191" t="s">
        <v>5788</v>
      </c>
      <c r="AP21" s="13"/>
      <c r="AQ21" s="191"/>
      <c r="AR21" s="13"/>
      <c r="AS21" s="13"/>
      <c r="AT21" s="13"/>
      <c r="AU21" s="13"/>
      <c r="AV21" s="191"/>
      <c r="AW21" s="191"/>
      <c r="AX21" s="191"/>
      <c r="AY21" s="191"/>
      <c r="AZ21" s="191"/>
      <c r="BA21" s="191"/>
      <c r="BB21" s="191"/>
      <c r="BC21" s="191"/>
    </row>
    <row r="22" spans="1:55" s="20" customFormat="1" ht="12.75" customHeight="1">
      <c r="A22" s="507" t="s">
        <v>964</v>
      </c>
      <c r="B22" s="507" t="s">
        <v>198</v>
      </c>
      <c r="C22" s="513" t="s">
        <v>965</v>
      </c>
      <c r="D22" s="13">
        <f>F22+H22+J22+L22+N22+P22+R22+T22+V22+X22+Z22+AB22</f>
        <v>493.15480000000002</v>
      </c>
      <c r="E22" s="191">
        <f>AVERAGE(G22,I22,K22,M22,O22,Q22,S22,U22,W22,Y22,AA22,AC22)</f>
        <v>3.0608722002731792</v>
      </c>
      <c r="F22" s="13">
        <v>97.897900000000007</v>
      </c>
      <c r="G22" s="191">
        <v>2.8282089809893778</v>
      </c>
      <c r="H22" s="13">
        <v>151.62090000000001</v>
      </c>
      <c r="I22" s="191">
        <v>1.2143965640620786</v>
      </c>
      <c r="J22" s="13">
        <v>32.358600000000003</v>
      </c>
      <c r="K22" s="191">
        <v>2.2710868208142503</v>
      </c>
      <c r="L22" s="13">
        <v>14.623799999999999</v>
      </c>
      <c r="M22" s="191">
        <v>3.3798874437560698</v>
      </c>
      <c r="N22" s="13">
        <v>37.321200000000005</v>
      </c>
      <c r="O22" s="191">
        <v>4.3343837014886999</v>
      </c>
      <c r="P22" s="13">
        <v>30.7088</v>
      </c>
      <c r="Q22" s="191">
        <v>9.437884254676181</v>
      </c>
      <c r="R22" s="13">
        <v>21.922900000000002</v>
      </c>
      <c r="S22" s="191">
        <v>1.2947078169402801</v>
      </c>
      <c r="T22" s="13">
        <v>32.441200000000002</v>
      </c>
      <c r="U22" s="191">
        <v>0.26595810265958103</v>
      </c>
      <c r="V22" s="13">
        <v>18.466699999999999</v>
      </c>
      <c r="W22" s="191">
        <v>3.84208109732654</v>
      </c>
      <c r="X22" s="13">
        <v>8.8958000000000013</v>
      </c>
      <c r="Y22" s="191">
        <v>3.0042379549900007</v>
      </c>
      <c r="Z22" s="13">
        <v>36.811399999999999</v>
      </c>
      <c r="AA22" s="191">
        <v>1.5219768875946</v>
      </c>
      <c r="AB22" s="13">
        <v>10.085600000000001</v>
      </c>
      <c r="AC22" s="191">
        <v>3.3356567779804904</v>
      </c>
      <c r="AD22" s="13"/>
      <c r="AE22" s="191"/>
      <c r="AF22" s="13">
        <v>38.419400000000003</v>
      </c>
      <c r="AG22" s="191">
        <v>3.5836823063348202</v>
      </c>
      <c r="AH22" s="13">
        <v>36.135100000000001</v>
      </c>
      <c r="AI22" s="191">
        <v>6.8005955428378506</v>
      </c>
      <c r="AJ22" s="13">
        <v>14.7805</v>
      </c>
      <c r="AK22" s="191">
        <v>1.6539334934542098</v>
      </c>
      <c r="AL22" s="13">
        <v>56.802099999999996</v>
      </c>
      <c r="AM22" s="191">
        <v>3.5275754593580202</v>
      </c>
      <c r="AN22" s="13">
        <v>20.683799999999998</v>
      </c>
      <c r="AO22" s="191">
        <v>6.2111293862829795</v>
      </c>
      <c r="AP22" s="13"/>
      <c r="AQ22" s="191"/>
      <c r="AR22" s="13"/>
      <c r="AS22" s="191"/>
      <c r="AT22" s="13"/>
      <c r="AU22" s="191"/>
      <c r="AV22" s="13"/>
      <c r="AW22" s="191"/>
      <c r="AX22" s="13"/>
      <c r="AY22" s="191"/>
      <c r="AZ22" s="13"/>
      <c r="BA22" s="191"/>
      <c r="BB22" s="13"/>
      <c r="BC22" s="191"/>
    </row>
    <row r="23" spans="1:55" s="850" customFormat="1" ht="12.75" customHeight="1">
      <c r="A23" s="1178" t="s">
        <v>4243</v>
      </c>
      <c r="B23" s="1178" t="s">
        <v>4243</v>
      </c>
      <c r="C23" s="1178" t="s">
        <v>4244</v>
      </c>
      <c r="D23" s="13"/>
      <c r="E23" s="191"/>
      <c r="F23" s="13"/>
      <c r="G23" s="191" t="s">
        <v>4274</v>
      </c>
      <c r="H23" s="13"/>
      <c r="I23" s="191" t="s">
        <v>4694</v>
      </c>
      <c r="J23" s="13"/>
      <c r="K23" s="13" t="s">
        <v>4833</v>
      </c>
      <c r="L23" s="13"/>
      <c r="M23" s="13" t="s">
        <v>4928</v>
      </c>
      <c r="N23" s="13"/>
      <c r="O23" s="13" t="s">
        <v>5014</v>
      </c>
      <c r="P23" s="13"/>
      <c r="Q23" s="13" t="s">
        <v>5062</v>
      </c>
      <c r="R23" s="13"/>
      <c r="S23" s="13" t="s">
        <v>4271</v>
      </c>
      <c r="T23" s="13"/>
      <c r="U23" s="13" t="s">
        <v>5215</v>
      </c>
      <c r="V23" s="191"/>
      <c r="W23" s="191" t="s">
        <v>5276</v>
      </c>
      <c r="X23" s="191"/>
      <c r="Y23" s="191" t="s">
        <v>5329</v>
      </c>
      <c r="Z23" s="191"/>
      <c r="AA23" s="191" t="s">
        <v>4694</v>
      </c>
      <c r="AB23" s="191"/>
      <c r="AC23" s="191" t="s">
        <v>5329</v>
      </c>
      <c r="AD23" s="13"/>
      <c r="AE23" s="191"/>
      <c r="AF23" s="191"/>
      <c r="AG23" s="191" t="s">
        <v>5552</v>
      </c>
      <c r="AH23" s="191"/>
      <c r="AI23" s="191" t="s">
        <v>5600</v>
      </c>
      <c r="AJ23" s="13"/>
      <c r="AK23" s="191" t="s">
        <v>5243</v>
      </c>
      <c r="AL23" s="13"/>
      <c r="AM23" s="191" t="s">
        <v>5735</v>
      </c>
      <c r="AN23" s="13"/>
      <c r="AO23" s="191" t="s">
        <v>4247</v>
      </c>
      <c r="AP23" s="13"/>
      <c r="AQ23" s="191"/>
      <c r="AR23" s="13"/>
      <c r="AS23" s="13"/>
      <c r="AT23" s="13"/>
      <c r="AU23" s="13"/>
      <c r="AV23" s="191"/>
      <c r="AW23" s="191"/>
      <c r="AX23" s="191"/>
      <c r="AY23" s="191"/>
      <c r="AZ23" s="191"/>
      <c r="BA23" s="191"/>
      <c r="BB23" s="191"/>
      <c r="BC23" s="191"/>
    </row>
    <row r="24" spans="1:55" s="20" customFormat="1" ht="12.75" customHeight="1">
      <c r="A24" s="507" t="s">
        <v>966</v>
      </c>
      <c r="B24" s="507" t="s">
        <v>199</v>
      </c>
      <c r="C24" s="513" t="s">
        <v>967</v>
      </c>
      <c r="D24" s="13">
        <f>F24+H24+J24+L24+N24+P24+R24+T24+V24+X24+Z24+AB24</f>
        <v>1073.9886000000001</v>
      </c>
      <c r="E24" s="191">
        <f>AVERAGE(G24,I24,K24,M24,O24,Q24,S24,U24,W24,Y24,AA24,AC24)</f>
        <v>3.8795005674578982</v>
      </c>
      <c r="F24" s="13">
        <v>62.191800000000001</v>
      </c>
      <c r="G24" s="191">
        <v>1.2517842223572884</v>
      </c>
      <c r="H24" s="13">
        <v>90.324600000000004</v>
      </c>
      <c r="I24" s="191">
        <v>5.0764109113131974</v>
      </c>
      <c r="J24" s="13">
        <v>100.8981</v>
      </c>
      <c r="K24" s="191">
        <v>5.1820879679597533</v>
      </c>
      <c r="L24" s="13">
        <v>10.324200000000001</v>
      </c>
      <c r="M24" s="191">
        <v>4.9518320063539996</v>
      </c>
      <c r="N24" s="13">
        <v>244.08870000000002</v>
      </c>
      <c r="O24" s="191">
        <v>2.6261212624754906</v>
      </c>
      <c r="P24" s="13">
        <v>26.242999999999999</v>
      </c>
      <c r="Q24" s="191">
        <v>4.7708278779102997</v>
      </c>
      <c r="R24" s="13">
        <v>43.353000000000002</v>
      </c>
      <c r="S24" s="191">
        <v>0.56110303785205207</v>
      </c>
      <c r="T24" s="13">
        <v>39.542200000000001</v>
      </c>
      <c r="U24" s="191">
        <v>2.0892990273682304</v>
      </c>
      <c r="V24" s="13">
        <v>44.260800000000003</v>
      </c>
      <c r="W24" s="191">
        <v>4.23610951451397</v>
      </c>
      <c r="X24" s="13">
        <v>78.960900000000009</v>
      </c>
      <c r="Y24" s="191">
        <v>3.9058826203855297</v>
      </c>
      <c r="Z24" s="13">
        <v>101.5633</v>
      </c>
      <c r="AA24" s="191">
        <v>5.9349844481225</v>
      </c>
      <c r="AB24" s="13">
        <v>232.238</v>
      </c>
      <c r="AC24" s="191">
        <v>5.9675639128824711</v>
      </c>
      <c r="AD24" s="13"/>
      <c r="AE24" s="191"/>
      <c r="AF24" s="13">
        <v>107.752</v>
      </c>
      <c r="AG24" s="191">
        <v>5.628572806073211</v>
      </c>
      <c r="AH24" s="13">
        <v>349.51920000000001</v>
      </c>
      <c r="AI24" s="191">
        <v>4.1123389215814194</v>
      </c>
      <c r="AJ24" s="13">
        <v>9.7958999999999996</v>
      </c>
      <c r="AK24" s="191">
        <v>7.00700333813126</v>
      </c>
      <c r="AL24" s="13">
        <v>151.49340000000001</v>
      </c>
      <c r="AM24" s="191">
        <v>2.8199390204457804</v>
      </c>
      <c r="AN24" s="13">
        <v>10.2239</v>
      </c>
      <c r="AO24" s="191">
        <v>7.07682195639629</v>
      </c>
      <c r="AP24" s="13"/>
      <c r="AQ24" s="191"/>
      <c r="AR24" s="13"/>
      <c r="AS24" s="191"/>
      <c r="AT24" s="13"/>
      <c r="AU24" s="191"/>
      <c r="AV24" s="13"/>
      <c r="AW24" s="191"/>
      <c r="AX24" s="13"/>
      <c r="AY24" s="191"/>
      <c r="AZ24" s="13"/>
      <c r="BA24" s="191"/>
      <c r="BB24" s="13"/>
      <c r="BC24" s="191"/>
    </row>
    <row r="25" spans="1:55" s="850" customFormat="1" ht="12.75" customHeight="1">
      <c r="A25" s="1178" t="s">
        <v>4243</v>
      </c>
      <c r="B25" s="1178" t="s">
        <v>4243</v>
      </c>
      <c r="C25" s="1178" t="s">
        <v>4244</v>
      </c>
      <c r="D25" s="13"/>
      <c r="E25" s="191"/>
      <c r="F25" s="13"/>
      <c r="G25" s="191" t="s">
        <v>4262</v>
      </c>
      <c r="H25" s="13"/>
      <c r="I25" s="191" t="s">
        <v>4695</v>
      </c>
      <c r="J25" s="13"/>
      <c r="K25" s="13" t="s">
        <v>4834</v>
      </c>
      <c r="L25" s="13"/>
      <c r="M25" s="13" t="s">
        <v>4929</v>
      </c>
      <c r="N25" s="13"/>
      <c r="O25" s="13" t="s">
        <v>5015</v>
      </c>
      <c r="P25" s="13"/>
      <c r="Q25" s="13" t="s">
        <v>5090</v>
      </c>
      <c r="R25" s="13"/>
      <c r="S25" s="13" t="s">
        <v>5139</v>
      </c>
      <c r="T25" s="13"/>
      <c r="U25" s="13" t="s">
        <v>5203</v>
      </c>
      <c r="V25" s="191"/>
      <c r="W25" s="191" t="s">
        <v>5310</v>
      </c>
      <c r="X25" s="191"/>
      <c r="Y25" s="191" t="s">
        <v>5310</v>
      </c>
      <c r="Z25" s="191"/>
      <c r="AA25" s="191" t="s">
        <v>5432</v>
      </c>
      <c r="AB25" s="191"/>
      <c r="AC25" s="191" t="s">
        <v>5458</v>
      </c>
      <c r="AD25" s="13"/>
      <c r="AE25" s="191"/>
      <c r="AF25" s="191"/>
      <c r="AG25" s="191" t="s">
        <v>5553</v>
      </c>
      <c r="AH25" s="191"/>
      <c r="AI25" s="191" t="s">
        <v>5091</v>
      </c>
      <c r="AJ25" s="13"/>
      <c r="AK25" s="191" t="s">
        <v>4274</v>
      </c>
      <c r="AL25" s="13"/>
      <c r="AM25" s="191" t="s">
        <v>5766</v>
      </c>
      <c r="AN25" s="13"/>
      <c r="AO25" s="191" t="s">
        <v>5789</v>
      </c>
      <c r="AP25" s="13"/>
      <c r="AQ25" s="191"/>
      <c r="AR25" s="13"/>
      <c r="AS25" s="13"/>
      <c r="AT25" s="13"/>
      <c r="AU25" s="13"/>
      <c r="AV25" s="191"/>
      <c r="AW25" s="191"/>
      <c r="AX25" s="191"/>
      <c r="AY25" s="191"/>
      <c r="AZ25" s="191"/>
      <c r="BA25" s="191"/>
      <c r="BB25" s="191"/>
      <c r="BC25" s="191"/>
    </row>
    <row r="26" spans="1:55" s="20" customFormat="1" ht="12.75" customHeight="1">
      <c r="A26" s="507" t="s">
        <v>968</v>
      </c>
      <c r="B26" s="507" t="s">
        <v>200</v>
      </c>
      <c r="C26" s="513" t="s">
        <v>969</v>
      </c>
      <c r="D26" s="13">
        <f>F26+H26+J26+L26+N26+P26+R26+T26+V26+X26+Z26+AB26</f>
        <v>3382.9390000000003</v>
      </c>
      <c r="E26" s="191">
        <f>AVERAGE(G26,I26,K26,M26,O26,Q26,S26,U26,W26,Y26,AA26,AC26)</f>
        <v>7.6377677019506978</v>
      </c>
      <c r="F26" s="13">
        <v>123.42570000000001</v>
      </c>
      <c r="G26" s="191">
        <v>7.4128953694408866</v>
      </c>
      <c r="H26" s="13">
        <v>73.9345</v>
      </c>
      <c r="I26" s="191">
        <v>3.6488157626006794</v>
      </c>
      <c r="J26" s="13">
        <v>67.372200000000007</v>
      </c>
      <c r="K26" s="191">
        <v>6.6178134453083031</v>
      </c>
      <c r="L26" s="13">
        <v>393.32240000000002</v>
      </c>
      <c r="M26" s="191">
        <v>8.3141262994429006</v>
      </c>
      <c r="N26" s="13">
        <v>510.18950000000001</v>
      </c>
      <c r="O26" s="191">
        <v>8.2178705147793103</v>
      </c>
      <c r="P26" s="13">
        <v>439.60750000000002</v>
      </c>
      <c r="Q26" s="191">
        <v>8.45191308837998</v>
      </c>
      <c r="R26" s="13">
        <v>189.8681</v>
      </c>
      <c r="S26" s="191">
        <v>3.8978445141653593</v>
      </c>
      <c r="T26" s="13">
        <v>763.18399999999997</v>
      </c>
      <c r="U26" s="191">
        <v>9.217017620914481</v>
      </c>
      <c r="V26" s="13">
        <v>124.7375</v>
      </c>
      <c r="W26" s="191">
        <v>10.130456350335699</v>
      </c>
      <c r="X26" s="13">
        <v>166.3683</v>
      </c>
      <c r="Y26" s="191">
        <v>8.7249215685920909</v>
      </c>
      <c r="Z26" s="13">
        <v>416.86869999999999</v>
      </c>
      <c r="AA26" s="191">
        <v>7.5702271458615114</v>
      </c>
      <c r="AB26" s="13">
        <v>114.06060000000001</v>
      </c>
      <c r="AC26" s="191">
        <v>9.4493107435871782</v>
      </c>
      <c r="AD26" s="13"/>
      <c r="AE26" s="191"/>
      <c r="AF26" s="13">
        <v>281.14110000000005</v>
      </c>
      <c r="AG26" s="191">
        <v>6.3492348290591494</v>
      </c>
      <c r="AH26" s="13">
        <v>451.59750000000003</v>
      </c>
      <c r="AI26" s="191">
        <v>7.7933046484978297</v>
      </c>
      <c r="AJ26" s="13">
        <v>78.205600000000004</v>
      </c>
      <c r="AK26" s="191">
        <v>8.9883948464048604</v>
      </c>
      <c r="AL26" s="13">
        <v>641.86410000000001</v>
      </c>
      <c r="AM26" s="191">
        <v>7.335874771622219</v>
      </c>
      <c r="AN26" s="13">
        <v>698.08980000000008</v>
      </c>
      <c r="AO26" s="191">
        <v>9.1165431467412894</v>
      </c>
      <c r="AP26" s="13"/>
      <c r="AQ26" s="191"/>
      <c r="AR26" s="13"/>
      <c r="AS26" s="191"/>
      <c r="AT26" s="13"/>
      <c r="AU26" s="191"/>
      <c r="AV26" s="13"/>
      <c r="AW26" s="191"/>
      <c r="AX26" s="13"/>
      <c r="AY26" s="191"/>
      <c r="AZ26" s="13"/>
      <c r="BA26" s="191"/>
      <c r="BB26" s="13"/>
      <c r="BC26" s="191"/>
    </row>
    <row r="27" spans="1:55" s="850" customFormat="1" ht="12.75" customHeight="1">
      <c r="A27" s="1178" t="s">
        <v>4243</v>
      </c>
      <c r="B27" s="1178" t="s">
        <v>4243</v>
      </c>
      <c r="C27" s="1178" t="s">
        <v>4244</v>
      </c>
      <c r="D27" s="13"/>
      <c r="E27" s="191"/>
      <c r="F27" s="13"/>
      <c r="G27" s="191" t="s">
        <v>4249</v>
      </c>
      <c r="H27" s="13"/>
      <c r="I27" s="191" t="s">
        <v>4721</v>
      </c>
      <c r="J27" s="13"/>
      <c r="K27" s="13" t="s">
        <v>4835</v>
      </c>
      <c r="L27" s="13"/>
      <c r="M27" s="13" t="s">
        <v>4930</v>
      </c>
      <c r="N27" s="13"/>
      <c r="O27" s="13" t="s">
        <v>5016</v>
      </c>
      <c r="P27" s="13"/>
      <c r="Q27" s="13" t="s">
        <v>5091</v>
      </c>
      <c r="R27" s="13"/>
      <c r="S27" s="13" t="s">
        <v>5169</v>
      </c>
      <c r="T27" s="13"/>
      <c r="U27" s="13" t="s">
        <v>5243</v>
      </c>
      <c r="V27" s="191"/>
      <c r="W27" s="191" t="s">
        <v>5311</v>
      </c>
      <c r="X27" s="191"/>
      <c r="Y27" s="191" t="s">
        <v>5028</v>
      </c>
      <c r="Z27" s="191"/>
      <c r="AA27" s="191" t="s">
        <v>5433</v>
      </c>
      <c r="AB27" s="191"/>
      <c r="AC27" s="191" t="s">
        <v>4274</v>
      </c>
      <c r="AD27" s="13"/>
      <c r="AE27" s="191"/>
      <c r="AF27" s="191"/>
      <c r="AG27" s="191" t="s">
        <v>4274</v>
      </c>
      <c r="AH27" s="191"/>
      <c r="AI27" s="191" t="s">
        <v>5601</v>
      </c>
      <c r="AJ27" s="13"/>
      <c r="AK27" s="191" t="s">
        <v>5601</v>
      </c>
      <c r="AL27" s="13"/>
      <c r="AM27" s="191" t="s">
        <v>5601</v>
      </c>
      <c r="AN27" s="13"/>
      <c r="AO27" s="191" t="s">
        <v>5821</v>
      </c>
      <c r="AP27" s="13"/>
      <c r="AQ27" s="191"/>
      <c r="AR27" s="13"/>
      <c r="AS27" s="13"/>
      <c r="AT27" s="13"/>
      <c r="AU27" s="13"/>
      <c r="AV27" s="191"/>
      <c r="AW27" s="191"/>
      <c r="AX27" s="191"/>
      <c r="AY27" s="191"/>
      <c r="AZ27" s="191"/>
      <c r="BA27" s="191"/>
      <c r="BB27" s="191"/>
      <c r="BC27" s="191"/>
    </row>
    <row r="28" spans="1:55" s="20" customFormat="1" ht="12.75" customHeight="1">
      <c r="A28" s="507" t="s">
        <v>4205</v>
      </c>
      <c r="B28" s="507" t="s">
        <v>3959</v>
      </c>
      <c r="C28" s="513" t="s">
        <v>4157</v>
      </c>
      <c r="D28" s="13">
        <f>F28+H28+J28+L28+N28+P28+R28+T28+V28+X28+Z28+AB28</f>
        <v>1891.9138</v>
      </c>
      <c r="E28" s="191">
        <f>AVERAGE(G28,I28,K28,M28,O28,Q28,S28,U28,W28,Y28,AA28,AC28)</f>
        <v>8.6157737722466674</v>
      </c>
      <c r="F28" s="13">
        <v>78.503200000000007</v>
      </c>
      <c r="G28" s="191">
        <v>10.236304265303833</v>
      </c>
      <c r="H28" s="13">
        <v>100.3075</v>
      </c>
      <c r="I28" s="191">
        <v>11.327843551080427</v>
      </c>
      <c r="J28" s="13">
        <v>319.4067</v>
      </c>
      <c r="K28" s="191">
        <v>9.6868572262259978</v>
      </c>
      <c r="L28" s="13">
        <v>63.671199999999999</v>
      </c>
      <c r="M28" s="191">
        <v>7.1992931812185104</v>
      </c>
      <c r="N28" s="13">
        <v>67.270899999999997</v>
      </c>
      <c r="O28" s="191">
        <v>6.1059070266638296</v>
      </c>
      <c r="P28" s="13">
        <v>71.725200000000001</v>
      </c>
      <c r="Q28" s="191">
        <v>7.6065689046527583</v>
      </c>
      <c r="R28" s="13">
        <v>412.40379999999999</v>
      </c>
      <c r="S28" s="191">
        <v>9.9173581450995414</v>
      </c>
      <c r="T28" s="13">
        <v>195.6353</v>
      </c>
      <c r="U28" s="191">
        <v>10.9097589187636</v>
      </c>
      <c r="V28" s="13">
        <v>111.5527</v>
      </c>
      <c r="W28" s="191">
        <v>5.2722369516829293</v>
      </c>
      <c r="X28" s="13">
        <v>91.562300000000008</v>
      </c>
      <c r="Y28" s="191">
        <v>7.7774626128876196</v>
      </c>
      <c r="Z28" s="13">
        <v>283.46770000000004</v>
      </c>
      <c r="AA28" s="191">
        <v>9.7261285500958294</v>
      </c>
      <c r="AB28" s="13">
        <v>96.407300000000006</v>
      </c>
      <c r="AC28" s="191">
        <v>7.6235659332851391</v>
      </c>
      <c r="AD28" s="13"/>
      <c r="AE28" s="191"/>
      <c r="AF28" s="13">
        <v>233.35339999999999</v>
      </c>
      <c r="AG28" s="191">
        <v>11.760542850457698</v>
      </c>
      <c r="AH28" s="13">
        <v>101.53710000000001</v>
      </c>
      <c r="AI28" s="191">
        <v>9.9466273903824298</v>
      </c>
      <c r="AJ28" s="13">
        <v>122.7453</v>
      </c>
      <c r="AK28" s="191">
        <v>6.9498135570160295</v>
      </c>
      <c r="AL28" s="13">
        <v>217.27979999999999</v>
      </c>
      <c r="AM28" s="191">
        <v>10.4102470132981</v>
      </c>
      <c r="AN28" s="13">
        <v>425.3091</v>
      </c>
      <c r="AO28" s="191">
        <v>8.2061300240225314</v>
      </c>
      <c r="AP28" s="13"/>
      <c r="AQ28" s="191"/>
      <c r="AR28" s="13"/>
      <c r="AS28" s="191"/>
      <c r="AT28" s="13"/>
      <c r="AU28" s="191"/>
      <c r="AV28" s="13"/>
      <c r="AW28" s="191"/>
      <c r="AX28" s="13"/>
      <c r="AY28" s="191"/>
      <c r="AZ28" s="13"/>
      <c r="BA28" s="191"/>
      <c r="BB28" s="13"/>
      <c r="BC28" s="191"/>
    </row>
    <row r="29" spans="1:55" s="850" customFormat="1" ht="12.75" customHeight="1">
      <c r="A29" s="1178" t="s">
        <v>4243</v>
      </c>
      <c r="B29" s="1178" t="s">
        <v>4243</v>
      </c>
      <c r="C29" s="1178" t="s">
        <v>4244</v>
      </c>
      <c r="D29" s="13"/>
      <c r="E29" s="191"/>
      <c r="F29" s="13"/>
      <c r="G29" s="191" t="s">
        <v>4275</v>
      </c>
      <c r="H29" s="13"/>
      <c r="I29" s="191" t="s">
        <v>4722</v>
      </c>
      <c r="J29" s="13"/>
      <c r="K29" s="13" t="s">
        <v>4836</v>
      </c>
      <c r="L29" s="13"/>
      <c r="M29" s="13" t="s">
        <v>4931</v>
      </c>
      <c r="N29" s="13"/>
      <c r="O29" s="13" t="s">
        <v>5017</v>
      </c>
      <c r="P29" s="13"/>
      <c r="Q29" s="13" t="s">
        <v>5092</v>
      </c>
      <c r="R29" s="13"/>
      <c r="S29" s="13" t="s">
        <v>5170</v>
      </c>
      <c r="T29" s="13"/>
      <c r="U29" s="13" t="s">
        <v>5205</v>
      </c>
      <c r="V29" s="191"/>
      <c r="W29" s="191" t="s">
        <v>5062</v>
      </c>
      <c r="X29" s="191"/>
      <c r="Y29" s="191" t="s">
        <v>5330</v>
      </c>
      <c r="Z29" s="191"/>
      <c r="AA29" s="191" t="s">
        <v>5434</v>
      </c>
      <c r="AB29" s="191"/>
      <c r="AC29" s="191" t="s">
        <v>5062</v>
      </c>
      <c r="AD29" s="13"/>
      <c r="AE29" s="191"/>
      <c r="AF29" s="191"/>
      <c r="AG29" s="191" t="s">
        <v>5554</v>
      </c>
      <c r="AH29" s="191"/>
      <c r="AI29" s="191" t="s">
        <v>5602</v>
      </c>
      <c r="AJ29" s="13"/>
      <c r="AK29" s="191" t="s">
        <v>5703</v>
      </c>
      <c r="AL29" s="13"/>
      <c r="AM29" s="191" t="s">
        <v>5091</v>
      </c>
      <c r="AN29" s="13"/>
      <c r="AO29" s="191" t="s">
        <v>5822</v>
      </c>
      <c r="AP29" s="13"/>
      <c r="AQ29" s="191"/>
      <c r="AR29" s="13"/>
      <c r="AS29" s="13"/>
      <c r="AT29" s="13"/>
      <c r="AU29" s="13"/>
      <c r="AV29" s="191"/>
      <c r="AW29" s="191"/>
      <c r="AX29" s="191"/>
      <c r="AY29" s="191"/>
      <c r="AZ29" s="191"/>
      <c r="BA29" s="191"/>
      <c r="BB29" s="191"/>
      <c r="BC29" s="191"/>
    </row>
    <row r="30" spans="1:55" s="20" customFormat="1" ht="12.75" customHeight="1">
      <c r="A30" s="508" t="s">
        <v>4206</v>
      </c>
      <c r="B30" s="508" t="s">
        <v>3960</v>
      </c>
      <c r="C30" s="514" t="s">
        <v>4207</v>
      </c>
      <c r="D30" s="13">
        <f>F30+L30+X30+Z30</f>
        <v>21.4269</v>
      </c>
      <c r="E30" s="191">
        <f>AVERAGE(G30,I30,K30,M30,O30,Q30,S30,U30,W30,Y30,AA30,AC30)</f>
        <v>7.25</v>
      </c>
      <c r="F30" s="13">
        <v>1.0601</v>
      </c>
      <c r="G30" s="191">
        <v>3</v>
      </c>
      <c r="H30" s="13" t="s">
        <v>11</v>
      </c>
      <c r="I30" s="191" t="s">
        <v>11</v>
      </c>
      <c r="J30" s="13" t="s">
        <v>11</v>
      </c>
      <c r="K30" s="191" t="s">
        <v>11</v>
      </c>
      <c r="L30" s="13">
        <v>13.7568</v>
      </c>
      <c r="M30" s="191">
        <v>8</v>
      </c>
      <c r="N30" s="13" t="s">
        <v>11</v>
      </c>
      <c r="O30" s="191" t="s">
        <v>11</v>
      </c>
      <c r="P30" s="13" t="s">
        <v>11</v>
      </c>
      <c r="Q30" s="191" t="s">
        <v>11</v>
      </c>
      <c r="R30" s="13" t="s">
        <v>11</v>
      </c>
      <c r="S30" s="191" t="s">
        <v>11</v>
      </c>
      <c r="T30" s="13" t="s">
        <v>11</v>
      </c>
      <c r="U30" s="191" t="s">
        <v>11</v>
      </c>
      <c r="V30" s="13" t="s">
        <v>11</v>
      </c>
      <c r="W30" s="191" t="s">
        <v>11</v>
      </c>
      <c r="X30" s="13">
        <v>2.5499999999999998</v>
      </c>
      <c r="Y30" s="191">
        <v>9</v>
      </c>
      <c r="Z30" s="13">
        <v>4.0599999999999996</v>
      </c>
      <c r="AA30" s="191">
        <v>9</v>
      </c>
      <c r="AB30" s="13" t="s">
        <v>11</v>
      </c>
      <c r="AC30" s="191" t="s">
        <v>11</v>
      </c>
      <c r="AD30" s="13"/>
      <c r="AE30" s="191"/>
      <c r="AF30" s="13">
        <v>6.5</v>
      </c>
      <c r="AG30" s="191">
        <v>9</v>
      </c>
      <c r="AH30" s="13" t="s">
        <v>11</v>
      </c>
      <c r="AI30" s="191" t="s">
        <v>11</v>
      </c>
      <c r="AJ30" s="13">
        <v>0.31869999999999998</v>
      </c>
      <c r="AK30" s="191">
        <v>4.49</v>
      </c>
      <c r="AL30" s="13">
        <v>15.943</v>
      </c>
      <c r="AM30" s="191">
        <v>9.40851784482218</v>
      </c>
      <c r="AN30" s="13" t="s">
        <v>11</v>
      </c>
      <c r="AO30" s="191" t="s">
        <v>11</v>
      </c>
      <c r="AP30" s="13"/>
      <c r="AQ30" s="191"/>
      <c r="AR30" s="13"/>
      <c r="AS30" s="191"/>
      <c r="AT30" s="13"/>
      <c r="AU30" s="191"/>
      <c r="AV30" s="13"/>
      <c r="AW30" s="191"/>
      <c r="AX30" s="13"/>
      <c r="AY30" s="191"/>
      <c r="AZ30" s="13"/>
      <c r="BA30" s="191"/>
      <c r="BB30" s="13"/>
      <c r="BC30" s="191"/>
    </row>
    <row r="31" spans="1:55" s="850" customFormat="1" ht="12.75" customHeight="1">
      <c r="A31" s="1178" t="s">
        <v>4243</v>
      </c>
      <c r="B31" s="1178" t="s">
        <v>4243</v>
      </c>
      <c r="C31" s="1178" t="s">
        <v>4244</v>
      </c>
      <c r="D31" s="13"/>
      <c r="E31" s="13"/>
      <c r="F31" s="13"/>
      <c r="G31" s="13" t="s">
        <v>4276</v>
      </c>
      <c r="H31" s="13"/>
      <c r="I31" s="191" t="s">
        <v>11</v>
      </c>
      <c r="J31" s="13"/>
      <c r="K31" s="191" t="s">
        <v>11</v>
      </c>
      <c r="L31" s="13"/>
      <c r="M31" s="191" t="s">
        <v>4932</v>
      </c>
      <c r="N31" s="13"/>
      <c r="O31" s="191" t="s">
        <v>11</v>
      </c>
      <c r="P31" s="13"/>
      <c r="Q31" s="191" t="s">
        <v>11</v>
      </c>
      <c r="R31" s="13"/>
      <c r="S31" s="191" t="s">
        <v>11</v>
      </c>
      <c r="T31" s="13"/>
      <c r="U31" s="191" t="s">
        <v>11</v>
      </c>
      <c r="V31" s="13"/>
      <c r="W31" s="191" t="s">
        <v>11</v>
      </c>
      <c r="X31" s="13"/>
      <c r="Y31" s="191" t="s">
        <v>4709</v>
      </c>
      <c r="Z31" s="13"/>
      <c r="AA31" s="191" t="s">
        <v>4709</v>
      </c>
      <c r="AB31" s="13"/>
      <c r="AC31" s="191" t="s">
        <v>11</v>
      </c>
      <c r="AD31" s="13"/>
      <c r="AE31" s="13"/>
      <c r="AF31" s="13"/>
      <c r="AG31" s="191" t="s">
        <v>4709</v>
      </c>
      <c r="AH31" s="13"/>
      <c r="AI31" s="191" t="s">
        <v>11</v>
      </c>
      <c r="AJ31" s="13"/>
      <c r="AK31" s="191" t="s">
        <v>5702</v>
      </c>
      <c r="AL31" s="13"/>
      <c r="AM31" s="191" t="s">
        <v>5767</v>
      </c>
      <c r="AN31" s="13"/>
      <c r="AO31" s="191" t="s">
        <v>11</v>
      </c>
      <c r="AP31" s="13"/>
      <c r="AQ31" s="191"/>
      <c r="AR31" s="13"/>
      <c r="AS31" s="191"/>
      <c r="AT31" s="13"/>
      <c r="AU31" s="191"/>
      <c r="AV31" s="13"/>
      <c r="AW31" s="191"/>
      <c r="AX31" s="13"/>
      <c r="AY31" s="191"/>
      <c r="AZ31" s="13"/>
      <c r="BA31" s="191"/>
      <c r="BB31" s="13"/>
      <c r="BC31" s="191"/>
    </row>
    <row r="32" spans="1:55" s="20" customFormat="1" ht="5.0999999999999996" customHeight="1">
      <c r="A32" s="508"/>
      <c r="B32" s="508"/>
      <c r="C32" s="514"/>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55" s="849" customFormat="1" ht="25.5">
      <c r="A33" s="504" t="s">
        <v>4326</v>
      </c>
      <c r="B33" s="504" t="s">
        <v>4233</v>
      </c>
      <c r="C33" s="1184" t="s">
        <v>4302</v>
      </c>
      <c r="D33" s="61">
        <f>F33+H33+J33+L33+N33+P33+R33+T33+V33+X33+Z33+AB33</f>
        <v>395456.24190000002</v>
      </c>
      <c r="E33" s="871">
        <f t="shared" ref="E33:E34" si="0">AVERAGE(G33,I33,K33,M33,O33,Q33,S33,U33,W33,Y33,AA33,AC33)</f>
        <v>1.9700873892178103</v>
      </c>
      <c r="F33" s="61">
        <v>26277.138500000001</v>
      </c>
      <c r="G33" s="871">
        <v>2.4644554781335883</v>
      </c>
      <c r="H33" s="61">
        <v>29069.661199999999</v>
      </c>
      <c r="I33" s="871">
        <v>2.2132822883742462</v>
      </c>
      <c r="J33" s="61">
        <v>31423.1878</v>
      </c>
      <c r="K33" s="871">
        <v>2.0466536629043102</v>
      </c>
      <c r="L33" s="61">
        <v>31906.262500000001</v>
      </c>
      <c r="M33" s="871">
        <v>1.98219096144526</v>
      </c>
      <c r="N33" s="61">
        <v>34724.4084</v>
      </c>
      <c r="O33" s="871">
        <v>2.2756705199043803</v>
      </c>
      <c r="P33" s="61">
        <v>34887.819100000001</v>
      </c>
      <c r="Q33" s="871">
        <v>1.9331370577990596</v>
      </c>
      <c r="R33" s="61">
        <v>34310.131500000003</v>
      </c>
      <c r="S33" s="871">
        <v>1.88526202454223</v>
      </c>
      <c r="T33" s="61">
        <v>33355.447999999997</v>
      </c>
      <c r="U33" s="871">
        <v>1.8508462168758799</v>
      </c>
      <c r="V33" s="61">
        <v>30853.9529</v>
      </c>
      <c r="W33" s="871">
        <v>1.8332837139645699</v>
      </c>
      <c r="X33" s="61">
        <v>35025.298600000002</v>
      </c>
      <c r="Y33" s="871">
        <v>1.9143230006324601</v>
      </c>
      <c r="Z33" s="61">
        <v>33445.160799999998</v>
      </c>
      <c r="AA33" s="871">
        <v>1.9234156293247699</v>
      </c>
      <c r="AB33" s="61">
        <v>40177.772600000004</v>
      </c>
      <c r="AC33" s="871">
        <v>1.3185281167129699</v>
      </c>
      <c r="AD33" s="61"/>
      <c r="AE33" s="871"/>
      <c r="AF33" s="61">
        <v>27502.852999999999</v>
      </c>
      <c r="AG33" s="871">
        <v>1.3875989681143297</v>
      </c>
      <c r="AH33" s="61">
        <v>30668.581999999999</v>
      </c>
      <c r="AI33" s="871">
        <v>1.2971416500443396</v>
      </c>
      <c r="AJ33" s="61">
        <v>35708.3338</v>
      </c>
      <c r="AK33" s="871">
        <v>1.0900381580671799</v>
      </c>
      <c r="AL33" s="61">
        <v>38827.138500000001</v>
      </c>
      <c r="AM33" s="871">
        <v>1.1929937003212299</v>
      </c>
      <c r="AN33" s="61">
        <v>37948.7572</v>
      </c>
      <c r="AO33" s="871">
        <v>1.0779272864303397</v>
      </c>
      <c r="AP33" s="61"/>
      <c r="AQ33" s="871"/>
      <c r="AR33" s="61"/>
      <c r="AS33" s="871"/>
      <c r="AT33" s="61"/>
      <c r="AU33" s="871"/>
      <c r="AV33" s="61"/>
      <c r="AW33" s="871"/>
      <c r="AX33" s="61"/>
      <c r="AY33" s="871"/>
      <c r="AZ33" s="61"/>
      <c r="BA33" s="871"/>
      <c r="BB33" s="61"/>
      <c r="BC33" s="871"/>
    </row>
    <row r="34" spans="1:55" s="850" customFormat="1" ht="12.75" customHeight="1">
      <c r="A34" s="505" t="s">
        <v>958</v>
      </c>
      <c r="B34" s="505" t="s">
        <v>201</v>
      </c>
      <c r="C34" s="512" t="s">
        <v>959</v>
      </c>
      <c r="D34" s="13">
        <f t="shared" ref="D34" si="1">F34+H34+J34+L34+N34+P34+R34+T34+V34+X34+Z34+AB34</f>
        <v>349082.44470000011</v>
      </c>
      <c r="E34" s="191">
        <f t="shared" si="0"/>
        <v>1.155037705222943</v>
      </c>
      <c r="F34" s="13">
        <v>21839.8734</v>
      </c>
      <c r="G34" s="191">
        <v>1.2290108528742663</v>
      </c>
      <c r="H34" s="13">
        <v>25795.667799999999</v>
      </c>
      <c r="I34" s="191">
        <v>1.4185698117495524</v>
      </c>
      <c r="J34" s="13">
        <v>28084.755700000002</v>
      </c>
      <c r="K34" s="191">
        <v>1.2989167694629438</v>
      </c>
      <c r="L34" s="13">
        <v>28820.743300000002</v>
      </c>
      <c r="M34" s="191">
        <v>1.3004438525011901</v>
      </c>
      <c r="N34" s="13">
        <v>29825.066999999999</v>
      </c>
      <c r="O34" s="191">
        <v>1.2892149947894498</v>
      </c>
      <c r="P34" s="13">
        <v>31265.508699999998</v>
      </c>
      <c r="Q34" s="191">
        <v>1.2472116735461898</v>
      </c>
      <c r="R34" s="13">
        <v>30670.355</v>
      </c>
      <c r="S34" s="191">
        <v>1.1581662203779501</v>
      </c>
      <c r="T34" s="13">
        <v>29541.253800000002</v>
      </c>
      <c r="U34" s="191">
        <v>1.1462204777171601</v>
      </c>
      <c r="V34" s="13">
        <v>27377.513800000001</v>
      </c>
      <c r="W34" s="191">
        <v>1.0675337247021999</v>
      </c>
      <c r="X34" s="13">
        <v>30962.097300000001</v>
      </c>
      <c r="Y34" s="191">
        <v>1.1312745399194899</v>
      </c>
      <c r="Z34" s="13">
        <v>29362.570399999997</v>
      </c>
      <c r="AA34" s="191">
        <v>1.14749479888859</v>
      </c>
      <c r="AB34" s="13">
        <v>35537.038500000002</v>
      </c>
      <c r="AC34" s="191">
        <v>0.42639474614633399</v>
      </c>
      <c r="AD34" s="13"/>
      <c r="AE34" s="191"/>
      <c r="AF34" s="13">
        <v>23682.808000000001</v>
      </c>
      <c r="AG34" s="191">
        <v>0.31400324458991502</v>
      </c>
      <c r="AH34" s="13">
        <v>27086.2228</v>
      </c>
      <c r="AI34" s="191">
        <v>0.39768221868868303</v>
      </c>
      <c r="AJ34" s="13">
        <v>31855.769199999999</v>
      </c>
      <c r="AK34" s="191">
        <v>0.34097482697105896</v>
      </c>
      <c r="AL34" s="13">
        <v>34446.304700000001</v>
      </c>
      <c r="AM34" s="191">
        <v>0.32666394349115796</v>
      </c>
      <c r="AN34" s="13">
        <v>34098.8295</v>
      </c>
      <c r="AO34" s="191">
        <v>0.31979306955389797</v>
      </c>
      <c r="AP34" s="13"/>
      <c r="AQ34" s="191"/>
      <c r="AR34" s="13"/>
      <c r="AS34" s="191"/>
      <c r="AT34" s="13"/>
      <c r="AU34" s="191"/>
      <c r="AV34" s="13"/>
      <c r="AW34" s="191"/>
      <c r="AX34" s="13"/>
      <c r="AY34" s="191"/>
      <c r="AZ34" s="13"/>
      <c r="BA34" s="191"/>
      <c r="BB34" s="13"/>
      <c r="BC34" s="191"/>
    </row>
    <row r="35" spans="1:55" s="850" customFormat="1" ht="12.75" customHeight="1">
      <c r="A35" s="1178" t="s">
        <v>4243</v>
      </c>
      <c r="B35" s="1178" t="s">
        <v>4243</v>
      </c>
      <c r="C35" s="1178" t="s">
        <v>4244</v>
      </c>
      <c r="D35" s="13"/>
      <c r="E35" s="13"/>
      <c r="F35" s="13"/>
      <c r="G35" s="191" t="s">
        <v>4250</v>
      </c>
      <c r="H35" s="13"/>
      <c r="I35" s="191" t="s">
        <v>4250</v>
      </c>
      <c r="J35" s="13"/>
      <c r="K35" s="13" t="s">
        <v>4250</v>
      </c>
      <c r="L35" s="13"/>
      <c r="M35" s="13" t="s">
        <v>4920</v>
      </c>
      <c r="N35" s="13"/>
      <c r="O35" s="13" t="s">
        <v>4920</v>
      </c>
      <c r="P35" s="13"/>
      <c r="Q35" s="13" t="s">
        <v>4250</v>
      </c>
      <c r="R35" s="13"/>
      <c r="S35" s="13" t="s">
        <v>4250</v>
      </c>
      <c r="T35" s="13"/>
      <c r="U35" s="13" t="s">
        <v>4250</v>
      </c>
      <c r="V35" s="191"/>
      <c r="W35" s="191" t="s">
        <v>4250</v>
      </c>
      <c r="X35" s="191"/>
      <c r="Y35" s="191" t="s">
        <v>4250</v>
      </c>
      <c r="Z35" s="191"/>
      <c r="AA35" s="191" t="s">
        <v>4250</v>
      </c>
      <c r="AB35" s="191"/>
      <c r="AC35" s="191" t="s">
        <v>5459</v>
      </c>
      <c r="AD35" s="13"/>
      <c r="AE35" s="13"/>
      <c r="AF35" s="191"/>
      <c r="AG35" s="191" t="s">
        <v>5555</v>
      </c>
      <c r="AH35" s="191"/>
      <c r="AI35" s="191" t="s">
        <v>5555</v>
      </c>
      <c r="AJ35" s="13"/>
      <c r="AK35" s="191" t="s">
        <v>5676</v>
      </c>
      <c r="AL35" s="13"/>
      <c r="AM35" s="191" t="s">
        <v>5676</v>
      </c>
      <c r="AN35" s="13"/>
      <c r="AO35" s="191" t="s">
        <v>5792</v>
      </c>
      <c r="AP35" s="13"/>
      <c r="AQ35" s="191"/>
      <c r="AR35" s="13"/>
      <c r="AS35" s="13"/>
      <c r="AT35" s="13"/>
      <c r="AU35" s="13"/>
      <c r="AV35" s="191"/>
      <c r="AW35" s="191"/>
      <c r="AX35" s="191"/>
      <c r="AY35" s="191"/>
      <c r="AZ35" s="191"/>
      <c r="BA35" s="191"/>
      <c r="BB35" s="191"/>
      <c r="BC35" s="191"/>
    </row>
    <row r="36" spans="1:55" s="850" customFormat="1" ht="12.75" customHeight="1">
      <c r="A36" s="505" t="s">
        <v>1168</v>
      </c>
      <c r="B36" s="505" t="s">
        <v>4</v>
      </c>
      <c r="C36" s="512" t="s">
        <v>960</v>
      </c>
      <c r="D36" s="13">
        <f>F36+H36+J36+L36+N36+P36+R36+T36+V36+X36+Z36+AB36</f>
        <v>46373.797200000008</v>
      </c>
      <c r="E36" s="191">
        <f>AVERAGE(G36,I36,K36,M36,O36,Q36,S36,U36,W36,Y36,AA36,AC36)</f>
        <v>8.0467463687606902</v>
      </c>
      <c r="F36" s="13">
        <v>4437.2650999999996</v>
      </c>
      <c r="G36" s="191">
        <v>8.5452177495547819</v>
      </c>
      <c r="H36" s="13">
        <v>3273.9933999999998</v>
      </c>
      <c r="I36" s="191">
        <v>8.4747912588950296</v>
      </c>
      <c r="J36" s="13">
        <v>3338.4321</v>
      </c>
      <c r="K36" s="191">
        <v>8.3370341023260579</v>
      </c>
      <c r="L36" s="13">
        <v>3085.5192000000002</v>
      </c>
      <c r="M36" s="191">
        <v>8.3501495281572105</v>
      </c>
      <c r="N36" s="13">
        <v>4899.3414000000002</v>
      </c>
      <c r="O36" s="191">
        <v>8.2807842131597482</v>
      </c>
      <c r="P36" s="13">
        <v>3622.3103999999998</v>
      </c>
      <c r="Q36" s="191">
        <v>7.8536142396852595</v>
      </c>
      <c r="R36" s="13">
        <v>3639.7764999999999</v>
      </c>
      <c r="S36" s="191">
        <v>8.012090535229289</v>
      </c>
      <c r="T36" s="13">
        <v>3814.1942000000004</v>
      </c>
      <c r="U36" s="191">
        <v>7.3082316312053486</v>
      </c>
      <c r="V36" s="13">
        <v>3476.4391000000001</v>
      </c>
      <c r="W36" s="191">
        <v>7.8636873239056593</v>
      </c>
      <c r="X36" s="13">
        <v>4063.2012999999997</v>
      </c>
      <c r="Y36" s="191">
        <v>7.8812492839082298</v>
      </c>
      <c r="Z36" s="13">
        <v>4082.5904</v>
      </c>
      <c r="AA36" s="191">
        <v>7.5039485205275591</v>
      </c>
      <c r="AB36" s="13">
        <v>4640.7340999999997</v>
      </c>
      <c r="AC36" s="191">
        <v>8.1501580385741086</v>
      </c>
      <c r="AD36" s="13"/>
      <c r="AE36" s="191"/>
      <c r="AF36" s="13">
        <v>3820.0450000000001</v>
      </c>
      <c r="AG36" s="191">
        <v>8.0434790401683696</v>
      </c>
      <c r="AH36" s="13">
        <v>3582.3592000000003</v>
      </c>
      <c r="AI36" s="191">
        <v>8.09795563800526</v>
      </c>
      <c r="AJ36" s="13">
        <v>3852.5646000000002</v>
      </c>
      <c r="AK36" s="191">
        <v>7.28383140207435</v>
      </c>
      <c r="AL36" s="13">
        <v>4380.8337999999994</v>
      </c>
      <c r="AM36" s="191">
        <v>8.0049067143337016</v>
      </c>
      <c r="AN36" s="13">
        <v>3849.9277000000002</v>
      </c>
      <c r="AO36" s="191">
        <v>7.79272595638614</v>
      </c>
      <c r="AP36" s="13"/>
      <c r="AQ36" s="191"/>
      <c r="AR36" s="13"/>
      <c r="AS36" s="191"/>
      <c r="AT36" s="13"/>
      <c r="AU36" s="191"/>
      <c r="AV36" s="13"/>
      <c r="AW36" s="191"/>
      <c r="AX36" s="13"/>
      <c r="AY36" s="191"/>
      <c r="AZ36" s="13"/>
      <c r="BA36" s="191"/>
      <c r="BB36" s="13"/>
      <c r="BC36" s="191"/>
    </row>
    <row r="37" spans="1:55" s="850" customFormat="1" ht="12.75" customHeight="1">
      <c r="A37" s="506" t="s">
        <v>961</v>
      </c>
      <c r="B37" s="506" t="s">
        <v>40</v>
      </c>
      <c r="C37" s="851" t="s">
        <v>724</v>
      </c>
      <c r="D37" s="13"/>
      <c r="E37" s="191"/>
      <c r="F37" s="13"/>
      <c r="G37" s="191"/>
      <c r="H37" s="13"/>
      <c r="I37" s="191"/>
      <c r="J37" s="13"/>
      <c r="K37" s="13"/>
      <c r="L37" s="13"/>
      <c r="M37" s="13"/>
      <c r="N37" s="13"/>
      <c r="O37" s="13"/>
      <c r="P37" s="13"/>
      <c r="Q37" s="13"/>
      <c r="R37" s="13"/>
      <c r="S37" s="13"/>
      <c r="T37" s="13"/>
      <c r="U37" s="13"/>
      <c r="V37" s="13"/>
      <c r="W37" s="13"/>
      <c r="X37" s="13"/>
      <c r="Y37" s="13"/>
      <c r="Z37" s="13"/>
      <c r="AA37" s="13"/>
      <c r="AB37" s="13"/>
      <c r="AC37" s="13"/>
      <c r="AD37" s="13"/>
      <c r="AE37" s="191"/>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row>
    <row r="38" spans="1:55" s="850" customFormat="1" ht="12.75" customHeight="1">
      <c r="A38" s="507" t="s">
        <v>962</v>
      </c>
      <c r="B38" s="507" t="s">
        <v>197</v>
      </c>
      <c r="C38" s="513" t="s">
        <v>963</v>
      </c>
      <c r="D38" s="13">
        <f>F38+H38+J38+L38+N38+P38+R38+T38+V38+X38+Z38+AB38</f>
        <v>981.35320000000002</v>
      </c>
      <c r="E38" s="191">
        <f>AVERAGE(G38,I38,K38,M38,O38,Q38,S38,U38,W38,Y38,AA38,AC38)</f>
        <v>4.7453139005534801</v>
      </c>
      <c r="F38" s="13">
        <v>100.9409</v>
      </c>
      <c r="G38" s="191">
        <v>4.4568463823881102</v>
      </c>
      <c r="H38" s="13">
        <v>63.934100000000001</v>
      </c>
      <c r="I38" s="191">
        <v>8.2136797264683459</v>
      </c>
      <c r="J38" s="13">
        <v>75.567999999999998</v>
      </c>
      <c r="K38" s="191">
        <v>3.9280149534194368</v>
      </c>
      <c r="L38" s="13">
        <v>91.866600000000005</v>
      </c>
      <c r="M38" s="191">
        <v>3.3144904785852498</v>
      </c>
      <c r="N38" s="13">
        <v>155.39850000000001</v>
      </c>
      <c r="O38" s="191">
        <v>8.1006004948567707</v>
      </c>
      <c r="P38" s="13">
        <v>67.355899999999991</v>
      </c>
      <c r="Q38" s="191">
        <v>4.1461831702939191</v>
      </c>
      <c r="R38" s="13">
        <v>73.568400000000011</v>
      </c>
      <c r="S38" s="191">
        <v>3.85073609049538</v>
      </c>
      <c r="T38" s="13">
        <v>59.175199999999997</v>
      </c>
      <c r="U38" s="191">
        <v>4.2934981039354296</v>
      </c>
      <c r="V38" s="13">
        <v>68.360399999999998</v>
      </c>
      <c r="W38" s="191">
        <v>4.0474840112111696</v>
      </c>
      <c r="X38" s="13">
        <v>73.606499999999997</v>
      </c>
      <c r="Y38" s="191">
        <v>3.87490262408891</v>
      </c>
      <c r="Z38" s="13">
        <v>78.716499999999996</v>
      </c>
      <c r="AA38" s="191">
        <v>4.2577435226413796</v>
      </c>
      <c r="AB38" s="13">
        <v>72.862200000000001</v>
      </c>
      <c r="AC38" s="191">
        <v>4.4595872482576695</v>
      </c>
      <c r="AD38" s="13"/>
      <c r="AE38" s="191"/>
      <c r="AF38" s="13">
        <v>86.747199999999992</v>
      </c>
      <c r="AG38" s="191">
        <v>3.9192897061807201</v>
      </c>
      <c r="AH38" s="13">
        <v>75.439800000000005</v>
      </c>
      <c r="AI38" s="191">
        <v>3.2173840731285104</v>
      </c>
      <c r="AJ38" s="13">
        <v>92.840500000000006</v>
      </c>
      <c r="AK38" s="191">
        <v>3.7938642510542295</v>
      </c>
      <c r="AL38" s="13">
        <v>139.91999999999999</v>
      </c>
      <c r="AM38" s="191">
        <v>4.5743361277873094</v>
      </c>
      <c r="AN38" s="13">
        <v>112.98989999999999</v>
      </c>
      <c r="AO38" s="191">
        <v>3.7499700238693894</v>
      </c>
      <c r="AP38" s="13"/>
      <c r="AQ38" s="191"/>
      <c r="AR38" s="13"/>
      <c r="AS38" s="191"/>
      <c r="AT38" s="13"/>
      <c r="AU38" s="191"/>
      <c r="AV38" s="13"/>
      <c r="AW38" s="191"/>
      <c r="AX38" s="13"/>
      <c r="AY38" s="191"/>
      <c r="AZ38" s="13"/>
      <c r="BA38" s="191"/>
      <c r="BB38" s="13"/>
      <c r="BC38" s="191"/>
    </row>
    <row r="39" spans="1:55" s="850" customFormat="1" ht="12.75" customHeight="1">
      <c r="A39" s="1178" t="s">
        <v>4243</v>
      </c>
      <c r="B39" s="1178" t="s">
        <v>4243</v>
      </c>
      <c r="C39" s="1178" t="s">
        <v>4244</v>
      </c>
      <c r="D39" s="13"/>
      <c r="E39" s="191"/>
      <c r="F39" s="13"/>
      <c r="G39" s="191" t="s">
        <v>4277</v>
      </c>
      <c r="H39" s="13"/>
      <c r="I39" s="191" t="s">
        <v>4723</v>
      </c>
      <c r="J39" s="13"/>
      <c r="K39" s="13" t="s">
        <v>4837</v>
      </c>
      <c r="L39" s="13"/>
      <c r="M39" s="13" t="s">
        <v>4921</v>
      </c>
      <c r="N39" s="13"/>
      <c r="O39" s="13" t="s">
        <v>5009</v>
      </c>
      <c r="P39" s="13"/>
      <c r="Q39" s="13" t="s">
        <v>5093</v>
      </c>
      <c r="R39" s="13"/>
      <c r="S39" s="13" t="s">
        <v>5171</v>
      </c>
      <c r="T39" s="13"/>
      <c r="U39" s="13" t="s">
        <v>5233</v>
      </c>
      <c r="V39" s="191"/>
      <c r="W39" s="191" t="s">
        <v>5279</v>
      </c>
      <c r="X39" s="191"/>
      <c r="Y39" s="191" t="s">
        <v>5331</v>
      </c>
      <c r="Z39" s="191"/>
      <c r="AA39" s="191" t="s">
        <v>5435</v>
      </c>
      <c r="AB39" s="191"/>
      <c r="AC39" s="191" t="s">
        <v>5460</v>
      </c>
      <c r="AD39" s="13"/>
      <c r="AE39" s="191"/>
      <c r="AF39" s="191"/>
      <c r="AG39" s="191" t="s">
        <v>5556</v>
      </c>
      <c r="AH39" s="191"/>
      <c r="AI39" s="191" t="s">
        <v>5603</v>
      </c>
      <c r="AJ39" s="13"/>
      <c r="AK39" s="191" t="s">
        <v>5677</v>
      </c>
      <c r="AL39" s="13"/>
      <c r="AM39" s="191" t="s">
        <v>5768</v>
      </c>
      <c r="AN39" s="13"/>
      <c r="AO39" s="191" t="s">
        <v>5793</v>
      </c>
      <c r="AP39" s="13"/>
      <c r="AQ39" s="191"/>
      <c r="AR39" s="13"/>
      <c r="AS39" s="13"/>
      <c r="AT39" s="13"/>
      <c r="AU39" s="13"/>
      <c r="AV39" s="191"/>
      <c r="AW39" s="191"/>
      <c r="AX39" s="191"/>
      <c r="AY39" s="191"/>
      <c r="AZ39" s="191"/>
      <c r="BA39" s="191"/>
      <c r="BB39" s="191"/>
      <c r="BC39" s="191"/>
    </row>
    <row r="40" spans="1:55" s="850" customFormat="1" ht="12.75" customHeight="1">
      <c r="A40" s="507" t="s">
        <v>964</v>
      </c>
      <c r="B40" s="507" t="s">
        <v>198</v>
      </c>
      <c r="C40" s="513" t="s">
        <v>965</v>
      </c>
      <c r="D40" s="13">
        <f>F40+H40+J40+L40+N40+P40+R40+T40+V40+X40+Z40+AB40</f>
        <v>3846.6556000000005</v>
      </c>
      <c r="E40" s="191">
        <f>AVERAGE(G40,I40,K40,M40,O40,Q40,S40,U40,W40,Y40,AA40,AC40)</f>
        <v>4.3987829367780646</v>
      </c>
      <c r="F40" s="13">
        <v>346.43150000000003</v>
      </c>
      <c r="G40" s="191">
        <v>5.1350630037972866</v>
      </c>
      <c r="H40" s="13">
        <v>287.39850000000001</v>
      </c>
      <c r="I40" s="191">
        <v>4.0160886817432928</v>
      </c>
      <c r="J40" s="13">
        <v>319.18290000000002</v>
      </c>
      <c r="K40" s="191">
        <v>4.8978513980542182</v>
      </c>
      <c r="L40" s="13">
        <v>265.31450000000001</v>
      </c>
      <c r="M40" s="191">
        <v>4.1601854478364402</v>
      </c>
      <c r="N40" s="13">
        <v>437.6739</v>
      </c>
      <c r="O40" s="191">
        <v>4.8163047807968393</v>
      </c>
      <c r="P40" s="13">
        <v>343.54220000000004</v>
      </c>
      <c r="Q40" s="191">
        <v>3.8026113123802499</v>
      </c>
      <c r="R40" s="13">
        <v>311.3612</v>
      </c>
      <c r="S40" s="191">
        <v>4.1357525857428605</v>
      </c>
      <c r="T40" s="13">
        <v>278.36190000000005</v>
      </c>
      <c r="U40" s="191">
        <v>4.2296695201462589</v>
      </c>
      <c r="V40" s="13">
        <v>292.46860000000004</v>
      </c>
      <c r="W40" s="191">
        <v>4.3936257464903905</v>
      </c>
      <c r="X40" s="13">
        <v>258.78070000000002</v>
      </c>
      <c r="Y40" s="191">
        <v>4.6673683315641394</v>
      </c>
      <c r="Z40" s="13">
        <v>340.15379999999999</v>
      </c>
      <c r="AA40" s="191">
        <v>4.1978517452987401</v>
      </c>
      <c r="AB40" s="13">
        <v>365.98590000000002</v>
      </c>
      <c r="AC40" s="191">
        <v>4.3330226874860491</v>
      </c>
      <c r="AD40" s="13"/>
      <c r="AE40" s="191"/>
      <c r="AF40" s="13">
        <v>301.15510000000006</v>
      </c>
      <c r="AG40" s="191">
        <v>4.1148203898921194</v>
      </c>
      <c r="AH40" s="13">
        <v>311.89350000000002</v>
      </c>
      <c r="AI40" s="191">
        <v>5.0434839873225998</v>
      </c>
      <c r="AJ40" s="13">
        <v>611.46600000000001</v>
      </c>
      <c r="AK40" s="191">
        <v>2.8722831931783599</v>
      </c>
      <c r="AL40" s="13">
        <v>351.50599999999997</v>
      </c>
      <c r="AM40" s="191">
        <v>4.2880037581150798</v>
      </c>
      <c r="AN40" s="13">
        <v>284.88729999999998</v>
      </c>
      <c r="AO40" s="191">
        <v>4.3593246838311099</v>
      </c>
      <c r="AP40" s="13"/>
      <c r="AQ40" s="191"/>
      <c r="AR40" s="13"/>
      <c r="AS40" s="191"/>
      <c r="AT40" s="13"/>
      <c r="AU40" s="191"/>
      <c r="AV40" s="13"/>
      <c r="AW40" s="191"/>
      <c r="AX40" s="13"/>
      <c r="AY40" s="191"/>
      <c r="AZ40" s="13"/>
      <c r="BA40" s="191"/>
      <c r="BB40" s="13"/>
      <c r="BC40" s="191"/>
    </row>
    <row r="41" spans="1:55" s="850" customFormat="1" ht="12.75" customHeight="1">
      <c r="A41" s="1178" t="s">
        <v>4243</v>
      </c>
      <c r="B41" s="1178" t="s">
        <v>4243</v>
      </c>
      <c r="C41" s="1178" t="s">
        <v>4244</v>
      </c>
      <c r="D41" s="13"/>
      <c r="E41" s="191"/>
      <c r="F41" s="13"/>
      <c r="G41" s="191" t="s">
        <v>4278</v>
      </c>
      <c r="H41" s="13"/>
      <c r="I41" s="191" t="s">
        <v>4724</v>
      </c>
      <c r="J41" s="13"/>
      <c r="K41" s="13" t="s">
        <v>4838</v>
      </c>
      <c r="L41" s="13"/>
      <c r="M41" s="13" t="s">
        <v>4922</v>
      </c>
      <c r="N41" s="13"/>
      <c r="O41" s="13" t="s">
        <v>5010</v>
      </c>
      <c r="P41" s="13"/>
      <c r="Q41" s="13" t="s">
        <v>5094</v>
      </c>
      <c r="R41" s="13"/>
      <c r="S41" s="13" t="s">
        <v>5172</v>
      </c>
      <c r="T41" s="13"/>
      <c r="U41" s="13" t="s">
        <v>5234</v>
      </c>
      <c r="V41" s="191"/>
      <c r="W41" s="191" t="s">
        <v>5312</v>
      </c>
      <c r="X41" s="191"/>
      <c r="Y41" s="191" t="s">
        <v>5332</v>
      </c>
      <c r="Z41" s="191"/>
      <c r="AA41" s="191" t="s">
        <v>5436</v>
      </c>
      <c r="AB41" s="191"/>
      <c r="AC41" s="191" t="s">
        <v>5461</v>
      </c>
      <c r="AD41" s="13"/>
      <c r="AE41" s="191"/>
      <c r="AF41" s="191"/>
      <c r="AG41" s="191" t="s">
        <v>5557</v>
      </c>
      <c r="AH41" s="191"/>
      <c r="AI41" s="191" t="s">
        <v>5604</v>
      </c>
      <c r="AJ41" s="13"/>
      <c r="AK41" s="191" t="s">
        <v>5689</v>
      </c>
      <c r="AL41" s="13"/>
      <c r="AM41" s="191" t="s">
        <v>5769</v>
      </c>
      <c r="AN41" s="13"/>
      <c r="AO41" s="191" t="s">
        <v>5823</v>
      </c>
      <c r="AP41" s="13"/>
      <c r="AQ41" s="191"/>
      <c r="AR41" s="13"/>
      <c r="AS41" s="13"/>
      <c r="AT41" s="13"/>
      <c r="AU41" s="13"/>
      <c r="AV41" s="191"/>
      <c r="AW41" s="191"/>
      <c r="AX41" s="191"/>
      <c r="AY41" s="191"/>
      <c r="AZ41" s="191"/>
      <c r="BA41" s="191"/>
      <c r="BB41" s="191"/>
      <c r="BC41" s="191"/>
    </row>
    <row r="42" spans="1:55" s="850" customFormat="1" ht="12.75" customHeight="1">
      <c r="A42" s="507" t="s">
        <v>966</v>
      </c>
      <c r="B42" s="507" t="s">
        <v>199</v>
      </c>
      <c r="C42" s="513" t="s">
        <v>967</v>
      </c>
      <c r="D42" s="13">
        <f>F42+H42+J42+L42+N42+P42+R42+T42+V42+X42+Z42+AB42</f>
        <v>5976.3352000000004</v>
      </c>
      <c r="E42" s="191">
        <f>AVERAGE(G42,I42,K42,M42,O42,Q42,S42,U42,W42,Y42,AA42,AC42)</f>
        <v>5.5873133685391752</v>
      </c>
      <c r="F42" s="13">
        <v>540.33669999999995</v>
      </c>
      <c r="G42" s="191">
        <v>6.425868167015123</v>
      </c>
      <c r="H42" s="13">
        <v>406.52539999999999</v>
      </c>
      <c r="I42" s="191">
        <v>6.4183516651112082</v>
      </c>
      <c r="J42" s="13">
        <v>358.60969999999998</v>
      </c>
      <c r="K42" s="191">
        <v>5.7982005283181133</v>
      </c>
      <c r="L42" s="13">
        <v>328.68079999999998</v>
      </c>
      <c r="M42" s="191">
        <v>5.6630057247031198</v>
      </c>
      <c r="N42" s="13">
        <v>759.44200000000001</v>
      </c>
      <c r="O42" s="191">
        <v>5.6243147495134602</v>
      </c>
      <c r="P42" s="13">
        <v>315.53740000000005</v>
      </c>
      <c r="Q42" s="191">
        <v>5.7690457486180682</v>
      </c>
      <c r="R42" s="13">
        <v>340.38740000000001</v>
      </c>
      <c r="S42" s="191">
        <v>5.6971409370617092</v>
      </c>
      <c r="T42" s="13">
        <v>628.01179999999999</v>
      </c>
      <c r="U42" s="191">
        <v>3.4346122939091304</v>
      </c>
      <c r="V42" s="13">
        <v>389.15140000000002</v>
      </c>
      <c r="W42" s="191">
        <v>5.9052650485132503</v>
      </c>
      <c r="X42" s="13">
        <v>537.28399999999999</v>
      </c>
      <c r="Y42" s="191">
        <v>5.9199989539982596</v>
      </c>
      <c r="Z42" s="13">
        <v>809.4271</v>
      </c>
      <c r="AA42" s="191">
        <v>4.3789450760914699</v>
      </c>
      <c r="AB42" s="13">
        <v>562.94150000000002</v>
      </c>
      <c r="AC42" s="191">
        <v>6.0130115296171995</v>
      </c>
      <c r="AD42" s="13"/>
      <c r="AE42" s="191"/>
      <c r="AF42" s="13">
        <v>412.19909999999999</v>
      </c>
      <c r="AG42" s="191">
        <v>5.8849664810039597</v>
      </c>
      <c r="AH42" s="13">
        <v>374.00359999999995</v>
      </c>
      <c r="AI42" s="191">
        <v>5.18144541656818</v>
      </c>
      <c r="AJ42" s="13">
        <v>384.84109999999998</v>
      </c>
      <c r="AK42" s="191">
        <v>5.7105127310986292</v>
      </c>
      <c r="AL42" s="13">
        <v>418.55540000000002</v>
      </c>
      <c r="AM42" s="191">
        <v>5.1869727997775188</v>
      </c>
      <c r="AN42" s="13">
        <v>375.96070000000003</v>
      </c>
      <c r="AO42" s="191">
        <v>5.98752776021536</v>
      </c>
      <c r="AP42" s="13"/>
      <c r="AQ42" s="191"/>
      <c r="AR42" s="13"/>
      <c r="AS42" s="191"/>
      <c r="AT42" s="13"/>
      <c r="AU42" s="191"/>
      <c r="AV42" s="13"/>
      <c r="AW42" s="191"/>
      <c r="AX42" s="13"/>
      <c r="AY42" s="191"/>
      <c r="AZ42" s="13"/>
      <c r="BA42" s="191"/>
      <c r="BB42" s="13"/>
      <c r="BC42" s="191"/>
    </row>
    <row r="43" spans="1:55" s="850" customFormat="1" ht="12.75" customHeight="1">
      <c r="A43" s="1178" t="s">
        <v>4243</v>
      </c>
      <c r="B43" s="1178" t="s">
        <v>4243</v>
      </c>
      <c r="C43" s="1178" t="s">
        <v>4244</v>
      </c>
      <c r="D43" s="13"/>
      <c r="E43" s="191"/>
      <c r="F43" s="13"/>
      <c r="G43" s="191" t="s">
        <v>4279</v>
      </c>
      <c r="H43" s="13"/>
      <c r="I43" s="191" t="s">
        <v>4725</v>
      </c>
      <c r="J43" s="13"/>
      <c r="K43" s="13" t="s">
        <v>4839</v>
      </c>
      <c r="L43" s="13"/>
      <c r="M43" s="13" t="s">
        <v>5089</v>
      </c>
      <c r="N43" s="13"/>
      <c r="O43" s="13" t="s">
        <v>5011</v>
      </c>
      <c r="P43" s="13"/>
      <c r="Q43" s="13" t="s">
        <v>5095</v>
      </c>
      <c r="R43" s="13"/>
      <c r="S43" s="13" t="s">
        <v>5173</v>
      </c>
      <c r="T43" s="13"/>
      <c r="U43" s="13" t="s">
        <v>5235</v>
      </c>
      <c r="V43" s="191"/>
      <c r="W43" s="191" t="s">
        <v>5313</v>
      </c>
      <c r="X43" s="191"/>
      <c r="Y43" s="191" t="s">
        <v>5333</v>
      </c>
      <c r="Z43" s="191"/>
      <c r="AA43" s="191" t="s">
        <v>5437</v>
      </c>
      <c r="AB43" s="191"/>
      <c r="AC43" s="191" t="s">
        <v>5462</v>
      </c>
      <c r="AD43" s="13"/>
      <c r="AE43" s="191"/>
      <c r="AF43" s="191"/>
      <c r="AG43" s="191" t="s">
        <v>5558</v>
      </c>
      <c r="AH43" s="191"/>
      <c r="AI43" s="191" t="s">
        <v>5605</v>
      </c>
      <c r="AJ43" s="13"/>
      <c r="AK43" s="191" t="s">
        <v>5690</v>
      </c>
      <c r="AL43" s="13"/>
      <c r="AM43" s="191" t="s">
        <v>5770</v>
      </c>
      <c r="AN43" s="13"/>
      <c r="AO43" s="191" t="s">
        <v>5824</v>
      </c>
      <c r="AP43" s="13"/>
      <c r="AQ43" s="191"/>
      <c r="AR43" s="13"/>
      <c r="AS43" s="13"/>
      <c r="AT43" s="13"/>
      <c r="AU43" s="13"/>
      <c r="AV43" s="191"/>
      <c r="AW43" s="191"/>
      <c r="AX43" s="191"/>
      <c r="AY43" s="191"/>
      <c r="AZ43" s="191"/>
      <c r="BA43" s="191"/>
      <c r="BB43" s="191"/>
      <c r="BC43" s="191"/>
    </row>
    <row r="44" spans="1:55" s="850" customFormat="1" ht="12.75" customHeight="1">
      <c r="A44" s="507" t="s">
        <v>968</v>
      </c>
      <c r="B44" s="507" t="s">
        <v>200</v>
      </c>
      <c r="C44" s="513" t="s">
        <v>969</v>
      </c>
      <c r="D44" s="13">
        <f>F44+H44+J44+L44+N44+P44+R44+T44+V44+X44+Z44+AB44</f>
        <v>16544.031600000002</v>
      </c>
      <c r="E44" s="191">
        <f>AVERAGE(G44,I44,K44,M44,O44,Q44,S44,U44,W44,Y44,AA44,AC44)</f>
        <v>8.6906187648500541</v>
      </c>
      <c r="F44" s="13">
        <v>1516.4290000000001</v>
      </c>
      <c r="G44" s="191">
        <v>9.1492694995941157</v>
      </c>
      <c r="H44" s="13">
        <v>1071.5007000000001</v>
      </c>
      <c r="I44" s="191">
        <v>9.0233849161274424</v>
      </c>
      <c r="J44" s="13">
        <v>1193.2619999999999</v>
      </c>
      <c r="K44" s="191">
        <v>8.7205770375659366</v>
      </c>
      <c r="L44" s="13">
        <v>1158.9606999999999</v>
      </c>
      <c r="M44" s="191">
        <v>8.9775670555524396</v>
      </c>
      <c r="N44" s="13">
        <v>1757.0487000000003</v>
      </c>
      <c r="O44" s="191">
        <v>10.012298451374699</v>
      </c>
      <c r="P44" s="13">
        <v>1362.4414999999999</v>
      </c>
      <c r="Q44" s="191">
        <v>8.3285302642351997</v>
      </c>
      <c r="R44" s="13">
        <v>1440.8708999999999</v>
      </c>
      <c r="S44" s="191">
        <v>8.5070111132093817</v>
      </c>
      <c r="T44" s="13">
        <v>1421.1967</v>
      </c>
      <c r="U44" s="191">
        <v>8.3634899581458395</v>
      </c>
      <c r="V44" s="13">
        <v>1309.7138</v>
      </c>
      <c r="W44" s="191">
        <v>8.3232507834917797</v>
      </c>
      <c r="X44" s="13">
        <v>1417.2628</v>
      </c>
      <c r="Y44" s="191">
        <v>8.0404724557788398</v>
      </c>
      <c r="Z44" s="13">
        <v>1284.2302</v>
      </c>
      <c r="AA44" s="191">
        <v>8.3673488958599496</v>
      </c>
      <c r="AB44" s="13">
        <v>1611.1146000000001</v>
      </c>
      <c r="AC44" s="191">
        <v>8.4742247472650298</v>
      </c>
      <c r="AD44" s="13"/>
      <c r="AE44" s="191"/>
      <c r="AF44" s="13">
        <v>1319.1015</v>
      </c>
      <c r="AG44" s="191">
        <v>8.6723972855765794</v>
      </c>
      <c r="AH44" s="13">
        <v>1247.9091000000001</v>
      </c>
      <c r="AI44" s="191">
        <v>8.485681534816921</v>
      </c>
      <c r="AJ44" s="13">
        <v>1136.8178</v>
      </c>
      <c r="AK44" s="191">
        <v>7.8804514390960501</v>
      </c>
      <c r="AL44" s="13">
        <v>1329.6647</v>
      </c>
      <c r="AM44" s="191">
        <v>8.2847537179862005</v>
      </c>
      <c r="AN44" s="13">
        <v>1326.7748999999999</v>
      </c>
      <c r="AO44" s="191">
        <v>8.3081302774117898</v>
      </c>
      <c r="AP44" s="13"/>
      <c r="AQ44" s="191"/>
      <c r="AR44" s="13"/>
      <c r="AS44" s="191"/>
      <c r="AT44" s="13"/>
      <c r="AU44" s="191"/>
      <c r="AV44" s="13"/>
      <c r="AW44" s="191"/>
      <c r="AX44" s="13"/>
      <c r="AY44" s="191"/>
      <c r="AZ44" s="13"/>
      <c r="BA44" s="191"/>
      <c r="BB44" s="13"/>
      <c r="BC44" s="191"/>
    </row>
    <row r="45" spans="1:55" s="850" customFormat="1" ht="12.75" customHeight="1">
      <c r="A45" s="1178" t="s">
        <v>4243</v>
      </c>
      <c r="B45" s="1178" t="s">
        <v>4243</v>
      </c>
      <c r="C45" s="1178" t="s">
        <v>4244</v>
      </c>
      <c r="D45" s="13"/>
      <c r="E45" s="191"/>
      <c r="F45" s="13"/>
      <c r="G45" s="191" t="s">
        <v>4280</v>
      </c>
      <c r="H45" s="13"/>
      <c r="I45" s="191" t="s">
        <v>4726</v>
      </c>
      <c r="J45" s="13"/>
      <c r="K45" s="13" t="s">
        <v>4840</v>
      </c>
      <c r="L45" s="13"/>
      <c r="M45" s="13" t="s">
        <v>4923</v>
      </c>
      <c r="N45" s="13"/>
      <c r="O45" s="13" t="s">
        <v>5018</v>
      </c>
      <c r="P45" s="13"/>
      <c r="Q45" s="13" t="s">
        <v>5096</v>
      </c>
      <c r="R45" s="13"/>
      <c r="S45" s="13" t="s">
        <v>5174</v>
      </c>
      <c r="T45" s="13"/>
      <c r="U45" s="13" t="s">
        <v>5236</v>
      </c>
      <c r="V45" s="191"/>
      <c r="W45" s="191" t="s">
        <v>5314</v>
      </c>
      <c r="X45" s="191"/>
      <c r="Y45" s="191" t="s">
        <v>5334</v>
      </c>
      <c r="Z45" s="191"/>
      <c r="AA45" s="191" t="s">
        <v>5438</v>
      </c>
      <c r="AB45" s="191"/>
      <c r="AC45" s="191" t="s">
        <v>5463</v>
      </c>
      <c r="AD45" s="13"/>
      <c r="AE45" s="191"/>
      <c r="AF45" s="191"/>
      <c r="AG45" s="191" t="s">
        <v>5559</v>
      </c>
      <c r="AH45" s="191"/>
      <c r="AI45" s="191" t="s">
        <v>5606</v>
      </c>
      <c r="AJ45" s="13"/>
      <c r="AK45" s="191" t="s">
        <v>5704</v>
      </c>
      <c r="AL45" s="13"/>
      <c r="AM45" s="191" t="s">
        <v>5771</v>
      </c>
      <c r="AN45" s="13"/>
      <c r="AO45" s="191" t="s">
        <v>5825</v>
      </c>
      <c r="AP45" s="13"/>
      <c r="AQ45" s="191"/>
      <c r="AR45" s="13"/>
      <c r="AS45" s="13"/>
      <c r="AT45" s="13"/>
      <c r="AU45" s="13"/>
      <c r="AV45" s="191"/>
      <c r="AW45" s="191"/>
      <c r="AX45" s="191"/>
      <c r="AY45" s="191"/>
      <c r="AZ45" s="191"/>
      <c r="BA45" s="191"/>
      <c r="BB45" s="191"/>
      <c r="BC45" s="191"/>
    </row>
    <row r="46" spans="1:55" s="850" customFormat="1" ht="12.75" customHeight="1">
      <c r="A46" s="507" t="s">
        <v>4205</v>
      </c>
      <c r="B46" s="507" t="s">
        <v>3959</v>
      </c>
      <c r="C46" s="513" t="s">
        <v>4157</v>
      </c>
      <c r="D46" s="13">
        <f>F46+H46+J46+L46+N46+P46+R46+T46+V46+X46+Z46+AB46</f>
        <v>18309.844499999999</v>
      </c>
      <c r="E46" s="191">
        <f>AVERAGE(G46,I46,K46,M46,O46,Q46,S46,U46,W46,Y46,AA46,AC46)</f>
        <v>9.1534655150733446</v>
      </c>
      <c r="F46" s="13">
        <v>1861.1379999999999</v>
      </c>
      <c r="G46" s="191">
        <v>9.5113900543645844</v>
      </c>
      <c r="H46" s="13">
        <v>1419.7168999999999</v>
      </c>
      <c r="I46" s="191">
        <v>9.5626447610787757</v>
      </c>
      <c r="J46" s="13">
        <v>1325.0789</v>
      </c>
      <c r="K46" s="191">
        <v>9.7504534077178402</v>
      </c>
      <c r="L46" s="13">
        <v>1156.768</v>
      </c>
      <c r="M46" s="191">
        <v>9.7305595495380199</v>
      </c>
      <c r="N46" s="13">
        <v>1760.7491</v>
      </c>
      <c r="O46" s="191">
        <v>8.5341777383274007</v>
      </c>
      <c r="P46" s="13">
        <v>1472.8391000000001</v>
      </c>
      <c r="Q46" s="191">
        <v>8.9586434947306905</v>
      </c>
      <c r="R46" s="13">
        <v>1329.9688999999998</v>
      </c>
      <c r="S46" s="191">
        <v>8.6779924665907604</v>
      </c>
      <c r="T46" s="13">
        <v>1347.9808</v>
      </c>
      <c r="U46" s="191">
        <v>8.71491167455798</v>
      </c>
      <c r="V46" s="13">
        <v>1361.8321000000001</v>
      </c>
      <c r="W46" s="191">
        <v>8.855797138281579</v>
      </c>
      <c r="X46" s="13">
        <v>1747.5372000000002</v>
      </c>
      <c r="Y46" s="191">
        <v>8.975747863908131</v>
      </c>
      <c r="Z46" s="13">
        <v>1539.9018000000001</v>
      </c>
      <c r="AA46" s="191">
        <v>9.2650349087194996</v>
      </c>
      <c r="AB46" s="13">
        <v>1986.3337000000001</v>
      </c>
      <c r="AC46" s="191">
        <v>9.3042331230648703</v>
      </c>
      <c r="AD46" s="13"/>
      <c r="AE46" s="191"/>
      <c r="AF46" s="13">
        <v>1665.4663</v>
      </c>
      <c r="AG46" s="191">
        <v>8.9601937619512295</v>
      </c>
      <c r="AH46" s="13">
        <v>1522.605</v>
      </c>
      <c r="AI46" s="191">
        <v>9.2076058931896299</v>
      </c>
      <c r="AJ46" s="13">
        <v>1613.4168</v>
      </c>
      <c r="AK46" s="191">
        <v>9.0791171841027101</v>
      </c>
      <c r="AL46" s="13">
        <v>2119.8202000000001</v>
      </c>
      <c r="AM46" s="191">
        <v>9.2025654161612405</v>
      </c>
      <c r="AN46" s="13">
        <v>1738.8737000000001</v>
      </c>
      <c r="AO46" s="191">
        <v>8.603284768180691</v>
      </c>
      <c r="AP46" s="13"/>
      <c r="AQ46" s="191"/>
      <c r="AR46" s="13"/>
      <c r="AS46" s="191"/>
      <c r="AT46" s="13"/>
      <c r="AU46" s="191"/>
      <c r="AV46" s="13"/>
      <c r="AW46" s="191"/>
      <c r="AX46" s="13"/>
      <c r="AY46" s="191"/>
      <c r="AZ46" s="13"/>
      <c r="BA46" s="191"/>
      <c r="BB46" s="13"/>
      <c r="BC46" s="191"/>
    </row>
    <row r="47" spans="1:55" s="850" customFormat="1" ht="12.75" customHeight="1">
      <c r="A47" s="1178" t="s">
        <v>4243</v>
      </c>
      <c r="B47" s="1178" t="s">
        <v>4243</v>
      </c>
      <c r="C47" s="1178" t="s">
        <v>4244</v>
      </c>
      <c r="D47" s="13"/>
      <c r="E47" s="191"/>
      <c r="F47" s="13"/>
      <c r="G47" s="191" t="s">
        <v>4281</v>
      </c>
      <c r="H47" s="13"/>
      <c r="I47" s="191" t="s">
        <v>4727</v>
      </c>
      <c r="J47" s="13"/>
      <c r="K47" s="13" t="s">
        <v>4841</v>
      </c>
      <c r="L47" s="13"/>
      <c r="M47" s="13" t="s">
        <v>4924</v>
      </c>
      <c r="N47" s="13"/>
      <c r="O47" s="13" t="s">
        <v>5019</v>
      </c>
      <c r="P47" s="13"/>
      <c r="Q47" s="13" t="s">
        <v>5097</v>
      </c>
      <c r="R47" s="13"/>
      <c r="S47" s="13" t="s">
        <v>5175</v>
      </c>
      <c r="T47" s="13"/>
      <c r="U47" s="13" t="s">
        <v>5237</v>
      </c>
      <c r="V47" s="191"/>
      <c r="W47" s="191" t="s">
        <v>5315</v>
      </c>
      <c r="X47" s="191"/>
      <c r="Y47" s="191" t="s">
        <v>5335</v>
      </c>
      <c r="Z47" s="191"/>
      <c r="AA47" s="191" t="s">
        <v>5439</v>
      </c>
      <c r="AB47" s="191"/>
      <c r="AC47" s="191" t="s">
        <v>5464</v>
      </c>
      <c r="AD47" s="13"/>
      <c r="AE47" s="191"/>
      <c r="AF47" s="191"/>
      <c r="AG47" s="191" t="s">
        <v>5560</v>
      </c>
      <c r="AH47" s="191"/>
      <c r="AI47" s="191" t="s">
        <v>5607</v>
      </c>
      <c r="AJ47" s="13"/>
      <c r="AK47" s="191" t="s">
        <v>5705</v>
      </c>
      <c r="AL47" s="13"/>
      <c r="AM47" s="191" t="s">
        <v>5772</v>
      </c>
      <c r="AN47" s="13"/>
      <c r="AO47" s="191" t="s">
        <v>5826</v>
      </c>
      <c r="AP47" s="13"/>
      <c r="AQ47" s="191"/>
      <c r="AR47" s="13"/>
      <c r="AS47" s="13"/>
      <c r="AT47" s="13"/>
      <c r="AU47" s="13"/>
      <c r="AV47" s="191"/>
      <c r="AW47" s="191"/>
      <c r="AX47" s="191"/>
      <c r="AY47" s="191"/>
      <c r="AZ47" s="191"/>
      <c r="BA47" s="191"/>
      <c r="BB47" s="191"/>
      <c r="BC47" s="191"/>
    </row>
    <row r="48" spans="1:55" s="850" customFormat="1" ht="12.75" customHeight="1">
      <c r="A48" s="508" t="s">
        <v>4206</v>
      </c>
      <c r="B48" s="508" t="s">
        <v>3960</v>
      </c>
      <c r="C48" s="514" t="s">
        <v>4207</v>
      </c>
      <c r="D48" s="13">
        <f>F48+H48+J48+L48+N48+P48+R48+T48+V48+X48+Z48+AB48</f>
        <v>715.5771000000002</v>
      </c>
      <c r="E48" s="191">
        <f>AVERAGE(G48,I48,K48,M48,O48,Q48,S48,U48,W48,Y48,AA48,AC48)</f>
        <v>9.5608477225026363</v>
      </c>
      <c r="F48" s="13">
        <v>71.989000000000004</v>
      </c>
      <c r="G48" s="191">
        <v>8.8931832224367646</v>
      </c>
      <c r="H48" s="13">
        <v>24.9178</v>
      </c>
      <c r="I48" s="191">
        <v>8.549067574183919</v>
      </c>
      <c r="J48" s="13">
        <v>66.730599999999995</v>
      </c>
      <c r="K48" s="191">
        <v>8.4988804836162117</v>
      </c>
      <c r="L48" s="13">
        <v>83.928600000000003</v>
      </c>
      <c r="M48" s="191">
        <v>9.9409455060610998</v>
      </c>
      <c r="N48" s="13">
        <v>29.029199999999999</v>
      </c>
      <c r="O48" s="191">
        <v>10.8034070866576</v>
      </c>
      <c r="P48" s="13">
        <v>60.594300000000004</v>
      </c>
      <c r="Q48" s="191">
        <v>8.2594534304381799</v>
      </c>
      <c r="R48" s="13">
        <v>143.61970000000002</v>
      </c>
      <c r="S48" s="191">
        <v>12.902224555544999</v>
      </c>
      <c r="T48" s="13">
        <v>79.467799999999997</v>
      </c>
      <c r="U48" s="191">
        <v>8.215808893665109</v>
      </c>
      <c r="V48" s="13">
        <v>54.912800000000004</v>
      </c>
      <c r="W48" s="191">
        <v>9.4097824004603705</v>
      </c>
      <c r="X48" s="13">
        <v>28.7301</v>
      </c>
      <c r="Y48" s="191">
        <v>9.3429176369034614</v>
      </c>
      <c r="Z48" s="13">
        <v>30.161000000000001</v>
      </c>
      <c r="AA48" s="191">
        <v>10.450429627664901</v>
      </c>
      <c r="AB48" s="13">
        <v>41.496200000000002</v>
      </c>
      <c r="AC48" s="191">
        <v>9.46407225239901</v>
      </c>
      <c r="AD48" s="13"/>
      <c r="AE48" s="191"/>
      <c r="AF48" s="13">
        <v>35.375800000000005</v>
      </c>
      <c r="AG48" s="191">
        <v>10.142934689816201</v>
      </c>
      <c r="AH48" s="13">
        <v>50.508199999999995</v>
      </c>
      <c r="AI48" s="191">
        <v>12.814790073690999</v>
      </c>
      <c r="AJ48" s="13">
        <v>13.182399999999999</v>
      </c>
      <c r="AK48" s="191">
        <v>11.244202876562699</v>
      </c>
      <c r="AL48" s="13">
        <v>21.3675</v>
      </c>
      <c r="AM48" s="191">
        <v>10.581567193167199</v>
      </c>
      <c r="AN48" s="13">
        <v>10.4412</v>
      </c>
      <c r="AO48" s="191">
        <v>9.7390221430486896</v>
      </c>
      <c r="AP48" s="13"/>
      <c r="AQ48" s="191"/>
      <c r="AR48" s="13"/>
      <c r="AS48" s="191"/>
      <c r="AT48" s="13"/>
      <c r="AU48" s="191"/>
      <c r="AV48" s="13"/>
      <c r="AW48" s="191"/>
      <c r="AX48" s="13"/>
      <c r="AY48" s="191"/>
      <c r="AZ48" s="13"/>
      <c r="BA48" s="191"/>
      <c r="BB48" s="13"/>
      <c r="BC48" s="191"/>
    </row>
    <row r="49" spans="1:55" s="850" customFormat="1" ht="12.75" customHeight="1">
      <c r="A49" s="1178" t="s">
        <v>4243</v>
      </c>
      <c r="B49" s="1178" t="s">
        <v>4243</v>
      </c>
      <c r="C49" s="1178" t="s">
        <v>4244</v>
      </c>
      <c r="D49" s="13"/>
      <c r="E49" s="13"/>
      <c r="F49" s="13"/>
      <c r="G49" s="13" t="s">
        <v>4282</v>
      </c>
      <c r="H49" s="13"/>
      <c r="I49" s="191" t="s">
        <v>4728</v>
      </c>
      <c r="J49" s="13"/>
      <c r="K49" s="13" t="s">
        <v>4842</v>
      </c>
      <c r="L49" s="13"/>
      <c r="M49" s="13" t="s">
        <v>4925</v>
      </c>
      <c r="N49" s="13"/>
      <c r="O49" s="191" t="s">
        <v>5020</v>
      </c>
      <c r="P49" s="13"/>
      <c r="Q49" s="13" t="s">
        <v>5098</v>
      </c>
      <c r="R49" s="13"/>
      <c r="S49" s="13" t="s">
        <v>5176</v>
      </c>
      <c r="T49" s="13"/>
      <c r="U49" s="13" t="s">
        <v>5238</v>
      </c>
      <c r="V49" s="191"/>
      <c r="W49" s="191" t="s">
        <v>5316</v>
      </c>
      <c r="X49" s="191"/>
      <c r="Y49" s="191" t="s">
        <v>5336</v>
      </c>
      <c r="Z49" s="191"/>
      <c r="AA49" s="191" t="s">
        <v>5440</v>
      </c>
      <c r="AB49" s="191"/>
      <c r="AC49" s="191" t="s">
        <v>5465</v>
      </c>
      <c r="AD49" s="13"/>
      <c r="AE49" s="13"/>
      <c r="AF49" s="191"/>
      <c r="AG49" s="191" t="s">
        <v>5561</v>
      </c>
      <c r="AH49" s="191"/>
      <c r="AI49" s="191" t="s">
        <v>4247</v>
      </c>
      <c r="AJ49" s="13"/>
      <c r="AK49" s="191" t="s">
        <v>4247</v>
      </c>
      <c r="AL49" s="13"/>
      <c r="AM49" s="191" t="s">
        <v>5773</v>
      </c>
      <c r="AN49" s="13"/>
      <c r="AO49" s="191" t="s">
        <v>5827</v>
      </c>
      <c r="AP49" s="13"/>
      <c r="AQ49" s="191"/>
      <c r="AR49" s="13"/>
      <c r="AS49" s="13"/>
      <c r="AT49" s="13"/>
      <c r="AU49" s="13"/>
      <c r="AV49" s="191"/>
      <c r="AW49" s="191"/>
      <c r="AX49" s="191"/>
      <c r="AY49" s="191"/>
      <c r="AZ49" s="191"/>
      <c r="BA49" s="191"/>
      <c r="BB49" s="191"/>
      <c r="BC49" s="191"/>
    </row>
    <row r="50" spans="1:55" s="850" customFormat="1" ht="5.0999999999999996" customHeight="1">
      <c r="A50" s="508"/>
      <c r="B50" s="508"/>
      <c r="C50" s="514"/>
      <c r="D50" s="13"/>
      <c r="E50" s="13"/>
      <c r="F50" s="13"/>
      <c r="G50" s="13"/>
      <c r="H50" s="13"/>
      <c r="I50" s="191"/>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row>
    <row r="51" spans="1:55" s="849" customFormat="1" ht="38.25">
      <c r="A51" s="502" t="s">
        <v>4325</v>
      </c>
      <c r="B51" s="502" t="s">
        <v>4234</v>
      </c>
      <c r="C51" s="1183" t="s">
        <v>4303</v>
      </c>
      <c r="D51" s="61">
        <f t="shared" ref="D51:D52" si="2">F51+H51+J51+L51+N51+P51+R51+T51+V51+X51+Z51+AB51</f>
        <v>27795.188899999994</v>
      </c>
      <c r="E51" s="871">
        <f>AVERAGE(G51,I51,K51,M51,O51,Q51,S51,U51,W51,Y51,AA51,AC51)</f>
        <v>1.0462234945273743</v>
      </c>
      <c r="F51" s="61">
        <v>2110.8917999999999</v>
      </c>
      <c r="G51" s="871">
        <v>1.7551672468479917</v>
      </c>
      <c r="H51" s="61">
        <v>2325.1044999999999</v>
      </c>
      <c r="I51" s="871">
        <v>1.3697303084657049</v>
      </c>
      <c r="J51" s="61">
        <v>2449.7815999999998</v>
      </c>
      <c r="K51" s="871">
        <v>0.79562581497060825</v>
      </c>
      <c r="L51" s="61">
        <v>2265.3942999999999</v>
      </c>
      <c r="M51" s="871">
        <v>0.75265311517734501</v>
      </c>
      <c r="N51" s="61">
        <v>2463.6623</v>
      </c>
      <c r="O51" s="871">
        <v>1.9403573200758899</v>
      </c>
      <c r="P51" s="61">
        <v>2177.9834000000001</v>
      </c>
      <c r="Q51" s="871">
        <v>0.77868156616804296</v>
      </c>
      <c r="R51" s="61">
        <v>2672.9992999999999</v>
      </c>
      <c r="S51" s="871">
        <v>0.88442028997164301</v>
      </c>
      <c r="T51" s="61">
        <v>2078.2831999999999</v>
      </c>
      <c r="U51" s="871">
        <v>1.2227215468036299</v>
      </c>
      <c r="V51" s="61">
        <v>1986.4159</v>
      </c>
      <c r="W51" s="871">
        <v>0.69299022827998902</v>
      </c>
      <c r="X51" s="61">
        <v>2411.0787</v>
      </c>
      <c r="Y51" s="871">
        <v>1.0364869039737301</v>
      </c>
      <c r="Z51" s="61">
        <v>2231.1534999999999</v>
      </c>
      <c r="AA51" s="871">
        <v>0.59310681672058907</v>
      </c>
      <c r="AB51" s="61">
        <v>2622.4404</v>
      </c>
      <c r="AC51" s="871">
        <v>0.73274077687332806</v>
      </c>
      <c r="AD51" s="61"/>
      <c r="AE51" s="871"/>
      <c r="AF51" s="61">
        <v>1956.981</v>
      </c>
      <c r="AG51" s="871">
        <v>1.5108930015161099</v>
      </c>
      <c r="AH51" s="61">
        <v>1241.4459999999999</v>
      </c>
      <c r="AI51" s="871">
        <v>1.14742235586566</v>
      </c>
      <c r="AJ51" s="61">
        <v>1730.0147000000002</v>
      </c>
      <c r="AK51" s="871">
        <v>0.97937511282418599</v>
      </c>
      <c r="AL51" s="61">
        <v>1893.8144</v>
      </c>
      <c r="AM51" s="871">
        <v>0.72978247974035892</v>
      </c>
      <c r="AN51" s="61">
        <v>2039.2201</v>
      </c>
      <c r="AO51" s="871">
        <v>0.727155452714496</v>
      </c>
      <c r="AP51" s="61"/>
      <c r="AQ51" s="871"/>
      <c r="AR51" s="61"/>
      <c r="AS51" s="871"/>
      <c r="AT51" s="61"/>
      <c r="AU51" s="871"/>
      <c r="AV51" s="61"/>
      <c r="AW51" s="871"/>
      <c r="AX51" s="61"/>
      <c r="AY51" s="871"/>
      <c r="AZ51" s="61"/>
      <c r="BA51" s="871"/>
      <c r="BB51" s="61"/>
      <c r="BC51" s="871"/>
    </row>
    <row r="52" spans="1:55" s="850" customFormat="1" ht="12.75" customHeight="1">
      <c r="A52" s="505" t="s">
        <v>958</v>
      </c>
      <c r="B52" s="505" t="s">
        <v>201</v>
      </c>
      <c r="C52" s="512" t="s">
        <v>959</v>
      </c>
      <c r="D52" s="13">
        <f t="shared" si="2"/>
        <v>23572.667699999998</v>
      </c>
      <c r="E52" s="191">
        <f t="shared" ref="E52" si="3">AVERAGE(G52,I52,K52,M52,O52,Q52,S52,U52,W52,Y52,AA52,AC52)</f>
        <v>6.9959785544183611E-2</v>
      </c>
      <c r="F52" s="13">
        <v>1497.8595</v>
      </c>
      <c r="G52" s="191">
        <v>0.13980810015892678</v>
      </c>
      <c r="H52" s="13">
        <v>1847.8876</v>
      </c>
      <c r="I52" s="191">
        <v>6.8677501272263519E-2</v>
      </c>
      <c r="J52" s="13">
        <v>2199.2170000000001</v>
      </c>
      <c r="K52" s="191">
        <v>4.0969507783906733E-2</v>
      </c>
      <c r="L52" s="13">
        <v>2020.3518000000001</v>
      </c>
      <c r="M52" s="191">
        <v>3.9900260934754003E-2</v>
      </c>
      <c r="N52" s="13">
        <v>1914.71</v>
      </c>
      <c r="O52" s="191">
        <v>0.21681731593818401</v>
      </c>
      <c r="P52" s="13">
        <v>1946.6587000000002</v>
      </c>
      <c r="Q52" s="191">
        <v>0.11330112772208099</v>
      </c>
      <c r="R52" s="13">
        <v>2392.3302999999996</v>
      </c>
      <c r="S52" s="191">
        <v>4.2450606423368897E-2</v>
      </c>
      <c r="T52" s="13">
        <v>1631.6169</v>
      </c>
      <c r="U52" s="191">
        <v>5.5802379222720709E-2</v>
      </c>
      <c r="V52" s="13">
        <v>1768.0987000000002</v>
      </c>
      <c r="W52" s="191">
        <v>2.5473994749275003E-2</v>
      </c>
      <c r="X52" s="13">
        <v>2057.1201000000001</v>
      </c>
      <c r="Y52" s="191">
        <v>4.33344047340746E-2</v>
      </c>
      <c r="Z52" s="13">
        <v>1972.9992000000002</v>
      </c>
      <c r="AA52" s="191">
        <v>2.2890398536400802E-2</v>
      </c>
      <c r="AB52" s="13">
        <v>2323.8179</v>
      </c>
      <c r="AC52" s="191">
        <v>3.0091829054247302E-2</v>
      </c>
      <c r="AD52" s="13"/>
      <c r="AE52" s="191"/>
      <c r="AF52" s="13">
        <v>1470.6071999999999</v>
      </c>
      <c r="AG52" s="191">
        <v>4.7196959868005504E-2</v>
      </c>
      <c r="AH52" s="13">
        <v>1063.76</v>
      </c>
      <c r="AI52" s="191">
        <v>7.0865738512446402E-2</v>
      </c>
      <c r="AJ52" s="13">
        <v>1516.8113000000001</v>
      </c>
      <c r="AK52" s="191">
        <v>0.101936561258477</v>
      </c>
      <c r="AL52" s="13">
        <v>1662.3863999999999</v>
      </c>
      <c r="AM52" s="191">
        <v>5.2414561981498402E-2</v>
      </c>
      <c r="AN52" s="13">
        <v>1816.6449</v>
      </c>
      <c r="AO52" s="191">
        <v>4.8049697549587191E-2</v>
      </c>
      <c r="AP52" s="13"/>
      <c r="AQ52" s="191"/>
      <c r="AR52" s="13"/>
      <c r="AS52" s="191"/>
      <c r="AT52" s="13"/>
      <c r="AU52" s="191"/>
      <c r="AV52" s="13"/>
      <c r="AW52" s="191"/>
      <c r="AX52" s="13"/>
      <c r="AY52" s="191"/>
      <c r="AZ52" s="13"/>
      <c r="BA52" s="191"/>
      <c r="BB52" s="13"/>
      <c r="BC52" s="191"/>
    </row>
    <row r="53" spans="1:55" s="850" customFormat="1" ht="12.75" customHeight="1">
      <c r="A53" s="1178" t="s">
        <v>4243</v>
      </c>
      <c r="B53" s="1178" t="s">
        <v>4243</v>
      </c>
      <c r="C53" s="1178" t="s">
        <v>4244</v>
      </c>
      <c r="D53" s="13"/>
      <c r="E53" s="191"/>
      <c r="F53" s="13"/>
      <c r="G53" s="191" t="s">
        <v>4255</v>
      </c>
      <c r="H53" s="13"/>
      <c r="I53" s="191" t="s">
        <v>4701</v>
      </c>
      <c r="J53" s="13"/>
      <c r="K53" s="13" t="s">
        <v>4843</v>
      </c>
      <c r="L53" s="13"/>
      <c r="M53" s="13" t="s">
        <v>4915</v>
      </c>
      <c r="N53" s="13"/>
      <c r="O53" s="13" t="s">
        <v>5021</v>
      </c>
      <c r="P53" s="13"/>
      <c r="Q53" s="13" t="s">
        <v>5069</v>
      </c>
      <c r="R53" s="13"/>
      <c r="S53" s="13" t="s">
        <v>5069</v>
      </c>
      <c r="T53" s="13"/>
      <c r="U53" s="13" t="s">
        <v>5210</v>
      </c>
      <c r="V53" s="191"/>
      <c r="W53" s="191" t="s">
        <v>5283</v>
      </c>
      <c r="X53" s="191"/>
      <c r="Y53" s="191" t="s">
        <v>5283</v>
      </c>
      <c r="Z53" s="191"/>
      <c r="AA53" s="191" t="s">
        <v>5283</v>
      </c>
      <c r="AB53" s="191"/>
      <c r="AC53" s="191" t="s">
        <v>5283</v>
      </c>
      <c r="AD53" s="13"/>
      <c r="AE53" s="191"/>
      <c r="AF53" s="191"/>
      <c r="AG53" s="191" t="s">
        <v>5562</v>
      </c>
      <c r="AH53" s="191"/>
      <c r="AI53" s="191" t="s">
        <v>5562</v>
      </c>
      <c r="AJ53" s="13"/>
      <c r="AK53" s="191" t="s">
        <v>5692</v>
      </c>
      <c r="AL53" s="13"/>
      <c r="AM53" s="191" t="s">
        <v>5681</v>
      </c>
      <c r="AN53" s="13"/>
      <c r="AO53" s="191" t="s">
        <v>5798</v>
      </c>
      <c r="AP53" s="13"/>
      <c r="AQ53" s="191"/>
      <c r="AR53" s="13"/>
      <c r="AS53" s="13"/>
      <c r="AT53" s="13"/>
      <c r="AU53" s="13"/>
      <c r="AV53" s="191"/>
      <c r="AW53" s="191"/>
      <c r="AX53" s="191"/>
      <c r="AY53" s="191"/>
      <c r="AZ53" s="191"/>
      <c r="BA53" s="191"/>
      <c r="BB53" s="191"/>
      <c r="BC53" s="191"/>
    </row>
    <row r="54" spans="1:55" s="850" customFormat="1" ht="12.75" customHeight="1">
      <c r="A54" s="505" t="s">
        <v>1168</v>
      </c>
      <c r="B54" s="505" t="s">
        <v>4</v>
      </c>
      <c r="C54" s="512" t="s">
        <v>960</v>
      </c>
      <c r="D54" s="13">
        <f t="shared" ref="D54" si="4">F54+H54+J54+L54+N54+P54+R54+T54+V54+X54+Z54+AB54</f>
        <v>4222.5212000000001</v>
      </c>
      <c r="E54" s="191">
        <f t="shared" ref="E54" si="5">AVERAGE(G54,I54,K54,M54,O54,Q54,S54,U54,W54,Y54,AA54,AC54)</f>
        <v>6.5078242974479812</v>
      </c>
      <c r="F54" s="13">
        <v>613.03229999999996</v>
      </c>
      <c r="G54" s="191">
        <v>5.702073541638832</v>
      </c>
      <c r="H54" s="13">
        <v>477.21690000000001</v>
      </c>
      <c r="I54" s="191">
        <v>6.4076896710908597</v>
      </c>
      <c r="J54" s="13">
        <v>250.56460000000001</v>
      </c>
      <c r="K54" s="191">
        <v>7.4192788765851221</v>
      </c>
      <c r="L54" s="13">
        <v>245.04249999999999</v>
      </c>
      <c r="M54" s="191">
        <v>6.6292317169470598</v>
      </c>
      <c r="N54" s="13">
        <v>548.95230000000004</v>
      </c>
      <c r="O54" s="191">
        <v>7.9519530112179098</v>
      </c>
      <c r="P54" s="13">
        <v>231.32470000000001</v>
      </c>
      <c r="Q54" s="191">
        <v>6.3780344208811304</v>
      </c>
      <c r="R54" s="13">
        <v>280.66899999999998</v>
      </c>
      <c r="S54" s="191">
        <v>8.0610931168030699</v>
      </c>
      <c r="T54" s="13">
        <v>446.66629999999998</v>
      </c>
      <c r="U54" s="191">
        <v>5.4853333327363192</v>
      </c>
      <c r="V54" s="13">
        <v>218.31720000000001</v>
      </c>
      <c r="W54" s="191">
        <v>6.09904428510443</v>
      </c>
      <c r="X54" s="13">
        <v>353.95859999999999</v>
      </c>
      <c r="Y54" s="191">
        <v>6.8084443265398793</v>
      </c>
      <c r="Z54" s="13">
        <v>258.15429999999998</v>
      </c>
      <c r="AA54" s="191">
        <v>4.9511071944182197</v>
      </c>
      <c r="AB54" s="13">
        <v>298.6225</v>
      </c>
      <c r="AC54" s="191">
        <v>6.2006080754129407</v>
      </c>
      <c r="AD54" s="13"/>
      <c r="AE54" s="191"/>
      <c r="AF54" s="13">
        <v>486.37379999999996</v>
      </c>
      <c r="AG54" s="191">
        <v>5.9365465574009102</v>
      </c>
      <c r="AH54" s="13">
        <v>177.68600000000001</v>
      </c>
      <c r="AI54" s="191">
        <v>7.5924876242360098</v>
      </c>
      <c r="AJ54" s="13">
        <v>213.20339999999999</v>
      </c>
      <c r="AK54" s="191">
        <v>7.2218117253289593</v>
      </c>
      <c r="AL54" s="13">
        <v>231.428</v>
      </c>
      <c r="AM54" s="191">
        <v>5.5954306047669293</v>
      </c>
      <c r="AN54" s="13">
        <v>222.57520000000002</v>
      </c>
      <c r="AO54" s="191">
        <v>6.2699742693705298</v>
      </c>
      <c r="AP54" s="13"/>
      <c r="AQ54" s="191"/>
      <c r="AR54" s="13"/>
      <c r="AS54" s="191"/>
      <c r="AT54" s="13"/>
      <c r="AU54" s="191"/>
      <c r="AV54" s="13"/>
      <c r="AW54" s="191"/>
      <c r="AX54" s="13"/>
      <c r="AY54" s="191"/>
      <c r="AZ54" s="13"/>
      <c r="BA54" s="191"/>
      <c r="BB54" s="13"/>
      <c r="BC54" s="191"/>
    </row>
    <row r="55" spans="1:55" s="850" customFormat="1" ht="12.75" customHeight="1">
      <c r="A55" s="506" t="s">
        <v>961</v>
      </c>
      <c r="B55" s="506" t="s">
        <v>40</v>
      </c>
      <c r="C55" s="851" t="s">
        <v>724</v>
      </c>
      <c r="D55" s="13"/>
      <c r="E55" s="191"/>
      <c r="F55" s="13"/>
      <c r="G55" s="191"/>
      <c r="H55" s="13"/>
      <c r="I55" s="191"/>
      <c r="J55" s="13"/>
      <c r="K55" s="13"/>
      <c r="L55" s="13"/>
      <c r="M55" s="13"/>
      <c r="N55" s="13"/>
      <c r="O55" s="13"/>
      <c r="P55" s="13"/>
      <c r="Q55" s="13"/>
      <c r="R55" s="13"/>
      <c r="S55" s="13"/>
      <c r="T55" s="13"/>
      <c r="U55" s="13"/>
      <c r="V55" s="13"/>
      <c r="W55" s="13"/>
      <c r="X55" s="13"/>
      <c r="Y55" s="13"/>
      <c r="Z55" s="13"/>
      <c r="AA55" s="13"/>
      <c r="AB55" s="13"/>
      <c r="AC55" s="13"/>
      <c r="AD55" s="13"/>
      <c r="AE55" s="191"/>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row>
    <row r="56" spans="1:55" s="850" customFormat="1" ht="12.75" customHeight="1">
      <c r="A56" s="507" t="s">
        <v>962</v>
      </c>
      <c r="B56" s="507" t="s">
        <v>197</v>
      </c>
      <c r="C56" s="513" t="s">
        <v>963</v>
      </c>
      <c r="D56" s="13">
        <f t="shared" ref="D56" si="6">F56+H56+J56+L56+N56+P56+R56+T56+V56+X56+Z56+AB56</f>
        <v>410.99580000000009</v>
      </c>
      <c r="E56" s="191">
        <f t="shared" ref="E56" si="7">AVERAGE(G56,I56,K56,M56,O56,Q56,S56,U56,W56,Y56,AA56,AC56)</f>
        <v>3.9926246147354139</v>
      </c>
      <c r="F56" s="13">
        <v>9.9060000000000006</v>
      </c>
      <c r="G56" s="191">
        <v>4.0957110841913993</v>
      </c>
      <c r="H56" s="13">
        <v>2.2149999999999999</v>
      </c>
      <c r="I56" s="191">
        <v>9.7861945823927776</v>
      </c>
      <c r="J56" s="13">
        <v>11.188800000000001</v>
      </c>
      <c r="K56" s="191">
        <v>3.1571530459030464</v>
      </c>
      <c r="L56" s="13">
        <v>3.4138999999999999</v>
      </c>
      <c r="M56" s="191">
        <v>3.5605348721403698</v>
      </c>
      <c r="N56" s="13">
        <v>30.3645</v>
      </c>
      <c r="O56" s="191">
        <v>5.7636574618386591</v>
      </c>
      <c r="P56" s="13">
        <v>20.1358</v>
      </c>
      <c r="Q56" s="191">
        <v>0.51704883838735005</v>
      </c>
      <c r="R56" s="13">
        <v>7.3422000000000001</v>
      </c>
      <c r="S56" s="191">
        <v>5.92712756394541</v>
      </c>
      <c r="T56" s="13">
        <v>264.21499999999997</v>
      </c>
      <c r="U56" s="191">
        <v>3.9798174024941799</v>
      </c>
      <c r="V56" s="13">
        <v>7.2036999999999995</v>
      </c>
      <c r="W56" s="191">
        <v>8.0065803684217798</v>
      </c>
      <c r="X56" s="13">
        <v>2.0907</v>
      </c>
      <c r="Y56" s="191">
        <v>2.7653594489883799</v>
      </c>
      <c r="Z56" s="13">
        <v>18.745200000000001</v>
      </c>
      <c r="AA56" s="191">
        <v>0.19825950109894802</v>
      </c>
      <c r="AB56" s="13">
        <v>34.174999999999997</v>
      </c>
      <c r="AC56" s="191">
        <v>0.15405120702267699</v>
      </c>
      <c r="AD56" s="13"/>
      <c r="AE56" s="191"/>
      <c r="AF56" s="13">
        <v>1.3022</v>
      </c>
      <c r="AG56" s="191">
        <v>6.7181208723698402</v>
      </c>
      <c r="AH56" s="13">
        <v>1.5214000000000001</v>
      </c>
      <c r="AI56" s="191">
        <v>2.7456743788615698</v>
      </c>
      <c r="AJ56" s="13">
        <v>13.206700000000001</v>
      </c>
      <c r="AK56" s="191">
        <v>2.4156832516828604</v>
      </c>
      <c r="AL56" s="13">
        <v>11.068299999999999</v>
      </c>
      <c r="AM56" s="191">
        <v>2.9628205776858199</v>
      </c>
      <c r="AN56" s="13">
        <v>14.267700000000001</v>
      </c>
      <c r="AO56" s="191">
        <v>3.3676800044856607</v>
      </c>
      <c r="AP56" s="13"/>
      <c r="AQ56" s="191"/>
      <c r="AR56" s="13"/>
      <c r="AS56" s="191"/>
      <c r="AT56" s="13"/>
      <c r="AU56" s="191"/>
      <c r="AV56" s="13"/>
      <c r="AW56" s="191"/>
      <c r="AX56" s="13"/>
      <c r="AY56" s="191"/>
      <c r="AZ56" s="13"/>
      <c r="BA56" s="191"/>
      <c r="BB56" s="13"/>
      <c r="BC56" s="191"/>
    </row>
    <row r="57" spans="1:55" s="850" customFormat="1" ht="12.75" customHeight="1">
      <c r="A57" s="1178" t="s">
        <v>4243</v>
      </c>
      <c r="B57" s="1178" t="s">
        <v>4243</v>
      </c>
      <c r="C57" s="1178" t="s">
        <v>4244</v>
      </c>
      <c r="D57" s="13"/>
      <c r="E57" s="191"/>
      <c r="F57" s="13"/>
      <c r="G57" s="191" t="s">
        <v>4283</v>
      </c>
      <c r="H57" s="13"/>
      <c r="I57" s="191" t="s">
        <v>4702</v>
      </c>
      <c r="J57" s="13"/>
      <c r="K57" s="13" t="s">
        <v>4844</v>
      </c>
      <c r="L57" s="13"/>
      <c r="M57" s="13" t="s">
        <v>4720</v>
      </c>
      <c r="N57" s="13"/>
      <c r="O57" s="13" t="s">
        <v>5022</v>
      </c>
      <c r="P57" s="13"/>
      <c r="Q57" s="13" t="s">
        <v>5099</v>
      </c>
      <c r="R57" s="13"/>
      <c r="S57" s="13" t="s">
        <v>5177</v>
      </c>
      <c r="T57" s="13"/>
      <c r="U57" s="13" t="s">
        <v>5211</v>
      </c>
      <c r="V57" s="191"/>
      <c r="W57" s="191" t="s">
        <v>4704</v>
      </c>
      <c r="X57" s="191"/>
      <c r="Y57" s="191" t="s">
        <v>5337</v>
      </c>
      <c r="Z57" s="191"/>
      <c r="AA57" s="191" t="s">
        <v>4704</v>
      </c>
      <c r="AB57" s="191"/>
      <c r="AC57" s="191" t="s">
        <v>5466</v>
      </c>
      <c r="AD57" s="13"/>
      <c r="AE57" s="191"/>
      <c r="AF57" s="191"/>
      <c r="AG57" s="191" t="s">
        <v>5563</v>
      </c>
      <c r="AH57" s="191"/>
      <c r="AI57" s="191" t="s">
        <v>5608</v>
      </c>
      <c r="AJ57" s="13"/>
      <c r="AK57" s="191" t="s">
        <v>5466</v>
      </c>
      <c r="AL57" s="13"/>
      <c r="AM57" s="191" t="s">
        <v>5774</v>
      </c>
      <c r="AN57" s="13"/>
      <c r="AO57" s="191" t="s">
        <v>5828</v>
      </c>
      <c r="AP57" s="13"/>
      <c r="AQ57" s="191"/>
      <c r="AR57" s="13"/>
      <c r="AS57" s="13"/>
      <c r="AT57" s="13"/>
      <c r="AU57" s="13"/>
      <c r="AV57" s="191"/>
      <c r="AW57" s="191"/>
      <c r="AX57" s="191"/>
      <c r="AY57" s="191"/>
      <c r="AZ57" s="191"/>
      <c r="BA57" s="191"/>
      <c r="BB57" s="191"/>
      <c r="BC57" s="191"/>
    </row>
    <row r="58" spans="1:55" s="850" customFormat="1" ht="12.75" customHeight="1">
      <c r="A58" s="507" t="s">
        <v>964</v>
      </c>
      <c r="B58" s="507" t="s">
        <v>198</v>
      </c>
      <c r="C58" s="513" t="s">
        <v>965</v>
      </c>
      <c r="D58" s="13">
        <f t="shared" ref="D58" si="8">F58+H58+J58+L58+N58+P58+R58+T58+V58+X58+Z58+AB58</f>
        <v>212.21470000000005</v>
      </c>
      <c r="E58" s="191">
        <f t="shared" ref="E58" si="9">AVERAGE(G58,I58,K58,M58,O58,Q58,S58,U58,W58,Y58,AA58,AC58)</f>
        <v>5.2155061776194769</v>
      </c>
      <c r="F58" s="13">
        <v>44.901600000000002</v>
      </c>
      <c r="G58" s="191">
        <v>2.5163737595096833</v>
      </c>
      <c r="H58" s="13">
        <v>5.4337999999999997</v>
      </c>
      <c r="I58" s="191">
        <v>3.840801464904855</v>
      </c>
      <c r="J58" s="13">
        <v>5.4744000000000002</v>
      </c>
      <c r="K58" s="191">
        <v>5.8870802279701877</v>
      </c>
      <c r="L58" s="13">
        <v>10.045300000000001</v>
      </c>
      <c r="M58" s="191">
        <v>3.0526166465909399</v>
      </c>
      <c r="N58" s="13">
        <v>34.815800000000003</v>
      </c>
      <c r="O58" s="191">
        <v>4.2528843513577197</v>
      </c>
      <c r="P58" s="13">
        <v>27.553900000000002</v>
      </c>
      <c r="Q58" s="191">
        <v>2.8381023013076199</v>
      </c>
      <c r="R58" s="13">
        <v>6.5196999999999994</v>
      </c>
      <c r="S58" s="191">
        <v>5.9757686703375894</v>
      </c>
      <c r="T58" s="13">
        <v>8.7467000000000006</v>
      </c>
      <c r="U58" s="191">
        <v>4.4139712119999501</v>
      </c>
      <c r="V58" s="13">
        <v>23.473599999999998</v>
      </c>
      <c r="W58" s="191">
        <v>4.4351739400858801</v>
      </c>
      <c r="X58" s="13">
        <v>16.496099999999998</v>
      </c>
      <c r="Y58" s="191">
        <v>12.972848976424698</v>
      </c>
      <c r="Z58" s="13">
        <v>4.3041</v>
      </c>
      <c r="AA58" s="191">
        <v>7.8964794033595895</v>
      </c>
      <c r="AB58" s="13">
        <v>24.4497</v>
      </c>
      <c r="AC58" s="191">
        <v>4.5039731775850003</v>
      </c>
      <c r="AD58" s="13"/>
      <c r="AE58" s="191"/>
      <c r="AF58" s="13">
        <v>5.7673999999999994</v>
      </c>
      <c r="AG58" s="191">
        <v>3.3697669660505598</v>
      </c>
      <c r="AH58" s="13">
        <v>5.7133000000000003</v>
      </c>
      <c r="AI58" s="191">
        <v>4.2825463392435195</v>
      </c>
      <c r="AJ58" s="13">
        <v>34.018500000000003</v>
      </c>
      <c r="AK58" s="191">
        <v>7.058779869776739</v>
      </c>
      <c r="AL58" s="13">
        <v>17.551299999999998</v>
      </c>
      <c r="AM58" s="191">
        <v>3.1550012249804897</v>
      </c>
      <c r="AN58" s="13">
        <v>11.246</v>
      </c>
      <c r="AO58" s="191">
        <v>1.95445482838343</v>
      </c>
      <c r="AP58" s="13"/>
      <c r="AQ58" s="191"/>
      <c r="AR58" s="13"/>
      <c r="AS58" s="191"/>
      <c r="AT58" s="13"/>
      <c r="AU58" s="191"/>
      <c r="AV58" s="13"/>
      <c r="AW58" s="191"/>
      <c r="AX58" s="13"/>
      <c r="AY58" s="191"/>
      <c r="AZ58" s="13"/>
      <c r="BA58" s="191"/>
      <c r="BB58" s="13"/>
      <c r="BC58" s="191"/>
    </row>
    <row r="59" spans="1:55" s="850" customFormat="1" ht="12.75" customHeight="1">
      <c r="A59" s="1178" t="s">
        <v>4243</v>
      </c>
      <c r="B59" s="1178" t="s">
        <v>4243</v>
      </c>
      <c r="C59" s="1178" t="s">
        <v>4244</v>
      </c>
      <c r="D59" s="13"/>
      <c r="E59" s="191"/>
      <c r="F59" s="13"/>
      <c r="G59" s="191" t="s">
        <v>4284</v>
      </c>
      <c r="H59" s="13"/>
      <c r="I59" s="191" t="s">
        <v>4729</v>
      </c>
      <c r="J59" s="13"/>
      <c r="K59" s="191" t="s">
        <v>4845</v>
      </c>
      <c r="L59" s="13"/>
      <c r="M59" s="191" t="s">
        <v>4916</v>
      </c>
      <c r="N59" s="13"/>
      <c r="O59" s="13" t="s">
        <v>5023</v>
      </c>
      <c r="P59" s="13"/>
      <c r="Q59" s="191" t="s">
        <v>5100</v>
      </c>
      <c r="R59" s="13"/>
      <c r="S59" s="191" t="s">
        <v>5178</v>
      </c>
      <c r="T59" s="13"/>
      <c r="U59" s="191" t="s">
        <v>5239</v>
      </c>
      <c r="V59" s="191"/>
      <c r="W59" s="191" t="s">
        <v>5318</v>
      </c>
      <c r="X59" s="191"/>
      <c r="Y59" s="191" t="s">
        <v>4286</v>
      </c>
      <c r="Z59" s="191"/>
      <c r="AA59" s="191" t="s">
        <v>4286</v>
      </c>
      <c r="AB59" s="191"/>
      <c r="AC59" s="191" t="s">
        <v>5467</v>
      </c>
      <c r="AD59" s="13"/>
      <c r="AE59" s="191"/>
      <c r="AF59" s="191"/>
      <c r="AG59" s="191" t="s">
        <v>5564</v>
      </c>
      <c r="AH59" s="191"/>
      <c r="AI59" s="191" t="s">
        <v>5609</v>
      </c>
      <c r="AJ59" s="13"/>
      <c r="AK59" s="191" t="s">
        <v>5706</v>
      </c>
      <c r="AL59" s="13"/>
      <c r="AM59" s="191" t="s">
        <v>5775</v>
      </c>
      <c r="AN59" s="13"/>
      <c r="AO59" s="191" t="s">
        <v>5812</v>
      </c>
      <c r="AP59" s="13"/>
      <c r="AQ59" s="191"/>
      <c r="AR59" s="13"/>
      <c r="AS59" s="191"/>
      <c r="AT59" s="13"/>
      <c r="AU59" s="191"/>
      <c r="AV59" s="191"/>
      <c r="AW59" s="191"/>
      <c r="AX59" s="191"/>
      <c r="AY59" s="191"/>
      <c r="AZ59" s="191"/>
      <c r="BA59" s="191"/>
      <c r="BB59" s="191"/>
      <c r="BC59" s="191"/>
    </row>
    <row r="60" spans="1:55" s="850" customFormat="1" ht="12.75" customHeight="1">
      <c r="A60" s="507" t="s">
        <v>966</v>
      </c>
      <c r="B60" s="507" t="s">
        <v>199</v>
      </c>
      <c r="C60" s="513" t="s">
        <v>967</v>
      </c>
      <c r="D60" s="13">
        <f t="shared" ref="D60" si="10">F60+H60+J60+L60+N60+P60+R60+T60+V60+X60+Z60+AB60</f>
        <v>244.79060000000001</v>
      </c>
      <c r="E60" s="191">
        <f t="shared" ref="E60" si="11">AVERAGE(G60,I60,K60,M60,O60,Q60,S60,U60,W60,Y60,AA60,AC60)</f>
        <v>5.5683683646252478</v>
      </c>
      <c r="F60" s="13">
        <v>31.445499999999999</v>
      </c>
      <c r="G60" s="191">
        <v>5.5781533446757088</v>
      </c>
      <c r="H60" s="13">
        <v>11.042299999999999</v>
      </c>
      <c r="I60" s="191">
        <v>5.1356790704835049</v>
      </c>
      <c r="J60" s="13">
        <v>34.162799999999997</v>
      </c>
      <c r="K60" s="191">
        <v>7.3510472209537845</v>
      </c>
      <c r="L60" s="13">
        <v>14.9811</v>
      </c>
      <c r="M60" s="191">
        <v>5.6682101447824289</v>
      </c>
      <c r="N60" s="13">
        <v>31.603300000000001</v>
      </c>
      <c r="O60" s="191">
        <v>7.0393974047014094</v>
      </c>
      <c r="P60" s="13">
        <v>11.235100000000001</v>
      </c>
      <c r="Q60" s="191">
        <v>4.8711347473542697</v>
      </c>
      <c r="R60" s="13">
        <v>10.5039</v>
      </c>
      <c r="S60" s="191">
        <v>4.8187834042593698</v>
      </c>
      <c r="T60" s="13">
        <v>10.7005</v>
      </c>
      <c r="U60" s="191">
        <v>5.8162327928601494</v>
      </c>
      <c r="V60" s="13">
        <v>19.632900000000003</v>
      </c>
      <c r="W60" s="191">
        <v>5.1090518975800796</v>
      </c>
      <c r="X60" s="13">
        <v>21.092299999999998</v>
      </c>
      <c r="Y60" s="191">
        <v>4.9837223536551303</v>
      </c>
      <c r="Z60" s="13">
        <v>26.681799999999999</v>
      </c>
      <c r="AA60" s="191">
        <v>3.47116165326177</v>
      </c>
      <c r="AB60" s="13">
        <v>21.709099999999999</v>
      </c>
      <c r="AC60" s="191">
        <v>6.9778463409353693</v>
      </c>
      <c r="AD60" s="13"/>
      <c r="AE60" s="191"/>
      <c r="AF60" s="13">
        <v>37.531099999999995</v>
      </c>
      <c r="AG60" s="191">
        <v>4.7379795156550202</v>
      </c>
      <c r="AH60" s="13">
        <v>20.278500000000001</v>
      </c>
      <c r="AI60" s="191">
        <v>4.8279021623887397</v>
      </c>
      <c r="AJ60" s="13">
        <v>8.5967000000000002</v>
      </c>
      <c r="AK60" s="191">
        <v>4.6883603010457495</v>
      </c>
      <c r="AL60" s="13">
        <v>15.991700000000002</v>
      </c>
      <c r="AM60" s="191">
        <v>3.8325796506938001</v>
      </c>
      <c r="AN60" s="13">
        <v>17.716000000000001</v>
      </c>
      <c r="AO60" s="191">
        <v>5.0516262135922299</v>
      </c>
      <c r="AP60" s="13"/>
      <c r="AQ60" s="191"/>
      <c r="AR60" s="13"/>
      <c r="AS60" s="191"/>
      <c r="AT60" s="13"/>
      <c r="AU60" s="191"/>
      <c r="AV60" s="13"/>
      <c r="AW60" s="191"/>
      <c r="AX60" s="13"/>
      <c r="AY60" s="191"/>
      <c r="AZ60" s="13"/>
      <c r="BA60" s="191"/>
      <c r="BB60" s="13"/>
      <c r="BC60" s="191"/>
    </row>
    <row r="61" spans="1:55" s="850" customFormat="1" ht="12.75" customHeight="1">
      <c r="A61" s="1178" t="s">
        <v>4243</v>
      </c>
      <c r="B61" s="1178" t="s">
        <v>4243</v>
      </c>
      <c r="C61" s="1178" t="s">
        <v>4244</v>
      </c>
      <c r="D61" s="13"/>
      <c r="E61" s="191"/>
      <c r="F61" s="13"/>
      <c r="G61" s="191" t="s">
        <v>4285</v>
      </c>
      <c r="H61" s="13"/>
      <c r="I61" s="191" t="s">
        <v>4704</v>
      </c>
      <c r="J61" s="13"/>
      <c r="K61" s="191" t="s">
        <v>4846</v>
      </c>
      <c r="L61" s="13"/>
      <c r="M61" s="191" t="s">
        <v>4917</v>
      </c>
      <c r="N61" s="13"/>
      <c r="O61" s="13" t="s">
        <v>5024</v>
      </c>
      <c r="P61" s="13"/>
      <c r="Q61" s="191" t="s">
        <v>5101</v>
      </c>
      <c r="R61" s="13"/>
      <c r="S61" s="191" t="s">
        <v>5179</v>
      </c>
      <c r="T61" s="13"/>
      <c r="U61" s="191" t="s">
        <v>4286</v>
      </c>
      <c r="V61" s="191"/>
      <c r="W61" s="191" t="s">
        <v>5319</v>
      </c>
      <c r="X61" s="191"/>
      <c r="Y61" s="191" t="s">
        <v>5338</v>
      </c>
      <c r="Z61" s="191"/>
      <c r="AA61" s="191" t="s">
        <v>5441</v>
      </c>
      <c r="AB61" s="191"/>
      <c r="AC61" s="191" t="s">
        <v>5468</v>
      </c>
      <c r="AD61" s="13"/>
      <c r="AE61" s="191"/>
      <c r="AF61" s="191"/>
      <c r="AG61" s="191" t="s">
        <v>5565</v>
      </c>
      <c r="AH61" s="191"/>
      <c r="AI61" s="191" t="s">
        <v>5610</v>
      </c>
      <c r="AJ61" s="13"/>
      <c r="AK61" s="191" t="s">
        <v>5695</v>
      </c>
      <c r="AL61" s="13"/>
      <c r="AM61" s="191" t="s">
        <v>5776</v>
      </c>
      <c r="AN61" s="13"/>
      <c r="AO61" s="191" t="s">
        <v>5829</v>
      </c>
      <c r="AP61" s="13"/>
      <c r="AQ61" s="191"/>
      <c r="AR61" s="13"/>
      <c r="AS61" s="191"/>
      <c r="AT61" s="13"/>
      <c r="AU61" s="191"/>
      <c r="AV61" s="191"/>
      <c r="AW61" s="191"/>
      <c r="AX61" s="191"/>
      <c r="AY61" s="191"/>
      <c r="AZ61" s="191"/>
      <c r="BA61" s="191"/>
      <c r="BB61" s="191"/>
      <c r="BC61" s="191"/>
    </row>
    <row r="62" spans="1:55" s="850" customFormat="1" ht="12.75" customHeight="1">
      <c r="A62" s="507" t="s">
        <v>968</v>
      </c>
      <c r="B62" s="507" t="s">
        <v>200</v>
      </c>
      <c r="C62" s="513" t="s">
        <v>969</v>
      </c>
      <c r="D62" s="13">
        <f t="shared" ref="D62" si="12">F62+H62+J62+L62+N62+P62+R62+T62+V62+X62+Z62+AB62</f>
        <v>911.03530000000023</v>
      </c>
      <c r="E62" s="191">
        <f t="shared" ref="E62" si="13">AVERAGE(G62,I62,K62,M62,O62,Q62,S62,U62,W62,Y62,AA62,AC62)</f>
        <v>8.4085157549538447</v>
      </c>
      <c r="F62" s="13">
        <v>90.415000000000006</v>
      </c>
      <c r="G62" s="191">
        <v>8.3836990211801137</v>
      </c>
      <c r="H62" s="13">
        <v>48.551699999999997</v>
      </c>
      <c r="I62" s="191">
        <v>8.4752933470918652</v>
      </c>
      <c r="J62" s="13">
        <v>45.236800000000002</v>
      </c>
      <c r="K62" s="191">
        <v>8.4452561189120363</v>
      </c>
      <c r="L62" s="13">
        <v>98.280699999999996</v>
      </c>
      <c r="M62" s="191">
        <v>8.2905754639517202</v>
      </c>
      <c r="N62" s="13">
        <v>137.62210000000002</v>
      </c>
      <c r="O62" s="191">
        <v>9.7466140757916104</v>
      </c>
      <c r="P62" s="13">
        <v>76.911900000000003</v>
      </c>
      <c r="Q62" s="191">
        <v>8.2602262588754094</v>
      </c>
      <c r="R62" s="13">
        <v>77.020900000000012</v>
      </c>
      <c r="S62" s="191">
        <v>9.9632003910626885</v>
      </c>
      <c r="T62" s="13">
        <v>45.651199999999996</v>
      </c>
      <c r="U62" s="191">
        <v>8.0527466528809803</v>
      </c>
      <c r="V62" s="13">
        <v>49.984900000000003</v>
      </c>
      <c r="W62" s="191">
        <v>7.710587157321509</v>
      </c>
      <c r="X62" s="13">
        <v>62.552</v>
      </c>
      <c r="Y62" s="191">
        <v>8.1922398484460892</v>
      </c>
      <c r="Z62" s="13">
        <v>53.456800000000001</v>
      </c>
      <c r="AA62" s="191">
        <v>8.1756033844150799</v>
      </c>
      <c r="AB62" s="13">
        <v>125.35130000000001</v>
      </c>
      <c r="AC62" s="191">
        <v>7.2061473395170195</v>
      </c>
      <c r="AD62" s="13"/>
      <c r="AE62" s="191"/>
      <c r="AF62" s="13">
        <v>62.178400000000003</v>
      </c>
      <c r="AG62" s="191">
        <v>6.9463342736384304</v>
      </c>
      <c r="AH62" s="13">
        <v>46.256300000000003</v>
      </c>
      <c r="AI62" s="191">
        <v>8.5906662227631703</v>
      </c>
      <c r="AJ62" s="13">
        <v>62.163899999999998</v>
      </c>
      <c r="AK62" s="191">
        <v>6.6531135916504596</v>
      </c>
      <c r="AL62" s="13">
        <v>43.767600000000002</v>
      </c>
      <c r="AM62" s="191">
        <v>6.3197910554839689</v>
      </c>
      <c r="AN62" s="13">
        <v>89.293199999999999</v>
      </c>
      <c r="AO62" s="191">
        <v>7.2299553829406902</v>
      </c>
      <c r="AP62" s="13"/>
      <c r="AQ62" s="191"/>
      <c r="AR62" s="13"/>
      <c r="AS62" s="191"/>
      <c r="AT62" s="13"/>
      <c r="AU62" s="191"/>
      <c r="AV62" s="13"/>
      <c r="AW62" s="191"/>
      <c r="AX62" s="13"/>
      <c r="AY62" s="191"/>
      <c r="AZ62" s="13"/>
      <c r="BA62" s="191"/>
      <c r="BB62" s="13"/>
      <c r="BC62" s="191"/>
    </row>
    <row r="63" spans="1:55" s="850" customFormat="1" ht="12.75" customHeight="1">
      <c r="A63" s="1178" t="s">
        <v>4243</v>
      </c>
      <c r="B63" s="1178" t="s">
        <v>4243</v>
      </c>
      <c r="C63" s="1178" t="s">
        <v>4244</v>
      </c>
      <c r="D63" s="13"/>
      <c r="E63" s="191"/>
      <c r="F63" s="13"/>
      <c r="G63" s="191" t="s">
        <v>4286</v>
      </c>
      <c r="H63" s="13"/>
      <c r="I63" s="191" t="s">
        <v>4731</v>
      </c>
      <c r="J63" s="13"/>
      <c r="K63" s="191" t="s">
        <v>4286</v>
      </c>
      <c r="L63" s="13"/>
      <c r="M63" s="191" t="s">
        <v>4918</v>
      </c>
      <c r="N63" s="13"/>
      <c r="O63" s="13" t="s">
        <v>5025</v>
      </c>
      <c r="P63" s="13"/>
      <c r="Q63" s="191" t="s">
        <v>5102</v>
      </c>
      <c r="R63" s="13"/>
      <c r="S63" s="191" t="s">
        <v>5180</v>
      </c>
      <c r="T63" s="13"/>
      <c r="U63" s="191" t="s">
        <v>5241</v>
      </c>
      <c r="V63" s="191"/>
      <c r="W63" s="191" t="s">
        <v>5320</v>
      </c>
      <c r="X63" s="191"/>
      <c r="Y63" s="191" t="s">
        <v>5339</v>
      </c>
      <c r="Z63" s="191"/>
      <c r="AA63" s="191" t="s">
        <v>5442</v>
      </c>
      <c r="AB63" s="191"/>
      <c r="AC63" s="191" t="s">
        <v>5469</v>
      </c>
      <c r="AD63" s="13"/>
      <c r="AE63" s="191"/>
      <c r="AF63" s="191"/>
      <c r="AG63" s="191" t="s">
        <v>5566</v>
      </c>
      <c r="AH63" s="191"/>
      <c r="AI63" s="191" t="s">
        <v>5611</v>
      </c>
      <c r="AJ63" s="13"/>
      <c r="AK63" s="191" t="s">
        <v>5707</v>
      </c>
      <c r="AL63" s="13"/>
      <c r="AM63" s="191" t="s">
        <v>5755</v>
      </c>
      <c r="AN63" s="13"/>
      <c r="AO63" s="191" t="s">
        <v>5830</v>
      </c>
      <c r="AP63" s="13"/>
      <c r="AQ63" s="191"/>
      <c r="AR63" s="13"/>
      <c r="AS63" s="191"/>
      <c r="AT63" s="13"/>
      <c r="AU63" s="191"/>
      <c r="AV63" s="191"/>
      <c r="AW63" s="191"/>
      <c r="AX63" s="191"/>
      <c r="AY63" s="191"/>
      <c r="AZ63" s="191"/>
      <c r="BA63" s="191"/>
      <c r="BB63" s="191"/>
      <c r="BC63" s="191"/>
    </row>
    <row r="64" spans="1:55" s="850" customFormat="1" ht="12.75" customHeight="1">
      <c r="A64" s="507" t="s">
        <v>4205</v>
      </c>
      <c r="B64" s="507" t="s">
        <v>3959</v>
      </c>
      <c r="C64" s="513" t="s">
        <v>4157</v>
      </c>
      <c r="D64" s="13">
        <f t="shared" ref="D64" si="14">F64+H64+J64+L64+N64+P64+R64+T64+V64+X64+Z64+AB64</f>
        <v>2392.3288000000002</v>
      </c>
      <c r="E64" s="191">
        <f t="shared" ref="E64" si="15">AVERAGE(G64,I64,K64,M64,O64,Q64,S64,U64,W64,Y64,AA64,AC64)</f>
        <v>6.6933363655349432</v>
      </c>
      <c r="F64" s="13">
        <v>422.2439</v>
      </c>
      <c r="G64" s="191">
        <v>5.3032234071350706</v>
      </c>
      <c r="H64" s="13">
        <v>409.12389999999999</v>
      </c>
      <c r="I64" s="191">
        <v>6.2051245722872697</v>
      </c>
      <c r="J64" s="13">
        <v>153.98410000000001</v>
      </c>
      <c r="K64" s="191">
        <v>7.4970867381762156</v>
      </c>
      <c r="L64" s="13">
        <v>117.78360000000001</v>
      </c>
      <c r="M64" s="191">
        <v>5.7507744541684902</v>
      </c>
      <c r="N64" s="13">
        <v>312.45850000000002</v>
      </c>
      <c r="O64" s="191">
        <v>7.88248906974846</v>
      </c>
      <c r="P64" s="13">
        <v>94.232500000000002</v>
      </c>
      <c r="Q64" s="191">
        <v>7.2444699121852896</v>
      </c>
      <c r="R64" s="13">
        <v>177.8793</v>
      </c>
      <c r="S64" s="191">
        <v>7.60208025329535</v>
      </c>
      <c r="T64" s="13">
        <v>103.6819</v>
      </c>
      <c r="U64" s="191">
        <v>8.1998449681188283</v>
      </c>
      <c r="V64" s="13">
        <v>114.8112</v>
      </c>
      <c r="W64" s="191">
        <v>5.8499923613724096</v>
      </c>
      <c r="X64" s="13">
        <v>247.73589999999999</v>
      </c>
      <c r="Y64" s="191">
        <v>6.2014910555958984</v>
      </c>
      <c r="Z64" s="13">
        <v>153.95339999999999</v>
      </c>
      <c r="AA64" s="191">
        <v>4.5882073341673495</v>
      </c>
      <c r="AB64" s="13">
        <v>84.440600000000003</v>
      </c>
      <c r="AC64" s="191">
        <v>7.9952522601686891</v>
      </c>
      <c r="AD64" s="13"/>
      <c r="AE64" s="191"/>
      <c r="AF64" s="13">
        <v>344.23540000000003</v>
      </c>
      <c r="AG64" s="191">
        <v>5.7123369502381198</v>
      </c>
      <c r="AH64" s="13">
        <v>102.82899999999999</v>
      </c>
      <c r="AI64" s="191">
        <v>7.9103648289879285</v>
      </c>
      <c r="AJ64" s="13">
        <v>94.776300000000006</v>
      </c>
      <c r="AK64" s="191">
        <v>8.5344046665674913</v>
      </c>
      <c r="AL64" s="13">
        <v>130.90630000000002</v>
      </c>
      <c r="AM64" s="191">
        <v>6.0367933705253289</v>
      </c>
      <c r="AN64" s="13">
        <v>88.385800000000003</v>
      </c>
      <c r="AO64" s="191">
        <v>6.5815134331532894</v>
      </c>
      <c r="AP64" s="13"/>
      <c r="AQ64" s="191"/>
      <c r="AR64" s="13"/>
      <c r="AS64" s="191"/>
      <c r="AT64" s="13"/>
      <c r="AU64" s="191"/>
      <c r="AV64" s="13"/>
      <c r="AW64" s="191"/>
      <c r="AX64" s="13"/>
      <c r="AY64" s="191"/>
      <c r="AZ64" s="13"/>
      <c r="BA64" s="191"/>
      <c r="BB64" s="13"/>
      <c r="BC64" s="191"/>
    </row>
    <row r="65" spans="1:55" s="850" customFormat="1" ht="12.75" customHeight="1">
      <c r="A65" s="1178" t="s">
        <v>4243</v>
      </c>
      <c r="B65" s="1178" t="s">
        <v>4243</v>
      </c>
      <c r="C65" s="1178" t="s">
        <v>4244</v>
      </c>
      <c r="D65" s="13"/>
      <c r="E65" s="191"/>
      <c r="F65" s="13"/>
      <c r="G65" s="191" t="s">
        <v>4287</v>
      </c>
      <c r="H65" s="13"/>
      <c r="I65" s="191" t="s">
        <v>4732</v>
      </c>
      <c r="J65" s="13"/>
      <c r="K65" s="191" t="s">
        <v>4847</v>
      </c>
      <c r="L65" s="13"/>
      <c r="M65" s="191" t="s">
        <v>4919</v>
      </c>
      <c r="N65" s="13"/>
      <c r="O65" s="13" t="s">
        <v>5026</v>
      </c>
      <c r="P65" s="13"/>
      <c r="Q65" s="191" t="s">
        <v>5103</v>
      </c>
      <c r="R65" s="13"/>
      <c r="S65" s="191" t="s">
        <v>5181</v>
      </c>
      <c r="T65" s="13"/>
      <c r="U65" s="191" t="s">
        <v>5240</v>
      </c>
      <c r="V65" s="191"/>
      <c r="W65" s="191" t="s">
        <v>5321</v>
      </c>
      <c r="X65" s="191"/>
      <c r="Y65" s="191" t="s">
        <v>5340</v>
      </c>
      <c r="Z65" s="191"/>
      <c r="AA65" s="191" t="s">
        <v>4704</v>
      </c>
      <c r="AB65" s="191"/>
      <c r="AC65" s="191" t="s">
        <v>5470</v>
      </c>
      <c r="AD65" s="13"/>
      <c r="AE65" s="191"/>
      <c r="AF65" s="191"/>
      <c r="AG65" s="191" t="s">
        <v>5567</v>
      </c>
      <c r="AH65" s="191"/>
      <c r="AI65" s="191" t="s">
        <v>5612</v>
      </c>
      <c r="AJ65" s="13"/>
      <c r="AK65" s="191" t="s">
        <v>5708</v>
      </c>
      <c r="AL65" s="13"/>
      <c r="AM65" s="191" t="s">
        <v>5777</v>
      </c>
      <c r="AN65" s="13"/>
      <c r="AO65" s="191" t="s">
        <v>5831</v>
      </c>
      <c r="AP65" s="13"/>
      <c r="AQ65" s="191"/>
      <c r="AR65" s="13"/>
      <c r="AS65" s="191"/>
      <c r="AT65" s="13"/>
      <c r="AU65" s="191"/>
      <c r="AV65" s="191"/>
      <c r="AW65" s="191"/>
      <c r="AX65" s="191"/>
      <c r="AY65" s="191"/>
      <c r="AZ65" s="191"/>
      <c r="BA65" s="191"/>
      <c r="BB65" s="191"/>
      <c r="BC65" s="191"/>
    </row>
    <row r="66" spans="1:55" s="850" customFormat="1" ht="12.75" customHeight="1">
      <c r="A66" s="508" t="s">
        <v>4206</v>
      </c>
      <c r="B66" s="508" t="s">
        <v>3960</v>
      </c>
      <c r="C66" s="514" t="s">
        <v>4207</v>
      </c>
      <c r="D66" s="13">
        <f>F66+H66+J66+L66+N66+P66+R66+T66+V66+X66+Z66+AB66</f>
        <v>51.155999999999999</v>
      </c>
      <c r="E66" s="191">
        <f>AVERAGE(G66,I66,K66,M66,O66,Q66,S66,U66,W66,Y66,AA66,AC66)</f>
        <v>7.2743234928471985</v>
      </c>
      <c r="F66" s="13">
        <v>14.1203</v>
      </c>
      <c r="G66" s="191">
        <v>11.991263216787182</v>
      </c>
      <c r="H66" s="13">
        <v>0.85019999999999996</v>
      </c>
      <c r="I66" s="191">
        <v>9.9351434956480844</v>
      </c>
      <c r="J66" s="13">
        <v>0.51770000000000005</v>
      </c>
      <c r="K66" s="191">
        <v>7.4459841607108359</v>
      </c>
      <c r="L66" s="13">
        <v>0.53789999999999993</v>
      </c>
      <c r="M66" s="191">
        <v>8.4723034021193495</v>
      </c>
      <c r="N66" s="13">
        <v>2.0880999999999998</v>
      </c>
      <c r="O66" s="191">
        <v>7.3733781906996798</v>
      </c>
      <c r="P66" s="13">
        <v>1.2555000000000001</v>
      </c>
      <c r="Q66" s="191">
        <v>11.217066507367599</v>
      </c>
      <c r="R66" s="13">
        <v>1.403</v>
      </c>
      <c r="S66" s="191">
        <v>6.9687633642195301</v>
      </c>
      <c r="T66" s="13">
        <v>13.670999999999999</v>
      </c>
      <c r="U66" s="191">
        <v>5.8480545680637794</v>
      </c>
      <c r="V66" s="13">
        <v>3.2109000000000001</v>
      </c>
      <c r="W66" s="191">
        <v>3.85458687595378</v>
      </c>
      <c r="X66" s="13">
        <v>3.9916</v>
      </c>
      <c r="Y66" s="191">
        <v>9.0773997895580703</v>
      </c>
      <c r="Z66" s="13">
        <v>1.0129999999999999</v>
      </c>
      <c r="AA66" s="191">
        <v>4.3607166831194499</v>
      </c>
      <c r="AB66" s="13">
        <v>8.4967999999999986</v>
      </c>
      <c r="AC66" s="191">
        <v>0.747221659919028</v>
      </c>
      <c r="AD66" s="13"/>
      <c r="AE66" s="191"/>
      <c r="AF66" s="13">
        <v>35.359300000000005</v>
      </c>
      <c r="AG66" s="191">
        <v>8.0056858591657605</v>
      </c>
      <c r="AH66" s="13">
        <v>1.0874999999999999</v>
      </c>
      <c r="AI66" s="191">
        <v>10.799137471264403</v>
      </c>
      <c r="AJ66" s="13">
        <v>0.44130000000000003</v>
      </c>
      <c r="AK66" s="191">
        <v>11.183537276229298</v>
      </c>
      <c r="AL66" s="13">
        <v>12.142799999999999</v>
      </c>
      <c r="AM66" s="191">
        <v>6.4750896827749793</v>
      </c>
      <c r="AN66" s="13">
        <v>1.6665000000000001</v>
      </c>
      <c r="AO66" s="191">
        <v>5.2320060006000597</v>
      </c>
      <c r="AP66" s="13"/>
      <c r="AQ66" s="191"/>
      <c r="AR66" s="13"/>
      <c r="AS66" s="191"/>
      <c r="AT66" s="13"/>
      <c r="AU66" s="191"/>
      <c r="AV66" s="13"/>
      <c r="AW66" s="191"/>
      <c r="AX66" s="13"/>
      <c r="AY66" s="191"/>
      <c r="AZ66" s="13"/>
      <c r="BA66" s="191"/>
      <c r="BB66" s="13"/>
      <c r="BC66" s="191"/>
    </row>
    <row r="67" spans="1:55" s="850" customFormat="1" ht="12.75" customHeight="1" thickBot="1">
      <c r="A67" s="1179" t="s">
        <v>4243</v>
      </c>
      <c r="B67" s="1179" t="s">
        <v>4243</v>
      </c>
      <c r="C67" s="1179" t="s">
        <v>4244</v>
      </c>
      <c r="D67" s="146"/>
      <c r="E67" s="208"/>
      <c r="F67" s="146"/>
      <c r="G67" s="208" t="s">
        <v>4288</v>
      </c>
      <c r="H67" s="146"/>
      <c r="I67" s="208" t="s">
        <v>4730</v>
      </c>
      <c r="J67" s="146"/>
      <c r="K67" s="208" t="s">
        <v>4848</v>
      </c>
      <c r="L67" s="146"/>
      <c r="M67" s="208" t="s">
        <v>4288</v>
      </c>
      <c r="N67" s="146"/>
      <c r="O67" s="208" t="s">
        <v>5027</v>
      </c>
      <c r="P67" s="146"/>
      <c r="Q67" s="208" t="s">
        <v>5104</v>
      </c>
      <c r="R67" s="146"/>
      <c r="S67" s="208" t="s">
        <v>5182</v>
      </c>
      <c r="T67" s="146"/>
      <c r="U67" s="208" t="s">
        <v>5242</v>
      </c>
      <c r="V67" s="208"/>
      <c r="W67" s="208" t="s">
        <v>5317</v>
      </c>
      <c r="X67" s="208"/>
      <c r="Y67" s="208" t="s">
        <v>4704</v>
      </c>
      <c r="Z67" s="208"/>
      <c r="AA67" s="208" t="s">
        <v>5443</v>
      </c>
      <c r="AB67" s="208"/>
      <c r="AC67" s="208" t="s">
        <v>5471</v>
      </c>
      <c r="AD67" s="146"/>
      <c r="AE67" s="208"/>
      <c r="AF67" s="208"/>
      <c r="AG67" s="208" t="s">
        <v>5568</v>
      </c>
      <c r="AH67" s="208"/>
      <c r="AI67" s="208" t="s">
        <v>5613</v>
      </c>
      <c r="AJ67" s="146"/>
      <c r="AK67" s="208" t="s">
        <v>5709</v>
      </c>
      <c r="AL67" s="146"/>
      <c r="AM67" s="208" t="s">
        <v>5778</v>
      </c>
      <c r="AN67" s="146"/>
      <c r="AO67" s="208" t="s">
        <v>5832</v>
      </c>
      <c r="AP67" s="146"/>
      <c r="AQ67" s="208"/>
      <c r="AR67" s="146"/>
      <c r="AS67" s="208"/>
      <c r="AT67" s="146"/>
      <c r="AU67" s="208"/>
      <c r="AV67" s="208"/>
      <c r="AW67" s="208"/>
      <c r="AX67" s="208"/>
      <c r="AY67" s="208"/>
      <c r="AZ67" s="208"/>
      <c r="BA67" s="208"/>
      <c r="BB67" s="208"/>
      <c r="BC67" s="208"/>
    </row>
    <row r="68" spans="1:55" s="20" customFormat="1" ht="5.0999999999999996" customHeight="1">
      <c r="D68" s="501"/>
      <c r="E68" s="501"/>
      <c r="F68" s="501"/>
      <c r="G68" s="501"/>
      <c r="H68" s="501"/>
      <c r="I68" s="501"/>
      <c r="J68" s="501"/>
      <c r="K68" s="501"/>
      <c r="L68" s="501"/>
      <c r="M68" s="501"/>
      <c r="N68" s="501"/>
      <c r="O68" s="501"/>
      <c r="P68" s="501"/>
      <c r="Q68" s="13"/>
      <c r="R68" s="501"/>
      <c r="S68" s="501"/>
      <c r="T68" s="501"/>
      <c r="U68" s="501"/>
      <c r="V68" s="501"/>
      <c r="W68" s="501"/>
      <c r="X68" s="501"/>
      <c r="Y68" s="501"/>
      <c r="Z68" s="501"/>
      <c r="AA68" s="501"/>
      <c r="AB68" s="501"/>
      <c r="AD68" s="501"/>
      <c r="AE68" s="501"/>
      <c r="AF68" s="501"/>
      <c r="AG68" s="501"/>
      <c r="AH68" s="501"/>
      <c r="AI68" s="501"/>
      <c r="AJ68" s="501"/>
      <c r="AK68" s="501"/>
      <c r="AL68" s="501"/>
      <c r="AM68" s="501"/>
      <c r="AN68" s="501"/>
      <c r="AO68" s="501"/>
      <c r="AP68" s="501"/>
      <c r="AQ68" s="13"/>
      <c r="AR68" s="501"/>
      <c r="AS68" s="501"/>
      <c r="AT68" s="501"/>
      <c r="AU68" s="501"/>
      <c r="AV68" s="501"/>
      <c r="AW68" s="501"/>
      <c r="AX68" s="501"/>
      <c r="AY68" s="501"/>
      <c r="AZ68" s="501"/>
      <c r="BA68" s="501"/>
      <c r="BB68" s="501"/>
    </row>
    <row r="69" spans="1:55" s="20" customFormat="1" ht="12.75" customHeight="1">
      <c r="A69" s="20" t="s">
        <v>2543</v>
      </c>
      <c r="B69" s="20" t="s">
        <v>2544</v>
      </c>
      <c r="C69" s="20" t="s">
        <v>2545</v>
      </c>
    </row>
    <row r="70" spans="1:55" s="20" customFormat="1" ht="12.75" customHeight="1">
      <c r="A70" s="22" t="s">
        <v>2546</v>
      </c>
      <c r="B70" s="22" t="s">
        <v>2548</v>
      </c>
      <c r="C70" s="22" t="s">
        <v>2547</v>
      </c>
      <c r="D70" s="1054"/>
      <c r="E70" s="1054"/>
      <c r="F70" s="1054"/>
      <c r="G70" s="1054"/>
      <c r="H70" s="1054"/>
      <c r="I70" s="1054"/>
      <c r="J70" s="1054"/>
      <c r="K70" s="1054"/>
      <c r="L70" s="1054"/>
      <c r="M70" s="1054"/>
      <c r="N70" s="1054"/>
      <c r="O70" s="1054"/>
      <c r="P70" s="1054"/>
      <c r="Q70" s="1054"/>
      <c r="R70" s="1054"/>
      <c r="S70" s="1054"/>
      <c r="T70" s="1054"/>
      <c r="U70" s="1054"/>
      <c r="V70" s="1054"/>
      <c r="W70" s="1054"/>
      <c r="X70" s="1054"/>
      <c r="Y70" s="1054"/>
      <c r="Z70" s="1054"/>
      <c r="AA70" s="1054"/>
      <c r="AB70" s="1054"/>
      <c r="AC70" s="1054"/>
      <c r="AD70" s="1054"/>
      <c r="AE70" s="1054"/>
      <c r="AF70" s="1054"/>
      <c r="AG70" s="1054"/>
      <c r="AH70" s="1054"/>
      <c r="AI70" s="1054"/>
      <c r="AJ70" s="1054"/>
      <c r="AK70" s="1054"/>
      <c r="AL70" s="1054"/>
      <c r="AM70" s="1054"/>
      <c r="AN70" s="1054"/>
      <c r="AO70" s="1054"/>
      <c r="AP70" s="1054"/>
      <c r="AQ70" s="1054"/>
      <c r="AR70" s="1054"/>
      <c r="AS70" s="1054"/>
      <c r="AT70" s="1054"/>
      <c r="AU70" s="1054"/>
      <c r="AV70" s="1054"/>
      <c r="AW70" s="1054"/>
      <c r="AX70" s="1054"/>
      <c r="AY70" s="1054"/>
      <c r="AZ70" s="1054"/>
      <c r="BA70" s="1054"/>
      <c r="BB70" s="1054"/>
      <c r="BC70" s="1054"/>
    </row>
    <row r="71" spans="1:55" s="20" customFormat="1" ht="12.75" customHeight="1">
      <c r="A71" s="20" t="s">
        <v>4974</v>
      </c>
      <c r="B71" s="20" t="s">
        <v>4229</v>
      </c>
      <c r="C71" s="20" t="s">
        <v>4230</v>
      </c>
      <c r="D71" s="1054"/>
      <c r="E71" s="1054"/>
      <c r="F71" s="1054"/>
      <c r="G71" s="1054"/>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4"/>
      <c r="AY71" s="1054"/>
      <c r="AZ71" s="1054"/>
      <c r="BA71" s="1054"/>
      <c r="BB71" s="1054"/>
      <c r="BC71" s="1054"/>
    </row>
  </sheetData>
  <mergeCells count="31">
    <mergeCell ref="D6:E7"/>
    <mergeCell ref="A6:A10"/>
    <mergeCell ref="B6:B10"/>
    <mergeCell ref="C6:C10"/>
    <mergeCell ref="F6:AC6"/>
    <mergeCell ref="F7:G7"/>
    <mergeCell ref="H7:I7"/>
    <mergeCell ref="J7:K7"/>
    <mergeCell ref="L7:M7"/>
    <mergeCell ref="N7:O7"/>
    <mergeCell ref="P7:Q7"/>
    <mergeCell ref="R7:S7"/>
    <mergeCell ref="T7:U7"/>
    <mergeCell ref="V7:W7"/>
    <mergeCell ref="X7:Y7"/>
    <mergeCell ref="Z7:AA7"/>
    <mergeCell ref="AB7:AC7"/>
    <mergeCell ref="AD6:AE7"/>
    <mergeCell ref="AF6:BC6"/>
    <mergeCell ref="AF7:AG7"/>
    <mergeCell ref="AH7:AI7"/>
    <mergeCell ref="AJ7:AK7"/>
    <mergeCell ref="AL7:AM7"/>
    <mergeCell ref="AN7:AO7"/>
    <mergeCell ref="AP7:AQ7"/>
    <mergeCell ref="AR7:AS7"/>
    <mergeCell ref="AT7:AU7"/>
    <mergeCell ref="AV7:AW7"/>
    <mergeCell ref="AX7:AY7"/>
    <mergeCell ref="AZ7:BA7"/>
    <mergeCell ref="BB7:BC7"/>
  </mergeCells>
  <hyperlinks>
    <hyperlink ref="A1" location="Содержание!A1" display="Вернутся в СОДЕРЖАНИЕ"/>
    <hyperlink ref="C1" location="Содержание!A1" display="Вернутся в СОДЕРЖАНИЕ"/>
    <hyperlink ref="B1" location="Содержание!A1" display="Вернутся в СОДЕРЖАНИЕ"/>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1"/>
  <sheetViews>
    <sheetView zoomScale="80" zoomScaleNormal="80" workbookViewId="0">
      <pane xSplit="3" ySplit="10" topLeftCell="AB11"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55" width="14.5703125" style="24" customWidth="1"/>
    <col min="56" max="16384" width="9.140625" style="24"/>
  </cols>
  <sheetData>
    <row r="1" spans="1:55" ht="15" customHeight="1">
      <c r="A1" s="49" t="s">
        <v>595</v>
      </c>
      <c r="B1" s="49" t="s">
        <v>202</v>
      </c>
      <c r="C1" s="49" t="s">
        <v>596</v>
      </c>
    </row>
    <row r="2" spans="1:55" ht="5.0999999999999996" customHeight="1">
      <c r="A2" s="49"/>
      <c r="B2" s="49"/>
      <c r="C2" s="49"/>
    </row>
    <row r="3" spans="1:55" s="26" customFormat="1" ht="18.75" customHeight="1">
      <c r="A3" s="26" t="s">
        <v>4886</v>
      </c>
      <c r="B3" s="26" t="s">
        <v>4800</v>
      </c>
      <c r="C3" s="26" t="s">
        <v>4882</v>
      </c>
      <c r="G3" s="1180"/>
      <c r="H3" s="1180"/>
      <c r="I3" s="1180"/>
      <c r="J3" s="1180"/>
      <c r="K3" s="1180"/>
      <c r="L3" s="1180"/>
      <c r="M3" s="1180"/>
      <c r="N3" s="1180"/>
      <c r="O3" s="1180"/>
      <c r="P3" s="1180"/>
      <c r="Q3" s="1180"/>
      <c r="R3" s="1180"/>
      <c r="S3" s="1180"/>
      <c r="T3" s="1180"/>
      <c r="U3" s="1180"/>
      <c r="V3" s="1180"/>
      <c r="W3" s="1180"/>
      <c r="X3" s="1180"/>
      <c r="Y3" s="1180"/>
      <c r="Z3" s="1180"/>
      <c r="AA3" s="1180"/>
      <c r="AB3" s="1180"/>
      <c r="AC3" s="1180"/>
      <c r="AG3" s="1180"/>
      <c r="AH3" s="1180"/>
      <c r="AI3" s="1180"/>
      <c r="AJ3" s="1180"/>
      <c r="AK3" s="1180"/>
      <c r="AL3" s="1180"/>
      <c r="AM3" s="1180"/>
      <c r="AN3" s="1180"/>
      <c r="AO3" s="1180"/>
      <c r="AP3" s="1180"/>
      <c r="AQ3" s="1180"/>
      <c r="AR3" s="1180"/>
      <c r="AS3" s="1180"/>
      <c r="AT3" s="1180"/>
      <c r="AU3" s="1180"/>
      <c r="AV3" s="1180"/>
      <c r="AW3" s="1180"/>
      <c r="AX3" s="1180"/>
      <c r="AY3" s="1180"/>
      <c r="AZ3" s="1180"/>
      <c r="BA3" s="1180"/>
      <c r="BB3" s="1180"/>
      <c r="BC3" s="1180"/>
    </row>
    <row r="4" spans="1:55" s="20" customFormat="1" ht="5.0999999999999996" customHeight="1">
      <c r="A4" s="1181"/>
      <c r="B4" s="1181"/>
      <c r="C4" s="1181"/>
    </row>
    <row r="5" spans="1:55" s="20" customFormat="1" ht="12.75" customHeight="1" thickBot="1">
      <c r="A5" s="54" t="s">
        <v>3155</v>
      </c>
      <c r="B5" s="54" t="s">
        <v>3155</v>
      </c>
      <c r="C5" s="54" t="s">
        <v>3156</v>
      </c>
      <c r="D5" s="213"/>
      <c r="E5" s="213"/>
      <c r="F5" s="213"/>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213"/>
      <c r="AE5" s="213"/>
      <c r="AF5" s="213"/>
      <c r="AG5" s="1182"/>
      <c r="AH5" s="1182"/>
      <c r="AI5" s="1182"/>
      <c r="AJ5" s="1182"/>
      <c r="AK5" s="1182"/>
      <c r="AL5" s="1182"/>
      <c r="AM5" s="1182"/>
      <c r="AN5" s="1182"/>
      <c r="AO5" s="1182"/>
      <c r="AP5" s="1182"/>
      <c r="AQ5" s="1182"/>
      <c r="AR5" s="1182"/>
      <c r="AS5" s="1182"/>
      <c r="AT5" s="1182"/>
      <c r="AU5" s="1182"/>
      <c r="AV5" s="1182"/>
      <c r="AW5" s="1182"/>
      <c r="AX5" s="1182"/>
      <c r="AY5" s="1182"/>
      <c r="AZ5" s="1182"/>
      <c r="BA5" s="1182"/>
      <c r="BB5" s="1182"/>
      <c r="BC5" s="1182"/>
    </row>
    <row r="6" spans="1:55" s="852" customFormat="1" ht="17.100000000000001" customHeight="1">
      <c r="A6" s="1445"/>
      <c r="B6" s="1445"/>
      <c r="C6" s="1445"/>
      <c r="D6" s="1457">
        <v>2018</v>
      </c>
      <c r="E6" s="1458"/>
      <c r="F6" s="1466">
        <v>2018</v>
      </c>
      <c r="G6" s="1467"/>
      <c r="H6" s="1467"/>
      <c r="I6" s="1467"/>
      <c r="J6" s="1467"/>
      <c r="K6" s="1467"/>
      <c r="L6" s="1467"/>
      <c r="M6" s="1467"/>
      <c r="N6" s="1467"/>
      <c r="O6" s="1467"/>
      <c r="P6" s="1467"/>
      <c r="Q6" s="1467"/>
      <c r="R6" s="1467"/>
      <c r="S6" s="1467"/>
      <c r="T6" s="1467"/>
      <c r="U6" s="1467"/>
      <c r="V6" s="1467"/>
      <c r="W6" s="1467"/>
      <c r="X6" s="1467"/>
      <c r="Y6" s="1467"/>
      <c r="Z6" s="1467"/>
      <c r="AA6" s="1467"/>
      <c r="AB6" s="1467"/>
      <c r="AC6" s="1414"/>
      <c r="AD6" s="1457">
        <v>2019</v>
      </c>
      <c r="AE6" s="1458"/>
      <c r="AF6" s="1466">
        <v>2019</v>
      </c>
      <c r="AG6" s="1467"/>
      <c r="AH6" s="1467"/>
      <c r="AI6" s="1467"/>
      <c r="AJ6" s="1467"/>
      <c r="AK6" s="1467"/>
      <c r="AL6" s="1467"/>
      <c r="AM6" s="1467"/>
      <c r="AN6" s="1467"/>
      <c r="AO6" s="1467"/>
      <c r="AP6" s="1467"/>
      <c r="AQ6" s="1467"/>
      <c r="AR6" s="1467"/>
      <c r="AS6" s="1467"/>
      <c r="AT6" s="1467"/>
      <c r="AU6" s="1467"/>
      <c r="AV6" s="1467"/>
      <c r="AW6" s="1467"/>
      <c r="AX6" s="1467"/>
      <c r="AY6" s="1467"/>
      <c r="AZ6" s="1467"/>
      <c r="BA6" s="1467"/>
      <c r="BB6" s="1467"/>
      <c r="BC6" s="1414"/>
    </row>
    <row r="7" spans="1:55" s="852" customFormat="1" ht="17.100000000000001" customHeight="1">
      <c r="A7" s="1465"/>
      <c r="B7" s="1465"/>
      <c r="C7" s="1465"/>
      <c r="D7" s="1459"/>
      <c r="E7" s="1460"/>
      <c r="F7" s="1464" t="s">
        <v>777</v>
      </c>
      <c r="G7" s="1464"/>
      <c r="H7" s="1464" t="s">
        <v>778</v>
      </c>
      <c r="I7" s="1464"/>
      <c r="J7" s="1464" t="s">
        <v>779</v>
      </c>
      <c r="K7" s="1464"/>
      <c r="L7" s="1464" t="s">
        <v>780</v>
      </c>
      <c r="M7" s="1464"/>
      <c r="N7" s="1464" t="s">
        <v>781</v>
      </c>
      <c r="O7" s="1464"/>
      <c r="P7" s="1464" t="s">
        <v>782</v>
      </c>
      <c r="Q7" s="1464"/>
      <c r="R7" s="1464" t="s">
        <v>783</v>
      </c>
      <c r="S7" s="1464"/>
      <c r="T7" s="1464" t="s">
        <v>784</v>
      </c>
      <c r="U7" s="1464"/>
      <c r="V7" s="1464" t="s">
        <v>785</v>
      </c>
      <c r="W7" s="1464"/>
      <c r="X7" s="1464" t="s">
        <v>786</v>
      </c>
      <c r="Y7" s="1464"/>
      <c r="Z7" s="1464" t="s">
        <v>787</v>
      </c>
      <c r="AA7" s="1464"/>
      <c r="AB7" s="1464" t="s">
        <v>788</v>
      </c>
      <c r="AC7" s="1464"/>
      <c r="AD7" s="1459"/>
      <c r="AE7" s="1460"/>
      <c r="AF7" s="1464" t="s">
        <v>777</v>
      </c>
      <c r="AG7" s="1464"/>
      <c r="AH7" s="1464" t="s">
        <v>778</v>
      </c>
      <c r="AI7" s="1464"/>
      <c r="AJ7" s="1464" t="s">
        <v>779</v>
      </c>
      <c r="AK7" s="1464"/>
      <c r="AL7" s="1464" t="s">
        <v>780</v>
      </c>
      <c r="AM7" s="1464"/>
      <c r="AN7" s="1464" t="s">
        <v>781</v>
      </c>
      <c r="AO7" s="1464"/>
      <c r="AP7" s="1464" t="s">
        <v>782</v>
      </c>
      <c r="AQ7" s="1464"/>
      <c r="AR7" s="1464" t="s">
        <v>783</v>
      </c>
      <c r="AS7" s="1464"/>
      <c r="AT7" s="1464" t="s">
        <v>784</v>
      </c>
      <c r="AU7" s="1464"/>
      <c r="AV7" s="1464" t="s">
        <v>785</v>
      </c>
      <c r="AW7" s="1464"/>
      <c r="AX7" s="1464" t="s">
        <v>786</v>
      </c>
      <c r="AY7" s="1464"/>
      <c r="AZ7" s="1464" t="s">
        <v>787</v>
      </c>
      <c r="BA7" s="1464"/>
      <c r="BB7" s="1464" t="s">
        <v>788</v>
      </c>
      <c r="BC7" s="1464"/>
    </row>
    <row r="8" spans="1:55" s="852" customFormat="1" ht="51">
      <c r="A8" s="1465"/>
      <c r="B8" s="1465"/>
      <c r="C8" s="1465"/>
      <c r="D8" s="1174" t="s">
        <v>4201</v>
      </c>
      <c r="E8" s="1174" t="s">
        <v>4202</v>
      </c>
      <c r="F8" s="1174" t="s">
        <v>4201</v>
      </c>
      <c r="G8" s="1174" t="s">
        <v>4202</v>
      </c>
      <c r="H8" s="1174" t="s">
        <v>4201</v>
      </c>
      <c r="I8" s="1174" t="s">
        <v>4202</v>
      </c>
      <c r="J8" s="1174" t="s">
        <v>4201</v>
      </c>
      <c r="K8" s="1174" t="s">
        <v>4202</v>
      </c>
      <c r="L8" s="1174" t="s">
        <v>4201</v>
      </c>
      <c r="M8" s="1174" t="s">
        <v>4202</v>
      </c>
      <c r="N8" s="1174" t="s">
        <v>4201</v>
      </c>
      <c r="O8" s="1174" t="s">
        <v>4202</v>
      </c>
      <c r="P8" s="1174" t="s">
        <v>4201</v>
      </c>
      <c r="Q8" s="1174" t="s">
        <v>4202</v>
      </c>
      <c r="R8" s="1174" t="s">
        <v>4201</v>
      </c>
      <c r="S8" s="1174" t="s">
        <v>4202</v>
      </c>
      <c r="T8" s="1174" t="s">
        <v>4201</v>
      </c>
      <c r="U8" s="1174" t="s">
        <v>4202</v>
      </c>
      <c r="V8" s="1174" t="s">
        <v>4201</v>
      </c>
      <c r="W8" s="1174" t="s">
        <v>4202</v>
      </c>
      <c r="X8" s="1174" t="s">
        <v>4201</v>
      </c>
      <c r="Y8" s="1174" t="s">
        <v>4202</v>
      </c>
      <c r="Z8" s="1174" t="s">
        <v>4201</v>
      </c>
      <c r="AA8" s="1174" t="s">
        <v>4202</v>
      </c>
      <c r="AB8" s="1174" t="s">
        <v>4201</v>
      </c>
      <c r="AC8" s="1174" t="s">
        <v>4202</v>
      </c>
      <c r="AD8" s="1174" t="s">
        <v>4201</v>
      </c>
      <c r="AE8" s="1174" t="s">
        <v>4202</v>
      </c>
      <c r="AF8" s="1174" t="s">
        <v>4201</v>
      </c>
      <c r="AG8" s="1174" t="s">
        <v>4202</v>
      </c>
      <c r="AH8" s="1174" t="s">
        <v>4201</v>
      </c>
      <c r="AI8" s="1174" t="s">
        <v>4202</v>
      </c>
      <c r="AJ8" s="1174" t="s">
        <v>4201</v>
      </c>
      <c r="AK8" s="1174" t="s">
        <v>4202</v>
      </c>
      <c r="AL8" s="1174" t="s">
        <v>4201</v>
      </c>
      <c r="AM8" s="1174" t="s">
        <v>4202</v>
      </c>
      <c r="AN8" s="1174" t="s">
        <v>4201</v>
      </c>
      <c r="AO8" s="1174" t="s">
        <v>4202</v>
      </c>
      <c r="AP8" s="1174" t="s">
        <v>4201</v>
      </c>
      <c r="AQ8" s="1174" t="s">
        <v>4202</v>
      </c>
      <c r="AR8" s="1174" t="s">
        <v>4201</v>
      </c>
      <c r="AS8" s="1174" t="s">
        <v>4202</v>
      </c>
      <c r="AT8" s="1174" t="s">
        <v>4201</v>
      </c>
      <c r="AU8" s="1174" t="s">
        <v>4202</v>
      </c>
      <c r="AV8" s="1174" t="s">
        <v>4201</v>
      </c>
      <c r="AW8" s="1174" t="s">
        <v>4202</v>
      </c>
      <c r="AX8" s="1174" t="s">
        <v>4201</v>
      </c>
      <c r="AY8" s="1174" t="s">
        <v>4202</v>
      </c>
      <c r="AZ8" s="1174" t="s">
        <v>4201</v>
      </c>
      <c r="BA8" s="1174" t="s">
        <v>4202</v>
      </c>
      <c r="BB8" s="1174" t="s">
        <v>4201</v>
      </c>
      <c r="BC8" s="1174" t="s">
        <v>4202</v>
      </c>
    </row>
    <row r="9" spans="1:55" s="852" customFormat="1" ht="25.5">
      <c r="A9" s="1465"/>
      <c r="B9" s="1465"/>
      <c r="C9" s="1465"/>
      <c r="D9" s="1174" t="s">
        <v>4200</v>
      </c>
      <c r="E9" s="1174" t="s">
        <v>4199</v>
      </c>
      <c r="F9" s="1174" t="s">
        <v>4200</v>
      </c>
      <c r="G9" s="1174" t="s">
        <v>4199</v>
      </c>
      <c r="H9" s="1174" t="s">
        <v>4200</v>
      </c>
      <c r="I9" s="1174" t="s">
        <v>4199</v>
      </c>
      <c r="J9" s="1174" t="s">
        <v>4200</v>
      </c>
      <c r="K9" s="1174" t="s">
        <v>4199</v>
      </c>
      <c r="L9" s="1174" t="s">
        <v>4200</v>
      </c>
      <c r="M9" s="1174" t="s">
        <v>4199</v>
      </c>
      <c r="N9" s="1174" t="s">
        <v>4200</v>
      </c>
      <c r="O9" s="1174" t="s">
        <v>4199</v>
      </c>
      <c r="P9" s="1174" t="s">
        <v>4200</v>
      </c>
      <c r="Q9" s="1174" t="s">
        <v>4199</v>
      </c>
      <c r="R9" s="1174" t="s">
        <v>4200</v>
      </c>
      <c r="S9" s="1174" t="s">
        <v>4199</v>
      </c>
      <c r="T9" s="1174" t="s">
        <v>4200</v>
      </c>
      <c r="U9" s="1174" t="s">
        <v>4199</v>
      </c>
      <c r="V9" s="1174" t="s">
        <v>4200</v>
      </c>
      <c r="W9" s="1174" t="s">
        <v>4199</v>
      </c>
      <c r="X9" s="1174" t="s">
        <v>4200</v>
      </c>
      <c r="Y9" s="1174" t="s">
        <v>4199</v>
      </c>
      <c r="Z9" s="1174" t="s">
        <v>4200</v>
      </c>
      <c r="AA9" s="1174" t="s">
        <v>4199</v>
      </c>
      <c r="AB9" s="1174" t="s">
        <v>4200</v>
      </c>
      <c r="AC9" s="1174" t="s">
        <v>4199</v>
      </c>
      <c r="AD9" s="1174" t="s">
        <v>4200</v>
      </c>
      <c r="AE9" s="1174" t="s">
        <v>4199</v>
      </c>
      <c r="AF9" s="1174" t="s">
        <v>4200</v>
      </c>
      <c r="AG9" s="1174" t="s">
        <v>4199</v>
      </c>
      <c r="AH9" s="1174" t="s">
        <v>4200</v>
      </c>
      <c r="AI9" s="1174" t="s">
        <v>4199</v>
      </c>
      <c r="AJ9" s="1174" t="s">
        <v>4200</v>
      </c>
      <c r="AK9" s="1174" t="s">
        <v>4199</v>
      </c>
      <c r="AL9" s="1174" t="s">
        <v>4200</v>
      </c>
      <c r="AM9" s="1174" t="s">
        <v>4199</v>
      </c>
      <c r="AN9" s="1174" t="s">
        <v>4200</v>
      </c>
      <c r="AO9" s="1174" t="s">
        <v>4199</v>
      </c>
      <c r="AP9" s="1174" t="s">
        <v>4200</v>
      </c>
      <c r="AQ9" s="1174" t="s">
        <v>4199</v>
      </c>
      <c r="AR9" s="1174" t="s">
        <v>4200</v>
      </c>
      <c r="AS9" s="1174" t="s">
        <v>4199</v>
      </c>
      <c r="AT9" s="1174" t="s">
        <v>4200</v>
      </c>
      <c r="AU9" s="1174" t="s">
        <v>4199</v>
      </c>
      <c r="AV9" s="1174" t="s">
        <v>4200</v>
      </c>
      <c r="AW9" s="1174" t="s">
        <v>4199</v>
      </c>
      <c r="AX9" s="1174" t="s">
        <v>4200</v>
      </c>
      <c r="AY9" s="1174" t="s">
        <v>4199</v>
      </c>
      <c r="AZ9" s="1174" t="s">
        <v>4200</v>
      </c>
      <c r="BA9" s="1174" t="s">
        <v>4199</v>
      </c>
      <c r="BB9" s="1174" t="s">
        <v>4200</v>
      </c>
      <c r="BC9" s="1174" t="s">
        <v>4199</v>
      </c>
    </row>
    <row r="10" spans="1:55" s="852" customFormat="1" ht="39" thickBot="1">
      <c r="A10" s="1446"/>
      <c r="B10" s="1446"/>
      <c r="C10" s="1446"/>
      <c r="D10" s="1175" t="s">
        <v>4203</v>
      </c>
      <c r="E10" s="1175" t="s">
        <v>4204</v>
      </c>
      <c r="F10" s="1175" t="s">
        <v>4203</v>
      </c>
      <c r="G10" s="1175" t="s">
        <v>4204</v>
      </c>
      <c r="H10" s="1175" t="s">
        <v>4203</v>
      </c>
      <c r="I10" s="1175" t="s">
        <v>4204</v>
      </c>
      <c r="J10" s="1175" t="s">
        <v>4203</v>
      </c>
      <c r="K10" s="1175" t="s">
        <v>4204</v>
      </c>
      <c r="L10" s="1175" t="s">
        <v>4203</v>
      </c>
      <c r="M10" s="1175" t="s">
        <v>4204</v>
      </c>
      <c r="N10" s="1175" t="s">
        <v>4203</v>
      </c>
      <c r="O10" s="1175" t="s">
        <v>4204</v>
      </c>
      <c r="P10" s="1175" t="s">
        <v>4203</v>
      </c>
      <c r="Q10" s="1175" t="s">
        <v>4204</v>
      </c>
      <c r="R10" s="1175" t="s">
        <v>4203</v>
      </c>
      <c r="S10" s="1175" t="s">
        <v>4204</v>
      </c>
      <c r="T10" s="1175" t="s">
        <v>4203</v>
      </c>
      <c r="U10" s="1175" t="s">
        <v>4204</v>
      </c>
      <c r="V10" s="1175" t="s">
        <v>4203</v>
      </c>
      <c r="W10" s="1175" t="s">
        <v>4204</v>
      </c>
      <c r="X10" s="1175" t="s">
        <v>4203</v>
      </c>
      <c r="Y10" s="1175" t="s">
        <v>4204</v>
      </c>
      <c r="Z10" s="1175" t="s">
        <v>4203</v>
      </c>
      <c r="AA10" s="1175" t="s">
        <v>4204</v>
      </c>
      <c r="AB10" s="1175" t="s">
        <v>4203</v>
      </c>
      <c r="AC10" s="1175" t="s">
        <v>4204</v>
      </c>
      <c r="AD10" s="1175" t="s">
        <v>4203</v>
      </c>
      <c r="AE10" s="1175" t="s">
        <v>4204</v>
      </c>
      <c r="AF10" s="1175" t="s">
        <v>4203</v>
      </c>
      <c r="AG10" s="1175" t="s">
        <v>4204</v>
      </c>
      <c r="AH10" s="1175" t="s">
        <v>4203</v>
      </c>
      <c r="AI10" s="1175" t="s">
        <v>4204</v>
      </c>
      <c r="AJ10" s="1175" t="s">
        <v>4203</v>
      </c>
      <c r="AK10" s="1175" t="s">
        <v>4204</v>
      </c>
      <c r="AL10" s="1175" t="s">
        <v>4203</v>
      </c>
      <c r="AM10" s="1175" t="s">
        <v>4204</v>
      </c>
      <c r="AN10" s="1175" t="s">
        <v>4203</v>
      </c>
      <c r="AO10" s="1175" t="s">
        <v>4204</v>
      </c>
      <c r="AP10" s="1175" t="s">
        <v>4203</v>
      </c>
      <c r="AQ10" s="1175" t="s">
        <v>4204</v>
      </c>
      <c r="AR10" s="1175" t="s">
        <v>4203</v>
      </c>
      <c r="AS10" s="1175" t="s">
        <v>4204</v>
      </c>
      <c r="AT10" s="1175" t="s">
        <v>4203</v>
      </c>
      <c r="AU10" s="1175" t="s">
        <v>4204</v>
      </c>
      <c r="AV10" s="1175" t="s">
        <v>4203</v>
      </c>
      <c r="AW10" s="1175" t="s">
        <v>4204</v>
      </c>
      <c r="AX10" s="1175" t="s">
        <v>4203</v>
      </c>
      <c r="AY10" s="1175" t="s">
        <v>4204</v>
      </c>
      <c r="AZ10" s="1175" t="s">
        <v>4203</v>
      </c>
      <c r="BA10" s="1175" t="s">
        <v>4204</v>
      </c>
      <c r="BB10" s="1175" t="s">
        <v>4203</v>
      </c>
      <c r="BC10" s="1175" t="s">
        <v>4204</v>
      </c>
    </row>
    <row r="11" spans="1:55" s="852" customFormat="1" ht="5.0999999999999996" customHeight="1">
      <c r="A11" s="1251"/>
      <c r="B11" s="1251"/>
      <c r="C11" s="1250"/>
      <c r="D11" s="1"/>
      <c r="E11" s="1"/>
      <c r="F11" s="1"/>
      <c r="G11" s="3"/>
      <c r="H11" s="3"/>
      <c r="I11" s="3"/>
      <c r="J11" s="3"/>
      <c r="K11" s="3"/>
      <c r="L11" s="3"/>
      <c r="M11" s="3"/>
      <c r="N11" s="3"/>
      <c r="O11" s="3"/>
      <c r="P11" s="3"/>
      <c r="Q11" s="3"/>
      <c r="R11" s="3"/>
      <c r="S11" s="3"/>
      <c r="T11" s="3"/>
      <c r="U11" s="3"/>
      <c r="V11" s="3"/>
      <c r="W11" s="3"/>
      <c r="X11" s="3"/>
      <c r="Y11" s="3"/>
      <c r="Z11" s="3"/>
      <c r="AA11" s="3"/>
      <c r="AB11" s="3"/>
      <c r="AC11" s="3"/>
      <c r="AD11" s="1"/>
      <c r="AE11" s="1"/>
      <c r="AF11" s="1"/>
      <c r="AG11" s="3"/>
      <c r="AH11" s="3"/>
      <c r="AI11" s="3"/>
      <c r="AJ11" s="3"/>
      <c r="AK11" s="3"/>
      <c r="AL11" s="3"/>
      <c r="AM11" s="3"/>
      <c r="AN11" s="3"/>
      <c r="AO11" s="3"/>
      <c r="AP11" s="3"/>
      <c r="AQ11" s="3"/>
      <c r="AR11" s="3"/>
      <c r="AS11" s="3"/>
      <c r="AT11" s="3"/>
      <c r="AU11" s="3"/>
      <c r="AV11" s="3"/>
      <c r="AW11" s="3"/>
      <c r="AX11" s="3"/>
      <c r="AY11" s="3"/>
      <c r="AZ11" s="3"/>
      <c r="BA11" s="3"/>
      <c r="BB11" s="3"/>
      <c r="BC11" s="3"/>
    </row>
    <row r="12" spans="1:55" s="27" customFormat="1" ht="12.75">
      <c r="A12" s="502" t="s">
        <v>4322</v>
      </c>
      <c r="B12" s="502" t="s">
        <v>3956</v>
      </c>
      <c r="C12" s="1183" t="s">
        <v>4304</v>
      </c>
      <c r="D12" s="61">
        <f>F12+H12+J12+L12+N12+P12+R12+T12+V12+X12+Z12+AB12</f>
        <v>328293.88309999998</v>
      </c>
      <c r="E12" s="871">
        <f>AVERAGE(G12,I12,K12,M12,O12,Q12,S12,U12,W12,Y12,AA12,AC12)</f>
        <v>2.4196300977653533</v>
      </c>
      <c r="F12" s="61">
        <v>20751.929899999999</v>
      </c>
      <c r="G12" s="871">
        <v>2.9639854989583427</v>
      </c>
      <c r="H12" s="61">
        <v>23474.3148</v>
      </c>
      <c r="I12" s="871">
        <v>2.6698751666225427</v>
      </c>
      <c r="J12" s="61">
        <v>26198.253499999999</v>
      </c>
      <c r="K12" s="871">
        <v>2.5066900482507353</v>
      </c>
      <c r="L12" s="61">
        <v>26887.996999999999</v>
      </c>
      <c r="M12" s="871">
        <v>2.4245419107641202</v>
      </c>
      <c r="N12" s="61">
        <v>28163.7435</v>
      </c>
      <c r="O12" s="871">
        <v>2.77429194520963</v>
      </c>
      <c r="P12" s="61">
        <v>28878.9103</v>
      </c>
      <c r="Q12" s="871">
        <v>2.3870711509498999</v>
      </c>
      <c r="R12" s="61">
        <v>28320.1721</v>
      </c>
      <c r="S12" s="871">
        <v>2.3995884220986103</v>
      </c>
      <c r="T12" s="61">
        <v>27046.7032</v>
      </c>
      <c r="U12" s="871">
        <v>2.4761377612558699</v>
      </c>
      <c r="V12" s="61">
        <v>24845.160600000003</v>
      </c>
      <c r="W12" s="871">
        <v>2.2575520625131298</v>
      </c>
      <c r="X12" s="61">
        <v>29129.837600000003</v>
      </c>
      <c r="Y12" s="871">
        <v>2.3122218925106499</v>
      </c>
      <c r="Z12" s="61">
        <v>28734.2827</v>
      </c>
      <c r="AA12" s="871">
        <v>2.3631017734784101</v>
      </c>
      <c r="AB12" s="61">
        <v>35862.577899999997</v>
      </c>
      <c r="AC12" s="871">
        <v>1.5005035405722997</v>
      </c>
      <c r="AD12" s="61"/>
      <c r="AE12" s="871"/>
      <c r="AF12" s="61">
        <v>23169.238100000002</v>
      </c>
      <c r="AG12" s="871">
        <v>1.8421035149187699</v>
      </c>
      <c r="AH12" s="61">
        <v>25890.5942</v>
      </c>
      <c r="AI12" s="871">
        <v>1.6747135528082999</v>
      </c>
      <c r="AJ12" s="61">
        <v>29700.8763</v>
      </c>
      <c r="AK12" s="871">
        <v>1.3268930352065098</v>
      </c>
      <c r="AL12" s="61">
        <v>33501.826199999996</v>
      </c>
      <c r="AM12" s="871">
        <v>1.5320239202064798</v>
      </c>
      <c r="AN12" s="61">
        <v>32637.436600000001</v>
      </c>
      <c r="AO12" s="871">
        <v>1.4731510459678701</v>
      </c>
      <c r="AP12" s="61"/>
      <c r="AQ12" s="871"/>
      <c r="AR12" s="61"/>
      <c r="AS12" s="871"/>
      <c r="AT12" s="61"/>
      <c r="AU12" s="871"/>
      <c r="AV12" s="61"/>
      <c r="AW12" s="871"/>
      <c r="AX12" s="61"/>
      <c r="AY12" s="871"/>
      <c r="AZ12" s="61"/>
      <c r="BA12" s="871"/>
      <c r="BB12" s="61"/>
      <c r="BC12" s="871"/>
    </row>
    <row r="13" spans="1:55" s="27" customFormat="1" ht="12.75" customHeight="1">
      <c r="A13" s="503" t="s">
        <v>723</v>
      </c>
      <c r="B13" s="503" t="s">
        <v>40</v>
      </c>
      <c r="C13" s="511" t="s">
        <v>724</v>
      </c>
      <c r="D13" s="61"/>
      <c r="E13" s="61"/>
      <c r="F13" s="61"/>
      <c r="G13" s="871"/>
      <c r="H13" s="61"/>
      <c r="I13" s="87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row>
    <row r="14" spans="1:55" s="27" customFormat="1" ht="25.5">
      <c r="A14" s="502" t="s">
        <v>4324</v>
      </c>
      <c r="B14" s="502" t="s">
        <v>4235</v>
      </c>
      <c r="C14" s="1183" t="s">
        <v>4305</v>
      </c>
      <c r="D14" s="61">
        <f t="shared" ref="D14:D28" si="0">F14+H14+J14+L14+N14+P14+R14+T14+V14+X14+Z14+AB14</f>
        <v>322053.95460000006</v>
      </c>
      <c r="E14" s="871">
        <f t="shared" ref="E14:E16" si="1">AVERAGE(G14,I14,K14,M14,O14,Q14,S14,U14,W14,Y14,AA14,AC14)</f>
        <v>2.4174255846991586</v>
      </c>
      <c r="F14" s="61">
        <v>20340.746899999998</v>
      </c>
      <c r="G14" s="871">
        <v>2.9509635602417346</v>
      </c>
      <c r="H14" s="61">
        <v>23100.951799999999</v>
      </c>
      <c r="I14" s="871">
        <v>2.6722791308538216</v>
      </c>
      <c r="J14" s="61">
        <v>25746.827700000002</v>
      </c>
      <c r="K14" s="871">
        <v>2.501001754557902</v>
      </c>
      <c r="L14" s="61">
        <v>26319.8505</v>
      </c>
      <c r="M14" s="871">
        <v>2.4286486992773768</v>
      </c>
      <c r="N14" s="61">
        <v>27444.703699999998</v>
      </c>
      <c r="O14" s="871">
        <v>2.7469765673221689</v>
      </c>
      <c r="P14" s="61">
        <v>28433.7418</v>
      </c>
      <c r="Q14" s="871">
        <v>2.3923429541025079</v>
      </c>
      <c r="R14" s="61">
        <v>27703.824499999999</v>
      </c>
      <c r="S14" s="871">
        <v>2.3879193051847398</v>
      </c>
      <c r="T14" s="61">
        <v>26590.158299999999</v>
      </c>
      <c r="U14" s="871">
        <v>2.4807717357214858</v>
      </c>
      <c r="V14" s="61">
        <v>24350.828599999997</v>
      </c>
      <c r="W14" s="871">
        <v>2.2680025042351155</v>
      </c>
      <c r="X14" s="61">
        <v>28612.910800000001</v>
      </c>
      <c r="Y14" s="871">
        <v>2.3131450335699539</v>
      </c>
      <c r="Z14" s="61">
        <v>28286.654699999999</v>
      </c>
      <c r="AA14" s="871">
        <v>2.3684019996185715</v>
      </c>
      <c r="AB14" s="61">
        <v>35122.755299999997</v>
      </c>
      <c r="AC14" s="871">
        <v>1.4986537717045219</v>
      </c>
      <c r="AD14" s="61"/>
      <c r="AE14" s="871"/>
      <c r="AF14" s="61">
        <v>22585.301500000001</v>
      </c>
      <c r="AG14" s="871">
        <v>1.8018023018643345</v>
      </c>
      <c r="AH14" s="61">
        <v>25526.02</v>
      </c>
      <c r="AI14" s="871">
        <v>1.6528486659494868</v>
      </c>
      <c r="AJ14" s="61">
        <v>29185.198100000001</v>
      </c>
      <c r="AK14" s="871">
        <v>1.3086304714854726</v>
      </c>
      <c r="AL14" s="61">
        <v>32955.423800000004</v>
      </c>
      <c r="AM14" s="871">
        <v>1.5311502950236673</v>
      </c>
      <c r="AN14" s="61">
        <v>32054.175299999999</v>
      </c>
      <c r="AO14" s="871">
        <v>1.4700663042795596</v>
      </c>
      <c r="AP14" s="61"/>
      <c r="AQ14" s="871"/>
      <c r="AR14" s="61"/>
      <c r="AS14" s="871"/>
      <c r="AT14" s="61"/>
      <c r="AU14" s="871"/>
      <c r="AV14" s="61"/>
      <c r="AW14" s="871"/>
      <c r="AX14" s="61"/>
      <c r="AY14" s="871"/>
      <c r="AZ14" s="61"/>
      <c r="BA14" s="871"/>
      <c r="BB14" s="61"/>
      <c r="BC14" s="871"/>
    </row>
    <row r="15" spans="1:55" s="27" customFormat="1" ht="25.5">
      <c r="A15" s="504" t="s">
        <v>956</v>
      </c>
      <c r="B15" s="504" t="s">
        <v>4236</v>
      </c>
      <c r="C15" s="1184" t="s">
        <v>957</v>
      </c>
      <c r="D15" s="61">
        <f t="shared" si="0"/>
        <v>37928.664999999994</v>
      </c>
      <c r="E15" s="871">
        <f t="shared" si="1"/>
        <v>1.7407195519163825</v>
      </c>
      <c r="F15" s="61">
        <v>2326.9470000000001</v>
      </c>
      <c r="G15" s="871">
        <v>1.4844972631521047</v>
      </c>
      <c r="H15" s="61">
        <v>2194.1615999999999</v>
      </c>
      <c r="I15" s="871">
        <v>1.4651737880199891</v>
      </c>
      <c r="J15" s="61">
        <v>3105.2087999999999</v>
      </c>
      <c r="K15" s="871">
        <v>1.7788737936076955</v>
      </c>
      <c r="L15" s="61">
        <v>2918.3662000000004</v>
      </c>
      <c r="M15" s="871">
        <v>1.85948684884029</v>
      </c>
      <c r="N15" s="61">
        <v>3258.0342000000001</v>
      </c>
      <c r="O15" s="871">
        <v>1.8675489348761301</v>
      </c>
      <c r="P15" s="61">
        <v>3328.4355</v>
      </c>
      <c r="Q15" s="871">
        <v>1.8031602399986399</v>
      </c>
      <c r="R15" s="61">
        <v>3304.4126000000001</v>
      </c>
      <c r="S15" s="871">
        <v>1.9996367805279498</v>
      </c>
      <c r="T15" s="61">
        <v>3347.16</v>
      </c>
      <c r="U15" s="871">
        <v>2.9007999082804496</v>
      </c>
      <c r="V15" s="61">
        <v>2837.2033999999999</v>
      </c>
      <c r="W15" s="871">
        <v>1.2895390372787501</v>
      </c>
      <c r="X15" s="61">
        <v>3305.8085000000001</v>
      </c>
      <c r="Y15" s="871">
        <v>1.4087852968494698</v>
      </c>
      <c r="Z15" s="61">
        <v>3940.0262000000002</v>
      </c>
      <c r="AA15" s="871">
        <v>1.9894758014553302</v>
      </c>
      <c r="AB15" s="61">
        <v>4062.9009999999998</v>
      </c>
      <c r="AC15" s="871">
        <v>1.04165693010979</v>
      </c>
      <c r="AD15" s="61"/>
      <c r="AE15" s="871"/>
      <c r="AF15" s="61">
        <v>2756.9283999999998</v>
      </c>
      <c r="AG15" s="871">
        <v>2.2154718714969701</v>
      </c>
      <c r="AH15" s="61">
        <v>2408.2697000000003</v>
      </c>
      <c r="AI15" s="871">
        <v>2.5439655840872004</v>
      </c>
      <c r="AJ15" s="61">
        <v>2719.6669999999999</v>
      </c>
      <c r="AK15" s="871">
        <v>1.0067961908571901</v>
      </c>
      <c r="AL15" s="61">
        <v>3736.0847000000003</v>
      </c>
      <c r="AM15" s="871">
        <v>2.0064570854081496</v>
      </c>
      <c r="AN15" s="61">
        <v>3496.9727000000003</v>
      </c>
      <c r="AO15" s="871">
        <v>2.8328576442704305</v>
      </c>
      <c r="AP15" s="61"/>
      <c r="AQ15" s="871"/>
      <c r="AR15" s="61"/>
      <c r="AS15" s="871"/>
      <c r="AT15" s="61"/>
      <c r="AU15" s="871"/>
      <c r="AV15" s="61"/>
      <c r="AW15" s="871"/>
      <c r="AX15" s="61"/>
      <c r="AY15" s="871"/>
      <c r="AZ15" s="61"/>
      <c r="BA15" s="871"/>
      <c r="BB15" s="61"/>
      <c r="BC15" s="871"/>
    </row>
    <row r="16" spans="1:55" s="850" customFormat="1" ht="12.75" customHeight="1">
      <c r="A16" s="505" t="s">
        <v>958</v>
      </c>
      <c r="B16" s="505" t="s">
        <v>196</v>
      </c>
      <c r="C16" s="512" t="s">
        <v>959</v>
      </c>
      <c r="D16" s="13">
        <f t="shared" si="0"/>
        <v>33091.112800000003</v>
      </c>
      <c r="E16" s="191">
        <f t="shared" si="1"/>
        <v>0.6413336956616863</v>
      </c>
      <c r="F16" s="13">
        <v>2185.0971</v>
      </c>
      <c r="G16" s="191">
        <v>0.94014402014445952</v>
      </c>
      <c r="H16" s="13">
        <v>1968.3856000000001</v>
      </c>
      <c r="I16" s="191">
        <v>0.69107608133284437</v>
      </c>
      <c r="J16" s="13">
        <v>2638.2354</v>
      </c>
      <c r="K16" s="191">
        <v>0.5340161514776125</v>
      </c>
      <c r="L16" s="13">
        <v>2518.5371</v>
      </c>
      <c r="M16" s="191">
        <v>0.70837858890385197</v>
      </c>
      <c r="N16" s="13">
        <v>2792.3543</v>
      </c>
      <c r="O16" s="191">
        <v>0.56768290399251997</v>
      </c>
      <c r="P16" s="13">
        <v>2851.4290000000001</v>
      </c>
      <c r="Q16" s="191">
        <v>0.58264617284877196</v>
      </c>
      <c r="R16" s="13">
        <v>2842.1947</v>
      </c>
      <c r="S16" s="191">
        <v>0.64478586917356506</v>
      </c>
      <c r="T16" s="13">
        <v>2604.7824999999998</v>
      </c>
      <c r="U16" s="191">
        <v>0.62376940953803195</v>
      </c>
      <c r="V16" s="13">
        <v>2635.7636000000002</v>
      </c>
      <c r="W16" s="191">
        <v>0.71772428756509099</v>
      </c>
      <c r="X16" s="13">
        <v>3055.6603999999998</v>
      </c>
      <c r="Y16" s="191">
        <v>0.77362082121429498</v>
      </c>
      <c r="Z16" s="13">
        <v>3299.9663999999998</v>
      </c>
      <c r="AA16" s="191">
        <v>0.57353604812461101</v>
      </c>
      <c r="AB16" s="13">
        <v>3698.7067000000002</v>
      </c>
      <c r="AC16" s="191">
        <v>0.33862399362458201</v>
      </c>
      <c r="AD16" s="13"/>
      <c r="AE16" s="191"/>
      <c r="AF16" s="13">
        <v>2184.6853999999998</v>
      </c>
      <c r="AG16" s="191">
        <v>0.48934984089627209</v>
      </c>
      <c r="AH16" s="13">
        <v>1910.1708999999998</v>
      </c>
      <c r="AI16" s="191">
        <v>0.69051843895224196</v>
      </c>
      <c r="AJ16" s="13">
        <v>2574.9234999999999</v>
      </c>
      <c r="AK16" s="191">
        <v>0.47326743532380694</v>
      </c>
      <c r="AL16" s="13">
        <v>3034.9536000000003</v>
      </c>
      <c r="AM16" s="191">
        <v>0.40398272118558898</v>
      </c>
      <c r="AN16" s="13">
        <v>2662.2714999999998</v>
      </c>
      <c r="AO16" s="191">
        <v>0.39886997513213801</v>
      </c>
      <c r="AP16" s="13"/>
      <c r="AQ16" s="191"/>
      <c r="AR16" s="13"/>
      <c r="AS16" s="191"/>
      <c r="AT16" s="13"/>
      <c r="AU16" s="191"/>
      <c r="AV16" s="13"/>
      <c r="AW16" s="191"/>
      <c r="AX16" s="13"/>
      <c r="AY16" s="191"/>
      <c r="AZ16" s="13"/>
      <c r="BA16" s="191"/>
      <c r="BB16" s="13"/>
      <c r="BC16" s="191"/>
    </row>
    <row r="17" spans="1:55" s="850" customFormat="1" ht="12.75" customHeight="1">
      <c r="A17" s="1178" t="s">
        <v>4243</v>
      </c>
      <c r="B17" s="1178" t="s">
        <v>4243</v>
      </c>
      <c r="C17" s="1178" t="s">
        <v>4244</v>
      </c>
      <c r="D17" s="13"/>
      <c r="E17" s="191"/>
      <c r="F17" s="13"/>
      <c r="G17" s="191" t="s">
        <v>4245</v>
      </c>
      <c r="H17" s="13"/>
      <c r="I17" s="191" t="s">
        <v>4692</v>
      </c>
      <c r="J17" s="13"/>
      <c r="K17" s="191" t="s">
        <v>4831</v>
      </c>
      <c r="L17" s="13"/>
      <c r="M17" s="191" t="s">
        <v>4926</v>
      </c>
      <c r="N17" s="13"/>
      <c r="O17" s="191" t="s">
        <v>5012</v>
      </c>
      <c r="P17" s="13"/>
      <c r="Q17" s="191" t="s">
        <v>5061</v>
      </c>
      <c r="R17" s="13"/>
      <c r="S17" s="191" t="s">
        <v>5138</v>
      </c>
      <c r="T17" s="13"/>
      <c r="U17" s="191" t="s">
        <v>5201</v>
      </c>
      <c r="V17" s="13"/>
      <c r="W17" s="191" t="s">
        <v>5274</v>
      </c>
      <c r="X17" s="13"/>
      <c r="Y17" s="191" t="s">
        <v>5328</v>
      </c>
      <c r="Z17" s="13"/>
      <c r="AA17" s="191" t="s">
        <v>5417</v>
      </c>
      <c r="AB17" s="13"/>
      <c r="AC17" s="191" t="s">
        <v>5061</v>
      </c>
      <c r="AD17" s="13"/>
      <c r="AE17" s="191"/>
      <c r="AF17" s="13"/>
      <c r="AG17" s="191" t="s">
        <v>5551</v>
      </c>
      <c r="AH17" s="13"/>
      <c r="AI17" s="191" t="s">
        <v>5599</v>
      </c>
      <c r="AJ17" s="13"/>
      <c r="AK17" s="191" t="s">
        <v>5670</v>
      </c>
      <c r="AL17" s="13"/>
      <c r="AM17" s="191" t="s">
        <v>5732</v>
      </c>
      <c r="AN17" s="13"/>
      <c r="AO17" s="191" t="s">
        <v>5787</v>
      </c>
      <c r="AP17" s="13"/>
      <c r="AQ17" s="191"/>
      <c r="AR17" s="13"/>
      <c r="AS17" s="191"/>
      <c r="AT17" s="13"/>
      <c r="AU17" s="191"/>
      <c r="AV17" s="13"/>
      <c r="AW17" s="191"/>
      <c r="AX17" s="13"/>
      <c r="AY17" s="191"/>
      <c r="AZ17" s="13"/>
      <c r="BA17" s="191"/>
      <c r="BB17" s="13"/>
      <c r="BC17" s="191"/>
    </row>
    <row r="18" spans="1:55" s="850" customFormat="1" ht="12.75" customHeight="1">
      <c r="A18" s="505" t="s">
        <v>1168</v>
      </c>
      <c r="B18" s="505" t="s">
        <v>4</v>
      </c>
      <c r="C18" s="512" t="s">
        <v>960</v>
      </c>
      <c r="D18" s="13">
        <f t="shared" si="0"/>
        <v>4837.552200000001</v>
      </c>
      <c r="E18" s="191">
        <f>AVERAGE(G18,I18,K18,M18,O18,Q18,S18,U18,W18,Y18,AA18,AC18)</f>
        <v>9.2831951707976099</v>
      </c>
      <c r="F18" s="13">
        <v>141.84989999999999</v>
      </c>
      <c r="G18" s="191">
        <v>9.8698728797129931</v>
      </c>
      <c r="H18" s="13">
        <v>225.77600000000001</v>
      </c>
      <c r="I18" s="191">
        <v>8.2139990787329022</v>
      </c>
      <c r="J18" s="13">
        <v>466.97340000000003</v>
      </c>
      <c r="K18" s="191">
        <v>8.8118814540614103</v>
      </c>
      <c r="L18" s="13">
        <v>399.82909999999998</v>
      </c>
      <c r="M18" s="191">
        <v>9.1103569299983391</v>
      </c>
      <c r="N18" s="13">
        <v>465.67990000000003</v>
      </c>
      <c r="O18" s="191">
        <v>9.6619297977000898</v>
      </c>
      <c r="P18" s="13">
        <v>477.00650000000002</v>
      </c>
      <c r="Q18" s="191">
        <v>9.0990968907132306</v>
      </c>
      <c r="R18" s="13">
        <v>462.21790000000004</v>
      </c>
      <c r="S18" s="191">
        <v>10.330664374962499</v>
      </c>
      <c r="T18" s="13">
        <v>742.37750000000005</v>
      </c>
      <c r="U18" s="191">
        <v>10.890224688921698</v>
      </c>
      <c r="V18" s="13">
        <v>201.43979999999999</v>
      </c>
      <c r="W18" s="191">
        <v>8.7715187812934712</v>
      </c>
      <c r="X18" s="13">
        <v>250.1481</v>
      </c>
      <c r="Y18" s="191">
        <v>9.16757673154423</v>
      </c>
      <c r="Z18" s="13">
        <v>640.0598</v>
      </c>
      <c r="AA18" s="191">
        <v>9.2896587068895808</v>
      </c>
      <c r="AB18" s="13">
        <v>364.1943</v>
      </c>
      <c r="AC18" s="191">
        <v>8.18156173504088</v>
      </c>
      <c r="AD18" s="13"/>
      <c r="AE18" s="191"/>
      <c r="AF18" s="13">
        <v>572.24300000000005</v>
      </c>
      <c r="AG18" s="191">
        <v>8.80238961576576</v>
      </c>
      <c r="AH18" s="13">
        <v>498.09879999999998</v>
      </c>
      <c r="AI18" s="191">
        <v>9.6517939934808101</v>
      </c>
      <c r="AJ18" s="13">
        <v>144.74350000000001</v>
      </c>
      <c r="AK18" s="191">
        <v>10.498039186561099</v>
      </c>
      <c r="AL18" s="13">
        <v>701.13109999999995</v>
      </c>
      <c r="AM18" s="191">
        <v>8.9430133736757593</v>
      </c>
      <c r="AN18" s="13">
        <v>834.70119999999997</v>
      </c>
      <c r="AO18" s="191">
        <v>10.5960380528985</v>
      </c>
      <c r="AP18" s="13"/>
      <c r="AQ18" s="191"/>
      <c r="AR18" s="13"/>
      <c r="AS18" s="191"/>
      <c r="AT18" s="13"/>
      <c r="AU18" s="191"/>
      <c r="AV18" s="13"/>
      <c r="AW18" s="191"/>
      <c r="AX18" s="13"/>
      <c r="AY18" s="191"/>
      <c r="AZ18" s="13"/>
      <c r="BA18" s="191"/>
      <c r="BB18" s="13"/>
      <c r="BC18" s="191"/>
    </row>
    <row r="19" spans="1:55" s="20" customFormat="1" ht="12.75" customHeight="1">
      <c r="A19" s="506" t="s">
        <v>961</v>
      </c>
      <c r="B19" s="506" t="s">
        <v>40</v>
      </c>
      <c r="C19" s="851" t="s">
        <v>724</v>
      </c>
      <c r="D19" s="13"/>
      <c r="E19" s="191"/>
      <c r="F19" s="13"/>
      <c r="G19" s="191"/>
      <c r="H19" s="13"/>
      <c r="I19" s="191"/>
      <c r="J19" s="13"/>
      <c r="K19" s="191"/>
      <c r="L19" s="13"/>
      <c r="M19" s="191"/>
      <c r="N19" s="13"/>
      <c r="O19" s="191"/>
      <c r="P19" s="13"/>
      <c r="Q19" s="191"/>
      <c r="R19" s="13"/>
      <c r="S19" s="191"/>
      <c r="T19" s="13"/>
      <c r="U19" s="191"/>
      <c r="V19" s="13"/>
      <c r="W19" s="191"/>
      <c r="X19" s="13"/>
      <c r="Y19" s="191"/>
      <c r="Z19" s="13"/>
      <c r="AA19" s="191"/>
      <c r="AB19" s="13"/>
      <c r="AC19" s="191"/>
      <c r="AD19" s="13"/>
      <c r="AE19" s="191"/>
      <c r="AF19" s="13"/>
      <c r="AG19" s="191"/>
      <c r="AH19" s="13"/>
      <c r="AI19" s="191"/>
      <c r="AJ19" s="13"/>
      <c r="AK19" s="191"/>
      <c r="AL19" s="13"/>
      <c r="AM19" s="191"/>
      <c r="AN19" s="13"/>
      <c r="AO19" s="191"/>
      <c r="AP19" s="13"/>
      <c r="AQ19" s="191"/>
      <c r="AR19" s="13"/>
      <c r="AS19" s="191"/>
      <c r="AT19" s="13"/>
      <c r="AU19" s="191"/>
      <c r="AV19" s="13"/>
      <c r="AW19" s="191"/>
      <c r="AX19" s="13"/>
      <c r="AY19" s="191"/>
      <c r="AZ19" s="13"/>
      <c r="BA19" s="191"/>
      <c r="BB19" s="13"/>
      <c r="BC19" s="191"/>
    </row>
    <row r="20" spans="1:55" s="20" customFormat="1" ht="12.75" customHeight="1">
      <c r="A20" s="507" t="s">
        <v>962</v>
      </c>
      <c r="B20" s="507" t="s">
        <v>197</v>
      </c>
      <c r="C20" s="513" t="s">
        <v>963</v>
      </c>
      <c r="D20" s="13">
        <f>F20+H20+J20+L20+N20+R20+V20+AB20</f>
        <v>34.010199999999998</v>
      </c>
      <c r="E20" s="191">
        <f>AVERAGE(G20,I20,K20,M20,O20,Q20,S20,U20,W20,Y20,AA20,AC20)</f>
        <v>5.7955550996488645</v>
      </c>
      <c r="F20" s="13">
        <v>7.0000000000000007E-2</v>
      </c>
      <c r="G20" s="191">
        <v>12.5</v>
      </c>
      <c r="H20" s="13">
        <v>1.3512999999999999</v>
      </c>
      <c r="I20" s="191">
        <v>3.0283430770369275</v>
      </c>
      <c r="J20" s="13">
        <v>12.713800000000001</v>
      </c>
      <c r="K20" s="191">
        <v>4.38</v>
      </c>
      <c r="L20" s="13">
        <v>2.0066999999999999</v>
      </c>
      <c r="M20" s="191">
        <v>1.0070762944137099</v>
      </c>
      <c r="N20" s="13">
        <v>0.6996</v>
      </c>
      <c r="O20" s="191">
        <v>8.0300171526586599</v>
      </c>
      <c r="P20" s="13" t="s">
        <v>11</v>
      </c>
      <c r="Q20" s="191" t="s">
        <v>11</v>
      </c>
      <c r="R20" s="13">
        <v>16.1568</v>
      </c>
      <c r="S20" s="191">
        <v>12.411929094870299</v>
      </c>
      <c r="T20" s="13">
        <v>1.1999999999999999E-3</v>
      </c>
      <c r="U20" s="191">
        <v>4</v>
      </c>
      <c r="V20" s="13">
        <v>1.0112999999999999</v>
      </c>
      <c r="W20" s="191">
        <v>2.8026302778601799</v>
      </c>
      <c r="X20" s="13" t="s">
        <v>11</v>
      </c>
      <c r="Y20" s="191" t="s">
        <v>11</v>
      </c>
      <c r="Z20" s="13" t="s">
        <v>11</v>
      </c>
      <c r="AA20" s="191" t="s">
        <v>11</v>
      </c>
      <c r="AB20" s="13">
        <v>6.9999999999999999E-4</v>
      </c>
      <c r="AC20" s="191">
        <v>4</v>
      </c>
      <c r="AD20" s="13"/>
      <c r="AE20" s="191"/>
      <c r="AF20" s="13">
        <v>0</v>
      </c>
      <c r="AG20" s="191" t="s">
        <v>11</v>
      </c>
      <c r="AH20" s="13" t="s">
        <v>11</v>
      </c>
      <c r="AI20" s="191" t="s">
        <v>11</v>
      </c>
      <c r="AJ20" s="13">
        <v>5.4999999999999997E-3</v>
      </c>
      <c r="AK20" s="191">
        <v>6.21</v>
      </c>
      <c r="AL20" s="13">
        <v>6.3E-3</v>
      </c>
      <c r="AM20" s="191">
        <v>2.71</v>
      </c>
      <c r="AN20" s="13">
        <v>0.1308</v>
      </c>
      <c r="AO20" s="191">
        <v>10.073073394495399</v>
      </c>
      <c r="AP20" s="13"/>
      <c r="AQ20" s="191"/>
      <c r="AR20" s="13"/>
      <c r="AS20" s="191"/>
      <c r="AT20" s="13"/>
      <c r="AU20" s="191"/>
      <c r="AV20" s="13"/>
      <c r="AW20" s="191"/>
      <c r="AX20" s="13"/>
      <c r="AY20" s="191"/>
      <c r="AZ20" s="13"/>
      <c r="BA20" s="191"/>
      <c r="BB20" s="13"/>
      <c r="BC20" s="191"/>
    </row>
    <row r="21" spans="1:55" s="850" customFormat="1" ht="12.75" customHeight="1">
      <c r="A21" s="1178" t="s">
        <v>4243</v>
      </c>
      <c r="B21" s="1178" t="s">
        <v>4243</v>
      </c>
      <c r="C21" s="1178" t="s">
        <v>4244</v>
      </c>
      <c r="D21" s="13"/>
      <c r="E21" s="191"/>
      <c r="F21" s="13"/>
      <c r="G21" s="191" t="s">
        <v>4246</v>
      </c>
      <c r="H21" s="13"/>
      <c r="I21" s="191" t="s">
        <v>4693</v>
      </c>
      <c r="J21" s="13"/>
      <c r="K21" s="191" t="s">
        <v>4849</v>
      </c>
      <c r="L21" s="13"/>
      <c r="M21" s="191" t="s">
        <v>4927</v>
      </c>
      <c r="N21" s="13"/>
      <c r="O21" s="191" t="s">
        <v>5028</v>
      </c>
      <c r="P21" s="13"/>
      <c r="Q21" s="191" t="s">
        <v>11</v>
      </c>
      <c r="R21" s="13"/>
      <c r="S21" s="191" t="s">
        <v>4834</v>
      </c>
      <c r="T21" s="13"/>
      <c r="U21" s="191" t="s">
        <v>5202</v>
      </c>
      <c r="V21" s="13"/>
      <c r="W21" s="191" t="s">
        <v>5275</v>
      </c>
      <c r="X21" s="13"/>
      <c r="Y21" s="191" t="s">
        <v>11</v>
      </c>
      <c r="Z21" s="13"/>
      <c r="AA21" s="191" t="s">
        <v>11</v>
      </c>
      <c r="AB21" s="13"/>
      <c r="AC21" s="191" t="s">
        <v>5202</v>
      </c>
      <c r="AD21" s="13"/>
      <c r="AE21" s="191"/>
      <c r="AF21" s="13"/>
      <c r="AG21" s="191" t="s">
        <v>11</v>
      </c>
      <c r="AH21" s="13"/>
      <c r="AI21" s="191" t="s">
        <v>11</v>
      </c>
      <c r="AJ21" s="13"/>
      <c r="AK21" s="191" t="s">
        <v>5671</v>
      </c>
      <c r="AL21" s="13"/>
      <c r="AM21" s="191" t="s">
        <v>5734</v>
      </c>
      <c r="AN21" s="13"/>
      <c r="AO21" s="191" t="s">
        <v>5788</v>
      </c>
      <c r="AP21" s="13"/>
      <c r="AQ21" s="191"/>
      <c r="AR21" s="13"/>
      <c r="AS21" s="191"/>
      <c r="AT21" s="13"/>
      <c r="AU21" s="191"/>
      <c r="AV21" s="13"/>
      <c r="AW21" s="191"/>
      <c r="AX21" s="13"/>
      <c r="AY21" s="191"/>
      <c r="AZ21" s="13"/>
      <c r="BA21" s="191"/>
      <c r="BB21" s="13"/>
      <c r="BC21" s="191"/>
    </row>
    <row r="22" spans="1:55" s="20" customFormat="1" ht="12.75" customHeight="1">
      <c r="A22" s="507" t="s">
        <v>964</v>
      </c>
      <c r="B22" s="507" t="s">
        <v>198</v>
      </c>
      <c r="C22" s="513" t="s">
        <v>965</v>
      </c>
      <c r="D22" s="13">
        <f>F22+H22+J22+L22+N22+P22+R22+V22+X22+Z22+AB22</f>
        <v>170.27350000000004</v>
      </c>
      <c r="E22" s="191">
        <f>AVERAGE(G22,I22,K22,M22,O22,Q22,S22,U22,W22,Y22,AA22,AC22)</f>
        <v>4.095362173435027</v>
      </c>
      <c r="F22" s="13">
        <v>19.249400000000001</v>
      </c>
      <c r="G22" s="191">
        <v>3.7321942502103957</v>
      </c>
      <c r="H22" s="13">
        <v>15.4489</v>
      </c>
      <c r="I22" s="191">
        <v>3.1041627559243703</v>
      </c>
      <c r="J22" s="13">
        <v>13.3652</v>
      </c>
      <c r="K22" s="191">
        <v>3.7221620327417466</v>
      </c>
      <c r="L22" s="13">
        <v>14.617000000000001</v>
      </c>
      <c r="M22" s="191">
        <v>3.3772729014161604</v>
      </c>
      <c r="N22" s="13">
        <v>37.321200000000005</v>
      </c>
      <c r="O22" s="191">
        <v>4.3343837014886999</v>
      </c>
      <c r="P22" s="13">
        <v>30.7088</v>
      </c>
      <c r="Q22" s="191">
        <v>9.437884254676181</v>
      </c>
      <c r="R22" s="13">
        <v>1.6249</v>
      </c>
      <c r="S22" s="191">
        <v>2.5861899193796503</v>
      </c>
      <c r="T22" s="13" t="s">
        <v>11</v>
      </c>
      <c r="U22" s="191" t="s">
        <v>11</v>
      </c>
      <c r="V22" s="13">
        <v>18.466699999999999</v>
      </c>
      <c r="W22" s="191">
        <v>3.84208109732654</v>
      </c>
      <c r="X22" s="13">
        <v>8.8958000000000013</v>
      </c>
      <c r="Y22" s="191">
        <v>3.0042379549900007</v>
      </c>
      <c r="Z22" s="13">
        <v>0.49060000000000004</v>
      </c>
      <c r="AA22" s="191">
        <v>4.5727680391357497</v>
      </c>
      <c r="AB22" s="13">
        <v>10.085000000000001</v>
      </c>
      <c r="AC22" s="191">
        <v>3.3356470004957894</v>
      </c>
      <c r="AD22" s="13"/>
      <c r="AE22" s="191"/>
      <c r="AF22" s="13">
        <v>38.419400000000003</v>
      </c>
      <c r="AG22" s="191">
        <v>3.5836823063348202</v>
      </c>
      <c r="AH22" s="13">
        <v>18.719000000000001</v>
      </c>
      <c r="AI22" s="191">
        <v>11.267054864041899</v>
      </c>
      <c r="AJ22" s="13">
        <v>0.81059999999999999</v>
      </c>
      <c r="AK22" s="191">
        <v>12.923839131507526</v>
      </c>
      <c r="AL22" s="13">
        <v>56.286300000000004</v>
      </c>
      <c r="AM22" s="191">
        <v>3.5214134522965601</v>
      </c>
      <c r="AN22" s="13">
        <v>20.092600000000001</v>
      </c>
      <c r="AO22" s="191">
        <v>6.2703043906711891</v>
      </c>
      <c r="AP22" s="13"/>
      <c r="AQ22" s="191"/>
      <c r="AR22" s="13"/>
      <c r="AS22" s="191"/>
      <c r="AT22" s="13"/>
      <c r="AU22" s="191"/>
      <c r="AV22" s="13"/>
      <c r="AW22" s="191"/>
      <c r="AX22" s="13"/>
      <c r="AY22" s="191"/>
      <c r="AZ22" s="13"/>
      <c r="BA22" s="191"/>
      <c r="BB22" s="13"/>
      <c r="BC22" s="191"/>
    </row>
    <row r="23" spans="1:55" s="850" customFormat="1" ht="12.75" customHeight="1">
      <c r="A23" s="1178" t="s">
        <v>4243</v>
      </c>
      <c r="B23" s="1178" t="s">
        <v>4243</v>
      </c>
      <c r="C23" s="1178" t="s">
        <v>4244</v>
      </c>
      <c r="D23" s="13"/>
      <c r="E23" s="191"/>
      <c r="F23" s="13"/>
      <c r="G23" s="191" t="s">
        <v>4247</v>
      </c>
      <c r="H23" s="13"/>
      <c r="I23" s="191" t="s">
        <v>4694</v>
      </c>
      <c r="J23" s="13"/>
      <c r="K23" s="191" t="s">
        <v>4249</v>
      </c>
      <c r="L23" s="13"/>
      <c r="M23" s="191" t="s">
        <v>4928</v>
      </c>
      <c r="N23" s="13"/>
      <c r="O23" s="191" t="s">
        <v>5014</v>
      </c>
      <c r="P23" s="13"/>
      <c r="Q23" s="191" t="s">
        <v>5062</v>
      </c>
      <c r="R23" s="13"/>
      <c r="S23" s="191" t="s">
        <v>4271</v>
      </c>
      <c r="T23" s="13"/>
      <c r="U23" s="191" t="s">
        <v>11</v>
      </c>
      <c r="V23" s="13"/>
      <c r="W23" s="191" t="s">
        <v>5276</v>
      </c>
      <c r="X23" s="13"/>
      <c r="Y23" s="191" t="s">
        <v>5329</v>
      </c>
      <c r="Z23" s="13"/>
      <c r="AA23" s="191" t="s">
        <v>5275</v>
      </c>
      <c r="AB23" s="13"/>
      <c r="AC23" s="191" t="s">
        <v>5329</v>
      </c>
      <c r="AD23" s="13"/>
      <c r="AE23" s="191"/>
      <c r="AF23" s="13"/>
      <c r="AG23" s="191" t="s">
        <v>5552</v>
      </c>
      <c r="AH23" s="13"/>
      <c r="AI23" s="191" t="s">
        <v>5614</v>
      </c>
      <c r="AJ23" s="13"/>
      <c r="AK23" s="191" t="s">
        <v>5672</v>
      </c>
      <c r="AL23" s="13"/>
      <c r="AM23" s="191" t="s">
        <v>5735</v>
      </c>
      <c r="AN23" s="13"/>
      <c r="AO23" s="191" t="s">
        <v>4247</v>
      </c>
      <c r="AP23" s="13"/>
      <c r="AQ23" s="191"/>
      <c r="AR23" s="13"/>
      <c r="AS23" s="191"/>
      <c r="AT23" s="13"/>
      <c r="AU23" s="191"/>
      <c r="AV23" s="13"/>
      <c r="AW23" s="191"/>
      <c r="AX23" s="13"/>
      <c r="AY23" s="191"/>
      <c r="AZ23" s="13"/>
      <c r="BA23" s="191"/>
      <c r="BB23" s="13"/>
      <c r="BC23" s="191"/>
    </row>
    <row r="24" spans="1:55" s="20" customFormat="1" ht="12.75" customHeight="1">
      <c r="A24" s="507" t="s">
        <v>966</v>
      </c>
      <c r="B24" s="507" t="s">
        <v>199</v>
      </c>
      <c r="C24" s="513" t="s">
        <v>967</v>
      </c>
      <c r="D24" s="13">
        <f t="shared" si="0"/>
        <v>717.57899999999995</v>
      </c>
      <c r="E24" s="191">
        <f>AVERAGE(G24,I24,K24,M24,O24,Q24,S24,U24,W24,Y24,AA24,AC24)</f>
        <v>5.2577606647634862</v>
      </c>
      <c r="F24" s="13">
        <v>2.742</v>
      </c>
      <c r="G24" s="191">
        <v>6.6862560175054702</v>
      </c>
      <c r="H24" s="13">
        <v>90.316199999999995</v>
      </c>
      <c r="I24" s="191">
        <v>5.0760459917489884</v>
      </c>
      <c r="J24" s="13">
        <v>100.8981</v>
      </c>
      <c r="K24" s="191">
        <v>5.1820879679597533</v>
      </c>
      <c r="L24" s="13">
        <v>10.324200000000001</v>
      </c>
      <c r="M24" s="191">
        <v>4.9518320063539996</v>
      </c>
      <c r="N24" s="13">
        <v>79.232600000000005</v>
      </c>
      <c r="O24" s="191">
        <v>6.2381895204751592</v>
      </c>
      <c r="P24" s="13">
        <v>25.561199999999999</v>
      </c>
      <c r="Q24" s="191">
        <v>4.8580714520444994</v>
      </c>
      <c r="R24" s="13">
        <v>9.3230000000000004</v>
      </c>
      <c r="S24" s="191">
        <v>2.2441810575994898</v>
      </c>
      <c r="T24" s="13">
        <v>18.835000000000001</v>
      </c>
      <c r="U24" s="191">
        <v>3.39681444119989</v>
      </c>
      <c r="V24" s="13">
        <v>33.868600000000001</v>
      </c>
      <c r="W24" s="191">
        <v>5.5051680907979694</v>
      </c>
      <c r="X24" s="13">
        <v>47.602499999999999</v>
      </c>
      <c r="Y24" s="191">
        <v>6.2080430019431798</v>
      </c>
      <c r="Z24" s="13">
        <v>101.5626</v>
      </c>
      <c r="AA24" s="191">
        <v>5.9350012307680196</v>
      </c>
      <c r="AB24" s="13">
        <v>197.31299999999999</v>
      </c>
      <c r="AC24" s="191">
        <v>6.8114371987654101</v>
      </c>
      <c r="AD24" s="13"/>
      <c r="AE24" s="191"/>
      <c r="AF24" s="13">
        <v>107.752</v>
      </c>
      <c r="AG24" s="191">
        <v>5.628572806073211</v>
      </c>
      <c r="AH24" s="13">
        <v>123.11019999999999</v>
      </c>
      <c r="AI24" s="191">
        <v>7.1482863320829599</v>
      </c>
      <c r="AJ24" s="13">
        <v>8.7952000000000012</v>
      </c>
      <c r="AK24" s="191">
        <v>7.690467982535929</v>
      </c>
      <c r="AL24" s="13">
        <v>11.7934</v>
      </c>
      <c r="AM24" s="191">
        <v>6.609811419946749</v>
      </c>
      <c r="AN24" s="13">
        <v>10.2239</v>
      </c>
      <c r="AO24" s="191">
        <v>7.07682195639629</v>
      </c>
      <c r="AP24" s="13"/>
      <c r="AQ24" s="191"/>
      <c r="AR24" s="13"/>
      <c r="AS24" s="191"/>
      <c r="AT24" s="13"/>
      <c r="AU24" s="191"/>
      <c r="AV24" s="13"/>
      <c r="AW24" s="191"/>
      <c r="AX24" s="13"/>
      <c r="AY24" s="191"/>
      <c r="AZ24" s="13"/>
      <c r="BA24" s="191"/>
      <c r="BB24" s="13"/>
      <c r="BC24" s="191"/>
    </row>
    <row r="25" spans="1:55" s="850" customFormat="1" ht="12.75" customHeight="1">
      <c r="A25" s="1178" t="s">
        <v>4243</v>
      </c>
      <c r="B25" s="1178" t="s">
        <v>4243</v>
      </c>
      <c r="C25" s="1178" t="s">
        <v>4244</v>
      </c>
      <c r="D25" s="13"/>
      <c r="E25" s="191"/>
      <c r="F25" s="13"/>
      <c r="G25" s="191" t="s">
        <v>4248</v>
      </c>
      <c r="H25" s="13"/>
      <c r="I25" s="191" t="s">
        <v>4695</v>
      </c>
      <c r="J25" s="13"/>
      <c r="K25" s="191" t="s">
        <v>4834</v>
      </c>
      <c r="L25" s="13"/>
      <c r="M25" s="191" t="s">
        <v>4929</v>
      </c>
      <c r="N25" s="13"/>
      <c r="O25" s="191" t="s">
        <v>4248</v>
      </c>
      <c r="P25" s="13"/>
      <c r="Q25" s="191" t="s">
        <v>4695</v>
      </c>
      <c r="R25" s="13"/>
      <c r="S25" s="191" t="s">
        <v>5139</v>
      </c>
      <c r="T25" s="13"/>
      <c r="U25" s="191" t="s">
        <v>5203</v>
      </c>
      <c r="V25" s="13"/>
      <c r="W25" s="191" t="s">
        <v>5277</v>
      </c>
      <c r="X25" s="13"/>
      <c r="Y25" s="191" t="s">
        <v>5277</v>
      </c>
      <c r="Z25" s="13"/>
      <c r="AA25" s="191" t="s">
        <v>5418</v>
      </c>
      <c r="AB25" s="13"/>
      <c r="AC25" s="191" t="s">
        <v>5472</v>
      </c>
      <c r="AD25" s="13"/>
      <c r="AE25" s="191"/>
      <c r="AF25" s="13"/>
      <c r="AG25" s="191" t="s">
        <v>5553</v>
      </c>
      <c r="AH25" s="13"/>
      <c r="AI25" s="191" t="s">
        <v>5615</v>
      </c>
      <c r="AJ25" s="13"/>
      <c r="AK25" s="191" t="s">
        <v>5673</v>
      </c>
      <c r="AL25" s="13"/>
      <c r="AM25" s="191" t="s">
        <v>4247</v>
      </c>
      <c r="AN25" s="13"/>
      <c r="AO25" s="191" t="s">
        <v>5789</v>
      </c>
      <c r="AP25" s="13"/>
      <c r="AQ25" s="191"/>
      <c r="AR25" s="13"/>
      <c r="AS25" s="191"/>
      <c r="AT25" s="13"/>
      <c r="AU25" s="191"/>
      <c r="AV25" s="13"/>
      <c r="AW25" s="191"/>
      <c r="AX25" s="13"/>
      <c r="AY25" s="191"/>
      <c r="AZ25" s="13"/>
      <c r="BA25" s="191"/>
      <c r="BB25" s="13"/>
      <c r="BC25" s="191"/>
    </row>
    <row r="26" spans="1:55" s="20" customFormat="1" ht="12.75" customHeight="1">
      <c r="A26" s="507" t="s">
        <v>968</v>
      </c>
      <c r="B26" s="507" t="s">
        <v>200</v>
      </c>
      <c r="C26" s="513" t="s">
        <v>969</v>
      </c>
      <c r="D26" s="13">
        <f t="shared" si="0"/>
        <v>2411.6364999999996</v>
      </c>
      <c r="E26" s="191">
        <f>AVERAGE(G26,I26,K26,M26,O26,Q26,S26,U26,W26,Y26,AA26,AC26)</f>
        <v>10.021194931874737</v>
      </c>
      <c r="F26" s="13">
        <v>52.1325</v>
      </c>
      <c r="G26" s="191">
        <v>10.356815805879249</v>
      </c>
      <c r="H26" s="13">
        <v>23.107399999999998</v>
      </c>
      <c r="I26" s="191">
        <v>9.5397220803725205</v>
      </c>
      <c r="J26" s="13">
        <v>36.341000000000001</v>
      </c>
      <c r="K26" s="191">
        <v>10.973248232024435</v>
      </c>
      <c r="L26" s="13">
        <v>330.88900000000001</v>
      </c>
      <c r="M26" s="191">
        <v>9.4444712698215998</v>
      </c>
      <c r="N26" s="13">
        <v>323.80070000000001</v>
      </c>
      <c r="O26" s="191">
        <v>11.0622857516985</v>
      </c>
      <c r="P26" s="13">
        <v>377.02229999999997</v>
      </c>
      <c r="Q26" s="191">
        <v>9.2873746857944504</v>
      </c>
      <c r="R26" s="13">
        <v>77.16940000000001</v>
      </c>
      <c r="S26" s="191">
        <v>9.128820905695779</v>
      </c>
      <c r="T26" s="13">
        <v>527.91819999999996</v>
      </c>
      <c r="U26" s="191">
        <v>11.150194113406199</v>
      </c>
      <c r="V26" s="13">
        <v>120.95569999999999</v>
      </c>
      <c r="W26" s="191">
        <v>10.413062377382801</v>
      </c>
      <c r="X26" s="13">
        <v>137.24039999999999</v>
      </c>
      <c r="Y26" s="191">
        <v>9.8673704608847004</v>
      </c>
      <c r="Z26" s="13">
        <v>302.41860000000003</v>
      </c>
      <c r="AA26" s="191">
        <v>8.8368451808188997</v>
      </c>
      <c r="AB26" s="13">
        <v>102.6413</v>
      </c>
      <c r="AC26" s="191">
        <v>10.194128318717699</v>
      </c>
      <c r="AD26" s="13"/>
      <c r="AE26" s="191"/>
      <c r="AF26" s="13">
        <v>192.1403</v>
      </c>
      <c r="AG26" s="191">
        <v>7.9023028862612197</v>
      </c>
      <c r="AH26" s="13">
        <v>255.49199999999999</v>
      </c>
      <c r="AI26" s="191">
        <v>10.608777754293699</v>
      </c>
      <c r="AJ26" s="13">
        <v>66.63839999999999</v>
      </c>
      <c r="AK26" s="191">
        <v>10.210465167230906</v>
      </c>
      <c r="AL26" s="13">
        <v>421.85149999999999</v>
      </c>
      <c r="AM26" s="191">
        <v>8.6329261789990106</v>
      </c>
      <c r="AN26" s="13">
        <v>552.17330000000004</v>
      </c>
      <c r="AO26" s="191">
        <v>10.5809293604019</v>
      </c>
      <c r="AP26" s="13"/>
      <c r="AQ26" s="191"/>
      <c r="AR26" s="13"/>
      <c r="AS26" s="191"/>
      <c r="AT26" s="13"/>
      <c r="AU26" s="191"/>
      <c r="AV26" s="13"/>
      <c r="AW26" s="191"/>
      <c r="AX26" s="13"/>
      <c r="AY26" s="191"/>
      <c r="AZ26" s="13"/>
      <c r="BA26" s="191"/>
      <c r="BB26" s="13"/>
      <c r="BC26" s="191"/>
    </row>
    <row r="27" spans="1:55" s="850" customFormat="1" ht="12.75" customHeight="1">
      <c r="A27" s="1178" t="s">
        <v>4243</v>
      </c>
      <c r="B27" s="1178" t="s">
        <v>4243</v>
      </c>
      <c r="C27" s="1178" t="s">
        <v>4244</v>
      </c>
      <c r="D27" s="13"/>
      <c r="E27" s="191"/>
      <c r="F27" s="13"/>
      <c r="G27" s="191" t="s">
        <v>4249</v>
      </c>
      <c r="H27" s="13"/>
      <c r="I27" s="191" t="s">
        <v>4696</v>
      </c>
      <c r="J27" s="13"/>
      <c r="K27" s="191" t="s">
        <v>4850</v>
      </c>
      <c r="L27" s="13"/>
      <c r="M27" s="191" t="s">
        <v>4937</v>
      </c>
      <c r="N27" s="13"/>
      <c r="O27" s="191" t="s">
        <v>5029</v>
      </c>
      <c r="P27" s="13"/>
      <c r="Q27" s="191" t="s">
        <v>5063</v>
      </c>
      <c r="R27" s="13"/>
      <c r="S27" s="191" t="s">
        <v>5140</v>
      </c>
      <c r="T27" s="13"/>
      <c r="U27" s="191" t="s">
        <v>5204</v>
      </c>
      <c r="V27" s="13"/>
      <c r="W27" s="191" t="s">
        <v>5278</v>
      </c>
      <c r="X27" s="13"/>
      <c r="Y27" s="191" t="s">
        <v>5028</v>
      </c>
      <c r="Z27" s="13"/>
      <c r="AA27" s="191" t="s">
        <v>5419</v>
      </c>
      <c r="AB27" s="13"/>
      <c r="AC27" s="191" t="s">
        <v>5063</v>
      </c>
      <c r="AD27" s="13"/>
      <c r="AE27" s="191"/>
      <c r="AF27" s="13"/>
      <c r="AG27" s="191" t="s">
        <v>5569</v>
      </c>
      <c r="AH27" s="13"/>
      <c r="AI27" s="191" t="s">
        <v>5616</v>
      </c>
      <c r="AJ27" s="13"/>
      <c r="AK27" s="191" t="s">
        <v>5674</v>
      </c>
      <c r="AL27" s="13"/>
      <c r="AM27" s="191" t="s">
        <v>5736</v>
      </c>
      <c r="AN27" s="13"/>
      <c r="AO27" s="191" t="s">
        <v>5790</v>
      </c>
      <c r="AP27" s="13"/>
      <c r="AQ27" s="191"/>
      <c r="AR27" s="13"/>
      <c r="AS27" s="191"/>
      <c r="AT27" s="13"/>
      <c r="AU27" s="191"/>
      <c r="AV27" s="13"/>
      <c r="AW27" s="191"/>
      <c r="AX27" s="13"/>
      <c r="AY27" s="191"/>
      <c r="AZ27" s="13"/>
      <c r="BA27" s="191"/>
      <c r="BB27" s="13"/>
      <c r="BC27" s="191"/>
    </row>
    <row r="28" spans="1:55" s="20" customFormat="1" ht="12.75" customHeight="1">
      <c r="A28" s="507" t="s">
        <v>4205</v>
      </c>
      <c r="B28" s="507" t="s">
        <v>3959</v>
      </c>
      <c r="C28" s="513" t="s">
        <v>4157</v>
      </c>
      <c r="D28" s="13">
        <f t="shared" si="0"/>
        <v>1497.4418000000001</v>
      </c>
      <c r="E28" s="191">
        <f>AVERAGE(G28,I28,K28,M28,O28,Q28,S28,U28,W28,Y28,AA28,AC28)</f>
        <v>10.557970476638976</v>
      </c>
      <c r="F28" s="13">
        <v>67.656000000000006</v>
      </c>
      <c r="G28" s="191">
        <v>11.367248536715145</v>
      </c>
      <c r="H28" s="13">
        <v>95.552199999999999</v>
      </c>
      <c r="I28" s="191">
        <v>11.758896153097471</v>
      </c>
      <c r="J28" s="13">
        <v>303.65530000000001</v>
      </c>
      <c r="K28" s="191">
        <v>10.168894516249182</v>
      </c>
      <c r="L28" s="13">
        <v>41.992199999999997</v>
      </c>
      <c r="M28" s="191">
        <v>9.8828819637932792</v>
      </c>
      <c r="N28" s="13">
        <v>24.625799999999998</v>
      </c>
      <c r="O28" s="191">
        <v>10.385061845706501</v>
      </c>
      <c r="P28" s="13">
        <v>43.714199999999998</v>
      </c>
      <c r="Q28" s="191">
        <v>9.7171344780414604</v>
      </c>
      <c r="R28" s="13">
        <v>357.94380000000001</v>
      </c>
      <c r="S28" s="191">
        <v>10.7416038635115</v>
      </c>
      <c r="T28" s="13">
        <v>195.62309999999999</v>
      </c>
      <c r="U28" s="191">
        <v>10.910181737228402</v>
      </c>
      <c r="V28" s="13">
        <v>27.137499999999999</v>
      </c>
      <c r="W28" s="191">
        <v>9.1083019806540797</v>
      </c>
      <c r="X28" s="13">
        <v>53.859400000000001</v>
      </c>
      <c r="Y28" s="191">
        <v>11.0260523696885</v>
      </c>
      <c r="Z28" s="13">
        <v>231.52799999999999</v>
      </c>
      <c r="AA28" s="191">
        <v>11.367753317093399</v>
      </c>
      <c r="AB28" s="13">
        <v>54.154300000000006</v>
      </c>
      <c r="AC28" s="191">
        <v>10.261634957888798</v>
      </c>
      <c r="AD28" s="13"/>
      <c r="AE28" s="191"/>
      <c r="AF28" s="13">
        <v>227.43129999999999</v>
      </c>
      <c r="AG28" s="191">
        <v>11.947327874395501</v>
      </c>
      <c r="AH28" s="13">
        <v>100.77760000000001</v>
      </c>
      <c r="AI28" s="191">
        <v>9.9839071380941817</v>
      </c>
      <c r="AJ28" s="13">
        <v>68.493800000000007</v>
      </c>
      <c r="AK28" s="191">
        <v>11.109975647430863</v>
      </c>
      <c r="AL28" s="13">
        <v>196.1936</v>
      </c>
      <c r="AM28" s="191">
        <v>11.224807480978003</v>
      </c>
      <c r="AN28" s="13">
        <v>252.0806</v>
      </c>
      <c r="AO28" s="191">
        <v>11.1169284744641</v>
      </c>
      <c r="AP28" s="13"/>
      <c r="AQ28" s="191"/>
      <c r="AR28" s="13"/>
      <c r="AS28" s="191"/>
      <c r="AT28" s="13"/>
      <c r="AU28" s="191"/>
      <c r="AV28" s="13"/>
      <c r="AW28" s="191"/>
      <c r="AX28" s="13"/>
      <c r="AY28" s="191"/>
      <c r="AZ28" s="13"/>
      <c r="BA28" s="191"/>
      <c r="BB28" s="13"/>
      <c r="BC28" s="191"/>
    </row>
    <row r="29" spans="1:55" s="850" customFormat="1" ht="12.75" customHeight="1">
      <c r="A29" s="1178" t="s">
        <v>4243</v>
      </c>
      <c r="B29" s="1178" t="s">
        <v>4243</v>
      </c>
      <c r="C29" s="1178" t="s">
        <v>4244</v>
      </c>
      <c r="D29" s="13"/>
      <c r="E29" s="191"/>
      <c r="F29" s="13"/>
      <c r="G29" s="191" t="s">
        <v>4289</v>
      </c>
      <c r="H29" s="13"/>
      <c r="I29" s="191" t="s">
        <v>4733</v>
      </c>
      <c r="J29" s="13"/>
      <c r="K29" s="191" t="s">
        <v>4851</v>
      </c>
      <c r="L29" s="13"/>
      <c r="M29" s="191" t="s">
        <v>4938</v>
      </c>
      <c r="N29" s="13"/>
      <c r="O29" s="191" t="s">
        <v>5030</v>
      </c>
      <c r="P29" s="13"/>
      <c r="Q29" s="191" t="s">
        <v>5064</v>
      </c>
      <c r="R29" s="13"/>
      <c r="S29" s="191" t="s">
        <v>5141</v>
      </c>
      <c r="T29" s="13"/>
      <c r="U29" s="191" t="s">
        <v>5205</v>
      </c>
      <c r="V29" s="13"/>
      <c r="W29" s="191" t="s">
        <v>5299</v>
      </c>
      <c r="X29" s="13"/>
      <c r="Y29" s="191" t="s">
        <v>5341</v>
      </c>
      <c r="Z29" s="13"/>
      <c r="AA29" s="191" t="s">
        <v>5420</v>
      </c>
      <c r="AB29" s="13"/>
      <c r="AC29" s="191" t="s">
        <v>5299</v>
      </c>
      <c r="AD29" s="13"/>
      <c r="AE29" s="191"/>
      <c r="AF29" s="13"/>
      <c r="AG29" s="191" t="s">
        <v>5570</v>
      </c>
      <c r="AH29" s="13"/>
      <c r="AI29" s="191" t="s">
        <v>5617</v>
      </c>
      <c r="AJ29" s="13"/>
      <c r="AK29" s="191" t="s">
        <v>5675</v>
      </c>
      <c r="AL29" s="13"/>
      <c r="AM29" s="191" t="s">
        <v>5737</v>
      </c>
      <c r="AN29" s="13"/>
      <c r="AO29" s="191" t="s">
        <v>5791</v>
      </c>
      <c r="AP29" s="13"/>
      <c r="AQ29" s="191"/>
      <c r="AR29" s="13"/>
      <c r="AS29" s="191"/>
      <c r="AT29" s="13"/>
      <c r="AU29" s="191"/>
      <c r="AV29" s="13"/>
      <c r="AW29" s="191"/>
      <c r="AX29" s="13"/>
      <c r="AY29" s="191"/>
      <c r="AZ29" s="13"/>
      <c r="BA29" s="191"/>
      <c r="BB29" s="13"/>
      <c r="BC29" s="191"/>
    </row>
    <row r="30" spans="1:55" s="20" customFormat="1" ht="12.75" customHeight="1">
      <c r="A30" s="508" t="s">
        <v>4206</v>
      </c>
      <c r="B30" s="508" t="s">
        <v>3960</v>
      </c>
      <c r="C30" s="514" t="s">
        <v>4207</v>
      </c>
      <c r="D30" s="13">
        <f>X30+Z30</f>
        <v>6.6099999999999994</v>
      </c>
      <c r="E30" s="191">
        <f>AVERAGE(G30,I30,K30,M30,O30,Q30,S30,U30,W30,Y30,AA30,AC30)</f>
        <v>9</v>
      </c>
      <c r="F30" s="13" t="s">
        <v>11</v>
      </c>
      <c r="G30" s="191" t="s">
        <v>11</v>
      </c>
      <c r="H30" s="13" t="s">
        <v>11</v>
      </c>
      <c r="I30" s="191" t="s">
        <v>11</v>
      </c>
      <c r="J30" s="191" t="s">
        <v>11</v>
      </c>
      <c r="K30" s="191" t="s">
        <v>11</v>
      </c>
      <c r="L30" s="191" t="s">
        <v>11</v>
      </c>
      <c r="M30" s="191" t="s">
        <v>11</v>
      </c>
      <c r="N30" s="191" t="s">
        <v>11</v>
      </c>
      <c r="O30" s="191" t="s">
        <v>11</v>
      </c>
      <c r="P30" s="191" t="s">
        <v>11</v>
      </c>
      <c r="Q30" s="191" t="s">
        <v>11</v>
      </c>
      <c r="R30" s="191" t="s">
        <v>11</v>
      </c>
      <c r="S30" s="191" t="s">
        <v>11</v>
      </c>
      <c r="T30" s="191" t="s">
        <v>11</v>
      </c>
      <c r="U30" s="191" t="s">
        <v>11</v>
      </c>
      <c r="V30" s="191" t="s">
        <v>11</v>
      </c>
      <c r="W30" s="191" t="s">
        <v>11</v>
      </c>
      <c r="X30" s="191">
        <v>2.5499999999999998</v>
      </c>
      <c r="Y30" s="191">
        <v>9</v>
      </c>
      <c r="Z30" s="191">
        <v>4.0599999999999996</v>
      </c>
      <c r="AA30" s="191">
        <v>9</v>
      </c>
      <c r="AB30" s="191" t="s">
        <v>11</v>
      </c>
      <c r="AC30" s="191" t="s">
        <v>11</v>
      </c>
      <c r="AD30" s="13"/>
      <c r="AE30" s="191"/>
      <c r="AF30" s="191">
        <v>6.5</v>
      </c>
      <c r="AG30" s="191">
        <v>9</v>
      </c>
      <c r="AH30" s="191" t="s">
        <v>11</v>
      </c>
      <c r="AI30" s="191" t="s">
        <v>11</v>
      </c>
      <c r="AJ30" s="191" t="s">
        <v>11</v>
      </c>
      <c r="AK30" s="191" t="s">
        <v>11</v>
      </c>
      <c r="AL30" s="191">
        <v>15</v>
      </c>
      <c r="AM30" s="191">
        <v>10</v>
      </c>
      <c r="AN30" s="191" t="s">
        <v>11</v>
      </c>
      <c r="AO30" s="191" t="s">
        <v>11</v>
      </c>
      <c r="AP30" s="191"/>
      <c r="AQ30" s="191"/>
      <c r="AR30" s="191"/>
      <c r="AS30" s="191"/>
      <c r="AT30" s="191"/>
      <c r="AU30" s="191"/>
      <c r="AV30" s="191"/>
      <c r="AW30" s="191"/>
      <c r="AX30" s="191"/>
      <c r="AY30" s="191"/>
      <c r="AZ30" s="191"/>
      <c r="BA30" s="191"/>
      <c r="BB30" s="191"/>
      <c r="BC30" s="191"/>
    </row>
    <row r="31" spans="1:55" s="850" customFormat="1" ht="12.75" customHeight="1">
      <c r="A31" s="1178" t="s">
        <v>4243</v>
      </c>
      <c r="B31" s="1178" t="s">
        <v>4243</v>
      </c>
      <c r="C31" s="1178" t="s">
        <v>4244</v>
      </c>
      <c r="D31" s="13"/>
      <c r="E31" s="191"/>
      <c r="F31" s="13"/>
      <c r="G31" s="191" t="s">
        <v>11</v>
      </c>
      <c r="H31" s="13"/>
      <c r="I31" s="191" t="s">
        <v>11</v>
      </c>
      <c r="J31" s="191"/>
      <c r="K31" s="191" t="s">
        <v>11</v>
      </c>
      <c r="L31" s="191"/>
      <c r="M31" s="191" t="s">
        <v>11</v>
      </c>
      <c r="N31" s="191"/>
      <c r="O31" s="191" t="s">
        <v>11</v>
      </c>
      <c r="P31" s="191"/>
      <c r="Q31" s="191" t="s">
        <v>11</v>
      </c>
      <c r="R31" s="191"/>
      <c r="S31" s="191" t="s">
        <v>11</v>
      </c>
      <c r="T31" s="191"/>
      <c r="U31" s="191" t="s">
        <v>11</v>
      </c>
      <c r="V31" s="191"/>
      <c r="W31" s="191" t="s">
        <v>11</v>
      </c>
      <c r="X31" s="191"/>
      <c r="Y31" s="191" t="s">
        <v>4709</v>
      </c>
      <c r="Z31" s="191"/>
      <c r="AA31" s="191" t="s">
        <v>4709</v>
      </c>
      <c r="AB31" s="191"/>
      <c r="AC31" s="191" t="s">
        <v>11</v>
      </c>
      <c r="AD31" s="13"/>
      <c r="AE31" s="191"/>
      <c r="AF31" s="191"/>
      <c r="AG31" s="191" t="s">
        <v>4709</v>
      </c>
      <c r="AH31" s="191"/>
      <c r="AI31" s="191" t="s">
        <v>11</v>
      </c>
      <c r="AJ31" s="191"/>
      <c r="AK31" s="191" t="s">
        <v>11</v>
      </c>
      <c r="AL31" s="191"/>
      <c r="AM31" s="191" t="s">
        <v>5762</v>
      </c>
      <c r="AN31" s="191"/>
      <c r="AO31" s="191" t="s">
        <v>11</v>
      </c>
      <c r="AP31" s="191"/>
      <c r="AQ31" s="191"/>
      <c r="AR31" s="191"/>
      <c r="AS31" s="191"/>
      <c r="AT31" s="191"/>
      <c r="AU31" s="191"/>
      <c r="AV31" s="191"/>
      <c r="AW31" s="191"/>
      <c r="AX31" s="191"/>
      <c r="AY31" s="191"/>
      <c r="AZ31" s="191"/>
      <c r="BA31" s="191"/>
      <c r="BB31" s="191"/>
      <c r="BC31" s="191"/>
    </row>
    <row r="32" spans="1:55" s="20" customFormat="1" ht="5.0999999999999996" customHeight="1">
      <c r="A32" s="508"/>
      <c r="B32" s="508"/>
      <c r="C32" s="514"/>
      <c r="D32" s="13"/>
      <c r="E32" s="13"/>
      <c r="F32" s="13"/>
      <c r="G32" s="13"/>
      <c r="H32" s="13"/>
      <c r="I32" s="191"/>
      <c r="J32" s="13"/>
      <c r="K32" s="191"/>
      <c r="L32" s="13"/>
      <c r="M32" s="191"/>
      <c r="N32" s="13"/>
      <c r="O32" s="191"/>
      <c r="P32" s="13"/>
      <c r="Q32" s="191"/>
      <c r="R32" s="13"/>
      <c r="S32" s="191"/>
      <c r="T32" s="13"/>
      <c r="U32" s="191"/>
      <c r="V32" s="13"/>
      <c r="W32" s="191"/>
      <c r="X32" s="13"/>
      <c r="Y32" s="191"/>
      <c r="Z32" s="13"/>
      <c r="AA32" s="191"/>
      <c r="AB32" s="13"/>
      <c r="AC32" s="191"/>
      <c r="AD32" s="13"/>
      <c r="AE32" s="13"/>
      <c r="AF32" s="13"/>
      <c r="AG32" s="191"/>
      <c r="AH32" s="13"/>
      <c r="AI32" s="191"/>
      <c r="AJ32" s="13"/>
      <c r="AK32" s="191"/>
      <c r="AL32" s="13"/>
      <c r="AM32" s="191"/>
      <c r="AN32" s="13"/>
      <c r="AO32" s="191"/>
      <c r="AP32" s="13"/>
      <c r="AQ32" s="191"/>
      <c r="AR32" s="13"/>
      <c r="AS32" s="191"/>
      <c r="AT32" s="13"/>
      <c r="AU32" s="191"/>
      <c r="AV32" s="13"/>
      <c r="AW32" s="191"/>
      <c r="AX32" s="13"/>
      <c r="AY32" s="191"/>
      <c r="AZ32" s="13"/>
      <c r="BA32" s="191"/>
      <c r="BB32" s="13"/>
      <c r="BC32" s="191"/>
    </row>
    <row r="33" spans="1:55" s="27" customFormat="1" ht="25.5">
      <c r="A33" s="504" t="s">
        <v>970</v>
      </c>
      <c r="B33" s="504" t="s">
        <v>4237</v>
      </c>
      <c r="C33" s="1184" t="s">
        <v>971</v>
      </c>
      <c r="D33" s="61">
        <f t="shared" ref="D33:D34" si="2">F33+H33+J33+L33+N33+P33+R33+T33+V33+X33+Z33+AB33</f>
        <v>284125.28960000002</v>
      </c>
      <c r="E33" s="871">
        <f t="shared" ref="E33:E34" si="3">AVERAGE(G33,I33,K33,M33,O33,Q33,S33,U33,W33,Y33,AA33,AC33)</f>
        <v>2.5043490574499576</v>
      </c>
      <c r="F33" s="61">
        <v>18013.799900000002</v>
      </c>
      <c r="G33" s="871">
        <v>3.140395516273057</v>
      </c>
      <c r="H33" s="61">
        <v>20906.790199999999</v>
      </c>
      <c r="I33" s="871">
        <v>2.7989644883412104</v>
      </c>
      <c r="J33" s="61">
        <v>22641.618900000001</v>
      </c>
      <c r="K33" s="871">
        <v>2.6000387584476132</v>
      </c>
      <c r="L33" s="61">
        <v>23401.4843</v>
      </c>
      <c r="M33" s="871">
        <v>2.49962807329277</v>
      </c>
      <c r="N33" s="61">
        <v>24186.6695</v>
      </c>
      <c r="O33" s="871">
        <v>2.86543873520908</v>
      </c>
      <c r="P33" s="61">
        <v>25105.3063</v>
      </c>
      <c r="Q33" s="871">
        <v>2.47045618794143</v>
      </c>
      <c r="R33" s="61">
        <v>24399.411899999999</v>
      </c>
      <c r="S33" s="871">
        <v>2.44050441141985</v>
      </c>
      <c r="T33" s="61">
        <v>23242.998299999999</v>
      </c>
      <c r="U33" s="871">
        <v>2.4202846384926202</v>
      </c>
      <c r="V33" s="61">
        <v>21513.625199999999</v>
      </c>
      <c r="W33" s="871">
        <v>2.3970416526546199</v>
      </c>
      <c r="X33" s="61">
        <v>25307.102300000002</v>
      </c>
      <c r="Y33" s="871">
        <v>2.4312794635520203</v>
      </c>
      <c r="Z33" s="61">
        <v>24346.628499999999</v>
      </c>
      <c r="AA33" s="871">
        <v>2.4297238022915604</v>
      </c>
      <c r="AB33" s="61">
        <v>31059.854299999999</v>
      </c>
      <c r="AC33" s="871">
        <v>1.5584329614836598</v>
      </c>
      <c r="AD33" s="61"/>
      <c r="AE33" s="871"/>
      <c r="AF33" s="61">
        <v>19828.373100000001</v>
      </c>
      <c r="AG33" s="871">
        <v>1.7442215279376601</v>
      </c>
      <c r="AH33" s="61">
        <v>23117.7503</v>
      </c>
      <c r="AI33" s="871">
        <v>1.56001740662455</v>
      </c>
      <c r="AJ33" s="61">
        <v>26465.5311</v>
      </c>
      <c r="AK33" s="871">
        <v>1.3396477493701235</v>
      </c>
      <c r="AL33" s="61">
        <v>29219.339100000001</v>
      </c>
      <c r="AM33" s="871">
        <v>1.4703759420759797</v>
      </c>
      <c r="AN33" s="61">
        <v>28557.202600000001</v>
      </c>
      <c r="AO33" s="871">
        <v>1.3031856689982702</v>
      </c>
      <c r="AP33" s="61"/>
      <c r="AQ33" s="871"/>
      <c r="AR33" s="61"/>
      <c r="AS33" s="871"/>
      <c r="AT33" s="61"/>
      <c r="AU33" s="871"/>
      <c r="AV33" s="61"/>
      <c r="AW33" s="871"/>
      <c r="AX33" s="61"/>
      <c r="AY33" s="871"/>
      <c r="AZ33" s="61"/>
      <c r="BA33" s="871"/>
      <c r="BB33" s="61"/>
      <c r="BC33" s="871"/>
    </row>
    <row r="34" spans="1:55" s="850" customFormat="1" ht="12.75" customHeight="1">
      <c r="A34" s="505" t="s">
        <v>958</v>
      </c>
      <c r="B34" s="505" t="s">
        <v>196</v>
      </c>
      <c r="C34" s="512" t="s">
        <v>959</v>
      </c>
      <c r="D34" s="13">
        <f t="shared" si="2"/>
        <v>252643.04290000003</v>
      </c>
      <c r="E34" s="191">
        <f t="shared" si="3"/>
        <v>1.532649664229315</v>
      </c>
      <c r="F34" s="13">
        <v>15075.7546</v>
      </c>
      <c r="G34" s="191">
        <v>1.6425437698488405</v>
      </c>
      <c r="H34" s="13">
        <v>18642.8675</v>
      </c>
      <c r="I34" s="191">
        <v>1.8683482905191489</v>
      </c>
      <c r="J34" s="13">
        <v>20353.301800000001</v>
      </c>
      <c r="K34" s="191">
        <v>1.7208730504846144</v>
      </c>
      <c r="L34" s="13">
        <v>21166.875399999997</v>
      </c>
      <c r="M34" s="191">
        <v>1.6937274029118199</v>
      </c>
      <c r="N34" s="13">
        <v>21187.880100000002</v>
      </c>
      <c r="O34" s="191">
        <v>1.70878000248831</v>
      </c>
      <c r="P34" s="13">
        <v>22652.866899999997</v>
      </c>
      <c r="Q34" s="191">
        <v>1.6524107745496901</v>
      </c>
      <c r="R34" s="13">
        <v>21820.6165</v>
      </c>
      <c r="S34" s="191">
        <v>1.5578803121809099</v>
      </c>
      <c r="T34" s="13">
        <v>20839.754399999998</v>
      </c>
      <c r="U34" s="191">
        <v>1.5503785955366201</v>
      </c>
      <c r="V34" s="13">
        <v>19090.431</v>
      </c>
      <c r="W34" s="191">
        <v>1.46120229035164</v>
      </c>
      <c r="X34" s="13">
        <v>22489.156999999999</v>
      </c>
      <c r="Y34" s="191">
        <v>1.4952510816657099</v>
      </c>
      <c r="Z34" s="13">
        <v>21599.039399999998</v>
      </c>
      <c r="AA34" s="191">
        <v>1.5008076355006801</v>
      </c>
      <c r="AB34" s="13">
        <v>27724.498299999999</v>
      </c>
      <c r="AC34" s="191">
        <v>0.53959276471379802</v>
      </c>
      <c r="AD34" s="13"/>
      <c r="AE34" s="191"/>
      <c r="AF34" s="13">
        <v>17044.066300000002</v>
      </c>
      <c r="AG34" s="191">
        <v>0.42959746601079596</v>
      </c>
      <c r="AH34" s="13">
        <v>20488.470499999999</v>
      </c>
      <c r="AI34" s="191">
        <v>0.50876459972939392</v>
      </c>
      <c r="AJ34" s="13">
        <v>23867.0216</v>
      </c>
      <c r="AK34" s="191">
        <v>0.45081916773394132</v>
      </c>
      <c r="AL34" s="13">
        <v>25860.272000000001</v>
      </c>
      <c r="AM34" s="191">
        <v>0.42924658576676999</v>
      </c>
      <c r="AN34" s="13">
        <v>25748.534800000001</v>
      </c>
      <c r="AO34" s="191">
        <v>0.41988193514607303</v>
      </c>
      <c r="AP34" s="13"/>
      <c r="AQ34" s="191"/>
      <c r="AR34" s="13"/>
      <c r="AS34" s="191"/>
      <c r="AT34" s="13"/>
      <c r="AU34" s="191"/>
      <c r="AV34" s="13"/>
      <c r="AW34" s="191"/>
      <c r="AX34" s="13"/>
      <c r="AY34" s="191"/>
      <c r="AZ34" s="13"/>
      <c r="BA34" s="191"/>
      <c r="BB34" s="13"/>
      <c r="BC34" s="191"/>
    </row>
    <row r="35" spans="1:55" s="850" customFormat="1" ht="12.75" customHeight="1">
      <c r="A35" s="1178" t="s">
        <v>4243</v>
      </c>
      <c r="B35" s="1178" t="s">
        <v>4243</v>
      </c>
      <c r="C35" s="1178" t="s">
        <v>4244</v>
      </c>
      <c r="D35" s="13"/>
      <c r="E35" s="191"/>
      <c r="F35" s="13"/>
      <c r="G35" s="191" t="s">
        <v>4250</v>
      </c>
      <c r="H35" s="13"/>
      <c r="I35" s="191" t="s">
        <v>4250</v>
      </c>
      <c r="J35" s="13"/>
      <c r="K35" s="191" t="s">
        <v>4250</v>
      </c>
      <c r="L35" s="13"/>
      <c r="M35" s="191" t="s">
        <v>4920</v>
      </c>
      <c r="N35" s="13"/>
      <c r="O35" s="191" t="s">
        <v>4920</v>
      </c>
      <c r="P35" s="13"/>
      <c r="Q35" s="191" t="s">
        <v>4250</v>
      </c>
      <c r="R35" s="13"/>
      <c r="S35" s="191" t="s">
        <v>4250</v>
      </c>
      <c r="T35" s="13"/>
      <c r="U35" s="191" t="s">
        <v>4250</v>
      </c>
      <c r="V35" s="13"/>
      <c r="W35" s="191" t="s">
        <v>4250</v>
      </c>
      <c r="X35" s="13"/>
      <c r="Y35" s="191" t="s">
        <v>4250</v>
      </c>
      <c r="Z35" s="13"/>
      <c r="AA35" s="191" t="s">
        <v>4250</v>
      </c>
      <c r="AB35" s="13"/>
      <c r="AC35" s="191" t="s">
        <v>5459</v>
      </c>
      <c r="AD35" s="13"/>
      <c r="AE35" s="191"/>
      <c r="AF35" s="13"/>
      <c r="AG35" s="191" t="s">
        <v>5555</v>
      </c>
      <c r="AH35" s="13"/>
      <c r="AI35" s="191" t="s">
        <v>5555</v>
      </c>
      <c r="AJ35" s="13"/>
      <c r="AK35" s="191" t="s">
        <v>5676</v>
      </c>
      <c r="AL35" s="13"/>
      <c r="AM35" s="191" t="s">
        <v>5676</v>
      </c>
      <c r="AN35" s="13"/>
      <c r="AO35" s="191" t="s">
        <v>5792</v>
      </c>
      <c r="AP35" s="13"/>
      <c r="AQ35" s="191"/>
      <c r="AR35" s="13"/>
      <c r="AS35" s="191"/>
      <c r="AT35" s="13"/>
      <c r="AU35" s="191"/>
      <c r="AV35" s="13"/>
      <c r="AW35" s="191"/>
      <c r="AX35" s="13"/>
      <c r="AY35" s="191"/>
      <c r="AZ35" s="13"/>
      <c r="BA35" s="191"/>
      <c r="BB35" s="13"/>
      <c r="BC35" s="191"/>
    </row>
    <row r="36" spans="1:55" s="850" customFormat="1" ht="12.75" customHeight="1">
      <c r="A36" s="505" t="s">
        <v>1168</v>
      </c>
      <c r="B36" s="505" t="s">
        <v>4</v>
      </c>
      <c r="C36" s="512" t="s">
        <v>960</v>
      </c>
      <c r="D36" s="13">
        <f t="shared" ref="D36" si="4">F36+H36+J36+L36+N36+P36+R36+T36+V36+X36+Z36+AB36</f>
        <v>31482.246700000003</v>
      </c>
      <c r="E36" s="191">
        <f t="shared" ref="E36" si="5">AVERAGE(G36,I36,K36,M36,O36,Q36,S36,U36,W36,Y36,AA36,AC36)</f>
        <v>10.18410076826688</v>
      </c>
      <c r="F36" s="13">
        <v>2938.0453000000002</v>
      </c>
      <c r="G36" s="191">
        <v>10.826201230797896</v>
      </c>
      <c r="H36" s="13">
        <v>2263.9227000000001</v>
      </c>
      <c r="I36" s="191">
        <v>10.462368574245051</v>
      </c>
      <c r="J36" s="13">
        <v>2288.3171000000002</v>
      </c>
      <c r="K36" s="191">
        <v>10.419726417287183</v>
      </c>
      <c r="L36" s="13">
        <v>2234.6088999999997</v>
      </c>
      <c r="M36" s="191">
        <v>10.133357212530601</v>
      </c>
      <c r="N36" s="13">
        <v>2998.7894000000001</v>
      </c>
      <c r="O36" s="191">
        <v>11.037785398000899</v>
      </c>
      <c r="P36" s="13">
        <v>2452.4393999999998</v>
      </c>
      <c r="Q36" s="191">
        <v>10.026636319331699</v>
      </c>
      <c r="R36" s="13">
        <v>2578.7954</v>
      </c>
      <c r="S36" s="191">
        <v>9.9088758778614192</v>
      </c>
      <c r="T36" s="13">
        <v>2403.2438999999999</v>
      </c>
      <c r="U36" s="191">
        <v>9.9636839107341491</v>
      </c>
      <c r="V36" s="13">
        <v>2423.1942000000004</v>
      </c>
      <c r="W36" s="191">
        <v>9.7697799883311003</v>
      </c>
      <c r="X36" s="13">
        <v>2817.9452999999999</v>
      </c>
      <c r="Y36" s="191">
        <v>9.9014348411944013</v>
      </c>
      <c r="Z36" s="13">
        <v>2747.5891000000001</v>
      </c>
      <c r="AA36" s="191">
        <v>9.7320154316378691</v>
      </c>
      <c r="AB36" s="13">
        <v>3335.3560000000002</v>
      </c>
      <c r="AC36" s="191">
        <v>10.027344017250298</v>
      </c>
      <c r="AD36" s="13"/>
      <c r="AE36" s="191"/>
      <c r="AF36" s="13">
        <v>2784.3067999999998</v>
      </c>
      <c r="AG36" s="191">
        <v>9.7944901160719393</v>
      </c>
      <c r="AH36" s="13">
        <v>2629.2797999999998</v>
      </c>
      <c r="AI36" s="191">
        <v>9.7518280013409004</v>
      </c>
      <c r="AJ36" s="13">
        <v>2598.5095000000001</v>
      </c>
      <c r="AK36" s="191">
        <v>9.5034397064932801</v>
      </c>
      <c r="AL36" s="13">
        <v>3359.0671000000002</v>
      </c>
      <c r="AM36" s="191">
        <v>9.4856633834435797</v>
      </c>
      <c r="AN36" s="13">
        <v>2808.6677999999997</v>
      </c>
      <c r="AO36" s="191">
        <v>9.40089552634171</v>
      </c>
      <c r="AP36" s="13"/>
      <c r="AQ36" s="191"/>
      <c r="AR36" s="13"/>
      <c r="AS36" s="191"/>
      <c r="AT36" s="13"/>
      <c r="AU36" s="191"/>
      <c r="AV36" s="13"/>
      <c r="AW36" s="191"/>
      <c r="AX36" s="13"/>
      <c r="AY36" s="191"/>
      <c r="AZ36" s="13"/>
      <c r="BA36" s="191"/>
      <c r="BB36" s="13"/>
      <c r="BC36" s="191"/>
    </row>
    <row r="37" spans="1:55" s="20" customFormat="1" ht="12.75" customHeight="1">
      <c r="A37" s="506" t="s">
        <v>961</v>
      </c>
      <c r="B37" s="506" t="s">
        <v>40</v>
      </c>
      <c r="C37" s="851" t="s">
        <v>724</v>
      </c>
      <c r="D37" s="13"/>
      <c r="E37" s="191"/>
      <c r="F37" s="13"/>
      <c r="G37" s="191"/>
      <c r="H37" s="13"/>
      <c r="I37" s="191"/>
      <c r="J37" s="13"/>
      <c r="K37" s="191"/>
      <c r="L37" s="13"/>
      <c r="M37" s="191"/>
      <c r="N37" s="13"/>
      <c r="O37" s="191"/>
      <c r="P37" s="13"/>
      <c r="Q37" s="191"/>
      <c r="R37" s="13"/>
      <c r="S37" s="191"/>
      <c r="T37" s="13"/>
      <c r="U37" s="191"/>
      <c r="V37" s="13"/>
      <c r="W37" s="191"/>
      <c r="X37" s="13"/>
      <c r="Y37" s="191"/>
      <c r="Z37" s="13"/>
      <c r="AA37" s="191"/>
      <c r="AB37" s="13"/>
      <c r="AC37" s="191"/>
      <c r="AD37" s="13"/>
      <c r="AE37" s="191"/>
      <c r="AF37" s="13"/>
      <c r="AG37" s="191"/>
      <c r="AH37" s="13"/>
      <c r="AI37" s="191"/>
      <c r="AJ37" s="13"/>
      <c r="AK37" s="191"/>
      <c r="AL37" s="13"/>
      <c r="AM37" s="191"/>
      <c r="AN37" s="13"/>
      <c r="AO37" s="191"/>
      <c r="AP37" s="13"/>
      <c r="AQ37" s="191"/>
      <c r="AR37" s="13"/>
      <c r="AS37" s="191"/>
      <c r="AT37" s="13"/>
      <c r="AU37" s="191"/>
      <c r="AV37" s="13"/>
      <c r="AW37" s="191"/>
      <c r="AX37" s="13"/>
      <c r="AY37" s="191"/>
      <c r="AZ37" s="13"/>
      <c r="BA37" s="191"/>
      <c r="BB37" s="13"/>
      <c r="BC37" s="191"/>
    </row>
    <row r="38" spans="1:55" s="20" customFormat="1" ht="12.75" customHeight="1">
      <c r="A38" s="507" t="s">
        <v>962</v>
      </c>
      <c r="B38" s="507" t="s">
        <v>197</v>
      </c>
      <c r="C38" s="513" t="s">
        <v>963</v>
      </c>
      <c r="D38" s="13">
        <f t="shared" ref="D38" si="6">F38+H38+J38+L38+N38+P38+R38+T38+V38+X38+Z38+AB38</f>
        <v>479.14239999999995</v>
      </c>
      <c r="E38" s="191">
        <f t="shared" ref="E38" si="7">AVERAGE(G38,I38,K38,M38,O38,Q38,S38,U38,W38,Y38,AA38,AC38)</f>
        <v>7.2449490536265442</v>
      </c>
      <c r="F38" s="13">
        <v>30.092199999999998</v>
      </c>
      <c r="G38" s="191">
        <v>8.1589373325978158</v>
      </c>
      <c r="H38" s="13">
        <v>36.218400000000003</v>
      </c>
      <c r="I38" s="191">
        <v>11.643714106641928</v>
      </c>
      <c r="J38" s="13">
        <v>34.881599999999999</v>
      </c>
      <c r="K38" s="191">
        <v>6.9582193764047524</v>
      </c>
      <c r="L38" s="13">
        <v>33.631999999999998</v>
      </c>
      <c r="M38" s="191">
        <v>6.1269513558515705</v>
      </c>
      <c r="N38" s="13">
        <v>88.922200000000004</v>
      </c>
      <c r="O38" s="191">
        <v>10.262105762115601</v>
      </c>
      <c r="P38" s="13">
        <v>39.635899999999999</v>
      </c>
      <c r="Q38" s="191">
        <v>5.3833453762876591</v>
      </c>
      <c r="R38" s="13">
        <v>46.435300000000005</v>
      </c>
      <c r="S38" s="191">
        <v>5.0814561766587101</v>
      </c>
      <c r="T38" s="13">
        <v>28.384700000000002</v>
      </c>
      <c r="U38" s="191">
        <v>6.7202733867188984</v>
      </c>
      <c r="V38" s="13">
        <v>32.819199999999995</v>
      </c>
      <c r="W38" s="191">
        <v>6.3045054724063991</v>
      </c>
      <c r="X38" s="13">
        <v>35.402200000000008</v>
      </c>
      <c r="Y38" s="191">
        <v>6.1100576235375197</v>
      </c>
      <c r="Z38" s="13">
        <v>36.497999999999998</v>
      </c>
      <c r="AA38" s="191">
        <v>7.145015726889139</v>
      </c>
      <c r="AB38" s="13">
        <v>36.220700000000008</v>
      </c>
      <c r="AC38" s="191">
        <v>7.0448069474085289</v>
      </c>
      <c r="AD38" s="13"/>
      <c r="AE38" s="191"/>
      <c r="AF38" s="13">
        <v>39.807000000000002</v>
      </c>
      <c r="AG38" s="191">
        <v>6.2364973245911504</v>
      </c>
      <c r="AH38" s="13">
        <v>39.805700000000002</v>
      </c>
      <c r="AI38" s="191">
        <v>4.4923176580238495</v>
      </c>
      <c r="AJ38" s="13">
        <v>50.415800000000004</v>
      </c>
      <c r="AK38" s="191">
        <v>5.1330821686852151</v>
      </c>
      <c r="AL38" s="13">
        <v>74.906199999999998</v>
      </c>
      <c r="AM38" s="191">
        <v>6.6580150908736497</v>
      </c>
      <c r="AN38" s="13">
        <v>53.086199999999998</v>
      </c>
      <c r="AO38" s="191">
        <v>5.5240333457659405</v>
      </c>
      <c r="AP38" s="13"/>
      <c r="AQ38" s="191"/>
      <c r="AR38" s="13"/>
      <c r="AS38" s="191"/>
      <c r="AT38" s="13"/>
      <c r="AU38" s="191"/>
      <c r="AV38" s="13"/>
      <c r="AW38" s="191"/>
      <c r="AX38" s="13"/>
      <c r="AY38" s="191"/>
      <c r="AZ38" s="13"/>
      <c r="BA38" s="191"/>
      <c r="BB38" s="13"/>
      <c r="BC38" s="191"/>
    </row>
    <row r="39" spans="1:55" s="850" customFormat="1" ht="12.75" customHeight="1">
      <c r="A39" s="1178" t="s">
        <v>4243</v>
      </c>
      <c r="B39" s="1178" t="s">
        <v>4243</v>
      </c>
      <c r="C39" s="1178" t="s">
        <v>4244</v>
      </c>
      <c r="D39" s="13"/>
      <c r="E39" s="191"/>
      <c r="F39" s="13"/>
      <c r="G39" s="191" t="s">
        <v>4251</v>
      </c>
      <c r="H39" s="13"/>
      <c r="I39" s="191" t="s">
        <v>4697</v>
      </c>
      <c r="J39" s="13"/>
      <c r="K39" s="191" t="s">
        <v>4852</v>
      </c>
      <c r="L39" s="13"/>
      <c r="M39" s="191" t="s">
        <v>4921</v>
      </c>
      <c r="N39" s="13"/>
      <c r="O39" s="191" t="s">
        <v>5031</v>
      </c>
      <c r="P39" s="13"/>
      <c r="Q39" s="191" t="s">
        <v>5065</v>
      </c>
      <c r="R39" s="13"/>
      <c r="S39" s="191" t="s">
        <v>5142</v>
      </c>
      <c r="T39" s="13"/>
      <c r="U39" s="191" t="s">
        <v>5206</v>
      </c>
      <c r="V39" s="13"/>
      <c r="W39" s="191" t="s">
        <v>5279</v>
      </c>
      <c r="X39" s="13"/>
      <c r="Y39" s="191" t="s">
        <v>5342</v>
      </c>
      <c r="Z39" s="13"/>
      <c r="AA39" s="191" t="s">
        <v>5421</v>
      </c>
      <c r="AB39" s="13"/>
      <c r="AC39" s="191" t="s">
        <v>5460</v>
      </c>
      <c r="AD39" s="13"/>
      <c r="AE39" s="191"/>
      <c r="AF39" s="13"/>
      <c r="AG39" s="191" t="s">
        <v>5571</v>
      </c>
      <c r="AH39" s="13"/>
      <c r="AI39" s="191" t="s">
        <v>5618</v>
      </c>
      <c r="AJ39" s="13"/>
      <c r="AK39" s="191" t="s">
        <v>5677</v>
      </c>
      <c r="AL39" s="13"/>
      <c r="AM39" s="191" t="s">
        <v>5738</v>
      </c>
      <c r="AN39" s="13"/>
      <c r="AO39" s="191" t="s">
        <v>5793</v>
      </c>
      <c r="AP39" s="13"/>
      <c r="AQ39" s="191"/>
      <c r="AR39" s="13"/>
      <c r="AS39" s="191"/>
      <c r="AT39" s="13"/>
      <c r="AU39" s="191"/>
      <c r="AV39" s="13"/>
      <c r="AW39" s="191"/>
      <c r="AX39" s="13"/>
      <c r="AY39" s="191"/>
      <c r="AZ39" s="13"/>
      <c r="BA39" s="191"/>
      <c r="BB39" s="13"/>
      <c r="BC39" s="191"/>
    </row>
    <row r="40" spans="1:55" s="20" customFormat="1" ht="12.75" customHeight="1">
      <c r="A40" s="507" t="s">
        <v>964</v>
      </c>
      <c r="B40" s="507" t="s">
        <v>198</v>
      </c>
      <c r="C40" s="513" t="s">
        <v>965</v>
      </c>
      <c r="D40" s="13">
        <f t="shared" ref="D40" si="8">F40+H40+J40+L40+N40+P40+R40+T40+V40+X40+Z40+AB40</f>
        <v>2302.9931000000001</v>
      </c>
      <c r="E40" s="191">
        <f t="shared" ref="E40" si="9">AVERAGE(G40,I40,K40,M40,O40,Q40,S40,U40,W40,Y40,AA40,AC40)</f>
        <v>5.6643329223145473</v>
      </c>
      <c r="F40" s="13">
        <v>217.9873</v>
      </c>
      <c r="G40" s="191">
        <v>6.1208595225501661</v>
      </c>
      <c r="H40" s="13">
        <v>162.9118</v>
      </c>
      <c r="I40" s="191">
        <v>5.1255777420665654</v>
      </c>
      <c r="J40" s="13">
        <v>192.86680000000001</v>
      </c>
      <c r="K40" s="191">
        <v>6.3245889753964928</v>
      </c>
      <c r="L40" s="13">
        <v>179.7894</v>
      </c>
      <c r="M40" s="191">
        <v>5.0810297659372594</v>
      </c>
      <c r="N40" s="13">
        <v>206.99179999999998</v>
      </c>
      <c r="O40" s="191">
        <v>6.5446579091538899</v>
      </c>
      <c r="P40" s="13">
        <v>213.1671</v>
      </c>
      <c r="Q40" s="191">
        <v>4.7525904701053792</v>
      </c>
      <c r="R40" s="13">
        <v>187.71929999999998</v>
      </c>
      <c r="S40" s="191">
        <v>5.361155709615371</v>
      </c>
      <c r="T40" s="13">
        <v>159.32320000000001</v>
      </c>
      <c r="U40" s="191">
        <v>5.8263366414935192</v>
      </c>
      <c r="V40" s="13">
        <v>165.5284</v>
      </c>
      <c r="W40" s="191">
        <v>6.1143736965982898</v>
      </c>
      <c r="X40" s="13">
        <v>159.67660000000001</v>
      </c>
      <c r="Y40" s="191">
        <v>6.1535101699309704</v>
      </c>
      <c r="Z40" s="13">
        <v>206.2465</v>
      </c>
      <c r="AA40" s="191">
        <v>5.4426437491060495</v>
      </c>
      <c r="AB40" s="13">
        <v>250.78489999999999</v>
      </c>
      <c r="AC40" s="191">
        <v>5.12467071582061</v>
      </c>
      <c r="AD40" s="13"/>
      <c r="AE40" s="191"/>
      <c r="AF40" s="13">
        <v>201.75399999999999</v>
      </c>
      <c r="AG40" s="191">
        <v>5.0050628738702398</v>
      </c>
      <c r="AH40" s="13">
        <v>208.85249999999999</v>
      </c>
      <c r="AI40" s="191">
        <v>6.422294518859001</v>
      </c>
      <c r="AJ40" s="13">
        <v>221.8441</v>
      </c>
      <c r="AK40" s="191">
        <v>5.5354126704293698</v>
      </c>
      <c r="AL40" s="13">
        <v>268.27719999999999</v>
      </c>
      <c r="AM40" s="191">
        <v>4.9975135345083395</v>
      </c>
      <c r="AN40" s="13">
        <v>202.16910000000001</v>
      </c>
      <c r="AO40" s="191">
        <v>5.2288645099572593</v>
      </c>
      <c r="AP40" s="13"/>
      <c r="AQ40" s="191"/>
      <c r="AR40" s="13"/>
      <c r="AS40" s="191"/>
      <c r="AT40" s="13"/>
      <c r="AU40" s="191"/>
      <c r="AV40" s="13"/>
      <c r="AW40" s="191"/>
      <c r="AX40" s="13"/>
      <c r="AY40" s="191"/>
      <c r="AZ40" s="13"/>
      <c r="BA40" s="191"/>
      <c r="BB40" s="13"/>
      <c r="BC40" s="191"/>
    </row>
    <row r="41" spans="1:55" s="850" customFormat="1" ht="12.75" customHeight="1">
      <c r="A41" s="1178" t="s">
        <v>4243</v>
      </c>
      <c r="B41" s="1178" t="s">
        <v>4243</v>
      </c>
      <c r="C41" s="1178" t="s">
        <v>4244</v>
      </c>
      <c r="D41" s="13"/>
      <c r="E41" s="191"/>
      <c r="F41" s="13"/>
      <c r="G41" s="191" t="s">
        <v>4252</v>
      </c>
      <c r="H41" s="13"/>
      <c r="I41" s="191" t="s">
        <v>4698</v>
      </c>
      <c r="J41" s="13"/>
      <c r="K41" s="191" t="s">
        <v>4853</v>
      </c>
      <c r="L41" s="13"/>
      <c r="M41" s="191" t="s">
        <v>4939</v>
      </c>
      <c r="N41" s="13"/>
      <c r="O41" s="191" t="s">
        <v>5032</v>
      </c>
      <c r="P41" s="13"/>
      <c r="Q41" s="191" t="s">
        <v>5066</v>
      </c>
      <c r="R41" s="13"/>
      <c r="S41" s="191" t="s">
        <v>5143</v>
      </c>
      <c r="T41" s="13"/>
      <c r="U41" s="191" t="s">
        <v>5207</v>
      </c>
      <c r="V41" s="13"/>
      <c r="W41" s="191" t="s">
        <v>5280</v>
      </c>
      <c r="X41" s="13"/>
      <c r="Y41" s="191" t="s">
        <v>5343</v>
      </c>
      <c r="Z41" s="13"/>
      <c r="AA41" s="191" t="s">
        <v>5422</v>
      </c>
      <c r="AB41" s="13"/>
      <c r="AC41" s="191" t="s">
        <v>5473</v>
      </c>
      <c r="AD41" s="13"/>
      <c r="AE41" s="191"/>
      <c r="AF41" s="13"/>
      <c r="AG41" s="191" t="s">
        <v>5572</v>
      </c>
      <c r="AH41" s="13"/>
      <c r="AI41" s="191" t="s">
        <v>5619</v>
      </c>
      <c r="AJ41" s="13"/>
      <c r="AK41" s="191" t="s">
        <v>5678</v>
      </c>
      <c r="AL41" s="13"/>
      <c r="AM41" s="191" t="s">
        <v>5739</v>
      </c>
      <c r="AN41" s="13"/>
      <c r="AO41" s="191" t="s">
        <v>5794</v>
      </c>
      <c r="AP41" s="13"/>
      <c r="AQ41" s="191"/>
      <c r="AR41" s="13"/>
      <c r="AS41" s="191"/>
      <c r="AT41" s="13"/>
      <c r="AU41" s="191"/>
      <c r="AV41" s="13"/>
      <c r="AW41" s="191"/>
      <c r="AX41" s="13"/>
      <c r="AY41" s="191"/>
      <c r="AZ41" s="13"/>
      <c r="BA41" s="191"/>
      <c r="BB41" s="13"/>
      <c r="BC41" s="191"/>
    </row>
    <row r="42" spans="1:55" s="20" customFormat="1" ht="12.75" customHeight="1">
      <c r="A42" s="507" t="s">
        <v>966</v>
      </c>
      <c r="B42" s="507" t="s">
        <v>199</v>
      </c>
      <c r="C42" s="513" t="s">
        <v>967</v>
      </c>
      <c r="D42" s="13">
        <f t="shared" ref="D42" si="10">F42+H42+J42+L42+N42+P42+R42+T42+V42+X42+Z42+AB42</f>
        <v>3569.7069000000001</v>
      </c>
      <c r="E42" s="191">
        <f t="shared" ref="E42" si="11">AVERAGE(G42,I42,K42,M42,O42,Q42,S42,U42,W42,Y42,AA42,AC42)</f>
        <v>7.5374884989618751</v>
      </c>
      <c r="F42" s="13">
        <v>392.57960000000003</v>
      </c>
      <c r="G42" s="191">
        <v>7.6675222528119127</v>
      </c>
      <c r="H42" s="13">
        <v>301.2251</v>
      </c>
      <c r="I42" s="191">
        <v>7.69154639503813</v>
      </c>
      <c r="J42" s="13">
        <v>239.98599999999999</v>
      </c>
      <c r="K42" s="191">
        <v>7.3838328735842929</v>
      </c>
      <c r="L42" s="13">
        <v>213.80370000000002</v>
      </c>
      <c r="M42" s="191">
        <v>7.1780255018972987</v>
      </c>
      <c r="N42" s="13">
        <v>287.8075</v>
      </c>
      <c r="O42" s="191">
        <v>9.5606742979248303</v>
      </c>
      <c r="P42" s="13">
        <v>210.46199999999999</v>
      </c>
      <c r="Q42" s="191">
        <v>7.3811470241658803</v>
      </c>
      <c r="R42" s="13">
        <v>235.51160000000002</v>
      </c>
      <c r="S42" s="191">
        <v>7.1951259768096296</v>
      </c>
      <c r="T42" s="13">
        <v>212.5087</v>
      </c>
      <c r="U42" s="191">
        <v>7.3649397271735184</v>
      </c>
      <c r="V42" s="13">
        <v>266.37640000000005</v>
      </c>
      <c r="W42" s="191">
        <v>7.4852450367224712</v>
      </c>
      <c r="X42" s="13">
        <v>386.03629999999998</v>
      </c>
      <c r="Y42" s="191">
        <v>7.2073303106469497</v>
      </c>
      <c r="Z42" s="13">
        <v>395.73579999999998</v>
      </c>
      <c r="AA42" s="191">
        <v>7.1731336159124304</v>
      </c>
      <c r="AB42" s="13">
        <v>427.67419999999998</v>
      </c>
      <c r="AC42" s="191">
        <v>7.161338974855159</v>
      </c>
      <c r="AD42" s="13"/>
      <c r="AE42" s="191"/>
      <c r="AF42" s="13">
        <v>300.84469999999999</v>
      </c>
      <c r="AG42" s="191">
        <v>7.1397702438612693</v>
      </c>
      <c r="AH42" s="13">
        <v>254.3501</v>
      </c>
      <c r="AI42" s="191">
        <v>6.4870266730777795</v>
      </c>
      <c r="AJ42" s="13">
        <v>286.4425</v>
      </c>
      <c r="AK42" s="191">
        <v>6.8342432774466078</v>
      </c>
      <c r="AL42" s="13">
        <v>283.82670000000002</v>
      </c>
      <c r="AM42" s="191">
        <v>6.5390657221466491</v>
      </c>
      <c r="AN42" s="13">
        <v>272.0498</v>
      </c>
      <c r="AO42" s="191">
        <v>7.0758281829282694</v>
      </c>
      <c r="AP42" s="13"/>
      <c r="AQ42" s="191"/>
      <c r="AR42" s="13"/>
      <c r="AS42" s="191"/>
      <c r="AT42" s="13"/>
      <c r="AU42" s="191"/>
      <c r="AV42" s="13"/>
      <c r="AW42" s="191"/>
      <c r="AX42" s="13"/>
      <c r="AY42" s="191"/>
      <c r="AZ42" s="13"/>
      <c r="BA42" s="191"/>
      <c r="BB42" s="13"/>
      <c r="BC42" s="191"/>
    </row>
    <row r="43" spans="1:55" s="850" customFormat="1" ht="12.75" customHeight="1">
      <c r="A43" s="1178" t="s">
        <v>4243</v>
      </c>
      <c r="B43" s="1178" t="s">
        <v>4243</v>
      </c>
      <c r="C43" s="1178" t="s">
        <v>4244</v>
      </c>
      <c r="D43" s="13"/>
      <c r="E43" s="191"/>
      <c r="F43" s="13"/>
      <c r="G43" s="191" t="s">
        <v>4253</v>
      </c>
      <c r="H43" s="13"/>
      <c r="I43" s="191" t="s">
        <v>4699</v>
      </c>
      <c r="J43" s="13"/>
      <c r="K43" s="191" t="s">
        <v>4854</v>
      </c>
      <c r="L43" s="13"/>
      <c r="M43" s="191" t="s">
        <v>4940</v>
      </c>
      <c r="N43" s="13"/>
      <c r="O43" s="191" t="s">
        <v>5033</v>
      </c>
      <c r="P43" s="13"/>
      <c r="Q43" s="191" t="s">
        <v>5067</v>
      </c>
      <c r="R43" s="13"/>
      <c r="S43" s="191" t="s">
        <v>5144</v>
      </c>
      <c r="T43" s="13"/>
      <c r="U43" s="191" t="s">
        <v>5208</v>
      </c>
      <c r="V43" s="13"/>
      <c r="W43" s="191" t="s">
        <v>5281</v>
      </c>
      <c r="X43" s="13"/>
      <c r="Y43" s="191" t="s">
        <v>5344</v>
      </c>
      <c r="Z43" s="13"/>
      <c r="AA43" s="191" t="s">
        <v>5423</v>
      </c>
      <c r="AB43" s="13"/>
      <c r="AC43" s="191" t="s">
        <v>5474</v>
      </c>
      <c r="AD43" s="13"/>
      <c r="AE43" s="191"/>
      <c r="AF43" s="13"/>
      <c r="AG43" s="191" t="s">
        <v>5573</v>
      </c>
      <c r="AH43" s="13"/>
      <c r="AI43" s="191" t="s">
        <v>5620</v>
      </c>
      <c r="AJ43" s="13"/>
      <c r="AK43" s="191" t="s">
        <v>5679</v>
      </c>
      <c r="AL43" s="13"/>
      <c r="AM43" s="191" t="s">
        <v>5740</v>
      </c>
      <c r="AN43" s="13"/>
      <c r="AO43" s="191" t="s">
        <v>5795</v>
      </c>
      <c r="AP43" s="13"/>
      <c r="AQ43" s="191"/>
      <c r="AR43" s="13"/>
      <c r="AS43" s="191"/>
      <c r="AT43" s="13"/>
      <c r="AU43" s="191"/>
      <c r="AV43" s="13"/>
      <c r="AW43" s="191"/>
      <c r="AX43" s="13"/>
      <c r="AY43" s="191"/>
      <c r="AZ43" s="13"/>
      <c r="BA43" s="191"/>
      <c r="BB43" s="13"/>
      <c r="BC43" s="191"/>
    </row>
    <row r="44" spans="1:55" s="20" customFormat="1" ht="12.75" customHeight="1">
      <c r="A44" s="507" t="s">
        <v>968</v>
      </c>
      <c r="B44" s="507" t="s">
        <v>200</v>
      </c>
      <c r="C44" s="513" t="s">
        <v>969</v>
      </c>
      <c r="D44" s="13">
        <f t="shared" ref="D44" si="12">F44+H44+J44+L44+N44+P44+R44+T44+V44+X44+Z44+AB44</f>
        <v>12429.1276</v>
      </c>
      <c r="E44" s="191">
        <f t="shared" ref="E44" si="13">AVERAGE(G44,I44,K44,M44,O44,Q44,S44,U44,W44,Y44,AA44,AC44)</f>
        <v>10.362429415283527</v>
      </c>
      <c r="F44" s="13">
        <v>1089.066</v>
      </c>
      <c r="G44" s="191">
        <v>11.113545745620561</v>
      </c>
      <c r="H44" s="13">
        <v>833.58789999999999</v>
      </c>
      <c r="I44" s="191">
        <v>10.392704350674954</v>
      </c>
      <c r="J44" s="13">
        <v>853.49390000000005</v>
      </c>
      <c r="K44" s="191">
        <v>10.611438830435697</v>
      </c>
      <c r="L44" s="13">
        <v>913.62959999999998</v>
      </c>
      <c r="M44" s="191">
        <v>10.4356660740852</v>
      </c>
      <c r="N44" s="13">
        <v>1347.4281000000001</v>
      </c>
      <c r="O44" s="191">
        <v>11.7561425021491</v>
      </c>
      <c r="P44" s="13">
        <v>957.3175</v>
      </c>
      <c r="Q44" s="191">
        <v>10.341387863483099</v>
      </c>
      <c r="R44" s="13">
        <v>1087.9706000000001</v>
      </c>
      <c r="S44" s="191">
        <v>10.0184929537618</v>
      </c>
      <c r="T44" s="13">
        <v>1073.6558</v>
      </c>
      <c r="U44" s="191">
        <v>10.054397126155301</v>
      </c>
      <c r="V44" s="13">
        <v>1010.6099</v>
      </c>
      <c r="W44" s="191">
        <v>9.7841789913199886</v>
      </c>
      <c r="X44" s="13">
        <v>1037.9459999999999</v>
      </c>
      <c r="Y44" s="191">
        <v>9.7835596851859297</v>
      </c>
      <c r="Z44" s="13">
        <v>997.75130000000001</v>
      </c>
      <c r="AA44" s="191">
        <v>9.8632360809752893</v>
      </c>
      <c r="AB44" s="13">
        <v>1226.671</v>
      </c>
      <c r="AC44" s="191">
        <v>10.1944027795554</v>
      </c>
      <c r="AD44" s="13"/>
      <c r="AE44" s="191"/>
      <c r="AF44" s="13">
        <v>1061.9606999999999</v>
      </c>
      <c r="AG44" s="191">
        <v>9.9145269650750709</v>
      </c>
      <c r="AH44" s="13">
        <v>985.41610000000003</v>
      </c>
      <c r="AI44" s="191">
        <v>9.7654673634822906</v>
      </c>
      <c r="AJ44" s="13">
        <v>862.23669999999993</v>
      </c>
      <c r="AK44" s="191">
        <v>9.5345655062003285</v>
      </c>
      <c r="AL44" s="13">
        <v>1084.5693999999999</v>
      </c>
      <c r="AM44" s="191">
        <v>9.4969452927585802</v>
      </c>
      <c r="AN44" s="13">
        <v>1070.6894</v>
      </c>
      <c r="AO44" s="191">
        <v>9.5118454464945703</v>
      </c>
      <c r="AP44" s="13"/>
      <c r="AQ44" s="191"/>
      <c r="AR44" s="13"/>
      <c r="AS44" s="191"/>
      <c r="AT44" s="13"/>
      <c r="AU44" s="191"/>
      <c r="AV44" s="13"/>
      <c r="AW44" s="191"/>
      <c r="AX44" s="13"/>
      <c r="AY44" s="191"/>
      <c r="AZ44" s="13"/>
      <c r="BA44" s="191"/>
      <c r="BB44" s="13"/>
      <c r="BC44" s="191"/>
    </row>
    <row r="45" spans="1:55" s="850" customFormat="1" ht="12.75" customHeight="1">
      <c r="A45" s="1178" t="s">
        <v>4243</v>
      </c>
      <c r="B45" s="1178" t="s">
        <v>4243</v>
      </c>
      <c r="C45" s="1178" t="s">
        <v>4244</v>
      </c>
      <c r="D45" s="13"/>
      <c r="E45" s="191"/>
      <c r="F45" s="13"/>
      <c r="G45" s="191" t="s">
        <v>4254</v>
      </c>
      <c r="H45" s="13"/>
      <c r="I45" s="191" t="s">
        <v>4700</v>
      </c>
      <c r="J45" s="13"/>
      <c r="K45" s="191" t="s">
        <v>4855</v>
      </c>
      <c r="L45" s="13"/>
      <c r="M45" s="191" t="s">
        <v>4941</v>
      </c>
      <c r="N45" s="13"/>
      <c r="O45" s="191" t="s">
        <v>5034</v>
      </c>
      <c r="P45" s="13"/>
      <c r="Q45" s="191" t="s">
        <v>5068</v>
      </c>
      <c r="R45" s="13"/>
      <c r="S45" s="191" t="s">
        <v>5145</v>
      </c>
      <c r="T45" s="13"/>
      <c r="U45" s="191" t="s">
        <v>5209</v>
      </c>
      <c r="V45" s="13"/>
      <c r="W45" s="191" t="s">
        <v>5282</v>
      </c>
      <c r="X45" s="13"/>
      <c r="Y45" s="191" t="s">
        <v>5345</v>
      </c>
      <c r="Z45" s="13"/>
      <c r="AA45" s="191" t="s">
        <v>5424</v>
      </c>
      <c r="AB45" s="13"/>
      <c r="AC45" s="191" t="s">
        <v>5475</v>
      </c>
      <c r="AD45" s="13"/>
      <c r="AE45" s="191"/>
      <c r="AF45" s="13"/>
      <c r="AG45" s="191" t="s">
        <v>5574</v>
      </c>
      <c r="AH45" s="13"/>
      <c r="AI45" s="191" t="s">
        <v>5621</v>
      </c>
      <c r="AJ45" s="13"/>
      <c r="AK45" s="191" t="s">
        <v>5680</v>
      </c>
      <c r="AL45" s="13"/>
      <c r="AM45" s="191" t="s">
        <v>5741</v>
      </c>
      <c r="AN45" s="13"/>
      <c r="AO45" s="191" t="s">
        <v>5796</v>
      </c>
      <c r="AP45" s="13"/>
      <c r="AQ45" s="191"/>
      <c r="AR45" s="13"/>
      <c r="AS45" s="191"/>
      <c r="AT45" s="13"/>
      <c r="AU45" s="191"/>
      <c r="AV45" s="13"/>
      <c r="AW45" s="191"/>
      <c r="AX45" s="13"/>
      <c r="AY45" s="191"/>
      <c r="AZ45" s="13"/>
      <c r="BA45" s="191"/>
      <c r="BB45" s="13"/>
      <c r="BC45" s="191"/>
    </row>
    <row r="46" spans="1:55" s="20" customFormat="1" ht="12.75" customHeight="1">
      <c r="A46" s="507" t="s">
        <v>4205</v>
      </c>
      <c r="B46" s="507" t="s">
        <v>3959</v>
      </c>
      <c r="C46" s="513" t="s">
        <v>4157</v>
      </c>
      <c r="D46" s="13">
        <f t="shared" ref="D46" si="14">F46+H46+J46+L46+N46+P46+R46+T46+V46+X46+Z46+AB46</f>
        <v>12355.396000000001</v>
      </c>
      <c r="E46" s="191">
        <f t="shared" ref="E46" si="15">AVERAGE(G46,I46,K46,M46,O46,Q46,S46,U46,W46,Y46,AA46,AC46)</f>
        <v>11.617331406585009</v>
      </c>
      <c r="F46" s="13">
        <v>1184.703</v>
      </c>
      <c r="G46" s="191">
        <v>12.499042400500377</v>
      </c>
      <c r="H46" s="13">
        <v>919.80380000000002</v>
      </c>
      <c r="I46" s="191">
        <v>12.300165539650953</v>
      </c>
      <c r="J46" s="13">
        <v>943.77520000000004</v>
      </c>
      <c r="K46" s="191">
        <v>11.928633530527186</v>
      </c>
      <c r="L46" s="13">
        <v>868.78769999999997</v>
      </c>
      <c r="M46" s="191">
        <v>11.664342166676599</v>
      </c>
      <c r="N46" s="13">
        <v>1045.9902</v>
      </c>
      <c r="O46" s="191">
        <v>11.4434899839406</v>
      </c>
      <c r="P46" s="13">
        <v>1006.8414</v>
      </c>
      <c r="Q46" s="191">
        <v>11.5123541304519</v>
      </c>
      <c r="R46" s="13">
        <v>904.90840000000003</v>
      </c>
      <c r="S46" s="191">
        <v>11.087234809622698</v>
      </c>
      <c r="T46" s="13">
        <v>891.66160000000002</v>
      </c>
      <c r="U46" s="191">
        <v>11.225459082234799</v>
      </c>
      <c r="V46" s="13">
        <v>937.05200000000002</v>
      </c>
      <c r="W46" s="191">
        <v>11.1493583675186</v>
      </c>
      <c r="X46" s="13">
        <v>1180.7828999999999</v>
      </c>
      <c r="Y46" s="191">
        <v>11.4812897993357</v>
      </c>
      <c r="Z46" s="13">
        <v>1090.2296999999999</v>
      </c>
      <c r="AA46" s="191">
        <v>11.401667827431202</v>
      </c>
      <c r="AB46" s="13">
        <v>1380.8601000000001</v>
      </c>
      <c r="AC46" s="191">
        <v>11.7149392411295</v>
      </c>
      <c r="AD46" s="13"/>
      <c r="AE46" s="191"/>
      <c r="AF46" s="13">
        <v>1166.8408999999999</v>
      </c>
      <c r="AG46" s="191">
        <v>11.288391630769899</v>
      </c>
      <c r="AH46" s="13">
        <v>1094.3033</v>
      </c>
      <c r="AI46" s="191">
        <v>11.1790502596492</v>
      </c>
      <c r="AJ46" s="13">
        <v>1167.5554</v>
      </c>
      <c r="AK46" s="191">
        <v>11.064579447649162</v>
      </c>
      <c r="AL46" s="13">
        <v>1630.9369999999999</v>
      </c>
      <c r="AM46" s="191">
        <v>10.8359435306207</v>
      </c>
      <c r="AN46" s="13">
        <v>1204.7858000000001</v>
      </c>
      <c r="AO46" s="191">
        <v>10.683479966314302</v>
      </c>
      <c r="AP46" s="13"/>
      <c r="AQ46" s="191"/>
      <c r="AR46" s="13"/>
      <c r="AS46" s="191"/>
      <c r="AT46" s="13"/>
      <c r="AU46" s="191"/>
      <c r="AV46" s="13"/>
      <c r="AW46" s="191"/>
      <c r="AX46" s="13"/>
      <c r="AY46" s="191"/>
      <c r="AZ46" s="13"/>
      <c r="BA46" s="191"/>
      <c r="BB46" s="13"/>
      <c r="BC46" s="191"/>
    </row>
    <row r="47" spans="1:55" s="850" customFormat="1" ht="12.75" customHeight="1">
      <c r="A47" s="1178" t="s">
        <v>4243</v>
      </c>
      <c r="B47" s="1178" t="s">
        <v>4243</v>
      </c>
      <c r="C47" s="1178" t="s">
        <v>4244</v>
      </c>
      <c r="D47" s="13"/>
      <c r="E47" s="191"/>
      <c r="F47" s="13"/>
      <c r="G47" s="191" t="s">
        <v>4290</v>
      </c>
      <c r="H47" s="13"/>
      <c r="I47" s="191" t="s">
        <v>4734</v>
      </c>
      <c r="J47" s="13"/>
      <c r="K47" s="191" t="s">
        <v>4856</v>
      </c>
      <c r="L47" s="13"/>
      <c r="M47" s="191" t="s">
        <v>5087</v>
      </c>
      <c r="N47" s="13"/>
      <c r="O47" s="191" t="s">
        <v>5035</v>
      </c>
      <c r="P47" s="13"/>
      <c r="Q47" s="191" t="s">
        <v>5105</v>
      </c>
      <c r="R47" s="13"/>
      <c r="S47" s="191" t="s">
        <v>5162</v>
      </c>
      <c r="T47" s="191"/>
      <c r="U47" s="191" t="s">
        <v>5227</v>
      </c>
      <c r="V47" s="191"/>
      <c r="W47" s="191" t="s">
        <v>5300</v>
      </c>
      <c r="X47" s="191"/>
      <c r="Y47" s="191" t="s">
        <v>5346</v>
      </c>
      <c r="Z47" s="191"/>
      <c r="AA47" s="191" t="s">
        <v>5425</v>
      </c>
      <c r="AB47" s="191"/>
      <c r="AC47" s="191" t="s">
        <v>5476</v>
      </c>
      <c r="AD47" s="13"/>
      <c r="AE47" s="191"/>
      <c r="AF47" s="191"/>
      <c r="AG47" s="191" t="s">
        <v>5575</v>
      </c>
      <c r="AH47" s="191"/>
      <c r="AI47" s="191" t="s">
        <v>5622</v>
      </c>
      <c r="AJ47" s="13"/>
      <c r="AK47" s="191" t="s">
        <v>5697</v>
      </c>
      <c r="AL47" s="13"/>
      <c r="AM47" s="191" t="s">
        <v>5763</v>
      </c>
      <c r="AN47" s="13"/>
      <c r="AO47" s="191" t="s">
        <v>5815</v>
      </c>
      <c r="AP47" s="13"/>
      <c r="AQ47" s="191"/>
      <c r="AR47" s="13"/>
      <c r="AS47" s="191"/>
      <c r="AT47" s="191"/>
      <c r="AU47" s="191"/>
      <c r="AV47" s="191"/>
      <c r="AW47" s="191"/>
      <c r="AX47" s="191"/>
      <c r="AY47" s="191"/>
      <c r="AZ47" s="191"/>
      <c r="BA47" s="191"/>
      <c r="BB47" s="191"/>
      <c r="BC47" s="191"/>
    </row>
    <row r="48" spans="1:55" s="20" customFormat="1" ht="12.75" customHeight="1">
      <c r="A48" s="508" t="s">
        <v>4206</v>
      </c>
      <c r="B48" s="508" t="s">
        <v>3960</v>
      </c>
      <c r="C48" s="514" t="s">
        <v>4207</v>
      </c>
      <c r="D48" s="13">
        <f t="shared" ref="D48" si="16">F48+H48+J48+L48+N48+P48+R48+T48+V48+X48+Z48+AB48</f>
        <v>345.88069999999993</v>
      </c>
      <c r="E48" s="191">
        <f t="shared" ref="E48" si="17">AVERAGE(G48,I48,K48,M48,O48,Q48,S48,U48,W48,Y48,AA48,AC48)</f>
        <v>12.551707271485887</v>
      </c>
      <c r="F48" s="13">
        <v>23.6172</v>
      </c>
      <c r="G48" s="191">
        <v>12.995993132124044</v>
      </c>
      <c r="H48" s="13">
        <v>10.175700000000001</v>
      </c>
      <c r="I48" s="191">
        <v>13.306356221193628</v>
      </c>
      <c r="J48" s="13">
        <v>23.313600000000001</v>
      </c>
      <c r="K48" s="191">
        <v>12.626010225790955</v>
      </c>
      <c r="L48" s="13">
        <v>24.9665</v>
      </c>
      <c r="M48" s="191">
        <v>12.883442132457498</v>
      </c>
      <c r="N48" s="13">
        <v>21.6496</v>
      </c>
      <c r="O48" s="191">
        <v>12.508564084324899</v>
      </c>
      <c r="P48" s="13">
        <v>25.015499999999999</v>
      </c>
      <c r="Q48" s="191">
        <v>12.7397414003318</v>
      </c>
      <c r="R48" s="13">
        <v>116.25019999999999</v>
      </c>
      <c r="S48" s="191">
        <v>14.480137333097099</v>
      </c>
      <c r="T48" s="13">
        <v>37.709900000000005</v>
      </c>
      <c r="U48" s="191">
        <v>12.112274893330401</v>
      </c>
      <c r="V48" s="13">
        <v>10.808299999999999</v>
      </c>
      <c r="W48" s="191">
        <v>11.6256531554454</v>
      </c>
      <c r="X48" s="13">
        <v>18.101299999999998</v>
      </c>
      <c r="Y48" s="191">
        <v>11.535761409401498</v>
      </c>
      <c r="Z48" s="13">
        <v>21.127800000000001</v>
      </c>
      <c r="AA48" s="191">
        <v>11.6488809057261</v>
      </c>
      <c r="AB48" s="13">
        <v>13.145100000000001</v>
      </c>
      <c r="AC48" s="191">
        <v>12.157672364607299</v>
      </c>
      <c r="AD48" s="13"/>
      <c r="AE48" s="191"/>
      <c r="AF48" s="13">
        <v>13.099500000000001</v>
      </c>
      <c r="AG48" s="191">
        <v>11.868052750104999</v>
      </c>
      <c r="AH48" s="13">
        <v>46.552099999999996</v>
      </c>
      <c r="AI48" s="191">
        <v>13.186430365117801</v>
      </c>
      <c r="AJ48" s="13">
        <v>10.015000000000001</v>
      </c>
      <c r="AK48" s="191">
        <v>12.231272990514199</v>
      </c>
      <c r="AL48" s="13">
        <v>16.550599999999999</v>
      </c>
      <c r="AM48" s="191">
        <v>11.766057303058501</v>
      </c>
      <c r="AN48" s="13">
        <v>5.8875000000000002</v>
      </c>
      <c r="AO48" s="191">
        <v>12.418359405520199</v>
      </c>
      <c r="AP48" s="13"/>
      <c r="AQ48" s="191"/>
      <c r="AR48" s="13"/>
      <c r="AS48" s="191"/>
      <c r="AT48" s="13"/>
      <c r="AU48" s="191"/>
      <c r="AV48" s="13"/>
      <c r="AW48" s="191"/>
      <c r="AX48" s="13"/>
      <c r="AY48" s="191"/>
      <c r="AZ48" s="13"/>
      <c r="BA48" s="191"/>
      <c r="BB48" s="13"/>
      <c r="BC48" s="191"/>
    </row>
    <row r="49" spans="1:55" s="850" customFormat="1" ht="12.75" customHeight="1">
      <c r="A49" s="1178" t="s">
        <v>4243</v>
      </c>
      <c r="B49" s="1178" t="s">
        <v>4243</v>
      </c>
      <c r="C49" s="1178" t="s">
        <v>4244</v>
      </c>
      <c r="D49" s="13"/>
      <c r="E49" s="13"/>
      <c r="F49" s="13"/>
      <c r="G49" s="13" t="s">
        <v>4291</v>
      </c>
      <c r="H49" s="13"/>
      <c r="I49" s="191" t="s">
        <v>4735</v>
      </c>
      <c r="J49" s="13"/>
      <c r="K49" s="191" t="s">
        <v>4857</v>
      </c>
      <c r="L49" s="13"/>
      <c r="M49" s="191" t="s">
        <v>4942</v>
      </c>
      <c r="N49" s="13"/>
      <c r="O49" s="191" t="s">
        <v>5036</v>
      </c>
      <c r="P49" s="13"/>
      <c r="Q49" s="191" t="s">
        <v>5106</v>
      </c>
      <c r="R49" s="13"/>
      <c r="S49" s="191" t="s">
        <v>5309</v>
      </c>
      <c r="T49" s="13"/>
      <c r="U49" s="191" t="s">
        <v>5308</v>
      </c>
      <c r="V49" s="191"/>
      <c r="W49" s="191" t="s">
        <v>5301</v>
      </c>
      <c r="X49" s="191"/>
      <c r="Y49" s="191" t="s">
        <v>5347</v>
      </c>
      <c r="Z49" s="191"/>
      <c r="AA49" s="191" t="s">
        <v>5426</v>
      </c>
      <c r="AB49" s="191"/>
      <c r="AC49" s="191" t="s">
        <v>5477</v>
      </c>
      <c r="AD49" s="13"/>
      <c r="AE49" s="13"/>
      <c r="AF49" s="191"/>
      <c r="AG49" s="191" t="s">
        <v>5576</v>
      </c>
      <c r="AH49" s="191"/>
      <c r="AI49" s="191" t="s">
        <v>5623</v>
      </c>
      <c r="AJ49" s="13"/>
      <c r="AK49" s="191" t="s">
        <v>4274</v>
      </c>
      <c r="AL49" s="13"/>
      <c r="AM49" s="191" t="s">
        <v>5287</v>
      </c>
      <c r="AN49" s="13"/>
      <c r="AO49" s="191" t="s">
        <v>5797</v>
      </c>
      <c r="AP49" s="13"/>
      <c r="AQ49" s="191"/>
      <c r="AR49" s="13"/>
      <c r="AS49" s="191"/>
      <c r="AT49" s="13"/>
      <c r="AU49" s="191"/>
      <c r="AV49" s="191"/>
      <c r="AW49" s="191"/>
      <c r="AX49" s="191"/>
      <c r="AY49" s="191"/>
      <c r="AZ49" s="191"/>
      <c r="BA49" s="191"/>
      <c r="BB49" s="191"/>
      <c r="BC49" s="191"/>
    </row>
    <row r="50" spans="1:55" s="20" customFormat="1" ht="5.0999999999999996" customHeight="1">
      <c r="A50" s="508"/>
      <c r="B50" s="508"/>
      <c r="C50" s="514"/>
      <c r="D50" s="13"/>
      <c r="E50" s="13"/>
      <c r="F50" s="13"/>
      <c r="G50" s="13"/>
      <c r="H50" s="13"/>
      <c r="I50" s="191"/>
      <c r="J50" s="13"/>
      <c r="K50" s="191"/>
      <c r="L50" s="13"/>
      <c r="M50" s="191"/>
      <c r="N50" s="13"/>
      <c r="O50" s="191"/>
      <c r="P50" s="13"/>
      <c r="Q50" s="191"/>
      <c r="R50" s="13"/>
      <c r="S50" s="191"/>
      <c r="T50" s="13"/>
      <c r="U50" s="191"/>
      <c r="V50" s="13"/>
      <c r="W50" s="191"/>
      <c r="X50" s="13"/>
      <c r="Y50" s="191"/>
      <c r="Z50" s="13"/>
      <c r="AA50" s="191"/>
      <c r="AB50" s="13"/>
      <c r="AC50" s="191"/>
      <c r="AD50" s="13"/>
      <c r="AE50" s="13"/>
      <c r="AF50" s="13"/>
      <c r="AG50" s="191"/>
      <c r="AH50" s="13"/>
      <c r="AI50" s="191"/>
      <c r="AJ50" s="13"/>
      <c r="AK50" s="191"/>
      <c r="AL50" s="13"/>
      <c r="AM50" s="191"/>
      <c r="AN50" s="13"/>
      <c r="AO50" s="191"/>
      <c r="AP50" s="13"/>
      <c r="AQ50" s="191"/>
      <c r="AR50" s="13"/>
      <c r="AS50" s="191"/>
      <c r="AT50" s="13"/>
      <c r="AU50" s="191"/>
      <c r="AV50" s="13"/>
      <c r="AW50" s="191"/>
      <c r="AX50" s="13"/>
      <c r="AY50" s="191"/>
      <c r="AZ50" s="13"/>
      <c r="BA50" s="191"/>
      <c r="BB50" s="13"/>
      <c r="BC50" s="191"/>
    </row>
    <row r="51" spans="1:55" s="27" customFormat="1" ht="25.5">
      <c r="A51" s="504" t="s">
        <v>4959</v>
      </c>
      <c r="B51" s="504" t="s">
        <v>4239</v>
      </c>
      <c r="C51" s="1184" t="s">
        <v>4306</v>
      </c>
      <c r="D51" s="61">
        <f t="shared" ref="D51:D52" si="18">F51+H51+J51+L51+N51+P51+R51+T51+V51+X51+Z51+AB51</f>
        <v>6239.9285</v>
      </c>
      <c r="E51" s="871">
        <f t="shared" ref="E51:E52" si="19">AVERAGE(G51,I51,K51,M51,O51,Q51,S51,U51,W51,Y51,AA51,AC51)</f>
        <v>2.4843883357911003</v>
      </c>
      <c r="F51" s="61">
        <v>411.18299999999999</v>
      </c>
      <c r="G51" s="871">
        <v>3.6081657291279066</v>
      </c>
      <c r="H51" s="61">
        <v>373.363</v>
      </c>
      <c r="I51" s="871">
        <v>2.5211355704769898</v>
      </c>
      <c r="J51" s="61">
        <v>451.42579999999998</v>
      </c>
      <c r="K51" s="871">
        <v>2.8311188195269303</v>
      </c>
      <c r="L51" s="61">
        <v>568.14649999999995</v>
      </c>
      <c r="M51" s="871">
        <v>2.2342915797246001</v>
      </c>
      <c r="N51" s="61">
        <v>719.03980000000001</v>
      </c>
      <c r="O51" s="871">
        <v>3.8168802032933398</v>
      </c>
      <c r="P51" s="61">
        <v>445.16849999999999</v>
      </c>
      <c r="Q51" s="871">
        <v>2.0503512580068004</v>
      </c>
      <c r="R51" s="61">
        <v>616.34759999999994</v>
      </c>
      <c r="S51" s="871">
        <v>2.9240962924168099</v>
      </c>
      <c r="T51" s="61">
        <v>456.54490000000004</v>
      </c>
      <c r="U51" s="871">
        <v>2.20624510754583</v>
      </c>
      <c r="V51" s="61">
        <v>494.33199999999999</v>
      </c>
      <c r="W51" s="871">
        <v>1.74276257859091</v>
      </c>
      <c r="X51" s="61">
        <v>516.92679999999996</v>
      </c>
      <c r="Y51" s="871">
        <v>2.2611242268731298</v>
      </c>
      <c r="Z51" s="61">
        <v>447.62799999999999</v>
      </c>
      <c r="AA51" s="871">
        <v>2.0281681530199203</v>
      </c>
      <c r="AB51" s="61">
        <v>739.82259999999997</v>
      </c>
      <c r="AC51" s="871">
        <v>1.58832051089004</v>
      </c>
      <c r="AD51" s="61"/>
      <c r="AE51" s="871"/>
      <c r="AF51" s="61">
        <v>583.9366</v>
      </c>
      <c r="AG51" s="871">
        <v>3.4008601464611106</v>
      </c>
      <c r="AH51" s="61">
        <v>364.57420000000002</v>
      </c>
      <c r="AI51" s="871">
        <v>3.2056050400713998</v>
      </c>
      <c r="AJ51" s="61">
        <v>515.67820000000006</v>
      </c>
      <c r="AK51" s="871">
        <v>2.3604766538511806</v>
      </c>
      <c r="AL51" s="61">
        <v>546.40240000000006</v>
      </c>
      <c r="AM51" s="871">
        <v>1.5847152849255399</v>
      </c>
      <c r="AN51" s="61">
        <v>583.26130000000001</v>
      </c>
      <c r="AO51" s="871">
        <v>1.6426785816237099</v>
      </c>
      <c r="AP51" s="61"/>
      <c r="AQ51" s="871"/>
      <c r="AR51" s="61"/>
      <c r="AS51" s="871"/>
      <c r="AT51" s="61"/>
      <c r="AU51" s="871"/>
      <c r="AV51" s="61"/>
      <c r="AW51" s="871"/>
      <c r="AX51" s="61"/>
      <c r="AY51" s="871"/>
      <c r="AZ51" s="61"/>
      <c r="BA51" s="871"/>
      <c r="BB51" s="61"/>
      <c r="BC51" s="871"/>
    </row>
    <row r="52" spans="1:55" s="850" customFormat="1" ht="12.75" customHeight="1">
      <c r="A52" s="505" t="s">
        <v>958</v>
      </c>
      <c r="B52" s="505" t="s">
        <v>196</v>
      </c>
      <c r="C52" s="512" t="s">
        <v>959</v>
      </c>
      <c r="D52" s="13">
        <f t="shared" si="18"/>
        <v>4880.5724999999993</v>
      </c>
      <c r="E52" s="191">
        <f t="shared" si="19"/>
        <v>0.13690526786582344</v>
      </c>
      <c r="F52" s="13">
        <v>293.82400000000001</v>
      </c>
      <c r="G52" s="191">
        <v>0.2507133624210412</v>
      </c>
      <c r="H52" s="13">
        <v>296.05399999999997</v>
      </c>
      <c r="I52" s="191">
        <v>0.19761589439764365</v>
      </c>
      <c r="J52" s="13">
        <v>348.88339999999999</v>
      </c>
      <c r="K52" s="191">
        <v>0.15923148822787214</v>
      </c>
      <c r="L52" s="13">
        <v>437.09229999999997</v>
      </c>
      <c r="M52" s="191">
        <v>9.887479829775081E-2</v>
      </c>
      <c r="N52" s="13">
        <v>496.99700000000001</v>
      </c>
      <c r="O52" s="191">
        <v>0.21528812849977</v>
      </c>
      <c r="P52" s="13">
        <v>347.4359</v>
      </c>
      <c r="Q52" s="191">
        <v>0.13856975632051799</v>
      </c>
      <c r="R52" s="13">
        <v>460.32069999999999</v>
      </c>
      <c r="S52" s="191">
        <v>0.114335014697362</v>
      </c>
      <c r="T52" s="13">
        <v>368.41140000000001</v>
      </c>
      <c r="U52" s="191">
        <v>8.80850836863354E-2</v>
      </c>
      <c r="V52" s="13">
        <v>415.26229999999998</v>
      </c>
      <c r="W52" s="191">
        <v>5.7610568067459997E-2</v>
      </c>
      <c r="X52" s="13">
        <v>417.47929999999997</v>
      </c>
      <c r="Y52" s="191">
        <v>0.12736442740993401</v>
      </c>
      <c r="Z52" s="13">
        <v>365.64909999999998</v>
      </c>
      <c r="AA52" s="191">
        <v>0.103250455149486</v>
      </c>
      <c r="AB52" s="13">
        <v>633.16309999999999</v>
      </c>
      <c r="AC52" s="191">
        <v>9.1924237214708188E-2</v>
      </c>
      <c r="AD52" s="13"/>
      <c r="AE52" s="191"/>
      <c r="AF52" s="13">
        <v>408.46300000000002</v>
      </c>
      <c r="AG52" s="191">
        <v>0.122947772503262</v>
      </c>
      <c r="AH52" s="13">
        <v>258.6241</v>
      </c>
      <c r="AI52" s="191">
        <v>0.26432565255906204</v>
      </c>
      <c r="AJ52" s="13">
        <v>406.47240000000005</v>
      </c>
      <c r="AK52" s="191">
        <v>0.16968477564528367</v>
      </c>
      <c r="AL52" s="13">
        <v>470.34270000000004</v>
      </c>
      <c r="AM52" s="191">
        <v>0.14970202790433401</v>
      </c>
      <c r="AN52" s="13">
        <v>495.56870000000004</v>
      </c>
      <c r="AO52" s="191">
        <v>0.15755162099624101</v>
      </c>
      <c r="AP52" s="13"/>
      <c r="AQ52" s="191"/>
      <c r="AR52" s="13"/>
      <c r="AS52" s="191"/>
      <c r="AT52" s="13"/>
      <c r="AU52" s="191"/>
      <c r="AV52" s="13"/>
      <c r="AW52" s="191"/>
      <c r="AX52" s="13"/>
      <c r="AY52" s="191"/>
      <c r="AZ52" s="13"/>
      <c r="BA52" s="191"/>
      <c r="BB52" s="13"/>
      <c r="BC52" s="191"/>
    </row>
    <row r="53" spans="1:55" s="850" customFormat="1" ht="12.75" customHeight="1">
      <c r="A53" s="1178" t="s">
        <v>4243</v>
      </c>
      <c r="B53" s="1178" t="s">
        <v>4243</v>
      </c>
      <c r="C53" s="1178" t="s">
        <v>4244</v>
      </c>
      <c r="D53" s="13"/>
      <c r="E53" s="191"/>
      <c r="F53" s="13"/>
      <c r="G53" s="191" t="s">
        <v>4255</v>
      </c>
      <c r="H53" s="13"/>
      <c r="I53" s="191" t="s">
        <v>4701</v>
      </c>
      <c r="J53" s="13"/>
      <c r="K53" s="191" t="s">
        <v>4843</v>
      </c>
      <c r="L53" s="13"/>
      <c r="M53" s="191" t="s">
        <v>4915</v>
      </c>
      <c r="N53" s="13"/>
      <c r="O53" s="191" t="s">
        <v>5021</v>
      </c>
      <c r="P53" s="13"/>
      <c r="Q53" s="191" t="s">
        <v>5069</v>
      </c>
      <c r="R53" s="13"/>
      <c r="S53" s="191" t="s">
        <v>5069</v>
      </c>
      <c r="T53" s="13"/>
      <c r="U53" s="191" t="s">
        <v>5210</v>
      </c>
      <c r="V53" s="13"/>
      <c r="W53" s="191" t="s">
        <v>5283</v>
      </c>
      <c r="X53" s="13"/>
      <c r="Y53" s="191" t="s">
        <v>5283</v>
      </c>
      <c r="Z53" s="13"/>
      <c r="AA53" s="191" t="s">
        <v>5283</v>
      </c>
      <c r="AB53" s="13"/>
      <c r="AC53" s="191" t="s">
        <v>5283</v>
      </c>
      <c r="AD53" s="13"/>
      <c r="AE53" s="191"/>
      <c r="AF53" s="13"/>
      <c r="AG53" s="191" t="s">
        <v>5562</v>
      </c>
      <c r="AH53" s="13"/>
      <c r="AI53" s="191" t="s">
        <v>5562</v>
      </c>
      <c r="AJ53" s="13"/>
      <c r="AK53" s="191" t="s">
        <v>5681</v>
      </c>
      <c r="AL53" s="13"/>
      <c r="AM53" s="191" t="s">
        <v>5681</v>
      </c>
      <c r="AN53" s="13"/>
      <c r="AO53" s="191" t="s">
        <v>5798</v>
      </c>
      <c r="AP53" s="13"/>
      <c r="AQ53" s="191"/>
      <c r="AR53" s="13"/>
      <c r="AS53" s="191"/>
      <c r="AT53" s="13"/>
      <c r="AU53" s="191"/>
      <c r="AV53" s="13"/>
      <c r="AW53" s="191"/>
      <c r="AX53" s="13"/>
      <c r="AY53" s="191"/>
      <c r="AZ53" s="13"/>
      <c r="BA53" s="191"/>
      <c r="BB53" s="13"/>
      <c r="BC53" s="191"/>
    </row>
    <row r="54" spans="1:55" s="850" customFormat="1" ht="12.75" customHeight="1">
      <c r="A54" s="505" t="s">
        <v>1168</v>
      </c>
      <c r="B54" s="505" t="s">
        <v>4</v>
      </c>
      <c r="C54" s="512" t="s">
        <v>960</v>
      </c>
      <c r="D54" s="13">
        <f t="shared" ref="D54" si="20">F54+H54+J54+L54+N54+P54+R54+T54+V54+X54+Z54+AB54</f>
        <v>1359.356</v>
      </c>
      <c r="E54" s="191">
        <f t="shared" ref="E54" si="21">AVERAGE(G54,I54,K54,M54,O54,Q54,S54,U54,W54,Y54,AA54,AC54)</f>
        <v>10.88391613237274</v>
      </c>
      <c r="F54" s="13">
        <v>117.35899999999999</v>
      </c>
      <c r="G54" s="191">
        <v>12.013998125410065</v>
      </c>
      <c r="H54" s="13">
        <v>77.308999999999997</v>
      </c>
      <c r="I54" s="191">
        <v>11.419029660194804</v>
      </c>
      <c r="J54" s="13">
        <v>102.5424</v>
      </c>
      <c r="K54" s="191">
        <v>11.921769482672534</v>
      </c>
      <c r="L54" s="13">
        <v>131.05420000000001</v>
      </c>
      <c r="M54" s="191">
        <v>9.3563390414042402</v>
      </c>
      <c r="N54" s="13">
        <v>222.0428</v>
      </c>
      <c r="O54" s="191">
        <v>11.878301048266399</v>
      </c>
      <c r="P54" s="13">
        <v>97.732600000000005</v>
      </c>
      <c r="Q54" s="191">
        <v>8.8466661687093193</v>
      </c>
      <c r="R54" s="13">
        <v>156.02689999999998</v>
      </c>
      <c r="S54" s="191">
        <v>11.213636610097399</v>
      </c>
      <c r="T54" s="13">
        <v>88.133499999999998</v>
      </c>
      <c r="U54" s="191">
        <v>11.060475335712301</v>
      </c>
      <c r="V54" s="13">
        <v>79.069699999999997</v>
      </c>
      <c r="W54" s="191">
        <v>10.592930212205198</v>
      </c>
      <c r="X54" s="13">
        <v>99.447500000000005</v>
      </c>
      <c r="Y54" s="191">
        <v>11.218619864752799</v>
      </c>
      <c r="Z54" s="13">
        <v>81.97890000000001</v>
      </c>
      <c r="AA54" s="191">
        <v>10.613845977440498</v>
      </c>
      <c r="AB54" s="13">
        <v>106.65949999999999</v>
      </c>
      <c r="AC54" s="191">
        <v>10.471382061607301</v>
      </c>
      <c r="AD54" s="13"/>
      <c r="AE54" s="191"/>
      <c r="AF54" s="13">
        <v>175.4736</v>
      </c>
      <c r="AG54" s="191">
        <v>11.030044900873099</v>
      </c>
      <c r="AH54" s="13">
        <v>105.95010000000001</v>
      </c>
      <c r="AI54" s="191">
        <v>10.3852654126801</v>
      </c>
      <c r="AJ54" s="13">
        <v>109.2058</v>
      </c>
      <c r="AK54" s="191">
        <v>10.514772786793399</v>
      </c>
      <c r="AL54" s="13">
        <v>76.059699999999992</v>
      </c>
      <c r="AM54" s="191">
        <v>10.458639450326499</v>
      </c>
      <c r="AN54" s="13">
        <v>87.692599999999999</v>
      </c>
      <c r="AO54" s="191">
        <v>10.035432784522301</v>
      </c>
      <c r="AP54" s="13"/>
      <c r="AQ54" s="191"/>
      <c r="AR54" s="13"/>
      <c r="AS54" s="191"/>
      <c r="AT54" s="13"/>
      <c r="AU54" s="191"/>
      <c r="AV54" s="13"/>
      <c r="AW54" s="191"/>
      <c r="AX54" s="13"/>
      <c r="AY54" s="191"/>
      <c r="AZ54" s="13"/>
      <c r="BA54" s="191"/>
      <c r="BB54" s="13"/>
      <c r="BC54" s="191"/>
    </row>
    <row r="55" spans="1:55" s="20" customFormat="1" ht="12.75" customHeight="1">
      <c r="A55" s="506" t="s">
        <v>961</v>
      </c>
      <c r="B55" s="506" t="s">
        <v>40</v>
      </c>
      <c r="C55" s="851" t="s">
        <v>724</v>
      </c>
      <c r="D55" s="13"/>
      <c r="E55" s="191"/>
      <c r="F55" s="13"/>
      <c r="G55" s="191"/>
      <c r="H55" s="13"/>
      <c r="I55" s="191"/>
      <c r="J55" s="13"/>
      <c r="K55" s="191"/>
      <c r="L55" s="13"/>
      <c r="M55" s="191"/>
      <c r="N55" s="13"/>
      <c r="O55" s="191"/>
      <c r="P55" s="13"/>
      <c r="Q55" s="191"/>
      <c r="R55" s="13"/>
      <c r="S55" s="191"/>
      <c r="T55" s="13"/>
      <c r="U55" s="191"/>
      <c r="V55" s="13"/>
      <c r="W55" s="191"/>
      <c r="X55" s="13"/>
      <c r="Y55" s="191"/>
      <c r="Z55" s="13"/>
      <c r="AA55" s="191"/>
      <c r="AB55" s="13"/>
      <c r="AC55" s="191"/>
      <c r="AD55" s="13"/>
      <c r="AE55" s="191"/>
      <c r="AF55" s="13"/>
      <c r="AG55" s="191"/>
      <c r="AH55" s="13"/>
      <c r="AI55" s="191"/>
      <c r="AJ55" s="13"/>
      <c r="AK55" s="191"/>
      <c r="AL55" s="13"/>
      <c r="AM55" s="191"/>
      <c r="AN55" s="13"/>
      <c r="AO55" s="191"/>
      <c r="AP55" s="13"/>
      <c r="AQ55" s="191"/>
      <c r="AR55" s="13"/>
      <c r="AS55" s="191"/>
      <c r="AT55" s="13"/>
      <c r="AU55" s="191"/>
      <c r="AV55" s="13"/>
      <c r="AW55" s="191"/>
      <c r="AX55" s="13"/>
      <c r="AY55" s="191"/>
      <c r="AZ55" s="13"/>
      <c r="BA55" s="191"/>
      <c r="BB55" s="13"/>
      <c r="BC55" s="191"/>
    </row>
    <row r="56" spans="1:55" s="20" customFormat="1" ht="12.75" customHeight="1">
      <c r="A56" s="507" t="s">
        <v>962</v>
      </c>
      <c r="B56" s="507" t="s">
        <v>197</v>
      </c>
      <c r="C56" s="513" t="s">
        <v>963</v>
      </c>
      <c r="D56" s="13">
        <f t="shared" ref="D56" si="22">F56+H56+J56+L56+N56+P56+R56+T56+V56+X56+Z56+AB56</f>
        <v>20.545800000000003</v>
      </c>
      <c r="E56" s="191">
        <f t="shared" ref="E56" si="23">AVERAGE(G56,I56,K56,M56,O56,Q56,S56,U56,W56,Y56,AA56,AC56)</f>
        <v>6.9271038185666134</v>
      </c>
      <c r="F56" s="13">
        <v>2.0724</v>
      </c>
      <c r="G56" s="191">
        <v>2.8903450106157114</v>
      </c>
      <c r="H56" s="13">
        <v>1.7765</v>
      </c>
      <c r="I56" s="191">
        <v>9.2226934984520117</v>
      </c>
      <c r="J56" s="13">
        <v>2.0427</v>
      </c>
      <c r="K56" s="191">
        <v>3.4298257208596468</v>
      </c>
      <c r="L56" s="13">
        <v>1.6562000000000001</v>
      </c>
      <c r="M56" s="191">
        <v>4.6387918125830199</v>
      </c>
      <c r="N56" s="13">
        <v>2.4805999999999999</v>
      </c>
      <c r="O56" s="191">
        <v>11.205914294928597</v>
      </c>
      <c r="P56" s="13">
        <v>0.56030000000000002</v>
      </c>
      <c r="Q56" s="191">
        <v>11.7900838836338</v>
      </c>
      <c r="R56" s="13">
        <v>3.38</v>
      </c>
      <c r="S56" s="191">
        <v>9.1659402366863887</v>
      </c>
      <c r="T56" s="13">
        <v>0.32290000000000002</v>
      </c>
      <c r="U56" s="191">
        <v>10.628727160111499</v>
      </c>
      <c r="V56" s="13">
        <v>4.4607000000000001</v>
      </c>
      <c r="W56" s="191">
        <v>11.602640168583399</v>
      </c>
      <c r="X56" s="13">
        <v>0.52060000000000006</v>
      </c>
      <c r="Y56" s="191">
        <v>4.4267287744909698</v>
      </c>
      <c r="Z56" s="13">
        <v>0.50349999999999995</v>
      </c>
      <c r="AA56" s="191">
        <v>1.0537398212512399</v>
      </c>
      <c r="AB56" s="13">
        <v>0.76939999999999997</v>
      </c>
      <c r="AC56" s="191">
        <v>3.0698154406030698</v>
      </c>
      <c r="AD56" s="13"/>
      <c r="AE56" s="191"/>
      <c r="AF56" s="13">
        <v>0.66830000000000001</v>
      </c>
      <c r="AG56" s="191">
        <v>9.0375355379320705</v>
      </c>
      <c r="AH56" s="13">
        <v>0.97499999999999998</v>
      </c>
      <c r="AI56" s="191">
        <v>1.5400512820512799</v>
      </c>
      <c r="AJ56" s="13">
        <v>6.3140000000000001</v>
      </c>
      <c r="AK56" s="191">
        <v>4.6614295216978148</v>
      </c>
      <c r="AL56" s="13">
        <v>1.4207000000000001</v>
      </c>
      <c r="AM56" s="191">
        <v>10.288578165693</v>
      </c>
      <c r="AN56" s="13">
        <v>4.2948000000000004</v>
      </c>
      <c r="AO56" s="191">
        <v>8.9300738101890715</v>
      </c>
      <c r="AP56" s="13"/>
      <c r="AQ56" s="191"/>
      <c r="AR56" s="13"/>
      <c r="AS56" s="191"/>
      <c r="AT56" s="13"/>
      <c r="AU56" s="191"/>
      <c r="AV56" s="13"/>
      <c r="AW56" s="191"/>
      <c r="AX56" s="13"/>
      <c r="AY56" s="191"/>
      <c r="AZ56" s="13"/>
      <c r="BA56" s="191"/>
      <c r="BB56" s="13"/>
      <c r="BC56" s="191"/>
    </row>
    <row r="57" spans="1:55" s="850" customFormat="1" ht="12.75" customHeight="1">
      <c r="A57" s="1178" t="s">
        <v>4243</v>
      </c>
      <c r="B57" s="1178" t="s">
        <v>4243</v>
      </c>
      <c r="C57" s="1178" t="s">
        <v>4244</v>
      </c>
      <c r="D57" s="13"/>
      <c r="E57" s="191"/>
      <c r="F57" s="13"/>
      <c r="G57" s="191" t="s">
        <v>4256</v>
      </c>
      <c r="H57" s="13"/>
      <c r="I57" s="191" t="s">
        <v>4702</v>
      </c>
      <c r="J57" s="13"/>
      <c r="K57" s="191" t="s">
        <v>4844</v>
      </c>
      <c r="L57" s="13"/>
      <c r="M57" s="191" t="s">
        <v>4720</v>
      </c>
      <c r="N57" s="13"/>
      <c r="O57" s="191" t="s">
        <v>5022</v>
      </c>
      <c r="P57" s="13"/>
      <c r="Q57" s="191" t="s">
        <v>5070</v>
      </c>
      <c r="R57" s="13"/>
      <c r="S57" s="191" t="s">
        <v>5146</v>
      </c>
      <c r="T57" s="13"/>
      <c r="U57" s="191" t="s">
        <v>5211</v>
      </c>
      <c r="V57" s="13"/>
      <c r="W57" s="191" t="s">
        <v>5284</v>
      </c>
      <c r="X57" s="13"/>
      <c r="Y57" s="191" t="s">
        <v>5348</v>
      </c>
      <c r="Z57" s="13"/>
      <c r="AA57" s="191" t="s">
        <v>4704</v>
      </c>
      <c r="AB57" s="13"/>
      <c r="AC57" s="191" t="s">
        <v>5466</v>
      </c>
      <c r="AD57" s="13"/>
      <c r="AE57" s="191"/>
      <c r="AF57" s="13"/>
      <c r="AG57" s="191" t="s">
        <v>5577</v>
      </c>
      <c r="AH57" s="13"/>
      <c r="AI57" s="191" t="s">
        <v>5608</v>
      </c>
      <c r="AJ57" s="13"/>
      <c r="AK57" s="191" t="s">
        <v>4286</v>
      </c>
      <c r="AL57" s="13"/>
      <c r="AM57" s="191" t="s">
        <v>5742</v>
      </c>
      <c r="AN57" s="13"/>
      <c r="AO57" s="191" t="s">
        <v>5799</v>
      </c>
      <c r="AP57" s="13"/>
      <c r="AQ57" s="191"/>
      <c r="AR57" s="13"/>
      <c r="AS57" s="191"/>
      <c r="AT57" s="13"/>
      <c r="AU57" s="191"/>
      <c r="AV57" s="13"/>
      <c r="AW57" s="191"/>
      <c r="AX57" s="13"/>
      <c r="AY57" s="191"/>
      <c r="AZ57" s="13"/>
      <c r="BA57" s="191"/>
      <c r="BB57" s="13"/>
      <c r="BC57" s="191"/>
    </row>
    <row r="58" spans="1:55" s="20" customFormat="1" ht="12.75" customHeight="1">
      <c r="A58" s="507" t="s">
        <v>964</v>
      </c>
      <c r="B58" s="507" t="s">
        <v>198</v>
      </c>
      <c r="C58" s="513" t="s">
        <v>965</v>
      </c>
      <c r="D58" s="13">
        <f t="shared" ref="D58" si="24">F58+H58+J58+L58+N58+P58+R58+T58+V58+X58+Z58+AB58</f>
        <v>69.611800000000002</v>
      </c>
      <c r="E58" s="191">
        <f t="shared" ref="E58" si="25">AVERAGE(G58,I58,K58,M58,O58,Q58,S58,U58,W58,Y58,AA58,AC58)</f>
        <v>6.6126333097949379</v>
      </c>
      <c r="F58" s="13">
        <v>5.3085000000000004</v>
      </c>
      <c r="G58" s="191">
        <v>4.5187536969011965</v>
      </c>
      <c r="H58" s="13">
        <v>1.4883</v>
      </c>
      <c r="I58" s="191">
        <v>6.6032674863938716</v>
      </c>
      <c r="J58" s="13">
        <v>3.2374999999999998</v>
      </c>
      <c r="K58" s="191">
        <v>6.7372769111969113</v>
      </c>
      <c r="L58" s="13">
        <v>3.5076999999999998</v>
      </c>
      <c r="M58" s="191">
        <v>5.5856718077372598</v>
      </c>
      <c r="N58" s="13">
        <v>7.3618999999999994</v>
      </c>
      <c r="O58" s="191">
        <v>6.8469642347763484</v>
      </c>
      <c r="P58" s="13">
        <v>21.923200000000001</v>
      </c>
      <c r="Q58" s="191">
        <v>2.3352113742519296</v>
      </c>
      <c r="R58" s="13">
        <v>1.264</v>
      </c>
      <c r="S58" s="191">
        <v>6.9792397151898697</v>
      </c>
      <c r="T58" s="13">
        <v>3.3675000000000002</v>
      </c>
      <c r="U58" s="191">
        <v>5.2535495174461797</v>
      </c>
      <c r="V58" s="13">
        <v>2.3479999999999999</v>
      </c>
      <c r="W58" s="191">
        <v>4.10612947189097</v>
      </c>
      <c r="X58" s="13">
        <v>13.589499999999999</v>
      </c>
      <c r="Y58" s="191">
        <v>14.991694396408997</v>
      </c>
      <c r="Z58" s="13">
        <v>2.4356</v>
      </c>
      <c r="AA58" s="191">
        <v>11.732014698636899</v>
      </c>
      <c r="AB58" s="13">
        <v>3.7801</v>
      </c>
      <c r="AC58" s="191">
        <v>3.6618264067088204</v>
      </c>
      <c r="AD58" s="13"/>
      <c r="AE58" s="191"/>
      <c r="AF58" s="13">
        <v>2.5366</v>
      </c>
      <c r="AG58" s="191">
        <v>3.9810123787747398</v>
      </c>
      <c r="AH58" s="13">
        <v>1.0919000000000001</v>
      </c>
      <c r="AI58" s="191">
        <v>9.8593653264950998</v>
      </c>
      <c r="AJ58" s="13">
        <v>12.146700000000001</v>
      </c>
      <c r="AK58" s="191">
        <v>11.781941267998716</v>
      </c>
      <c r="AL58" s="13">
        <v>3.758</v>
      </c>
      <c r="AM58" s="191">
        <v>6.1414475784991991</v>
      </c>
      <c r="AN58" s="13">
        <v>2.3328000000000002</v>
      </c>
      <c r="AO58" s="191">
        <v>4.0819487311385494</v>
      </c>
      <c r="AP58" s="13"/>
      <c r="AQ58" s="191"/>
      <c r="AR58" s="13"/>
      <c r="AS58" s="191"/>
      <c r="AT58" s="13"/>
      <c r="AU58" s="191"/>
      <c r="AV58" s="13"/>
      <c r="AW58" s="191"/>
      <c r="AX58" s="13"/>
      <c r="AY58" s="191"/>
      <c r="AZ58" s="13"/>
      <c r="BA58" s="191"/>
      <c r="BB58" s="13"/>
      <c r="BC58" s="191"/>
    </row>
    <row r="59" spans="1:55" s="850" customFormat="1" ht="12.75" customHeight="1">
      <c r="A59" s="1178" t="s">
        <v>4243</v>
      </c>
      <c r="B59" s="1178" t="s">
        <v>4243</v>
      </c>
      <c r="C59" s="1178" t="s">
        <v>4244</v>
      </c>
      <c r="D59" s="13"/>
      <c r="E59" s="191"/>
      <c r="F59" s="13"/>
      <c r="G59" s="191" t="s">
        <v>4257</v>
      </c>
      <c r="H59" s="13"/>
      <c r="I59" s="191" t="s">
        <v>4703</v>
      </c>
      <c r="J59" s="13"/>
      <c r="K59" s="191" t="s">
        <v>4845</v>
      </c>
      <c r="L59" s="13"/>
      <c r="M59" s="191" t="s">
        <v>4933</v>
      </c>
      <c r="N59" s="13"/>
      <c r="O59" s="191" t="s">
        <v>5037</v>
      </c>
      <c r="P59" s="13"/>
      <c r="Q59" s="191" t="s">
        <v>5071</v>
      </c>
      <c r="R59" s="13"/>
      <c r="S59" s="191" t="s">
        <v>5147</v>
      </c>
      <c r="T59" s="13"/>
      <c r="U59" s="191" t="s">
        <v>5212</v>
      </c>
      <c r="V59" s="13"/>
      <c r="W59" s="191" t="s">
        <v>5285</v>
      </c>
      <c r="X59" s="13"/>
      <c r="Y59" s="191" t="s">
        <v>5349</v>
      </c>
      <c r="Z59" s="13"/>
      <c r="AA59" s="191" t="s">
        <v>5428</v>
      </c>
      <c r="AB59" s="13"/>
      <c r="AC59" s="191" t="s">
        <v>5478</v>
      </c>
      <c r="AD59" s="13"/>
      <c r="AE59" s="191"/>
      <c r="AF59" s="13"/>
      <c r="AG59" s="191" t="s">
        <v>5578</v>
      </c>
      <c r="AH59" s="13"/>
      <c r="AI59" s="191" t="s">
        <v>5350</v>
      </c>
      <c r="AJ59" s="13"/>
      <c r="AK59" s="191" t="s">
        <v>5682</v>
      </c>
      <c r="AL59" s="13"/>
      <c r="AM59" s="191" t="s">
        <v>5743</v>
      </c>
      <c r="AN59" s="13"/>
      <c r="AO59" s="191" t="s">
        <v>5800</v>
      </c>
      <c r="AP59" s="13"/>
      <c r="AQ59" s="191"/>
      <c r="AR59" s="13"/>
      <c r="AS59" s="191"/>
      <c r="AT59" s="13"/>
      <c r="AU59" s="191"/>
      <c r="AV59" s="13"/>
      <c r="AW59" s="191"/>
      <c r="AX59" s="13"/>
      <c r="AY59" s="191"/>
      <c r="AZ59" s="13"/>
      <c r="BA59" s="191"/>
      <c r="BB59" s="13"/>
      <c r="BC59" s="191"/>
    </row>
    <row r="60" spans="1:55" s="20" customFormat="1" ht="12.75" customHeight="1">
      <c r="A60" s="507" t="s">
        <v>966</v>
      </c>
      <c r="B60" s="507" t="s">
        <v>199</v>
      </c>
      <c r="C60" s="513" t="s">
        <v>967</v>
      </c>
      <c r="D60" s="13">
        <f t="shared" ref="D60" si="26">F60+H60+J60+L60+N60+P60+R60+T60+V60+X60+Z60+AB60</f>
        <v>95.172199999999989</v>
      </c>
      <c r="E60" s="191">
        <f t="shared" ref="E60" si="27">AVERAGE(G60,I60,K60,M60,O60,Q60,S60,U60,W60,Y60,AA60,AC60)</f>
        <v>8.4787880329681986</v>
      </c>
      <c r="F60" s="13">
        <v>8.6690000000000005</v>
      </c>
      <c r="G60" s="191">
        <v>8.2889273272580457</v>
      </c>
      <c r="H60" s="13">
        <v>5.5872000000000002</v>
      </c>
      <c r="I60" s="191">
        <v>7.1569929481672387</v>
      </c>
      <c r="J60" s="13">
        <v>14.3337</v>
      </c>
      <c r="K60" s="191">
        <v>12.524644718390928</v>
      </c>
      <c r="L60" s="13">
        <v>7.4847999999999999</v>
      </c>
      <c r="M60" s="191">
        <v>6.6341508123129502</v>
      </c>
      <c r="N60" s="13">
        <v>10.3857</v>
      </c>
      <c r="O60" s="191">
        <v>7.9752208324908294</v>
      </c>
      <c r="P60" s="13">
        <v>4.9473000000000003</v>
      </c>
      <c r="Q60" s="191">
        <v>7.7939162775655397</v>
      </c>
      <c r="R60" s="13">
        <v>3.1515</v>
      </c>
      <c r="S60" s="191">
        <v>8.5448012057750304</v>
      </c>
      <c r="T60" s="13">
        <v>5.9678999999999993</v>
      </c>
      <c r="U60" s="191">
        <v>8.5648367097303897</v>
      </c>
      <c r="V60" s="13">
        <v>9.3249999999999993</v>
      </c>
      <c r="W60" s="191">
        <v>8.1464648793565697</v>
      </c>
      <c r="X60" s="13">
        <v>8.2811000000000003</v>
      </c>
      <c r="Y60" s="191">
        <v>7.9078818031420894</v>
      </c>
      <c r="Z60" s="13">
        <v>6.1536999999999997</v>
      </c>
      <c r="AA60" s="191">
        <v>7.6386057168857802</v>
      </c>
      <c r="AB60" s="13">
        <v>10.885299999999999</v>
      </c>
      <c r="AC60" s="191">
        <v>10.569013164543001</v>
      </c>
      <c r="AD60" s="13"/>
      <c r="AE60" s="191"/>
      <c r="AF60" s="13">
        <v>13.219200000000001</v>
      </c>
      <c r="AG60" s="191">
        <v>7.7062981874848697</v>
      </c>
      <c r="AH60" s="13">
        <v>13.501299999999999</v>
      </c>
      <c r="AI60" s="191">
        <v>6.4074817980490799</v>
      </c>
      <c r="AJ60" s="13">
        <v>4.1414</v>
      </c>
      <c r="AK60" s="191">
        <v>7.1117245375959843</v>
      </c>
      <c r="AL60" s="13">
        <v>5.0469000000000008</v>
      </c>
      <c r="AM60" s="191">
        <v>7.1949006320711693</v>
      </c>
      <c r="AN60" s="13">
        <v>8.591899999999999</v>
      </c>
      <c r="AO60" s="191">
        <v>7.0908589485445592</v>
      </c>
      <c r="AP60" s="13"/>
      <c r="AQ60" s="191"/>
      <c r="AR60" s="13"/>
      <c r="AS60" s="191"/>
      <c r="AT60" s="13"/>
      <c r="AU60" s="191"/>
      <c r="AV60" s="13"/>
      <c r="AW60" s="191"/>
      <c r="AX60" s="13"/>
      <c r="AY60" s="191"/>
      <c r="AZ60" s="13"/>
      <c r="BA60" s="191"/>
      <c r="BB60" s="13"/>
      <c r="BC60" s="191"/>
    </row>
    <row r="61" spans="1:55" s="850" customFormat="1" ht="12.75" customHeight="1">
      <c r="A61" s="1178" t="s">
        <v>4243</v>
      </c>
      <c r="B61" s="1178" t="s">
        <v>4243</v>
      </c>
      <c r="C61" s="1178" t="s">
        <v>4244</v>
      </c>
      <c r="D61" s="13"/>
      <c r="E61" s="191"/>
      <c r="F61" s="13"/>
      <c r="G61" s="191" t="s">
        <v>4258</v>
      </c>
      <c r="H61" s="13"/>
      <c r="I61" s="191" t="s">
        <v>4704</v>
      </c>
      <c r="J61" s="13"/>
      <c r="K61" s="191" t="s">
        <v>4858</v>
      </c>
      <c r="L61" s="13"/>
      <c r="M61" s="191" t="s">
        <v>4934</v>
      </c>
      <c r="N61" s="13"/>
      <c r="O61" s="191" t="s">
        <v>5038</v>
      </c>
      <c r="P61" s="13"/>
      <c r="Q61" s="191" t="s">
        <v>5072</v>
      </c>
      <c r="R61" s="13"/>
      <c r="S61" s="191" t="s">
        <v>5148</v>
      </c>
      <c r="T61" s="13"/>
      <c r="U61" s="191" t="s">
        <v>5213</v>
      </c>
      <c r="V61" s="13"/>
      <c r="W61" s="191" t="s">
        <v>5286</v>
      </c>
      <c r="X61" s="13"/>
      <c r="Y61" s="191" t="s">
        <v>5350</v>
      </c>
      <c r="Z61" s="13"/>
      <c r="AA61" s="191" t="s">
        <v>5427</v>
      </c>
      <c r="AB61" s="13"/>
      <c r="AC61" s="191" t="s">
        <v>5479</v>
      </c>
      <c r="AD61" s="13"/>
      <c r="AE61" s="191"/>
      <c r="AF61" s="13"/>
      <c r="AG61" s="191" t="s">
        <v>5579</v>
      </c>
      <c r="AH61" s="13"/>
      <c r="AI61" s="191" t="s">
        <v>5624</v>
      </c>
      <c r="AJ61" s="13"/>
      <c r="AK61" s="191" t="s">
        <v>5683</v>
      </c>
      <c r="AL61" s="13"/>
      <c r="AM61" s="191" t="s">
        <v>5744</v>
      </c>
      <c r="AN61" s="13"/>
      <c r="AO61" s="191" t="s">
        <v>5801</v>
      </c>
      <c r="AP61" s="13"/>
      <c r="AQ61" s="191"/>
      <c r="AR61" s="13"/>
      <c r="AS61" s="191"/>
      <c r="AT61" s="13"/>
      <c r="AU61" s="191"/>
      <c r="AV61" s="13"/>
      <c r="AW61" s="191"/>
      <c r="AX61" s="13"/>
      <c r="AY61" s="191"/>
      <c r="AZ61" s="13"/>
      <c r="BA61" s="191"/>
      <c r="BB61" s="13"/>
      <c r="BC61" s="191"/>
    </row>
    <row r="62" spans="1:55" s="20" customFormat="1" ht="12.75" customHeight="1">
      <c r="A62" s="507" t="s">
        <v>968</v>
      </c>
      <c r="B62" s="507" t="s">
        <v>200</v>
      </c>
      <c r="C62" s="513" t="s">
        <v>969</v>
      </c>
      <c r="D62" s="13">
        <f t="shared" ref="D62" si="28">F62+H62+J62+L62+N62+P62+R62+T62+V62+X62+Z62+AB62</f>
        <v>499.84199999999998</v>
      </c>
      <c r="E62" s="191">
        <f t="shared" ref="E62" si="29">AVERAGE(G62,I62,K62,M62,O62,Q62,S62,U62,W62,Y62,AA62,AC62)</f>
        <v>11.303452144595745</v>
      </c>
      <c r="F62" s="13">
        <v>41.838200000000001</v>
      </c>
      <c r="G62" s="191">
        <v>13.239429731680618</v>
      </c>
      <c r="H62" s="13">
        <v>21.826000000000001</v>
      </c>
      <c r="I62" s="191">
        <v>12.795229863465599</v>
      </c>
      <c r="J62" s="13">
        <v>20.822299999999998</v>
      </c>
      <c r="K62" s="191">
        <v>12.721196793822008</v>
      </c>
      <c r="L62" s="13">
        <v>83.781199999999998</v>
      </c>
      <c r="M62" s="191">
        <v>8.9280828634586307</v>
      </c>
      <c r="N62" s="13">
        <v>70.042199999999994</v>
      </c>
      <c r="O62" s="191">
        <v>13.768742657997599</v>
      </c>
      <c r="P62" s="13">
        <v>26.939</v>
      </c>
      <c r="Q62" s="191">
        <v>10.418022643750698</v>
      </c>
      <c r="R62" s="13">
        <v>62.673000000000002</v>
      </c>
      <c r="S62" s="191">
        <v>11.367469324908701</v>
      </c>
      <c r="T62" s="13">
        <v>27.119599999999998</v>
      </c>
      <c r="U62" s="191">
        <v>10.977744620127101</v>
      </c>
      <c r="V62" s="13">
        <v>24.683799999999998</v>
      </c>
      <c r="W62" s="191">
        <v>10.5625523217657</v>
      </c>
      <c r="X62" s="13">
        <v>41.385300000000001</v>
      </c>
      <c r="Y62" s="191">
        <v>10.6124967802577</v>
      </c>
      <c r="Z62" s="13">
        <v>37.795300000000005</v>
      </c>
      <c r="AA62" s="191">
        <v>10.178546935730099</v>
      </c>
      <c r="AB62" s="13">
        <v>40.936099999999996</v>
      </c>
      <c r="AC62" s="191">
        <v>10.0719111981845</v>
      </c>
      <c r="AD62" s="13"/>
      <c r="AE62" s="191"/>
      <c r="AF62" s="13">
        <v>31.758800000000001</v>
      </c>
      <c r="AG62" s="191">
        <v>10.450675875662801</v>
      </c>
      <c r="AH62" s="13">
        <v>31.676299999999998</v>
      </c>
      <c r="AI62" s="191">
        <v>10.953733516856499</v>
      </c>
      <c r="AJ62" s="13">
        <v>26.7744</v>
      </c>
      <c r="AK62" s="191">
        <v>9.9569867485359147</v>
      </c>
      <c r="AL62" s="13">
        <v>20.038100000000004</v>
      </c>
      <c r="AM62" s="191">
        <v>10.124422774614398</v>
      </c>
      <c r="AN62" s="13">
        <v>37.869599999999998</v>
      </c>
      <c r="AO62" s="191">
        <v>10.2927050457359</v>
      </c>
      <c r="AP62" s="13"/>
      <c r="AQ62" s="191"/>
      <c r="AR62" s="13"/>
      <c r="AS62" s="191"/>
      <c r="AT62" s="13"/>
      <c r="AU62" s="191"/>
      <c r="AV62" s="13"/>
      <c r="AW62" s="191"/>
      <c r="AX62" s="13"/>
      <c r="AY62" s="191"/>
      <c r="AZ62" s="13"/>
      <c r="BA62" s="191"/>
      <c r="BB62" s="13"/>
      <c r="BC62" s="191"/>
    </row>
    <row r="63" spans="1:55" s="850" customFormat="1" ht="12.75" customHeight="1">
      <c r="A63" s="1178" t="s">
        <v>4243</v>
      </c>
      <c r="B63" s="1178" t="s">
        <v>4243</v>
      </c>
      <c r="C63" s="1178" t="s">
        <v>4244</v>
      </c>
      <c r="D63" s="13"/>
      <c r="E63" s="191"/>
      <c r="F63" s="13"/>
      <c r="G63" s="191" t="s">
        <v>4259</v>
      </c>
      <c r="H63" s="13"/>
      <c r="I63" s="191" t="s">
        <v>4705</v>
      </c>
      <c r="J63" s="13"/>
      <c r="K63" s="191" t="s">
        <v>4859</v>
      </c>
      <c r="L63" s="13"/>
      <c r="M63" s="191" t="s">
        <v>4935</v>
      </c>
      <c r="N63" s="13"/>
      <c r="O63" s="191" t="s">
        <v>5039</v>
      </c>
      <c r="P63" s="13"/>
      <c r="Q63" s="191" t="s">
        <v>5073</v>
      </c>
      <c r="R63" s="13"/>
      <c r="S63" s="191" t="s">
        <v>5149</v>
      </c>
      <c r="T63" s="13"/>
      <c r="U63" s="191" t="s">
        <v>5214</v>
      </c>
      <c r="V63" s="13"/>
      <c r="W63" s="191" t="s">
        <v>5287</v>
      </c>
      <c r="X63" s="13"/>
      <c r="Y63" s="191" t="s">
        <v>5351</v>
      </c>
      <c r="Z63" s="13"/>
      <c r="AA63" s="191" t="s">
        <v>5429</v>
      </c>
      <c r="AB63" s="13"/>
      <c r="AC63" s="191" t="s">
        <v>5480</v>
      </c>
      <c r="AD63" s="13"/>
      <c r="AE63" s="191"/>
      <c r="AF63" s="13"/>
      <c r="AG63" s="191" t="s">
        <v>5580</v>
      </c>
      <c r="AH63" s="13"/>
      <c r="AI63" s="191" t="s">
        <v>5625</v>
      </c>
      <c r="AJ63" s="13"/>
      <c r="AK63" s="191" t="s">
        <v>5684</v>
      </c>
      <c r="AL63" s="13"/>
      <c r="AM63" s="191" t="s">
        <v>5745</v>
      </c>
      <c r="AN63" s="13"/>
      <c r="AO63" s="191" t="s">
        <v>5802</v>
      </c>
      <c r="AP63" s="13"/>
      <c r="AQ63" s="191"/>
      <c r="AR63" s="13"/>
      <c r="AS63" s="191"/>
      <c r="AT63" s="13"/>
      <c r="AU63" s="191"/>
      <c r="AV63" s="13"/>
      <c r="AW63" s="191"/>
      <c r="AX63" s="13"/>
      <c r="AY63" s="191"/>
      <c r="AZ63" s="13"/>
      <c r="BA63" s="191"/>
      <c r="BB63" s="13"/>
      <c r="BC63" s="191"/>
    </row>
    <row r="64" spans="1:55" s="20" customFormat="1" ht="12.75" customHeight="1">
      <c r="A64" s="507" t="s">
        <v>4205</v>
      </c>
      <c r="B64" s="507" t="s">
        <v>3959</v>
      </c>
      <c r="C64" s="513" t="s">
        <v>4157</v>
      </c>
      <c r="D64" s="13">
        <f t="shared" ref="D64" si="30">F64+H64+J64+L64+N64+P64+R64+T64+V64+X64+Z64+AB64</f>
        <v>655.60889999999995</v>
      </c>
      <c r="E64" s="191">
        <f t="shared" ref="E64" si="31">AVERAGE(G64,I64,K64,M64,O64,Q64,S64,U64,W64,Y64,AA64,AC64)</f>
        <v>11.6314674576498</v>
      </c>
      <c r="F64" s="13">
        <v>46.640700000000002</v>
      </c>
      <c r="G64" s="191">
        <v>12.722422283542056</v>
      </c>
      <c r="H64" s="13">
        <v>46.247199999999999</v>
      </c>
      <c r="I64" s="191">
        <v>11.505734574201252</v>
      </c>
      <c r="J64" s="13">
        <v>62.045499999999997</v>
      </c>
      <c r="K64" s="191">
        <v>12.063238591033999</v>
      </c>
      <c r="L64" s="13">
        <v>34.499000000000002</v>
      </c>
      <c r="M64" s="191">
        <v>11.583402301515997</v>
      </c>
      <c r="N64" s="13">
        <v>131.44900000000001</v>
      </c>
      <c r="O64" s="191">
        <v>11.469942129647199</v>
      </c>
      <c r="P64" s="13">
        <v>43.150599999999997</v>
      </c>
      <c r="Q64" s="191">
        <v>11.228718302874096</v>
      </c>
      <c r="R64" s="13">
        <v>85.343000000000004</v>
      </c>
      <c r="S64" s="191">
        <v>11.338326552851402</v>
      </c>
      <c r="T64" s="13">
        <v>48.872900000000001</v>
      </c>
      <c r="U64" s="191">
        <v>11.765865807021902</v>
      </c>
      <c r="V64" s="13">
        <v>38.134500000000003</v>
      </c>
      <c r="W64" s="191">
        <v>11.4879786544992</v>
      </c>
      <c r="X64" s="13">
        <v>34.056599999999996</v>
      </c>
      <c r="Y64" s="191">
        <v>11.3541333251117</v>
      </c>
      <c r="Z64" s="13">
        <v>35.005200000000002</v>
      </c>
      <c r="AA64" s="191">
        <v>11.659369693645498</v>
      </c>
      <c r="AB64" s="13">
        <v>50.164699999999996</v>
      </c>
      <c r="AC64" s="191">
        <v>11.398477275853299</v>
      </c>
      <c r="AD64" s="13"/>
      <c r="AE64" s="191"/>
      <c r="AF64" s="13">
        <v>127.2287</v>
      </c>
      <c r="AG64" s="191">
        <v>11.6689291940032</v>
      </c>
      <c r="AH64" s="13">
        <v>58.029000000000003</v>
      </c>
      <c r="AI64" s="191">
        <v>11.128204552896001</v>
      </c>
      <c r="AJ64" s="13">
        <v>59.750500000000002</v>
      </c>
      <c r="AK64" s="191">
        <v>11.359297696253599</v>
      </c>
      <c r="AL64" s="13">
        <v>42.758800000000001</v>
      </c>
      <c r="AM64" s="191">
        <v>11.309297758589999</v>
      </c>
      <c r="AN64" s="13">
        <v>34.319600000000001</v>
      </c>
      <c r="AO64" s="191">
        <v>11.007305096795999</v>
      </c>
      <c r="AP64" s="13"/>
      <c r="AQ64" s="191"/>
      <c r="AR64" s="13"/>
      <c r="AS64" s="191"/>
      <c r="AT64" s="13"/>
      <c r="AU64" s="191"/>
      <c r="AV64" s="13"/>
      <c r="AW64" s="191"/>
      <c r="AX64" s="13"/>
      <c r="AY64" s="191"/>
      <c r="AZ64" s="13"/>
      <c r="BA64" s="191"/>
      <c r="BB64" s="13"/>
      <c r="BC64" s="191"/>
    </row>
    <row r="65" spans="1:55" s="850" customFormat="1" ht="12.75" customHeight="1">
      <c r="A65" s="1178" t="s">
        <v>4243</v>
      </c>
      <c r="B65" s="1178" t="s">
        <v>4243</v>
      </c>
      <c r="C65" s="1178" t="s">
        <v>4244</v>
      </c>
      <c r="D65" s="13"/>
      <c r="E65" s="191"/>
      <c r="F65" s="13"/>
      <c r="G65" s="191" t="s">
        <v>4293</v>
      </c>
      <c r="H65" s="13"/>
      <c r="I65" s="191" t="s">
        <v>4736</v>
      </c>
      <c r="J65" s="13"/>
      <c r="K65" s="191" t="s">
        <v>4860</v>
      </c>
      <c r="L65" s="13"/>
      <c r="M65" s="191" t="s">
        <v>4936</v>
      </c>
      <c r="N65" s="13"/>
      <c r="O65" s="191" t="s">
        <v>5040</v>
      </c>
      <c r="P65" s="13"/>
      <c r="Q65" s="191" t="s">
        <v>5107</v>
      </c>
      <c r="R65" s="13"/>
      <c r="S65" s="191" t="s">
        <v>5163</v>
      </c>
      <c r="T65" s="13"/>
      <c r="U65" s="191" t="s">
        <v>5228</v>
      </c>
      <c r="V65" s="191"/>
      <c r="W65" s="191" t="s">
        <v>5303</v>
      </c>
      <c r="X65" s="191"/>
      <c r="Y65" s="191" t="s">
        <v>5352</v>
      </c>
      <c r="Z65" s="191"/>
      <c r="AA65" s="191" t="s">
        <v>5430</v>
      </c>
      <c r="AB65" s="191"/>
      <c r="AC65" s="191" t="s">
        <v>5481</v>
      </c>
      <c r="AD65" s="13"/>
      <c r="AE65" s="191"/>
      <c r="AF65" s="191"/>
      <c r="AG65" s="191" t="s">
        <v>5581</v>
      </c>
      <c r="AH65" s="191"/>
      <c r="AI65" s="191" t="s">
        <v>5626</v>
      </c>
      <c r="AJ65" s="13"/>
      <c r="AK65" s="191" t="s">
        <v>5698</v>
      </c>
      <c r="AL65" s="13"/>
      <c r="AM65" s="191" t="s">
        <v>5764</v>
      </c>
      <c r="AN65" s="13"/>
      <c r="AO65" s="191" t="s">
        <v>5816</v>
      </c>
      <c r="AP65" s="13"/>
      <c r="AQ65" s="191"/>
      <c r="AR65" s="13"/>
      <c r="AS65" s="191"/>
      <c r="AT65" s="13"/>
      <c r="AU65" s="191"/>
      <c r="AV65" s="191"/>
      <c r="AW65" s="191"/>
      <c r="AX65" s="191"/>
      <c r="AY65" s="191"/>
      <c r="AZ65" s="191"/>
      <c r="BA65" s="191"/>
      <c r="BB65" s="191"/>
      <c r="BC65" s="191"/>
    </row>
    <row r="66" spans="1:55" s="20" customFormat="1" ht="12.75" customHeight="1">
      <c r="A66" s="508" t="s">
        <v>4206</v>
      </c>
      <c r="B66" s="508" t="s">
        <v>3960</v>
      </c>
      <c r="C66" s="514" t="s">
        <v>4207</v>
      </c>
      <c r="D66" s="13">
        <f t="shared" ref="D66" si="32">F66+H66+J66+L66+N66+P66+R66+T66+V66+X66+Z66+AB66</f>
        <v>18.575299999999999</v>
      </c>
      <c r="E66" s="191">
        <f t="shared" ref="E66" si="33">AVERAGE(G66,I66,K66,M66,O66,Q66,S66,U66,W66,Y66,AA66,AC66)</f>
        <v>12.854585575526173</v>
      </c>
      <c r="F66" s="13">
        <v>12.8302</v>
      </c>
      <c r="G66" s="191">
        <v>12.534469454879892</v>
      </c>
      <c r="H66" s="13">
        <v>0.38379999999999997</v>
      </c>
      <c r="I66" s="191">
        <v>13.594997394476287</v>
      </c>
      <c r="J66" s="13">
        <v>6.0699999999999997E-2</v>
      </c>
      <c r="K66" s="191">
        <v>13.015980230642503</v>
      </c>
      <c r="L66" s="13">
        <v>0.12529999999999999</v>
      </c>
      <c r="M66" s="191">
        <v>13.051205107741401</v>
      </c>
      <c r="N66" s="13">
        <v>0.32340000000000002</v>
      </c>
      <c r="O66" s="191">
        <v>13.461552257266499</v>
      </c>
      <c r="P66" s="13">
        <v>0.2122</v>
      </c>
      <c r="Q66" s="191">
        <v>14.469886899151698</v>
      </c>
      <c r="R66" s="13">
        <v>0.21540000000000001</v>
      </c>
      <c r="S66" s="191">
        <v>13.078792943361201</v>
      </c>
      <c r="T66" s="13">
        <v>2.4827000000000004</v>
      </c>
      <c r="U66" s="191">
        <v>12.0098860111975</v>
      </c>
      <c r="V66" s="13">
        <v>0.1177</v>
      </c>
      <c r="W66" s="191">
        <v>11.934485981308399</v>
      </c>
      <c r="X66" s="13">
        <v>1.6144000000000001</v>
      </c>
      <c r="Y66" s="191">
        <v>11.310092294350801</v>
      </c>
      <c r="Z66" s="13">
        <v>8.5599999999999996E-2</v>
      </c>
      <c r="AA66" s="191">
        <v>13.561612149532699</v>
      </c>
      <c r="AB66" s="13">
        <v>0.12390000000000001</v>
      </c>
      <c r="AC66" s="191">
        <v>12.232066182405198</v>
      </c>
      <c r="AD66" s="13"/>
      <c r="AE66" s="191"/>
      <c r="AF66" s="13">
        <v>6.2E-2</v>
      </c>
      <c r="AG66" s="191">
        <v>13.450854838709699</v>
      </c>
      <c r="AH66" s="13">
        <v>0.67659999999999998</v>
      </c>
      <c r="AI66" s="191">
        <v>13.0228391959799</v>
      </c>
      <c r="AJ66" s="13">
        <v>7.8799999999999995E-2</v>
      </c>
      <c r="AK66" s="191">
        <v>12.203591370558399</v>
      </c>
      <c r="AL66" s="13">
        <v>3.0371999999999999</v>
      </c>
      <c r="AM66" s="191">
        <v>11.532429540366099</v>
      </c>
      <c r="AN66" s="13">
        <v>0.28390000000000004</v>
      </c>
      <c r="AO66" s="191">
        <v>12.9871785840085</v>
      </c>
      <c r="AP66" s="13"/>
      <c r="AQ66" s="191"/>
      <c r="AR66" s="13"/>
      <c r="AS66" s="191"/>
      <c r="AT66" s="13"/>
      <c r="AU66" s="191"/>
      <c r="AV66" s="13"/>
      <c r="AW66" s="191"/>
      <c r="AX66" s="13"/>
      <c r="AY66" s="191"/>
      <c r="AZ66" s="13"/>
      <c r="BA66" s="191"/>
      <c r="BB66" s="13"/>
      <c r="BC66" s="191"/>
    </row>
    <row r="67" spans="1:55" s="850" customFormat="1" ht="12.75" customHeight="1" thickBot="1">
      <c r="A67" s="1179" t="s">
        <v>4243</v>
      </c>
      <c r="B67" s="1179" t="s">
        <v>4243</v>
      </c>
      <c r="C67" s="1179" t="s">
        <v>4244</v>
      </c>
      <c r="D67" s="146"/>
      <c r="E67" s="146"/>
      <c r="F67" s="146"/>
      <c r="G67" s="146" t="s">
        <v>4292</v>
      </c>
      <c r="H67" s="146"/>
      <c r="I67" s="208" t="s">
        <v>4737</v>
      </c>
      <c r="J67" s="146"/>
      <c r="K67" s="208" t="s">
        <v>4737</v>
      </c>
      <c r="L67" s="146"/>
      <c r="M67" s="208" t="s">
        <v>5088</v>
      </c>
      <c r="N67" s="146"/>
      <c r="O67" s="208" t="s">
        <v>4737</v>
      </c>
      <c r="P67" s="146"/>
      <c r="Q67" s="208" t="s">
        <v>5108</v>
      </c>
      <c r="R67" s="146"/>
      <c r="S67" s="208" t="s">
        <v>5164</v>
      </c>
      <c r="T67" s="146"/>
      <c r="U67" s="208" t="s">
        <v>5229</v>
      </c>
      <c r="V67" s="208"/>
      <c r="W67" s="208" t="s">
        <v>5302</v>
      </c>
      <c r="X67" s="208"/>
      <c r="Y67" s="208" t="s">
        <v>5353</v>
      </c>
      <c r="Z67" s="208"/>
      <c r="AA67" s="208" t="s">
        <v>5431</v>
      </c>
      <c r="AB67" s="208"/>
      <c r="AC67" s="208" t="s">
        <v>5482</v>
      </c>
      <c r="AD67" s="146"/>
      <c r="AE67" s="146"/>
      <c r="AF67" s="208"/>
      <c r="AG67" s="208" t="s">
        <v>5582</v>
      </c>
      <c r="AH67" s="208"/>
      <c r="AI67" s="208" t="s">
        <v>5627</v>
      </c>
      <c r="AJ67" s="146"/>
      <c r="AK67" s="208" t="s">
        <v>5699</v>
      </c>
      <c r="AL67" s="146"/>
      <c r="AM67" s="208" t="s">
        <v>5765</v>
      </c>
      <c r="AN67" s="146"/>
      <c r="AO67" s="208" t="s">
        <v>5817</v>
      </c>
      <c r="AP67" s="146"/>
      <c r="AQ67" s="208"/>
      <c r="AR67" s="146"/>
      <c r="AS67" s="208"/>
      <c r="AT67" s="146"/>
      <c r="AU67" s="208"/>
      <c r="AV67" s="208"/>
      <c r="AW67" s="208"/>
      <c r="AX67" s="208"/>
      <c r="AY67" s="208"/>
      <c r="AZ67" s="208"/>
      <c r="BA67" s="208"/>
      <c r="BB67" s="208"/>
      <c r="BC67" s="208"/>
    </row>
    <row r="68" spans="1:55" s="20" customFormat="1" ht="5.0999999999999996" customHeight="1">
      <c r="D68" s="501"/>
      <c r="E68" s="501"/>
      <c r="F68" s="501"/>
      <c r="G68" s="501"/>
      <c r="H68" s="501"/>
      <c r="I68" s="501"/>
      <c r="J68" s="501"/>
      <c r="K68" s="501"/>
      <c r="L68" s="501"/>
      <c r="M68" s="501"/>
      <c r="N68" s="501"/>
      <c r="O68" s="501"/>
      <c r="P68" s="501"/>
      <c r="Q68" s="501"/>
      <c r="R68" s="501"/>
      <c r="S68" s="501"/>
      <c r="T68" s="501"/>
      <c r="U68" s="501"/>
      <c r="V68" s="501"/>
      <c r="W68" s="501"/>
      <c r="X68" s="501"/>
      <c r="Y68" s="501"/>
      <c r="Z68" s="501"/>
      <c r="AA68" s="501"/>
      <c r="AB68" s="501"/>
      <c r="AD68" s="501"/>
      <c r="AE68" s="501"/>
      <c r="AF68" s="501"/>
      <c r="AG68" s="501"/>
      <c r="AH68" s="501"/>
      <c r="AI68" s="501"/>
      <c r="AJ68" s="501"/>
      <c r="AK68" s="501"/>
      <c r="AL68" s="501"/>
      <c r="AM68" s="501"/>
      <c r="AN68" s="501"/>
      <c r="AO68" s="501"/>
      <c r="AP68" s="501"/>
      <c r="AQ68" s="501"/>
      <c r="AR68" s="501"/>
      <c r="AS68" s="501"/>
      <c r="AT68" s="501"/>
      <c r="AU68" s="501"/>
      <c r="AV68" s="501"/>
      <c r="AW68" s="501"/>
      <c r="AX68" s="501"/>
      <c r="AY68" s="501"/>
      <c r="AZ68" s="501"/>
      <c r="BA68" s="501"/>
      <c r="BB68" s="501"/>
    </row>
    <row r="69" spans="1:55" s="20" customFormat="1" ht="12.75" customHeight="1">
      <c r="A69" s="20" t="s">
        <v>2543</v>
      </c>
      <c r="B69" s="20" t="s">
        <v>2544</v>
      </c>
      <c r="C69" s="20" t="s">
        <v>2545</v>
      </c>
    </row>
    <row r="70" spans="1:55" s="20" customFormat="1" ht="12.75" customHeight="1">
      <c r="A70" s="22" t="s">
        <v>2546</v>
      </c>
      <c r="B70" s="22" t="s">
        <v>2548</v>
      </c>
      <c r="C70" s="22" t="s">
        <v>2547</v>
      </c>
      <c r="D70" s="1054"/>
      <c r="E70" s="1054"/>
      <c r="F70" s="1054"/>
      <c r="G70" s="1054"/>
      <c r="H70" s="1054"/>
      <c r="I70" s="1054"/>
      <c r="J70" s="1054"/>
      <c r="K70" s="1054"/>
      <c r="L70" s="1054"/>
      <c r="M70" s="1054"/>
      <c r="N70" s="1054"/>
      <c r="O70" s="1054"/>
      <c r="P70" s="1054"/>
      <c r="Q70" s="1054"/>
      <c r="R70" s="1054"/>
      <c r="S70" s="1054"/>
      <c r="T70" s="1054"/>
      <c r="U70" s="1054"/>
      <c r="V70" s="1054"/>
      <c r="W70" s="1054"/>
      <c r="X70" s="1054"/>
      <c r="Y70" s="1054"/>
      <c r="Z70" s="1054"/>
      <c r="AA70" s="1054"/>
      <c r="AB70" s="1054"/>
      <c r="AC70" s="1054"/>
      <c r="AD70" s="1054"/>
      <c r="AE70" s="1054"/>
      <c r="AF70" s="1054"/>
      <c r="AG70" s="1054"/>
      <c r="AH70" s="1054"/>
      <c r="AI70" s="1054"/>
      <c r="AJ70" s="1054"/>
      <c r="AK70" s="1054"/>
      <c r="AL70" s="1054"/>
      <c r="AM70" s="1054"/>
      <c r="AN70" s="1054"/>
      <c r="AO70" s="1054"/>
      <c r="AP70" s="1054"/>
      <c r="AQ70" s="1054"/>
      <c r="AR70" s="1054"/>
      <c r="AS70" s="1054"/>
      <c r="AT70" s="1054"/>
      <c r="AU70" s="1054"/>
      <c r="AV70" s="1054"/>
      <c r="AW70" s="1054"/>
      <c r="AX70" s="1054"/>
      <c r="AY70" s="1054"/>
      <c r="AZ70" s="1054"/>
      <c r="BA70" s="1054"/>
      <c r="BB70" s="1054"/>
      <c r="BC70" s="1054"/>
    </row>
    <row r="71" spans="1:55" s="20" customFormat="1" ht="12.75" customHeight="1">
      <c r="A71" s="20" t="s">
        <v>4974</v>
      </c>
      <c r="B71" s="20" t="s">
        <v>4229</v>
      </c>
      <c r="C71" s="20" t="s">
        <v>4230</v>
      </c>
      <c r="D71" s="1054"/>
      <c r="E71" s="1054"/>
      <c r="F71" s="1054"/>
      <c r="G71" s="1054"/>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4"/>
      <c r="AY71" s="1054"/>
      <c r="AZ71" s="1054"/>
      <c r="BA71" s="1054"/>
      <c r="BB71" s="1054"/>
      <c r="BC71" s="1054"/>
    </row>
  </sheetData>
  <mergeCells count="31">
    <mergeCell ref="A6:A10"/>
    <mergeCell ref="B6:B10"/>
    <mergeCell ref="C6:C10"/>
    <mergeCell ref="D6:E7"/>
    <mergeCell ref="F6:AC6"/>
    <mergeCell ref="F7:G7"/>
    <mergeCell ref="H7:I7"/>
    <mergeCell ref="J7:K7"/>
    <mergeCell ref="L7:M7"/>
    <mergeCell ref="N7:O7"/>
    <mergeCell ref="AB7:AC7"/>
    <mergeCell ref="P7:Q7"/>
    <mergeCell ref="R7:S7"/>
    <mergeCell ref="T7:U7"/>
    <mergeCell ref="V7:W7"/>
    <mergeCell ref="X7:Y7"/>
    <mergeCell ref="Z7:AA7"/>
    <mergeCell ref="AD6:AE7"/>
    <mergeCell ref="AF6:BC6"/>
    <mergeCell ref="AF7:AG7"/>
    <mergeCell ref="AH7:AI7"/>
    <mergeCell ref="AJ7:AK7"/>
    <mergeCell ref="AL7:AM7"/>
    <mergeCell ref="AN7:AO7"/>
    <mergeCell ref="AP7:AQ7"/>
    <mergeCell ref="AR7:AS7"/>
    <mergeCell ref="AT7:AU7"/>
    <mergeCell ref="AV7:AW7"/>
    <mergeCell ref="AX7:AY7"/>
    <mergeCell ref="AZ7:BA7"/>
    <mergeCell ref="BB7:BC7"/>
  </mergeCells>
  <hyperlinks>
    <hyperlink ref="A1" location="Содержание!A1" display="Вернутся в СОДЕРЖАНИЕ"/>
    <hyperlink ref="C1" location="Содержание!A1" display="Вернутся в СОДЕРЖАНИЕ"/>
    <hyperlink ref="B1" location="Содержание!A1" display="Вернутся в СОДЕРЖАНИЕ"/>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1"/>
  <sheetViews>
    <sheetView zoomScale="80" zoomScaleNormal="80" workbookViewId="0">
      <pane xSplit="3" ySplit="10" topLeftCell="AC11"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55" width="14.5703125" style="24" customWidth="1"/>
    <col min="56" max="16384" width="9.140625" style="24"/>
  </cols>
  <sheetData>
    <row r="1" spans="1:55" ht="15" customHeight="1">
      <c r="A1" s="49" t="s">
        <v>595</v>
      </c>
      <c r="B1" s="49" t="s">
        <v>202</v>
      </c>
      <c r="C1" s="49" t="s">
        <v>596</v>
      </c>
    </row>
    <row r="2" spans="1:55" ht="5.0999999999999996" customHeight="1">
      <c r="A2" s="49"/>
      <c r="B2" s="49"/>
      <c r="C2" s="49"/>
    </row>
    <row r="3" spans="1:55" s="26" customFormat="1" ht="18.75" customHeight="1">
      <c r="A3" s="26" t="s">
        <v>4887</v>
      </c>
      <c r="B3" s="26" t="s">
        <v>4801</v>
      </c>
      <c r="C3" s="26" t="s">
        <v>4883</v>
      </c>
      <c r="G3" s="1180"/>
      <c r="H3" s="1180"/>
      <c r="I3" s="1180"/>
      <c r="J3" s="1180"/>
      <c r="K3" s="1180"/>
      <c r="L3" s="1180"/>
      <c r="M3" s="1180"/>
      <c r="N3" s="1180"/>
      <c r="O3" s="1180"/>
      <c r="P3" s="1180"/>
      <c r="Q3" s="1180"/>
      <c r="R3" s="1180"/>
      <c r="S3" s="1180"/>
      <c r="T3" s="1180"/>
      <c r="U3" s="1180"/>
      <c r="V3" s="1180"/>
      <c r="W3" s="1180"/>
      <c r="X3" s="1180"/>
      <c r="Y3" s="1180"/>
      <c r="Z3" s="1180"/>
      <c r="AA3" s="1180"/>
      <c r="AB3" s="1180"/>
      <c r="AC3" s="1180"/>
      <c r="AG3" s="1180"/>
      <c r="AH3" s="1180"/>
      <c r="AI3" s="1180"/>
      <c r="AJ3" s="1180"/>
      <c r="AK3" s="1180"/>
      <c r="AL3" s="1180"/>
      <c r="AM3" s="1180"/>
      <c r="AN3" s="1180"/>
      <c r="AO3" s="1180"/>
      <c r="AP3" s="1180"/>
      <c r="AQ3" s="1180"/>
      <c r="AR3" s="1180"/>
      <c r="AS3" s="1180"/>
      <c r="AT3" s="1180"/>
      <c r="AU3" s="1180"/>
      <c r="AV3" s="1180"/>
      <c r="AW3" s="1180"/>
      <c r="AX3" s="1180"/>
      <c r="AY3" s="1180"/>
      <c r="AZ3" s="1180"/>
      <c r="BA3" s="1180"/>
      <c r="BB3" s="1180"/>
      <c r="BC3" s="1180"/>
    </row>
    <row r="4" spans="1:55" s="20" customFormat="1" ht="5.0999999999999996" customHeight="1">
      <c r="A4" s="1181"/>
      <c r="B4" s="1181"/>
      <c r="C4" s="1181"/>
    </row>
    <row r="5" spans="1:55" s="20" customFormat="1" ht="12.75" customHeight="1" thickBot="1">
      <c r="A5" s="54" t="s">
        <v>3155</v>
      </c>
      <c r="B5" s="54" t="s">
        <v>3155</v>
      </c>
      <c r="C5" s="54" t="s">
        <v>3156</v>
      </c>
      <c r="D5" s="213"/>
      <c r="E5" s="213"/>
      <c r="F5" s="213"/>
      <c r="G5" s="1182"/>
      <c r="H5" s="1182"/>
      <c r="I5" s="1182"/>
      <c r="J5" s="1182"/>
      <c r="K5" s="1182"/>
      <c r="L5" s="1182"/>
      <c r="M5" s="1182"/>
      <c r="N5" s="1182"/>
      <c r="O5" s="1182"/>
      <c r="P5" s="1182"/>
      <c r="Q5" s="1182"/>
      <c r="R5" s="1182"/>
      <c r="S5" s="1182"/>
      <c r="T5" s="1182"/>
      <c r="U5" s="1182"/>
      <c r="V5" s="1182"/>
      <c r="W5" s="1182"/>
      <c r="X5" s="1182"/>
      <c r="Y5" s="1182"/>
      <c r="Z5" s="1182"/>
      <c r="AA5" s="1182"/>
      <c r="AB5" s="1182"/>
      <c r="AC5" s="1182"/>
      <c r="AD5" s="213"/>
      <c r="AE5" s="213"/>
      <c r="AF5" s="213"/>
      <c r="AG5" s="1182"/>
      <c r="AH5" s="1182"/>
      <c r="AI5" s="1182"/>
      <c r="AJ5" s="1182"/>
      <c r="AK5" s="1182"/>
      <c r="AL5" s="1182"/>
      <c r="AM5" s="1182"/>
      <c r="AN5" s="1182"/>
      <c r="AO5" s="1182"/>
      <c r="AP5" s="1182"/>
      <c r="AQ5" s="1182"/>
      <c r="AR5" s="1182"/>
      <c r="AS5" s="1182"/>
      <c r="AT5" s="1182"/>
      <c r="AU5" s="1182"/>
      <c r="AV5" s="1182"/>
      <c r="AW5" s="1182"/>
      <c r="AX5" s="1182"/>
      <c r="AY5" s="1182"/>
      <c r="AZ5" s="1182"/>
      <c r="BA5" s="1182"/>
      <c r="BB5" s="1182"/>
      <c r="BC5" s="1182"/>
    </row>
    <row r="6" spans="1:55" s="852" customFormat="1" ht="17.100000000000001" customHeight="1">
      <c r="A6" s="1445"/>
      <c r="B6" s="1445"/>
      <c r="C6" s="1445"/>
      <c r="D6" s="1457">
        <v>2018</v>
      </c>
      <c r="E6" s="1458"/>
      <c r="F6" s="1466">
        <v>2018</v>
      </c>
      <c r="G6" s="1467"/>
      <c r="H6" s="1467"/>
      <c r="I6" s="1467"/>
      <c r="J6" s="1467"/>
      <c r="K6" s="1467"/>
      <c r="L6" s="1467"/>
      <c r="M6" s="1467"/>
      <c r="N6" s="1467"/>
      <c r="O6" s="1467"/>
      <c r="P6" s="1467"/>
      <c r="Q6" s="1467"/>
      <c r="R6" s="1467"/>
      <c r="S6" s="1467"/>
      <c r="T6" s="1467"/>
      <c r="U6" s="1467"/>
      <c r="V6" s="1467"/>
      <c r="W6" s="1467"/>
      <c r="X6" s="1467"/>
      <c r="Y6" s="1467"/>
      <c r="Z6" s="1467"/>
      <c r="AA6" s="1467"/>
      <c r="AB6" s="1467"/>
      <c r="AC6" s="1414"/>
      <c r="AD6" s="1457">
        <v>2019</v>
      </c>
      <c r="AE6" s="1458"/>
      <c r="AF6" s="1466">
        <v>2019</v>
      </c>
      <c r="AG6" s="1467"/>
      <c r="AH6" s="1467"/>
      <c r="AI6" s="1467"/>
      <c r="AJ6" s="1467"/>
      <c r="AK6" s="1467"/>
      <c r="AL6" s="1467"/>
      <c r="AM6" s="1467"/>
      <c r="AN6" s="1467"/>
      <c r="AO6" s="1467"/>
      <c r="AP6" s="1467"/>
      <c r="AQ6" s="1467"/>
      <c r="AR6" s="1467"/>
      <c r="AS6" s="1467"/>
      <c r="AT6" s="1467"/>
      <c r="AU6" s="1467"/>
      <c r="AV6" s="1467"/>
      <c r="AW6" s="1467"/>
      <c r="AX6" s="1467"/>
      <c r="AY6" s="1467"/>
      <c r="AZ6" s="1467"/>
      <c r="BA6" s="1467"/>
      <c r="BB6" s="1467"/>
      <c r="BC6" s="1414"/>
    </row>
    <row r="7" spans="1:55" s="852" customFormat="1" ht="17.100000000000001" customHeight="1">
      <c r="A7" s="1465"/>
      <c r="B7" s="1465"/>
      <c r="C7" s="1465"/>
      <c r="D7" s="1459"/>
      <c r="E7" s="1460"/>
      <c r="F7" s="1464" t="s">
        <v>777</v>
      </c>
      <c r="G7" s="1464"/>
      <c r="H7" s="1464" t="s">
        <v>778</v>
      </c>
      <c r="I7" s="1464"/>
      <c r="J7" s="1464" t="s">
        <v>779</v>
      </c>
      <c r="K7" s="1464"/>
      <c r="L7" s="1464" t="s">
        <v>780</v>
      </c>
      <c r="M7" s="1464"/>
      <c r="N7" s="1464" t="s">
        <v>781</v>
      </c>
      <c r="O7" s="1464"/>
      <c r="P7" s="1464" t="s">
        <v>782</v>
      </c>
      <c r="Q7" s="1464"/>
      <c r="R7" s="1464" t="s">
        <v>783</v>
      </c>
      <c r="S7" s="1464"/>
      <c r="T7" s="1464" t="s">
        <v>784</v>
      </c>
      <c r="U7" s="1464"/>
      <c r="V7" s="1464" t="s">
        <v>785</v>
      </c>
      <c r="W7" s="1464"/>
      <c r="X7" s="1464" t="s">
        <v>786</v>
      </c>
      <c r="Y7" s="1464"/>
      <c r="Z7" s="1464" t="s">
        <v>787</v>
      </c>
      <c r="AA7" s="1464"/>
      <c r="AB7" s="1464" t="s">
        <v>788</v>
      </c>
      <c r="AC7" s="1464"/>
      <c r="AD7" s="1459"/>
      <c r="AE7" s="1460"/>
      <c r="AF7" s="1464" t="s">
        <v>777</v>
      </c>
      <c r="AG7" s="1464"/>
      <c r="AH7" s="1464" t="s">
        <v>778</v>
      </c>
      <c r="AI7" s="1464"/>
      <c r="AJ7" s="1464" t="s">
        <v>779</v>
      </c>
      <c r="AK7" s="1464"/>
      <c r="AL7" s="1464" t="s">
        <v>780</v>
      </c>
      <c r="AM7" s="1464"/>
      <c r="AN7" s="1464" t="s">
        <v>781</v>
      </c>
      <c r="AO7" s="1464"/>
      <c r="AP7" s="1464" t="s">
        <v>782</v>
      </c>
      <c r="AQ7" s="1464"/>
      <c r="AR7" s="1464" t="s">
        <v>783</v>
      </c>
      <c r="AS7" s="1464"/>
      <c r="AT7" s="1464" t="s">
        <v>784</v>
      </c>
      <c r="AU7" s="1464"/>
      <c r="AV7" s="1464" t="s">
        <v>785</v>
      </c>
      <c r="AW7" s="1464"/>
      <c r="AX7" s="1464" t="s">
        <v>786</v>
      </c>
      <c r="AY7" s="1464"/>
      <c r="AZ7" s="1464" t="s">
        <v>787</v>
      </c>
      <c r="BA7" s="1464"/>
      <c r="BB7" s="1464" t="s">
        <v>788</v>
      </c>
      <c r="BC7" s="1464"/>
    </row>
    <row r="8" spans="1:55" s="852" customFormat="1" ht="51">
      <c r="A8" s="1465"/>
      <c r="B8" s="1465"/>
      <c r="C8" s="1465"/>
      <c r="D8" s="1174" t="s">
        <v>4201</v>
      </c>
      <c r="E8" s="1174" t="s">
        <v>4202</v>
      </c>
      <c r="F8" s="1174" t="s">
        <v>4201</v>
      </c>
      <c r="G8" s="1174" t="s">
        <v>4202</v>
      </c>
      <c r="H8" s="1174" t="s">
        <v>4201</v>
      </c>
      <c r="I8" s="1174" t="s">
        <v>4202</v>
      </c>
      <c r="J8" s="1174" t="s">
        <v>4201</v>
      </c>
      <c r="K8" s="1174" t="s">
        <v>4202</v>
      </c>
      <c r="L8" s="1174" t="s">
        <v>4201</v>
      </c>
      <c r="M8" s="1174" t="s">
        <v>4202</v>
      </c>
      <c r="N8" s="1174" t="s">
        <v>4201</v>
      </c>
      <c r="O8" s="1174" t="s">
        <v>4202</v>
      </c>
      <c r="P8" s="1174" t="s">
        <v>4201</v>
      </c>
      <c r="Q8" s="1174" t="s">
        <v>4202</v>
      </c>
      <c r="R8" s="1174" t="s">
        <v>4201</v>
      </c>
      <c r="S8" s="1174" t="s">
        <v>4202</v>
      </c>
      <c r="T8" s="1174" t="s">
        <v>4201</v>
      </c>
      <c r="U8" s="1174" t="s">
        <v>4202</v>
      </c>
      <c r="V8" s="1174" t="s">
        <v>4201</v>
      </c>
      <c r="W8" s="1174" t="s">
        <v>4202</v>
      </c>
      <c r="X8" s="1174" t="s">
        <v>4201</v>
      </c>
      <c r="Y8" s="1174" t="s">
        <v>4202</v>
      </c>
      <c r="Z8" s="1174" t="s">
        <v>4201</v>
      </c>
      <c r="AA8" s="1174" t="s">
        <v>4202</v>
      </c>
      <c r="AB8" s="1174" t="s">
        <v>4201</v>
      </c>
      <c r="AC8" s="1174" t="s">
        <v>4202</v>
      </c>
      <c r="AD8" s="1174" t="s">
        <v>4201</v>
      </c>
      <c r="AE8" s="1174" t="s">
        <v>4202</v>
      </c>
      <c r="AF8" s="1174" t="s">
        <v>4201</v>
      </c>
      <c r="AG8" s="1174" t="s">
        <v>4202</v>
      </c>
      <c r="AH8" s="1174" t="s">
        <v>4201</v>
      </c>
      <c r="AI8" s="1174" t="s">
        <v>4202</v>
      </c>
      <c r="AJ8" s="1174" t="s">
        <v>4201</v>
      </c>
      <c r="AK8" s="1174" t="s">
        <v>4202</v>
      </c>
      <c r="AL8" s="1174" t="s">
        <v>4201</v>
      </c>
      <c r="AM8" s="1174" t="s">
        <v>4202</v>
      </c>
      <c r="AN8" s="1174" t="s">
        <v>4201</v>
      </c>
      <c r="AO8" s="1174" t="s">
        <v>4202</v>
      </c>
      <c r="AP8" s="1174" t="s">
        <v>4201</v>
      </c>
      <c r="AQ8" s="1174" t="s">
        <v>4202</v>
      </c>
      <c r="AR8" s="1174" t="s">
        <v>4201</v>
      </c>
      <c r="AS8" s="1174" t="s">
        <v>4202</v>
      </c>
      <c r="AT8" s="1174" t="s">
        <v>4201</v>
      </c>
      <c r="AU8" s="1174" t="s">
        <v>4202</v>
      </c>
      <c r="AV8" s="1174" t="s">
        <v>4201</v>
      </c>
      <c r="AW8" s="1174" t="s">
        <v>4202</v>
      </c>
      <c r="AX8" s="1174" t="s">
        <v>4201</v>
      </c>
      <c r="AY8" s="1174" t="s">
        <v>4202</v>
      </c>
      <c r="AZ8" s="1174" t="s">
        <v>4201</v>
      </c>
      <c r="BA8" s="1174" t="s">
        <v>4202</v>
      </c>
      <c r="BB8" s="1174" t="s">
        <v>4201</v>
      </c>
      <c r="BC8" s="1174" t="s">
        <v>4202</v>
      </c>
    </row>
    <row r="9" spans="1:55" s="852" customFormat="1" ht="25.5">
      <c r="A9" s="1465"/>
      <c r="B9" s="1465"/>
      <c r="C9" s="1465"/>
      <c r="D9" s="1174" t="s">
        <v>4200</v>
      </c>
      <c r="E9" s="1174" t="s">
        <v>4199</v>
      </c>
      <c r="F9" s="1174" t="s">
        <v>4200</v>
      </c>
      <c r="G9" s="1174" t="s">
        <v>4199</v>
      </c>
      <c r="H9" s="1174" t="s">
        <v>4200</v>
      </c>
      <c r="I9" s="1174" t="s">
        <v>4199</v>
      </c>
      <c r="J9" s="1174" t="s">
        <v>4200</v>
      </c>
      <c r="K9" s="1174" t="s">
        <v>4199</v>
      </c>
      <c r="L9" s="1174" t="s">
        <v>4200</v>
      </c>
      <c r="M9" s="1174" t="s">
        <v>4199</v>
      </c>
      <c r="N9" s="1174" t="s">
        <v>4200</v>
      </c>
      <c r="O9" s="1174" t="s">
        <v>4199</v>
      </c>
      <c r="P9" s="1174" t="s">
        <v>4200</v>
      </c>
      <c r="Q9" s="1174" t="s">
        <v>4199</v>
      </c>
      <c r="R9" s="1174" t="s">
        <v>4200</v>
      </c>
      <c r="S9" s="1174" t="s">
        <v>4199</v>
      </c>
      <c r="T9" s="1174" t="s">
        <v>4200</v>
      </c>
      <c r="U9" s="1174" t="s">
        <v>4199</v>
      </c>
      <c r="V9" s="1174" t="s">
        <v>4200</v>
      </c>
      <c r="W9" s="1174" t="s">
        <v>4199</v>
      </c>
      <c r="X9" s="1174" t="s">
        <v>4200</v>
      </c>
      <c r="Y9" s="1174" t="s">
        <v>4199</v>
      </c>
      <c r="Z9" s="1174" t="s">
        <v>4200</v>
      </c>
      <c r="AA9" s="1174" t="s">
        <v>4199</v>
      </c>
      <c r="AB9" s="1174" t="s">
        <v>4200</v>
      </c>
      <c r="AC9" s="1174" t="s">
        <v>4199</v>
      </c>
      <c r="AD9" s="1174" t="s">
        <v>4200</v>
      </c>
      <c r="AE9" s="1174" t="s">
        <v>4199</v>
      </c>
      <c r="AF9" s="1174" t="s">
        <v>4200</v>
      </c>
      <c r="AG9" s="1174" t="s">
        <v>4199</v>
      </c>
      <c r="AH9" s="1174" t="s">
        <v>4200</v>
      </c>
      <c r="AI9" s="1174" t="s">
        <v>4199</v>
      </c>
      <c r="AJ9" s="1174" t="s">
        <v>4200</v>
      </c>
      <c r="AK9" s="1174" t="s">
        <v>4199</v>
      </c>
      <c r="AL9" s="1174" t="s">
        <v>4200</v>
      </c>
      <c r="AM9" s="1174" t="s">
        <v>4199</v>
      </c>
      <c r="AN9" s="1174" t="s">
        <v>4200</v>
      </c>
      <c r="AO9" s="1174" t="s">
        <v>4199</v>
      </c>
      <c r="AP9" s="1174" t="s">
        <v>4200</v>
      </c>
      <c r="AQ9" s="1174" t="s">
        <v>4199</v>
      </c>
      <c r="AR9" s="1174" t="s">
        <v>4200</v>
      </c>
      <c r="AS9" s="1174" t="s">
        <v>4199</v>
      </c>
      <c r="AT9" s="1174" t="s">
        <v>4200</v>
      </c>
      <c r="AU9" s="1174" t="s">
        <v>4199</v>
      </c>
      <c r="AV9" s="1174" t="s">
        <v>4200</v>
      </c>
      <c r="AW9" s="1174" t="s">
        <v>4199</v>
      </c>
      <c r="AX9" s="1174" t="s">
        <v>4200</v>
      </c>
      <c r="AY9" s="1174" t="s">
        <v>4199</v>
      </c>
      <c r="AZ9" s="1174" t="s">
        <v>4200</v>
      </c>
      <c r="BA9" s="1174" t="s">
        <v>4199</v>
      </c>
      <c r="BB9" s="1174" t="s">
        <v>4200</v>
      </c>
      <c r="BC9" s="1174" t="s">
        <v>4199</v>
      </c>
    </row>
    <row r="10" spans="1:55" s="852" customFormat="1" ht="39" thickBot="1">
      <c r="A10" s="1446"/>
      <c r="B10" s="1446"/>
      <c r="C10" s="1446"/>
      <c r="D10" s="1175" t="s">
        <v>4203</v>
      </c>
      <c r="E10" s="1175" t="s">
        <v>4204</v>
      </c>
      <c r="F10" s="1175" t="s">
        <v>4203</v>
      </c>
      <c r="G10" s="1175" t="s">
        <v>4204</v>
      </c>
      <c r="H10" s="1175" t="s">
        <v>4203</v>
      </c>
      <c r="I10" s="1175" t="s">
        <v>4204</v>
      </c>
      <c r="J10" s="1175" t="s">
        <v>4203</v>
      </c>
      <c r="K10" s="1175" t="s">
        <v>4204</v>
      </c>
      <c r="L10" s="1175" t="s">
        <v>4203</v>
      </c>
      <c r="M10" s="1175" t="s">
        <v>4204</v>
      </c>
      <c r="N10" s="1175" t="s">
        <v>4203</v>
      </c>
      <c r="O10" s="1175" t="s">
        <v>4204</v>
      </c>
      <c r="P10" s="1175" t="s">
        <v>4203</v>
      </c>
      <c r="Q10" s="1175" t="s">
        <v>4204</v>
      </c>
      <c r="R10" s="1175" t="s">
        <v>4203</v>
      </c>
      <c r="S10" s="1175" t="s">
        <v>4204</v>
      </c>
      <c r="T10" s="1175" t="s">
        <v>4203</v>
      </c>
      <c r="U10" s="1175" t="s">
        <v>4204</v>
      </c>
      <c r="V10" s="1175" t="s">
        <v>4203</v>
      </c>
      <c r="W10" s="1175" t="s">
        <v>4204</v>
      </c>
      <c r="X10" s="1175" t="s">
        <v>4203</v>
      </c>
      <c r="Y10" s="1175" t="s">
        <v>4204</v>
      </c>
      <c r="Z10" s="1175" t="s">
        <v>4203</v>
      </c>
      <c r="AA10" s="1175" t="s">
        <v>4204</v>
      </c>
      <c r="AB10" s="1175" t="s">
        <v>4203</v>
      </c>
      <c r="AC10" s="1175" t="s">
        <v>4204</v>
      </c>
      <c r="AD10" s="1175" t="s">
        <v>4203</v>
      </c>
      <c r="AE10" s="1175" t="s">
        <v>4204</v>
      </c>
      <c r="AF10" s="1175" t="s">
        <v>4203</v>
      </c>
      <c r="AG10" s="1175" t="s">
        <v>4204</v>
      </c>
      <c r="AH10" s="1175" t="s">
        <v>4203</v>
      </c>
      <c r="AI10" s="1175" t="s">
        <v>4204</v>
      </c>
      <c r="AJ10" s="1175" t="s">
        <v>4203</v>
      </c>
      <c r="AK10" s="1175" t="s">
        <v>4204</v>
      </c>
      <c r="AL10" s="1175" t="s">
        <v>4203</v>
      </c>
      <c r="AM10" s="1175" t="s">
        <v>4204</v>
      </c>
      <c r="AN10" s="1175" t="s">
        <v>4203</v>
      </c>
      <c r="AO10" s="1175" t="s">
        <v>4204</v>
      </c>
      <c r="AP10" s="1175" t="s">
        <v>4203</v>
      </c>
      <c r="AQ10" s="1175" t="s">
        <v>4204</v>
      </c>
      <c r="AR10" s="1175" t="s">
        <v>4203</v>
      </c>
      <c r="AS10" s="1175" t="s">
        <v>4204</v>
      </c>
      <c r="AT10" s="1175" t="s">
        <v>4203</v>
      </c>
      <c r="AU10" s="1175" t="s">
        <v>4204</v>
      </c>
      <c r="AV10" s="1175" t="s">
        <v>4203</v>
      </c>
      <c r="AW10" s="1175" t="s">
        <v>4204</v>
      </c>
      <c r="AX10" s="1175" t="s">
        <v>4203</v>
      </c>
      <c r="AY10" s="1175" t="s">
        <v>4204</v>
      </c>
      <c r="AZ10" s="1175" t="s">
        <v>4203</v>
      </c>
      <c r="BA10" s="1175" t="s">
        <v>4204</v>
      </c>
      <c r="BB10" s="1175" t="s">
        <v>4203</v>
      </c>
      <c r="BC10" s="1175" t="s">
        <v>4204</v>
      </c>
    </row>
    <row r="11" spans="1:55" s="852" customFormat="1" ht="5.0999999999999996" customHeight="1">
      <c r="A11" s="1251"/>
      <c r="B11" s="1251"/>
      <c r="C11" s="1250"/>
      <c r="D11" s="1"/>
      <c r="E11" s="1"/>
      <c r="F11" s="1"/>
      <c r="G11" s="3"/>
      <c r="H11" s="3"/>
      <c r="I11" s="3"/>
      <c r="J11" s="3"/>
      <c r="K11" s="3"/>
      <c r="L11" s="3"/>
      <c r="M11" s="3"/>
      <c r="N11" s="3"/>
      <c r="O11" s="3"/>
      <c r="P11" s="3"/>
      <c r="Q11" s="3"/>
      <c r="R11" s="3"/>
      <c r="S11" s="3"/>
      <c r="T11" s="3"/>
      <c r="U11" s="3"/>
      <c r="V11" s="3"/>
      <c r="W11" s="3"/>
      <c r="X11" s="3"/>
      <c r="Y11" s="3"/>
      <c r="Z11" s="3"/>
      <c r="AA11" s="3"/>
      <c r="AB11" s="3"/>
      <c r="AC11" s="3"/>
      <c r="AD11" s="1"/>
      <c r="AE11" s="1"/>
      <c r="AF11" s="1"/>
      <c r="AG11" s="3"/>
      <c r="AH11" s="3"/>
      <c r="AI11" s="3"/>
      <c r="AJ11" s="3"/>
      <c r="AK11" s="3"/>
      <c r="AL11" s="3"/>
      <c r="AM11" s="3"/>
      <c r="AN11" s="3"/>
      <c r="AO11" s="3"/>
      <c r="AP11" s="3"/>
      <c r="AQ11" s="3"/>
      <c r="AR11" s="3"/>
      <c r="AS11" s="3"/>
      <c r="AT11" s="3"/>
      <c r="AU11" s="3"/>
      <c r="AV11" s="3"/>
      <c r="AW11" s="3"/>
      <c r="AX11" s="3"/>
      <c r="AY11" s="3"/>
      <c r="AZ11" s="3"/>
      <c r="BA11" s="3"/>
      <c r="BB11" s="3"/>
      <c r="BC11" s="3"/>
    </row>
    <row r="12" spans="1:55" s="27" customFormat="1" ht="25.5">
      <c r="A12" s="502" t="s">
        <v>4323</v>
      </c>
      <c r="B12" s="502" t="s">
        <v>3957</v>
      </c>
      <c r="C12" s="1183" t="s">
        <v>4307</v>
      </c>
      <c r="D12" s="61">
        <f>F12+H12+J12+L12+N12+P12+R12+T12+V12+X12+Z12+AB12</f>
        <v>272873.42739999999</v>
      </c>
      <c r="E12" s="871">
        <f>AVERAGE(G12,I12,K12,M12,O12,Q12,S12,U12,W12,Y12,AA12,AC12)</f>
        <v>0.36506207918318972</v>
      </c>
      <c r="F12" s="61">
        <v>22371.803800000002</v>
      </c>
      <c r="G12" s="871">
        <v>0.50380044335092922</v>
      </c>
      <c r="H12" s="61">
        <v>16794.434000000001</v>
      </c>
      <c r="I12" s="871">
        <v>0.51584649908416114</v>
      </c>
      <c r="J12" s="61">
        <v>18926.302800000001</v>
      </c>
      <c r="K12" s="871">
        <v>0.34554121864731041</v>
      </c>
      <c r="L12" s="61">
        <v>17729.3099</v>
      </c>
      <c r="M12" s="871">
        <v>0.34887368735091007</v>
      </c>
      <c r="N12" s="61">
        <v>22705.461500000001</v>
      </c>
      <c r="O12" s="871">
        <v>0.58224055023061294</v>
      </c>
      <c r="P12" s="61">
        <v>20261.628499999999</v>
      </c>
      <c r="Q12" s="871">
        <v>0.364453961782983</v>
      </c>
      <c r="R12" s="61">
        <v>24827.973999999998</v>
      </c>
      <c r="S12" s="871">
        <v>0.26167875614820602</v>
      </c>
      <c r="T12" s="61">
        <v>20484.168100000003</v>
      </c>
      <c r="U12" s="871">
        <v>0.41370270579843604</v>
      </c>
      <c r="V12" s="61">
        <v>21908.628100000002</v>
      </c>
      <c r="W12" s="871">
        <v>0.32789166264591407</v>
      </c>
      <c r="X12" s="61">
        <v>27159.395800000002</v>
      </c>
      <c r="Y12" s="871">
        <v>0.27950146674470594</v>
      </c>
      <c r="Z12" s="61">
        <v>31222.519600000003</v>
      </c>
      <c r="AA12" s="871">
        <v>0.21704646245141601</v>
      </c>
      <c r="AB12" s="61">
        <v>28481.801299999999</v>
      </c>
      <c r="AC12" s="871">
        <v>0.22016753596269201</v>
      </c>
      <c r="AD12" s="61"/>
      <c r="AE12" s="871"/>
      <c r="AF12" s="61">
        <v>27894.7202</v>
      </c>
      <c r="AG12" s="871">
        <v>0.18368887424796598</v>
      </c>
      <c r="AH12" s="61">
        <v>19394.0514</v>
      </c>
      <c r="AI12" s="871">
        <v>0.28656753869384899</v>
      </c>
      <c r="AJ12" s="61">
        <v>26240.5988</v>
      </c>
      <c r="AK12" s="871">
        <v>0.16842840038391202</v>
      </c>
      <c r="AL12" s="61">
        <v>27527.0877</v>
      </c>
      <c r="AM12" s="871">
        <v>0.22869828162025305</v>
      </c>
      <c r="AN12" s="61">
        <v>25754.980399999997</v>
      </c>
      <c r="AO12" s="871">
        <v>0.21978905206233398</v>
      </c>
      <c r="AP12" s="61"/>
      <c r="AQ12" s="871"/>
      <c r="AR12" s="61"/>
      <c r="AS12" s="871"/>
      <c r="AT12" s="61"/>
      <c r="AU12" s="871"/>
      <c r="AV12" s="61"/>
      <c r="AW12" s="871"/>
      <c r="AX12" s="61"/>
      <c r="AY12" s="871"/>
      <c r="AZ12" s="61"/>
      <c r="BA12" s="871"/>
      <c r="BB12" s="61"/>
      <c r="BC12" s="871"/>
    </row>
    <row r="13" spans="1:55" s="27" customFormat="1" ht="12.75" customHeight="1">
      <c r="A13" s="503" t="s">
        <v>723</v>
      </c>
      <c r="B13" s="503" t="s">
        <v>40</v>
      </c>
      <c r="C13" s="511" t="s">
        <v>724</v>
      </c>
      <c r="D13" s="61"/>
      <c r="E13" s="61"/>
      <c r="F13" s="61"/>
      <c r="G13" s="871"/>
      <c r="H13" s="61"/>
      <c r="I13" s="87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row>
    <row r="14" spans="1:55" s="27" customFormat="1" ht="38.25">
      <c r="A14" s="502" t="s">
        <v>4329</v>
      </c>
      <c r="B14" s="502" t="s">
        <v>4240</v>
      </c>
      <c r="C14" s="1183" t="s">
        <v>4308</v>
      </c>
      <c r="D14" s="61">
        <f t="shared" ref="D14:D16" si="0">F14+H14+J14+L14+N14+P14+R14+T14+V14+X14+Z14+AB14</f>
        <v>251318.16700000002</v>
      </c>
      <c r="E14" s="871">
        <f t="shared" ref="E14:E16" si="1">AVERAGE(G14,I14,K14,M14,O14,Q14,S14,U14,W14,Y14,AA14,AC14)</f>
        <v>0.34102131870998442</v>
      </c>
      <c r="F14" s="61">
        <v>20672.095000000001</v>
      </c>
      <c r="G14" s="871">
        <v>0.43776757667764193</v>
      </c>
      <c r="H14" s="61">
        <v>14842.692499999999</v>
      </c>
      <c r="I14" s="871">
        <v>0.43252816960265117</v>
      </c>
      <c r="J14" s="61">
        <v>16927.947</v>
      </c>
      <c r="K14" s="871">
        <v>0.34668990457023535</v>
      </c>
      <c r="L14" s="61">
        <v>16032.062099999999</v>
      </c>
      <c r="M14" s="871">
        <v>0.35863375198627778</v>
      </c>
      <c r="N14" s="61">
        <v>20960.839</v>
      </c>
      <c r="O14" s="871">
        <v>0.53357329813944976</v>
      </c>
      <c r="P14" s="61">
        <v>18528.813600000001</v>
      </c>
      <c r="Q14" s="871">
        <v>0.35626819884463584</v>
      </c>
      <c r="R14" s="61">
        <v>22771.322299999996</v>
      </c>
      <c r="S14" s="871">
        <v>0.26064179285714978</v>
      </c>
      <c r="T14" s="61">
        <v>18862.429799999998</v>
      </c>
      <c r="U14" s="871">
        <v>0.36795069063689767</v>
      </c>
      <c r="V14" s="61">
        <v>20416.5442</v>
      </c>
      <c r="W14" s="871">
        <v>0.32662692234663304</v>
      </c>
      <c r="X14" s="61">
        <v>25265.243899999998</v>
      </c>
      <c r="Y14" s="871">
        <v>0.24780584746304402</v>
      </c>
      <c r="Z14" s="61">
        <v>29438.9941</v>
      </c>
      <c r="AA14" s="871">
        <v>0.21608380742873287</v>
      </c>
      <c r="AB14" s="61">
        <v>26599.183499999999</v>
      </c>
      <c r="AC14" s="871">
        <v>0.20768586396646332</v>
      </c>
      <c r="AD14" s="61"/>
      <c r="AE14" s="871"/>
      <c r="AF14" s="61">
        <v>26521.675799999997</v>
      </c>
      <c r="AG14" s="871">
        <v>0.15659069194262604</v>
      </c>
      <c r="AH14" s="61">
        <v>18517.179600000003</v>
      </c>
      <c r="AI14" s="871">
        <v>0.28632457472087186</v>
      </c>
      <c r="AJ14" s="61">
        <v>25026.262299999999</v>
      </c>
      <c r="AK14" s="871">
        <v>0.15753751174421293</v>
      </c>
      <c r="AL14" s="61">
        <v>26179.675700000003</v>
      </c>
      <c r="AM14" s="871">
        <v>0.220752059239603</v>
      </c>
      <c r="AN14" s="61">
        <v>24299.0216</v>
      </c>
      <c r="AO14" s="871">
        <v>0.21136421221173762</v>
      </c>
      <c r="AP14" s="61"/>
      <c r="AQ14" s="871"/>
      <c r="AR14" s="61"/>
      <c r="AS14" s="871"/>
      <c r="AT14" s="61"/>
      <c r="AU14" s="871"/>
      <c r="AV14" s="61"/>
      <c r="AW14" s="871"/>
      <c r="AX14" s="61"/>
      <c r="AY14" s="871"/>
      <c r="AZ14" s="61"/>
      <c r="BA14" s="871"/>
      <c r="BB14" s="61"/>
      <c r="BC14" s="871"/>
    </row>
    <row r="15" spans="1:55" s="27" customFormat="1" ht="25.5">
      <c r="A15" s="504" t="s">
        <v>4330</v>
      </c>
      <c r="B15" s="504" t="s">
        <v>4238</v>
      </c>
      <c r="C15" s="1184" t="s">
        <v>4309</v>
      </c>
      <c r="D15" s="61">
        <f t="shared" si="0"/>
        <v>139987.21470000001</v>
      </c>
      <c r="E15" s="871">
        <f t="shared" si="1"/>
        <v>9.6689928940885239E-2</v>
      </c>
      <c r="F15" s="61">
        <v>12408.7564</v>
      </c>
      <c r="G15" s="871">
        <v>6.9401913958114264E-2</v>
      </c>
      <c r="H15" s="61">
        <v>6679.8215</v>
      </c>
      <c r="I15" s="871">
        <v>8.9505339476511472E-2</v>
      </c>
      <c r="J15" s="61">
        <v>8146.3780999999999</v>
      </c>
      <c r="K15" s="871">
        <v>5.2225984084878177E-2</v>
      </c>
      <c r="L15" s="61">
        <v>7527.2839000000004</v>
      </c>
      <c r="M15" s="871">
        <v>0.13289528710349302</v>
      </c>
      <c r="N15" s="61">
        <v>10423.1001</v>
      </c>
      <c r="O15" s="871">
        <v>0.14086510989182599</v>
      </c>
      <c r="P15" s="61">
        <v>8746.3008000000009</v>
      </c>
      <c r="Q15" s="871">
        <v>0.13489707317178001</v>
      </c>
      <c r="R15" s="61">
        <v>12860.602699999999</v>
      </c>
      <c r="S15" s="871">
        <v>6.20843900262932E-2</v>
      </c>
      <c r="T15" s="61">
        <v>8749.9800999999989</v>
      </c>
      <c r="U15" s="871">
        <v>0.16677878695975504</v>
      </c>
      <c r="V15" s="61">
        <v>11076.2165</v>
      </c>
      <c r="W15" s="871">
        <v>0.15109846742342001</v>
      </c>
      <c r="X15" s="61">
        <v>15547.0476</v>
      </c>
      <c r="Y15" s="871">
        <v>4.7583218694204003E-2</v>
      </c>
      <c r="Z15" s="61">
        <v>20340.461800000001</v>
      </c>
      <c r="AA15" s="871">
        <v>5.84021989117278E-2</v>
      </c>
      <c r="AB15" s="61">
        <v>17481.265199999998</v>
      </c>
      <c r="AC15" s="871">
        <v>5.4541377588619794E-2</v>
      </c>
      <c r="AD15" s="61"/>
      <c r="AE15" s="871"/>
      <c r="AF15" s="61">
        <v>18847.195899999999</v>
      </c>
      <c r="AG15" s="871">
        <v>3.0518722787828599E-2</v>
      </c>
      <c r="AH15" s="61">
        <v>10966.347900000001</v>
      </c>
      <c r="AI15" s="871">
        <v>0.144489432439035</v>
      </c>
      <c r="AJ15" s="61">
        <v>15783.4596</v>
      </c>
      <c r="AK15" s="871">
        <v>3.0007227439540568E-2</v>
      </c>
      <c r="AL15" s="61">
        <v>16571.8763</v>
      </c>
      <c r="AM15" s="871">
        <v>0.14615719434256197</v>
      </c>
      <c r="AN15" s="61">
        <v>14907.467000000001</v>
      </c>
      <c r="AO15" s="871">
        <v>9.6950062743724322E-2</v>
      </c>
      <c r="AP15" s="61"/>
      <c r="AQ15" s="871"/>
      <c r="AR15" s="61"/>
      <c r="AS15" s="871"/>
      <c r="AT15" s="61"/>
      <c r="AU15" s="871"/>
      <c r="AV15" s="61"/>
      <c r="AW15" s="871"/>
      <c r="AX15" s="61"/>
      <c r="AY15" s="871"/>
      <c r="AZ15" s="61"/>
      <c r="BA15" s="871"/>
      <c r="BB15" s="61"/>
      <c r="BC15" s="871"/>
    </row>
    <row r="16" spans="1:55" s="850" customFormat="1" ht="12.75" customHeight="1">
      <c r="A16" s="505" t="s">
        <v>958</v>
      </c>
      <c r="B16" s="505" t="s">
        <v>196</v>
      </c>
      <c r="C16" s="512" t="s">
        <v>959</v>
      </c>
      <c r="D16" s="13">
        <f t="shared" si="0"/>
        <v>137243.913</v>
      </c>
      <c r="E16" s="191">
        <f t="shared" si="1"/>
        <v>5.078143868098059E-2</v>
      </c>
      <c r="F16" s="13">
        <v>12187.4576</v>
      </c>
      <c r="G16" s="191">
        <v>1.5091396092323631E-2</v>
      </c>
      <c r="H16" s="13">
        <v>6071.1885000000002</v>
      </c>
      <c r="I16" s="191">
        <v>2.9374499902284378E-2</v>
      </c>
      <c r="J16" s="13">
        <v>7816.3211000000001</v>
      </c>
      <c r="K16" s="191">
        <v>2.487543545261978E-2</v>
      </c>
      <c r="L16" s="13">
        <v>7429.4079000000002</v>
      </c>
      <c r="M16" s="191">
        <v>9.4459858503663507E-2</v>
      </c>
      <c r="N16" s="13">
        <v>10027.477199999999</v>
      </c>
      <c r="O16" s="191">
        <v>5.5271915253020998E-2</v>
      </c>
      <c r="P16" s="13">
        <v>8654.4874999999993</v>
      </c>
      <c r="Q16" s="191">
        <v>9.7526213077319707E-2</v>
      </c>
      <c r="R16" s="13">
        <v>12639.116</v>
      </c>
      <c r="S16" s="191">
        <v>3.8782921527106801E-2</v>
      </c>
      <c r="T16" s="13">
        <v>8461.5536999999986</v>
      </c>
      <c r="U16" s="191">
        <v>3.3576130468805004E-2</v>
      </c>
      <c r="V16" s="13">
        <v>10977.6273</v>
      </c>
      <c r="W16" s="191">
        <v>0.120925384850695</v>
      </c>
      <c r="X16" s="13">
        <v>15448.858400000001</v>
      </c>
      <c r="Y16" s="191">
        <v>3.3094395246706397E-2</v>
      </c>
      <c r="Z16" s="13">
        <v>20137.750499999998</v>
      </c>
      <c r="AA16" s="191">
        <v>2.6104606122714601E-2</v>
      </c>
      <c r="AB16" s="13">
        <v>17392.667300000001</v>
      </c>
      <c r="AC16" s="191">
        <v>4.0294507674507193E-2</v>
      </c>
      <c r="AD16" s="13"/>
      <c r="AE16" s="191"/>
      <c r="AF16" s="13">
        <v>18752.273000000001</v>
      </c>
      <c r="AG16" s="191">
        <v>1.50060927014021E-2</v>
      </c>
      <c r="AH16" s="13">
        <v>10525.641099999999</v>
      </c>
      <c r="AI16" s="191">
        <v>1.7057368030532601E-2</v>
      </c>
      <c r="AJ16" s="13">
        <v>15702.3516</v>
      </c>
      <c r="AK16" s="191">
        <v>2.1817754291019696E-2</v>
      </c>
      <c r="AL16" s="13">
        <v>16189.618699999999</v>
      </c>
      <c r="AM16" s="191">
        <v>5.83188401466182E-2</v>
      </c>
      <c r="AN16" s="13">
        <v>14587.730800000001</v>
      </c>
      <c r="AO16" s="191">
        <v>1.5996864022196002E-2</v>
      </c>
      <c r="AP16" s="13"/>
      <c r="AQ16" s="191"/>
      <c r="AR16" s="13"/>
      <c r="AS16" s="191"/>
      <c r="AT16" s="13"/>
      <c r="AU16" s="191"/>
      <c r="AV16" s="13"/>
      <c r="AW16" s="191"/>
      <c r="AX16" s="13"/>
      <c r="AY16" s="191"/>
      <c r="AZ16" s="13"/>
      <c r="BA16" s="191"/>
      <c r="BB16" s="13"/>
      <c r="BC16" s="191"/>
    </row>
    <row r="17" spans="1:55" s="850" customFormat="1" ht="12.75" customHeight="1">
      <c r="A17" s="1178" t="s">
        <v>4243</v>
      </c>
      <c r="B17" s="1178" t="s">
        <v>4243</v>
      </c>
      <c r="C17" s="1178" t="s">
        <v>4244</v>
      </c>
      <c r="D17" s="13"/>
      <c r="E17" s="191"/>
      <c r="F17" s="13"/>
      <c r="G17" s="191" t="s">
        <v>4260</v>
      </c>
      <c r="H17" s="13"/>
      <c r="I17" s="191" t="s">
        <v>4706</v>
      </c>
      <c r="J17" s="13"/>
      <c r="K17" s="13" t="s">
        <v>4861</v>
      </c>
      <c r="L17" s="13"/>
      <c r="M17" s="13" t="s">
        <v>4861</v>
      </c>
      <c r="N17" s="13"/>
      <c r="O17" s="13" t="s">
        <v>4260</v>
      </c>
      <c r="P17" s="13"/>
      <c r="Q17" s="13" t="s">
        <v>5074</v>
      </c>
      <c r="R17" s="13"/>
      <c r="S17" s="13" t="s">
        <v>5150</v>
      </c>
      <c r="T17" s="13"/>
      <c r="U17" s="13" t="s">
        <v>5150</v>
      </c>
      <c r="V17" s="13"/>
      <c r="W17" s="13" t="s">
        <v>5288</v>
      </c>
      <c r="X17" s="13"/>
      <c r="Y17" s="13" t="s">
        <v>4861</v>
      </c>
      <c r="Z17" s="13"/>
      <c r="AA17" s="13" t="s">
        <v>5403</v>
      </c>
      <c r="AB17" s="13"/>
      <c r="AC17" s="13" t="s">
        <v>5483</v>
      </c>
      <c r="AD17" s="13"/>
      <c r="AE17" s="191"/>
      <c r="AF17" s="13"/>
      <c r="AG17" s="13" t="s">
        <v>5583</v>
      </c>
      <c r="AH17" s="13"/>
      <c r="AI17" s="13" t="s">
        <v>5628</v>
      </c>
      <c r="AJ17" s="13"/>
      <c r="AK17" s="13" t="s">
        <v>5685</v>
      </c>
      <c r="AL17" s="13"/>
      <c r="AM17" s="13" t="s">
        <v>5746</v>
      </c>
      <c r="AN17" s="13"/>
      <c r="AO17" s="13" t="s">
        <v>5803</v>
      </c>
      <c r="AP17" s="13"/>
      <c r="AQ17" s="13"/>
      <c r="AR17" s="13"/>
      <c r="AS17" s="13"/>
      <c r="AT17" s="13"/>
      <c r="AU17" s="13"/>
      <c r="AV17" s="13"/>
      <c r="AW17" s="13"/>
      <c r="AX17" s="13"/>
      <c r="AY17" s="13"/>
      <c r="AZ17" s="13"/>
      <c r="BA17" s="13"/>
      <c r="BB17" s="13"/>
      <c r="BC17" s="13"/>
    </row>
    <row r="18" spans="1:55" s="850" customFormat="1" ht="12.75" customHeight="1">
      <c r="A18" s="505" t="s">
        <v>1168</v>
      </c>
      <c r="B18" s="505" t="s">
        <v>4</v>
      </c>
      <c r="C18" s="512" t="s">
        <v>960</v>
      </c>
      <c r="D18" s="13">
        <f>F18+H18+J18+L18+N18+P18+R18+T18+V18+X18+Z18+AB18</f>
        <v>2743.3017</v>
      </c>
      <c r="E18" s="191">
        <f>AVERAGE(G18,I18,K18,M18,O18,Q18,S18,U18,W18,Y18,AA18,AC18)</f>
        <v>2.5742076711079549</v>
      </c>
      <c r="F18" s="13">
        <v>221.2988</v>
      </c>
      <c r="G18" s="191">
        <v>3.060412862609287</v>
      </c>
      <c r="H18" s="13">
        <v>608.63300000000004</v>
      </c>
      <c r="I18" s="191">
        <v>0.68931780728287817</v>
      </c>
      <c r="J18" s="13">
        <v>330.05700000000002</v>
      </c>
      <c r="K18" s="191">
        <v>0.69993432043556114</v>
      </c>
      <c r="L18" s="13">
        <v>97.876000000000005</v>
      </c>
      <c r="M18" s="191">
        <v>3.0503875924639292</v>
      </c>
      <c r="N18" s="13">
        <v>395.62290000000002</v>
      </c>
      <c r="O18" s="191">
        <v>2.3103143700731201</v>
      </c>
      <c r="P18" s="13">
        <v>91.813299999999998</v>
      </c>
      <c r="Q18" s="191">
        <v>3.6575418485121403</v>
      </c>
      <c r="R18" s="13">
        <v>221.48670000000001</v>
      </c>
      <c r="S18" s="191">
        <v>1.39178031908914</v>
      </c>
      <c r="T18" s="13">
        <v>288.4264</v>
      </c>
      <c r="U18" s="191">
        <v>4.0745397647372092</v>
      </c>
      <c r="V18" s="13">
        <v>98.589199999999991</v>
      </c>
      <c r="W18" s="191">
        <v>3.5107854815740502</v>
      </c>
      <c r="X18" s="13">
        <v>98.1892</v>
      </c>
      <c r="Y18" s="191">
        <v>2.3272207126649405</v>
      </c>
      <c r="Z18" s="13">
        <v>202.71129999999999</v>
      </c>
      <c r="AA18" s="191">
        <v>3.2669103843742295</v>
      </c>
      <c r="AB18" s="13">
        <v>88.597899999999996</v>
      </c>
      <c r="AC18" s="191">
        <v>2.8513465894789802</v>
      </c>
      <c r="AD18" s="13"/>
      <c r="AE18" s="191"/>
      <c r="AF18" s="13">
        <v>94.922899999999998</v>
      </c>
      <c r="AG18" s="191">
        <v>3.09508032308326</v>
      </c>
      <c r="AH18" s="13">
        <v>440.70679999999999</v>
      </c>
      <c r="AI18" s="191">
        <v>3.1880189958493901</v>
      </c>
      <c r="AJ18" s="13">
        <v>81.108000000000004</v>
      </c>
      <c r="AK18" s="191">
        <v>1.6154733565122998</v>
      </c>
      <c r="AL18" s="13">
        <v>382.25759999999997</v>
      </c>
      <c r="AM18" s="191">
        <v>3.8663434291430696</v>
      </c>
      <c r="AN18" s="13">
        <v>319.7362</v>
      </c>
      <c r="AO18" s="191">
        <v>3.7903806794476202</v>
      </c>
      <c r="AP18" s="13"/>
      <c r="AQ18" s="191"/>
      <c r="AR18" s="13"/>
      <c r="AS18" s="191"/>
      <c r="AT18" s="13"/>
      <c r="AU18" s="191"/>
      <c r="AV18" s="13"/>
      <c r="AW18" s="191"/>
      <c r="AX18" s="13"/>
      <c r="AY18" s="191"/>
      <c r="AZ18" s="13"/>
      <c r="BA18" s="191"/>
      <c r="BB18" s="13"/>
      <c r="BC18" s="191"/>
    </row>
    <row r="19" spans="1:55" s="20" customFormat="1" ht="12.75" customHeight="1">
      <c r="A19" s="506" t="s">
        <v>961</v>
      </c>
      <c r="B19" s="506" t="s">
        <v>40</v>
      </c>
      <c r="C19" s="851" t="s">
        <v>724</v>
      </c>
      <c r="D19" s="13"/>
      <c r="E19" s="191"/>
      <c r="F19" s="13"/>
      <c r="G19" s="191"/>
      <c r="H19" s="13"/>
      <c r="I19" s="191"/>
      <c r="J19" s="13"/>
      <c r="K19" s="191"/>
      <c r="L19" s="13"/>
      <c r="M19" s="191"/>
      <c r="N19" s="13"/>
      <c r="O19" s="13"/>
      <c r="P19" s="13"/>
      <c r="Q19" s="191"/>
      <c r="R19" s="13"/>
      <c r="S19" s="191"/>
      <c r="T19" s="13"/>
      <c r="U19" s="191"/>
      <c r="V19" s="13"/>
      <c r="W19" s="191"/>
      <c r="X19" s="13"/>
      <c r="Y19" s="191"/>
      <c r="Z19" s="13"/>
      <c r="AA19" s="191"/>
      <c r="AB19" s="13"/>
      <c r="AC19" s="191"/>
      <c r="AD19" s="13"/>
      <c r="AE19" s="191"/>
      <c r="AF19" s="13"/>
      <c r="AG19" s="191"/>
      <c r="AH19" s="13"/>
      <c r="AI19" s="191"/>
      <c r="AJ19" s="13"/>
      <c r="AK19" s="191"/>
      <c r="AL19" s="13"/>
      <c r="AM19" s="191"/>
      <c r="AN19" s="13"/>
      <c r="AO19" s="191"/>
      <c r="AP19" s="13"/>
      <c r="AQ19" s="191"/>
      <c r="AR19" s="13"/>
      <c r="AS19" s="191"/>
      <c r="AT19" s="13"/>
      <c r="AU19" s="191"/>
      <c r="AV19" s="13"/>
      <c r="AW19" s="191"/>
      <c r="AX19" s="13"/>
      <c r="AY19" s="191"/>
      <c r="AZ19" s="13"/>
      <c r="BA19" s="191"/>
      <c r="BB19" s="13"/>
      <c r="BC19" s="191"/>
    </row>
    <row r="20" spans="1:55" s="20" customFormat="1" ht="12.75" customHeight="1">
      <c r="A20" s="507" t="s">
        <v>962</v>
      </c>
      <c r="B20" s="507" t="s">
        <v>197</v>
      </c>
      <c r="C20" s="513" t="s">
        <v>963</v>
      </c>
      <c r="D20" s="13">
        <f>H20+J20+N20+P20</f>
        <v>683.4194</v>
      </c>
      <c r="E20" s="191">
        <f>AVERAGE(G20,I20,K20,M20,O20,Q20,S20,U20,W20,Y20,AA20,AC20)</f>
        <v>0.5073617720368615</v>
      </c>
      <c r="F20" s="13" t="s">
        <v>11</v>
      </c>
      <c r="G20" s="191" t="s">
        <v>11</v>
      </c>
      <c r="H20" s="13">
        <v>416.87020000000001</v>
      </c>
      <c r="I20" s="191">
        <v>0.53081150919398901</v>
      </c>
      <c r="J20" s="13">
        <v>264.28100000000001</v>
      </c>
      <c r="K20" s="191">
        <v>0.58267620449445856</v>
      </c>
      <c r="L20" s="13" t="s">
        <v>11</v>
      </c>
      <c r="M20" s="191" t="s">
        <v>11</v>
      </c>
      <c r="N20" s="13">
        <v>1.7329000000000001</v>
      </c>
      <c r="O20" s="191">
        <v>0.90595937445899888</v>
      </c>
      <c r="P20" s="13">
        <v>0.5353</v>
      </c>
      <c r="Q20" s="191">
        <v>0.01</v>
      </c>
      <c r="R20" s="13" t="s">
        <v>11</v>
      </c>
      <c r="S20" s="191" t="s">
        <v>11</v>
      </c>
      <c r="T20" s="13" t="s">
        <v>11</v>
      </c>
      <c r="U20" s="191" t="s">
        <v>11</v>
      </c>
      <c r="V20" s="13" t="s">
        <v>11</v>
      </c>
      <c r="W20" s="191" t="s">
        <v>11</v>
      </c>
      <c r="X20" s="13" t="s">
        <v>11</v>
      </c>
      <c r="Y20" s="191" t="s">
        <v>11</v>
      </c>
      <c r="Z20" s="13" t="s">
        <v>11</v>
      </c>
      <c r="AA20" s="191" t="s">
        <v>11</v>
      </c>
      <c r="AB20" s="13" t="s">
        <v>11</v>
      </c>
      <c r="AC20" s="191" t="s">
        <v>11</v>
      </c>
      <c r="AD20" s="13"/>
      <c r="AE20" s="191"/>
      <c r="AF20" s="13" t="s">
        <v>11</v>
      </c>
      <c r="AG20" s="191" t="s">
        <v>11</v>
      </c>
      <c r="AH20" s="13">
        <v>1.67E-2</v>
      </c>
      <c r="AI20" s="191">
        <v>3.5</v>
      </c>
      <c r="AJ20" s="13" t="s">
        <v>11</v>
      </c>
      <c r="AK20" s="191" t="s">
        <v>11</v>
      </c>
      <c r="AL20" s="13" t="s">
        <v>11</v>
      </c>
      <c r="AM20" s="191" t="s">
        <v>11</v>
      </c>
      <c r="AN20" s="13" t="s">
        <v>11</v>
      </c>
      <c r="AO20" s="191" t="s">
        <v>11</v>
      </c>
      <c r="AP20" s="13"/>
      <c r="AQ20" s="191"/>
      <c r="AR20" s="13"/>
      <c r="AS20" s="191"/>
      <c r="AT20" s="13"/>
      <c r="AU20" s="191"/>
      <c r="AV20" s="13"/>
      <c r="AW20" s="191"/>
      <c r="AX20" s="13"/>
      <c r="AY20" s="191"/>
      <c r="AZ20" s="13"/>
      <c r="BA20" s="191"/>
      <c r="BB20" s="13"/>
      <c r="BC20" s="191"/>
    </row>
    <row r="21" spans="1:55" s="850" customFormat="1" ht="12.75" customHeight="1">
      <c r="A21" s="1178" t="s">
        <v>4243</v>
      </c>
      <c r="B21" s="1178" t="s">
        <v>4243</v>
      </c>
      <c r="C21" s="1178" t="s">
        <v>4244</v>
      </c>
      <c r="D21" s="13"/>
      <c r="E21" s="191"/>
      <c r="F21" s="13"/>
      <c r="G21" s="191" t="s">
        <v>11</v>
      </c>
      <c r="H21" s="13"/>
      <c r="I21" s="191" t="s">
        <v>4707</v>
      </c>
      <c r="J21" s="13"/>
      <c r="K21" s="191" t="s">
        <v>4707</v>
      </c>
      <c r="L21" s="13"/>
      <c r="M21" s="191" t="s">
        <v>11</v>
      </c>
      <c r="N21" s="13"/>
      <c r="O21" s="13" t="s">
        <v>5041</v>
      </c>
      <c r="P21" s="13"/>
      <c r="Q21" s="191" t="s">
        <v>5075</v>
      </c>
      <c r="R21" s="13"/>
      <c r="S21" s="13" t="s">
        <v>11</v>
      </c>
      <c r="T21" s="13"/>
      <c r="U21" s="13" t="s">
        <v>11</v>
      </c>
      <c r="V21" s="13"/>
      <c r="W21" s="13" t="s">
        <v>11</v>
      </c>
      <c r="X21" s="13"/>
      <c r="Y21" s="13" t="s">
        <v>11</v>
      </c>
      <c r="Z21" s="13"/>
      <c r="AA21" s="13" t="s">
        <v>11</v>
      </c>
      <c r="AB21" s="13"/>
      <c r="AC21" s="13" t="s">
        <v>11</v>
      </c>
      <c r="AD21" s="13"/>
      <c r="AE21" s="191"/>
      <c r="AF21" s="13"/>
      <c r="AG21" s="13" t="s">
        <v>11</v>
      </c>
      <c r="AH21" s="13"/>
      <c r="AI21" s="13" t="s">
        <v>5406</v>
      </c>
      <c r="AJ21" s="13"/>
      <c r="AK21" s="191" t="s">
        <v>11</v>
      </c>
      <c r="AL21" s="13"/>
      <c r="AM21" s="191" t="s">
        <v>11</v>
      </c>
      <c r="AN21" s="13"/>
      <c r="AO21" s="191" t="s">
        <v>11</v>
      </c>
      <c r="AP21" s="13"/>
      <c r="AQ21" s="191"/>
      <c r="AR21" s="13"/>
      <c r="AS21" s="13"/>
      <c r="AT21" s="13"/>
      <c r="AU21" s="13"/>
      <c r="AV21" s="13"/>
      <c r="AW21" s="13"/>
      <c r="AX21" s="13"/>
      <c r="AY21" s="13"/>
      <c r="AZ21" s="13"/>
      <c r="BA21" s="13"/>
      <c r="BB21" s="13"/>
      <c r="BC21" s="13"/>
    </row>
    <row r="22" spans="1:55" s="20" customFormat="1" ht="12.75" customHeight="1">
      <c r="A22" s="507" t="s">
        <v>964</v>
      </c>
      <c r="B22" s="507" t="s">
        <v>198</v>
      </c>
      <c r="C22" s="513" t="s">
        <v>965</v>
      </c>
      <c r="D22" s="13">
        <f>F22+H22+J22+L22+R22+T22+Z22+AB22</f>
        <v>322.88130000000001</v>
      </c>
      <c r="E22" s="191">
        <f>AVERAGE(G22,I22,K22,M22,O22,Q22,S22,U22,W22,Y22,AA22,AC22)</f>
        <v>2.5368756281135063</v>
      </c>
      <c r="F22" s="13">
        <v>78.648499999999999</v>
      </c>
      <c r="G22" s="191">
        <v>2.6069565217391304</v>
      </c>
      <c r="H22" s="13">
        <v>136.172</v>
      </c>
      <c r="I22" s="191">
        <v>1</v>
      </c>
      <c r="J22" s="13">
        <v>18.993400000000001</v>
      </c>
      <c r="K22" s="191">
        <v>1.25</v>
      </c>
      <c r="L22" s="13">
        <v>6.7999999999999996E-3</v>
      </c>
      <c r="M22" s="191">
        <v>9</v>
      </c>
      <c r="N22" s="13" t="s">
        <v>11</v>
      </c>
      <c r="O22" s="191" t="s">
        <v>11</v>
      </c>
      <c r="P22" s="13" t="s">
        <v>11</v>
      </c>
      <c r="Q22" s="191" t="s">
        <v>11</v>
      </c>
      <c r="R22" s="13">
        <v>20.297999999999998</v>
      </c>
      <c r="S22" s="191">
        <v>1.1913218051039498</v>
      </c>
      <c r="T22" s="13">
        <v>32.441200000000002</v>
      </c>
      <c r="U22" s="191">
        <v>0.26595810265958103</v>
      </c>
      <c r="V22" s="13" t="s">
        <v>11</v>
      </c>
      <c r="W22" s="191" t="s">
        <v>11</v>
      </c>
      <c r="X22" s="13" t="s">
        <v>11</v>
      </c>
      <c r="Y22" s="191" t="s">
        <v>11</v>
      </c>
      <c r="Z22" s="13">
        <v>36.320800000000006</v>
      </c>
      <c r="AA22" s="191">
        <v>1.48076859540539</v>
      </c>
      <c r="AB22" s="13">
        <v>5.9999999999999995E-4</v>
      </c>
      <c r="AC22" s="191">
        <v>3.5</v>
      </c>
      <c r="AD22" s="13"/>
      <c r="AE22" s="191"/>
      <c r="AF22" s="13" t="s">
        <v>11</v>
      </c>
      <c r="AG22" s="191" t="s">
        <v>11</v>
      </c>
      <c r="AH22" s="13">
        <v>17.4161</v>
      </c>
      <c r="AI22" s="191">
        <v>2</v>
      </c>
      <c r="AJ22" s="13">
        <v>13.969899999999999</v>
      </c>
      <c r="AK22" s="191">
        <v>1</v>
      </c>
      <c r="AL22" s="13">
        <v>0.51579999999999993</v>
      </c>
      <c r="AM22" s="191">
        <v>4.2</v>
      </c>
      <c r="AN22" s="13">
        <v>0.59120000000000006</v>
      </c>
      <c r="AO22" s="191">
        <v>4.2</v>
      </c>
      <c r="AP22" s="13"/>
      <c r="AQ22" s="191"/>
      <c r="AR22" s="13"/>
      <c r="AS22" s="191"/>
      <c r="AT22" s="13"/>
      <c r="AU22" s="191"/>
      <c r="AV22" s="13"/>
      <c r="AW22" s="191"/>
      <c r="AX22" s="13"/>
      <c r="AY22" s="191"/>
      <c r="AZ22" s="13"/>
      <c r="BA22" s="191"/>
      <c r="BB22" s="13"/>
      <c r="BC22" s="191"/>
    </row>
    <row r="23" spans="1:55" s="850" customFormat="1" ht="12.75" customHeight="1">
      <c r="A23" s="1178" t="s">
        <v>4243</v>
      </c>
      <c r="B23" s="1178" t="s">
        <v>4243</v>
      </c>
      <c r="C23" s="1178" t="s">
        <v>4244</v>
      </c>
      <c r="D23" s="13"/>
      <c r="E23" s="13"/>
      <c r="F23" s="13"/>
      <c r="G23" s="13" t="s">
        <v>4261</v>
      </c>
      <c r="H23" s="13"/>
      <c r="I23" s="191" t="s">
        <v>4708</v>
      </c>
      <c r="J23" s="13"/>
      <c r="K23" s="191" t="s">
        <v>4862</v>
      </c>
      <c r="L23" s="13"/>
      <c r="M23" s="191" t="s">
        <v>4709</v>
      </c>
      <c r="N23" s="13"/>
      <c r="O23" s="13" t="s">
        <v>11</v>
      </c>
      <c r="P23" s="13"/>
      <c r="Q23" s="13" t="s">
        <v>11</v>
      </c>
      <c r="R23" s="13"/>
      <c r="S23" s="191" t="s">
        <v>5151</v>
      </c>
      <c r="T23" s="13"/>
      <c r="U23" s="191" t="s">
        <v>5215</v>
      </c>
      <c r="V23" s="13"/>
      <c r="W23" s="13" t="s">
        <v>11</v>
      </c>
      <c r="X23" s="13"/>
      <c r="Y23" s="13" t="s">
        <v>11</v>
      </c>
      <c r="Z23" s="13"/>
      <c r="AA23" s="13" t="s">
        <v>5404</v>
      </c>
      <c r="AB23" s="13"/>
      <c r="AC23" s="13" t="s">
        <v>5406</v>
      </c>
      <c r="AD23" s="13"/>
      <c r="AE23" s="13"/>
      <c r="AF23" s="13"/>
      <c r="AG23" s="13" t="s">
        <v>11</v>
      </c>
      <c r="AH23" s="13"/>
      <c r="AI23" s="13" t="s">
        <v>5629</v>
      </c>
      <c r="AJ23" s="13"/>
      <c r="AK23" s="191" t="s">
        <v>4708</v>
      </c>
      <c r="AL23" s="13"/>
      <c r="AM23" s="191" t="s">
        <v>5747</v>
      </c>
      <c r="AN23" s="13"/>
      <c r="AO23" s="191" t="s">
        <v>5747</v>
      </c>
      <c r="AP23" s="13"/>
      <c r="AQ23" s="191"/>
      <c r="AR23" s="13"/>
      <c r="AS23" s="191"/>
      <c r="AT23" s="13"/>
      <c r="AU23" s="191"/>
      <c r="AV23" s="13"/>
      <c r="AW23" s="13"/>
      <c r="AX23" s="13"/>
      <c r="AY23" s="13"/>
      <c r="AZ23" s="13"/>
      <c r="BA23" s="13"/>
      <c r="BB23" s="13"/>
      <c r="BC23" s="13"/>
    </row>
    <row r="24" spans="1:55" s="20" customFormat="1" ht="12.75" customHeight="1">
      <c r="A24" s="507" t="s">
        <v>966</v>
      </c>
      <c r="B24" s="507" t="s">
        <v>199</v>
      </c>
      <c r="C24" s="513" t="s">
        <v>967</v>
      </c>
      <c r="D24" s="13">
        <f>F24+H24+N24+P24+R24+T24+V24+X24+Z24+AB24</f>
        <v>356.40960000000007</v>
      </c>
      <c r="E24" s="191">
        <f>AVERAGE(G24,I24,K24,M24,O24,Q24,S24,U24,W24,Y24,AA24,AC24)</f>
        <v>1.8602597700550796</v>
      </c>
      <c r="F24" s="13">
        <v>59.449800000000003</v>
      </c>
      <c r="G24" s="191">
        <v>1.0011303654511874</v>
      </c>
      <c r="H24" s="13">
        <v>8.3999999999999995E-3</v>
      </c>
      <c r="I24" s="191">
        <v>9</v>
      </c>
      <c r="J24" s="13" t="s">
        <v>11</v>
      </c>
      <c r="K24" s="191" t="s">
        <v>11</v>
      </c>
      <c r="L24" s="13" t="s">
        <v>11</v>
      </c>
      <c r="M24" s="191" t="s">
        <v>11</v>
      </c>
      <c r="N24" s="13">
        <v>164.8561</v>
      </c>
      <c r="O24" s="191">
        <v>0.89010082126169399</v>
      </c>
      <c r="P24" s="13">
        <v>0.68179999999999996</v>
      </c>
      <c r="Q24" s="191">
        <v>1.5</v>
      </c>
      <c r="R24" s="13">
        <v>34.03</v>
      </c>
      <c r="S24" s="191">
        <v>0.1</v>
      </c>
      <c r="T24" s="13">
        <v>20.7072</v>
      </c>
      <c r="U24" s="191">
        <v>0.9</v>
      </c>
      <c r="V24" s="13">
        <v>10.392200000000001</v>
      </c>
      <c r="W24" s="191">
        <v>0.100196301071958</v>
      </c>
      <c r="X24" s="13">
        <v>31.358400000000003</v>
      </c>
      <c r="Y24" s="191">
        <v>0.41117021276595705</v>
      </c>
      <c r="Z24" s="13">
        <v>6.9999999999999999E-4</v>
      </c>
      <c r="AA24" s="191">
        <v>3.5</v>
      </c>
      <c r="AB24" s="13">
        <v>34.924999999999997</v>
      </c>
      <c r="AC24" s="191">
        <v>1.2</v>
      </c>
      <c r="AD24" s="13"/>
      <c r="AE24" s="191"/>
      <c r="AF24" s="13" t="s">
        <v>11</v>
      </c>
      <c r="AG24" s="191" t="s">
        <v>11</v>
      </c>
      <c r="AH24" s="13">
        <v>226.40899999999999</v>
      </c>
      <c r="AI24" s="191">
        <v>2.46153841057555</v>
      </c>
      <c r="AJ24" s="13">
        <v>1.0007000000000001</v>
      </c>
      <c r="AK24" s="191">
        <v>1</v>
      </c>
      <c r="AL24" s="13">
        <v>139.69999999999999</v>
      </c>
      <c r="AM24" s="191">
        <v>2.5</v>
      </c>
      <c r="AN24" s="13" t="s">
        <v>11</v>
      </c>
      <c r="AO24" s="191" t="s">
        <v>11</v>
      </c>
      <c r="AP24" s="13"/>
      <c r="AQ24" s="191"/>
      <c r="AR24" s="13"/>
      <c r="AS24" s="191"/>
      <c r="AT24" s="13"/>
      <c r="AU24" s="191"/>
      <c r="AV24" s="13"/>
      <c r="AW24" s="191"/>
      <c r="AX24" s="13"/>
      <c r="AY24" s="191"/>
      <c r="AZ24" s="13"/>
      <c r="BA24" s="191"/>
      <c r="BB24" s="13"/>
      <c r="BC24" s="191"/>
    </row>
    <row r="25" spans="1:55" s="850" customFormat="1" ht="12.75" customHeight="1">
      <c r="A25" s="1178" t="s">
        <v>4243</v>
      </c>
      <c r="B25" s="1178" t="s">
        <v>4243</v>
      </c>
      <c r="C25" s="1178" t="s">
        <v>4244</v>
      </c>
      <c r="D25" s="13"/>
      <c r="E25" s="191"/>
      <c r="F25" s="13"/>
      <c r="G25" s="191" t="s">
        <v>4262</v>
      </c>
      <c r="H25" s="13"/>
      <c r="I25" s="191" t="s">
        <v>4709</v>
      </c>
      <c r="J25" s="13"/>
      <c r="K25" s="191" t="s">
        <v>11</v>
      </c>
      <c r="L25" s="13"/>
      <c r="M25" s="191" t="s">
        <v>11</v>
      </c>
      <c r="N25" s="13"/>
      <c r="O25" s="13" t="s">
        <v>5042</v>
      </c>
      <c r="P25" s="13"/>
      <c r="Q25" s="191" t="s">
        <v>5076</v>
      </c>
      <c r="R25" s="13"/>
      <c r="S25" s="191" t="s">
        <v>5152</v>
      </c>
      <c r="T25" s="13"/>
      <c r="U25" s="191" t="s">
        <v>5216</v>
      </c>
      <c r="V25" s="13"/>
      <c r="W25" s="191" t="s">
        <v>5289</v>
      </c>
      <c r="X25" s="13"/>
      <c r="Y25" s="191" t="s">
        <v>5289</v>
      </c>
      <c r="Z25" s="13"/>
      <c r="AA25" s="191" t="s">
        <v>5406</v>
      </c>
      <c r="AB25" s="13"/>
      <c r="AC25" s="191" t="s">
        <v>5457</v>
      </c>
      <c r="AD25" s="13"/>
      <c r="AE25" s="191"/>
      <c r="AF25" s="13"/>
      <c r="AG25" s="191" t="s">
        <v>11</v>
      </c>
      <c r="AH25" s="13"/>
      <c r="AI25" s="191" t="s">
        <v>5630</v>
      </c>
      <c r="AJ25" s="13"/>
      <c r="AK25" s="191" t="s">
        <v>4708</v>
      </c>
      <c r="AL25" s="13"/>
      <c r="AM25" s="191" t="s">
        <v>5748</v>
      </c>
      <c r="AN25" s="13"/>
      <c r="AO25" s="191" t="s">
        <v>11</v>
      </c>
      <c r="AP25" s="13"/>
      <c r="AQ25" s="191"/>
      <c r="AR25" s="13"/>
      <c r="AS25" s="191"/>
      <c r="AT25" s="13"/>
      <c r="AU25" s="191"/>
      <c r="AV25" s="13"/>
      <c r="AW25" s="191"/>
      <c r="AX25" s="13"/>
      <c r="AY25" s="191"/>
      <c r="AZ25" s="13"/>
      <c r="BA25" s="191"/>
      <c r="BB25" s="13"/>
      <c r="BC25" s="191"/>
    </row>
    <row r="26" spans="1:55" s="20" customFormat="1" ht="12.75" customHeight="1">
      <c r="A26" s="507" t="s">
        <v>968</v>
      </c>
      <c r="B26" s="507" t="s">
        <v>200</v>
      </c>
      <c r="C26" s="513" t="s">
        <v>969</v>
      </c>
      <c r="D26" s="13">
        <f>F26+H26+J26+L26+N26+P26+R26+T26+V26+X26+Z26+AB26</f>
        <v>971.30250000000001</v>
      </c>
      <c r="E26" s="191">
        <f>AVERAGE(G26,I26,K26,M26,O26,Q26,S26,U26,W26,Y26,AA26,AC26)</f>
        <v>2.781138538769373</v>
      </c>
      <c r="F26" s="13">
        <v>71.293199999999999</v>
      </c>
      <c r="G26" s="191">
        <v>5.2601804940723662</v>
      </c>
      <c r="H26" s="13">
        <v>50.827100000000002</v>
      </c>
      <c r="I26" s="191">
        <v>0.97064744988401841</v>
      </c>
      <c r="J26" s="13">
        <v>31.031199999999998</v>
      </c>
      <c r="K26" s="191">
        <v>1.517113002397587</v>
      </c>
      <c r="L26" s="13">
        <v>62.433399999999999</v>
      </c>
      <c r="M26" s="191">
        <v>2.3234431570281298</v>
      </c>
      <c r="N26" s="13">
        <v>186.38879999999997</v>
      </c>
      <c r="O26" s="191">
        <v>3.2764596316946104</v>
      </c>
      <c r="P26" s="13">
        <v>62.5852</v>
      </c>
      <c r="Q26" s="191">
        <v>3.4189715459885104</v>
      </c>
      <c r="R26" s="13">
        <v>112.6987</v>
      </c>
      <c r="S26" s="191">
        <v>0.31598146207542799</v>
      </c>
      <c r="T26" s="13">
        <v>235.26579999999998</v>
      </c>
      <c r="U26" s="191">
        <v>4.8791195745408</v>
      </c>
      <c r="V26" s="13">
        <v>3.7818000000000001</v>
      </c>
      <c r="W26" s="191">
        <v>1.0916891427362598</v>
      </c>
      <c r="X26" s="13">
        <v>29.1279</v>
      </c>
      <c r="Y26" s="191">
        <v>3.34210499212096</v>
      </c>
      <c r="Z26" s="13">
        <v>114.45010000000001</v>
      </c>
      <c r="AA26" s="191">
        <v>4.2233637279478096</v>
      </c>
      <c r="AB26" s="13">
        <v>11.4193</v>
      </c>
      <c r="AC26" s="191">
        <v>2.7545882847460001</v>
      </c>
      <c r="AD26" s="13"/>
      <c r="AE26" s="191"/>
      <c r="AF26" s="13">
        <v>89.000799999999998</v>
      </c>
      <c r="AG26" s="191">
        <v>2.9957893636911099</v>
      </c>
      <c r="AH26" s="13">
        <v>196.10550000000001</v>
      </c>
      <c r="AI26" s="191">
        <v>4.1252236678726497</v>
      </c>
      <c r="AJ26" s="13">
        <v>11.567200000000001</v>
      </c>
      <c r="AK26" s="191">
        <v>1.9480729995158725</v>
      </c>
      <c r="AL26" s="13">
        <v>220.01259999999999</v>
      </c>
      <c r="AM26" s="191">
        <v>4.8489122895688697</v>
      </c>
      <c r="AN26" s="13">
        <v>145.91650000000001</v>
      </c>
      <c r="AO26" s="191">
        <v>3.5750521702480502</v>
      </c>
      <c r="AP26" s="13"/>
      <c r="AQ26" s="191"/>
      <c r="AR26" s="13"/>
      <c r="AS26" s="191"/>
      <c r="AT26" s="13"/>
      <c r="AU26" s="191"/>
      <c r="AV26" s="13"/>
      <c r="AW26" s="191"/>
      <c r="AX26" s="13"/>
      <c r="AY26" s="191"/>
      <c r="AZ26" s="13"/>
      <c r="BA26" s="191"/>
      <c r="BB26" s="13"/>
      <c r="BC26" s="191"/>
    </row>
    <row r="27" spans="1:55" s="850" customFormat="1" ht="12.75" customHeight="1">
      <c r="A27" s="1178" t="s">
        <v>4243</v>
      </c>
      <c r="B27" s="1178" t="s">
        <v>4243</v>
      </c>
      <c r="C27" s="1178" t="s">
        <v>4244</v>
      </c>
      <c r="D27" s="13"/>
      <c r="E27" s="191"/>
      <c r="F27" s="13"/>
      <c r="G27" s="191" t="s">
        <v>4263</v>
      </c>
      <c r="H27" s="13"/>
      <c r="I27" s="191" t="s">
        <v>4710</v>
      </c>
      <c r="J27" s="13"/>
      <c r="K27" s="191" t="s">
        <v>4863</v>
      </c>
      <c r="L27" s="13"/>
      <c r="M27" s="191" t="s">
        <v>4954</v>
      </c>
      <c r="N27" s="13"/>
      <c r="O27" s="13" t="s">
        <v>5043</v>
      </c>
      <c r="P27" s="13"/>
      <c r="Q27" s="191" t="s">
        <v>5077</v>
      </c>
      <c r="R27" s="13"/>
      <c r="S27" s="191" t="s">
        <v>5083</v>
      </c>
      <c r="T27" s="13"/>
      <c r="U27" s="191" t="s">
        <v>5217</v>
      </c>
      <c r="V27" s="13"/>
      <c r="W27" s="191" t="s">
        <v>5290</v>
      </c>
      <c r="X27" s="13"/>
      <c r="Y27" s="191" t="s">
        <v>5354</v>
      </c>
      <c r="Z27" s="13"/>
      <c r="AA27" s="191" t="s">
        <v>5405</v>
      </c>
      <c r="AB27" s="13"/>
      <c r="AC27" s="191" t="s">
        <v>5290</v>
      </c>
      <c r="AD27" s="13"/>
      <c r="AE27" s="191"/>
      <c r="AF27" s="13"/>
      <c r="AG27" s="191" t="s">
        <v>5484</v>
      </c>
      <c r="AH27" s="13"/>
      <c r="AI27" s="191" t="s">
        <v>5631</v>
      </c>
      <c r="AJ27" s="13"/>
      <c r="AK27" s="191" t="s">
        <v>5686</v>
      </c>
      <c r="AL27" s="13"/>
      <c r="AM27" s="191" t="s">
        <v>4271</v>
      </c>
      <c r="AN27" s="13"/>
      <c r="AO27" s="191" t="s">
        <v>5804</v>
      </c>
      <c r="AP27" s="13"/>
      <c r="AQ27" s="191"/>
      <c r="AR27" s="13"/>
      <c r="AS27" s="191"/>
      <c r="AT27" s="13"/>
      <c r="AU27" s="191"/>
      <c r="AV27" s="13"/>
      <c r="AW27" s="191"/>
      <c r="AX27" s="13"/>
      <c r="AY27" s="191"/>
      <c r="AZ27" s="13"/>
      <c r="BA27" s="191"/>
      <c r="BB27" s="13"/>
      <c r="BC27" s="191"/>
    </row>
    <row r="28" spans="1:55" s="20" customFormat="1" ht="12.75" customHeight="1">
      <c r="A28" s="507" t="s">
        <v>4205</v>
      </c>
      <c r="B28" s="507" t="s">
        <v>3959</v>
      </c>
      <c r="C28" s="513" t="s">
        <v>4157</v>
      </c>
      <c r="D28" s="13">
        <f>F28+H28+J28+L28+N28+P28+R28+T28+V28+X28+Z28+AB28</f>
        <v>394.47200000000004</v>
      </c>
      <c r="E28" s="191">
        <f>AVERAGE(G28,I28,K28,M28,O28,Q28,S28,U28,W28,Y28,AA28,AC28)</f>
        <v>3.2206909227763503</v>
      </c>
      <c r="F28" s="13">
        <v>10.847200000000001</v>
      </c>
      <c r="G28" s="191">
        <v>3.1823949037539641</v>
      </c>
      <c r="H28" s="13">
        <v>4.7553000000000001</v>
      </c>
      <c r="I28" s="191">
        <v>2.6663449204046015</v>
      </c>
      <c r="J28" s="13">
        <v>15.7514</v>
      </c>
      <c r="K28" s="191">
        <v>0.39414813921302233</v>
      </c>
      <c r="L28" s="13">
        <v>21.678999999999998</v>
      </c>
      <c r="M28" s="191">
        <v>2.00118455648323</v>
      </c>
      <c r="N28" s="13">
        <v>42.645099999999999</v>
      </c>
      <c r="O28" s="191">
        <v>3.6348702430056399</v>
      </c>
      <c r="P28" s="13">
        <v>28.010999999999999</v>
      </c>
      <c r="Q28" s="191">
        <v>4.3128026846595997</v>
      </c>
      <c r="R28" s="13">
        <v>54.46</v>
      </c>
      <c r="S28" s="191">
        <v>4.4999206757252992</v>
      </c>
      <c r="T28" s="13">
        <v>1.2199999999999999E-2</v>
      </c>
      <c r="U28" s="191">
        <v>4.13</v>
      </c>
      <c r="V28" s="13">
        <v>84.415199999999999</v>
      </c>
      <c r="W28" s="191">
        <v>4.0390323306703095</v>
      </c>
      <c r="X28" s="13">
        <v>37.7029</v>
      </c>
      <c r="Y28" s="191">
        <v>3.1367825817112198</v>
      </c>
      <c r="Z28" s="13">
        <v>51.939699999999995</v>
      </c>
      <c r="AA28" s="191">
        <v>2.4083716309489702</v>
      </c>
      <c r="AB28" s="13">
        <v>42.253</v>
      </c>
      <c r="AC28" s="191">
        <v>4.2424384067403498</v>
      </c>
      <c r="AD28" s="13"/>
      <c r="AE28" s="191"/>
      <c r="AF28" s="13">
        <v>5.9221000000000004</v>
      </c>
      <c r="AG28" s="191">
        <v>4.5872832272335806</v>
      </c>
      <c r="AH28" s="13">
        <v>0.75949999999999995</v>
      </c>
      <c r="AI28" s="191">
        <v>5</v>
      </c>
      <c r="AJ28" s="13">
        <v>54.2515</v>
      </c>
      <c r="AK28" s="191">
        <v>1.6975106679077998</v>
      </c>
      <c r="AL28" s="13">
        <v>21.086200000000002</v>
      </c>
      <c r="AM28" s="191">
        <v>2.83128301922584</v>
      </c>
      <c r="AN28" s="13">
        <v>173.2285</v>
      </c>
      <c r="AO28" s="191">
        <v>3.9703615455886294</v>
      </c>
      <c r="AP28" s="13"/>
      <c r="AQ28" s="191"/>
      <c r="AR28" s="13"/>
      <c r="AS28" s="191"/>
      <c r="AT28" s="13"/>
      <c r="AU28" s="191"/>
      <c r="AV28" s="13"/>
      <c r="AW28" s="191"/>
      <c r="AX28" s="13"/>
      <c r="AY28" s="191"/>
      <c r="AZ28" s="13"/>
      <c r="BA28" s="191"/>
      <c r="BB28" s="13"/>
      <c r="BC28" s="191"/>
    </row>
    <row r="29" spans="1:55" s="850" customFormat="1" ht="12.75" customHeight="1">
      <c r="A29" s="1178" t="s">
        <v>4243</v>
      </c>
      <c r="B29" s="1178" t="s">
        <v>4243</v>
      </c>
      <c r="C29" s="1178" t="s">
        <v>4244</v>
      </c>
      <c r="D29" s="13"/>
      <c r="E29" s="191"/>
      <c r="F29" s="13"/>
      <c r="G29" s="191" t="s">
        <v>4298</v>
      </c>
      <c r="H29" s="13"/>
      <c r="I29" s="191" t="s">
        <v>4738</v>
      </c>
      <c r="J29" s="13"/>
      <c r="K29" s="191" t="s">
        <v>4864</v>
      </c>
      <c r="L29" s="13"/>
      <c r="M29" s="191" t="s">
        <v>4955</v>
      </c>
      <c r="N29" s="13"/>
      <c r="O29" s="13" t="s">
        <v>5044</v>
      </c>
      <c r="P29" s="13"/>
      <c r="Q29" s="191" t="s">
        <v>5092</v>
      </c>
      <c r="R29" s="13"/>
      <c r="S29" s="191" t="s">
        <v>5153</v>
      </c>
      <c r="T29" s="13"/>
      <c r="U29" s="191" t="s">
        <v>5226</v>
      </c>
      <c r="V29" s="13"/>
      <c r="W29" s="191" t="s">
        <v>4271</v>
      </c>
      <c r="X29" s="13"/>
      <c r="Y29" s="191" t="s">
        <v>5355</v>
      </c>
      <c r="Z29" s="13"/>
      <c r="AA29" s="191" t="s">
        <v>5407</v>
      </c>
      <c r="AB29" s="13"/>
      <c r="AC29" s="191" t="s">
        <v>5484</v>
      </c>
      <c r="AD29" s="13"/>
      <c r="AE29" s="191"/>
      <c r="AF29" s="13"/>
      <c r="AG29" s="191" t="s">
        <v>5584</v>
      </c>
      <c r="AH29" s="13"/>
      <c r="AI29" s="191" t="s">
        <v>5632</v>
      </c>
      <c r="AJ29" s="13"/>
      <c r="AK29" s="191" t="s">
        <v>5083</v>
      </c>
      <c r="AL29" s="13"/>
      <c r="AM29" s="191" t="s">
        <v>5756</v>
      </c>
      <c r="AN29" s="13"/>
      <c r="AO29" s="191" t="s">
        <v>5805</v>
      </c>
      <c r="AP29" s="13"/>
      <c r="AQ29" s="191"/>
      <c r="AR29" s="13"/>
      <c r="AS29" s="191"/>
      <c r="AT29" s="13"/>
      <c r="AU29" s="191"/>
      <c r="AV29" s="13"/>
      <c r="AW29" s="191"/>
      <c r="AX29" s="13"/>
      <c r="AY29" s="191"/>
      <c r="AZ29" s="13"/>
      <c r="BA29" s="191"/>
      <c r="BB29" s="13"/>
      <c r="BC29" s="191"/>
    </row>
    <row r="30" spans="1:55" s="20" customFormat="1" ht="12.75" customHeight="1">
      <c r="A30" s="508" t="s">
        <v>4206</v>
      </c>
      <c r="B30" s="508" t="s">
        <v>3960</v>
      </c>
      <c r="C30" s="514" t="s">
        <v>4207</v>
      </c>
      <c r="D30" s="13">
        <f>F30+L30</f>
        <v>14.8169</v>
      </c>
      <c r="E30" s="191">
        <f>AVERAGE(G30,I30,K30,M30,O30,Q30,S30,U30,W30,Y30,AA30,AC30)</f>
        <v>5.5</v>
      </c>
      <c r="F30" s="13">
        <v>1.0601</v>
      </c>
      <c r="G30" s="191">
        <v>3</v>
      </c>
      <c r="H30" s="13" t="s">
        <v>11</v>
      </c>
      <c r="I30" s="191" t="s">
        <v>11</v>
      </c>
      <c r="J30" s="13" t="s">
        <v>11</v>
      </c>
      <c r="K30" s="191" t="s">
        <v>11</v>
      </c>
      <c r="L30" s="13">
        <v>13.7568</v>
      </c>
      <c r="M30" s="191">
        <v>8</v>
      </c>
      <c r="N30" s="13" t="s">
        <v>11</v>
      </c>
      <c r="O30" s="191" t="s">
        <v>11</v>
      </c>
      <c r="P30" s="13" t="s">
        <v>11</v>
      </c>
      <c r="Q30" s="191" t="s">
        <v>11</v>
      </c>
      <c r="R30" s="13" t="s">
        <v>11</v>
      </c>
      <c r="S30" s="191" t="s">
        <v>11</v>
      </c>
      <c r="T30" s="13" t="s">
        <v>11</v>
      </c>
      <c r="U30" s="191" t="s">
        <v>11</v>
      </c>
      <c r="V30" s="13" t="s">
        <v>11</v>
      </c>
      <c r="W30" s="191" t="s">
        <v>11</v>
      </c>
      <c r="X30" s="13" t="s">
        <v>11</v>
      </c>
      <c r="Y30" s="191" t="s">
        <v>11</v>
      </c>
      <c r="Z30" s="13" t="s">
        <v>11</v>
      </c>
      <c r="AA30" s="191" t="s">
        <v>11</v>
      </c>
      <c r="AB30" s="13" t="s">
        <v>11</v>
      </c>
      <c r="AC30" s="191" t="s">
        <v>11</v>
      </c>
      <c r="AD30" s="13"/>
      <c r="AE30" s="191"/>
      <c r="AF30" s="13" t="s">
        <v>11</v>
      </c>
      <c r="AG30" s="191" t="s">
        <v>11</v>
      </c>
      <c r="AH30" s="13" t="s">
        <v>11</v>
      </c>
      <c r="AI30" s="191" t="s">
        <v>11</v>
      </c>
      <c r="AJ30" s="13">
        <v>0.31869999999999998</v>
      </c>
      <c r="AK30" s="191">
        <v>4.49</v>
      </c>
      <c r="AL30" s="13">
        <v>0.94299999999999995</v>
      </c>
      <c r="AM30" s="191">
        <v>0</v>
      </c>
      <c r="AN30" s="13" t="s">
        <v>11</v>
      </c>
      <c r="AO30" s="191" t="s">
        <v>11</v>
      </c>
      <c r="AP30" s="13"/>
      <c r="AQ30" s="191"/>
      <c r="AR30" s="13"/>
      <c r="AS30" s="191"/>
      <c r="AT30" s="13"/>
      <c r="AU30" s="191"/>
      <c r="AV30" s="13"/>
      <c r="AW30" s="191"/>
      <c r="AX30" s="13"/>
      <c r="AY30" s="191"/>
      <c r="AZ30" s="13"/>
      <c r="BA30" s="191"/>
      <c r="BB30" s="13"/>
      <c r="BC30" s="191"/>
    </row>
    <row r="31" spans="1:55" s="850" customFormat="1" ht="12.75" customHeight="1">
      <c r="A31" s="1178" t="s">
        <v>4243</v>
      </c>
      <c r="B31" s="1178" t="s">
        <v>4243</v>
      </c>
      <c r="C31" s="1178" t="s">
        <v>4244</v>
      </c>
      <c r="D31" s="13"/>
      <c r="E31" s="13"/>
      <c r="F31" s="13"/>
      <c r="G31" s="13" t="s">
        <v>4276</v>
      </c>
      <c r="H31" s="13"/>
      <c r="I31" s="191" t="s">
        <v>11</v>
      </c>
      <c r="J31" s="13"/>
      <c r="K31" s="191" t="s">
        <v>11</v>
      </c>
      <c r="L31" s="13"/>
      <c r="M31" s="191" t="s">
        <v>4932</v>
      </c>
      <c r="N31" s="13"/>
      <c r="O31" s="191" t="s">
        <v>11</v>
      </c>
      <c r="P31" s="13"/>
      <c r="Q31" s="191" t="s">
        <v>11</v>
      </c>
      <c r="R31" s="13"/>
      <c r="S31" s="191" t="s">
        <v>11</v>
      </c>
      <c r="T31" s="13"/>
      <c r="U31" s="191" t="s">
        <v>11</v>
      </c>
      <c r="V31" s="13"/>
      <c r="W31" s="191" t="s">
        <v>11</v>
      </c>
      <c r="X31" s="13"/>
      <c r="Y31" s="191" t="s">
        <v>11</v>
      </c>
      <c r="Z31" s="13"/>
      <c r="AA31" s="191" t="s">
        <v>11</v>
      </c>
      <c r="AB31" s="13"/>
      <c r="AC31" s="191" t="s">
        <v>11</v>
      </c>
      <c r="AD31" s="13"/>
      <c r="AE31" s="13"/>
      <c r="AF31" s="13"/>
      <c r="AG31" s="191" t="s">
        <v>11</v>
      </c>
      <c r="AH31" s="13"/>
      <c r="AI31" s="191" t="s">
        <v>11</v>
      </c>
      <c r="AJ31" s="13"/>
      <c r="AK31" s="191" t="s">
        <v>5702</v>
      </c>
      <c r="AL31" s="13"/>
      <c r="AM31" s="191" t="s">
        <v>5757</v>
      </c>
      <c r="AN31" s="13"/>
      <c r="AO31" s="191" t="s">
        <v>11</v>
      </c>
      <c r="AP31" s="13"/>
      <c r="AQ31" s="191"/>
      <c r="AR31" s="13"/>
      <c r="AS31" s="191"/>
      <c r="AT31" s="13"/>
      <c r="AU31" s="191"/>
      <c r="AV31" s="13"/>
      <c r="AW31" s="191"/>
      <c r="AX31" s="13"/>
      <c r="AY31" s="191"/>
      <c r="AZ31" s="13"/>
      <c r="BA31" s="191"/>
      <c r="BB31" s="13"/>
      <c r="BC31" s="191"/>
    </row>
    <row r="32" spans="1:55" s="20" customFormat="1" ht="5.0999999999999996" customHeight="1">
      <c r="A32" s="508"/>
      <c r="B32" s="508"/>
      <c r="C32" s="514"/>
      <c r="D32" s="13"/>
      <c r="E32" s="13"/>
      <c r="F32" s="13"/>
      <c r="G32" s="13"/>
      <c r="H32" s="13"/>
      <c r="I32" s="191"/>
      <c r="J32" s="13"/>
      <c r="K32" s="191"/>
      <c r="L32" s="13"/>
      <c r="M32" s="191"/>
      <c r="N32" s="13"/>
      <c r="O32" s="191"/>
      <c r="P32" s="13"/>
      <c r="Q32" s="191"/>
      <c r="R32" s="13"/>
      <c r="S32" s="191"/>
      <c r="T32" s="13"/>
      <c r="U32" s="191"/>
      <c r="V32" s="13"/>
      <c r="W32" s="191"/>
      <c r="X32" s="13"/>
      <c r="Y32" s="191"/>
      <c r="Z32" s="13"/>
      <c r="AA32" s="191"/>
      <c r="AB32" s="13"/>
      <c r="AC32" s="191"/>
      <c r="AD32" s="13"/>
      <c r="AE32" s="13"/>
      <c r="AF32" s="13"/>
      <c r="AG32" s="191"/>
      <c r="AH32" s="13"/>
      <c r="AI32" s="191"/>
      <c r="AJ32" s="13"/>
      <c r="AK32" s="191"/>
      <c r="AL32" s="13"/>
      <c r="AM32" s="191"/>
      <c r="AN32" s="13"/>
      <c r="AO32" s="191"/>
      <c r="AP32" s="13"/>
      <c r="AQ32" s="191"/>
      <c r="AR32" s="13"/>
      <c r="AS32" s="191"/>
      <c r="AT32" s="13"/>
      <c r="AU32" s="191"/>
      <c r="AV32" s="13"/>
      <c r="AW32" s="191"/>
      <c r="AX32" s="13"/>
      <c r="AY32" s="191"/>
      <c r="AZ32" s="13"/>
      <c r="BA32" s="191"/>
      <c r="BB32" s="13"/>
      <c r="BC32" s="191"/>
    </row>
    <row r="33" spans="1:55" s="27" customFormat="1" ht="25.5">
      <c r="A33" s="504" t="s">
        <v>4331</v>
      </c>
      <c r="B33" s="504" t="s">
        <v>4241</v>
      </c>
      <c r="C33" s="1184" t="s">
        <v>4310</v>
      </c>
      <c r="D33" s="61">
        <f t="shared" ref="D33:D34" si="2">F33+H33+J33+L33+N33+P33+R33+T33+V33+X33+Z33+AB33</f>
        <v>111330.95229999999</v>
      </c>
      <c r="E33" s="871">
        <f t="shared" ref="E33:E34" si="3">AVERAGE(G33,I33,K33,M33,O33,Q33,S33,U33,W33,Y33,AA33,AC33)</f>
        <v>0.63264568638107499</v>
      </c>
      <c r="F33" s="61">
        <v>8263.3385999999991</v>
      </c>
      <c r="G33" s="871">
        <v>0.99092895564027805</v>
      </c>
      <c r="H33" s="61">
        <v>8162.8710000000001</v>
      </c>
      <c r="I33" s="871">
        <v>0.71322980946287207</v>
      </c>
      <c r="J33" s="61">
        <v>8781.5689000000002</v>
      </c>
      <c r="K33" s="871">
        <v>0.61985458167959029</v>
      </c>
      <c r="L33" s="61">
        <v>8504.7781999999988</v>
      </c>
      <c r="M33" s="871">
        <v>0.55842702964317203</v>
      </c>
      <c r="N33" s="61">
        <v>10537.7389</v>
      </c>
      <c r="O33" s="871">
        <v>0.92200926101898406</v>
      </c>
      <c r="P33" s="61">
        <v>9782.5128000000004</v>
      </c>
      <c r="Q33" s="871">
        <v>0.55419060315464097</v>
      </c>
      <c r="R33" s="61">
        <v>9910.7196000000004</v>
      </c>
      <c r="S33" s="871">
        <v>0.51829895338780396</v>
      </c>
      <c r="T33" s="61">
        <v>10112.449699999999</v>
      </c>
      <c r="U33" s="871">
        <v>0.54201832074378609</v>
      </c>
      <c r="V33" s="61">
        <v>9340.3276999999998</v>
      </c>
      <c r="W33" s="871">
        <v>0.53477713196294008</v>
      </c>
      <c r="X33" s="61">
        <v>9718.1963000000014</v>
      </c>
      <c r="Y33" s="871">
        <v>0.56811947809698005</v>
      </c>
      <c r="Z33" s="61">
        <v>9098.5323000000008</v>
      </c>
      <c r="AA33" s="871">
        <v>0.56859305055168108</v>
      </c>
      <c r="AB33" s="61">
        <v>9117.9183000000012</v>
      </c>
      <c r="AC33" s="871">
        <v>0.50130106123017093</v>
      </c>
      <c r="AD33" s="61"/>
      <c r="AE33" s="871"/>
      <c r="AF33" s="61">
        <v>7674.4799000000003</v>
      </c>
      <c r="AG33" s="871">
        <v>0.46620165335243102</v>
      </c>
      <c r="AH33" s="61">
        <v>7550.8317000000006</v>
      </c>
      <c r="AI33" s="871">
        <v>0.49231691788336396</v>
      </c>
      <c r="AJ33" s="61">
        <v>9242.8026999999984</v>
      </c>
      <c r="AK33" s="871">
        <v>0.37531443022147387</v>
      </c>
      <c r="AL33" s="61">
        <v>9607.7993999999999</v>
      </c>
      <c r="AM33" s="871">
        <v>0.34941595221065902</v>
      </c>
      <c r="AN33" s="61">
        <v>9391.5545999999995</v>
      </c>
      <c r="AO33" s="871">
        <v>0.39297686636459495</v>
      </c>
      <c r="AP33" s="61"/>
      <c r="AQ33" s="871"/>
      <c r="AR33" s="61"/>
      <c r="AS33" s="871"/>
      <c r="AT33" s="61"/>
      <c r="AU33" s="871"/>
      <c r="AV33" s="61"/>
      <c r="AW33" s="871"/>
      <c r="AX33" s="61"/>
      <c r="AY33" s="871"/>
      <c r="AZ33" s="61"/>
      <c r="BA33" s="871"/>
      <c r="BB33" s="61"/>
      <c r="BC33" s="871"/>
    </row>
    <row r="34" spans="1:55" s="850" customFormat="1" ht="12.75" customHeight="1">
      <c r="A34" s="505" t="s">
        <v>958</v>
      </c>
      <c r="B34" s="505" t="s">
        <v>196</v>
      </c>
      <c r="C34" s="512" t="s">
        <v>959</v>
      </c>
      <c r="D34" s="13">
        <f t="shared" si="2"/>
        <v>96439.401800000007</v>
      </c>
      <c r="E34" s="191">
        <f t="shared" si="3"/>
        <v>0.188494570880716</v>
      </c>
      <c r="F34" s="13">
        <v>6764.1188000000002</v>
      </c>
      <c r="G34" s="191">
        <v>0.30733561923838476</v>
      </c>
      <c r="H34" s="13">
        <v>7152.8002999999999</v>
      </c>
      <c r="I34" s="191">
        <v>0.24627920773910045</v>
      </c>
      <c r="J34" s="13">
        <v>7731.4539000000004</v>
      </c>
      <c r="K34" s="191">
        <v>0.18810324782509535</v>
      </c>
      <c r="L34" s="13">
        <v>7653.8679000000002</v>
      </c>
      <c r="M34" s="191">
        <v>0.21281286419902798</v>
      </c>
      <c r="N34" s="13">
        <v>8637.1869000000006</v>
      </c>
      <c r="O34" s="191">
        <v>0.25998022423249895</v>
      </c>
      <c r="P34" s="13">
        <v>8612.6418000000012</v>
      </c>
      <c r="Q34" s="191">
        <v>0.18146187038685396</v>
      </c>
      <c r="R34" s="13">
        <v>8849.7384999999995</v>
      </c>
      <c r="S34" s="191">
        <v>0.17259948223328897</v>
      </c>
      <c r="T34" s="13">
        <v>8701.4994000000006</v>
      </c>
      <c r="U34" s="191">
        <v>0.17827742250950501</v>
      </c>
      <c r="V34" s="13">
        <v>8287.0828000000001</v>
      </c>
      <c r="W34" s="191">
        <v>0.16066423024034499</v>
      </c>
      <c r="X34" s="13">
        <v>8472.9403000000002</v>
      </c>
      <c r="Y34" s="191">
        <v>0.16519602386434801</v>
      </c>
      <c r="Z34" s="13">
        <v>7763.5309999999999</v>
      </c>
      <c r="AA34" s="191">
        <v>0.164537703913335</v>
      </c>
      <c r="AB34" s="13">
        <v>7812.5402000000004</v>
      </c>
      <c r="AC34" s="191">
        <v>2.46869541868085E-2</v>
      </c>
      <c r="AD34" s="13"/>
      <c r="AE34" s="191"/>
      <c r="AF34" s="13">
        <v>6638.7417000000005</v>
      </c>
      <c r="AG34" s="191">
        <v>1.7230804445969E-2</v>
      </c>
      <c r="AH34" s="13">
        <v>6597.7523000000001</v>
      </c>
      <c r="AI34" s="191">
        <v>5.2730182974586697E-2</v>
      </c>
      <c r="AJ34" s="13">
        <v>7988.7475999999997</v>
      </c>
      <c r="AK34" s="191">
        <v>1.2806084523186085E-2</v>
      </c>
      <c r="AL34" s="13">
        <v>8586.0326999999997</v>
      </c>
      <c r="AM34" s="191">
        <v>1.7695281896608701E-2</v>
      </c>
      <c r="AN34" s="13">
        <v>8350.2947000000004</v>
      </c>
      <c r="AO34" s="191">
        <v>1.1164244897847701E-2</v>
      </c>
      <c r="AP34" s="13"/>
      <c r="AQ34" s="191"/>
      <c r="AR34" s="13"/>
      <c r="AS34" s="191"/>
      <c r="AT34" s="13"/>
      <c r="AU34" s="191"/>
      <c r="AV34" s="13"/>
      <c r="AW34" s="191"/>
      <c r="AX34" s="13"/>
      <c r="AY34" s="191"/>
      <c r="AZ34" s="13"/>
      <c r="BA34" s="191"/>
      <c r="BB34" s="13"/>
      <c r="BC34" s="191"/>
    </row>
    <row r="35" spans="1:55" s="850" customFormat="1" ht="12.75" customHeight="1">
      <c r="A35" s="1178" t="s">
        <v>4243</v>
      </c>
      <c r="B35" s="1178" t="s">
        <v>4243</v>
      </c>
      <c r="C35" s="1178" t="s">
        <v>4244</v>
      </c>
      <c r="D35" s="13"/>
      <c r="E35" s="191"/>
      <c r="F35" s="13"/>
      <c r="G35" s="191" t="s">
        <v>4264</v>
      </c>
      <c r="H35" s="13"/>
      <c r="I35" s="191" t="s">
        <v>4264</v>
      </c>
      <c r="J35" s="13"/>
      <c r="K35" s="191" t="s">
        <v>4264</v>
      </c>
      <c r="L35" s="13"/>
      <c r="M35" s="191" t="s">
        <v>4947</v>
      </c>
      <c r="N35" s="13"/>
      <c r="O35" s="13" t="s">
        <v>4947</v>
      </c>
      <c r="P35" s="13"/>
      <c r="Q35" s="191" t="s">
        <v>4264</v>
      </c>
      <c r="R35" s="13"/>
      <c r="S35" s="191" t="s">
        <v>4264</v>
      </c>
      <c r="T35" s="13"/>
      <c r="U35" s="191" t="s">
        <v>4264</v>
      </c>
      <c r="V35" s="13"/>
      <c r="W35" s="191" t="s">
        <v>4264</v>
      </c>
      <c r="X35" s="13"/>
      <c r="Y35" s="191" t="s">
        <v>4264</v>
      </c>
      <c r="Z35" s="13"/>
      <c r="AA35" s="191" t="s">
        <v>4264</v>
      </c>
      <c r="AB35" s="13"/>
      <c r="AC35" s="191" t="s">
        <v>5485</v>
      </c>
      <c r="AD35" s="13"/>
      <c r="AE35" s="191"/>
      <c r="AF35" s="13"/>
      <c r="AG35" s="191" t="s">
        <v>5585</v>
      </c>
      <c r="AH35" s="13"/>
      <c r="AI35" s="191" t="s">
        <v>5633</v>
      </c>
      <c r="AJ35" s="13"/>
      <c r="AK35" s="191" t="s">
        <v>5687</v>
      </c>
      <c r="AL35" s="13"/>
      <c r="AM35" s="191" t="s">
        <v>5749</v>
      </c>
      <c r="AN35" s="13"/>
      <c r="AO35" s="191" t="s">
        <v>5806</v>
      </c>
      <c r="AP35" s="13"/>
      <c r="AQ35" s="191"/>
      <c r="AR35" s="13"/>
      <c r="AS35" s="191"/>
      <c r="AT35" s="13"/>
      <c r="AU35" s="191"/>
      <c r="AV35" s="13"/>
      <c r="AW35" s="191"/>
      <c r="AX35" s="13"/>
      <c r="AY35" s="191"/>
      <c r="AZ35" s="13"/>
      <c r="BA35" s="191"/>
      <c r="BB35" s="13"/>
      <c r="BC35" s="191"/>
    </row>
    <row r="36" spans="1:55" s="850" customFormat="1" ht="12.75" customHeight="1">
      <c r="A36" s="505" t="s">
        <v>1168</v>
      </c>
      <c r="B36" s="505" t="s">
        <v>4</v>
      </c>
      <c r="C36" s="512" t="s">
        <v>960</v>
      </c>
      <c r="D36" s="13">
        <f>F36+H36+J36+L36+N36+P36+R36+T36+V36+X36+Z36+AB36</f>
        <v>14891.550499999999</v>
      </c>
      <c r="E36" s="191">
        <f>AVERAGE(G36,I36,K36,M36,O36,Q36,S36,U36,W36,Y36,AA36,AC36)</f>
        <v>3.5030807033788949</v>
      </c>
      <c r="F36" s="13">
        <v>1499.2198000000001</v>
      </c>
      <c r="G36" s="191">
        <v>4.0751375141923818</v>
      </c>
      <c r="H36" s="13">
        <v>1010.0707</v>
      </c>
      <c r="I36" s="191">
        <v>4.0199333937713471</v>
      </c>
      <c r="J36" s="13">
        <v>1050.115</v>
      </c>
      <c r="K36" s="191">
        <v>3.7986164639110971</v>
      </c>
      <c r="L36" s="13">
        <v>850.91030000000001</v>
      </c>
      <c r="M36" s="191">
        <v>3.6671979149858704</v>
      </c>
      <c r="N36" s="13">
        <v>1900.5519999999999</v>
      </c>
      <c r="O36" s="191">
        <v>3.9306449226329998</v>
      </c>
      <c r="P36" s="13">
        <v>1169.8710000000001</v>
      </c>
      <c r="Q36" s="191">
        <v>3.2982359413986702</v>
      </c>
      <c r="R36" s="13">
        <v>1060.9811000000002</v>
      </c>
      <c r="S36" s="191">
        <v>3.4018092433503297</v>
      </c>
      <c r="T36" s="13">
        <v>1410.9503</v>
      </c>
      <c r="U36" s="191">
        <v>2.7852519822987398</v>
      </c>
      <c r="V36" s="13">
        <v>1053.2448999999999</v>
      </c>
      <c r="W36" s="191">
        <v>3.4783514071608601</v>
      </c>
      <c r="X36" s="13">
        <v>1245.2560000000001</v>
      </c>
      <c r="Y36" s="191">
        <v>3.3096813522681301</v>
      </c>
      <c r="Z36" s="13">
        <v>1335.0013000000001</v>
      </c>
      <c r="AA36" s="191">
        <v>2.9183257506940299</v>
      </c>
      <c r="AB36" s="13">
        <v>1305.3781000000001</v>
      </c>
      <c r="AC36" s="191">
        <v>3.3537825538822803</v>
      </c>
      <c r="AD36" s="13"/>
      <c r="AE36" s="191"/>
      <c r="AF36" s="13">
        <v>1035.7382</v>
      </c>
      <c r="AG36" s="191">
        <v>3.3439573417297894</v>
      </c>
      <c r="AH36" s="13">
        <v>953.07940000000008</v>
      </c>
      <c r="AI36" s="191">
        <v>3.5353838347570998</v>
      </c>
      <c r="AJ36" s="13">
        <v>1254.0551</v>
      </c>
      <c r="AK36" s="191">
        <v>2.6846130221869795</v>
      </c>
      <c r="AL36" s="13">
        <v>1021.7666999999999</v>
      </c>
      <c r="AM36" s="191">
        <v>3.1369060148466401</v>
      </c>
      <c r="AN36" s="13">
        <v>1041.2599</v>
      </c>
      <c r="AO36" s="191">
        <v>3.4548905244502404</v>
      </c>
      <c r="AP36" s="13"/>
      <c r="AQ36" s="191"/>
      <c r="AR36" s="13"/>
      <c r="AS36" s="191"/>
      <c r="AT36" s="13"/>
      <c r="AU36" s="191"/>
      <c r="AV36" s="13"/>
      <c r="AW36" s="191"/>
      <c r="AX36" s="13"/>
      <c r="AY36" s="191"/>
      <c r="AZ36" s="13"/>
      <c r="BA36" s="191"/>
      <c r="BB36" s="13"/>
      <c r="BC36" s="191"/>
    </row>
    <row r="37" spans="1:55" s="20" customFormat="1" ht="12.75" customHeight="1">
      <c r="A37" s="506" t="s">
        <v>961</v>
      </c>
      <c r="B37" s="506" t="s">
        <v>40</v>
      </c>
      <c r="C37" s="851" t="s">
        <v>724</v>
      </c>
      <c r="D37" s="13"/>
      <c r="E37" s="191"/>
      <c r="F37" s="13"/>
      <c r="G37" s="191"/>
      <c r="H37" s="13"/>
      <c r="I37" s="191"/>
      <c r="J37" s="13"/>
      <c r="K37" s="191"/>
      <c r="L37" s="13"/>
      <c r="M37" s="191"/>
      <c r="N37" s="13"/>
      <c r="O37" s="13"/>
      <c r="P37" s="13"/>
      <c r="Q37" s="191"/>
      <c r="R37" s="13"/>
      <c r="S37" s="191"/>
      <c r="T37" s="13"/>
      <c r="U37" s="191"/>
      <c r="V37" s="13"/>
      <c r="W37" s="191"/>
      <c r="X37" s="13"/>
      <c r="Y37" s="191"/>
      <c r="Z37" s="13"/>
      <c r="AA37" s="191"/>
      <c r="AB37" s="13"/>
      <c r="AC37" s="191"/>
      <c r="AD37" s="13"/>
      <c r="AE37" s="191"/>
      <c r="AF37" s="13"/>
      <c r="AG37" s="191"/>
      <c r="AH37" s="13"/>
      <c r="AI37" s="191"/>
      <c r="AJ37" s="13"/>
      <c r="AK37" s="191"/>
      <c r="AL37" s="13"/>
      <c r="AM37" s="191"/>
      <c r="AN37" s="13"/>
      <c r="AO37" s="191"/>
      <c r="AP37" s="13"/>
      <c r="AQ37" s="191"/>
      <c r="AR37" s="13"/>
      <c r="AS37" s="191"/>
      <c r="AT37" s="13"/>
      <c r="AU37" s="191"/>
      <c r="AV37" s="13"/>
      <c r="AW37" s="191"/>
      <c r="AX37" s="13"/>
      <c r="AY37" s="191"/>
      <c r="AZ37" s="13"/>
      <c r="BA37" s="191"/>
      <c r="BB37" s="13"/>
      <c r="BC37" s="191"/>
    </row>
    <row r="38" spans="1:55" s="20" customFormat="1" ht="12.75" customHeight="1">
      <c r="A38" s="507" t="s">
        <v>962</v>
      </c>
      <c r="B38" s="507" t="s">
        <v>197</v>
      </c>
      <c r="C38" s="513" t="s">
        <v>963</v>
      </c>
      <c r="D38" s="13">
        <f>F38+H38+J38+L38+N38+P38+R38+T38+V38+X38+Z38+AB38</f>
        <v>502.21080000000001</v>
      </c>
      <c r="E38" s="191">
        <f>AVERAGE(G38,I38,K38,M38,O38,Q38,S38,U38,W38,Y38,AA38,AC38)</f>
        <v>2.3713499386271839</v>
      </c>
      <c r="F38" s="13">
        <v>70.848699999999994</v>
      </c>
      <c r="G38" s="191">
        <v>2.8844242872487422</v>
      </c>
      <c r="H38" s="13">
        <v>27.715699999999998</v>
      </c>
      <c r="I38" s="191">
        <v>3.7313698012317933</v>
      </c>
      <c r="J38" s="13">
        <v>40.686399999999999</v>
      </c>
      <c r="K38" s="191">
        <v>1.3301351065712377</v>
      </c>
      <c r="L38" s="13">
        <v>58.2346</v>
      </c>
      <c r="M38" s="191">
        <v>1.6902209854622499</v>
      </c>
      <c r="N38" s="13">
        <v>66.476300000000009</v>
      </c>
      <c r="O38" s="191">
        <v>5.2092572089601905</v>
      </c>
      <c r="P38" s="13">
        <v>27.72</v>
      </c>
      <c r="Q38" s="191">
        <v>2.3772063492063498</v>
      </c>
      <c r="R38" s="13">
        <v>27.133099999999999</v>
      </c>
      <c r="S38" s="191">
        <v>1.7444947683825298</v>
      </c>
      <c r="T38" s="13">
        <v>30.790500000000002</v>
      </c>
      <c r="U38" s="191">
        <v>2.0563376690862403</v>
      </c>
      <c r="V38" s="13">
        <v>35.541200000000003</v>
      </c>
      <c r="W38" s="191">
        <v>1.9633214410318198</v>
      </c>
      <c r="X38" s="13">
        <v>38.204300000000003</v>
      </c>
      <c r="Y38" s="191">
        <v>1.8036853966700099</v>
      </c>
      <c r="Z38" s="13">
        <v>42.218499999999999</v>
      </c>
      <c r="AA38" s="191">
        <v>1.7616894015656599</v>
      </c>
      <c r="AB38" s="13">
        <v>36.641500000000001</v>
      </c>
      <c r="AC38" s="191">
        <v>1.90405684810938</v>
      </c>
      <c r="AD38" s="13"/>
      <c r="AE38" s="191"/>
      <c r="AF38" s="13">
        <v>46.940199999999997</v>
      </c>
      <c r="AG38" s="191">
        <v>1.9542132117033999</v>
      </c>
      <c r="AH38" s="13">
        <v>35.634099999999997</v>
      </c>
      <c r="AI38" s="191">
        <v>1.7931970219536899</v>
      </c>
      <c r="AJ38" s="13">
        <v>42.424699999999994</v>
      </c>
      <c r="AK38" s="191">
        <v>2.2023917670602269</v>
      </c>
      <c r="AL38" s="13">
        <v>65.013800000000003</v>
      </c>
      <c r="AM38" s="191">
        <v>2.1736077725036802</v>
      </c>
      <c r="AN38" s="13">
        <v>59.903700000000001</v>
      </c>
      <c r="AO38" s="191">
        <v>2.1778086996295696</v>
      </c>
      <c r="AP38" s="13"/>
      <c r="AQ38" s="191"/>
      <c r="AR38" s="13"/>
      <c r="AS38" s="191"/>
      <c r="AT38" s="13"/>
      <c r="AU38" s="191"/>
      <c r="AV38" s="13"/>
      <c r="AW38" s="191"/>
      <c r="AX38" s="13"/>
      <c r="AY38" s="191"/>
      <c r="AZ38" s="13"/>
      <c r="BA38" s="191"/>
      <c r="BB38" s="13"/>
      <c r="BC38" s="191"/>
    </row>
    <row r="39" spans="1:55" s="850" customFormat="1" ht="12.75" customHeight="1">
      <c r="A39" s="1178" t="s">
        <v>4243</v>
      </c>
      <c r="B39" s="1178" t="s">
        <v>4243</v>
      </c>
      <c r="C39" s="1178" t="s">
        <v>4244</v>
      </c>
      <c r="D39" s="13"/>
      <c r="E39" s="191"/>
      <c r="F39" s="13"/>
      <c r="G39" s="191" t="s">
        <v>4265</v>
      </c>
      <c r="H39" s="13"/>
      <c r="I39" s="191" t="s">
        <v>4711</v>
      </c>
      <c r="J39" s="13"/>
      <c r="K39" s="191" t="s">
        <v>4865</v>
      </c>
      <c r="L39" s="13"/>
      <c r="M39" s="191" t="s">
        <v>4948</v>
      </c>
      <c r="N39" s="13"/>
      <c r="O39" s="13" t="s">
        <v>5046</v>
      </c>
      <c r="P39" s="13"/>
      <c r="Q39" s="191" t="s">
        <v>5078</v>
      </c>
      <c r="R39" s="13"/>
      <c r="S39" s="191" t="s">
        <v>5083</v>
      </c>
      <c r="T39" s="13"/>
      <c r="U39" s="191" t="s">
        <v>5218</v>
      </c>
      <c r="V39" s="13"/>
      <c r="W39" s="191" t="s">
        <v>5291</v>
      </c>
      <c r="X39" s="13"/>
      <c r="Y39" s="191" t="s">
        <v>5356</v>
      </c>
      <c r="Z39" s="13"/>
      <c r="AA39" s="191" t="s">
        <v>4920</v>
      </c>
      <c r="AB39" s="13"/>
      <c r="AC39" s="191" t="s">
        <v>5486</v>
      </c>
      <c r="AD39" s="13"/>
      <c r="AE39" s="191"/>
      <c r="AF39" s="13"/>
      <c r="AG39" s="191" t="s">
        <v>5083</v>
      </c>
      <c r="AH39" s="13"/>
      <c r="AI39" s="191" t="s">
        <v>5634</v>
      </c>
      <c r="AJ39" s="13"/>
      <c r="AK39" s="191" t="s">
        <v>5688</v>
      </c>
      <c r="AL39" s="13"/>
      <c r="AM39" s="191" t="s">
        <v>5083</v>
      </c>
      <c r="AN39" s="13"/>
      <c r="AO39" s="191" t="s">
        <v>5083</v>
      </c>
      <c r="AP39" s="13"/>
      <c r="AQ39" s="191"/>
      <c r="AR39" s="13"/>
      <c r="AS39" s="191"/>
      <c r="AT39" s="13"/>
      <c r="AU39" s="191"/>
      <c r="AV39" s="13"/>
      <c r="AW39" s="191"/>
      <c r="AX39" s="13"/>
      <c r="AY39" s="191"/>
      <c r="AZ39" s="13"/>
      <c r="BA39" s="191"/>
      <c r="BB39" s="13"/>
      <c r="BC39" s="191"/>
    </row>
    <row r="40" spans="1:55" s="20" customFormat="1" ht="12.75" customHeight="1">
      <c r="A40" s="507" t="s">
        <v>964</v>
      </c>
      <c r="B40" s="507" t="s">
        <v>198</v>
      </c>
      <c r="C40" s="513" t="s">
        <v>965</v>
      </c>
      <c r="D40" s="13">
        <f>F40+H40+J40+L40+N40+P40+R40+T40+V40+X40+Z40+AB40</f>
        <v>1543.6625000000001</v>
      </c>
      <c r="E40" s="191">
        <f>AVERAGE(G40,I40,K40,M40,O40,Q40,S40,U40,W40,Y40,AA40,AC40)</f>
        <v>2.5138088849561342</v>
      </c>
      <c r="F40" s="13">
        <v>128.4442</v>
      </c>
      <c r="G40" s="191">
        <v>3.4620320575004548</v>
      </c>
      <c r="H40" s="13">
        <v>124.4867</v>
      </c>
      <c r="I40" s="191">
        <v>2.5641355020255174</v>
      </c>
      <c r="J40" s="13">
        <v>126.31610000000001</v>
      </c>
      <c r="K40" s="191">
        <v>2.7194251247465684</v>
      </c>
      <c r="L40" s="13">
        <v>85.525100000000009</v>
      </c>
      <c r="M40" s="191">
        <v>2.2244022982726701</v>
      </c>
      <c r="N40" s="13">
        <v>230.68210000000002</v>
      </c>
      <c r="O40" s="191">
        <v>3.2654478869405095</v>
      </c>
      <c r="P40" s="13">
        <v>130.3751</v>
      </c>
      <c r="Q40" s="191">
        <v>2.24936761697594</v>
      </c>
      <c r="R40" s="13">
        <v>123.64189999999999</v>
      </c>
      <c r="S40" s="191">
        <v>2.2752844383659605</v>
      </c>
      <c r="T40" s="13">
        <v>119.03869999999999</v>
      </c>
      <c r="U40" s="191">
        <v>2.0926660489403903</v>
      </c>
      <c r="V40" s="13">
        <v>126.94019999999999</v>
      </c>
      <c r="W40" s="191">
        <v>2.1497923904326597</v>
      </c>
      <c r="X40" s="13">
        <v>99.104100000000003</v>
      </c>
      <c r="Y40" s="191">
        <v>2.27289549070119</v>
      </c>
      <c r="Z40" s="13">
        <v>133.90729999999999</v>
      </c>
      <c r="AA40" s="191">
        <v>2.2806000793085999</v>
      </c>
      <c r="AB40" s="13">
        <v>115.20099999999999</v>
      </c>
      <c r="AC40" s="191">
        <v>2.6096576852631501</v>
      </c>
      <c r="AD40" s="13"/>
      <c r="AE40" s="191"/>
      <c r="AF40" s="13">
        <v>99.4011</v>
      </c>
      <c r="AG40" s="191">
        <v>2.30647279557268</v>
      </c>
      <c r="AH40" s="13">
        <v>103.041</v>
      </c>
      <c r="AI40" s="191">
        <v>2.2487903552954602</v>
      </c>
      <c r="AJ40" s="13">
        <v>389.62190000000004</v>
      </c>
      <c r="AK40" s="191">
        <v>1.3559424483069356</v>
      </c>
      <c r="AL40" s="13">
        <v>83.228800000000007</v>
      </c>
      <c r="AM40" s="191">
        <v>2.0009913755815303</v>
      </c>
      <c r="AN40" s="13">
        <v>82.718199999999996</v>
      </c>
      <c r="AO40" s="191">
        <v>2.2341081769187401</v>
      </c>
      <c r="AP40" s="13"/>
      <c r="AQ40" s="191"/>
      <c r="AR40" s="13"/>
      <c r="AS40" s="191"/>
      <c r="AT40" s="13"/>
      <c r="AU40" s="191"/>
      <c r="AV40" s="13"/>
      <c r="AW40" s="191"/>
      <c r="AX40" s="13"/>
      <c r="AY40" s="191"/>
      <c r="AZ40" s="13"/>
      <c r="BA40" s="191"/>
      <c r="BB40" s="13"/>
      <c r="BC40" s="191"/>
    </row>
    <row r="41" spans="1:55" s="850" customFormat="1" ht="12.75" customHeight="1">
      <c r="A41" s="1178" t="s">
        <v>4243</v>
      </c>
      <c r="B41" s="1178" t="s">
        <v>4243</v>
      </c>
      <c r="C41" s="1178" t="s">
        <v>4244</v>
      </c>
      <c r="D41" s="13"/>
      <c r="E41" s="191"/>
      <c r="F41" s="13"/>
      <c r="G41" s="191" t="s">
        <v>4266</v>
      </c>
      <c r="H41" s="13"/>
      <c r="I41" s="191" t="s">
        <v>4712</v>
      </c>
      <c r="J41" s="13"/>
      <c r="K41" s="191" t="s">
        <v>4866</v>
      </c>
      <c r="L41" s="13"/>
      <c r="M41" s="191" t="s">
        <v>4949</v>
      </c>
      <c r="N41" s="13"/>
      <c r="O41" s="13" t="s">
        <v>5047</v>
      </c>
      <c r="P41" s="13"/>
      <c r="Q41" s="191" t="s">
        <v>5079</v>
      </c>
      <c r="R41" s="13"/>
      <c r="S41" s="191" t="s">
        <v>5154</v>
      </c>
      <c r="T41" s="13"/>
      <c r="U41" s="191" t="s">
        <v>5219</v>
      </c>
      <c r="V41" s="13"/>
      <c r="W41" s="191" t="s">
        <v>5292</v>
      </c>
      <c r="X41" s="13"/>
      <c r="Y41" s="191" t="s">
        <v>5357</v>
      </c>
      <c r="Z41" s="13"/>
      <c r="AA41" s="191" t="s">
        <v>5408</v>
      </c>
      <c r="AB41" s="13"/>
      <c r="AC41" s="191" t="s">
        <v>5487</v>
      </c>
      <c r="AD41" s="13"/>
      <c r="AE41" s="191"/>
      <c r="AF41" s="13"/>
      <c r="AG41" s="191" t="s">
        <v>5586</v>
      </c>
      <c r="AH41" s="13"/>
      <c r="AI41" s="191" t="s">
        <v>5635</v>
      </c>
      <c r="AJ41" s="13"/>
      <c r="AK41" s="191" t="s">
        <v>5689</v>
      </c>
      <c r="AL41" s="13"/>
      <c r="AM41" s="191" t="s">
        <v>5750</v>
      </c>
      <c r="AN41" s="13"/>
      <c r="AO41" s="191" t="s">
        <v>5807</v>
      </c>
      <c r="AP41" s="13"/>
      <c r="AQ41" s="191"/>
      <c r="AR41" s="13"/>
      <c r="AS41" s="191"/>
      <c r="AT41" s="13"/>
      <c r="AU41" s="191"/>
      <c r="AV41" s="13"/>
      <c r="AW41" s="191"/>
      <c r="AX41" s="13"/>
      <c r="AY41" s="191"/>
      <c r="AZ41" s="13"/>
      <c r="BA41" s="191"/>
      <c r="BB41" s="13"/>
      <c r="BC41" s="191"/>
    </row>
    <row r="42" spans="1:55" s="20" customFormat="1" ht="12.75" customHeight="1">
      <c r="A42" s="507" t="s">
        <v>966</v>
      </c>
      <c r="B42" s="507" t="s">
        <v>199</v>
      </c>
      <c r="C42" s="513" t="s">
        <v>967</v>
      </c>
      <c r="D42" s="13">
        <f>F42+H42+J42+L42+N42+P42+R42+T42+V42+X42+Z42+AB42</f>
        <v>2406.6282999999999</v>
      </c>
      <c r="E42" s="191">
        <f>AVERAGE(G42,I42,K42,M42,O42,Q42,S42,U42,W42,Y42,AA42,AC42)</f>
        <v>2.5047228058966295</v>
      </c>
      <c r="F42" s="13">
        <v>147.75710000000001</v>
      </c>
      <c r="G42" s="191">
        <v>3.1268858213920008</v>
      </c>
      <c r="H42" s="13">
        <v>105.30029999999999</v>
      </c>
      <c r="I42" s="191">
        <v>2.7762137999606837</v>
      </c>
      <c r="J42" s="8">
        <v>118.6237</v>
      </c>
      <c r="K42" s="17">
        <v>2.5903292175172421</v>
      </c>
      <c r="L42" s="8">
        <v>114.87710000000001</v>
      </c>
      <c r="M42" s="17">
        <v>2.8433242221469701</v>
      </c>
      <c r="N42" s="13">
        <v>471.6345</v>
      </c>
      <c r="O42" s="191">
        <v>3.2222135445986195</v>
      </c>
      <c r="P42" s="8">
        <v>105.07539999999999</v>
      </c>
      <c r="Q42" s="17">
        <v>2.5400686649777198</v>
      </c>
      <c r="R42" s="8">
        <v>104.8758</v>
      </c>
      <c r="S42" s="17">
        <v>2.3332299729775596</v>
      </c>
      <c r="T42" s="13">
        <v>415.50309999999996</v>
      </c>
      <c r="U42" s="191">
        <v>1.4244497381607999</v>
      </c>
      <c r="V42" s="13">
        <v>122.77500000000001</v>
      </c>
      <c r="W42" s="191">
        <v>2.4772920790063098</v>
      </c>
      <c r="X42" s="13">
        <v>151.24770000000001</v>
      </c>
      <c r="Y42" s="191">
        <v>2.63428529491688</v>
      </c>
      <c r="Z42" s="13">
        <v>413.69130000000001</v>
      </c>
      <c r="AA42" s="191">
        <v>1.7060330831226098</v>
      </c>
      <c r="AB42" s="13">
        <v>135.26729999999998</v>
      </c>
      <c r="AC42" s="191">
        <v>2.3823482319821601</v>
      </c>
      <c r="AD42" s="13"/>
      <c r="AE42" s="191"/>
      <c r="AF42" s="13">
        <v>111.3544</v>
      </c>
      <c r="AG42" s="191">
        <v>2.4879162386039497</v>
      </c>
      <c r="AH42" s="13">
        <v>119.65349999999999</v>
      </c>
      <c r="AI42" s="191">
        <v>2.4061423694250501</v>
      </c>
      <c r="AJ42" s="8">
        <v>98.398600000000002</v>
      </c>
      <c r="AK42" s="17">
        <v>2.4392854268251782</v>
      </c>
      <c r="AL42" s="8">
        <v>134.7287</v>
      </c>
      <c r="AM42" s="17">
        <v>2.3385813861486104</v>
      </c>
      <c r="AN42" s="8">
        <v>103.9109</v>
      </c>
      <c r="AO42" s="17">
        <v>3.1382413779497598</v>
      </c>
      <c r="AP42" s="8"/>
      <c r="AQ42" s="17"/>
      <c r="AR42" s="8"/>
      <c r="AS42" s="17"/>
      <c r="AT42" s="13"/>
      <c r="AU42" s="191"/>
      <c r="AV42" s="13"/>
      <c r="AW42" s="191"/>
      <c r="AX42" s="13"/>
      <c r="AY42" s="191"/>
      <c r="AZ42" s="13"/>
      <c r="BA42" s="191"/>
      <c r="BB42" s="13"/>
      <c r="BC42" s="191"/>
    </row>
    <row r="43" spans="1:55" s="850" customFormat="1" ht="12.75" customHeight="1">
      <c r="A43" s="1178" t="s">
        <v>4243</v>
      </c>
      <c r="B43" s="1178" t="s">
        <v>4243</v>
      </c>
      <c r="C43" s="1178" t="s">
        <v>4244</v>
      </c>
      <c r="D43" s="13"/>
      <c r="E43" s="191"/>
      <c r="F43" s="13"/>
      <c r="G43" s="191" t="s">
        <v>4267</v>
      </c>
      <c r="H43" s="13"/>
      <c r="I43" s="191" t="s">
        <v>4713</v>
      </c>
      <c r="J43" s="13"/>
      <c r="K43" s="191" t="s">
        <v>4867</v>
      </c>
      <c r="L43" s="13"/>
      <c r="M43" s="191" t="s">
        <v>4950</v>
      </c>
      <c r="N43" s="13"/>
      <c r="O43" s="13" t="s">
        <v>5048</v>
      </c>
      <c r="P43" s="13"/>
      <c r="Q43" s="191" t="s">
        <v>5080</v>
      </c>
      <c r="R43" s="13"/>
      <c r="S43" s="191" t="s">
        <v>5155</v>
      </c>
      <c r="T43" s="13"/>
      <c r="U43" s="191" t="s">
        <v>5220</v>
      </c>
      <c r="V43" s="13"/>
      <c r="W43" s="191" t="s">
        <v>5293</v>
      </c>
      <c r="X43" s="13"/>
      <c r="Y43" s="191" t="s">
        <v>5358</v>
      </c>
      <c r="Z43" s="13"/>
      <c r="AA43" s="191" t="s">
        <v>5409</v>
      </c>
      <c r="AB43" s="13"/>
      <c r="AC43" s="191" t="s">
        <v>5488</v>
      </c>
      <c r="AD43" s="13"/>
      <c r="AE43" s="191"/>
      <c r="AF43" s="13"/>
      <c r="AG43" s="191" t="s">
        <v>5587</v>
      </c>
      <c r="AH43" s="13"/>
      <c r="AI43" s="191" t="s">
        <v>5636</v>
      </c>
      <c r="AJ43" s="13"/>
      <c r="AK43" s="191" t="s">
        <v>5690</v>
      </c>
      <c r="AL43" s="13"/>
      <c r="AM43" s="191" t="s">
        <v>5751</v>
      </c>
      <c r="AN43" s="13"/>
      <c r="AO43" s="191" t="s">
        <v>5808</v>
      </c>
      <c r="AP43" s="13"/>
      <c r="AQ43" s="191"/>
      <c r="AR43" s="13"/>
      <c r="AS43" s="191"/>
      <c r="AT43" s="13"/>
      <c r="AU43" s="191"/>
      <c r="AV43" s="13"/>
      <c r="AW43" s="191"/>
      <c r="AX43" s="13"/>
      <c r="AY43" s="191"/>
      <c r="AZ43" s="13"/>
      <c r="BA43" s="191"/>
      <c r="BB43" s="13"/>
      <c r="BC43" s="191"/>
    </row>
    <row r="44" spans="1:55" s="20" customFormat="1" ht="12.75" customHeight="1">
      <c r="A44" s="507" t="s">
        <v>968</v>
      </c>
      <c r="B44" s="507" t="s">
        <v>200</v>
      </c>
      <c r="C44" s="513" t="s">
        <v>969</v>
      </c>
      <c r="D44" s="13">
        <f>F44+H44+J44+L44+N44+P44+R44+T44+V44+X44+Z44+AB44</f>
        <v>4114.9040000000005</v>
      </c>
      <c r="E44" s="191">
        <f>AVERAGE(G44,I44,K44,M44,O44,Q44,S44,U44,W44,Y44,AA44,AC44)</f>
        <v>3.6269530481866248</v>
      </c>
      <c r="F44" s="13">
        <v>427.363</v>
      </c>
      <c r="G44" s="191">
        <v>4.1436268160790712</v>
      </c>
      <c r="H44" s="13">
        <v>237.9128</v>
      </c>
      <c r="I44" s="191">
        <v>4.2256266119351302</v>
      </c>
      <c r="J44" s="13">
        <v>339.7681</v>
      </c>
      <c r="K44" s="191">
        <v>3.9707520658943545</v>
      </c>
      <c r="L44" s="13">
        <v>245.33109999999999</v>
      </c>
      <c r="M44" s="191">
        <v>3.5475077476928103</v>
      </c>
      <c r="N44" s="13">
        <v>409.62059999999997</v>
      </c>
      <c r="O44" s="191">
        <v>4.2760037532292099</v>
      </c>
      <c r="P44" s="13">
        <v>405.12400000000002</v>
      </c>
      <c r="Q44" s="191">
        <v>3.5721006161076598</v>
      </c>
      <c r="R44" s="13">
        <v>352.90030000000002</v>
      </c>
      <c r="S44" s="191">
        <v>3.8472026490201303</v>
      </c>
      <c r="T44" s="13">
        <v>347.54090000000002</v>
      </c>
      <c r="U44" s="191">
        <v>3.1397816458437</v>
      </c>
      <c r="V44" s="13">
        <v>299.10390000000001</v>
      </c>
      <c r="W44" s="191">
        <v>3.3870780688583499</v>
      </c>
      <c r="X44" s="13">
        <v>379.3168</v>
      </c>
      <c r="Y44" s="191">
        <v>3.2707643452649595</v>
      </c>
      <c r="Z44" s="13">
        <v>286.47890000000001</v>
      </c>
      <c r="AA44" s="191">
        <v>3.1574594987623898</v>
      </c>
      <c r="AB44" s="13">
        <v>384.4436</v>
      </c>
      <c r="AC44" s="191">
        <v>2.9855327595517305</v>
      </c>
      <c r="AD44" s="13"/>
      <c r="AE44" s="191"/>
      <c r="AF44" s="13">
        <v>257.14080000000001</v>
      </c>
      <c r="AG44" s="191">
        <v>3.5425505092929597</v>
      </c>
      <c r="AH44" s="13">
        <v>262.49299999999999</v>
      </c>
      <c r="AI44" s="191">
        <v>3.6812808074882004</v>
      </c>
      <c r="AJ44" s="13">
        <v>274.58109999999999</v>
      </c>
      <c r="AK44" s="191">
        <v>2.6862197361726645</v>
      </c>
      <c r="AL44" s="13">
        <v>245.09529999999998</v>
      </c>
      <c r="AM44" s="191">
        <v>2.9206937423932602</v>
      </c>
      <c r="AN44" s="13">
        <v>256.08550000000002</v>
      </c>
      <c r="AO44" s="191">
        <v>3.2754163121301305</v>
      </c>
      <c r="AP44" s="13"/>
      <c r="AQ44" s="191"/>
      <c r="AR44" s="13"/>
      <c r="AS44" s="191"/>
      <c r="AT44" s="13"/>
      <c r="AU44" s="191"/>
      <c r="AV44" s="13"/>
      <c r="AW44" s="191"/>
      <c r="AX44" s="13"/>
      <c r="AY44" s="191"/>
      <c r="AZ44" s="13"/>
      <c r="BA44" s="191"/>
      <c r="BB44" s="13"/>
      <c r="BC44" s="191"/>
    </row>
    <row r="45" spans="1:55" s="850" customFormat="1" ht="12.75" customHeight="1">
      <c r="A45" s="1178" t="s">
        <v>4243</v>
      </c>
      <c r="B45" s="1178" t="s">
        <v>4243</v>
      </c>
      <c r="C45" s="1178" t="s">
        <v>4244</v>
      </c>
      <c r="D45" s="13"/>
      <c r="E45" s="191"/>
      <c r="F45" s="13"/>
      <c r="G45" s="191" t="s">
        <v>4268</v>
      </c>
      <c r="H45" s="13"/>
      <c r="I45" s="191" t="s">
        <v>4714</v>
      </c>
      <c r="J45" s="13"/>
      <c r="K45" s="191" t="s">
        <v>4868</v>
      </c>
      <c r="L45" s="13"/>
      <c r="M45" s="191" t="s">
        <v>4951</v>
      </c>
      <c r="N45" s="13"/>
      <c r="O45" s="13" t="s">
        <v>5049</v>
      </c>
      <c r="P45" s="13"/>
      <c r="Q45" s="191" t="s">
        <v>5081</v>
      </c>
      <c r="R45" s="13"/>
      <c r="S45" s="191" t="s">
        <v>5156</v>
      </c>
      <c r="T45" s="13"/>
      <c r="U45" s="191" t="s">
        <v>5221</v>
      </c>
      <c r="V45" s="13"/>
      <c r="W45" s="191" t="s">
        <v>5294</v>
      </c>
      <c r="X45" s="13"/>
      <c r="Y45" s="191" t="s">
        <v>5359</v>
      </c>
      <c r="Z45" s="13"/>
      <c r="AA45" s="191" t="s">
        <v>5410</v>
      </c>
      <c r="AB45" s="13"/>
      <c r="AC45" s="191" t="s">
        <v>5489</v>
      </c>
      <c r="AD45" s="13"/>
      <c r="AE45" s="191"/>
      <c r="AF45" s="13"/>
      <c r="AG45" s="191" t="s">
        <v>5559</v>
      </c>
      <c r="AH45" s="13"/>
      <c r="AI45" s="191" t="s">
        <v>5637</v>
      </c>
      <c r="AJ45" s="13"/>
      <c r="AK45" s="191" t="s">
        <v>5691</v>
      </c>
      <c r="AL45" s="13"/>
      <c r="AM45" s="191" t="s">
        <v>5752</v>
      </c>
      <c r="AN45" s="13"/>
      <c r="AO45" s="191" t="s">
        <v>5809</v>
      </c>
      <c r="AP45" s="13"/>
      <c r="AQ45" s="191"/>
      <c r="AR45" s="13"/>
      <c r="AS45" s="191"/>
      <c r="AT45" s="13"/>
      <c r="AU45" s="191"/>
      <c r="AV45" s="13"/>
      <c r="AW45" s="191"/>
      <c r="AX45" s="13"/>
      <c r="AY45" s="191"/>
      <c r="AZ45" s="13"/>
      <c r="BA45" s="191"/>
      <c r="BB45" s="13"/>
      <c r="BC45" s="191"/>
    </row>
    <row r="46" spans="1:55" s="20" customFormat="1" ht="12.75" customHeight="1">
      <c r="A46" s="507" t="s">
        <v>4205</v>
      </c>
      <c r="B46" s="507" t="s">
        <v>3959</v>
      </c>
      <c r="C46" s="513" t="s">
        <v>4157</v>
      </c>
      <c r="D46" s="13">
        <f>F46+H46+J46+L46+N46+P46+R46+T46+V46+X46+Z46+AB46</f>
        <v>5954.4484999999995</v>
      </c>
      <c r="E46" s="191">
        <f>AVERAGE(G46,I46,K46,M46,O46,Q46,S46,U46,W46,Y46,AA46,AC46)</f>
        <v>3.9649507995116946</v>
      </c>
      <c r="F46" s="13">
        <v>676.43499999999995</v>
      </c>
      <c r="G46" s="191">
        <v>4.2788389630932766</v>
      </c>
      <c r="H46" s="13">
        <v>499.91309999999999</v>
      </c>
      <c r="I46" s="191">
        <v>4.5258053289661753</v>
      </c>
      <c r="J46" s="13">
        <v>381.30369999999999</v>
      </c>
      <c r="K46" s="191">
        <v>4.3591803069311936</v>
      </c>
      <c r="L46" s="13">
        <v>287.9803</v>
      </c>
      <c r="M46" s="191">
        <v>3.8966655219124404</v>
      </c>
      <c r="N46" s="13">
        <v>714.75890000000004</v>
      </c>
      <c r="O46" s="191">
        <v>4.276641249238029</v>
      </c>
      <c r="P46" s="13">
        <v>465.99770000000001</v>
      </c>
      <c r="Q46" s="191">
        <v>3.4410591983608496</v>
      </c>
      <c r="R46" s="13">
        <v>425.06049999999999</v>
      </c>
      <c r="S46" s="191">
        <v>3.5489728709207302</v>
      </c>
      <c r="T46" s="13">
        <v>456.31920000000002</v>
      </c>
      <c r="U46" s="191">
        <v>3.809225658267279</v>
      </c>
      <c r="V46" s="13">
        <v>424.7801</v>
      </c>
      <c r="W46" s="191">
        <v>3.7962707221924901</v>
      </c>
      <c r="X46" s="13">
        <v>566.75430000000006</v>
      </c>
      <c r="Y46" s="191">
        <v>3.7556708877197802</v>
      </c>
      <c r="Z46" s="13">
        <v>449.6721</v>
      </c>
      <c r="AA46" s="191">
        <v>4.0847698534109593</v>
      </c>
      <c r="AB46" s="13">
        <v>605.47360000000003</v>
      </c>
      <c r="AC46" s="191">
        <v>3.8063090331271301</v>
      </c>
      <c r="AD46" s="13"/>
      <c r="AE46" s="191"/>
      <c r="AF46" s="13">
        <v>498.62540000000001</v>
      </c>
      <c r="AG46" s="191">
        <v>3.5119424361454499</v>
      </c>
      <c r="AH46" s="13">
        <v>428.30170000000004</v>
      </c>
      <c r="AI46" s="191">
        <v>4.1706002591164095</v>
      </c>
      <c r="AJ46" s="13">
        <v>445.8614</v>
      </c>
      <c r="AK46" s="191">
        <v>3.9060908771201097</v>
      </c>
      <c r="AL46" s="13">
        <v>488.88319999999999</v>
      </c>
      <c r="AM46" s="191">
        <v>3.7535403691515699</v>
      </c>
      <c r="AN46" s="13">
        <v>534.08789999999999</v>
      </c>
      <c r="AO46" s="191">
        <v>3.9108181612053001</v>
      </c>
      <c r="AP46" s="13"/>
      <c r="AQ46" s="191"/>
      <c r="AR46" s="13"/>
      <c r="AS46" s="191"/>
      <c r="AT46" s="13"/>
      <c r="AU46" s="191"/>
      <c r="AV46" s="13"/>
      <c r="AW46" s="191"/>
      <c r="AX46" s="13"/>
      <c r="AY46" s="191"/>
      <c r="AZ46" s="13"/>
      <c r="BA46" s="191"/>
      <c r="BB46" s="13"/>
      <c r="BC46" s="191"/>
    </row>
    <row r="47" spans="1:55" s="850" customFormat="1" ht="12.75" customHeight="1">
      <c r="A47" s="1178" t="s">
        <v>4243</v>
      </c>
      <c r="B47" s="1178" t="s">
        <v>4243</v>
      </c>
      <c r="C47" s="1178" t="s">
        <v>4244</v>
      </c>
      <c r="D47" s="13"/>
      <c r="E47" s="191"/>
      <c r="F47" s="13"/>
      <c r="G47" s="191" t="s">
        <v>4297</v>
      </c>
      <c r="H47" s="13"/>
      <c r="I47" s="191" t="s">
        <v>4739</v>
      </c>
      <c r="J47" s="13"/>
      <c r="K47" s="191" t="s">
        <v>4869</v>
      </c>
      <c r="L47" s="13"/>
      <c r="M47" s="191" t="s">
        <v>4952</v>
      </c>
      <c r="N47" s="13"/>
      <c r="O47" s="13" t="s">
        <v>5050</v>
      </c>
      <c r="P47" s="13"/>
      <c r="Q47" s="191" t="s">
        <v>5109</v>
      </c>
      <c r="R47" s="13"/>
      <c r="S47" s="191" t="s">
        <v>5165</v>
      </c>
      <c r="T47" s="13"/>
      <c r="U47" s="191" t="s">
        <v>5230</v>
      </c>
      <c r="V47" s="191"/>
      <c r="W47" s="191" t="s">
        <v>5304</v>
      </c>
      <c r="X47" s="191"/>
      <c r="Y47" s="191" t="s">
        <v>5360</v>
      </c>
      <c r="Z47" s="191"/>
      <c r="AA47" s="191" t="s">
        <v>5411</v>
      </c>
      <c r="AB47" s="191"/>
      <c r="AC47" s="191" t="s">
        <v>5490</v>
      </c>
      <c r="AD47" s="13"/>
      <c r="AE47" s="191"/>
      <c r="AF47" s="191"/>
      <c r="AG47" s="191" t="s">
        <v>5588</v>
      </c>
      <c r="AH47" s="191"/>
      <c r="AI47" s="191" t="s">
        <v>5638</v>
      </c>
      <c r="AJ47" s="13"/>
      <c r="AK47" s="191" t="s">
        <v>4722</v>
      </c>
      <c r="AL47" s="13"/>
      <c r="AM47" s="191" t="s">
        <v>5758</v>
      </c>
      <c r="AN47" s="13"/>
      <c r="AO47" s="191" t="s">
        <v>5818</v>
      </c>
      <c r="AP47" s="13"/>
      <c r="AQ47" s="191"/>
      <c r="AR47" s="13"/>
      <c r="AS47" s="191"/>
      <c r="AT47" s="13"/>
      <c r="AU47" s="191"/>
      <c r="AV47" s="191"/>
      <c r="AW47" s="191"/>
      <c r="AX47" s="191"/>
      <c r="AY47" s="191"/>
      <c r="AZ47" s="191"/>
      <c r="BA47" s="191"/>
      <c r="BB47" s="191"/>
      <c r="BC47" s="191"/>
    </row>
    <row r="48" spans="1:55" s="20" customFormat="1" ht="12.75" customHeight="1">
      <c r="A48" s="508" t="s">
        <v>4206</v>
      </c>
      <c r="B48" s="508" t="s">
        <v>3960</v>
      </c>
      <c r="C48" s="514" t="s">
        <v>4207</v>
      </c>
      <c r="D48" s="13">
        <f t="shared" ref="D48" si="4">F48+H48+J48+L48+N48+P48+R48+T48+V48+X48+Z48+AB48</f>
        <v>369.69640000000004</v>
      </c>
      <c r="E48" s="191">
        <f t="shared" ref="E48" si="5">AVERAGE(G48,I48,K48,M48,O48,Q48,S48,U48,W48,Y48,AA48,AC48)</f>
        <v>6.6065294133717503</v>
      </c>
      <c r="F48" s="13">
        <v>48.3718</v>
      </c>
      <c r="G48" s="191">
        <v>6.8900143885487024</v>
      </c>
      <c r="H48" s="13">
        <v>14.742100000000001</v>
      </c>
      <c r="I48" s="191">
        <v>5.265360226833355</v>
      </c>
      <c r="J48" s="13">
        <v>43.417000000000002</v>
      </c>
      <c r="K48" s="191">
        <v>6.2827381440449592</v>
      </c>
      <c r="L48" s="13">
        <v>58.9621</v>
      </c>
      <c r="M48" s="191">
        <v>8.6949952766268499</v>
      </c>
      <c r="N48" s="13">
        <v>7.3795999999999999</v>
      </c>
      <c r="O48" s="191">
        <v>5.8009724104287503</v>
      </c>
      <c r="P48" s="13">
        <v>35.578800000000001</v>
      </c>
      <c r="Q48" s="191">
        <v>5.1093572014795301</v>
      </c>
      <c r="R48" s="13">
        <v>27.369499999999999</v>
      </c>
      <c r="S48" s="191">
        <v>6.2001409963645688</v>
      </c>
      <c r="T48" s="13">
        <v>41.757899999999999</v>
      </c>
      <c r="U48" s="191">
        <v>4.6970652978238796</v>
      </c>
      <c r="V48" s="13">
        <v>44.104500000000002</v>
      </c>
      <c r="W48" s="191">
        <v>8.8667585393780701</v>
      </c>
      <c r="X48" s="13">
        <v>10.6288</v>
      </c>
      <c r="Y48" s="191">
        <v>5.6084111094385092</v>
      </c>
      <c r="Z48" s="13">
        <v>9.0332000000000008</v>
      </c>
      <c r="AA48" s="191">
        <v>7.6473654961696891</v>
      </c>
      <c r="AB48" s="13">
        <v>28.351099999999999</v>
      </c>
      <c r="AC48" s="191">
        <v>8.2151738733241402</v>
      </c>
      <c r="AD48" s="13"/>
      <c r="AE48" s="191"/>
      <c r="AF48" s="13">
        <v>22.276299999999999</v>
      </c>
      <c r="AG48" s="191">
        <v>9.128485071578309</v>
      </c>
      <c r="AH48" s="13">
        <v>3.9560999999999997</v>
      </c>
      <c r="AI48" s="191">
        <v>8.4416357018275612</v>
      </c>
      <c r="AJ48" s="13">
        <v>3.1674000000000002</v>
      </c>
      <c r="AK48" s="191">
        <v>8.1231865252257407</v>
      </c>
      <c r="AL48" s="13">
        <v>4.8169000000000004</v>
      </c>
      <c r="AM48" s="191">
        <v>6.5117251759430292</v>
      </c>
      <c r="AN48" s="13">
        <v>4.5537000000000001</v>
      </c>
      <c r="AO48" s="191">
        <v>6.2748944814107199</v>
      </c>
      <c r="AP48" s="13"/>
      <c r="AQ48" s="191"/>
      <c r="AR48" s="13"/>
      <c r="AS48" s="191"/>
      <c r="AT48" s="13"/>
      <c r="AU48" s="191"/>
      <c r="AV48" s="13"/>
      <c r="AW48" s="191"/>
      <c r="AX48" s="13"/>
      <c r="AY48" s="191"/>
      <c r="AZ48" s="13"/>
      <c r="BA48" s="191"/>
      <c r="BB48" s="13"/>
      <c r="BC48" s="191"/>
    </row>
    <row r="49" spans="1:55" s="850" customFormat="1" ht="12.75" customHeight="1">
      <c r="A49" s="1178" t="s">
        <v>4243</v>
      </c>
      <c r="B49" s="1178" t="s">
        <v>4243</v>
      </c>
      <c r="C49" s="1178" t="s">
        <v>4244</v>
      </c>
      <c r="D49" s="13"/>
      <c r="E49" s="13"/>
      <c r="F49" s="13"/>
      <c r="G49" s="13" t="s">
        <v>4296</v>
      </c>
      <c r="H49" s="13"/>
      <c r="I49" s="191" t="s">
        <v>4740</v>
      </c>
      <c r="J49" s="13"/>
      <c r="K49" s="191" t="s">
        <v>4870</v>
      </c>
      <c r="L49" s="13"/>
      <c r="M49" s="191" t="s">
        <v>4953</v>
      </c>
      <c r="N49" s="13"/>
      <c r="O49" s="191" t="s">
        <v>4870</v>
      </c>
      <c r="P49" s="13"/>
      <c r="Q49" s="191" t="s">
        <v>5110</v>
      </c>
      <c r="R49" s="13"/>
      <c r="S49" s="191" t="s">
        <v>5166</v>
      </c>
      <c r="T49" s="13"/>
      <c r="U49" s="191" t="s">
        <v>5231</v>
      </c>
      <c r="V49" s="191"/>
      <c r="W49" s="191" t="s">
        <v>5305</v>
      </c>
      <c r="X49" s="191"/>
      <c r="Y49" s="191" t="s">
        <v>5361</v>
      </c>
      <c r="Z49" s="191"/>
      <c r="AA49" s="191" t="s">
        <v>5412</v>
      </c>
      <c r="AB49" s="191"/>
      <c r="AC49" s="191" t="s">
        <v>5491</v>
      </c>
      <c r="AD49" s="13"/>
      <c r="AE49" s="13"/>
      <c r="AF49" s="191"/>
      <c r="AG49" s="191" t="s">
        <v>5589</v>
      </c>
      <c r="AH49" s="191"/>
      <c r="AI49" s="191" t="s">
        <v>5639</v>
      </c>
      <c r="AJ49" s="13"/>
      <c r="AK49" s="191" t="s">
        <v>5700</v>
      </c>
      <c r="AL49" s="13"/>
      <c r="AM49" s="191" t="s">
        <v>5759</v>
      </c>
      <c r="AN49" s="13"/>
      <c r="AO49" s="191" t="s">
        <v>5819</v>
      </c>
      <c r="AP49" s="13"/>
      <c r="AQ49" s="191"/>
      <c r="AR49" s="13"/>
      <c r="AS49" s="191"/>
      <c r="AT49" s="13"/>
      <c r="AU49" s="191"/>
      <c r="AV49" s="191"/>
      <c r="AW49" s="191"/>
      <c r="AX49" s="191"/>
      <c r="AY49" s="191"/>
      <c r="AZ49" s="191"/>
      <c r="BA49" s="191"/>
      <c r="BB49" s="191"/>
      <c r="BC49" s="191"/>
    </row>
    <row r="50" spans="1:55" s="20" customFormat="1" ht="5.0999999999999996" customHeight="1">
      <c r="A50" s="508"/>
      <c r="B50" s="508"/>
      <c r="C50" s="514"/>
      <c r="D50" s="13"/>
      <c r="E50" s="13"/>
      <c r="F50" s="13"/>
      <c r="G50" s="13"/>
      <c r="H50" s="13"/>
      <c r="I50" s="191"/>
      <c r="J50" s="13"/>
      <c r="K50" s="191"/>
      <c r="L50" s="13"/>
      <c r="M50" s="191"/>
      <c r="N50" s="13"/>
      <c r="O50" s="191"/>
      <c r="P50" s="13"/>
      <c r="Q50" s="191"/>
      <c r="R50" s="13"/>
      <c r="S50" s="191"/>
      <c r="T50" s="13"/>
      <c r="U50" s="191"/>
      <c r="V50" s="13"/>
      <c r="W50" s="191"/>
      <c r="X50" s="13"/>
      <c r="Y50" s="191"/>
      <c r="Z50" s="13"/>
      <c r="AA50" s="191"/>
      <c r="AB50" s="13"/>
      <c r="AC50" s="191"/>
      <c r="AD50" s="13"/>
      <c r="AE50" s="13"/>
      <c r="AF50" s="13"/>
      <c r="AG50" s="191"/>
      <c r="AH50" s="13"/>
      <c r="AI50" s="191"/>
      <c r="AJ50" s="13"/>
      <c r="AK50" s="191"/>
      <c r="AL50" s="13"/>
      <c r="AM50" s="191"/>
      <c r="AN50" s="13"/>
      <c r="AO50" s="191"/>
      <c r="AP50" s="13"/>
      <c r="AQ50" s="191"/>
      <c r="AR50" s="13"/>
      <c r="AS50" s="191"/>
      <c r="AT50" s="13"/>
      <c r="AU50" s="191"/>
      <c r="AV50" s="13"/>
      <c r="AW50" s="191"/>
      <c r="AX50" s="13"/>
      <c r="AY50" s="191"/>
      <c r="AZ50" s="13"/>
      <c r="BA50" s="191"/>
      <c r="BB50" s="13"/>
      <c r="BC50" s="191"/>
    </row>
    <row r="51" spans="1:55" s="27" customFormat="1" ht="25.5">
      <c r="A51" s="504" t="s">
        <v>4332</v>
      </c>
      <c r="B51" s="504" t="s">
        <v>4242</v>
      </c>
      <c r="C51" s="1184" t="s">
        <v>4311</v>
      </c>
      <c r="D51" s="61">
        <f>F51+H51+J51+L51+N51+P51+R51+T51+V51+X51+Z51+AB51</f>
        <v>21555.260399999999</v>
      </c>
      <c r="E51" s="871">
        <f>AVERAGE(G51,I51,K51,M51,O51,Q51,S51,U51,W51,Y51,AA51,AC51)</f>
        <v>0.63031109422700105</v>
      </c>
      <c r="F51" s="61">
        <v>1699.7088000000001</v>
      </c>
      <c r="G51" s="871">
        <v>1.3069013586327265</v>
      </c>
      <c r="H51" s="61">
        <v>1951.7415000000001</v>
      </c>
      <c r="I51" s="871">
        <v>1.1494695194010065</v>
      </c>
      <c r="J51" s="61">
        <v>1998.3558</v>
      </c>
      <c r="K51" s="871">
        <v>0.33581077203569054</v>
      </c>
      <c r="L51" s="61">
        <v>1697.2478000000001</v>
      </c>
      <c r="M51" s="871">
        <v>0.25668092543705195</v>
      </c>
      <c r="N51" s="61">
        <v>1744.6224999999999</v>
      </c>
      <c r="O51" s="871">
        <v>1.16695525822922</v>
      </c>
      <c r="P51" s="61">
        <v>1732.8148999999999</v>
      </c>
      <c r="Q51" s="871">
        <v>0.45198349287047301</v>
      </c>
      <c r="R51" s="61">
        <v>2056.6516999999999</v>
      </c>
      <c r="S51" s="871">
        <v>0.27316005135920701</v>
      </c>
      <c r="T51" s="61">
        <v>1621.7383</v>
      </c>
      <c r="U51" s="871">
        <v>0.94584415808641897</v>
      </c>
      <c r="V51" s="61">
        <v>1492.0838999999999</v>
      </c>
      <c r="W51" s="871">
        <v>0.34519740947543204</v>
      </c>
      <c r="X51" s="61">
        <v>1894.1518999999998</v>
      </c>
      <c r="Y51" s="871">
        <v>0.7022751374902928</v>
      </c>
      <c r="Z51" s="61">
        <v>1783.5255</v>
      </c>
      <c r="AA51" s="871">
        <v>0.23293611221145999</v>
      </c>
      <c r="AB51" s="61">
        <v>1882.6178</v>
      </c>
      <c r="AC51" s="871">
        <v>0.39651893549503298</v>
      </c>
      <c r="AD51" s="61"/>
      <c r="AE51" s="871"/>
      <c r="AF51" s="61">
        <v>1373.0444</v>
      </c>
      <c r="AG51" s="871">
        <v>0.70711638021319601</v>
      </c>
      <c r="AH51" s="61">
        <v>876.87180000000001</v>
      </c>
      <c r="AI51" s="871">
        <v>0.29169828588398006</v>
      </c>
      <c r="AJ51" s="61">
        <v>1214.3364999999999</v>
      </c>
      <c r="AK51" s="871">
        <v>0.39287873665989614</v>
      </c>
      <c r="AL51" s="61">
        <v>1347.412</v>
      </c>
      <c r="AM51" s="871">
        <v>0.38309020106693398</v>
      </c>
      <c r="AN51" s="61">
        <v>1455.9588000000001</v>
      </c>
      <c r="AO51" s="871">
        <v>0.36039424329864306</v>
      </c>
      <c r="AP51" s="61"/>
      <c r="AQ51" s="871"/>
      <c r="AR51" s="61"/>
      <c r="AS51" s="871"/>
      <c r="AT51" s="61"/>
      <c r="AU51" s="871"/>
      <c r="AV51" s="61"/>
      <c r="AW51" s="871"/>
      <c r="AX51" s="61"/>
      <c r="AY51" s="871"/>
      <c r="AZ51" s="61"/>
      <c r="BA51" s="871"/>
      <c r="BB51" s="61"/>
      <c r="BC51" s="871"/>
    </row>
    <row r="52" spans="1:55" s="850" customFormat="1" ht="12.75" customHeight="1">
      <c r="A52" s="505" t="s">
        <v>958</v>
      </c>
      <c r="B52" s="505" t="s">
        <v>196</v>
      </c>
      <c r="C52" s="512" t="s">
        <v>959</v>
      </c>
      <c r="D52" s="13">
        <f t="shared" ref="D52" si="6">F52+H52+J52+L52+N52+P52+R52+T52+V52+X52+Z52+AB52</f>
        <v>18692.0952</v>
      </c>
      <c r="E52" s="191">
        <f t="shared" ref="E52" si="7">AVERAGE(G52,I52,K52,M52,O52,Q52,S52,U52,W52,Y52,AA52,AC52)</f>
        <v>5.3756782836961975E-2</v>
      </c>
      <c r="F52" s="13">
        <v>1204.0355</v>
      </c>
      <c r="G52" s="191">
        <v>0.11274359269307259</v>
      </c>
      <c r="H52" s="13">
        <v>1551.8335999999999</v>
      </c>
      <c r="I52" s="191">
        <v>4.4079034633610195E-2</v>
      </c>
      <c r="J52" s="13">
        <v>1850.3335999999999</v>
      </c>
      <c r="K52" s="191">
        <v>1.8671019647484112E-2</v>
      </c>
      <c r="L52" s="13">
        <v>1583.2594999999999</v>
      </c>
      <c r="M52" s="191">
        <v>2.36190915007931E-2</v>
      </c>
      <c r="N52" s="13">
        <v>1417.713</v>
      </c>
      <c r="O52" s="191">
        <v>0.21735339169493401</v>
      </c>
      <c r="P52" s="13">
        <v>1599.2228</v>
      </c>
      <c r="Q52" s="191">
        <v>0.10781144315851401</v>
      </c>
      <c r="R52" s="13">
        <v>1932.0096000000001</v>
      </c>
      <c r="S52" s="191">
        <v>2.5323423858763395E-2</v>
      </c>
      <c r="T52" s="13">
        <v>1263.2055</v>
      </c>
      <c r="U52" s="191">
        <v>4.6387191949370098E-2</v>
      </c>
      <c r="V52" s="13">
        <v>1352.8363999999999</v>
      </c>
      <c r="W52" s="191">
        <v>1.5609455807073201E-2</v>
      </c>
      <c r="X52" s="13">
        <v>1639.6408000000001</v>
      </c>
      <c r="Y52" s="191">
        <v>2.1938989929989501E-2</v>
      </c>
      <c r="Z52" s="13">
        <v>1607.3501000000001</v>
      </c>
      <c r="AA52" s="191">
        <v>4.6096379376216806E-3</v>
      </c>
      <c r="AB52" s="13">
        <v>1690.6548</v>
      </c>
      <c r="AC52" s="191">
        <v>6.9351212323177994E-3</v>
      </c>
      <c r="AD52" s="13"/>
      <c r="AE52" s="191"/>
      <c r="AF52" s="13">
        <v>1062.1442</v>
      </c>
      <c r="AG52" s="191">
        <v>1.8065883144680401E-2</v>
      </c>
      <c r="AH52" s="13">
        <v>805.13589999999999</v>
      </c>
      <c r="AI52" s="191">
        <v>8.7229423007966697E-3</v>
      </c>
      <c r="AJ52" s="13">
        <v>1110.3389</v>
      </c>
      <c r="AK52" s="191">
        <v>7.7135323278325202E-2</v>
      </c>
      <c r="AL52" s="13">
        <v>1192.0436999999999</v>
      </c>
      <c r="AM52" s="191">
        <v>1.4028008369156303E-2</v>
      </c>
      <c r="AN52" s="13">
        <v>1321.0762</v>
      </c>
      <c r="AO52" s="191">
        <v>6.97278930617325E-3</v>
      </c>
      <c r="AP52" s="13"/>
      <c r="AQ52" s="191"/>
      <c r="AR52" s="13"/>
      <c r="AS52" s="191"/>
      <c r="AT52" s="13"/>
      <c r="AU52" s="191"/>
      <c r="AV52" s="13"/>
      <c r="AW52" s="191"/>
      <c r="AX52" s="13"/>
      <c r="AY52" s="191"/>
      <c r="AZ52" s="13"/>
      <c r="BA52" s="191"/>
      <c r="BB52" s="13"/>
      <c r="BC52" s="191"/>
    </row>
    <row r="53" spans="1:55" s="850" customFormat="1" ht="12.75" customHeight="1">
      <c r="A53" s="1178" t="s">
        <v>4243</v>
      </c>
      <c r="B53" s="1178" t="s">
        <v>4243</v>
      </c>
      <c r="C53" s="1178" t="s">
        <v>4244</v>
      </c>
      <c r="D53" s="13"/>
      <c r="E53" s="191"/>
      <c r="F53" s="13"/>
      <c r="G53" s="191" t="s">
        <v>4269</v>
      </c>
      <c r="H53" s="13"/>
      <c r="I53" s="191" t="s">
        <v>4715</v>
      </c>
      <c r="J53" s="13"/>
      <c r="K53" s="191" t="s">
        <v>4871</v>
      </c>
      <c r="L53" s="13"/>
      <c r="M53" s="191" t="s">
        <v>4943</v>
      </c>
      <c r="N53" s="13"/>
      <c r="O53" s="13" t="s">
        <v>5045</v>
      </c>
      <c r="P53" s="13"/>
      <c r="Q53" s="191" t="s">
        <v>5082</v>
      </c>
      <c r="R53" s="13"/>
      <c r="S53" s="191" t="s">
        <v>5157</v>
      </c>
      <c r="T53" s="13"/>
      <c r="U53" s="191" t="s">
        <v>5222</v>
      </c>
      <c r="V53" s="13"/>
      <c r="W53" s="191" t="s">
        <v>5295</v>
      </c>
      <c r="X53" s="13"/>
      <c r="Y53" s="191" t="s">
        <v>5362</v>
      </c>
      <c r="Z53" s="13"/>
      <c r="AA53" s="191" t="s">
        <v>5362</v>
      </c>
      <c r="AB53" s="13"/>
      <c r="AC53" s="191" t="s">
        <v>4269</v>
      </c>
      <c r="AD53" s="13"/>
      <c r="AE53" s="191"/>
      <c r="AF53" s="13"/>
      <c r="AG53" s="191" t="s">
        <v>5590</v>
      </c>
      <c r="AH53" s="13"/>
      <c r="AI53" s="191" t="s">
        <v>5640</v>
      </c>
      <c r="AJ53" s="13"/>
      <c r="AK53" s="191" t="s">
        <v>5692</v>
      </c>
      <c r="AL53" s="13"/>
      <c r="AM53" s="191" t="s">
        <v>4871</v>
      </c>
      <c r="AN53" s="13"/>
      <c r="AO53" s="191" t="s">
        <v>5810</v>
      </c>
      <c r="AP53" s="13"/>
      <c r="AQ53" s="191"/>
      <c r="AR53" s="13"/>
      <c r="AS53" s="191"/>
      <c r="AT53" s="13"/>
      <c r="AU53" s="191"/>
      <c r="AV53" s="13"/>
      <c r="AW53" s="191"/>
      <c r="AX53" s="13"/>
      <c r="AY53" s="191"/>
      <c r="AZ53" s="13"/>
      <c r="BA53" s="191"/>
      <c r="BB53" s="13"/>
      <c r="BC53" s="191"/>
    </row>
    <row r="54" spans="1:55" s="850" customFormat="1" ht="12.75" customHeight="1">
      <c r="A54" s="505" t="s">
        <v>1168</v>
      </c>
      <c r="B54" s="505" t="s">
        <v>4</v>
      </c>
      <c r="C54" s="512" t="s">
        <v>960</v>
      </c>
      <c r="D54" s="13">
        <f>F54+H54+J54+L54+N54+P54+R54+T54+V54+X54+Z54+AB54</f>
        <v>2863.1652000000004</v>
      </c>
      <c r="E54" s="191">
        <f>AVERAGE(G54,I54,K54,M54,O54,Q54,S54,U54,W54,Y54,AA54,AC54)</f>
        <v>4.1919602420278821</v>
      </c>
      <c r="F54" s="13">
        <v>495.67329999999998</v>
      </c>
      <c r="G54" s="191">
        <v>4.2076191152519211</v>
      </c>
      <c r="H54" s="13">
        <v>399.90789999999998</v>
      </c>
      <c r="I54" s="191">
        <v>5.4389124020805779</v>
      </c>
      <c r="J54" s="13">
        <v>148.0222</v>
      </c>
      <c r="K54" s="191">
        <v>4.3001778719678532</v>
      </c>
      <c r="L54" s="13">
        <v>113.98830000000001</v>
      </c>
      <c r="M54" s="191">
        <v>3.49383213013967</v>
      </c>
      <c r="N54" s="13">
        <v>326.90949999999998</v>
      </c>
      <c r="O54" s="191">
        <v>5.2851069516181095</v>
      </c>
      <c r="P54" s="13">
        <v>133.59210000000002</v>
      </c>
      <c r="Q54" s="191">
        <v>4.5720458994206998</v>
      </c>
      <c r="R54" s="13">
        <v>124.6421</v>
      </c>
      <c r="S54" s="191">
        <v>4.1147412150469194</v>
      </c>
      <c r="T54" s="13">
        <v>358.53280000000001</v>
      </c>
      <c r="U54" s="191">
        <v>4.1148679869735796</v>
      </c>
      <c r="V54" s="13">
        <v>139.2475</v>
      </c>
      <c r="W54" s="191">
        <v>3.5472554767590099</v>
      </c>
      <c r="X54" s="13">
        <v>254.5111</v>
      </c>
      <c r="Y54" s="191">
        <v>5.0852152342275092</v>
      </c>
      <c r="Z54" s="13">
        <v>176.1754</v>
      </c>
      <c r="AA54" s="191">
        <v>2.31609063467431</v>
      </c>
      <c r="AB54" s="13">
        <v>191.96299999999999</v>
      </c>
      <c r="AC54" s="191">
        <v>3.8276579861744207</v>
      </c>
      <c r="AD54" s="13"/>
      <c r="AE54" s="191"/>
      <c r="AF54" s="13">
        <v>310.90019999999998</v>
      </c>
      <c r="AG54" s="191">
        <v>3.0606462077010601</v>
      </c>
      <c r="AH54" s="13">
        <v>71.735900000000015</v>
      </c>
      <c r="AI54" s="191">
        <v>3.4677037159915698</v>
      </c>
      <c r="AJ54" s="13">
        <v>103.99760000000001</v>
      </c>
      <c r="AK54" s="191">
        <v>3.7639391678269498</v>
      </c>
      <c r="AL54" s="13">
        <v>155.3683</v>
      </c>
      <c r="AM54" s="191">
        <v>3.2146733600097299</v>
      </c>
      <c r="AN54" s="13">
        <v>134.8826</v>
      </c>
      <c r="AO54" s="191">
        <v>3.8218983323275197</v>
      </c>
      <c r="AP54" s="13"/>
      <c r="AQ54" s="191"/>
      <c r="AR54" s="13"/>
      <c r="AS54" s="191"/>
      <c r="AT54" s="13"/>
      <c r="AU54" s="191"/>
      <c r="AV54" s="13"/>
      <c r="AW54" s="191"/>
      <c r="AX54" s="13"/>
      <c r="AY54" s="191"/>
      <c r="AZ54" s="13"/>
      <c r="BA54" s="191"/>
      <c r="BB54" s="13"/>
      <c r="BC54" s="191"/>
    </row>
    <row r="55" spans="1:55" s="20" customFormat="1" ht="12.75" customHeight="1">
      <c r="A55" s="506" t="s">
        <v>961</v>
      </c>
      <c r="B55" s="506" t="s">
        <v>40</v>
      </c>
      <c r="C55" s="851" t="s">
        <v>724</v>
      </c>
      <c r="D55" s="13"/>
      <c r="E55" s="191"/>
      <c r="F55" s="13"/>
      <c r="G55" s="191"/>
      <c r="H55" s="13"/>
      <c r="I55" s="191"/>
      <c r="J55" s="13"/>
      <c r="K55" s="191"/>
      <c r="L55" s="13"/>
      <c r="M55" s="191"/>
      <c r="N55" s="13"/>
      <c r="O55" s="13"/>
      <c r="P55" s="13"/>
      <c r="Q55" s="191"/>
      <c r="R55" s="13"/>
      <c r="S55" s="191"/>
      <c r="T55" s="13"/>
      <c r="U55" s="191"/>
      <c r="V55" s="13"/>
      <c r="W55" s="191"/>
      <c r="X55" s="13"/>
      <c r="Y55" s="191"/>
      <c r="Z55" s="13"/>
      <c r="AA55" s="191"/>
      <c r="AB55" s="13"/>
      <c r="AC55" s="191"/>
      <c r="AD55" s="13"/>
      <c r="AE55" s="191"/>
      <c r="AF55" s="13"/>
      <c r="AG55" s="191"/>
      <c r="AH55" s="13"/>
      <c r="AI55" s="191"/>
      <c r="AJ55" s="13"/>
      <c r="AK55" s="191"/>
      <c r="AL55" s="13"/>
      <c r="AM55" s="191"/>
      <c r="AN55" s="13"/>
      <c r="AO55" s="191"/>
      <c r="AP55" s="13"/>
      <c r="AQ55" s="191"/>
      <c r="AR55" s="13"/>
      <c r="AS55" s="191"/>
      <c r="AT55" s="13"/>
      <c r="AU55" s="191"/>
      <c r="AV55" s="13"/>
      <c r="AW55" s="191"/>
      <c r="AX55" s="13"/>
      <c r="AY55" s="191"/>
      <c r="AZ55" s="13"/>
      <c r="BA55" s="191"/>
      <c r="BB55" s="13"/>
      <c r="BC55" s="191"/>
    </row>
    <row r="56" spans="1:55" s="20" customFormat="1" ht="12.75" customHeight="1">
      <c r="A56" s="507" t="s">
        <v>962</v>
      </c>
      <c r="B56" s="507" t="s">
        <v>197</v>
      </c>
      <c r="C56" s="513" t="s">
        <v>963</v>
      </c>
      <c r="D56" s="13">
        <f>F56+H56+J56+L56+N56+P56+R56+T56+V56+X56+Z56+AB56</f>
        <v>390.45</v>
      </c>
      <c r="E56" s="191">
        <f>AVERAGE(G56,I56,K56,M56,O56,Q56,S56,U56,W56,Y56,AA56,AC56)</f>
        <v>3.2807467747522701</v>
      </c>
      <c r="F56" s="13">
        <v>7.8335999999999997</v>
      </c>
      <c r="G56" s="191">
        <v>4.4145939287173208</v>
      </c>
      <c r="H56" s="13">
        <v>0.4385</v>
      </c>
      <c r="I56" s="191">
        <v>12.069112884834665</v>
      </c>
      <c r="J56" s="13">
        <v>9.1461000000000006</v>
      </c>
      <c r="K56" s="191">
        <v>3.0962540317731055</v>
      </c>
      <c r="L56" s="13">
        <v>1.7577</v>
      </c>
      <c r="M56" s="191">
        <v>2.54454286852136</v>
      </c>
      <c r="N56" s="13">
        <v>27.883900000000001</v>
      </c>
      <c r="O56" s="191">
        <v>5.2795048755733607</v>
      </c>
      <c r="P56" s="13">
        <v>19.575500000000002</v>
      </c>
      <c r="Q56" s="191">
        <v>0.19438624811626803</v>
      </c>
      <c r="R56" s="13">
        <v>3.9621999999999997</v>
      </c>
      <c r="S56" s="191">
        <v>3.1642213921558699</v>
      </c>
      <c r="T56" s="13">
        <v>263.89209999999997</v>
      </c>
      <c r="U56" s="191">
        <v>3.9716817555356898</v>
      </c>
      <c r="V56" s="13">
        <v>2.7429999999999999</v>
      </c>
      <c r="W56" s="191">
        <v>2.1586241341596804</v>
      </c>
      <c r="X56" s="13">
        <v>1.5700999999999998</v>
      </c>
      <c r="Y56" s="191">
        <v>2.2144971657856201</v>
      </c>
      <c r="Z56" s="13">
        <v>18.241700000000002</v>
      </c>
      <c r="AA56" s="191">
        <v>0.17464688049907601</v>
      </c>
      <c r="AB56" s="13">
        <v>33.4056</v>
      </c>
      <c r="AC56" s="191">
        <v>8.6895131355221894E-2</v>
      </c>
      <c r="AD56" s="13"/>
      <c r="AE56" s="191"/>
      <c r="AF56" s="13">
        <v>0.63390000000000002</v>
      </c>
      <c r="AG56" s="191">
        <v>4.2728379870642099</v>
      </c>
      <c r="AH56" s="13">
        <v>0.5464</v>
      </c>
      <c r="AI56" s="191">
        <v>4.8969967057100998</v>
      </c>
      <c r="AJ56" s="13">
        <v>6.8926999999999996</v>
      </c>
      <c r="AK56" s="191">
        <v>0.35848622455641477</v>
      </c>
      <c r="AL56" s="13">
        <v>9.6476000000000006</v>
      </c>
      <c r="AM56" s="191">
        <v>1.8840337493262598</v>
      </c>
      <c r="AN56" s="13">
        <v>9.9728999999999992</v>
      </c>
      <c r="AO56" s="191">
        <v>0.97225150156925311</v>
      </c>
      <c r="AP56" s="13"/>
      <c r="AQ56" s="191"/>
      <c r="AR56" s="13"/>
      <c r="AS56" s="191"/>
      <c r="AT56" s="13"/>
      <c r="AU56" s="191"/>
      <c r="AV56" s="13"/>
      <c r="AW56" s="191"/>
      <c r="AX56" s="13"/>
      <c r="AY56" s="191"/>
      <c r="AZ56" s="13"/>
      <c r="BA56" s="191"/>
      <c r="BB56" s="13"/>
      <c r="BC56" s="191"/>
    </row>
    <row r="57" spans="1:55" s="850" customFormat="1" ht="12.75" customHeight="1">
      <c r="A57" s="1178" t="s">
        <v>4243</v>
      </c>
      <c r="B57" s="1178" t="s">
        <v>4243</v>
      </c>
      <c r="C57" s="1178" t="s">
        <v>4244</v>
      </c>
      <c r="D57" s="13"/>
      <c r="E57" s="191"/>
      <c r="F57" s="13"/>
      <c r="G57" s="191" t="s">
        <v>4270</v>
      </c>
      <c r="H57" s="13"/>
      <c r="I57" s="191" t="s">
        <v>4716</v>
      </c>
      <c r="J57" s="13"/>
      <c r="K57" s="191" t="s">
        <v>4872</v>
      </c>
      <c r="L57" s="13"/>
      <c r="M57" s="191" t="s">
        <v>4944</v>
      </c>
      <c r="N57" s="13"/>
      <c r="O57" s="13" t="s">
        <v>5051</v>
      </c>
      <c r="P57" s="13"/>
      <c r="Q57" s="191" t="s">
        <v>5083</v>
      </c>
      <c r="R57" s="13"/>
      <c r="S57" s="191" t="s">
        <v>5158</v>
      </c>
      <c r="T57" s="13"/>
      <c r="U57" s="191" t="s">
        <v>5083</v>
      </c>
      <c r="V57" s="13"/>
      <c r="W57" s="191" t="s">
        <v>5296</v>
      </c>
      <c r="X57" s="13"/>
      <c r="Y57" s="191" t="s">
        <v>5363</v>
      </c>
      <c r="Z57" s="13"/>
      <c r="AA57" s="191" t="s">
        <v>5413</v>
      </c>
      <c r="AB57" s="13"/>
      <c r="AC57" s="191" t="s">
        <v>5083</v>
      </c>
      <c r="AD57" s="13"/>
      <c r="AE57" s="191"/>
      <c r="AF57" s="13"/>
      <c r="AG57" s="191" t="s">
        <v>5596</v>
      </c>
      <c r="AH57" s="13"/>
      <c r="AI57" s="191" t="s">
        <v>5641</v>
      </c>
      <c r="AJ57" s="13"/>
      <c r="AK57" s="191" t="s">
        <v>5693</v>
      </c>
      <c r="AL57" s="13"/>
      <c r="AM57" s="191" t="s">
        <v>5753</v>
      </c>
      <c r="AN57" s="13"/>
      <c r="AO57" s="191" t="s">
        <v>5811</v>
      </c>
      <c r="AP57" s="13"/>
      <c r="AQ57" s="191"/>
      <c r="AR57" s="13"/>
      <c r="AS57" s="191"/>
      <c r="AT57" s="13"/>
      <c r="AU57" s="191"/>
      <c r="AV57" s="13"/>
      <c r="AW57" s="191"/>
      <c r="AX57" s="13"/>
      <c r="AY57" s="191"/>
      <c r="AZ57" s="13"/>
      <c r="BA57" s="191"/>
      <c r="BB57" s="13"/>
      <c r="BC57" s="191"/>
    </row>
    <row r="58" spans="1:55" s="20" customFormat="1" ht="12.75" customHeight="1">
      <c r="A58" s="507" t="s">
        <v>964</v>
      </c>
      <c r="B58" s="507" t="s">
        <v>198</v>
      </c>
      <c r="C58" s="513" t="s">
        <v>965</v>
      </c>
      <c r="D58" s="13">
        <f>F58+H58+J58+L58+N58+P58+R58+T58+V58+X58+Z58+AB58</f>
        <v>142.60289999999998</v>
      </c>
      <c r="E58" s="191">
        <f>AVERAGE(G58,I58,K58,M58,O58,Q58,S58,U58,W58,Y58,AA58,AC58)</f>
        <v>3.744456481540237</v>
      </c>
      <c r="F58" s="13">
        <v>39.5931</v>
      </c>
      <c r="G58" s="191">
        <v>2.2479018818935623</v>
      </c>
      <c r="H58" s="13">
        <v>3.9455</v>
      </c>
      <c r="I58" s="191">
        <v>2.7987590926371819</v>
      </c>
      <c r="J58" s="13">
        <v>2.2368999999999999</v>
      </c>
      <c r="K58" s="191">
        <v>4.6565774062318388</v>
      </c>
      <c r="L58" s="13">
        <v>6.5376000000000003</v>
      </c>
      <c r="M58" s="191">
        <v>1.69352499388155</v>
      </c>
      <c r="N58" s="13">
        <v>27.453900000000001</v>
      </c>
      <c r="O58" s="191">
        <v>3.5572689126135102</v>
      </c>
      <c r="P58" s="13">
        <v>5.6307</v>
      </c>
      <c r="Q58" s="191">
        <v>4.7961143374713604</v>
      </c>
      <c r="R58" s="13">
        <v>5.2557</v>
      </c>
      <c r="S58" s="191">
        <v>5.7344330916909287</v>
      </c>
      <c r="T58" s="13">
        <v>5.3792</v>
      </c>
      <c r="U58" s="191">
        <v>3.8883763384889898</v>
      </c>
      <c r="V58" s="13">
        <v>21.125599999999999</v>
      </c>
      <c r="W58" s="191">
        <v>4.4717455125534888</v>
      </c>
      <c r="X58" s="13">
        <v>2.9066000000000001</v>
      </c>
      <c r="Y58" s="191">
        <v>3.5339513520952295</v>
      </c>
      <c r="Z58" s="13">
        <v>1.8685</v>
      </c>
      <c r="AA58" s="191">
        <v>2.8968381054321592</v>
      </c>
      <c r="AB58" s="13">
        <v>20.669600000000003</v>
      </c>
      <c r="AC58" s="191">
        <v>4.6579867534930504</v>
      </c>
      <c r="AD58" s="13"/>
      <c r="AE58" s="191"/>
      <c r="AF58" s="13">
        <v>3.2308000000000003</v>
      </c>
      <c r="AG58" s="191">
        <v>2.8898594775287902</v>
      </c>
      <c r="AH58" s="13">
        <v>4.6214000000000004</v>
      </c>
      <c r="AI58" s="191">
        <v>2.9649091184489502</v>
      </c>
      <c r="AJ58" s="13">
        <v>21.8718</v>
      </c>
      <c r="AK58" s="191">
        <v>4.4357298896295676</v>
      </c>
      <c r="AL58" s="13">
        <v>13.793299999999999</v>
      </c>
      <c r="AM58" s="191">
        <v>2.34134057839676</v>
      </c>
      <c r="AN58" s="13">
        <v>8.9132000000000016</v>
      </c>
      <c r="AO58" s="191">
        <v>1.39763822196293</v>
      </c>
      <c r="AP58" s="13"/>
      <c r="AQ58" s="191"/>
      <c r="AR58" s="13"/>
      <c r="AS58" s="191"/>
      <c r="AT58" s="13"/>
      <c r="AU58" s="191"/>
      <c r="AV58" s="13"/>
      <c r="AW58" s="191"/>
      <c r="AX58" s="13"/>
      <c r="AY58" s="191"/>
      <c r="AZ58" s="13"/>
      <c r="BA58" s="191"/>
      <c r="BB58" s="13"/>
      <c r="BC58" s="191"/>
    </row>
    <row r="59" spans="1:55" s="850" customFormat="1" ht="12.75" customHeight="1">
      <c r="A59" s="1178" t="s">
        <v>4243</v>
      </c>
      <c r="B59" s="1178" t="s">
        <v>4243</v>
      </c>
      <c r="C59" s="1178" t="s">
        <v>4244</v>
      </c>
      <c r="D59" s="13"/>
      <c r="E59" s="191"/>
      <c r="F59" s="13"/>
      <c r="G59" s="191" t="s">
        <v>4271</v>
      </c>
      <c r="H59" s="13"/>
      <c r="I59" s="191" t="s">
        <v>4717</v>
      </c>
      <c r="J59" s="13"/>
      <c r="K59" s="191" t="s">
        <v>4873</v>
      </c>
      <c r="L59" s="13"/>
      <c r="M59" s="191" t="s">
        <v>4271</v>
      </c>
      <c r="N59" s="13"/>
      <c r="O59" s="13" t="s">
        <v>5052</v>
      </c>
      <c r="P59" s="13"/>
      <c r="Q59" s="191" t="s">
        <v>5084</v>
      </c>
      <c r="R59" s="13"/>
      <c r="S59" s="191" t="s">
        <v>5159</v>
      </c>
      <c r="T59" s="13"/>
      <c r="U59" s="191" t="s">
        <v>5223</v>
      </c>
      <c r="V59" s="13"/>
      <c r="W59" s="191" t="s">
        <v>5297</v>
      </c>
      <c r="X59" s="13"/>
      <c r="Y59" s="191" t="s">
        <v>5364</v>
      </c>
      <c r="Z59" s="13"/>
      <c r="AA59" s="191" t="s">
        <v>5364</v>
      </c>
      <c r="AB59" s="13"/>
      <c r="AC59" s="191" t="s">
        <v>5492</v>
      </c>
      <c r="AD59" s="13"/>
      <c r="AE59" s="191"/>
      <c r="AF59" s="13"/>
      <c r="AG59" s="191" t="s">
        <v>5591</v>
      </c>
      <c r="AH59" s="13"/>
      <c r="AI59" s="191" t="s">
        <v>5642</v>
      </c>
      <c r="AJ59" s="13"/>
      <c r="AK59" s="191" t="s">
        <v>5694</v>
      </c>
      <c r="AL59" s="13"/>
      <c r="AM59" s="191" t="s">
        <v>5753</v>
      </c>
      <c r="AN59" s="13"/>
      <c r="AO59" s="191" t="s">
        <v>5812</v>
      </c>
      <c r="AP59" s="13"/>
      <c r="AQ59" s="191"/>
      <c r="AR59" s="13"/>
      <c r="AS59" s="191"/>
      <c r="AT59" s="13"/>
      <c r="AU59" s="191"/>
      <c r="AV59" s="13"/>
      <c r="AW59" s="191"/>
      <c r="AX59" s="13"/>
      <c r="AY59" s="191"/>
      <c r="AZ59" s="13"/>
      <c r="BA59" s="191"/>
      <c r="BB59" s="13"/>
      <c r="BC59" s="191"/>
    </row>
    <row r="60" spans="1:55" s="20" customFormat="1" ht="12.75" customHeight="1">
      <c r="A60" s="507" t="s">
        <v>966</v>
      </c>
      <c r="B60" s="507" t="s">
        <v>199</v>
      </c>
      <c r="C60" s="513" t="s">
        <v>967</v>
      </c>
      <c r="D60" s="13">
        <f>F60+H60+J60+L60+N60+P60+R60+T60+V60+X60+Z60+AB60</f>
        <v>149.61840000000001</v>
      </c>
      <c r="E60" s="191">
        <f>AVERAGE(G60,I60,K60,M60,O60,Q60,S60,U60,W60,Y60,AA60,AC60)</f>
        <v>3.4745392237327284</v>
      </c>
      <c r="F60" s="13">
        <v>22.776499999999999</v>
      </c>
      <c r="G60" s="191">
        <v>4.54640133470902</v>
      </c>
      <c r="H60" s="13">
        <v>5.4550999999999998</v>
      </c>
      <c r="I60" s="191">
        <v>3.065417315906215</v>
      </c>
      <c r="J60" s="13">
        <v>19.8291</v>
      </c>
      <c r="K60" s="191">
        <v>3.6112509392761147</v>
      </c>
      <c r="L60" s="13">
        <v>7.4962999999999997</v>
      </c>
      <c r="M60" s="191">
        <v>4.7037513173165397</v>
      </c>
      <c r="N60" s="13">
        <v>21.217599999999997</v>
      </c>
      <c r="O60" s="191">
        <v>6.5813257390091193</v>
      </c>
      <c r="P60" s="13">
        <v>6.2877999999999998</v>
      </c>
      <c r="Q60" s="191">
        <v>2.5714628327872999</v>
      </c>
      <c r="R60" s="13">
        <v>7.3523999999999994</v>
      </c>
      <c r="S60" s="191">
        <v>3.2216797236276604</v>
      </c>
      <c r="T60" s="13">
        <v>4.7326000000000006</v>
      </c>
      <c r="U60" s="191">
        <v>2.3501901703080801</v>
      </c>
      <c r="V60" s="13">
        <v>10.3079</v>
      </c>
      <c r="W60" s="191">
        <v>2.36126854160401</v>
      </c>
      <c r="X60" s="13">
        <v>12.811200000000001</v>
      </c>
      <c r="Y60" s="191">
        <v>3.09355930748095</v>
      </c>
      <c r="Z60" s="13">
        <v>20.528100000000002</v>
      </c>
      <c r="AA60" s="191">
        <v>2.2218886794199202</v>
      </c>
      <c r="AB60" s="13">
        <v>10.823799999999999</v>
      </c>
      <c r="AC60" s="191">
        <v>3.3662747833478104</v>
      </c>
      <c r="AD60" s="13"/>
      <c r="AE60" s="191"/>
      <c r="AF60" s="13">
        <v>24.311900000000001</v>
      </c>
      <c r="AG60" s="191">
        <v>3.1240045409861001</v>
      </c>
      <c r="AH60" s="13">
        <v>6.7771999999999997</v>
      </c>
      <c r="AI60" s="191">
        <v>1.6811190462137799</v>
      </c>
      <c r="AJ60" s="13">
        <v>4.4553000000000003</v>
      </c>
      <c r="AK60" s="191">
        <v>2.4357351917940426</v>
      </c>
      <c r="AL60" s="13">
        <v>10.944799999999999</v>
      </c>
      <c r="AM60" s="191">
        <v>2.28213580878591</v>
      </c>
      <c r="AN60" s="13">
        <v>9.1241000000000003</v>
      </c>
      <c r="AO60" s="191">
        <v>3.1313399677776399</v>
      </c>
      <c r="AP60" s="13"/>
      <c r="AQ60" s="191"/>
      <c r="AR60" s="13"/>
      <c r="AS60" s="191"/>
      <c r="AT60" s="13"/>
      <c r="AU60" s="191"/>
      <c r="AV60" s="13"/>
      <c r="AW60" s="191"/>
      <c r="AX60" s="13"/>
      <c r="AY60" s="191"/>
      <c r="AZ60" s="13"/>
      <c r="BA60" s="191"/>
      <c r="BB60" s="13"/>
      <c r="BC60" s="191"/>
    </row>
    <row r="61" spans="1:55" s="850" customFormat="1" ht="12.75" customHeight="1">
      <c r="A61" s="1178" t="s">
        <v>4243</v>
      </c>
      <c r="B61" s="1178" t="s">
        <v>4243</v>
      </c>
      <c r="C61" s="1178" t="s">
        <v>4244</v>
      </c>
      <c r="D61" s="13"/>
      <c r="E61" s="191"/>
      <c r="F61" s="13"/>
      <c r="G61" s="191" t="s">
        <v>4272</v>
      </c>
      <c r="H61" s="13"/>
      <c r="I61" s="191" t="s">
        <v>4718</v>
      </c>
      <c r="J61" s="13"/>
      <c r="K61" s="191" t="s">
        <v>4874</v>
      </c>
      <c r="L61" s="13"/>
      <c r="M61" s="191" t="s">
        <v>4945</v>
      </c>
      <c r="N61" s="13"/>
      <c r="O61" s="13" t="s">
        <v>5053</v>
      </c>
      <c r="P61" s="13"/>
      <c r="Q61" s="191" t="s">
        <v>5085</v>
      </c>
      <c r="R61" s="13"/>
      <c r="S61" s="191" t="s">
        <v>5160</v>
      </c>
      <c r="T61" s="13"/>
      <c r="U61" s="191" t="s">
        <v>5224</v>
      </c>
      <c r="V61" s="13"/>
      <c r="W61" s="191" t="s">
        <v>5298</v>
      </c>
      <c r="X61" s="13"/>
      <c r="Y61" s="191" t="s">
        <v>5365</v>
      </c>
      <c r="Z61" s="13"/>
      <c r="AA61" s="191" t="s">
        <v>5415</v>
      </c>
      <c r="AB61" s="13"/>
      <c r="AC61" s="191" t="s">
        <v>5493</v>
      </c>
      <c r="AD61" s="13"/>
      <c r="AE61" s="191"/>
      <c r="AF61" s="13"/>
      <c r="AG61" s="191" t="s">
        <v>5592</v>
      </c>
      <c r="AH61" s="13"/>
      <c r="AI61" s="191" t="s">
        <v>5643</v>
      </c>
      <c r="AJ61" s="13"/>
      <c r="AK61" s="191" t="s">
        <v>5695</v>
      </c>
      <c r="AL61" s="13"/>
      <c r="AM61" s="191" t="s">
        <v>5754</v>
      </c>
      <c r="AN61" s="13"/>
      <c r="AO61" s="191" t="s">
        <v>5813</v>
      </c>
      <c r="AP61" s="13"/>
      <c r="AQ61" s="191"/>
      <c r="AR61" s="13"/>
      <c r="AS61" s="191"/>
      <c r="AT61" s="13"/>
      <c r="AU61" s="191"/>
      <c r="AV61" s="13"/>
      <c r="AW61" s="191"/>
      <c r="AX61" s="13"/>
      <c r="AY61" s="191"/>
      <c r="AZ61" s="13"/>
      <c r="BA61" s="191"/>
      <c r="BB61" s="13"/>
      <c r="BC61" s="191"/>
    </row>
    <row r="62" spans="1:55" s="20" customFormat="1" ht="12.75" customHeight="1">
      <c r="A62" s="507" t="s">
        <v>968</v>
      </c>
      <c r="B62" s="507" t="s">
        <v>200</v>
      </c>
      <c r="C62" s="513" t="s">
        <v>969</v>
      </c>
      <c r="D62" s="13">
        <f>F62+H62+J62+L62+N62+P62+R62+T62+V62+X62+Z62+AB62</f>
        <v>411.19330000000002</v>
      </c>
      <c r="E62" s="191">
        <f>AVERAGE(G62,I62,K62,M62,O62,Q62,S62,U62,W62,Y62,AA62,AC62)</f>
        <v>4.6981190047413497</v>
      </c>
      <c r="F62" s="13">
        <v>48.576799999999999</v>
      </c>
      <c r="G62" s="191">
        <v>4.201557904184714</v>
      </c>
      <c r="H62" s="13">
        <v>26.7257</v>
      </c>
      <c r="I62" s="191">
        <v>4.9473433062557755</v>
      </c>
      <c r="J62" s="13">
        <v>24.4145</v>
      </c>
      <c r="K62" s="191">
        <v>4.7984511663151004</v>
      </c>
      <c r="L62" s="13">
        <v>14.499499999999999</v>
      </c>
      <c r="M62" s="191">
        <v>4.6069218938584093</v>
      </c>
      <c r="N62" s="13">
        <v>67.579899999999995</v>
      </c>
      <c r="O62" s="191">
        <v>5.5779376708163193</v>
      </c>
      <c r="P62" s="13">
        <v>49.972900000000003</v>
      </c>
      <c r="Q62" s="191">
        <v>7.0970182638990282</v>
      </c>
      <c r="R62" s="13">
        <v>14.347899999999999</v>
      </c>
      <c r="S62" s="191">
        <v>3.8292193282640699</v>
      </c>
      <c r="T62" s="13">
        <v>18.531600000000001</v>
      </c>
      <c r="U62" s="191">
        <v>3.7722325649161399</v>
      </c>
      <c r="V62" s="13">
        <v>25.301099999999998</v>
      </c>
      <c r="W62" s="191">
        <v>4.92820466303837</v>
      </c>
      <c r="X62" s="13">
        <v>21.166700000000002</v>
      </c>
      <c r="Y62" s="191">
        <v>3.4601342675050897</v>
      </c>
      <c r="Z62" s="13">
        <v>15.6615</v>
      </c>
      <c r="AA62" s="191">
        <v>3.3419761836350301</v>
      </c>
      <c r="AB62" s="13">
        <v>84.415199999999999</v>
      </c>
      <c r="AC62" s="191">
        <v>5.8164308442081492</v>
      </c>
      <c r="AD62" s="13"/>
      <c r="AE62" s="191"/>
      <c r="AF62" s="13">
        <v>30.419599999999999</v>
      </c>
      <c r="AG62" s="191">
        <v>3.2877166695157096</v>
      </c>
      <c r="AH62" s="13">
        <v>14.58</v>
      </c>
      <c r="AI62" s="191">
        <v>3.4566999314128903</v>
      </c>
      <c r="AJ62" s="13">
        <v>35.389499999999998</v>
      </c>
      <c r="AK62" s="191">
        <v>4.153524124387177</v>
      </c>
      <c r="AL62" s="13">
        <v>23.729500000000002</v>
      </c>
      <c r="AM62" s="191">
        <v>3.10701409637793</v>
      </c>
      <c r="AN62" s="13">
        <v>51.4236</v>
      </c>
      <c r="AO62" s="191">
        <v>4.9744714294603991</v>
      </c>
      <c r="AP62" s="13"/>
      <c r="AQ62" s="191"/>
      <c r="AR62" s="13"/>
      <c r="AS62" s="191"/>
      <c r="AT62" s="13"/>
      <c r="AU62" s="191"/>
      <c r="AV62" s="13"/>
      <c r="AW62" s="191"/>
      <c r="AX62" s="13"/>
      <c r="AY62" s="191"/>
      <c r="AZ62" s="13"/>
      <c r="BA62" s="191"/>
      <c r="BB62" s="13"/>
      <c r="BC62" s="191"/>
    </row>
    <row r="63" spans="1:55" s="850" customFormat="1" ht="12.75" customHeight="1">
      <c r="A63" s="1178" t="s">
        <v>4243</v>
      </c>
      <c r="B63" s="1178" t="s">
        <v>4243</v>
      </c>
      <c r="C63" s="1178" t="s">
        <v>4244</v>
      </c>
      <c r="D63" s="13"/>
      <c r="E63" s="191"/>
      <c r="F63" s="13"/>
      <c r="G63" s="191" t="s">
        <v>4273</v>
      </c>
      <c r="H63" s="13"/>
      <c r="I63" s="191" t="s">
        <v>4719</v>
      </c>
      <c r="J63" s="13"/>
      <c r="K63" s="191" t="s">
        <v>4875</v>
      </c>
      <c r="L63" s="13"/>
      <c r="M63" s="191" t="s">
        <v>4946</v>
      </c>
      <c r="N63" s="13"/>
      <c r="O63" s="13" t="s">
        <v>5054</v>
      </c>
      <c r="P63" s="13"/>
      <c r="Q63" s="191" t="s">
        <v>5086</v>
      </c>
      <c r="R63" s="13"/>
      <c r="S63" s="191" t="s">
        <v>5161</v>
      </c>
      <c r="T63" s="13"/>
      <c r="U63" s="191" t="s">
        <v>5225</v>
      </c>
      <c r="V63" s="13"/>
      <c r="W63" s="191" t="s">
        <v>5161</v>
      </c>
      <c r="X63" s="13"/>
      <c r="Y63" s="191" t="s">
        <v>5366</v>
      </c>
      <c r="Z63" s="13"/>
      <c r="AA63" s="191" t="s">
        <v>5414</v>
      </c>
      <c r="AB63" s="13"/>
      <c r="AC63" s="191" t="s">
        <v>5494</v>
      </c>
      <c r="AD63" s="13"/>
      <c r="AE63" s="191"/>
      <c r="AF63" s="13"/>
      <c r="AG63" s="191" t="s">
        <v>5593</v>
      </c>
      <c r="AH63" s="13"/>
      <c r="AI63" s="191" t="s">
        <v>5644</v>
      </c>
      <c r="AJ63" s="13"/>
      <c r="AK63" s="191" t="s">
        <v>5696</v>
      </c>
      <c r="AL63" s="13"/>
      <c r="AM63" s="191" t="s">
        <v>5755</v>
      </c>
      <c r="AN63" s="13"/>
      <c r="AO63" s="191" t="s">
        <v>5814</v>
      </c>
      <c r="AP63" s="13"/>
      <c r="AQ63" s="191"/>
      <c r="AR63" s="13"/>
      <c r="AS63" s="191"/>
      <c r="AT63" s="13"/>
      <c r="AU63" s="191"/>
      <c r="AV63" s="13"/>
      <c r="AW63" s="191"/>
      <c r="AX63" s="13"/>
      <c r="AY63" s="191"/>
      <c r="AZ63" s="13"/>
      <c r="BA63" s="191"/>
      <c r="BB63" s="13"/>
      <c r="BC63" s="191"/>
    </row>
    <row r="64" spans="1:55" s="20" customFormat="1" ht="12.75" customHeight="1">
      <c r="A64" s="507" t="s">
        <v>4205</v>
      </c>
      <c r="B64" s="507" t="s">
        <v>3959</v>
      </c>
      <c r="C64" s="513" t="s">
        <v>4157</v>
      </c>
      <c r="D64" s="13">
        <f>F64+H64+J64+L64+N64+P64+R64+T64+V64+X64+Z64+AB64</f>
        <v>1736.7198999999998</v>
      </c>
      <c r="E64" s="191">
        <f>AVERAGE(G64,I64,K64,M64,O64,Q64,S64,U64,W64,Y64,AA64,AC64)</f>
        <v>4.1618491280022765</v>
      </c>
      <c r="F64" s="13">
        <v>375.60320000000002</v>
      </c>
      <c r="G64" s="191">
        <v>4.3819409765412018</v>
      </c>
      <c r="H64" s="13">
        <v>362.87670000000003</v>
      </c>
      <c r="I64" s="191">
        <v>5.5295827949273129</v>
      </c>
      <c r="J64" s="13">
        <v>91.938599999999994</v>
      </c>
      <c r="K64" s="191">
        <v>4.4155826170944534</v>
      </c>
      <c r="L64" s="13">
        <v>83.284600000000012</v>
      </c>
      <c r="M64" s="191">
        <v>3.3347236103673397</v>
      </c>
      <c r="N64" s="13">
        <v>181.0095</v>
      </c>
      <c r="O64" s="191">
        <v>5.2772826177631593</v>
      </c>
      <c r="P64" s="13">
        <v>51.081900000000005</v>
      </c>
      <c r="Q64" s="191">
        <v>3.87884121381546</v>
      </c>
      <c r="R64" s="13">
        <v>92.536299999999997</v>
      </c>
      <c r="S64" s="191">
        <v>4.1562706851257296</v>
      </c>
      <c r="T64" s="13">
        <v>54.808999999999997</v>
      </c>
      <c r="U64" s="191">
        <v>5.0200427484537204</v>
      </c>
      <c r="V64" s="13">
        <v>76.676699999999997</v>
      </c>
      <c r="W64" s="191">
        <v>3.0459881685048997</v>
      </c>
      <c r="X64" s="13">
        <v>213.67929999999998</v>
      </c>
      <c r="Y64" s="191">
        <v>5.3802534499130195</v>
      </c>
      <c r="Z64" s="13">
        <v>118.9482</v>
      </c>
      <c r="AA64" s="191">
        <v>2.5072388737282303</v>
      </c>
      <c r="AB64" s="13">
        <v>34.2759</v>
      </c>
      <c r="AC64" s="191">
        <v>3.0144417797927998</v>
      </c>
      <c r="AD64" s="13"/>
      <c r="AE64" s="191"/>
      <c r="AF64" s="13">
        <v>217.00670000000002</v>
      </c>
      <c r="AG64" s="191">
        <v>2.2203768828362698</v>
      </c>
      <c r="AH64" s="13">
        <v>44.8</v>
      </c>
      <c r="AI64" s="191">
        <v>3.74232863839286</v>
      </c>
      <c r="AJ64" s="13">
        <v>35.025800000000004</v>
      </c>
      <c r="AK64" s="191">
        <v>3.71542063279069</v>
      </c>
      <c r="AL64" s="13">
        <v>88.147499999999994</v>
      </c>
      <c r="AM64" s="191">
        <v>3.4791943390340099</v>
      </c>
      <c r="AN64" s="13">
        <v>54.066199999999995</v>
      </c>
      <c r="AO64" s="191">
        <v>3.7721538040402298</v>
      </c>
      <c r="AP64" s="13"/>
      <c r="AQ64" s="191"/>
      <c r="AR64" s="13"/>
      <c r="AS64" s="191"/>
      <c r="AT64" s="13"/>
      <c r="AU64" s="191"/>
      <c r="AV64" s="13"/>
      <c r="AW64" s="191"/>
      <c r="AX64" s="13"/>
      <c r="AY64" s="191"/>
      <c r="AZ64" s="13"/>
      <c r="BA64" s="191"/>
      <c r="BB64" s="13"/>
      <c r="BC64" s="191"/>
    </row>
    <row r="65" spans="1:55" s="20" customFormat="1" ht="12.75" customHeight="1">
      <c r="A65" s="1178" t="s">
        <v>4243</v>
      </c>
      <c r="B65" s="1178" t="s">
        <v>4243</v>
      </c>
      <c r="C65" s="1178" t="s">
        <v>4244</v>
      </c>
      <c r="D65" s="13"/>
      <c r="E65" s="191"/>
      <c r="F65" s="13"/>
      <c r="G65" s="191" t="s">
        <v>4294</v>
      </c>
      <c r="H65" s="13"/>
      <c r="I65" s="191" t="s">
        <v>4741</v>
      </c>
      <c r="J65" s="13"/>
      <c r="K65" s="191" t="s">
        <v>4876</v>
      </c>
      <c r="L65" s="13"/>
      <c r="M65" s="191" t="s">
        <v>4919</v>
      </c>
      <c r="N65" s="13"/>
      <c r="O65" s="13" t="s">
        <v>5055</v>
      </c>
      <c r="P65" s="13"/>
      <c r="Q65" s="191" t="s">
        <v>5111</v>
      </c>
      <c r="R65" s="13"/>
      <c r="S65" s="191" t="s">
        <v>5167</v>
      </c>
      <c r="T65" s="13"/>
      <c r="U65" s="191" t="s">
        <v>5232</v>
      </c>
      <c r="V65" s="191"/>
      <c r="W65" s="191" t="s">
        <v>5307</v>
      </c>
      <c r="X65" s="191"/>
      <c r="Y65" s="191" t="s">
        <v>5367</v>
      </c>
      <c r="Z65" s="191"/>
      <c r="AA65" s="191" t="s">
        <v>5416</v>
      </c>
      <c r="AB65" s="191"/>
      <c r="AC65" s="191" t="s">
        <v>5495</v>
      </c>
      <c r="AD65" s="13"/>
      <c r="AE65" s="191"/>
      <c r="AF65" s="191"/>
      <c r="AG65" s="191" t="s">
        <v>5594</v>
      </c>
      <c r="AH65" s="191"/>
      <c r="AI65" s="191" t="s">
        <v>5645</v>
      </c>
      <c r="AJ65" s="13"/>
      <c r="AK65" s="191" t="s">
        <v>5701</v>
      </c>
      <c r="AL65" s="13"/>
      <c r="AM65" s="191" t="s">
        <v>5760</v>
      </c>
      <c r="AN65" s="13"/>
      <c r="AO65" s="191" t="s">
        <v>5820</v>
      </c>
      <c r="AP65" s="13"/>
      <c r="AQ65" s="191"/>
      <c r="AR65" s="13"/>
      <c r="AS65" s="191"/>
      <c r="AT65" s="13"/>
      <c r="AU65" s="191"/>
      <c r="AV65" s="191"/>
      <c r="AW65" s="191"/>
      <c r="AX65" s="191"/>
      <c r="AY65" s="191"/>
      <c r="AZ65" s="191"/>
      <c r="BA65" s="191"/>
      <c r="BB65" s="191"/>
      <c r="BC65" s="191"/>
    </row>
    <row r="66" spans="1:55" s="20" customFormat="1" ht="12.75" customHeight="1">
      <c r="A66" s="507" t="s">
        <v>4206</v>
      </c>
      <c r="B66" s="507" t="s">
        <v>3960</v>
      </c>
      <c r="C66" s="513" t="s">
        <v>4207</v>
      </c>
      <c r="D66" s="13">
        <f>F66+H66+J66+L66+N66+P66+R66+T66+V66+X66+Z66+AB66</f>
        <v>32.5807</v>
      </c>
      <c r="E66" s="191">
        <f>AVERAGE(G66,I66,K66,M66,O66,Q66,S66,U66,W66,Y66,AA66,AC66)</f>
        <v>5.8043183932724967</v>
      </c>
      <c r="F66" s="13">
        <v>1.2901</v>
      </c>
      <c r="G66" s="191">
        <v>6.58901170451903</v>
      </c>
      <c r="H66" s="13">
        <v>0.46639999999999998</v>
      </c>
      <c r="I66" s="191">
        <v>6.9234541166380783</v>
      </c>
      <c r="J66" s="13">
        <v>0.45700000000000002</v>
      </c>
      <c r="K66" s="191">
        <v>6.7061619256017506</v>
      </c>
      <c r="L66" s="13">
        <v>0.41260000000000002</v>
      </c>
      <c r="M66" s="191">
        <v>7.0817644207464898</v>
      </c>
      <c r="N66" s="13">
        <v>1.7646999999999999</v>
      </c>
      <c r="O66" s="191">
        <v>6.2576556921856401</v>
      </c>
      <c r="P66" s="13">
        <v>1.0432999999999999</v>
      </c>
      <c r="Q66" s="191">
        <v>10.555465350330699</v>
      </c>
      <c r="R66" s="13">
        <v>1.1876000000000002</v>
      </c>
      <c r="S66" s="191">
        <v>5.860561636914789</v>
      </c>
      <c r="T66" s="13">
        <v>11.1883</v>
      </c>
      <c r="U66" s="191">
        <v>4.4807352323409297</v>
      </c>
      <c r="V66" s="13">
        <v>3.0931999999999999</v>
      </c>
      <c r="W66" s="191">
        <v>3.547136945558</v>
      </c>
      <c r="X66" s="13">
        <v>2.3772000000000002</v>
      </c>
      <c r="Y66" s="191">
        <v>7.5611374726569105</v>
      </c>
      <c r="Z66" s="13">
        <v>0.9274</v>
      </c>
      <c r="AA66" s="191">
        <v>3.5114643088203596</v>
      </c>
      <c r="AB66" s="13">
        <v>8.3728999999999996</v>
      </c>
      <c r="AC66" s="191">
        <v>0.57727191295727898</v>
      </c>
      <c r="AD66" s="13"/>
      <c r="AE66" s="191"/>
      <c r="AF66" s="13">
        <v>35.2973</v>
      </c>
      <c r="AG66" s="191">
        <v>7.9961213747227085</v>
      </c>
      <c r="AH66" s="13">
        <v>0.41089999999999999</v>
      </c>
      <c r="AI66" s="191">
        <v>7.1375249452421512</v>
      </c>
      <c r="AJ66" s="13">
        <v>0.36249999999999999</v>
      </c>
      <c r="AK66" s="191">
        <v>10.9617986206897</v>
      </c>
      <c r="AL66" s="13">
        <v>9.1056000000000008</v>
      </c>
      <c r="AM66" s="191">
        <v>4.7881989105605296</v>
      </c>
      <c r="AN66" s="13">
        <v>1.3825999999999998</v>
      </c>
      <c r="AO66" s="191">
        <v>3.6395761608563602</v>
      </c>
      <c r="AP66" s="13"/>
      <c r="AQ66" s="191"/>
      <c r="AR66" s="13"/>
      <c r="AS66" s="191"/>
      <c r="AT66" s="13"/>
      <c r="AU66" s="191"/>
      <c r="AV66" s="13"/>
      <c r="AW66" s="191"/>
      <c r="AX66" s="13"/>
      <c r="AY66" s="191"/>
      <c r="AZ66" s="13"/>
      <c r="BA66" s="191"/>
      <c r="BB66" s="13"/>
      <c r="BC66" s="191"/>
    </row>
    <row r="67" spans="1:55" s="20" customFormat="1" ht="12.75" customHeight="1" thickBot="1">
      <c r="A67" s="1179" t="s">
        <v>4243</v>
      </c>
      <c r="B67" s="1179" t="s">
        <v>4243</v>
      </c>
      <c r="C67" s="1179" t="s">
        <v>4244</v>
      </c>
      <c r="D67" s="146"/>
      <c r="E67" s="146"/>
      <c r="F67" s="146"/>
      <c r="G67" s="146" t="s">
        <v>4295</v>
      </c>
      <c r="H67" s="146"/>
      <c r="I67" s="208" t="s">
        <v>4742</v>
      </c>
      <c r="J67" s="146"/>
      <c r="K67" s="146" t="s">
        <v>4877</v>
      </c>
      <c r="L67" s="146"/>
      <c r="M67" s="146" t="s">
        <v>4295</v>
      </c>
      <c r="N67" s="146"/>
      <c r="O67" s="208" t="s">
        <v>5056</v>
      </c>
      <c r="P67" s="146"/>
      <c r="Q67" s="146" t="s">
        <v>5112</v>
      </c>
      <c r="R67" s="146"/>
      <c r="S67" s="146" t="s">
        <v>5168</v>
      </c>
      <c r="T67" s="146"/>
      <c r="U67" s="146" t="s">
        <v>5168</v>
      </c>
      <c r="V67" s="208"/>
      <c r="W67" s="208" t="s">
        <v>5306</v>
      </c>
      <c r="X67" s="208"/>
      <c r="Y67" s="208" t="s">
        <v>4704</v>
      </c>
      <c r="Z67" s="208"/>
      <c r="AA67" s="208" t="s">
        <v>5306</v>
      </c>
      <c r="AB67" s="208"/>
      <c r="AC67" s="208" t="s">
        <v>5471</v>
      </c>
      <c r="AD67" s="146"/>
      <c r="AE67" s="146"/>
      <c r="AF67" s="208"/>
      <c r="AG67" s="208" t="s">
        <v>5595</v>
      </c>
      <c r="AH67" s="208"/>
      <c r="AI67" s="208" t="s">
        <v>5646</v>
      </c>
      <c r="AJ67" s="146"/>
      <c r="AK67" s="208" t="s">
        <v>5615</v>
      </c>
      <c r="AL67" s="146"/>
      <c r="AM67" s="208" t="s">
        <v>5761</v>
      </c>
      <c r="AN67" s="146"/>
      <c r="AO67" s="208" t="s">
        <v>5761</v>
      </c>
      <c r="AP67" s="146"/>
      <c r="AQ67" s="208"/>
      <c r="AR67" s="146"/>
      <c r="AS67" s="146"/>
      <c r="AT67" s="146"/>
      <c r="AU67" s="146"/>
      <c r="AV67" s="208"/>
      <c r="AW67" s="208"/>
      <c r="AX67" s="208"/>
      <c r="AY67" s="208"/>
      <c r="AZ67" s="208"/>
      <c r="BA67" s="208"/>
      <c r="BB67" s="208"/>
      <c r="BC67" s="208"/>
    </row>
    <row r="68" spans="1:55" s="20" customFormat="1" ht="5.0999999999999996" customHeight="1">
      <c r="D68" s="501"/>
      <c r="E68" s="501"/>
      <c r="F68" s="501"/>
      <c r="G68" s="501"/>
      <c r="H68" s="501"/>
      <c r="I68" s="501"/>
      <c r="J68" s="501"/>
      <c r="K68" s="501"/>
      <c r="L68" s="501"/>
      <c r="M68" s="501"/>
      <c r="N68" s="501"/>
      <c r="O68" s="501"/>
      <c r="P68" s="501"/>
      <c r="Q68" s="501"/>
      <c r="R68" s="501"/>
      <c r="S68" s="501"/>
      <c r="T68" s="501"/>
      <c r="U68" s="501"/>
      <c r="V68" s="501"/>
      <c r="W68" s="501"/>
      <c r="X68" s="501"/>
      <c r="Y68" s="501"/>
      <c r="Z68" s="501"/>
      <c r="AA68" s="501"/>
      <c r="AB68" s="501"/>
      <c r="AD68" s="501"/>
      <c r="AE68" s="501"/>
      <c r="AF68" s="501"/>
      <c r="AG68" s="501"/>
      <c r="AH68" s="501"/>
      <c r="AI68" s="501"/>
      <c r="AJ68" s="501"/>
      <c r="AK68" s="501"/>
      <c r="AL68" s="501"/>
      <c r="AM68" s="501"/>
      <c r="AN68" s="501"/>
      <c r="AO68" s="501"/>
      <c r="AP68" s="501"/>
      <c r="AQ68" s="501"/>
      <c r="AR68" s="501"/>
      <c r="AS68" s="501"/>
      <c r="AT68" s="501"/>
      <c r="AU68" s="501"/>
      <c r="AV68" s="501"/>
      <c r="AW68" s="501"/>
      <c r="AX68" s="501"/>
      <c r="AY68" s="501"/>
      <c r="AZ68" s="501"/>
      <c r="BA68" s="501"/>
      <c r="BB68" s="501"/>
    </row>
    <row r="69" spans="1:55" s="20" customFormat="1" ht="12.75" customHeight="1">
      <c r="A69" s="20" t="s">
        <v>2543</v>
      </c>
      <c r="B69" s="20" t="s">
        <v>2544</v>
      </c>
      <c r="C69" s="20" t="s">
        <v>2545</v>
      </c>
    </row>
    <row r="70" spans="1:55" s="20" customFormat="1" ht="12.75" customHeight="1">
      <c r="A70" s="22" t="s">
        <v>2546</v>
      </c>
      <c r="B70" s="22" t="s">
        <v>2548</v>
      </c>
      <c r="C70" s="22" t="s">
        <v>2547</v>
      </c>
      <c r="D70" s="1054"/>
      <c r="E70" s="1054"/>
      <c r="F70" s="1054"/>
      <c r="G70" s="1054"/>
      <c r="H70" s="1054"/>
      <c r="I70" s="1054"/>
      <c r="J70" s="1054"/>
      <c r="K70" s="1054"/>
      <c r="L70" s="1054"/>
      <c r="M70" s="1054"/>
      <c r="N70" s="1054"/>
      <c r="O70" s="1054"/>
      <c r="P70" s="1054"/>
      <c r="Q70" s="1054"/>
      <c r="R70" s="1054"/>
      <c r="S70" s="1054"/>
      <c r="T70" s="1054"/>
      <c r="U70" s="1054"/>
      <c r="V70" s="1054"/>
      <c r="W70" s="1054"/>
      <c r="X70" s="1054"/>
      <c r="Y70" s="1054"/>
      <c r="Z70" s="1054"/>
      <c r="AA70" s="1054"/>
      <c r="AB70" s="1054"/>
      <c r="AC70" s="1054"/>
      <c r="AD70" s="1054"/>
      <c r="AE70" s="1054"/>
      <c r="AF70" s="1054"/>
      <c r="AG70" s="1054"/>
      <c r="AH70" s="1054"/>
      <c r="AI70" s="1054"/>
      <c r="AJ70" s="1054"/>
      <c r="AK70" s="1054"/>
      <c r="AL70" s="1054"/>
      <c r="AM70" s="1054"/>
      <c r="AN70" s="1054"/>
      <c r="AO70" s="1054"/>
      <c r="AP70" s="1054"/>
      <c r="AQ70" s="1054"/>
      <c r="AR70" s="1054"/>
      <c r="AS70" s="1054"/>
      <c r="AT70" s="1054"/>
      <c r="AU70" s="1054"/>
      <c r="AV70" s="1054"/>
      <c r="AW70" s="1054"/>
      <c r="AX70" s="1054"/>
      <c r="AY70" s="1054"/>
      <c r="AZ70" s="1054"/>
      <c r="BA70" s="1054"/>
      <c r="BB70" s="1054"/>
      <c r="BC70" s="1054"/>
    </row>
    <row r="71" spans="1:55" s="20" customFormat="1" ht="12.75" customHeight="1">
      <c r="A71" s="20" t="s">
        <v>4974</v>
      </c>
      <c r="B71" s="20" t="s">
        <v>4229</v>
      </c>
      <c r="C71" s="20" t="s">
        <v>4230</v>
      </c>
      <c r="D71" s="1054"/>
      <c r="E71" s="1054"/>
      <c r="F71" s="1054"/>
      <c r="G71" s="1054"/>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4"/>
      <c r="AY71" s="1054"/>
      <c r="AZ71" s="1054"/>
      <c r="BA71" s="1054"/>
      <c r="BB71" s="1054"/>
      <c r="BC71" s="1054"/>
    </row>
  </sheetData>
  <mergeCells count="31">
    <mergeCell ref="A6:A10"/>
    <mergeCell ref="B6:B10"/>
    <mergeCell ref="C6:C10"/>
    <mergeCell ref="D6:E7"/>
    <mergeCell ref="F6:AC6"/>
    <mergeCell ref="F7:G7"/>
    <mergeCell ref="H7:I7"/>
    <mergeCell ref="J7:K7"/>
    <mergeCell ref="L7:M7"/>
    <mergeCell ref="N7:O7"/>
    <mergeCell ref="AB7:AC7"/>
    <mergeCell ref="P7:Q7"/>
    <mergeCell ref="R7:S7"/>
    <mergeCell ref="T7:U7"/>
    <mergeCell ref="V7:W7"/>
    <mergeCell ref="X7:Y7"/>
    <mergeCell ref="Z7:AA7"/>
    <mergeCell ref="AD6:AE7"/>
    <mergeCell ref="AF6:BC6"/>
    <mergeCell ref="AF7:AG7"/>
    <mergeCell ref="AH7:AI7"/>
    <mergeCell ref="AJ7:AK7"/>
    <mergeCell ref="AL7:AM7"/>
    <mergeCell ref="AN7:AO7"/>
    <mergeCell ref="AP7:AQ7"/>
    <mergeCell ref="AR7:AS7"/>
    <mergeCell ref="AT7:AU7"/>
    <mergeCell ref="AV7:AW7"/>
    <mergeCell ref="AX7:AY7"/>
    <mergeCell ref="AZ7:BA7"/>
    <mergeCell ref="BB7:BC7"/>
  </mergeCells>
  <hyperlinks>
    <hyperlink ref="A1" location="Содержание!A1" display="Вернутся в СОДЕРЖАНИЕ"/>
    <hyperlink ref="C1" location="Содержание!A1" display="Вернутся в СОДЕРЖАНИЕ"/>
    <hyperlink ref="B1" location="Содержание!A1" display="Вернутся в СОДЕРЖАНИЕ"/>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9"/>
  <sheetViews>
    <sheetView zoomScale="80" zoomScaleNormal="80" workbookViewId="0">
      <pane xSplit="3" ySplit="10" topLeftCell="AB23"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55" width="14.5703125" style="24" customWidth="1"/>
    <col min="56" max="16384" width="9.140625" style="24"/>
  </cols>
  <sheetData>
    <row r="1" spans="1:55" ht="15" customHeight="1">
      <c r="A1" s="49" t="s">
        <v>595</v>
      </c>
      <c r="B1" s="234" t="s">
        <v>202</v>
      </c>
      <c r="C1" s="49" t="s">
        <v>596</v>
      </c>
      <c r="G1" s="337"/>
      <c r="H1" s="337"/>
      <c r="I1" s="337"/>
      <c r="J1" s="337"/>
      <c r="K1" s="337"/>
      <c r="L1" s="337"/>
      <c r="M1" s="337"/>
      <c r="N1" s="337"/>
      <c r="O1" s="337"/>
      <c r="P1" s="337"/>
      <c r="Q1" s="337"/>
      <c r="R1" s="337"/>
      <c r="S1" s="337"/>
      <c r="T1" s="337"/>
      <c r="U1" s="337"/>
      <c r="V1" s="337"/>
      <c r="W1" s="337"/>
      <c r="X1" s="337"/>
      <c r="AG1" s="337"/>
      <c r="AH1" s="337"/>
      <c r="AI1" s="337"/>
      <c r="AJ1" s="337"/>
      <c r="AK1" s="337"/>
      <c r="AL1" s="337"/>
      <c r="AM1" s="337"/>
      <c r="AN1" s="337"/>
      <c r="AO1" s="337"/>
      <c r="AP1" s="337"/>
      <c r="AQ1" s="337"/>
      <c r="AR1" s="337"/>
      <c r="AS1" s="337"/>
      <c r="AT1" s="337"/>
      <c r="AU1" s="337"/>
      <c r="AV1" s="337"/>
      <c r="AW1" s="337"/>
      <c r="AX1" s="337"/>
    </row>
    <row r="2" spans="1:55" ht="5.0999999999999996" customHeight="1">
      <c r="A2" s="49"/>
      <c r="B2" s="49"/>
      <c r="C2" s="49"/>
    </row>
    <row r="3" spans="1:55" s="82" customFormat="1" ht="18.75" customHeight="1">
      <c r="A3" s="86" t="s">
        <v>4826</v>
      </c>
      <c r="B3" s="86" t="s">
        <v>4825</v>
      </c>
      <c r="C3" s="86" t="s">
        <v>4824</v>
      </c>
      <c r="D3" s="846"/>
      <c r="E3" s="846"/>
      <c r="F3" s="846"/>
      <c r="G3" s="846"/>
      <c r="H3" s="846"/>
      <c r="I3" s="846"/>
      <c r="J3" s="846"/>
      <c r="K3" s="846"/>
      <c r="L3" s="846"/>
      <c r="M3" s="846"/>
      <c r="N3" s="846"/>
      <c r="O3" s="846"/>
      <c r="P3" s="846"/>
      <c r="Q3" s="846"/>
      <c r="R3" s="846"/>
      <c r="S3" s="846"/>
      <c r="T3" s="846"/>
      <c r="U3" s="846"/>
      <c r="V3" s="1265"/>
      <c r="W3" s="846"/>
      <c r="X3" s="846"/>
      <c r="AD3" s="846"/>
      <c r="AE3" s="846"/>
      <c r="AF3" s="846"/>
      <c r="AG3" s="846"/>
      <c r="AH3" s="846"/>
      <c r="AI3" s="846"/>
      <c r="AJ3" s="846"/>
      <c r="AK3" s="846"/>
      <c r="AL3" s="846"/>
      <c r="AM3" s="846"/>
      <c r="AN3" s="846"/>
      <c r="AO3" s="846"/>
      <c r="AP3" s="846"/>
      <c r="AQ3" s="846"/>
      <c r="AR3" s="846"/>
      <c r="AS3" s="846"/>
      <c r="AT3" s="846"/>
      <c r="AU3" s="846"/>
      <c r="AV3" s="1265"/>
      <c r="AW3" s="846"/>
      <c r="AX3" s="846"/>
    </row>
    <row r="4" spans="1:55" s="20" customFormat="1" ht="5.0999999999999996" customHeight="1">
      <c r="A4" s="227"/>
      <c r="B4" s="227"/>
      <c r="C4" s="227"/>
    </row>
    <row r="5" spans="1:55" s="20" customFormat="1" ht="12.75" customHeight="1" thickBot="1">
      <c r="A5" s="54" t="s">
        <v>3155</v>
      </c>
      <c r="B5" s="54" t="s">
        <v>3155</v>
      </c>
      <c r="C5" s="54" t="s">
        <v>3156</v>
      </c>
      <c r="D5" s="847"/>
      <c r="E5" s="847"/>
      <c r="F5" s="847"/>
      <c r="G5" s="847"/>
      <c r="H5" s="847"/>
      <c r="I5" s="847"/>
      <c r="J5" s="847"/>
      <c r="K5" s="847"/>
      <c r="L5" s="847"/>
      <c r="M5" s="847"/>
      <c r="N5" s="847"/>
      <c r="O5" s="847"/>
      <c r="P5" s="847"/>
      <c r="Q5" s="847"/>
      <c r="R5" s="847"/>
      <c r="S5" s="847"/>
      <c r="T5" s="847"/>
      <c r="U5" s="847"/>
      <c r="V5" s="847"/>
      <c r="W5" s="847"/>
      <c r="X5" s="847"/>
      <c r="Y5" s="213"/>
      <c r="Z5" s="213"/>
      <c r="AA5" s="213"/>
      <c r="AB5" s="213"/>
      <c r="AC5" s="30"/>
      <c r="AD5" s="847"/>
      <c r="AE5" s="847"/>
      <c r="AF5" s="847"/>
      <c r="AG5" s="847"/>
      <c r="AH5" s="847"/>
      <c r="AI5" s="847"/>
      <c r="AJ5" s="847"/>
      <c r="AK5" s="847"/>
      <c r="AL5" s="847"/>
      <c r="AM5" s="847"/>
      <c r="AN5" s="847"/>
      <c r="AO5" s="847"/>
      <c r="AP5" s="847"/>
      <c r="AQ5" s="847"/>
      <c r="AR5" s="847"/>
      <c r="AS5" s="847"/>
      <c r="AT5" s="847"/>
      <c r="AU5" s="847"/>
      <c r="AV5" s="847"/>
      <c r="AW5" s="847"/>
      <c r="AX5" s="847"/>
      <c r="AY5" s="213"/>
      <c r="AZ5" s="213"/>
      <c r="BA5" s="213"/>
      <c r="BB5" s="213"/>
      <c r="BC5" s="30"/>
    </row>
    <row r="6" spans="1:55" s="22" customFormat="1" ht="17.100000000000001" customHeight="1">
      <c r="A6" s="1445"/>
      <c r="B6" s="1471"/>
      <c r="C6" s="1471"/>
      <c r="D6" s="1457">
        <v>2018</v>
      </c>
      <c r="E6" s="1458"/>
      <c r="F6" s="1469" t="s">
        <v>3862</v>
      </c>
      <c r="G6" s="1469"/>
      <c r="H6" s="1469"/>
      <c r="I6" s="1469"/>
      <c r="J6" s="1469"/>
      <c r="K6" s="1469"/>
      <c r="L6" s="1469"/>
      <c r="M6" s="1469"/>
      <c r="N6" s="1469"/>
      <c r="O6" s="1469"/>
      <c r="P6" s="1469"/>
      <c r="Q6" s="1469"/>
      <c r="R6" s="1469"/>
      <c r="S6" s="1469"/>
      <c r="T6" s="1469"/>
      <c r="U6" s="1469"/>
      <c r="V6" s="1469"/>
      <c r="W6" s="1469"/>
      <c r="X6" s="1469"/>
      <c r="Y6" s="1469"/>
      <c r="Z6" s="1469"/>
      <c r="AA6" s="1469"/>
      <c r="AB6" s="1469"/>
      <c r="AC6" s="1470"/>
      <c r="AD6" s="1457">
        <v>2019</v>
      </c>
      <c r="AE6" s="1458"/>
      <c r="AF6" s="1469" t="s">
        <v>5516</v>
      </c>
      <c r="AG6" s="1469"/>
      <c r="AH6" s="1469"/>
      <c r="AI6" s="1469"/>
      <c r="AJ6" s="1469"/>
      <c r="AK6" s="1469"/>
      <c r="AL6" s="1469"/>
      <c r="AM6" s="1469"/>
      <c r="AN6" s="1469"/>
      <c r="AO6" s="1469"/>
      <c r="AP6" s="1469"/>
      <c r="AQ6" s="1469"/>
      <c r="AR6" s="1469"/>
      <c r="AS6" s="1469"/>
      <c r="AT6" s="1469"/>
      <c r="AU6" s="1469"/>
      <c r="AV6" s="1469"/>
      <c r="AW6" s="1469"/>
      <c r="AX6" s="1469"/>
      <c r="AY6" s="1469"/>
      <c r="AZ6" s="1469"/>
      <c r="BA6" s="1469"/>
      <c r="BB6" s="1469"/>
      <c r="BC6" s="1470"/>
    </row>
    <row r="7" spans="1:55" s="22" customFormat="1" ht="17.100000000000001" customHeight="1">
      <c r="A7" s="1465"/>
      <c r="B7" s="1472"/>
      <c r="C7" s="1472"/>
      <c r="D7" s="1459"/>
      <c r="E7" s="1460"/>
      <c r="F7" s="1468" t="s">
        <v>777</v>
      </c>
      <c r="G7" s="1468"/>
      <c r="H7" s="1468" t="s">
        <v>778</v>
      </c>
      <c r="I7" s="1468"/>
      <c r="J7" s="1468" t="s">
        <v>779</v>
      </c>
      <c r="K7" s="1468"/>
      <c r="L7" s="1468" t="s">
        <v>780</v>
      </c>
      <c r="M7" s="1468"/>
      <c r="N7" s="1468" t="s">
        <v>781</v>
      </c>
      <c r="O7" s="1468"/>
      <c r="P7" s="1468" t="s">
        <v>782</v>
      </c>
      <c r="Q7" s="1468"/>
      <c r="R7" s="1468" t="s">
        <v>783</v>
      </c>
      <c r="S7" s="1468"/>
      <c r="T7" s="1468" t="s">
        <v>784</v>
      </c>
      <c r="U7" s="1468"/>
      <c r="V7" s="1468" t="s">
        <v>785</v>
      </c>
      <c r="W7" s="1468"/>
      <c r="X7" s="1468" t="s">
        <v>786</v>
      </c>
      <c r="Y7" s="1468"/>
      <c r="Z7" s="1468" t="s">
        <v>787</v>
      </c>
      <c r="AA7" s="1468"/>
      <c r="AB7" s="1468" t="s">
        <v>788</v>
      </c>
      <c r="AC7" s="1468"/>
      <c r="AD7" s="1459"/>
      <c r="AE7" s="1460"/>
      <c r="AF7" s="1468" t="s">
        <v>777</v>
      </c>
      <c r="AG7" s="1468"/>
      <c r="AH7" s="1468" t="s">
        <v>778</v>
      </c>
      <c r="AI7" s="1468"/>
      <c r="AJ7" s="1468" t="s">
        <v>779</v>
      </c>
      <c r="AK7" s="1468"/>
      <c r="AL7" s="1468" t="s">
        <v>780</v>
      </c>
      <c r="AM7" s="1468"/>
      <c r="AN7" s="1468" t="s">
        <v>781</v>
      </c>
      <c r="AO7" s="1468"/>
      <c r="AP7" s="1468" t="s">
        <v>782</v>
      </c>
      <c r="AQ7" s="1468"/>
      <c r="AR7" s="1468" t="s">
        <v>783</v>
      </c>
      <c r="AS7" s="1468"/>
      <c r="AT7" s="1468" t="s">
        <v>784</v>
      </c>
      <c r="AU7" s="1468"/>
      <c r="AV7" s="1468" t="s">
        <v>785</v>
      </c>
      <c r="AW7" s="1468"/>
      <c r="AX7" s="1468" t="s">
        <v>786</v>
      </c>
      <c r="AY7" s="1468"/>
      <c r="AZ7" s="1468" t="s">
        <v>787</v>
      </c>
      <c r="BA7" s="1468"/>
      <c r="BB7" s="1468" t="s">
        <v>788</v>
      </c>
      <c r="BC7" s="1468"/>
    </row>
    <row r="8" spans="1:55" s="22" customFormat="1" ht="51">
      <c r="A8" s="1465"/>
      <c r="B8" s="1472"/>
      <c r="C8" s="1472"/>
      <c r="D8" s="1174" t="s">
        <v>4201</v>
      </c>
      <c r="E8" s="1174" t="s">
        <v>4202</v>
      </c>
      <c r="F8" s="1174" t="s">
        <v>4201</v>
      </c>
      <c r="G8" s="1174" t="s">
        <v>4202</v>
      </c>
      <c r="H8" s="1174" t="s">
        <v>4201</v>
      </c>
      <c r="I8" s="1174" t="s">
        <v>4202</v>
      </c>
      <c r="J8" s="1174" t="s">
        <v>4201</v>
      </c>
      <c r="K8" s="1174" t="s">
        <v>4202</v>
      </c>
      <c r="L8" s="1174" t="s">
        <v>4201</v>
      </c>
      <c r="M8" s="1174" t="s">
        <v>4202</v>
      </c>
      <c r="N8" s="1174" t="s">
        <v>4201</v>
      </c>
      <c r="O8" s="1174" t="s">
        <v>4202</v>
      </c>
      <c r="P8" s="1174" t="s">
        <v>4201</v>
      </c>
      <c r="Q8" s="1174" t="s">
        <v>4202</v>
      </c>
      <c r="R8" s="1174" t="s">
        <v>4201</v>
      </c>
      <c r="S8" s="1174" t="s">
        <v>4202</v>
      </c>
      <c r="T8" s="1174" t="s">
        <v>4201</v>
      </c>
      <c r="U8" s="1174" t="s">
        <v>4202</v>
      </c>
      <c r="V8" s="1174" t="s">
        <v>4201</v>
      </c>
      <c r="W8" s="1174" t="s">
        <v>4202</v>
      </c>
      <c r="X8" s="1174" t="s">
        <v>4201</v>
      </c>
      <c r="Y8" s="1174" t="s">
        <v>4202</v>
      </c>
      <c r="Z8" s="1174" t="s">
        <v>4201</v>
      </c>
      <c r="AA8" s="1174" t="s">
        <v>4202</v>
      </c>
      <c r="AB8" s="1174" t="s">
        <v>4201</v>
      </c>
      <c r="AC8" s="1174" t="s">
        <v>4202</v>
      </c>
      <c r="AD8" s="1174" t="s">
        <v>4201</v>
      </c>
      <c r="AE8" s="1174" t="s">
        <v>4202</v>
      </c>
      <c r="AF8" s="1174" t="s">
        <v>4201</v>
      </c>
      <c r="AG8" s="1174" t="s">
        <v>4202</v>
      </c>
      <c r="AH8" s="1174" t="s">
        <v>4201</v>
      </c>
      <c r="AI8" s="1174" t="s">
        <v>4202</v>
      </c>
      <c r="AJ8" s="1174" t="s">
        <v>4201</v>
      </c>
      <c r="AK8" s="1174" t="s">
        <v>4202</v>
      </c>
      <c r="AL8" s="1174" t="s">
        <v>4201</v>
      </c>
      <c r="AM8" s="1174" t="s">
        <v>4202</v>
      </c>
      <c r="AN8" s="1174" t="s">
        <v>4201</v>
      </c>
      <c r="AO8" s="1174" t="s">
        <v>4202</v>
      </c>
      <c r="AP8" s="1174" t="s">
        <v>4201</v>
      </c>
      <c r="AQ8" s="1174" t="s">
        <v>4202</v>
      </c>
      <c r="AR8" s="1174" t="s">
        <v>4201</v>
      </c>
      <c r="AS8" s="1174" t="s">
        <v>4202</v>
      </c>
      <c r="AT8" s="1174" t="s">
        <v>4201</v>
      </c>
      <c r="AU8" s="1174" t="s">
        <v>4202</v>
      </c>
      <c r="AV8" s="1174" t="s">
        <v>4201</v>
      </c>
      <c r="AW8" s="1174" t="s">
        <v>4202</v>
      </c>
      <c r="AX8" s="1174" t="s">
        <v>4201</v>
      </c>
      <c r="AY8" s="1174" t="s">
        <v>4202</v>
      </c>
      <c r="AZ8" s="1174" t="s">
        <v>4201</v>
      </c>
      <c r="BA8" s="1174" t="s">
        <v>4202</v>
      </c>
      <c r="BB8" s="1174" t="s">
        <v>4201</v>
      </c>
      <c r="BC8" s="1174" t="s">
        <v>4202</v>
      </c>
    </row>
    <row r="9" spans="1:55" s="22" customFormat="1" ht="25.5">
      <c r="A9" s="1465"/>
      <c r="B9" s="1472"/>
      <c r="C9" s="1472"/>
      <c r="D9" s="1174" t="s">
        <v>4200</v>
      </c>
      <c r="E9" s="1174" t="s">
        <v>4199</v>
      </c>
      <c r="F9" s="1174" t="s">
        <v>4200</v>
      </c>
      <c r="G9" s="1174" t="s">
        <v>4199</v>
      </c>
      <c r="H9" s="1174" t="s">
        <v>4200</v>
      </c>
      <c r="I9" s="1174" t="s">
        <v>4199</v>
      </c>
      <c r="J9" s="1174" t="s">
        <v>4200</v>
      </c>
      <c r="K9" s="1174" t="s">
        <v>4199</v>
      </c>
      <c r="L9" s="1174" t="s">
        <v>4200</v>
      </c>
      <c r="M9" s="1174" t="s">
        <v>4199</v>
      </c>
      <c r="N9" s="1174" t="s">
        <v>4200</v>
      </c>
      <c r="O9" s="1174" t="s">
        <v>4199</v>
      </c>
      <c r="P9" s="1174" t="s">
        <v>4200</v>
      </c>
      <c r="Q9" s="1174" t="s">
        <v>4199</v>
      </c>
      <c r="R9" s="1174" t="s">
        <v>4200</v>
      </c>
      <c r="S9" s="1174" t="s">
        <v>4199</v>
      </c>
      <c r="T9" s="1174" t="s">
        <v>4200</v>
      </c>
      <c r="U9" s="1174" t="s">
        <v>4199</v>
      </c>
      <c r="V9" s="1174" t="s">
        <v>4200</v>
      </c>
      <c r="W9" s="1174" t="s">
        <v>4199</v>
      </c>
      <c r="X9" s="1174" t="s">
        <v>4200</v>
      </c>
      <c r="Y9" s="1174" t="s">
        <v>4199</v>
      </c>
      <c r="Z9" s="1174" t="s">
        <v>4200</v>
      </c>
      <c r="AA9" s="1174" t="s">
        <v>4199</v>
      </c>
      <c r="AB9" s="1174" t="s">
        <v>4200</v>
      </c>
      <c r="AC9" s="1174" t="s">
        <v>4199</v>
      </c>
      <c r="AD9" s="1174" t="s">
        <v>4200</v>
      </c>
      <c r="AE9" s="1174" t="s">
        <v>4199</v>
      </c>
      <c r="AF9" s="1174" t="s">
        <v>4200</v>
      </c>
      <c r="AG9" s="1174" t="s">
        <v>4199</v>
      </c>
      <c r="AH9" s="1174" t="s">
        <v>4200</v>
      </c>
      <c r="AI9" s="1174" t="s">
        <v>4199</v>
      </c>
      <c r="AJ9" s="1174" t="s">
        <v>4200</v>
      </c>
      <c r="AK9" s="1174" t="s">
        <v>4199</v>
      </c>
      <c r="AL9" s="1174" t="s">
        <v>4200</v>
      </c>
      <c r="AM9" s="1174" t="s">
        <v>4199</v>
      </c>
      <c r="AN9" s="1174" t="s">
        <v>4200</v>
      </c>
      <c r="AO9" s="1174" t="s">
        <v>4199</v>
      </c>
      <c r="AP9" s="1174" t="s">
        <v>4200</v>
      </c>
      <c r="AQ9" s="1174" t="s">
        <v>4199</v>
      </c>
      <c r="AR9" s="1174" t="s">
        <v>4200</v>
      </c>
      <c r="AS9" s="1174" t="s">
        <v>4199</v>
      </c>
      <c r="AT9" s="1174" t="s">
        <v>4200</v>
      </c>
      <c r="AU9" s="1174" t="s">
        <v>4199</v>
      </c>
      <c r="AV9" s="1174" t="s">
        <v>4200</v>
      </c>
      <c r="AW9" s="1174" t="s">
        <v>4199</v>
      </c>
      <c r="AX9" s="1174" t="s">
        <v>4200</v>
      </c>
      <c r="AY9" s="1174" t="s">
        <v>4199</v>
      </c>
      <c r="AZ9" s="1174" t="s">
        <v>4200</v>
      </c>
      <c r="BA9" s="1174" t="s">
        <v>4199</v>
      </c>
      <c r="BB9" s="1174" t="s">
        <v>4200</v>
      </c>
      <c r="BC9" s="1174" t="s">
        <v>4199</v>
      </c>
    </row>
    <row r="10" spans="1:55" s="22" customFormat="1" ht="39" thickBot="1">
      <c r="A10" s="1446"/>
      <c r="B10" s="1473"/>
      <c r="C10" s="1473"/>
      <c r="D10" s="1175" t="s">
        <v>4203</v>
      </c>
      <c r="E10" s="1175" t="s">
        <v>4204</v>
      </c>
      <c r="F10" s="1175" t="s">
        <v>4203</v>
      </c>
      <c r="G10" s="1175" t="s">
        <v>4204</v>
      </c>
      <c r="H10" s="1175" t="s">
        <v>4203</v>
      </c>
      <c r="I10" s="1175" t="s">
        <v>4204</v>
      </c>
      <c r="J10" s="1175" t="s">
        <v>4203</v>
      </c>
      <c r="K10" s="1175" t="s">
        <v>4204</v>
      </c>
      <c r="L10" s="1175" t="s">
        <v>4203</v>
      </c>
      <c r="M10" s="1175" t="s">
        <v>4204</v>
      </c>
      <c r="N10" s="1175" t="s">
        <v>4203</v>
      </c>
      <c r="O10" s="1175" t="s">
        <v>4204</v>
      </c>
      <c r="P10" s="1175" t="s">
        <v>4203</v>
      </c>
      <c r="Q10" s="1175" t="s">
        <v>4204</v>
      </c>
      <c r="R10" s="1175" t="s">
        <v>4203</v>
      </c>
      <c r="S10" s="1175" t="s">
        <v>4204</v>
      </c>
      <c r="T10" s="1175" t="s">
        <v>4203</v>
      </c>
      <c r="U10" s="1175" t="s">
        <v>4204</v>
      </c>
      <c r="V10" s="1175" t="s">
        <v>4203</v>
      </c>
      <c r="W10" s="1175" t="s">
        <v>4204</v>
      </c>
      <c r="X10" s="1175" t="s">
        <v>4203</v>
      </c>
      <c r="Y10" s="1175" t="s">
        <v>4204</v>
      </c>
      <c r="Z10" s="1175" t="s">
        <v>4203</v>
      </c>
      <c r="AA10" s="1175" t="s">
        <v>4204</v>
      </c>
      <c r="AB10" s="1175" t="s">
        <v>4203</v>
      </c>
      <c r="AC10" s="1175" t="s">
        <v>4204</v>
      </c>
      <c r="AD10" s="1175" t="s">
        <v>4203</v>
      </c>
      <c r="AE10" s="1175" t="s">
        <v>4204</v>
      </c>
      <c r="AF10" s="1175" t="s">
        <v>4203</v>
      </c>
      <c r="AG10" s="1175" t="s">
        <v>4204</v>
      </c>
      <c r="AH10" s="1175" t="s">
        <v>4203</v>
      </c>
      <c r="AI10" s="1175" t="s">
        <v>4204</v>
      </c>
      <c r="AJ10" s="1175" t="s">
        <v>4203</v>
      </c>
      <c r="AK10" s="1175" t="s">
        <v>4204</v>
      </c>
      <c r="AL10" s="1175" t="s">
        <v>4203</v>
      </c>
      <c r="AM10" s="1175" t="s">
        <v>4204</v>
      </c>
      <c r="AN10" s="1175" t="s">
        <v>4203</v>
      </c>
      <c r="AO10" s="1175" t="s">
        <v>4204</v>
      </c>
      <c r="AP10" s="1175" t="s">
        <v>4203</v>
      </c>
      <c r="AQ10" s="1175" t="s">
        <v>4204</v>
      </c>
      <c r="AR10" s="1175" t="s">
        <v>4203</v>
      </c>
      <c r="AS10" s="1175" t="s">
        <v>4204</v>
      </c>
      <c r="AT10" s="1175" t="s">
        <v>4203</v>
      </c>
      <c r="AU10" s="1175" t="s">
        <v>4204</v>
      </c>
      <c r="AV10" s="1175" t="s">
        <v>4203</v>
      </c>
      <c r="AW10" s="1175" t="s">
        <v>4204</v>
      </c>
      <c r="AX10" s="1175" t="s">
        <v>4203</v>
      </c>
      <c r="AY10" s="1175" t="s">
        <v>4204</v>
      </c>
      <c r="AZ10" s="1175" t="s">
        <v>4203</v>
      </c>
      <c r="BA10" s="1175" t="s">
        <v>4204</v>
      </c>
      <c r="BB10" s="1175" t="s">
        <v>4203</v>
      </c>
      <c r="BC10" s="1175" t="s">
        <v>4204</v>
      </c>
    </row>
    <row r="11" spans="1:55" s="22" customFormat="1" ht="5.0999999999999996" customHeight="1">
      <c r="A11" s="996"/>
      <c r="B11" s="510"/>
      <c r="C11" s="510"/>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row>
    <row r="12" spans="1:55" s="27" customFormat="1" ht="12.75" customHeight="1">
      <c r="A12" s="515" t="s">
        <v>955</v>
      </c>
      <c r="B12" s="515" t="s">
        <v>203</v>
      </c>
      <c r="C12" s="515" t="s">
        <v>975</v>
      </c>
      <c r="D12" s="61">
        <f>F12+H12+J12+L12+N12+P12+R12+T12+V12+X12+Z12+AB12</f>
        <v>113735.8665</v>
      </c>
      <c r="E12" s="871">
        <f>AVERAGE(G12,I12,K12,M12,O12,Q12,S12,U12,W12,Y12,AA12,AC12)</f>
        <v>16.304459595797109</v>
      </c>
      <c r="F12" s="61">
        <v>5584.4128000000001</v>
      </c>
      <c r="G12" s="871">
        <v>17.113061454196195</v>
      </c>
      <c r="H12" s="61">
        <v>8043.8654000000006</v>
      </c>
      <c r="I12" s="871">
        <v>15.996209000463898</v>
      </c>
      <c r="J12" s="61">
        <v>10315.627399999999</v>
      </c>
      <c r="K12" s="871">
        <v>15.8368815508982</v>
      </c>
      <c r="L12" s="61">
        <v>11852.851300000002</v>
      </c>
      <c r="M12" s="871">
        <v>15.213405471643801</v>
      </c>
      <c r="N12" s="61">
        <v>10392.6855</v>
      </c>
      <c r="O12" s="871">
        <v>16.046924854312202</v>
      </c>
      <c r="P12" s="61">
        <v>10926.423500000001</v>
      </c>
      <c r="Q12" s="871">
        <v>15.380461719427199</v>
      </c>
      <c r="R12" s="61">
        <v>10104.953</v>
      </c>
      <c r="S12" s="871">
        <v>16.073330701092797</v>
      </c>
      <c r="T12" s="61">
        <v>9162.7766000000011</v>
      </c>
      <c r="U12" s="871">
        <v>16.6611542671465</v>
      </c>
      <c r="V12" s="61">
        <v>8662.7769000000008</v>
      </c>
      <c r="W12" s="871">
        <v>17.6146938462654</v>
      </c>
      <c r="X12" s="61">
        <v>9292.5041000000001</v>
      </c>
      <c r="Y12" s="871">
        <v>17.2914188274612</v>
      </c>
      <c r="Z12" s="61">
        <v>8588.2703000000001</v>
      </c>
      <c r="AA12" s="871">
        <v>16.574457492098297</v>
      </c>
      <c r="AB12" s="61">
        <v>10808.7197</v>
      </c>
      <c r="AC12" s="871">
        <v>15.851515964559599</v>
      </c>
      <c r="AD12" s="61"/>
      <c r="AE12" s="871"/>
      <c r="AF12" s="61">
        <v>6373.866</v>
      </c>
      <c r="AG12" s="871">
        <v>16.547581855658699</v>
      </c>
      <c r="AH12" s="61">
        <v>8684.5040000000008</v>
      </c>
      <c r="AI12" s="871">
        <v>16.397953156449699</v>
      </c>
      <c r="AJ12" s="61">
        <v>11518.9735</v>
      </c>
      <c r="AK12" s="871">
        <v>15.683485466304798</v>
      </c>
      <c r="AL12" s="61">
        <v>13018.3341</v>
      </c>
      <c r="AM12" s="871">
        <v>15.959091403177299</v>
      </c>
      <c r="AN12" s="61">
        <v>11550.2783</v>
      </c>
      <c r="AO12" s="871">
        <v>16.441302934146599</v>
      </c>
      <c r="AP12" s="61"/>
      <c r="AQ12" s="871"/>
      <c r="AR12" s="61"/>
      <c r="AS12" s="871"/>
      <c r="AT12" s="61"/>
      <c r="AU12" s="871"/>
      <c r="AV12" s="61"/>
      <c r="AW12" s="871"/>
      <c r="AX12" s="61"/>
      <c r="AY12" s="871"/>
      <c r="AZ12" s="61"/>
      <c r="BA12" s="871"/>
      <c r="BB12" s="61"/>
      <c r="BC12" s="871"/>
    </row>
    <row r="13" spans="1:55" s="27" customFormat="1" ht="12.75" customHeight="1">
      <c r="A13" s="516" t="s">
        <v>723</v>
      </c>
      <c r="B13" s="516" t="s">
        <v>40</v>
      </c>
      <c r="C13" s="516" t="s">
        <v>724</v>
      </c>
      <c r="D13" s="44"/>
      <c r="E13" s="1188"/>
      <c r="F13" s="44"/>
      <c r="G13" s="1188"/>
      <c r="H13" s="44"/>
      <c r="I13" s="1188"/>
      <c r="J13" s="44"/>
      <c r="K13" s="1188"/>
      <c r="L13" s="44"/>
      <c r="M13" s="1188"/>
      <c r="N13" s="44"/>
      <c r="O13" s="1188"/>
      <c r="P13" s="44"/>
      <c r="Q13" s="1188"/>
      <c r="R13" s="44"/>
      <c r="S13" s="1188"/>
      <c r="T13" s="44"/>
      <c r="U13" s="1188"/>
      <c r="V13" s="44"/>
      <c r="W13" s="1188"/>
      <c r="X13" s="44"/>
      <c r="Y13" s="1188"/>
      <c r="Z13" s="44"/>
      <c r="AA13" s="1188"/>
      <c r="AB13" s="44"/>
      <c r="AC13" s="1188"/>
      <c r="AD13" s="44"/>
      <c r="AE13" s="1188"/>
      <c r="AF13" s="44"/>
      <c r="AG13" s="1188"/>
      <c r="AH13" s="44"/>
      <c r="AI13" s="1188"/>
      <c r="AJ13" s="44"/>
      <c r="AK13" s="1188"/>
      <c r="AL13" s="44"/>
      <c r="AM13" s="1188"/>
      <c r="AN13" s="44"/>
      <c r="AO13" s="1188"/>
      <c r="AP13" s="44"/>
      <c r="AQ13" s="1188"/>
      <c r="AR13" s="44"/>
      <c r="AS13" s="1188"/>
      <c r="AT13" s="44"/>
      <c r="AU13" s="1188"/>
      <c r="AV13" s="44"/>
      <c r="AW13" s="1188"/>
      <c r="AX13" s="44"/>
      <c r="AY13" s="1188"/>
      <c r="AZ13" s="44"/>
      <c r="BA13" s="1188"/>
      <c r="BB13" s="44"/>
      <c r="BC13" s="1188"/>
    </row>
    <row r="14" spans="1:55" s="20" customFormat="1" ht="12.75" customHeight="1">
      <c r="A14" s="452" t="s">
        <v>976</v>
      </c>
      <c r="B14" s="452" t="s">
        <v>204</v>
      </c>
      <c r="C14" s="452" t="s">
        <v>977</v>
      </c>
      <c r="D14" s="13">
        <f t="shared" ref="D14:D24" si="0">F14+H14+J14+L14+N14+P14+R14+T14+V14+X14+Z14+AB14</f>
        <v>6978.2857000000013</v>
      </c>
      <c r="E14" s="191">
        <f t="shared" ref="E14:E24" si="1">AVERAGE(G14,I14,K14,M14,O14,Q14,S14,U14,W14,Y14,AA14,AC14)</f>
        <v>10.859409790192117</v>
      </c>
      <c r="F14" s="13">
        <v>268.0675</v>
      </c>
      <c r="G14" s="191">
        <v>12.247452287203801</v>
      </c>
      <c r="H14" s="13">
        <v>492.36760000000004</v>
      </c>
      <c r="I14" s="191">
        <v>11.292740428086699</v>
      </c>
      <c r="J14" s="13">
        <v>340.23750000000001</v>
      </c>
      <c r="K14" s="191">
        <v>11.6090081516588</v>
      </c>
      <c r="L14" s="13">
        <v>979.0299</v>
      </c>
      <c r="M14" s="191">
        <v>9.3711774165426398</v>
      </c>
      <c r="N14" s="13">
        <v>593.67520000000002</v>
      </c>
      <c r="O14" s="191">
        <v>9.3950860807390999</v>
      </c>
      <c r="P14" s="13">
        <v>788.19680000000005</v>
      </c>
      <c r="Q14" s="191">
        <v>10.512142409103898</v>
      </c>
      <c r="R14" s="13">
        <v>988.61710000000005</v>
      </c>
      <c r="S14" s="191">
        <v>10.789835456012199</v>
      </c>
      <c r="T14" s="13">
        <v>362.834</v>
      </c>
      <c r="U14" s="191">
        <v>11.138570125732398</v>
      </c>
      <c r="V14" s="13">
        <v>355.73450000000003</v>
      </c>
      <c r="W14" s="191">
        <v>12.300436665546899</v>
      </c>
      <c r="X14" s="13">
        <v>440.18440000000004</v>
      </c>
      <c r="Y14" s="191">
        <v>11.096258470313799</v>
      </c>
      <c r="Z14" s="13">
        <v>581.60260000000005</v>
      </c>
      <c r="AA14" s="191">
        <v>9.7347979892111915</v>
      </c>
      <c r="AB14" s="13">
        <v>787.73860000000002</v>
      </c>
      <c r="AC14" s="191">
        <v>10.825412002154001</v>
      </c>
      <c r="AD14" s="13"/>
      <c r="AE14" s="191"/>
      <c r="AF14" s="13">
        <v>204.8253</v>
      </c>
      <c r="AG14" s="191">
        <v>11.761310150650299</v>
      </c>
      <c r="AH14" s="13">
        <v>292.81960000000004</v>
      </c>
      <c r="AI14" s="191">
        <v>11.753732356030799</v>
      </c>
      <c r="AJ14" s="13">
        <v>439.4033</v>
      </c>
      <c r="AK14" s="191">
        <v>11.441934161623299</v>
      </c>
      <c r="AL14" s="13">
        <v>691.17320000000007</v>
      </c>
      <c r="AM14" s="191">
        <v>11.376120089725701</v>
      </c>
      <c r="AN14" s="13">
        <v>472.30060000000003</v>
      </c>
      <c r="AO14" s="191">
        <v>10.717346876120798</v>
      </c>
      <c r="AP14" s="13"/>
      <c r="AQ14" s="191"/>
      <c r="AR14" s="13"/>
      <c r="AS14" s="191"/>
      <c r="AT14" s="13"/>
      <c r="AU14" s="191"/>
      <c r="AV14" s="13"/>
      <c r="AW14" s="191"/>
      <c r="AX14" s="13"/>
      <c r="AY14" s="191"/>
      <c r="AZ14" s="13"/>
      <c r="BA14" s="191"/>
      <c r="BB14" s="13"/>
      <c r="BC14" s="191"/>
    </row>
    <row r="15" spans="1:55" s="20" customFormat="1" ht="12.75" customHeight="1">
      <c r="A15" s="517" t="s">
        <v>978</v>
      </c>
      <c r="B15" s="517" t="s">
        <v>125</v>
      </c>
      <c r="C15" s="517" t="s">
        <v>939</v>
      </c>
      <c r="D15" s="13">
        <f t="shared" si="0"/>
        <v>20442.837499999998</v>
      </c>
      <c r="E15" s="191">
        <f t="shared" si="1"/>
        <v>19.414117356626807</v>
      </c>
      <c r="F15" s="13">
        <v>753.14340000000016</v>
      </c>
      <c r="G15" s="191">
        <v>22.198164597870701</v>
      </c>
      <c r="H15" s="13">
        <v>1006.7046</v>
      </c>
      <c r="I15" s="191">
        <v>22.433946722802304</v>
      </c>
      <c r="J15" s="13">
        <v>2241.2375000000002</v>
      </c>
      <c r="K15" s="191">
        <v>17.647812484397598</v>
      </c>
      <c r="L15" s="13">
        <v>3327.5085999999997</v>
      </c>
      <c r="M15" s="191">
        <v>14.831087470066899</v>
      </c>
      <c r="N15" s="13">
        <v>2175.7141000000001</v>
      </c>
      <c r="O15" s="191">
        <v>16.996147067760401</v>
      </c>
      <c r="P15" s="13">
        <v>2047.1446000000003</v>
      </c>
      <c r="Q15" s="191">
        <v>16.477453249272202</v>
      </c>
      <c r="R15" s="13">
        <v>1368.6788000000001</v>
      </c>
      <c r="S15" s="191">
        <v>19.711369061901198</v>
      </c>
      <c r="T15" s="13">
        <v>1427.2293</v>
      </c>
      <c r="U15" s="191">
        <v>20.541535611691799</v>
      </c>
      <c r="V15" s="13">
        <v>1471.9710999999998</v>
      </c>
      <c r="W15" s="191">
        <v>20.989832138008701</v>
      </c>
      <c r="X15" s="13">
        <v>1718.5804000000001</v>
      </c>
      <c r="Y15" s="191">
        <v>19.855781753940601</v>
      </c>
      <c r="Z15" s="13">
        <v>1447.6487</v>
      </c>
      <c r="AA15" s="191">
        <v>20.681820034791599</v>
      </c>
      <c r="AB15" s="13">
        <v>1457.2763999999997</v>
      </c>
      <c r="AC15" s="191">
        <v>20.604458087017697</v>
      </c>
      <c r="AD15" s="13"/>
      <c r="AE15" s="191"/>
      <c r="AF15" s="13">
        <v>1135.6086</v>
      </c>
      <c r="AG15" s="191">
        <v>19.174023933950501</v>
      </c>
      <c r="AH15" s="13">
        <v>1501.2289000000001</v>
      </c>
      <c r="AI15" s="191">
        <v>19.323521567563699</v>
      </c>
      <c r="AJ15" s="13">
        <v>3324.6823999999997</v>
      </c>
      <c r="AK15" s="191">
        <v>15.204312544259901</v>
      </c>
      <c r="AL15" s="13">
        <v>3485.8248000000003</v>
      </c>
      <c r="AM15" s="191">
        <v>16.081900171804403</v>
      </c>
      <c r="AN15" s="13">
        <v>2818.1740000000004</v>
      </c>
      <c r="AO15" s="191">
        <v>16.997232285160504</v>
      </c>
      <c r="AP15" s="13"/>
      <c r="AQ15" s="191"/>
      <c r="AR15" s="13"/>
      <c r="AS15" s="191"/>
      <c r="AT15" s="13"/>
      <c r="AU15" s="191"/>
      <c r="AV15" s="13"/>
      <c r="AW15" s="191"/>
      <c r="AX15" s="13"/>
      <c r="AY15" s="191"/>
      <c r="AZ15" s="13"/>
      <c r="BA15" s="191"/>
      <c r="BB15" s="13"/>
      <c r="BC15" s="191"/>
    </row>
    <row r="16" spans="1:55" s="20" customFormat="1" ht="12.75" customHeight="1">
      <c r="A16" s="452" t="s">
        <v>4909</v>
      </c>
      <c r="B16" s="452" t="s">
        <v>4909</v>
      </c>
      <c r="C16" s="452" t="s">
        <v>4911</v>
      </c>
      <c r="D16" s="13">
        <f t="shared" si="0"/>
        <v>1899.8818999999999</v>
      </c>
      <c r="E16" s="191">
        <f t="shared" si="1"/>
        <v>16.571736845380851</v>
      </c>
      <c r="F16" s="13">
        <v>87.351900000000001</v>
      </c>
      <c r="G16" s="191">
        <v>18.645142670050703</v>
      </c>
      <c r="H16" s="13">
        <v>165.83870000000002</v>
      </c>
      <c r="I16" s="191">
        <v>14.781544470621197</v>
      </c>
      <c r="J16" s="13">
        <v>186.62950000000001</v>
      </c>
      <c r="K16" s="191">
        <v>15.331860761562298</v>
      </c>
      <c r="L16" s="13">
        <v>135.89189999999999</v>
      </c>
      <c r="M16" s="191">
        <v>17.467498710371999</v>
      </c>
      <c r="N16" s="13">
        <v>193.77460000000002</v>
      </c>
      <c r="O16" s="191">
        <v>16.231109495258899</v>
      </c>
      <c r="P16" s="13">
        <v>155.06190000000001</v>
      </c>
      <c r="Q16" s="191">
        <v>15.6632283107585</v>
      </c>
      <c r="R16" s="13">
        <v>160.46720000000002</v>
      </c>
      <c r="S16" s="191">
        <v>14.777430721044498</v>
      </c>
      <c r="T16" s="13">
        <v>181.03190000000004</v>
      </c>
      <c r="U16" s="191">
        <v>15.160934338091799</v>
      </c>
      <c r="V16" s="13">
        <v>127.82350000000001</v>
      </c>
      <c r="W16" s="191">
        <v>19.098134325847798</v>
      </c>
      <c r="X16" s="13">
        <v>165.81220000000002</v>
      </c>
      <c r="Y16" s="191">
        <v>15.684496737875698</v>
      </c>
      <c r="Z16" s="13">
        <v>132.04740000000001</v>
      </c>
      <c r="AA16" s="191">
        <v>19.123940986342799</v>
      </c>
      <c r="AB16" s="13">
        <v>208.15120000000002</v>
      </c>
      <c r="AC16" s="191">
        <v>16.895520616743998</v>
      </c>
      <c r="AD16" s="13"/>
      <c r="AE16" s="191"/>
      <c r="AF16" s="13">
        <v>162.16370000000001</v>
      </c>
      <c r="AG16" s="191">
        <v>16.510730163408997</v>
      </c>
      <c r="AH16" s="13">
        <v>161.8415</v>
      </c>
      <c r="AI16" s="191">
        <v>18.167546123830999</v>
      </c>
      <c r="AJ16" s="13">
        <v>242.95280000000002</v>
      </c>
      <c r="AK16" s="191">
        <v>17.025074903438</v>
      </c>
      <c r="AL16" s="13">
        <v>237.17370000000003</v>
      </c>
      <c r="AM16" s="191">
        <v>15.768515290691999</v>
      </c>
      <c r="AN16" s="13">
        <v>214.62860000000001</v>
      </c>
      <c r="AO16" s="191">
        <v>16.539055382181097</v>
      </c>
      <c r="AP16" s="13"/>
      <c r="AQ16" s="191"/>
      <c r="AR16" s="13"/>
      <c r="AS16" s="191"/>
      <c r="AT16" s="13"/>
      <c r="AU16" s="191"/>
      <c r="AV16" s="13"/>
      <c r="AW16" s="191"/>
      <c r="AX16" s="13"/>
      <c r="AY16" s="191"/>
      <c r="AZ16" s="13"/>
      <c r="BA16" s="191"/>
      <c r="BB16" s="13"/>
      <c r="BC16" s="191"/>
    </row>
    <row r="17" spans="1:55" s="20" customFormat="1" ht="12.75" customHeight="1">
      <c r="A17" s="452" t="s">
        <v>4910</v>
      </c>
      <c r="B17" s="452" t="s">
        <v>103</v>
      </c>
      <c r="C17" s="452" t="s">
        <v>5005</v>
      </c>
      <c r="D17" s="13">
        <f>L17+R17+T17+X17+Z17+AB17</f>
        <v>40.997199999999999</v>
      </c>
      <c r="E17" s="191">
        <f>AVERAGE(G17,I17,K17,M17,O17,Q17,S17,U17,W17,Y17,AA17,AC17)</f>
        <v>14.926467575529811</v>
      </c>
      <c r="F17" s="13" t="s">
        <v>11</v>
      </c>
      <c r="G17" s="13" t="s">
        <v>11</v>
      </c>
      <c r="H17" s="13" t="s">
        <v>11</v>
      </c>
      <c r="I17" s="13" t="s">
        <v>11</v>
      </c>
      <c r="J17" s="13" t="s">
        <v>11</v>
      </c>
      <c r="K17" s="13" t="s">
        <v>11</v>
      </c>
      <c r="L17" s="13">
        <v>15.092499999999999</v>
      </c>
      <c r="M17" s="191">
        <v>11.020871293688899</v>
      </c>
      <c r="N17" s="13" t="s">
        <v>11</v>
      </c>
      <c r="O17" s="13" t="s">
        <v>11</v>
      </c>
      <c r="P17" s="13" t="s">
        <v>11</v>
      </c>
      <c r="Q17" s="13" t="s">
        <v>11</v>
      </c>
      <c r="R17" s="13">
        <v>11.719900000000001</v>
      </c>
      <c r="S17" s="191">
        <v>8.6771132859495417</v>
      </c>
      <c r="T17" s="13">
        <v>4.9264000000000001</v>
      </c>
      <c r="U17" s="191">
        <v>11.0507469957778</v>
      </c>
      <c r="V17" s="13" t="s">
        <v>11</v>
      </c>
      <c r="W17" s="191" t="s">
        <v>11</v>
      </c>
      <c r="X17" s="13">
        <v>7.4184000000000001</v>
      </c>
      <c r="Y17" s="191">
        <v>8.1525396311873202</v>
      </c>
      <c r="Z17" s="13">
        <v>0.73</v>
      </c>
      <c r="AA17" s="191">
        <v>24.657534246575302</v>
      </c>
      <c r="AB17" s="13">
        <v>1.1100000000000001</v>
      </c>
      <c r="AC17" s="191">
        <v>26</v>
      </c>
      <c r="AD17" s="13"/>
      <c r="AE17" s="191"/>
      <c r="AF17" s="13">
        <v>5.3407000000000009</v>
      </c>
      <c r="AG17" s="191">
        <v>12.660568839290699</v>
      </c>
      <c r="AH17" s="13">
        <v>6.5839000000000008</v>
      </c>
      <c r="AI17" s="191">
        <v>11.969364662282198</v>
      </c>
      <c r="AJ17" s="13">
        <v>1.3969999999999998</v>
      </c>
      <c r="AK17" s="191">
        <v>9</v>
      </c>
      <c r="AL17" s="13">
        <v>65</v>
      </c>
      <c r="AM17" s="191">
        <v>15</v>
      </c>
      <c r="AN17" s="13">
        <v>5.0599999999999999E-2</v>
      </c>
      <c r="AO17" s="191">
        <v>31.620553359683797</v>
      </c>
      <c r="AP17" s="13"/>
      <c r="AQ17" s="191"/>
      <c r="AR17" s="13"/>
      <c r="AS17" s="191"/>
      <c r="AT17" s="13"/>
      <c r="AU17" s="191"/>
      <c r="AV17" s="13"/>
      <c r="AW17" s="191"/>
      <c r="AX17" s="13"/>
      <c r="AY17" s="191"/>
      <c r="AZ17" s="13"/>
      <c r="BA17" s="191"/>
      <c r="BB17" s="13"/>
      <c r="BC17" s="191"/>
    </row>
    <row r="18" spans="1:55" s="20" customFormat="1" ht="12.75" customHeight="1">
      <c r="A18" s="452" t="s">
        <v>980</v>
      </c>
      <c r="B18" s="452" t="s">
        <v>205</v>
      </c>
      <c r="C18" s="452" t="s">
        <v>981</v>
      </c>
      <c r="D18" s="13">
        <f t="shared" si="0"/>
        <v>40119.965400000001</v>
      </c>
      <c r="E18" s="191">
        <f t="shared" si="1"/>
        <v>13.525404000715975</v>
      </c>
      <c r="F18" s="13">
        <v>2396.3735999999999</v>
      </c>
      <c r="G18" s="191">
        <v>13.644157034195297</v>
      </c>
      <c r="H18" s="13">
        <v>3788.3440000000001</v>
      </c>
      <c r="I18" s="191">
        <v>12.748694660252598</v>
      </c>
      <c r="J18" s="13">
        <v>4205.8604000000005</v>
      </c>
      <c r="K18" s="191">
        <v>13.049658574497599</v>
      </c>
      <c r="L18" s="13">
        <v>3867.9304000000002</v>
      </c>
      <c r="M18" s="191">
        <v>13.593574455734801</v>
      </c>
      <c r="N18" s="13">
        <v>3392.7999</v>
      </c>
      <c r="O18" s="191">
        <v>13.575123445093199</v>
      </c>
      <c r="P18" s="13">
        <v>3529.2933000000003</v>
      </c>
      <c r="Q18" s="191">
        <v>13.199544803204699</v>
      </c>
      <c r="R18" s="13">
        <v>3272.1115000000004</v>
      </c>
      <c r="S18" s="191">
        <v>13.613457531933101</v>
      </c>
      <c r="T18" s="13">
        <v>3242.038</v>
      </c>
      <c r="U18" s="191">
        <v>13.7880498100269</v>
      </c>
      <c r="V18" s="13">
        <v>2853.1989000000003</v>
      </c>
      <c r="W18" s="191">
        <v>14.1546337498588</v>
      </c>
      <c r="X18" s="13">
        <v>3075.1825000000008</v>
      </c>
      <c r="Y18" s="191">
        <v>14.031630768580399</v>
      </c>
      <c r="Z18" s="13">
        <v>2749.7743</v>
      </c>
      <c r="AA18" s="191">
        <v>13.5103866520972</v>
      </c>
      <c r="AB18" s="13">
        <v>3747.0586000000003</v>
      </c>
      <c r="AC18" s="191">
        <v>13.395936523117097</v>
      </c>
      <c r="AD18" s="13"/>
      <c r="AE18" s="191"/>
      <c r="AF18" s="13">
        <v>2149.2726000000002</v>
      </c>
      <c r="AG18" s="191">
        <v>13.721820209777</v>
      </c>
      <c r="AH18" s="13">
        <v>3657.4417000000003</v>
      </c>
      <c r="AI18" s="191">
        <v>12.938911334116396</v>
      </c>
      <c r="AJ18" s="13">
        <v>3574.9165999999996</v>
      </c>
      <c r="AK18" s="191">
        <v>14.0313076900871</v>
      </c>
      <c r="AL18" s="13">
        <v>4037.5382000000009</v>
      </c>
      <c r="AM18" s="191">
        <v>13.569029239401397</v>
      </c>
      <c r="AN18" s="13">
        <v>3421.2127</v>
      </c>
      <c r="AO18" s="191">
        <v>12.470188937390498</v>
      </c>
      <c r="AP18" s="13"/>
      <c r="AQ18" s="191"/>
      <c r="AR18" s="13"/>
      <c r="AS18" s="191"/>
      <c r="AT18" s="13"/>
      <c r="AU18" s="191"/>
      <c r="AV18" s="13"/>
      <c r="AW18" s="191"/>
      <c r="AX18" s="13"/>
      <c r="AY18" s="191"/>
      <c r="AZ18" s="13"/>
      <c r="BA18" s="191"/>
      <c r="BB18" s="13"/>
      <c r="BC18" s="191"/>
    </row>
    <row r="19" spans="1:55" s="20" customFormat="1" ht="12.75" customHeight="1">
      <c r="A19" s="452" t="s">
        <v>982</v>
      </c>
      <c r="B19" s="452" t="s">
        <v>206</v>
      </c>
      <c r="C19" s="452" t="s">
        <v>983</v>
      </c>
      <c r="D19" s="13">
        <f t="shared" si="0"/>
        <v>788.08190000000002</v>
      </c>
      <c r="E19" s="191">
        <f t="shared" si="1"/>
        <v>9.322578152325006</v>
      </c>
      <c r="F19" s="13">
        <v>1.8250000000000002</v>
      </c>
      <c r="G19" s="191">
        <v>20.164383561643803</v>
      </c>
      <c r="H19" s="13">
        <v>0.28500000000000003</v>
      </c>
      <c r="I19" s="191">
        <v>21.473684210526297</v>
      </c>
      <c r="J19" s="13">
        <v>22.396699999999999</v>
      </c>
      <c r="K19" s="191">
        <v>7.2073653707912282</v>
      </c>
      <c r="L19" s="13">
        <v>71.447299999999998</v>
      </c>
      <c r="M19" s="191">
        <v>6.9048459493920697</v>
      </c>
      <c r="N19" s="13">
        <v>74.42</v>
      </c>
      <c r="O19" s="191">
        <v>6.0559661381349095</v>
      </c>
      <c r="P19" s="13">
        <v>41.795000000000002</v>
      </c>
      <c r="Q19" s="191">
        <v>8.107579854049531</v>
      </c>
      <c r="R19" s="13">
        <v>80.3245</v>
      </c>
      <c r="S19" s="191">
        <v>7.6623346550554299</v>
      </c>
      <c r="T19" s="13">
        <v>53.585000000000001</v>
      </c>
      <c r="U19" s="191">
        <v>6.6445740412428895</v>
      </c>
      <c r="V19" s="13">
        <v>83.96</v>
      </c>
      <c r="W19" s="191">
        <v>6.9431276798475494</v>
      </c>
      <c r="X19" s="13">
        <v>192.38380000000001</v>
      </c>
      <c r="Y19" s="191">
        <v>7.419623585769699</v>
      </c>
      <c r="Z19" s="13">
        <v>62.886600000000001</v>
      </c>
      <c r="AA19" s="191">
        <v>6.6350860119643906</v>
      </c>
      <c r="AB19" s="13">
        <v>102.77300000000001</v>
      </c>
      <c r="AC19" s="191">
        <v>6.6523667694822599</v>
      </c>
      <c r="AD19" s="13"/>
      <c r="AE19" s="191"/>
      <c r="AF19" s="13">
        <v>0.86499999999999999</v>
      </c>
      <c r="AG19" s="191">
        <v>17.216589595375698</v>
      </c>
      <c r="AH19" s="13">
        <v>28.581100000000003</v>
      </c>
      <c r="AI19" s="191">
        <v>5.5189618314200599</v>
      </c>
      <c r="AJ19" s="13">
        <v>157.71450000000002</v>
      </c>
      <c r="AK19" s="191">
        <v>6.2786942544914996</v>
      </c>
      <c r="AL19" s="13">
        <v>145.67830000000001</v>
      </c>
      <c r="AM19" s="191">
        <v>6.5894652806903995</v>
      </c>
      <c r="AN19" s="13">
        <v>164.4316</v>
      </c>
      <c r="AO19" s="191">
        <v>7.4273722934034598</v>
      </c>
      <c r="AP19" s="13"/>
      <c r="AQ19" s="191"/>
      <c r="AR19" s="13"/>
      <c r="AS19" s="191"/>
      <c r="AT19" s="13"/>
      <c r="AU19" s="191"/>
      <c r="AV19" s="13"/>
      <c r="AW19" s="191"/>
      <c r="AX19" s="13"/>
      <c r="AY19" s="191"/>
      <c r="AZ19" s="13"/>
      <c r="BA19" s="191"/>
      <c r="BB19" s="13"/>
      <c r="BC19" s="191"/>
    </row>
    <row r="20" spans="1:55" s="20" customFormat="1" ht="12.75" customHeight="1">
      <c r="A20" s="452" t="s">
        <v>984</v>
      </c>
      <c r="B20" s="452" t="s">
        <v>141</v>
      </c>
      <c r="C20" s="452" t="s">
        <v>985</v>
      </c>
      <c r="D20" s="13">
        <f t="shared" si="0"/>
        <v>7092.4408999999996</v>
      </c>
      <c r="E20" s="191">
        <f t="shared" si="1"/>
        <v>12.786624060486709</v>
      </c>
      <c r="F20" s="13">
        <v>242.0325</v>
      </c>
      <c r="G20" s="191">
        <v>12.6738173427122</v>
      </c>
      <c r="H20" s="13">
        <v>246.65</v>
      </c>
      <c r="I20" s="191">
        <v>12.841611538617499</v>
      </c>
      <c r="J20" s="13">
        <v>569.3021</v>
      </c>
      <c r="K20" s="191">
        <v>11.720295605795199</v>
      </c>
      <c r="L20" s="13">
        <v>476.09649999999999</v>
      </c>
      <c r="M20" s="191">
        <v>13.304579869837298</v>
      </c>
      <c r="N20" s="13">
        <v>708.84229999999991</v>
      </c>
      <c r="O20" s="191">
        <v>13.0193638810776</v>
      </c>
      <c r="P20" s="13">
        <v>996.10760000000005</v>
      </c>
      <c r="Q20" s="191">
        <v>10.781601251712202</v>
      </c>
      <c r="R20" s="13">
        <v>1082.1290000000001</v>
      </c>
      <c r="S20" s="191">
        <v>11.456939485033699</v>
      </c>
      <c r="T20" s="13">
        <v>714.87260000000015</v>
      </c>
      <c r="U20" s="191">
        <v>12.762182870066599</v>
      </c>
      <c r="V20" s="13">
        <v>385.4212</v>
      </c>
      <c r="W20" s="191">
        <v>15.229090151242298</v>
      </c>
      <c r="X20" s="13">
        <v>512.38290000000006</v>
      </c>
      <c r="Y20" s="191">
        <v>15.601272157989699</v>
      </c>
      <c r="Z20" s="13">
        <v>331.57559999999995</v>
      </c>
      <c r="AA20" s="191">
        <v>12.3177658337948</v>
      </c>
      <c r="AB20" s="13">
        <v>827.02859999999998</v>
      </c>
      <c r="AC20" s="191">
        <v>11.730968737961398</v>
      </c>
      <c r="AD20" s="13"/>
      <c r="AE20" s="191"/>
      <c r="AF20" s="13">
        <v>217.28419999999997</v>
      </c>
      <c r="AG20" s="191">
        <v>12.0391306638955</v>
      </c>
      <c r="AH20" s="13">
        <v>364.12030000000004</v>
      </c>
      <c r="AI20" s="191">
        <v>12.2577843915871</v>
      </c>
      <c r="AJ20" s="13">
        <v>726.27910000000008</v>
      </c>
      <c r="AK20" s="191">
        <v>11.829490201494201</v>
      </c>
      <c r="AL20" s="13">
        <v>793.18</v>
      </c>
      <c r="AM20" s="191">
        <v>12.518938498197098</v>
      </c>
      <c r="AN20" s="13">
        <v>475.22970000000004</v>
      </c>
      <c r="AO20" s="191">
        <v>15.312028953577601</v>
      </c>
      <c r="AP20" s="13"/>
      <c r="AQ20" s="191"/>
      <c r="AR20" s="13"/>
      <c r="AS20" s="191"/>
      <c r="AT20" s="13"/>
      <c r="AU20" s="191"/>
      <c r="AV20" s="13"/>
      <c r="AW20" s="191"/>
      <c r="AX20" s="13"/>
      <c r="AY20" s="191"/>
      <c r="AZ20" s="13"/>
      <c r="BA20" s="191"/>
      <c r="BB20" s="13"/>
      <c r="BC20" s="191"/>
    </row>
    <row r="21" spans="1:55" s="20" customFormat="1" ht="12.75" customHeight="1">
      <c r="A21" s="452" t="s">
        <v>986</v>
      </c>
      <c r="B21" s="452" t="s">
        <v>207</v>
      </c>
      <c r="C21" s="452" t="s">
        <v>987</v>
      </c>
      <c r="D21" s="13">
        <f t="shared" si="0"/>
        <v>5427.3448000000008</v>
      </c>
      <c r="E21" s="191">
        <f t="shared" si="1"/>
        <v>14.303763302478247</v>
      </c>
      <c r="F21" s="13">
        <v>335.1146</v>
      </c>
      <c r="G21" s="191">
        <v>13.223546192854599</v>
      </c>
      <c r="H21" s="13">
        <v>463.87770000000006</v>
      </c>
      <c r="I21" s="191">
        <v>12.770749557480297</v>
      </c>
      <c r="J21" s="13">
        <v>378.58770000000004</v>
      </c>
      <c r="K21" s="191">
        <v>13.9888235196231</v>
      </c>
      <c r="L21" s="13">
        <v>447.06339999999994</v>
      </c>
      <c r="M21" s="191">
        <v>14.197675879975897</v>
      </c>
      <c r="N21" s="13">
        <v>433.3922</v>
      </c>
      <c r="O21" s="191">
        <v>14.7019954050857</v>
      </c>
      <c r="P21" s="13">
        <v>433.11320000000001</v>
      </c>
      <c r="Q21" s="191">
        <v>15.198786882967299</v>
      </c>
      <c r="R21" s="13">
        <v>430.99230000000006</v>
      </c>
      <c r="S21" s="191">
        <v>15.384761841452901</v>
      </c>
      <c r="T21" s="13">
        <v>411.1413</v>
      </c>
      <c r="U21" s="191">
        <v>14.777957042992298</v>
      </c>
      <c r="V21" s="13">
        <v>457.27679999999998</v>
      </c>
      <c r="W21" s="191">
        <v>14.779752808364597</v>
      </c>
      <c r="X21" s="13">
        <v>507.98230000000001</v>
      </c>
      <c r="Y21" s="191">
        <v>14.777318556177999</v>
      </c>
      <c r="Z21" s="13">
        <v>411.68430000000001</v>
      </c>
      <c r="AA21" s="191">
        <v>15.572434275487302</v>
      </c>
      <c r="AB21" s="13">
        <v>717.11900000000014</v>
      </c>
      <c r="AC21" s="191">
        <v>12.271357667277</v>
      </c>
      <c r="AD21" s="13"/>
      <c r="AE21" s="191"/>
      <c r="AF21" s="13">
        <v>303.56639999999999</v>
      </c>
      <c r="AG21" s="191">
        <v>12.918808949211801</v>
      </c>
      <c r="AH21" s="13">
        <v>495.12150000000003</v>
      </c>
      <c r="AI21" s="191">
        <v>13.705784075221899</v>
      </c>
      <c r="AJ21" s="13">
        <v>386.95620000000002</v>
      </c>
      <c r="AK21" s="191">
        <v>14.425333122973599</v>
      </c>
      <c r="AL21" s="13">
        <v>464.55970000000002</v>
      </c>
      <c r="AM21" s="191">
        <v>14.6892108570761</v>
      </c>
      <c r="AN21" s="13">
        <v>602.96570000000008</v>
      </c>
      <c r="AO21" s="191">
        <v>13.941154700839499</v>
      </c>
      <c r="AP21" s="13"/>
      <c r="AQ21" s="191"/>
      <c r="AR21" s="13"/>
      <c r="AS21" s="191"/>
      <c r="AT21" s="13"/>
      <c r="AU21" s="191"/>
      <c r="AV21" s="13"/>
      <c r="AW21" s="191"/>
      <c r="AX21" s="13"/>
      <c r="AY21" s="191"/>
      <c r="AZ21" s="13"/>
      <c r="BA21" s="191"/>
      <c r="BB21" s="13"/>
      <c r="BC21" s="191"/>
    </row>
    <row r="22" spans="1:55" s="20" customFormat="1" ht="12.75" customHeight="1">
      <c r="A22" s="445" t="s">
        <v>988</v>
      </c>
      <c r="B22" s="445" t="s">
        <v>208</v>
      </c>
      <c r="C22" s="445" t="s">
        <v>989</v>
      </c>
      <c r="D22" s="13">
        <f t="shared" si="0"/>
        <v>18119.521000000001</v>
      </c>
      <c r="E22" s="191">
        <f t="shared" si="1"/>
        <v>26.149237772652764</v>
      </c>
      <c r="F22" s="13">
        <v>928.99340000000007</v>
      </c>
      <c r="G22" s="191">
        <v>27.428145462604999</v>
      </c>
      <c r="H22" s="13">
        <v>1073.0797</v>
      </c>
      <c r="I22" s="191">
        <v>27.074342721234999</v>
      </c>
      <c r="J22" s="13">
        <v>1313.5279999999998</v>
      </c>
      <c r="K22" s="191">
        <v>27.311870146658499</v>
      </c>
      <c r="L22" s="13">
        <v>1468.8210000000001</v>
      </c>
      <c r="M22" s="191">
        <v>26.561580451940699</v>
      </c>
      <c r="N22" s="13">
        <v>1587.2486999999999</v>
      </c>
      <c r="O22" s="191">
        <v>26.845194550797199</v>
      </c>
      <c r="P22" s="13">
        <v>1598.1025</v>
      </c>
      <c r="Q22" s="191">
        <v>26.428918064392001</v>
      </c>
      <c r="R22" s="13">
        <v>1662.8462000000002</v>
      </c>
      <c r="S22" s="191">
        <v>26.116101154755</v>
      </c>
      <c r="T22" s="13">
        <v>1591.1255000000001</v>
      </c>
      <c r="U22" s="191">
        <v>25.2243938419691</v>
      </c>
      <c r="V22" s="13">
        <v>1776.9343000000001</v>
      </c>
      <c r="W22" s="191">
        <v>25.450041588481898</v>
      </c>
      <c r="X22" s="13">
        <v>1856.3389000000002</v>
      </c>
      <c r="Y22" s="191">
        <v>24.881305474447601</v>
      </c>
      <c r="Z22" s="13">
        <v>1622.2856000000002</v>
      </c>
      <c r="AA22" s="191">
        <v>24.667936265352999</v>
      </c>
      <c r="AB22" s="13">
        <v>1640.2172</v>
      </c>
      <c r="AC22" s="191">
        <v>25.801023549198199</v>
      </c>
      <c r="AD22" s="13"/>
      <c r="AE22" s="191"/>
      <c r="AF22" s="13">
        <v>1173.9621</v>
      </c>
      <c r="AG22" s="191">
        <v>25.791418569645497</v>
      </c>
      <c r="AH22" s="13">
        <v>1378.7998</v>
      </c>
      <c r="AI22" s="191">
        <v>25.485306922730896</v>
      </c>
      <c r="AJ22" s="13">
        <v>1569.7287000000003</v>
      </c>
      <c r="AK22" s="191">
        <v>25.682653059729397</v>
      </c>
      <c r="AL22" s="13">
        <v>1981.1076</v>
      </c>
      <c r="AM22" s="191">
        <v>25.586324334427896</v>
      </c>
      <c r="AN22" s="13">
        <v>2220.1046000000001</v>
      </c>
      <c r="AO22" s="191">
        <v>25.550439913056298</v>
      </c>
      <c r="AP22" s="13"/>
      <c r="AQ22" s="191"/>
      <c r="AR22" s="13"/>
      <c r="AS22" s="191"/>
      <c r="AT22" s="13"/>
      <c r="AU22" s="191"/>
      <c r="AV22" s="13"/>
      <c r="AW22" s="191"/>
      <c r="AX22" s="13"/>
      <c r="AY22" s="191"/>
      <c r="AZ22" s="13"/>
      <c r="BA22" s="191"/>
      <c r="BB22" s="13"/>
      <c r="BC22" s="191"/>
    </row>
    <row r="23" spans="1:55" s="20" customFormat="1" ht="12.75" customHeight="1">
      <c r="A23" s="445" t="s">
        <v>5008</v>
      </c>
      <c r="B23" s="445" t="s">
        <v>5006</v>
      </c>
      <c r="C23" s="445" t="s">
        <v>5007</v>
      </c>
      <c r="D23" s="13">
        <f t="shared" si="0"/>
        <v>3298.0975000000003</v>
      </c>
      <c r="E23" s="191">
        <f t="shared" si="1"/>
        <v>12.961449043535685</v>
      </c>
      <c r="F23" s="13">
        <v>149.55090000000001</v>
      </c>
      <c r="G23" s="191">
        <v>14.4100223669667</v>
      </c>
      <c r="H23" s="13">
        <v>165.75750000000005</v>
      </c>
      <c r="I23" s="191">
        <v>14.273740470265301</v>
      </c>
      <c r="J23" s="13">
        <v>270.4307</v>
      </c>
      <c r="K23" s="191">
        <v>13.381215228152701</v>
      </c>
      <c r="L23" s="13">
        <v>185.67150000000001</v>
      </c>
      <c r="M23" s="191">
        <v>13.99237229731</v>
      </c>
      <c r="N23" s="13">
        <v>384.17470000000003</v>
      </c>
      <c r="O23" s="191">
        <v>11.606000007288399</v>
      </c>
      <c r="P23" s="13">
        <v>324.93430000000001</v>
      </c>
      <c r="Q23" s="191">
        <v>12.024918123448298</v>
      </c>
      <c r="R23" s="13">
        <v>363.91399999999999</v>
      </c>
      <c r="S23" s="191">
        <v>12.391906142660099</v>
      </c>
      <c r="T23" s="13">
        <v>218.08840000000001</v>
      </c>
      <c r="U23" s="191">
        <v>12.722881047318399</v>
      </c>
      <c r="V23" s="13">
        <v>287.84690000000001</v>
      </c>
      <c r="W23" s="191">
        <v>12.959846105690199</v>
      </c>
      <c r="X23" s="13">
        <v>163.87510000000003</v>
      </c>
      <c r="Y23" s="191">
        <v>14.793258255830199</v>
      </c>
      <c r="Z23" s="13">
        <v>498.81080000000003</v>
      </c>
      <c r="AA23" s="191">
        <v>10.150947940581901</v>
      </c>
      <c r="AB23" s="13">
        <v>285.04270000000002</v>
      </c>
      <c r="AC23" s="191">
        <v>12.830280536916</v>
      </c>
      <c r="AD23" s="13"/>
      <c r="AE23" s="191"/>
      <c r="AF23" s="13">
        <v>70.765000000000001</v>
      </c>
      <c r="AG23" s="191">
        <v>14.185505122588898</v>
      </c>
      <c r="AH23" s="13">
        <v>173.78270000000001</v>
      </c>
      <c r="AI23" s="191">
        <v>14.175471350140102</v>
      </c>
      <c r="AJ23" s="13">
        <v>153.6764</v>
      </c>
      <c r="AK23" s="191">
        <v>12.896184332792799</v>
      </c>
      <c r="AL23" s="13">
        <v>390.62729999999993</v>
      </c>
      <c r="AM23" s="191">
        <v>12.446221961445101</v>
      </c>
      <c r="AN23" s="13">
        <v>254.1277</v>
      </c>
      <c r="AO23" s="191">
        <v>14.6638160538973</v>
      </c>
      <c r="AP23" s="13"/>
      <c r="AQ23" s="191"/>
      <c r="AR23" s="13"/>
      <c r="AS23" s="191"/>
      <c r="AT23" s="13"/>
      <c r="AU23" s="191"/>
      <c r="AV23" s="13"/>
      <c r="AW23" s="191"/>
      <c r="AX23" s="13"/>
      <c r="AY23" s="191"/>
      <c r="AZ23" s="13"/>
      <c r="BA23" s="191"/>
      <c r="BB23" s="13"/>
      <c r="BC23" s="191"/>
    </row>
    <row r="24" spans="1:55" s="20" customFormat="1" ht="12.75" customHeight="1">
      <c r="A24" s="445" t="s">
        <v>990</v>
      </c>
      <c r="B24" s="445" t="s">
        <v>209</v>
      </c>
      <c r="C24" s="445" t="s">
        <v>991</v>
      </c>
      <c r="D24" s="13">
        <f t="shared" si="0"/>
        <v>9528.4126999999989</v>
      </c>
      <c r="E24" s="191">
        <f t="shared" si="1"/>
        <v>14.157370461828849</v>
      </c>
      <c r="F24" s="13">
        <v>421.96</v>
      </c>
      <c r="G24" s="191">
        <v>14.381436619584798</v>
      </c>
      <c r="H24" s="13">
        <v>640.9606</v>
      </c>
      <c r="I24" s="191">
        <v>14.451037527111701</v>
      </c>
      <c r="J24" s="13">
        <v>787.41730000000007</v>
      </c>
      <c r="K24" s="191">
        <v>13.328112398597298</v>
      </c>
      <c r="L24" s="13">
        <v>878.29830000000004</v>
      </c>
      <c r="M24" s="191">
        <v>13.538595240364197</v>
      </c>
      <c r="N24" s="13">
        <v>848.64380000000006</v>
      </c>
      <c r="O24" s="191">
        <v>14.012451293463798</v>
      </c>
      <c r="P24" s="13">
        <v>1012.6743000000001</v>
      </c>
      <c r="Q24" s="191">
        <v>13.052095910797799</v>
      </c>
      <c r="R24" s="13">
        <v>683.15250000000003</v>
      </c>
      <c r="S24" s="191">
        <v>14.8960041352407</v>
      </c>
      <c r="T24" s="13">
        <v>955.90420000000017</v>
      </c>
      <c r="U24" s="191">
        <v>13.953244026964198</v>
      </c>
      <c r="V24" s="13">
        <v>862.6097000000002</v>
      </c>
      <c r="W24" s="191">
        <v>14.2919451462231</v>
      </c>
      <c r="X24" s="13">
        <v>652.36320000000001</v>
      </c>
      <c r="Y24" s="191">
        <v>15.821247115104002</v>
      </c>
      <c r="Z24" s="13">
        <v>749.22440000000006</v>
      </c>
      <c r="AA24" s="191">
        <v>14.7566617918477</v>
      </c>
      <c r="AB24" s="13">
        <v>1035.2044000000001</v>
      </c>
      <c r="AC24" s="191">
        <v>13.405614336646899</v>
      </c>
      <c r="AD24" s="13"/>
      <c r="AE24" s="191"/>
      <c r="AF24" s="13">
        <v>950.2124</v>
      </c>
      <c r="AG24" s="191">
        <v>11.80512135813</v>
      </c>
      <c r="AH24" s="13">
        <v>624.18299999999999</v>
      </c>
      <c r="AI24" s="191">
        <v>16.990679640425999</v>
      </c>
      <c r="AJ24" s="13">
        <v>941.26650000000006</v>
      </c>
      <c r="AK24" s="191">
        <v>14.1410967382776</v>
      </c>
      <c r="AL24" s="13">
        <v>726.47130000000004</v>
      </c>
      <c r="AM24" s="191">
        <v>15.243619720421201</v>
      </c>
      <c r="AN24" s="13">
        <v>907.05250000000001</v>
      </c>
      <c r="AO24" s="191">
        <v>14.738881388894196</v>
      </c>
      <c r="AP24" s="13"/>
      <c r="AQ24" s="191"/>
      <c r="AR24" s="13"/>
      <c r="AS24" s="191"/>
      <c r="AT24" s="13"/>
      <c r="AU24" s="191"/>
      <c r="AV24" s="13"/>
      <c r="AW24" s="191"/>
      <c r="AX24" s="13"/>
      <c r="AY24" s="191"/>
      <c r="AZ24" s="13"/>
      <c r="BA24" s="191"/>
      <c r="BB24" s="13"/>
      <c r="BC24" s="191"/>
    </row>
    <row r="25" spans="1:55" s="20" customFormat="1" ht="12.75" customHeight="1">
      <c r="A25" s="1225" t="s">
        <v>4671</v>
      </c>
      <c r="B25" s="1225" t="s">
        <v>233</v>
      </c>
      <c r="C25" s="1225" t="s">
        <v>724</v>
      </c>
      <c r="D25" s="13"/>
      <c r="E25" s="13"/>
      <c r="F25" s="13"/>
      <c r="G25" s="13"/>
      <c r="H25" s="13"/>
      <c r="I25" s="191"/>
      <c r="J25" s="13"/>
      <c r="K25" s="191"/>
      <c r="L25" s="13"/>
      <c r="M25" s="191"/>
      <c r="N25" s="13"/>
      <c r="O25" s="191"/>
      <c r="P25" s="13"/>
      <c r="Q25" s="191"/>
      <c r="R25" s="13"/>
      <c r="S25" s="191"/>
      <c r="T25" s="13"/>
      <c r="U25" s="191"/>
      <c r="V25" s="13"/>
      <c r="W25" s="191"/>
      <c r="X25" s="13"/>
      <c r="Y25" s="191"/>
      <c r="Z25" s="13"/>
      <c r="AA25" s="191"/>
      <c r="AB25" s="13"/>
      <c r="AC25" s="191"/>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row>
    <row r="26" spans="1:55" s="27" customFormat="1" ht="12.75" customHeight="1">
      <c r="A26" s="1226" t="s">
        <v>962</v>
      </c>
      <c r="B26" s="1226" t="s">
        <v>197</v>
      </c>
      <c r="C26" s="1226" t="s">
        <v>963</v>
      </c>
      <c r="D26" s="61">
        <f t="shared" ref="D26:D89" si="2">F26+H26+J26+L26+N26+P26+R26+T26+V26+X26+Z26+AB26</f>
        <v>15740.839</v>
      </c>
      <c r="E26" s="871">
        <f t="shared" ref="E26:E89" si="3">AVERAGE(G26,I26,K26,M26,O26,Q26,S26,U26,W26,Y26,AA26,AC26)</f>
        <v>14.366496988233374</v>
      </c>
      <c r="F26" s="61">
        <v>1197.0530000000001</v>
      </c>
      <c r="G26" s="871">
        <v>14.828373640933199</v>
      </c>
      <c r="H26" s="61">
        <v>1505.7728</v>
      </c>
      <c r="I26" s="871">
        <v>14.450519883876201</v>
      </c>
      <c r="J26" s="61">
        <v>1491.5076000000001</v>
      </c>
      <c r="K26" s="871">
        <v>14.711035770786598</v>
      </c>
      <c r="L26" s="61">
        <v>1344.9952000000003</v>
      </c>
      <c r="M26" s="871">
        <v>14.691432891358998</v>
      </c>
      <c r="N26" s="61">
        <v>1265.1865</v>
      </c>
      <c r="O26" s="871">
        <v>14.305381314928701</v>
      </c>
      <c r="P26" s="61">
        <v>1448.085</v>
      </c>
      <c r="Q26" s="871">
        <v>13.9855464920913</v>
      </c>
      <c r="R26" s="61">
        <v>1265.0778</v>
      </c>
      <c r="S26" s="871">
        <v>14.287816527963699</v>
      </c>
      <c r="T26" s="61">
        <v>1247.9475</v>
      </c>
      <c r="U26" s="871">
        <v>12.514379350894201</v>
      </c>
      <c r="V26" s="61">
        <v>1201.9459000000002</v>
      </c>
      <c r="W26" s="871">
        <v>14.446226044782897</v>
      </c>
      <c r="X26" s="61">
        <v>1196.5916999999999</v>
      </c>
      <c r="Y26" s="871">
        <v>14.746721162281199</v>
      </c>
      <c r="Z26" s="61">
        <v>1225.4072000000001</v>
      </c>
      <c r="AA26" s="871">
        <v>14.741026285793</v>
      </c>
      <c r="AB26" s="61">
        <v>1351.2688000000001</v>
      </c>
      <c r="AC26" s="871">
        <v>14.689504493110498</v>
      </c>
      <c r="AD26" s="61"/>
      <c r="AE26" s="871"/>
      <c r="AF26" s="61">
        <v>1300.1651000000002</v>
      </c>
      <c r="AG26" s="871">
        <v>14.079192362569998</v>
      </c>
      <c r="AH26" s="61">
        <v>1563.1377</v>
      </c>
      <c r="AI26" s="871">
        <v>13.245994395759199</v>
      </c>
      <c r="AJ26" s="61">
        <v>1624.8387</v>
      </c>
      <c r="AK26" s="871">
        <v>13.8337418661926</v>
      </c>
      <c r="AL26" s="61">
        <v>1709.3620999999998</v>
      </c>
      <c r="AM26" s="871">
        <v>14.049259899350799</v>
      </c>
      <c r="AN26" s="61">
        <v>1621.4967000000001</v>
      </c>
      <c r="AO26" s="871">
        <v>9.9288223509798108</v>
      </c>
      <c r="AP26" s="61"/>
      <c r="AQ26" s="871"/>
      <c r="AR26" s="61"/>
      <c r="AS26" s="871"/>
      <c r="AT26" s="61"/>
      <c r="AU26" s="871"/>
      <c r="AV26" s="61"/>
      <c r="AW26" s="871"/>
      <c r="AX26" s="61"/>
      <c r="AY26" s="871"/>
      <c r="AZ26" s="61"/>
      <c r="BA26" s="871"/>
      <c r="BB26" s="61"/>
      <c r="BC26" s="871"/>
    </row>
    <row r="27" spans="1:55" s="20" customFormat="1" ht="12.75" customHeight="1">
      <c r="A27" s="1227" t="s">
        <v>976</v>
      </c>
      <c r="B27" s="1227" t="s">
        <v>204</v>
      </c>
      <c r="C27" s="1227" t="s">
        <v>977</v>
      </c>
      <c r="D27" s="13">
        <f t="shared" si="2"/>
        <v>178.82400000000001</v>
      </c>
      <c r="E27" s="191">
        <f t="shared" si="3"/>
        <v>17.215166652747097</v>
      </c>
      <c r="F27" s="13">
        <v>17.4496</v>
      </c>
      <c r="G27" s="191">
        <v>16.381427998349501</v>
      </c>
      <c r="H27" s="13">
        <v>19.968400000000003</v>
      </c>
      <c r="I27" s="191">
        <v>16.736748061937899</v>
      </c>
      <c r="J27" s="13">
        <v>21.932400000000001</v>
      </c>
      <c r="K27" s="191">
        <v>16.762940125111701</v>
      </c>
      <c r="L27" s="13">
        <v>18.29</v>
      </c>
      <c r="M27" s="191">
        <v>17.471161509021297</v>
      </c>
      <c r="N27" s="13">
        <v>18.885400000000001</v>
      </c>
      <c r="O27" s="191">
        <v>16.4246433223548</v>
      </c>
      <c r="P27" s="13">
        <v>18.0091</v>
      </c>
      <c r="Q27" s="191">
        <v>17.492526000744096</v>
      </c>
      <c r="R27" s="13">
        <v>11.808200000000001</v>
      </c>
      <c r="S27" s="191">
        <v>17.279904049728199</v>
      </c>
      <c r="T27" s="13">
        <v>13.299200000000001</v>
      </c>
      <c r="U27" s="191">
        <v>17.252267053657398</v>
      </c>
      <c r="V27" s="13">
        <v>7.3596000000000004</v>
      </c>
      <c r="W27" s="191">
        <v>18.151231045165499</v>
      </c>
      <c r="X27" s="13">
        <v>8.0737000000000005</v>
      </c>
      <c r="Y27" s="191">
        <v>17.334196712783498</v>
      </c>
      <c r="Z27" s="13">
        <v>8.7157999999999998</v>
      </c>
      <c r="AA27" s="191">
        <v>18.074449849698198</v>
      </c>
      <c r="AB27" s="13">
        <v>15.0326</v>
      </c>
      <c r="AC27" s="191">
        <v>17.220504104413095</v>
      </c>
      <c r="AD27" s="13"/>
      <c r="AE27" s="191"/>
      <c r="AF27" s="13">
        <v>16.7835</v>
      </c>
      <c r="AG27" s="191">
        <v>17.167174606011898</v>
      </c>
      <c r="AH27" s="13">
        <v>11.78</v>
      </c>
      <c r="AI27" s="191">
        <v>17.282875806451599</v>
      </c>
      <c r="AJ27" s="13">
        <v>14.125300000000003</v>
      </c>
      <c r="AK27" s="191">
        <v>17.2228174268865</v>
      </c>
      <c r="AL27" s="13">
        <v>16.2501</v>
      </c>
      <c r="AM27" s="191">
        <v>18.909088374840799</v>
      </c>
      <c r="AN27" s="13">
        <v>17.18</v>
      </c>
      <c r="AO27" s="191">
        <v>7.9885485448195599</v>
      </c>
      <c r="AP27" s="13"/>
      <c r="AQ27" s="191"/>
      <c r="AR27" s="13"/>
      <c r="AS27" s="191"/>
      <c r="AT27" s="13"/>
      <c r="AU27" s="191"/>
      <c r="AV27" s="13"/>
      <c r="AW27" s="191"/>
      <c r="AX27" s="13"/>
      <c r="AY27" s="191"/>
      <c r="AZ27" s="13"/>
      <c r="BA27" s="191"/>
      <c r="BB27" s="13"/>
      <c r="BC27" s="191"/>
    </row>
    <row r="28" spans="1:55" s="20" customFormat="1" ht="12.75" customHeight="1">
      <c r="A28" s="1228" t="s">
        <v>978</v>
      </c>
      <c r="B28" s="1228" t="s">
        <v>125</v>
      </c>
      <c r="C28" s="1228" t="s">
        <v>939</v>
      </c>
      <c r="D28" s="13">
        <f>L28+N28+P28+R28+T28+V28+X28+Z28+AB28</f>
        <v>978.7025000000001</v>
      </c>
      <c r="E28" s="191">
        <f>AVERAGE(G28,I28,K28,M28,O28,Q28,S28,U28,W28,Y28,AA28,AC28)</f>
        <v>8.0010481867262992</v>
      </c>
      <c r="F28" s="13" t="s">
        <v>11</v>
      </c>
      <c r="G28" s="13" t="s">
        <v>11</v>
      </c>
      <c r="H28" s="13" t="s">
        <v>11</v>
      </c>
      <c r="I28" s="13" t="s">
        <v>11</v>
      </c>
      <c r="J28" s="13" t="s">
        <v>11</v>
      </c>
      <c r="K28" s="13" t="s">
        <v>11</v>
      </c>
      <c r="L28" s="13">
        <v>7.2990000000000013</v>
      </c>
      <c r="M28" s="191">
        <v>8</v>
      </c>
      <c r="N28" s="13">
        <v>101.19080000000002</v>
      </c>
      <c r="O28" s="191">
        <v>8</v>
      </c>
      <c r="P28" s="13">
        <v>123.14200000000001</v>
      </c>
      <c r="Q28" s="191">
        <v>8</v>
      </c>
      <c r="R28" s="13">
        <v>114.5866</v>
      </c>
      <c r="S28" s="191">
        <v>8</v>
      </c>
      <c r="T28" s="13">
        <v>115.9783</v>
      </c>
      <c r="U28" s="191">
        <v>8</v>
      </c>
      <c r="V28" s="13">
        <v>117.53440000000001</v>
      </c>
      <c r="W28" s="191">
        <v>8</v>
      </c>
      <c r="X28" s="13">
        <v>135.11860000000001</v>
      </c>
      <c r="Y28" s="191">
        <v>8</v>
      </c>
      <c r="Z28" s="13">
        <v>133.2569</v>
      </c>
      <c r="AA28" s="191">
        <v>8</v>
      </c>
      <c r="AB28" s="13">
        <v>130.5959</v>
      </c>
      <c r="AC28" s="191">
        <v>8.0094336805366808</v>
      </c>
      <c r="AD28" s="13"/>
      <c r="AE28" s="191"/>
      <c r="AF28" s="13">
        <v>136.93989999999999</v>
      </c>
      <c r="AG28" s="13">
        <v>8</v>
      </c>
      <c r="AH28" s="13">
        <v>6.0000000000000006E-4</v>
      </c>
      <c r="AI28" s="13">
        <v>10</v>
      </c>
      <c r="AJ28" s="13">
        <v>147.10240000000002</v>
      </c>
      <c r="AK28" s="13">
        <v>7.5973852228107797</v>
      </c>
      <c r="AL28" s="13" t="s">
        <v>11</v>
      </c>
      <c r="AM28" s="13" t="s">
        <v>11</v>
      </c>
      <c r="AN28" s="13">
        <v>139.63980000000001</v>
      </c>
      <c r="AO28" s="191">
        <v>8</v>
      </c>
      <c r="AP28" s="13"/>
      <c r="AQ28" s="13"/>
      <c r="AR28" s="13"/>
      <c r="AS28" s="13"/>
      <c r="AT28" s="13"/>
      <c r="AU28" s="13"/>
      <c r="AV28" s="13"/>
      <c r="AW28" s="13"/>
      <c r="AX28" s="13"/>
      <c r="AY28" s="13"/>
      <c r="AZ28" s="13"/>
      <c r="BA28" s="13"/>
      <c r="BB28" s="13"/>
      <c r="BC28" s="13"/>
    </row>
    <row r="29" spans="1:55" s="20" customFormat="1" ht="12.75" customHeight="1">
      <c r="A29" s="1227" t="s">
        <v>4909</v>
      </c>
      <c r="B29" s="1227" t="s">
        <v>4909</v>
      </c>
      <c r="C29" s="1227" t="s">
        <v>4911</v>
      </c>
      <c r="D29" s="13" t="s">
        <v>11</v>
      </c>
      <c r="E29" s="13" t="s">
        <v>11</v>
      </c>
      <c r="F29" s="13" t="s">
        <v>11</v>
      </c>
      <c r="G29" s="13" t="s">
        <v>11</v>
      </c>
      <c r="H29" s="13" t="s">
        <v>11</v>
      </c>
      <c r="I29" s="13" t="s">
        <v>11</v>
      </c>
      <c r="J29" s="13" t="s">
        <v>11</v>
      </c>
      <c r="K29" s="13" t="s">
        <v>11</v>
      </c>
      <c r="L29" s="13" t="s">
        <v>11</v>
      </c>
      <c r="M29" s="13" t="s">
        <v>11</v>
      </c>
      <c r="N29" s="13" t="s">
        <v>11</v>
      </c>
      <c r="O29" s="13" t="s">
        <v>11</v>
      </c>
      <c r="P29" s="13" t="s">
        <v>11</v>
      </c>
      <c r="Q29" s="13" t="s">
        <v>11</v>
      </c>
      <c r="R29" s="13" t="s">
        <v>11</v>
      </c>
      <c r="S29" s="13" t="s">
        <v>11</v>
      </c>
      <c r="T29" s="13" t="s">
        <v>11</v>
      </c>
      <c r="U29" s="13" t="s">
        <v>11</v>
      </c>
      <c r="V29" s="13" t="s">
        <v>11</v>
      </c>
      <c r="W29" s="13" t="s">
        <v>11</v>
      </c>
      <c r="X29" s="13" t="s">
        <v>11</v>
      </c>
      <c r="Y29" s="13" t="s">
        <v>11</v>
      </c>
      <c r="Z29" s="13" t="s">
        <v>11</v>
      </c>
      <c r="AA29" s="13" t="s">
        <v>11</v>
      </c>
      <c r="AB29" s="13" t="s">
        <v>11</v>
      </c>
      <c r="AC29" s="13" t="s">
        <v>11</v>
      </c>
      <c r="AD29" s="13"/>
      <c r="AE29" s="13"/>
      <c r="AF29" s="13">
        <v>7.740000000000001E-2</v>
      </c>
      <c r="AG29" s="191">
        <v>0</v>
      </c>
      <c r="AH29" s="13" t="s">
        <v>11</v>
      </c>
      <c r="AI29" s="13" t="s">
        <v>11</v>
      </c>
      <c r="AJ29" s="13" t="s">
        <v>11</v>
      </c>
      <c r="AK29" s="13" t="s">
        <v>11</v>
      </c>
      <c r="AL29" s="13" t="s">
        <v>11</v>
      </c>
      <c r="AM29" s="13" t="s">
        <v>11</v>
      </c>
      <c r="AN29" s="13" t="s">
        <v>11</v>
      </c>
      <c r="AO29" s="13" t="s">
        <v>11</v>
      </c>
      <c r="AP29" s="13"/>
      <c r="AQ29" s="191"/>
      <c r="AR29" s="13"/>
      <c r="AS29" s="191"/>
      <c r="AT29" s="13"/>
      <c r="AU29" s="191"/>
      <c r="AV29" s="13"/>
      <c r="AW29" s="191"/>
      <c r="AX29" s="13"/>
      <c r="AY29" s="191"/>
      <c r="AZ29" s="13"/>
      <c r="BA29" s="191"/>
      <c r="BB29" s="13"/>
      <c r="BC29" s="191"/>
    </row>
    <row r="30" spans="1:55" s="20" customFormat="1" ht="12.75" customHeight="1">
      <c r="A30" s="1227" t="s">
        <v>4910</v>
      </c>
      <c r="B30" s="1227" t="s">
        <v>103</v>
      </c>
      <c r="C30" s="1227" t="s">
        <v>5005</v>
      </c>
      <c r="D30" s="13" t="s">
        <v>11</v>
      </c>
      <c r="E30" s="13" t="s">
        <v>11</v>
      </c>
      <c r="F30" s="13" t="s">
        <v>11</v>
      </c>
      <c r="G30" s="13" t="s">
        <v>11</v>
      </c>
      <c r="H30" s="13" t="s">
        <v>11</v>
      </c>
      <c r="I30" s="13" t="s">
        <v>11</v>
      </c>
      <c r="J30" s="13" t="s">
        <v>11</v>
      </c>
      <c r="K30" s="13" t="s">
        <v>11</v>
      </c>
      <c r="L30" s="13" t="s">
        <v>11</v>
      </c>
      <c r="M30" s="13" t="s">
        <v>11</v>
      </c>
      <c r="N30" s="13" t="s">
        <v>11</v>
      </c>
      <c r="O30" s="13" t="s">
        <v>11</v>
      </c>
      <c r="P30" s="13" t="s">
        <v>11</v>
      </c>
      <c r="Q30" s="13" t="s">
        <v>11</v>
      </c>
      <c r="R30" s="13" t="s">
        <v>11</v>
      </c>
      <c r="S30" s="13" t="s">
        <v>11</v>
      </c>
      <c r="T30" s="13" t="s">
        <v>11</v>
      </c>
      <c r="U30" s="13" t="s">
        <v>11</v>
      </c>
      <c r="V30" s="13" t="s">
        <v>11</v>
      </c>
      <c r="W30" s="13" t="s">
        <v>11</v>
      </c>
      <c r="X30" s="13" t="s">
        <v>11</v>
      </c>
      <c r="Y30" s="13" t="s">
        <v>11</v>
      </c>
      <c r="Z30" s="13" t="s">
        <v>11</v>
      </c>
      <c r="AA30" s="13" t="s">
        <v>11</v>
      </c>
      <c r="AB30" s="13" t="s">
        <v>11</v>
      </c>
      <c r="AC30" s="13" t="s">
        <v>11</v>
      </c>
      <c r="AD30" s="13"/>
      <c r="AE30" s="13"/>
      <c r="AF30" s="13">
        <v>1.1500000000000001</v>
      </c>
      <c r="AG30" s="191">
        <v>26</v>
      </c>
      <c r="AH30" s="13">
        <v>1.1500000000000001</v>
      </c>
      <c r="AI30" s="191">
        <v>26</v>
      </c>
      <c r="AJ30" s="13" t="s">
        <v>11</v>
      </c>
      <c r="AK30" s="13" t="s">
        <v>11</v>
      </c>
      <c r="AL30" s="13" t="s">
        <v>11</v>
      </c>
      <c r="AM30" s="13" t="s">
        <v>11</v>
      </c>
      <c r="AN30" s="13">
        <v>6.0000000000000006E-4</v>
      </c>
      <c r="AO30" s="191">
        <v>0</v>
      </c>
      <c r="AP30" s="13"/>
      <c r="AQ30" s="191"/>
      <c r="AR30" s="13"/>
      <c r="AS30" s="191"/>
      <c r="AT30" s="13"/>
      <c r="AU30" s="191"/>
      <c r="AV30" s="13"/>
      <c r="AW30" s="191"/>
      <c r="AX30" s="13"/>
      <c r="AY30" s="191"/>
      <c r="AZ30" s="13"/>
      <c r="BA30" s="191"/>
      <c r="BB30" s="13"/>
      <c r="BC30" s="191"/>
    </row>
    <row r="31" spans="1:55" s="20" customFormat="1" ht="12.75" customHeight="1">
      <c r="A31" s="1227" t="s">
        <v>980</v>
      </c>
      <c r="B31" s="1227" t="s">
        <v>205</v>
      </c>
      <c r="C31" s="1227" t="s">
        <v>981</v>
      </c>
      <c r="D31" s="13">
        <f t="shared" si="2"/>
        <v>11444.105500000001</v>
      </c>
      <c r="E31" s="191">
        <f t="shared" si="3"/>
        <v>11.811840069951517</v>
      </c>
      <c r="F31" s="13">
        <v>938.8475000000002</v>
      </c>
      <c r="G31" s="191">
        <v>11.8936206689585</v>
      </c>
      <c r="H31" s="13">
        <v>1256.5953</v>
      </c>
      <c r="I31" s="191">
        <v>12.305312665899699</v>
      </c>
      <c r="J31" s="13">
        <v>1224.0845000000002</v>
      </c>
      <c r="K31" s="191">
        <v>12.234034451869899</v>
      </c>
      <c r="L31" s="13">
        <v>1070.2306000000001</v>
      </c>
      <c r="M31" s="191">
        <v>12.0513145727659</v>
      </c>
      <c r="N31" s="13">
        <v>869.14530000000002</v>
      </c>
      <c r="O31" s="191">
        <v>11.2405978355978</v>
      </c>
      <c r="P31" s="13">
        <v>1032.7429999999999</v>
      </c>
      <c r="Q31" s="191">
        <v>11.743259151599199</v>
      </c>
      <c r="R31" s="13">
        <v>856.98910000000001</v>
      </c>
      <c r="S31" s="191">
        <v>11.472945073630498</v>
      </c>
      <c r="T31" s="13">
        <v>962.70540000000005</v>
      </c>
      <c r="U31" s="191">
        <v>11.751062676079298</v>
      </c>
      <c r="V31" s="13">
        <v>817.69230000000016</v>
      </c>
      <c r="W31" s="191">
        <v>11.610770798502099</v>
      </c>
      <c r="X31" s="13">
        <v>746.45090000000016</v>
      </c>
      <c r="Y31" s="191">
        <v>11.7366725982915</v>
      </c>
      <c r="Z31" s="13">
        <v>780.45310000000018</v>
      </c>
      <c r="AA31" s="191">
        <v>11.779977784699698</v>
      </c>
      <c r="AB31" s="13">
        <v>888.16850000000011</v>
      </c>
      <c r="AC31" s="191">
        <v>11.922512561524099</v>
      </c>
      <c r="AD31" s="13"/>
      <c r="AE31" s="191"/>
      <c r="AF31" s="13">
        <v>857.61540000000014</v>
      </c>
      <c r="AG31" s="191">
        <v>11.620016091129001</v>
      </c>
      <c r="AH31" s="13">
        <v>1259.7952</v>
      </c>
      <c r="AI31" s="191">
        <v>10.736522333947597</v>
      </c>
      <c r="AJ31" s="13">
        <v>1168.4728</v>
      </c>
      <c r="AK31" s="191">
        <v>11.658406949652599</v>
      </c>
      <c r="AL31" s="13">
        <v>1372.7397000000001</v>
      </c>
      <c r="AM31" s="191">
        <v>11.508498727763202</v>
      </c>
      <c r="AN31" s="13">
        <v>1133.1081000000001</v>
      </c>
      <c r="AO31" s="191">
        <v>5.9527840176943387</v>
      </c>
      <c r="AP31" s="13"/>
      <c r="AQ31" s="191"/>
      <c r="AR31" s="13"/>
      <c r="AS31" s="191"/>
      <c r="AT31" s="13"/>
      <c r="AU31" s="191"/>
      <c r="AV31" s="13"/>
      <c r="AW31" s="191"/>
      <c r="AX31" s="13"/>
      <c r="AY31" s="191"/>
      <c r="AZ31" s="13"/>
      <c r="BA31" s="191"/>
      <c r="BB31" s="13"/>
      <c r="BC31" s="191"/>
    </row>
    <row r="32" spans="1:55" s="20" customFormat="1" ht="12.75" customHeight="1">
      <c r="A32" s="1227" t="s">
        <v>982</v>
      </c>
      <c r="B32" s="1227" t="s">
        <v>206</v>
      </c>
      <c r="C32" s="1227" t="s">
        <v>983</v>
      </c>
      <c r="D32" s="13" t="s">
        <v>11</v>
      </c>
      <c r="E32" s="13" t="s">
        <v>11</v>
      </c>
      <c r="F32" s="13" t="s">
        <v>11</v>
      </c>
      <c r="G32" s="13" t="s">
        <v>11</v>
      </c>
      <c r="H32" s="13" t="s">
        <v>11</v>
      </c>
      <c r="I32" s="13" t="s">
        <v>11</v>
      </c>
      <c r="J32" s="13" t="s">
        <v>11</v>
      </c>
      <c r="K32" s="13" t="s">
        <v>11</v>
      </c>
      <c r="L32" s="13" t="s">
        <v>11</v>
      </c>
      <c r="M32" s="13" t="s">
        <v>11</v>
      </c>
      <c r="N32" s="13" t="s">
        <v>11</v>
      </c>
      <c r="O32" s="13" t="s">
        <v>11</v>
      </c>
      <c r="P32" s="13" t="s">
        <v>11</v>
      </c>
      <c r="Q32" s="13" t="s">
        <v>11</v>
      </c>
      <c r="R32" s="13" t="s">
        <v>11</v>
      </c>
      <c r="S32" s="13" t="s">
        <v>11</v>
      </c>
      <c r="T32" s="13" t="s">
        <v>11</v>
      </c>
      <c r="U32" s="13" t="s">
        <v>11</v>
      </c>
      <c r="V32" s="13" t="s">
        <v>11</v>
      </c>
      <c r="W32" s="13" t="s">
        <v>11</v>
      </c>
      <c r="X32" s="13" t="s">
        <v>11</v>
      </c>
      <c r="Y32" s="13" t="s">
        <v>11</v>
      </c>
      <c r="Z32" s="13" t="s">
        <v>11</v>
      </c>
      <c r="AA32" s="13" t="s">
        <v>11</v>
      </c>
      <c r="AB32" s="13" t="s">
        <v>11</v>
      </c>
      <c r="AC32" s="13" t="s">
        <v>11</v>
      </c>
      <c r="AD32" s="13"/>
      <c r="AE32" s="13"/>
      <c r="AF32" s="13" t="s">
        <v>11</v>
      </c>
      <c r="AG32" s="191" t="s">
        <v>11</v>
      </c>
      <c r="AH32" s="191" t="s">
        <v>11</v>
      </c>
      <c r="AI32" s="191" t="s">
        <v>11</v>
      </c>
      <c r="AJ32" s="191" t="s">
        <v>11</v>
      </c>
      <c r="AK32" s="191" t="s">
        <v>11</v>
      </c>
      <c r="AL32" s="191" t="s">
        <v>11</v>
      </c>
      <c r="AM32" s="191" t="s">
        <v>11</v>
      </c>
      <c r="AN32" s="191" t="s">
        <v>11</v>
      </c>
      <c r="AO32" s="191" t="s">
        <v>11</v>
      </c>
      <c r="AP32" s="13"/>
      <c r="AQ32" s="191"/>
      <c r="AR32" s="13"/>
      <c r="AS32" s="191"/>
      <c r="AT32" s="13"/>
      <c r="AU32" s="191"/>
      <c r="AV32" s="13"/>
      <c r="AW32" s="191"/>
      <c r="AX32" s="13"/>
      <c r="AY32" s="191"/>
      <c r="AZ32" s="13"/>
      <c r="BA32" s="191"/>
      <c r="BB32" s="13"/>
      <c r="BC32" s="191"/>
    </row>
    <row r="33" spans="1:55" s="20" customFormat="1" ht="12.75" customHeight="1">
      <c r="A33" s="1227" t="s">
        <v>984</v>
      </c>
      <c r="B33" s="1227" t="s">
        <v>141</v>
      </c>
      <c r="C33" s="1227" t="s">
        <v>985</v>
      </c>
      <c r="D33" s="13">
        <f>R33</f>
        <v>1.3612</v>
      </c>
      <c r="E33" s="191">
        <f t="shared" si="3"/>
        <v>12</v>
      </c>
      <c r="F33" s="13" t="s">
        <v>11</v>
      </c>
      <c r="G33" s="13" t="s">
        <v>11</v>
      </c>
      <c r="H33" s="13" t="s">
        <v>11</v>
      </c>
      <c r="I33" s="13" t="s">
        <v>11</v>
      </c>
      <c r="J33" s="13" t="s">
        <v>11</v>
      </c>
      <c r="K33" s="13" t="s">
        <v>11</v>
      </c>
      <c r="L33" s="13" t="s">
        <v>11</v>
      </c>
      <c r="M33" s="13" t="s">
        <v>11</v>
      </c>
      <c r="N33" s="13" t="s">
        <v>11</v>
      </c>
      <c r="O33" s="13" t="s">
        <v>11</v>
      </c>
      <c r="P33" s="13" t="s">
        <v>11</v>
      </c>
      <c r="Q33" s="13" t="s">
        <v>11</v>
      </c>
      <c r="R33" s="13">
        <v>1.3612</v>
      </c>
      <c r="S33" s="191">
        <v>12</v>
      </c>
      <c r="T33" s="191" t="s">
        <v>11</v>
      </c>
      <c r="U33" s="191" t="s">
        <v>11</v>
      </c>
      <c r="V33" s="191" t="s">
        <v>11</v>
      </c>
      <c r="W33" s="191" t="s">
        <v>11</v>
      </c>
      <c r="X33" s="191" t="s">
        <v>11</v>
      </c>
      <c r="Y33" s="191" t="s">
        <v>11</v>
      </c>
      <c r="Z33" s="191" t="s">
        <v>11</v>
      </c>
      <c r="AA33" s="191" t="s">
        <v>11</v>
      </c>
      <c r="AB33" s="191" t="s">
        <v>11</v>
      </c>
      <c r="AC33" s="191" t="s">
        <v>11</v>
      </c>
      <c r="AD33" s="13"/>
      <c r="AE33" s="191"/>
      <c r="AF33" s="13" t="s">
        <v>11</v>
      </c>
      <c r="AG33" s="191" t="s">
        <v>11</v>
      </c>
      <c r="AH33" s="191" t="s">
        <v>11</v>
      </c>
      <c r="AI33" s="191" t="s">
        <v>11</v>
      </c>
      <c r="AJ33" s="191" t="s">
        <v>11</v>
      </c>
      <c r="AK33" s="191" t="s">
        <v>11</v>
      </c>
      <c r="AL33" s="191" t="s">
        <v>11</v>
      </c>
      <c r="AM33" s="191" t="s">
        <v>11</v>
      </c>
      <c r="AN33" s="191" t="s">
        <v>11</v>
      </c>
      <c r="AO33" s="191" t="s">
        <v>11</v>
      </c>
      <c r="AP33" s="13"/>
      <c r="AQ33" s="191"/>
      <c r="AR33" s="13"/>
      <c r="AS33" s="191"/>
      <c r="AT33" s="13"/>
      <c r="AU33" s="191"/>
      <c r="AV33" s="13"/>
      <c r="AW33" s="191"/>
      <c r="AX33" s="13"/>
      <c r="AY33" s="191"/>
      <c r="AZ33" s="13"/>
      <c r="BA33" s="191"/>
      <c r="BB33" s="13"/>
      <c r="BC33" s="191"/>
    </row>
    <row r="34" spans="1:55" s="20" customFormat="1" ht="12.75" customHeight="1">
      <c r="A34" s="1227" t="s">
        <v>986</v>
      </c>
      <c r="B34" s="1227" t="s">
        <v>207</v>
      </c>
      <c r="C34" s="1227" t="s">
        <v>987</v>
      </c>
      <c r="D34" s="13">
        <f>AB34</f>
        <v>2.9721000000000002</v>
      </c>
      <c r="E34" s="191">
        <f t="shared" si="3"/>
        <v>22</v>
      </c>
      <c r="F34" s="13" t="s">
        <v>11</v>
      </c>
      <c r="G34" s="13" t="s">
        <v>11</v>
      </c>
      <c r="H34" s="13" t="s">
        <v>11</v>
      </c>
      <c r="I34" s="13" t="s">
        <v>11</v>
      </c>
      <c r="J34" s="13" t="s">
        <v>11</v>
      </c>
      <c r="K34" s="13" t="s">
        <v>11</v>
      </c>
      <c r="L34" s="13" t="s">
        <v>11</v>
      </c>
      <c r="M34" s="13" t="s">
        <v>11</v>
      </c>
      <c r="N34" s="13" t="s">
        <v>11</v>
      </c>
      <c r="O34" s="13" t="s">
        <v>11</v>
      </c>
      <c r="P34" s="13" t="s">
        <v>11</v>
      </c>
      <c r="Q34" s="13" t="s">
        <v>11</v>
      </c>
      <c r="R34" s="13" t="s">
        <v>11</v>
      </c>
      <c r="S34" s="13" t="s">
        <v>11</v>
      </c>
      <c r="T34" s="13" t="s">
        <v>11</v>
      </c>
      <c r="U34" s="13" t="s">
        <v>11</v>
      </c>
      <c r="V34" s="13" t="s">
        <v>11</v>
      </c>
      <c r="W34" s="13" t="s">
        <v>11</v>
      </c>
      <c r="X34" s="13" t="s">
        <v>11</v>
      </c>
      <c r="Y34" s="13" t="s">
        <v>11</v>
      </c>
      <c r="Z34" s="13" t="s">
        <v>11</v>
      </c>
      <c r="AA34" s="13" t="s">
        <v>11</v>
      </c>
      <c r="AB34" s="13">
        <v>2.9721000000000002</v>
      </c>
      <c r="AC34" s="191">
        <v>22</v>
      </c>
      <c r="AD34" s="13"/>
      <c r="AE34" s="191"/>
      <c r="AF34" s="13" t="s">
        <v>11</v>
      </c>
      <c r="AG34" s="191" t="s">
        <v>11</v>
      </c>
      <c r="AH34" s="191" t="s">
        <v>11</v>
      </c>
      <c r="AI34" s="191" t="s">
        <v>11</v>
      </c>
      <c r="AJ34" s="191" t="s">
        <v>11</v>
      </c>
      <c r="AK34" s="191" t="s">
        <v>11</v>
      </c>
      <c r="AL34" s="191" t="s">
        <v>11</v>
      </c>
      <c r="AM34" s="191" t="s">
        <v>11</v>
      </c>
      <c r="AN34" s="191" t="s">
        <v>11</v>
      </c>
      <c r="AO34" s="191" t="s">
        <v>11</v>
      </c>
      <c r="AP34" s="13"/>
      <c r="AQ34" s="191"/>
      <c r="AR34" s="13"/>
      <c r="AS34" s="191"/>
      <c r="AT34" s="13"/>
      <c r="AU34" s="191"/>
      <c r="AV34" s="13"/>
      <c r="AW34" s="191"/>
      <c r="AX34" s="13"/>
      <c r="AY34" s="191"/>
      <c r="AZ34" s="13"/>
      <c r="BA34" s="191"/>
      <c r="BB34" s="13"/>
      <c r="BC34" s="191"/>
    </row>
    <row r="35" spans="1:55" s="20" customFormat="1" ht="12.75" customHeight="1">
      <c r="A35" s="1229" t="s">
        <v>988</v>
      </c>
      <c r="B35" s="1229" t="s">
        <v>208</v>
      </c>
      <c r="C35" s="1229" t="s">
        <v>989</v>
      </c>
      <c r="D35" s="13">
        <f t="shared" si="2"/>
        <v>3105.0485000000003</v>
      </c>
      <c r="E35" s="191">
        <f t="shared" si="3"/>
        <v>25.35881332044822</v>
      </c>
      <c r="F35" s="13">
        <v>229.87790000000001</v>
      </c>
      <c r="G35" s="191">
        <v>26.720636925080697</v>
      </c>
      <c r="H35" s="13">
        <v>228.48140000000001</v>
      </c>
      <c r="I35" s="191">
        <v>26.020335379597601</v>
      </c>
      <c r="J35" s="13">
        <v>245.08360000000002</v>
      </c>
      <c r="K35" s="191">
        <v>26.877531760591097</v>
      </c>
      <c r="L35" s="13">
        <v>248.6114</v>
      </c>
      <c r="M35" s="191">
        <v>26.018570302890399</v>
      </c>
      <c r="N35" s="13">
        <v>275.37880000000001</v>
      </c>
      <c r="O35" s="191">
        <v>26.129202313322605</v>
      </c>
      <c r="P35" s="13">
        <v>263.73150000000004</v>
      </c>
      <c r="Q35" s="191">
        <v>25.347662345984499</v>
      </c>
      <c r="R35" s="13">
        <v>276.20640000000003</v>
      </c>
      <c r="S35" s="191">
        <v>25.519518877911597</v>
      </c>
      <c r="T35" s="13">
        <v>155.7732</v>
      </c>
      <c r="U35" s="191">
        <v>20.173868040201999</v>
      </c>
      <c r="V35" s="13">
        <v>258.77980000000002</v>
      </c>
      <c r="W35" s="191">
        <v>26.209092085239998</v>
      </c>
      <c r="X35" s="13">
        <v>306.33840000000004</v>
      </c>
      <c r="Y35" s="191">
        <v>24.967467127856004</v>
      </c>
      <c r="Z35" s="13">
        <v>302.60820000000001</v>
      </c>
      <c r="AA35" s="191">
        <v>25.235083289216899</v>
      </c>
      <c r="AB35" s="13">
        <v>314.17790000000002</v>
      </c>
      <c r="AC35" s="191">
        <v>25.086791397485296</v>
      </c>
      <c r="AD35" s="13"/>
      <c r="AE35" s="191"/>
      <c r="AF35" s="13">
        <v>287.37799999999999</v>
      </c>
      <c r="AG35" s="191">
        <v>24.079971754970799</v>
      </c>
      <c r="AH35" s="13">
        <v>289.66730000000001</v>
      </c>
      <c r="AI35" s="191">
        <v>23.915328544160801</v>
      </c>
      <c r="AJ35" s="13">
        <v>293.68700000000001</v>
      </c>
      <c r="AK35" s="191">
        <v>25.383254178768592</v>
      </c>
      <c r="AL35" s="13">
        <v>319.75420000000003</v>
      </c>
      <c r="AM35" s="191">
        <v>24.686267770681397</v>
      </c>
      <c r="AN35" s="13">
        <v>319.30380000000002</v>
      </c>
      <c r="AO35" s="191">
        <v>24.641619551662096</v>
      </c>
      <c r="AP35" s="13"/>
      <c r="AQ35" s="191"/>
      <c r="AR35" s="13"/>
      <c r="AS35" s="191"/>
      <c r="AT35" s="13"/>
      <c r="AU35" s="191"/>
      <c r="AV35" s="13"/>
      <c r="AW35" s="191"/>
      <c r="AX35" s="13"/>
      <c r="AY35" s="191"/>
      <c r="AZ35" s="13"/>
      <c r="BA35" s="191"/>
      <c r="BB35" s="13"/>
      <c r="BC35" s="191"/>
    </row>
    <row r="36" spans="1:55" s="20" customFormat="1" ht="12.75" customHeight="1">
      <c r="A36" s="1229" t="s">
        <v>5008</v>
      </c>
      <c r="B36" s="1229" t="s">
        <v>5006</v>
      </c>
      <c r="C36" s="1229" t="s">
        <v>5007</v>
      </c>
      <c r="D36" s="13">
        <f>F36</f>
        <v>10.535</v>
      </c>
      <c r="E36" s="191">
        <f>AVERAGE(G36,I36,K36,M36,O36,Q36,S36,U36,W36,Y36,AA36,AC36)</f>
        <v>14</v>
      </c>
      <c r="F36" s="13">
        <v>10.535</v>
      </c>
      <c r="G36" s="191">
        <v>14</v>
      </c>
      <c r="H36" s="13" t="s">
        <v>11</v>
      </c>
      <c r="I36" s="13" t="s">
        <v>11</v>
      </c>
      <c r="J36" s="13" t="s">
        <v>11</v>
      </c>
      <c r="K36" s="13" t="s">
        <v>11</v>
      </c>
      <c r="L36" s="13" t="s">
        <v>11</v>
      </c>
      <c r="M36" s="13" t="s">
        <v>11</v>
      </c>
      <c r="N36" s="13" t="s">
        <v>11</v>
      </c>
      <c r="O36" s="13" t="s">
        <v>11</v>
      </c>
      <c r="P36" s="13" t="s">
        <v>11</v>
      </c>
      <c r="Q36" s="13" t="s">
        <v>11</v>
      </c>
      <c r="R36" s="13" t="s">
        <v>11</v>
      </c>
      <c r="S36" s="13" t="s">
        <v>11</v>
      </c>
      <c r="T36" s="13" t="s">
        <v>11</v>
      </c>
      <c r="U36" s="13" t="s">
        <v>11</v>
      </c>
      <c r="V36" s="13" t="s">
        <v>11</v>
      </c>
      <c r="W36" s="13" t="s">
        <v>11</v>
      </c>
      <c r="X36" s="13" t="s">
        <v>11</v>
      </c>
      <c r="Y36" s="13" t="s">
        <v>11</v>
      </c>
      <c r="Z36" s="13" t="s">
        <v>11</v>
      </c>
      <c r="AA36" s="13" t="s">
        <v>11</v>
      </c>
      <c r="AB36" s="13" t="s">
        <v>11</v>
      </c>
      <c r="AC36" s="13" t="s">
        <v>11</v>
      </c>
      <c r="AD36" s="13"/>
      <c r="AE36" s="191"/>
      <c r="AF36" s="13" t="s">
        <v>11</v>
      </c>
      <c r="AG36" s="191" t="s">
        <v>11</v>
      </c>
      <c r="AH36" s="13">
        <v>0.1268</v>
      </c>
      <c r="AI36" s="191">
        <v>17.0347003154574</v>
      </c>
      <c r="AJ36" s="13">
        <v>0.86</v>
      </c>
      <c r="AK36" s="191">
        <v>27</v>
      </c>
      <c r="AL36" s="13" t="s">
        <v>11</v>
      </c>
      <c r="AM36" s="13" t="s">
        <v>11</v>
      </c>
      <c r="AN36" s="13">
        <v>0.89</v>
      </c>
      <c r="AO36" s="191">
        <v>27</v>
      </c>
      <c r="AP36" s="13"/>
      <c r="AQ36" s="191"/>
      <c r="AR36" s="13"/>
      <c r="AS36" s="191"/>
      <c r="AT36" s="13"/>
      <c r="AU36" s="191"/>
      <c r="AV36" s="13"/>
      <c r="AW36" s="191"/>
      <c r="AX36" s="13"/>
      <c r="AY36" s="191"/>
      <c r="AZ36" s="13"/>
      <c r="BA36" s="191"/>
      <c r="BB36" s="13"/>
      <c r="BC36" s="191"/>
    </row>
    <row r="37" spans="1:55" s="20" customFormat="1" ht="12.75" customHeight="1">
      <c r="A37" s="1229" t="s">
        <v>990</v>
      </c>
      <c r="B37" s="1229" t="s">
        <v>209</v>
      </c>
      <c r="C37" s="1229" t="s">
        <v>991</v>
      </c>
      <c r="D37" s="13">
        <f>F37+H37+J37+L37+N37+P37+R37+T37+V37+X37+Z37+AB37</f>
        <v>19.290200000000002</v>
      </c>
      <c r="E37" s="191">
        <f t="shared" si="3"/>
        <v>23.326326043247391</v>
      </c>
      <c r="F37" s="13">
        <v>0.34300000000000003</v>
      </c>
      <c r="G37" s="191">
        <v>23.993737609329401</v>
      </c>
      <c r="H37" s="13">
        <v>0.72770000000000001</v>
      </c>
      <c r="I37" s="191">
        <v>23.406609866703299</v>
      </c>
      <c r="J37" s="13">
        <v>0.40710000000000002</v>
      </c>
      <c r="K37" s="191">
        <v>27.6</v>
      </c>
      <c r="L37" s="13">
        <v>0.56420000000000003</v>
      </c>
      <c r="M37" s="191">
        <v>27.948176178660002</v>
      </c>
      <c r="N37" s="13">
        <v>0.58620000000000005</v>
      </c>
      <c r="O37" s="191">
        <v>24.090416240191097</v>
      </c>
      <c r="P37" s="13">
        <v>10.4594</v>
      </c>
      <c r="Q37" s="191">
        <v>13.323301910243396</v>
      </c>
      <c r="R37" s="13">
        <v>4.1263000000000005</v>
      </c>
      <c r="S37" s="191">
        <v>13.8827581610644</v>
      </c>
      <c r="T37" s="13">
        <v>0.19140000000000001</v>
      </c>
      <c r="U37" s="191">
        <v>24.353187042842197</v>
      </c>
      <c r="V37" s="13">
        <v>0.57979999999999998</v>
      </c>
      <c r="W37" s="191">
        <v>22.938389099689498</v>
      </c>
      <c r="X37" s="13">
        <v>0.61009999999999998</v>
      </c>
      <c r="Y37" s="191">
        <v>25.5048106867727</v>
      </c>
      <c r="Z37" s="13">
        <v>0.37319999999999998</v>
      </c>
      <c r="AA37" s="191">
        <v>27.084525723472698</v>
      </c>
      <c r="AB37" s="13">
        <v>0.32179999999999997</v>
      </c>
      <c r="AC37" s="191">
        <v>25.79</v>
      </c>
      <c r="AD37" s="13"/>
      <c r="AE37" s="191"/>
      <c r="AF37" s="13">
        <v>0.22089999999999999</v>
      </c>
      <c r="AG37" s="191">
        <v>27.936622906292399</v>
      </c>
      <c r="AH37" s="13">
        <v>0.61780000000000002</v>
      </c>
      <c r="AI37" s="191">
        <v>26.46</v>
      </c>
      <c r="AJ37" s="13">
        <v>0.59120000000000006</v>
      </c>
      <c r="AK37" s="191">
        <v>27.477850135318</v>
      </c>
      <c r="AL37" s="13">
        <v>0.61809999999999998</v>
      </c>
      <c r="AM37" s="191">
        <v>26.35</v>
      </c>
      <c r="AN37" s="13">
        <v>11.374400000000001</v>
      </c>
      <c r="AO37" s="191">
        <v>18.273532142354799</v>
      </c>
      <c r="AP37" s="13"/>
      <c r="AQ37" s="191"/>
      <c r="AR37" s="13"/>
      <c r="AS37" s="191"/>
      <c r="AT37" s="13"/>
      <c r="AU37" s="191"/>
      <c r="AV37" s="13"/>
      <c r="AW37" s="191"/>
      <c r="AX37" s="13"/>
      <c r="AY37" s="191"/>
      <c r="AZ37" s="13"/>
      <c r="BA37" s="191"/>
      <c r="BB37" s="13"/>
      <c r="BC37" s="191"/>
    </row>
    <row r="38" spans="1:55" s="27" customFormat="1" ht="12.75" customHeight="1">
      <c r="A38" s="1226" t="s">
        <v>964</v>
      </c>
      <c r="B38" s="1226" t="s">
        <v>210</v>
      </c>
      <c r="C38" s="1226" t="s">
        <v>965</v>
      </c>
      <c r="D38" s="61">
        <f t="shared" si="2"/>
        <v>427.75850000000003</v>
      </c>
      <c r="E38" s="871">
        <f t="shared" si="3"/>
        <v>17.685085529808337</v>
      </c>
      <c r="F38" s="61">
        <v>12.0562</v>
      </c>
      <c r="G38" s="871">
        <v>25.130383951825596</v>
      </c>
      <c r="H38" s="61">
        <v>213.71870000000001</v>
      </c>
      <c r="I38" s="871">
        <v>5.5783711158639786</v>
      </c>
      <c r="J38" s="61">
        <v>14.6105</v>
      </c>
      <c r="K38" s="871">
        <v>22.897735464220897</v>
      </c>
      <c r="L38" s="61">
        <v>17.4207</v>
      </c>
      <c r="M38" s="871">
        <v>22.074190646759298</v>
      </c>
      <c r="N38" s="61">
        <v>14.899000000000001</v>
      </c>
      <c r="O38" s="871">
        <v>21.515903953285498</v>
      </c>
      <c r="P38" s="61">
        <v>27.295100000000001</v>
      </c>
      <c r="Q38" s="871">
        <v>11.905109158786699</v>
      </c>
      <c r="R38" s="61">
        <v>27.427600000000002</v>
      </c>
      <c r="S38" s="871">
        <v>17.3296858638743</v>
      </c>
      <c r="T38" s="61">
        <v>27.393600000000003</v>
      </c>
      <c r="U38" s="871">
        <v>16.887012878920597</v>
      </c>
      <c r="V38" s="61">
        <v>13.4467</v>
      </c>
      <c r="W38" s="871">
        <v>21.783905493541202</v>
      </c>
      <c r="X38" s="61">
        <v>15.339700000000001</v>
      </c>
      <c r="Y38" s="871">
        <v>12.785340456462599</v>
      </c>
      <c r="Z38" s="61">
        <v>11.387400000000003</v>
      </c>
      <c r="AA38" s="871">
        <v>20.594757626850697</v>
      </c>
      <c r="AB38" s="61">
        <v>32.763300000000001</v>
      </c>
      <c r="AC38" s="871">
        <v>13.7386297473087</v>
      </c>
      <c r="AD38" s="61"/>
      <c r="AE38" s="871"/>
      <c r="AF38" s="61">
        <v>15.570200000000002</v>
      </c>
      <c r="AG38" s="871">
        <v>18.217755134808801</v>
      </c>
      <c r="AH38" s="61">
        <v>12.255700000000001</v>
      </c>
      <c r="AI38" s="871">
        <v>21.402571293357397</v>
      </c>
      <c r="AJ38" s="61">
        <v>24.266999999999999</v>
      </c>
      <c r="AK38" s="871">
        <v>16.179419128858097</v>
      </c>
      <c r="AL38" s="61">
        <v>13.890800000000002</v>
      </c>
      <c r="AM38" s="871">
        <v>20.205304446108197</v>
      </c>
      <c r="AN38" s="61">
        <v>17.991800000000001</v>
      </c>
      <c r="AO38" s="871">
        <v>24.704567358463297</v>
      </c>
      <c r="AP38" s="61"/>
      <c r="AQ38" s="871"/>
      <c r="AR38" s="61"/>
      <c r="AS38" s="871"/>
      <c r="AT38" s="61"/>
      <c r="AU38" s="871"/>
      <c r="AV38" s="61"/>
      <c r="AW38" s="871"/>
      <c r="AX38" s="61"/>
      <c r="AY38" s="871"/>
      <c r="AZ38" s="61"/>
      <c r="BA38" s="871"/>
      <c r="BB38" s="61"/>
      <c r="BC38" s="871"/>
    </row>
    <row r="39" spans="1:55" s="20" customFormat="1" ht="12.75" customHeight="1">
      <c r="A39" s="1227" t="s">
        <v>976</v>
      </c>
      <c r="B39" s="1227" t="s">
        <v>204</v>
      </c>
      <c r="C39" s="1227" t="s">
        <v>977</v>
      </c>
      <c r="D39" s="13">
        <f>J39+N39+R39+T39+X39+AB39</f>
        <v>11.802</v>
      </c>
      <c r="E39" s="191">
        <f t="shared" si="3"/>
        <v>19.689887379542551</v>
      </c>
      <c r="F39" s="13" t="s">
        <v>11</v>
      </c>
      <c r="G39" s="13" t="s">
        <v>11</v>
      </c>
      <c r="H39" s="13" t="s">
        <v>11</v>
      </c>
      <c r="I39" s="13" t="s">
        <v>11</v>
      </c>
      <c r="J39" s="13">
        <v>2.8710000000000004</v>
      </c>
      <c r="K39" s="191">
        <v>19.139324277255298</v>
      </c>
      <c r="L39" s="13" t="s">
        <v>11</v>
      </c>
      <c r="M39" s="191" t="s">
        <v>11</v>
      </c>
      <c r="N39" s="13">
        <v>2.081</v>
      </c>
      <c r="O39" s="191">
        <v>19</v>
      </c>
      <c r="P39" s="13" t="s">
        <v>11</v>
      </c>
      <c r="Q39" s="13" t="s">
        <v>11</v>
      </c>
      <c r="R39" s="13">
        <v>2.83</v>
      </c>
      <c r="S39" s="191">
        <v>19</v>
      </c>
      <c r="T39" s="13">
        <v>3</v>
      </c>
      <c r="U39" s="191">
        <v>19</v>
      </c>
      <c r="V39" s="13" t="s">
        <v>11</v>
      </c>
      <c r="W39" s="13" t="s">
        <v>11</v>
      </c>
      <c r="X39" s="13">
        <v>0.67</v>
      </c>
      <c r="Y39" s="191">
        <v>19</v>
      </c>
      <c r="Z39" s="13" t="s">
        <v>11</v>
      </c>
      <c r="AA39" s="191" t="s">
        <v>11</v>
      </c>
      <c r="AB39" s="13">
        <v>0.35</v>
      </c>
      <c r="AC39" s="191">
        <v>23</v>
      </c>
      <c r="AD39" s="13"/>
      <c r="AE39" s="191"/>
      <c r="AF39" s="13" t="s">
        <v>11</v>
      </c>
      <c r="AG39" s="13" t="s">
        <v>11</v>
      </c>
      <c r="AH39" s="13" t="s">
        <v>11</v>
      </c>
      <c r="AI39" s="13" t="s">
        <v>11</v>
      </c>
      <c r="AJ39" s="13">
        <v>6.1397000000000004</v>
      </c>
      <c r="AK39" s="191">
        <v>12</v>
      </c>
      <c r="AL39" s="13">
        <v>0.20960000000000001</v>
      </c>
      <c r="AM39" s="191">
        <v>12</v>
      </c>
      <c r="AN39" s="13">
        <v>0.8</v>
      </c>
      <c r="AO39" s="191">
        <v>16</v>
      </c>
      <c r="AP39" s="13"/>
      <c r="AQ39" s="191"/>
      <c r="AR39" s="13"/>
      <c r="AS39" s="191"/>
      <c r="AT39" s="13"/>
      <c r="AU39" s="191"/>
      <c r="AV39" s="13"/>
      <c r="AW39" s="191"/>
      <c r="AX39" s="13"/>
      <c r="AY39" s="191"/>
      <c r="AZ39" s="13"/>
      <c r="BA39" s="191"/>
      <c r="BB39" s="13"/>
      <c r="BC39" s="191"/>
    </row>
    <row r="40" spans="1:55" s="20" customFormat="1" ht="12.75" customHeight="1">
      <c r="A40" s="1228" t="s">
        <v>978</v>
      </c>
      <c r="B40" s="1228" t="s">
        <v>125</v>
      </c>
      <c r="C40" s="1228" t="s">
        <v>939</v>
      </c>
      <c r="D40" s="13">
        <f>F40+H40+J40+L40+N40+P40+R40+T40+V40+X40+Z40+AB40</f>
        <v>4.3604000000000003</v>
      </c>
      <c r="E40" s="191">
        <f t="shared" si="3"/>
        <v>29.457989569681889</v>
      </c>
      <c r="F40" s="13">
        <v>6.9000000000000006E-2</v>
      </c>
      <c r="G40" s="191">
        <v>30.9808695652174</v>
      </c>
      <c r="H40" s="13">
        <v>0.16900000000000001</v>
      </c>
      <c r="I40" s="191">
        <v>32.5869230769231</v>
      </c>
      <c r="J40" s="13">
        <v>0.25850000000000001</v>
      </c>
      <c r="K40" s="191">
        <v>31.034854932301702</v>
      </c>
      <c r="L40" s="13">
        <v>0.27</v>
      </c>
      <c r="M40" s="191">
        <v>32.793925925925898</v>
      </c>
      <c r="N40" s="13">
        <v>0.38600000000000001</v>
      </c>
      <c r="O40" s="191">
        <v>24.535440414507796</v>
      </c>
      <c r="P40" s="13">
        <v>0.29749999999999999</v>
      </c>
      <c r="Q40" s="191">
        <v>32.271092436974797</v>
      </c>
      <c r="R40" s="13">
        <v>0.42100000000000004</v>
      </c>
      <c r="S40" s="191">
        <v>30.361045130641298</v>
      </c>
      <c r="T40" s="13">
        <v>0.58500000000000008</v>
      </c>
      <c r="U40" s="191">
        <v>31.291282051282099</v>
      </c>
      <c r="V40" s="13">
        <v>0.50900000000000001</v>
      </c>
      <c r="W40" s="191">
        <v>24.727190569744597</v>
      </c>
      <c r="X40" s="13">
        <v>0.34499999999999997</v>
      </c>
      <c r="Y40" s="191">
        <v>25.506086956521703</v>
      </c>
      <c r="Z40" s="13">
        <v>0.60099999999999998</v>
      </c>
      <c r="AA40" s="191">
        <v>29.383777038269599</v>
      </c>
      <c r="AB40" s="13">
        <v>0.44940000000000002</v>
      </c>
      <c r="AC40" s="191">
        <v>28.023386737872698</v>
      </c>
      <c r="AD40" s="13"/>
      <c r="AE40" s="191"/>
      <c r="AF40" s="13">
        <v>0.39560000000000001</v>
      </c>
      <c r="AG40" s="191">
        <v>29.267391304347804</v>
      </c>
      <c r="AH40" s="13">
        <v>0.501</v>
      </c>
      <c r="AI40" s="191">
        <v>29.623792415169696</v>
      </c>
      <c r="AJ40" s="13">
        <v>0.46700000000000003</v>
      </c>
      <c r="AK40" s="191">
        <v>29.587152034261202</v>
      </c>
      <c r="AL40" s="13">
        <v>0.47400000000000003</v>
      </c>
      <c r="AM40" s="191">
        <v>30.516877637130797</v>
      </c>
      <c r="AN40" s="13">
        <v>0.29250000000000004</v>
      </c>
      <c r="AO40" s="191">
        <v>29.8042735042735</v>
      </c>
      <c r="AP40" s="13"/>
      <c r="AQ40" s="191"/>
      <c r="AR40" s="13"/>
      <c r="AS40" s="191"/>
      <c r="AT40" s="13"/>
      <c r="AU40" s="191"/>
      <c r="AV40" s="13"/>
      <c r="AW40" s="191"/>
      <c r="AX40" s="13"/>
      <c r="AY40" s="191"/>
      <c r="AZ40" s="13"/>
      <c r="BA40" s="191"/>
      <c r="BB40" s="13"/>
      <c r="BC40" s="191"/>
    </row>
    <row r="41" spans="1:55" s="20" customFormat="1" ht="12.75" customHeight="1">
      <c r="A41" s="1227" t="s">
        <v>4909</v>
      </c>
      <c r="B41" s="1227" t="s">
        <v>4909</v>
      </c>
      <c r="C41" s="1227" t="s">
        <v>4911</v>
      </c>
      <c r="D41" s="13">
        <f>H41+N41+R41+T41+AB41</f>
        <v>13.483499999999999</v>
      </c>
      <c r="E41" s="191">
        <f t="shared" si="3"/>
        <v>24.619453353786078</v>
      </c>
      <c r="F41" s="13" t="s">
        <v>11</v>
      </c>
      <c r="G41" s="13" t="s">
        <v>11</v>
      </c>
      <c r="H41" s="13">
        <v>0.01</v>
      </c>
      <c r="I41" s="191">
        <v>32</v>
      </c>
      <c r="J41" s="13" t="s">
        <v>11</v>
      </c>
      <c r="K41" s="13" t="s">
        <v>11</v>
      </c>
      <c r="L41" s="13" t="s">
        <v>11</v>
      </c>
      <c r="M41" s="13" t="s">
        <v>11</v>
      </c>
      <c r="N41" s="13">
        <v>0.04</v>
      </c>
      <c r="O41" s="191">
        <v>31</v>
      </c>
      <c r="P41" s="13" t="s">
        <v>11</v>
      </c>
      <c r="Q41" s="13" t="s">
        <v>11</v>
      </c>
      <c r="R41" s="13">
        <v>6.25</v>
      </c>
      <c r="S41" s="191">
        <v>15</v>
      </c>
      <c r="T41" s="13">
        <v>7.1710000000000003</v>
      </c>
      <c r="U41" s="191">
        <v>15.0972667689304</v>
      </c>
      <c r="V41" s="13" t="s">
        <v>11</v>
      </c>
      <c r="W41" s="13" t="s">
        <v>11</v>
      </c>
      <c r="X41" s="13" t="s">
        <v>11</v>
      </c>
      <c r="Y41" s="13" t="s">
        <v>11</v>
      </c>
      <c r="Z41" s="13" t="s">
        <v>11</v>
      </c>
      <c r="AA41" s="13" t="s">
        <v>11</v>
      </c>
      <c r="AB41" s="13">
        <v>1.2500000000000001E-2</v>
      </c>
      <c r="AC41" s="191">
        <v>30</v>
      </c>
      <c r="AD41" s="13"/>
      <c r="AE41" s="191"/>
      <c r="AF41" s="13" t="s">
        <v>11</v>
      </c>
      <c r="AG41" s="191" t="s">
        <v>11</v>
      </c>
      <c r="AH41" s="191" t="s">
        <v>11</v>
      </c>
      <c r="AI41" s="191" t="s">
        <v>11</v>
      </c>
      <c r="AJ41" s="191" t="s">
        <v>11</v>
      </c>
      <c r="AK41" s="191" t="s">
        <v>11</v>
      </c>
      <c r="AL41" s="191" t="s">
        <v>11</v>
      </c>
      <c r="AM41" s="191" t="s">
        <v>11</v>
      </c>
      <c r="AN41" s="191" t="s">
        <v>11</v>
      </c>
      <c r="AO41" s="191" t="s">
        <v>11</v>
      </c>
      <c r="AP41" s="13"/>
      <c r="AQ41" s="191"/>
      <c r="AR41" s="13"/>
      <c r="AS41" s="191"/>
      <c r="AT41" s="13"/>
      <c r="AU41" s="191"/>
      <c r="AV41" s="13"/>
      <c r="AW41" s="191"/>
      <c r="AX41" s="13"/>
      <c r="AY41" s="191"/>
      <c r="AZ41" s="13"/>
      <c r="BA41" s="191"/>
      <c r="BB41" s="13"/>
      <c r="BC41" s="191"/>
    </row>
    <row r="42" spans="1:55" s="20" customFormat="1" ht="12.75" customHeight="1">
      <c r="A42" s="1227" t="s">
        <v>4910</v>
      </c>
      <c r="B42" s="1227" t="s">
        <v>103</v>
      </c>
      <c r="C42" s="1227" t="s">
        <v>5005</v>
      </c>
      <c r="D42" s="13" t="s">
        <v>11</v>
      </c>
      <c r="E42" s="13" t="s">
        <v>11</v>
      </c>
      <c r="F42" s="13" t="s">
        <v>11</v>
      </c>
      <c r="G42" s="13" t="s">
        <v>11</v>
      </c>
      <c r="H42" s="13" t="s">
        <v>11</v>
      </c>
      <c r="I42" s="13" t="s">
        <v>11</v>
      </c>
      <c r="J42" s="13" t="s">
        <v>11</v>
      </c>
      <c r="K42" s="13" t="s">
        <v>11</v>
      </c>
      <c r="L42" s="13" t="s">
        <v>11</v>
      </c>
      <c r="M42" s="13" t="s">
        <v>11</v>
      </c>
      <c r="N42" s="13" t="s">
        <v>11</v>
      </c>
      <c r="O42" s="13" t="s">
        <v>11</v>
      </c>
      <c r="P42" s="13" t="s">
        <v>11</v>
      </c>
      <c r="Q42" s="13" t="s">
        <v>11</v>
      </c>
      <c r="R42" s="13" t="s">
        <v>11</v>
      </c>
      <c r="S42" s="13" t="s">
        <v>11</v>
      </c>
      <c r="T42" s="13" t="s">
        <v>11</v>
      </c>
      <c r="U42" s="13" t="s">
        <v>11</v>
      </c>
      <c r="V42" s="13" t="s">
        <v>11</v>
      </c>
      <c r="W42" s="13" t="s">
        <v>11</v>
      </c>
      <c r="X42" s="13" t="s">
        <v>11</v>
      </c>
      <c r="Y42" s="13" t="s">
        <v>11</v>
      </c>
      <c r="Z42" s="13" t="s">
        <v>11</v>
      </c>
      <c r="AA42" s="13" t="s">
        <v>11</v>
      </c>
      <c r="AB42" s="13" t="s">
        <v>11</v>
      </c>
      <c r="AC42" s="13" t="s">
        <v>11</v>
      </c>
      <c r="AD42" s="13"/>
      <c r="AE42" s="13"/>
      <c r="AF42" s="13" t="s">
        <v>11</v>
      </c>
      <c r="AG42" s="191" t="s">
        <v>11</v>
      </c>
      <c r="AH42" s="191" t="s">
        <v>11</v>
      </c>
      <c r="AI42" s="191" t="s">
        <v>11</v>
      </c>
      <c r="AJ42" s="191" t="s">
        <v>11</v>
      </c>
      <c r="AK42" s="191" t="s">
        <v>11</v>
      </c>
      <c r="AL42" s="191" t="s">
        <v>11</v>
      </c>
      <c r="AM42" s="191" t="s">
        <v>11</v>
      </c>
      <c r="AN42" s="191" t="s">
        <v>11</v>
      </c>
      <c r="AO42" s="191" t="s">
        <v>11</v>
      </c>
      <c r="AP42" s="13"/>
      <c r="AQ42" s="191"/>
      <c r="AR42" s="13"/>
      <c r="AS42" s="191"/>
      <c r="AT42" s="13"/>
      <c r="AU42" s="191"/>
      <c r="AV42" s="13"/>
      <c r="AW42" s="191"/>
      <c r="AX42" s="13"/>
      <c r="AY42" s="191"/>
      <c r="AZ42" s="13"/>
      <c r="BA42" s="191"/>
      <c r="BB42" s="13"/>
      <c r="BC42" s="191"/>
    </row>
    <row r="43" spans="1:55" s="20" customFormat="1" ht="12.75" customHeight="1">
      <c r="A43" s="1227" t="s">
        <v>980</v>
      </c>
      <c r="B43" s="1227" t="s">
        <v>205</v>
      </c>
      <c r="C43" s="1227" t="s">
        <v>981</v>
      </c>
      <c r="D43" s="13">
        <f t="shared" si="2"/>
        <v>298.66650000000004</v>
      </c>
      <c r="E43" s="191">
        <f t="shared" si="3"/>
        <v>18.177033406039797</v>
      </c>
      <c r="F43" s="13">
        <v>7.65</v>
      </c>
      <c r="G43" s="191">
        <v>27.007686274509801</v>
      </c>
      <c r="H43" s="13">
        <v>207.66320000000005</v>
      </c>
      <c r="I43" s="191">
        <v>5.119609661220669</v>
      </c>
      <c r="J43" s="13">
        <v>6.1690000000000005</v>
      </c>
      <c r="K43" s="191">
        <v>19.617044901928999</v>
      </c>
      <c r="L43" s="13">
        <v>12.2119</v>
      </c>
      <c r="M43" s="191">
        <v>19.0002452525815</v>
      </c>
      <c r="N43" s="13">
        <v>2.9119000000000002</v>
      </c>
      <c r="O43" s="191">
        <v>27.474094234005303</v>
      </c>
      <c r="P43" s="13">
        <v>2.0499999999999998</v>
      </c>
      <c r="Q43" s="191">
        <v>20.240000000000002</v>
      </c>
      <c r="R43" s="13">
        <v>10.396100000000001</v>
      </c>
      <c r="S43" s="191">
        <v>16.266749165552501</v>
      </c>
      <c r="T43" s="13">
        <v>9.7887000000000004</v>
      </c>
      <c r="U43" s="191">
        <v>15.558419401963498</v>
      </c>
      <c r="V43" s="13">
        <v>7.9509000000000007</v>
      </c>
      <c r="W43" s="191">
        <v>20.264121042900801</v>
      </c>
      <c r="X43" s="13">
        <v>1.7085000000000001</v>
      </c>
      <c r="Y43" s="191">
        <v>19.864661984196697</v>
      </c>
      <c r="Z43" s="13">
        <v>5.6103000000000005</v>
      </c>
      <c r="AA43" s="191">
        <v>17.5165417179117</v>
      </c>
      <c r="AB43" s="13">
        <v>24.555999999999997</v>
      </c>
      <c r="AC43" s="191">
        <v>10.195227235706099</v>
      </c>
      <c r="AD43" s="13"/>
      <c r="AE43" s="191"/>
      <c r="AF43" s="13">
        <v>4.2770000000000001</v>
      </c>
      <c r="AG43" s="191">
        <v>11.834697217675899</v>
      </c>
      <c r="AH43" s="13">
        <v>3.35</v>
      </c>
      <c r="AI43" s="191">
        <v>15.158149253731299</v>
      </c>
      <c r="AJ43" s="13">
        <v>6.3239000000000001</v>
      </c>
      <c r="AK43" s="191">
        <v>12.5027909992252</v>
      </c>
      <c r="AL43" s="13">
        <v>6.9965000000000002</v>
      </c>
      <c r="AM43" s="191">
        <v>11.616250267991099</v>
      </c>
      <c r="AN43" s="13">
        <v>6.3949999999999996</v>
      </c>
      <c r="AO43" s="191">
        <v>20.488177013291601</v>
      </c>
      <c r="AP43" s="13"/>
      <c r="AQ43" s="191"/>
      <c r="AR43" s="13"/>
      <c r="AS43" s="191"/>
      <c r="AT43" s="13"/>
      <c r="AU43" s="191"/>
      <c r="AV43" s="13"/>
      <c r="AW43" s="191"/>
      <c r="AX43" s="13"/>
      <c r="AY43" s="191"/>
      <c r="AZ43" s="13"/>
      <c r="BA43" s="191"/>
      <c r="BB43" s="13"/>
      <c r="BC43" s="191"/>
    </row>
    <row r="44" spans="1:55" s="20" customFormat="1" ht="12.75" customHeight="1">
      <c r="A44" s="1227" t="s">
        <v>982</v>
      </c>
      <c r="B44" s="1227" t="s">
        <v>206</v>
      </c>
      <c r="C44" s="1227" t="s">
        <v>983</v>
      </c>
      <c r="D44" s="13" t="s">
        <v>11</v>
      </c>
      <c r="E44" s="13" t="s">
        <v>11</v>
      </c>
      <c r="F44" s="13" t="s">
        <v>11</v>
      </c>
      <c r="G44" s="13" t="s">
        <v>11</v>
      </c>
      <c r="H44" s="13" t="s">
        <v>11</v>
      </c>
      <c r="I44" s="13" t="s">
        <v>11</v>
      </c>
      <c r="J44" s="13" t="s">
        <v>11</v>
      </c>
      <c r="K44" s="13" t="s">
        <v>11</v>
      </c>
      <c r="L44" s="13" t="s">
        <v>11</v>
      </c>
      <c r="M44" s="13" t="s">
        <v>11</v>
      </c>
      <c r="N44" s="13" t="s">
        <v>11</v>
      </c>
      <c r="O44" s="13" t="s">
        <v>11</v>
      </c>
      <c r="P44" s="13" t="s">
        <v>11</v>
      </c>
      <c r="Q44" s="13" t="s">
        <v>11</v>
      </c>
      <c r="R44" s="13" t="s">
        <v>11</v>
      </c>
      <c r="S44" s="13" t="s">
        <v>11</v>
      </c>
      <c r="T44" s="13" t="s">
        <v>11</v>
      </c>
      <c r="U44" s="13" t="s">
        <v>11</v>
      </c>
      <c r="V44" s="13" t="s">
        <v>11</v>
      </c>
      <c r="W44" s="13" t="s">
        <v>11</v>
      </c>
      <c r="X44" s="13" t="s">
        <v>11</v>
      </c>
      <c r="Y44" s="13" t="s">
        <v>11</v>
      </c>
      <c r="Z44" s="13" t="s">
        <v>11</v>
      </c>
      <c r="AA44" s="13" t="s">
        <v>11</v>
      </c>
      <c r="AB44" s="13" t="s">
        <v>11</v>
      </c>
      <c r="AC44" s="13" t="s">
        <v>11</v>
      </c>
      <c r="AD44" s="13"/>
      <c r="AE44" s="13"/>
      <c r="AF44" s="13" t="s">
        <v>11</v>
      </c>
      <c r="AG44" s="13" t="s">
        <v>11</v>
      </c>
      <c r="AH44" s="13" t="s">
        <v>11</v>
      </c>
      <c r="AI44" s="13" t="s">
        <v>11</v>
      </c>
      <c r="AJ44" s="13" t="s">
        <v>11</v>
      </c>
      <c r="AK44" s="13" t="s">
        <v>11</v>
      </c>
      <c r="AL44" s="13" t="s">
        <v>11</v>
      </c>
      <c r="AM44" s="13" t="s">
        <v>11</v>
      </c>
      <c r="AN44" s="13" t="s">
        <v>11</v>
      </c>
      <c r="AO44" s="13" t="s">
        <v>11</v>
      </c>
      <c r="AP44" s="13"/>
      <c r="AQ44" s="191"/>
      <c r="AR44" s="13"/>
      <c r="AS44" s="191"/>
      <c r="AT44" s="13"/>
      <c r="AU44" s="191"/>
      <c r="AV44" s="13"/>
      <c r="AW44" s="191"/>
      <c r="AX44" s="13"/>
      <c r="AY44" s="191"/>
      <c r="AZ44" s="13"/>
      <c r="BA44" s="191"/>
      <c r="BB44" s="13"/>
      <c r="BC44" s="191"/>
    </row>
    <row r="45" spans="1:55" s="20" customFormat="1" ht="12.75" customHeight="1">
      <c r="A45" s="1227" t="s">
        <v>984</v>
      </c>
      <c r="B45" s="1227" t="s">
        <v>141</v>
      </c>
      <c r="C45" s="1227" t="s">
        <v>985</v>
      </c>
      <c r="D45" s="13">
        <f>J45+N45+AB45</f>
        <v>2.4662999999999999</v>
      </c>
      <c r="E45" s="191">
        <f t="shared" si="3"/>
        <v>23.089954337899531</v>
      </c>
      <c r="F45" s="13" t="s">
        <v>11</v>
      </c>
      <c r="G45" s="13" t="s">
        <v>11</v>
      </c>
      <c r="H45" s="13" t="s">
        <v>11</v>
      </c>
      <c r="I45" s="13" t="s">
        <v>11</v>
      </c>
      <c r="J45" s="13">
        <v>0.73</v>
      </c>
      <c r="K45" s="191">
        <v>23.369863013698602</v>
      </c>
      <c r="L45" s="191" t="s">
        <v>11</v>
      </c>
      <c r="M45" s="191" t="s">
        <v>11</v>
      </c>
      <c r="N45" s="13">
        <v>1.7113</v>
      </c>
      <c r="O45" s="191">
        <v>16</v>
      </c>
      <c r="P45" s="13" t="s">
        <v>11</v>
      </c>
      <c r="Q45" s="13" t="s">
        <v>11</v>
      </c>
      <c r="R45" s="13" t="s">
        <v>11</v>
      </c>
      <c r="S45" s="13" t="s">
        <v>11</v>
      </c>
      <c r="T45" s="13" t="s">
        <v>11</v>
      </c>
      <c r="U45" s="13" t="s">
        <v>11</v>
      </c>
      <c r="V45" s="13" t="s">
        <v>11</v>
      </c>
      <c r="W45" s="13" t="s">
        <v>11</v>
      </c>
      <c r="X45" s="13" t="s">
        <v>11</v>
      </c>
      <c r="Y45" s="13" t="s">
        <v>11</v>
      </c>
      <c r="Z45" s="13" t="s">
        <v>11</v>
      </c>
      <c r="AA45" s="13" t="s">
        <v>11</v>
      </c>
      <c r="AB45" s="13">
        <v>2.5000000000000001E-2</v>
      </c>
      <c r="AC45" s="191">
        <v>29.9</v>
      </c>
      <c r="AD45" s="13"/>
      <c r="AE45" s="191"/>
      <c r="AF45" s="13">
        <v>2.2350000000000003</v>
      </c>
      <c r="AG45" s="191">
        <v>13</v>
      </c>
      <c r="AH45" s="13" t="s">
        <v>11</v>
      </c>
      <c r="AI45" s="13" t="s">
        <v>11</v>
      </c>
      <c r="AJ45" s="13" t="s">
        <v>11</v>
      </c>
      <c r="AK45" s="13" t="s">
        <v>11</v>
      </c>
      <c r="AL45" s="13" t="s">
        <v>11</v>
      </c>
      <c r="AM45" s="13" t="s">
        <v>11</v>
      </c>
      <c r="AN45" s="13" t="s">
        <v>11</v>
      </c>
      <c r="AO45" s="13" t="s">
        <v>11</v>
      </c>
      <c r="AP45" s="13"/>
      <c r="AQ45" s="191"/>
      <c r="AR45" s="13"/>
      <c r="AS45" s="191"/>
      <c r="AT45" s="13"/>
      <c r="AU45" s="191"/>
      <c r="AV45" s="13"/>
      <c r="AW45" s="191"/>
      <c r="AX45" s="13"/>
      <c r="AY45" s="191"/>
      <c r="AZ45" s="13"/>
      <c r="BA45" s="191"/>
      <c r="BB45" s="13"/>
      <c r="BC45" s="191"/>
    </row>
    <row r="46" spans="1:55" s="20" customFormat="1" ht="12.75" customHeight="1">
      <c r="A46" s="1227" t="s">
        <v>986</v>
      </c>
      <c r="B46" s="1227" t="s">
        <v>207</v>
      </c>
      <c r="C46" s="1227" t="s">
        <v>987</v>
      </c>
      <c r="D46" s="13" t="s">
        <v>11</v>
      </c>
      <c r="E46" s="13" t="s">
        <v>11</v>
      </c>
      <c r="F46" s="13" t="s">
        <v>11</v>
      </c>
      <c r="G46" s="13" t="s">
        <v>11</v>
      </c>
      <c r="H46" s="13" t="s">
        <v>11</v>
      </c>
      <c r="I46" s="13" t="s">
        <v>11</v>
      </c>
      <c r="J46" s="13" t="s">
        <v>11</v>
      </c>
      <c r="K46" s="13" t="s">
        <v>11</v>
      </c>
      <c r="L46" s="13" t="s">
        <v>11</v>
      </c>
      <c r="M46" s="13" t="s">
        <v>11</v>
      </c>
      <c r="N46" s="13" t="s">
        <v>11</v>
      </c>
      <c r="O46" s="13" t="s">
        <v>11</v>
      </c>
      <c r="P46" s="13" t="s">
        <v>11</v>
      </c>
      <c r="Q46" s="13" t="s">
        <v>11</v>
      </c>
      <c r="R46" s="13" t="s">
        <v>11</v>
      </c>
      <c r="S46" s="13" t="s">
        <v>11</v>
      </c>
      <c r="T46" s="13" t="s">
        <v>11</v>
      </c>
      <c r="U46" s="13" t="s">
        <v>11</v>
      </c>
      <c r="V46" s="13" t="s">
        <v>11</v>
      </c>
      <c r="W46" s="13" t="s">
        <v>11</v>
      </c>
      <c r="X46" s="13" t="s">
        <v>11</v>
      </c>
      <c r="Y46" s="13" t="s">
        <v>11</v>
      </c>
      <c r="Z46" s="13" t="s">
        <v>11</v>
      </c>
      <c r="AA46" s="13" t="s">
        <v>11</v>
      </c>
      <c r="AB46" s="13" t="s">
        <v>11</v>
      </c>
      <c r="AC46" s="13" t="s">
        <v>11</v>
      </c>
      <c r="AD46" s="13"/>
      <c r="AE46" s="13"/>
      <c r="AF46" s="13" t="s">
        <v>11</v>
      </c>
      <c r="AG46" s="13" t="s">
        <v>11</v>
      </c>
      <c r="AH46" s="13" t="s">
        <v>11</v>
      </c>
      <c r="AI46" s="13" t="s">
        <v>11</v>
      </c>
      <c r="AJ46" s="13" t="s">
        <v>11</v>
      </c>
      <c r="AK46" s="13" t="s">
        <v>11</v>
      </c>
      <c r="AL46" s="13" t="s">
        <v>11</v>
      </c>
      <c r="AM46" s="13" t="s">
        <v>11</v>
      </c>
      <c r="AN46" s="13" t="s">
        <v>11</v>
      </c>
      <c r="AO46" s="13" t="s">
        <v>11</v>
      </c>
      <c r="AP46" s="13"/>
      <c r="AQ46" s="191"/>
      <c r="AR46" s="13"/>
      <c r="AS46" s="191"/>
      <c r="AT46" s="13"/>
      <c r="AU46" s="191"/>
      <c r="AV46" s="13"/>
      <c r="AW46" s="191"/>
      <c r="AX46" s="13"/>
      <c r="AY46" s="191"/>
      <c r="AZ46" s="13"/>
      <c r="BA46" s="191"/>
      <c r="BB46" s="13"/>
      <c r="BC46" s="191"/>
    </row>
    <row r="47" spans="1:55" s="20" customFormat="1" ht="12.75" customHeight="1">
      <c r="A47" s="1229" t="s">
        <v>988</v>
      </c>
      <c r="B47" s="1229" t="s">
        <v>208</v>
      </c>
      <c r="C47" s="1229" t="s">
        <v>989</v>
      </c>
      <c r="D47" s="13">
        <f t="shared" si="2"/>
        <v>40.666200000000003</v>
      </c>
      <c r="E47" s="191">
        <f t="shared" si="3"/>
        <v>27.490252282410882</v>
      </c>
      <c r="F47" s="13">
        <v>1.9613</v>
      </c>
      <c r="G47" s="191">
        <v>29.1989246928058</v>
      </c>
      <c r="H47" s="13">
        <v>2.7320000000000007</v>
      </c>
      <c r="I47" s="191">
        <v>27.264139824304504</v>
      </c>
      <c r="J47" s="13">
        <v>3.5853000000000002</v>
      </c>
      <c r="K47" s="191">
        <v>29.590007530750601</v>
      </c>
      <c r="L47" s="13">
        <v>3.8668999999999998</v>
      </c>
      <c r="M47" s="191">
        <v>29.780487211978599</v>
      </c>
      <c r="N47" s="13">
        <v>3.2832000000000003</v>
      </c>
      <c r="O47" s="191">
        <v>30.035307626705698</v>
      </c>
      <c r="P47" s="13">
        <v>2.8852000000000002</v>
      </c>
      <c r="Q47" s="191">
        <v>30.3086843199778</v>
      </c>
      <c r="R47" s="13">
        <v>2.2991999999999999</v>
      </c>
      <c r="S47" s="191">
        <v>29.174237125956896</v>
      </c>
      <c r="T47" s="13">
        <v>2.6664000000000003</v>
      </c>
      <c r="U47" s="191">
        <v>25.4167983048305</v>
      </c>
      <c r="V47" s="13">
        <v>4.1797000000000004</v>
      </c>
      <c r="W47" s="191">
        <v>23.462810488791096</v>
      </c>
      <c r="X47" s="13">
        <v>4.7303000000000006</v>
      </c>
      <c r="Y47" s="191">
        <v>24.583775447645998</v>
      </c>
      <c r="Z47" s="13">
        <v>4.5124000000000004</v>
      </c>
      <c r="AA47" s="191">
        <v>22.415123437638499</v>
      </c>
      <c r="AB47" s="13">
        <v>3.9643000000000002</v>
      </c>
      <c r="AC47" s="191">
        <v>28.652731377544601</v>
      </c>
      <c r="AD47" s="13"/>
      <c r="AE47" s="191"/>
      <c r="AF47" s="13">
        <v>4.7419000000000002</v>
      </c>
      <c r="AG47" s="191">
        <v>27.980740209620595</v>
      </c>
      <c r="AH47" s="13">
        <v>4.3204000000000002</v>
      </c>
      <c r="AI47" s="191">
        <v>31.080045366169799</v>
      </c>
      <c r="AJ47" s="13">
        <v>4.4882</v>
      </c>
      <c r="AK47" s="191">
        <v>31.355817476939499</v>
      </c>
      <c r="AL47" s="13">
        <v>5.2711000000000006</v>
      </c>
      <c r="AM47" s="191">
        <v>30.648466543985094</v>
      </c>
      <c r="AN47" s="13">
        <v>9.7005999999999997</v>
      </c>
      <c r="AO47" s="191">
        <v>27.874069232830998</v>
      </c>
      <c r="AP47" s="13"/>
      <c r="AQ47" s="191"/>
      <c r="AR47" s="13"/>
      <c r="AS47" s="191"/>
      <c r="AT47" s="13"/>
      <c r="AU47" s="191"/>
      <c r="AV47" s="13"/>
      <c r="AW47" s="191"/>
      <c r="AX47" s="13"/>
      <c r="AY47" s="191"/>
      <c r="AZ47" s="13"/>
      <c r="BA47" s="191"/>
      <c r="BB47" s="13"/>
      <c r="BC47" s="191"/>
    </row>
    <row r="48" spans="1:55" s="20" customFormat="1" ht="12.75" customHeight="1">
      <c r="A48" s="1229" t="s">
        <v>5008</v>
      </c>
      <c r="B48" s="1229" t="s">
        <v>5006</v>
      </c>
      <c r="C48" s="1229" t="s">
        <v>5007</v>
      </c>
      <c r="D48" s="13">
        <f>F48+H48+P48+R48+V48+AB48</f>
        <v>10.426000000000002</v>
      </c>
      <c r="E48" s="191">
        <f t="shared" si="3"/>
        <v>14.211551478621949</v>
      </c>
      <c r="F48" s="13">
        <v>1.5825</v>
      </c>
      <c r="G48" s="191">
        <v>10</v>
      </c>
      <c r="H48" s="13">
        <v>2.1038999999999999</v>
      </c>
      <c r="I48" s="191">
        <v>10</v>
      </c>
      <c r="J48" s="13" t="s">
        <v>11</v>
      </c>
      <c r="K48" s="13" t="s">
        <v>11</v>
      </c>
      <c r="L48" s="13" t="s">
        <v>11</v>
      </c>
      <c r="M48" s="13" t="s">
        <v>11</v>
      </c>
      <c r="N48" s="13" t="s">
        <v>11</v>
      </c>
      <c r="O48" s="13" t="s">
        <v>11</v>
      </c>
      <c r="P48" s="13">
        <v>1.5</v>
      </c>
      <c r="Q48" s="191">
        <v>15</v>
      </c>
      <c r="R48" s="13">
        <v>3.4330000000000003</v>
      </c>
      <c r="S48" s="191">
        <v>12.157296824934498</v>
      </c>
      <c r="T48" s="13" t="s">
        <v>11</v>
      </c>
      <c r="U48" s="13" t="s">
        <v>11</v>
      </c>
      <c r="V48" s="13">
        <v>0.08</v>
      </c>
      <c r="W48" s="191">
        <v>27</v>
      </c>
      <c r="X48" s="13" t="s">
        <v>11</v>
      </c>
      <c r="Y48" s="13" t="s">
        <v>11</v>
      </c>
      <c r="Z48" s="13" t="s">
        <v>11</v>
      </c>
      <c r="AA48" s="13" t="s">
        <v>11</v>
      </c>
      <c r="AB48" s="13">
        <v>1.7266000000000004</v>
      </c>
      <c r="AC48" s="191">
        <v>11.112012046797201</v>
      </c>
      <c r="AD48" s="13"/>
      <c r="AE48" s="191"/>
      <c r="AF48" s="13">
        <v>2.1847000000000003</v>
      </c>
      <c r="AG48" s="191">
        <v>10</v>
      </c>
      <c r="AH48" s="13">
        <v>2.8213999999999997</v>
      </c>
      <c r="AI48" s="191">
        <v>10</v>
      </c>
      <c r="AJ48" s="13">
        <v>0.24</v>
      </c>
      <c r="AK48" s="191">
        <v>27</v>
      </c>
      <c r="AL48" s="13" t="s">
        <v>11</v>
      </c>
      <c r="AM48" s="13" t="s">
        <v>11</v>
      </c>
      <c r="AN48" s="13" t="s">
        <v>11</v>
      </c>
      <c r="AO48" s="191" t="s">
        <v>11</v>
      </c>
      <c r="AP48" s="13"/>
      <c r="AQ48" s="191"/>
      <c r="AR48" s="13"/>
      <c r="AS48" s="191"/>
      <c r="AT48" s="13"/>
      <c r="AU48" s="191"/>
      <c r="AV48" s="13"/>
      <c r="AW48" s="191"/>
      <c r="AX48" s="13"/>
      <c r="AY48" s="191"/>
      <c r="AZ48" s="13"/>
      <c r="BA48" s="191"/>
      <c r="BB48" s="13"/>
      <c r="BC48" s="191"/>
    </row>
    <row r="49" spans="1:55" s="20" customFormat="1" ht="12.75" customHeight="1">
      <c r="A49" s="1229" t="s">
        <v>990</v>
      </c>
      <c r="B49" s="1229" t="s">
        <v>209</v>
      </c>
      <c r="C49" s="1229" t="s">
        <v>991</v>
      </c>
      <c r="D49" s="13">
        <f t="shared" si="2"/>
        <v>45.887599999999999</v>
      </c>
      <c r="E49" s="191">
        <f t="shared" si="3"/>
        <v>20.566555322149316</v>
      </c>
      <c r="F49" s="13">
        <v>0.79339999999999999</v>
      </c>
      <c r="G49" s="191">
        <v>26.6417998487522</v>
      </c>
      <c r="H49" s="13">
        <v>1.0406</v>
      </c>
      <c r="I49" s="191">
        <v>26.615296944070696</v>
      </c>
      <c r="J49" s="13">
        <v>0.99670000000000003</v>
      </c>
      <c r="K49" s="191">
        <v>27.5</v>
      </c>
      <c r="L49" s="13">
        <v>1.0719000000000001</v>
      </c>
      <c r="M49" s="191">
        <v>26.594115122679394</v>
      </c>
      <c r="N49" s="13">
        <v>4.4855999999999998</v>
      </c>
      <c r="O49" s="191">
        <v>14.339494382022501</v>
      </c>
      <c r="P49" s="13">
        <v>20.562400000000004</v>
      </c>
      <c r="Q49" s="191">
        <v>7.9714371376882101</v>
      </c>
      <c r="R49" s="13">
        <v>1.7983000000000002</v>
      </c>
      <c r="S49" s="191">
        <v>20.622551854529299</v>
      </c>
      <c r="T49" s="13">
        <v>4.1825000000000001</v>
      </c>
      <c r="U49" s="191">
        <v>14.0968619246862</v>
      </c>
      <c r="V49" s="13">
        <v>0.72710000000000008</v>
      </c>
      <c r="W49" s="191">
        <v>26.117443267776096</v>
      </c>
      <c r="X49" s="13">
        <v>7.8859000000000004</v>
      </c>
      <c r="Y49" s="191">
        <v>3.0898539164838494</v>
      </c>
      <c r="Z49" s="13">
        <v>0.66370000000000007</v>
      </c>
      <c r="AA49" s="191">
        <v>26.28</v>
      </c>
      <c r="AB49" s="13">
        <v>1.6795</v>
      </c>
      <c r="AC49" s="191">
        <v>26.929809467103297</v>
      </c>
      <c r="AD49" s="13"/>
      <c r="AE49" s="191"/>
      <c r="AF49" s="13">
        <v>1.736</v>
      </c>
      <c r="AG49" s="191">
        <v>21.817418778801802</v>
      </c>
      <c r="AH49" s="13">
        <v>1.2629000000000001</v>
      </c>
      <c r="AI49" s="191">
        <v>27.0725671074511</v>
      </c>
      <c r="AJ49" s="13">
        <v>6.6082000000000001</v>
      </c>
      <c r="AK49" s="191">
        <v>11.9328688599013</v>
      </c>
      <c r="AL49" s="13">
        <v>0.93959999999999999</v>
      </c>
      <c r="AM49" s="191">
        <v>22.204572158365298</v>
      </c>
      <c r="AN49" s="13">
        <v>0.80370000000000008</v>
      </c>
      <c r="AO49" s="191">
        <v>26.807013811123596</v>
      </c>
      <c r="AP49" s="13"/>
      <c r="AQ49" s="191"/>
      <c r="AR49" s="13"/>
      <c r="AS49" s="191"/>
      <c r="AT49" s="13"/>
      <c r="AU49" s="191"/>
      <c r="AV49" s="13"/>
      <c r="AW49" s="191"/>
      <c r="AX49" s="13"/>
      <c r="AY49" s="191"/>
      <c r="AZ49" s="13"/>
      <c r="BA49" s="191"/>
      <c r="BB49" s="13"/>
      <c r="BC49" s="191"/>
    </row>
    <row r="50" spans="1:55" s="27" customFormat="1" ht="12.75" customHeight="1">
      <c r="A50" s="1226" t="s">
        <v>966</v>
      </c>
      <c r="B50" s="1226" t="s">
        <v>199</v>
      </c>
      <c r="C50" s="1226" t="s">
        <v>967</v>
      </c>
      <c r="D50" s="61">
        <f t="shared" si="2"/>
        <v>1358.4806000000001</v>
      </c>
      <c r="E50" s="871">
        <f t="shared" si="3"/>
        <v>21.95558540849537</v>
      </c>
      <c r="F50" s="61">
        <v>85.380600000000001</v>
      </c>
      <c r="G50" s="871">
        <v>21.733271328615601</v>
      </c>
      <c r="H50" s="61">
        <v>67.5304</v>
      </c>
      <c r="I50" s="871">
        <v>27.158562899079499</v>
      </c>
      <c r="J50" s="61">
        <v>91.794300000000007</v>
      </c>
      <c r="K50" s="871">
        <v>24.709311721969698</v>
      </c>
      <c r="L50" s="61">
        <v>84.088200000000001</v>
      </c>
      <c r="M50" s="871">
        <v>26.721681532010404</v>
      </c>
      <c r="N50" s="61">
        <v>87.786000000000001</v>
      </c>
      <c r="O50" s="871">
        <v>24.930442872439802</v>
      </c>
      <c r="P50" s="61">
        <v>122.40870000000001</v>
      </c>
      <c r="Q50" s="871">
        <v>20.9219147985396</v>
      </c>
      <c r="R50" s="61">
        <v>87.301100000000005</v>
      </c>
      <c r="S50" s="871">
        <v>24.870930286101796</v>
      </c>
      <c r="T50" s="61">
        <v>86.2286</v>
      </c>
      <c r="U50" s="871">
        <v>23.181038193824296</v>
      </c>
      <c r="V50" s="61">
        <v>159.77940000000001</v>
      </c>
      <c r="W50" s="871">
        <v>16.8284688201358</v>
      </c>
      <c r="X50" s="61">
        <v>153.75040000000001</v>
      </c>
      <c r="Y50" s="871">
        <v>17.455308649603499</v>
      </c>
      <c r="Z50" s="61">
        <v>160.0147</v>
      </c>
      <c r="AA50" s="871">
        <v>14.3921973606175</v>
      </c>
      <c r="AB50" s="61">
        <v>172.41819999999998</v>
      </c>
      <c r="AC50" s="871">
        <v>20.563896439006999</v>
      </c>
      <c r="AD50" s="61"/>
      <c r="AE50" s="871"/>
      <c r="AF50" s="61">
        <v>125.47290000000001</v>
      </c>
      <c r="AG50" s="871">
        <v>21.696817767023798</v>
      </c>
      <c r="AH50" s="61">
        <v>146.34310000000002</v>
      </c>
      <c r="AI50" s="871">
        <v>19.583116026652402</v>
      </c>
      <c r="AJ50" s="61">
        <v>118.1126</v>
      </c>
      <c r="AK50" s="871">
        <v>22.119768915424803</v>
      </c>
      <c r="AL50" s="61">
        <v>150.16910000000001</v>
      </c>
      <c r="AM50" s="871">
        <v>26.115311378972095</v>
      </c>
      <c r="AN50" s="61">
        <v>150.99250000000001</v>
      </c>
      <c r="AO50" s="871">
        <v>26.924227011275399</v>
      </c>
      <c r="AP50" s="61"/>
      <c r="AQ50" s="871"/>
      <c r="AR50" s="61"/>
      <c r="AS50" s="871"/>
      <c r="AT50" s="61"/>
      <c r="AU50" s="871"/>
      <c r="AV50" s="61"/>
      <c r="AW50" s="871"/>
      <c r="AX50" s="61"/>
      <c r="AY50" s="871"/>
      <c r="AZ50" s="61"/>
      <c r="BA50" s="871"/>
      <c r="BB50" s="61"/>
      <c r="BC50" s="871"/>
    </row>
    <row r="51" spans="1:55" s="20" customFormat="1" ht="12.75" customHeight="1">
      <c r="A51" s="1227" t="s">
        <v>976</v>
      </c>
      <c r="B51" s="1227" t="s">
        <v>204</v>
      </c>
      <c r="C51" s="1227" t="s">
        <v>977</v>
      </c>
      <c r="D51" s="13">
        <f>F51+H51+J51+L51+P51+R51+T51+V51+X51+Z51+AB51</f>
        <v>129.39000000000001</v>
      </c>
      <c r="E51" s="191">
        <f t="shared" si="3"/>
        <v>18.30518611254649</v>
      </c>
      <c r="F51" s="13">
        <v>0.54349999999999998</v>
      </c>
      <c r="G51" s="191">
        <v>24</v>
      </c>
      <c r="H51" s="13">
        <v>4.5000000000000012E-2</v>
      </c>
      <c r="I51" s="191">
        <v>32.1955555555556</v>
      </c>
      <c r="J51" s="13">
        <v>0.23</v>
      </c>
      <c r="K51" s="191">
        <v>25.043478260869598</v>
      </c>
      <c r="L51" s="13">
        <v>0.02</v>
      </c>
      <c r="M51" s="191">
        <v>32.880000000000003</v>
      </c>
      <c r="N51" s="13" t="s">
        <v>11</v>
      </c>
      <c r="O51" s="13" t="s">
        <v>11</v>
      </c>
      <c r="P51" s="13">
        <v>21.035</v>
      </c>
      <c r="Q51" s="191">
        <v>14.0314143094842</v>
      </c>
      <c r="R51" s="13">
        <v>3.665</v>
      </c>
      <c r="S51" s="191">
        <v>14.0709413369714</v>
      </c>
      <c r="T51" s="13">
        <v>2.5300000000000002</v>
      </c>
      <c r="U51" s="191">
        <v>18.363636363636399</v>
      </c>
      <c r="V51" s="13">
        <v>67.537400000000005</v>
      </c>
      <c r="W51" s="191">
        <v>11.983903170687599</v>
      </c>
      <c r="X51" s="13">
        <v>14.989600000000001</v>
      </c>
      <c r="Y51" s="191">
        <v>8.4607594598921896</v>
      </c>
      <c r="Z51" s="13">
        <v>12.509500000000001</v>
      </c>
      <c r="AA51" s="191">
        <v>7.7338822494903896</v>
      </c>
      <c r="AB51" s="13">
        <v>6.2850000000000001</v>
      </c>
      <c r="AC51" s="191">
        <v>12.593476531423999</v>
      </c>
      <c r="AD51" s="13"/>
      <c r="AE51" s="191"/>
      <c r="AF51" s="13">
        <v>8.620000000000001</v>
      </c>
      <c r="AG51" s="191">
        <v>12.249187935034799</v>
      </c>
      <c r="AH51" s="13">
        <v>13.553700000000001</v>
      </c>
      <c r="AI51" s="191">
        <v>12.220235064963799</v>
      </c>
      <c r="AJ51" s="13">
        <v>7.085</v>
      </c>
      <c r="AK51" s="191">
        <v>12.206492589978801</v>
      </c>
      <c r="AL51" s="13" t="s">
        <v>11</v>
      </c>
      <c r="AM51" s="191" t="s">
        <v>11</v>
      </c>
      <c r="AN51" s="13">
        <v>0.43920000000000003</v>
      </c>
      <c r="AO51" s="191">
        <v>15.2786885245902</v>
      </c>
      <c r="AP51" s="13"/>
      <c r="AQ51" s="191"/>
      <c r="AR51" s="13"/>
      <c r="AS51" s="191"/>
      <c r="AT51" s="13"/>
      <c r="AU51" s="191"/>
      <c r="AV51" s="13"/>
      <c r="AW51" s="191"/>
      <c r="AX51" s="13"/>
      <c r="AY51" s="191"/>
      <c r="AZ51" s="13"/>
      <c r="BA51" s="191"/>
      <c r="BB51" s="13"/>
      <c r="BC51" s="191"/>
    </row>
    <row r="52" spans="1:55" s="20" customFormat="1" ht="12.75" customHeight="1">
      <c r="A52" s="1228" t="s">
        <v>978</v>
      </c>
      <c r="B52" s="1228" t="s">
        <v>125</v>
      </c>
      <c r="C52" s="1228" t="s">
        <v>939</v>
      </c>
      <c r="D52" s="13">
        <f t="shared" si="2"/>
        <v>99.660799999999995</v>
      </c>
      <c r="E52" s="191">
        <f t="shared" si="3"/>
        <v>28.814482577200696</v>
      </c>
      <c r="F52" s="13">
        <v>2.6555</v>
      </c>
      <c r="G52" s="191">
        <v>31.237670871775595</v>
      </c>
      <c r="H52" s="13">
        <v>3.77</v>
      </c>
      <c r="I52" s="191">
        <v>31.192165782493397</v>
      </c>
      <c r="J52" s="13">
        <v>6.3848000000000003</v>
      </c>
      <c r="K52" s="191">
        <v>30.379353621100098</v>
      </c>
      <c r="L52" s="13">
        <v>9.7061000000000011</v>
      </c>
      <c r="M52" s="191">
        <v>30.892811324836998</v>
      </c>
      <c r="N52" s="13">
        <v>9.0983000000000001</v>
      </c>
      <c r="O52" s="191">
        <v>31.062301528856995</v>
      </c>
      <c r="P52" s="13">
        <v>5.5887000000000002</v>
      </c>
      <c r="Q52" s="191">
        <v>30.206296455347402</v>
      </c>
      <c r="R52" s="13">
        <v>5.7862</v>
      </c>
      <c r="S52" s="191">
        <v>30.246357540354602</v>
      </c>
      <c r="T52" s="13">
        <v>7.1379999999999999</v>
      </c>
      <c r="U52" s="191">
        <v>29.578189969179004</v>
      </c>
      <c r="V52" s="13">
        <v>10.217000000000001</v>
      </c>
      <c r="W52" s="191">
        <v>27.601532739551701</v>
      </c>
      <c r="X52" s="13">
        <v>21.995200000000001</v>
      </c>
      <c r="Y52" s="191">
        <v>19.743127818796797</v>
      </c>
      <c r="Z52" s="13">
        <v>8.2036999999999995</v>
      </c>
      <c r="AA52" s="191">
        <v>27.8067564635469</v>
      </c>
      <c r="AB52" s="13">
        <v>9.1173000000000002</v>
      </c>
      <c r="AC52" s="191">
        <v>25.827226810568899</v>
      </c>
      <c r="AD52" s="13"/>
      <c r="AE52" s="191"/>
      <c r="AF52" s="13">
        <v>9.1867000000000001</v>
      </c>
      <c r="AG52" s="191">
        <v>23.367762199701701</v>
      </c>
      <c r="AH52" s="13">
        <v>8.2424999999999997</v>
      </c>
      <c r="AI52" s="191">
        <v>24.226209281164703</v>
      </c>
      <c r="AJ52" s="13">
        <v>14.0091</v>
      </c>
      <c r="AK52" s="191">
        <v>23.419420091226399</v>
      </c>
      <c r="AL52" s="13">
        <v>11.2057</v>
      </c>
      <c r="AM52" s="191">
        <v>28.629744861989899</v>
      </c>
      <c r="AN52" s="13">
        <v>8.7460000000000004</v>
      </c>
      <c r="AO52" s="191">
        <v>27.985570546535602</v>
      </c>
      <c r="AP52" s="13"/>
      <c r="AQ52" s="191"/>
      <c r="AR52" s="13"/>
      <c r="AS52" s="191"/>
      <c r="AT52" s="13"/>
      <c r="AU52" s="191"/>
      <c r="AV52" s="13"/>
      <c r="AW52" s="191"/>
      <c r="AX52" s="13"/>
      <c r="AY52" s="191"/>
      <c r="AZ52" s="13"/>
      <c r="BA52" s="191"/>
      <c r="BB52" s="13"/>
      <c r="BC52" s="191"/>
    </row>
    <row r="53" spans="1:55" s="20" customFormat="1" ht="12.75" customHeight="1">
      <c r="A53" s="1227" t="s">
        <v>4909</v>
      </c>
      <c r="B53" s="1227" t="s">
        <v>4909</v>
      </c>
      <c r="C53" s="1227" t="s">
        <v>4911</v>
      </c>
      <c r="D53" s="13">
        <f>F53+H53+J53+L53+N53+P53+R53+V53+X53+Z53+AB53</f>
        <v>27.5122</v>
      </c>
      <c r="E53" s="191">
        <f t="shared" si="3"/>
        <v>19.745278363744617</v>
      </c>
      <c r="F53" s="13">
        <v>1.052</v>
      </c>
      <c r="G53" s="191">
        <v>15.565627376425901</v>
      </c>
      <c r="H53" s="13">
        <v>3.5000000000000003E-2</v>
      </c>
      <c r="I53" s="191">
        <v>32</v>
      </c>
      <c r="J53" s="13">
        <v>0.13</v>
      </c>
      <c r="K53" s="191">
        <v>25.461538461538495</v>
      </c>
      <c r="L53" s="13">
        <v>2.3850000000000002</v>
      </c>
      <c r="M53" s="191">
        <v>15.427672955974799</v>
      </c>
      <c r="N53" s="13">
        <v>4.2300000000000004</v>
      </c>
      <c r="O53" s="191">
        <v>15.366430260047299</v>
      </c>
      <c r="P53" s="13">
        <v>5.7579999999999991</v>
      </c>
      <c r="Q53" s="191">
        <v>15.322551233066999</v>
      </c>
      <c r="R53" s="13">
        <v>0.05</v>
      </c>
      <c r="S53" s="191">
        <v>26</v>
      </c>
      <c r="T53" s="13" t="s">
        <v>11</v>
      </c>
      <c r="U53" s="13" t="s">
        <v>11</v>
      </c>
      <c r="V53" s="13">
        <v>11.017800000000001</v>
      </c>
      <c r="W53" s="191">
        <v>11.9756938771806</v>
      </c>
      <c r="X53" s="13">
        <v>0.28999999999999998</v>
      </c>
      <c r="Y53" s="191">
        <v>19.14</v>
      </c>
      <c r="Z53" s="13">
        <v>0.32750000000000001</v>
      </c>
      <c r="AA53" s="191">
        <v>27.065419847328204</v>
      </c>
      <c r="AB53" s="13">
        <v>2.2368999999999999</v>
      </c>
      <c r="AC53" s="191">
        <v>13.873127989628502</v>
      </c>
      <c r="AD53" s="13"/>
      <c r="AE53" s="191"/>
      <c r="AF53" s="13">
        <v>0.15</v>
      </c>
      <c r="AG53" s="191">
        <v>29.832000000000004</v>
      </c>
      <c r="AH53" s="13">
        <v>0.57000000000000006</v>
      </c>
      <c r="AI53" s="191">
        <v>14.1491228070175</v>
      </c>
      <c r="AJ53" s="13">
        <v>8.8000000000000009E-2</v>
      </c>
      <c r="AK53" s="191">
        <v>28.306818181818201</v>
      </c>
      <c r="AL53" s="13">
        <v>0.125</v>
      </c>
      <c r="AM53" s="191">
        <v>31</v>
      </c>
      <c r="AN53" s="13">
        <v>0</v>
      </c>
      <c r="AO53" s="191">
        <v>0</v>
      </c>
      <c r="AP53" s="13"/>
      <c r="AQ53" s="191"/>
      <c r="AR53" s="13"/>
      <c r="AS53" s="191"/>
      <c r="AT53" s="13"/>
      <c r="AU53" s="191"/>
      <c r="AV53" s="13"/>
      <c r="AW53" s="191"/>
      <c r="AX53" s="13"/>
      <c r="AY53" s="191"/>
      <c r="AZ53" s="13"/>
      <c r="BA53" s="191"/>
      <c r="BB53" s="13"/>
      <c r="BC53" s="191"/>
    </row>
    <row r="54" spans="1:55" s="20" customFormat="1" ht="12.75" customHeight="1">
      <c r="A54" s="1227" t="s">
        <v>4910</v>
      </c>
      <c r="B54" s="1227" t="s">
        <v>103</v>
      </c>
      <c r="C54" s="1227" t="s">
        <v>5005</v>
      </c>
      <c r="D54" s="13" t="s">
        <v>11</v>
      </c>
      <c r="E54" s="13" t="s">
        <v>11</v>
      </c>
      <c r="F54" s="13" t="s">
        <v>11</v>
      </c>
      <c r="G54" s="13" t="s">
        <v>11</v>
      </c>
      <c r="H54" s="13" t="s">
        <v>11</v>
      </c>
      <c r="I54" s="13" t="s">
        <v>11</v>
      </c>
      <c r="J54" s="13" t="s">
        <v>11</v>
      </c>
      <c r="K54" s="13" t="s">
        <v>11</v>
      </c>
      <c r="L54" s="13" t="s">
        <v>11</v>
      </c>
      <c r="M54" s="13" t="s">
        <v>11</v>
      </c>
      <c r="N54" s="13" t="s">
        <v>11</v>
      </c>
      <c r="O54" s="13" t="s">
        <v>11</v>
      </c>
      <c r="P54" s="13" t="s">
        <v>11</v>
      </c>
      <c r="Q54" s="13" t="s">
        <v>11</v>
      </c>
      <c r="R54" s="13" t="s">
        <v>11</v>
      </c>
      <c r="S54" s="13" t="s">
        <v>11</v>
      </c>
      <c r="T54" s="13" t="s">
        <v>11</v>
      </c>
      <c r="U54" s="13" t="s">
        <v>11</v>
      </c>
      <c r="V54" s="13" t="s">
        <v>11</v>
      </c>
      <c r="W54" s="13" t="s">
        <v>11</v>
      </c>
      <c r="X54" s="13" t="s">
        <v>11</v>
      </c>
      <c r="Y54" s="13" t="s">
        <v>11</v>
      </c>
      <c r="Z54" s="13" t="s">
        <v>11</v>
      </c>
      <c r="AA54" s="13" t="s">
        <v>11</v>
      </c>
      <c r="AB54" s="13" t="s">
        <v>11</v>
      </c>
      <c r="AC54" s="13" t="s">
        <v>11</v>
      </c>
      <c r="AD54" s="13"/>
      <c r="AE54" s="13"/>
      <c r="AF54" s="13" t="s">
        <v>11</v>
      </c>
      <c r="AG54" s="13" t="s">
        <v>11</v>
      </c>
      <c r="AH54" s="13" t="s">
        <v>11</v>
      </c>
      <c r="AI54" s="13" t="s">
        <v>11</v>
      </c>
      <c r="AJ54" s="13" t="s">
        <v>11</v>
      </c>
      <c r="AK54" s="13" t="s">
        <v>11</v>
      </c>
      <c r="AL54" s="13" t="s">
        <v>11</v>
      </c>
      <c r="AM54" s="13" t="s">
        <v>11</v>
      </c>
      <c r="AN54" s="13" t="s">
        <v>11</v>
      </c>
      <c r="AO54" s="13" t="s">
        <v>11</v>
      </c>
      <c r="AP54" s="13"/>
      <c r="AQ54" s="191"/>
      <c r="AR54" s="13"/>
      <c r="AS54" s="191"/>
      <c r="AT54" s="13"/>
      <c r="AU54" s="191"/>
      <c r="AV54" s="13"/>
      <c r="AW54" s="191"/>
      <c r="AX54" s="13"/>
      <c r="AY54" s="191"/>
      <c r="AZ54" s="13"/>
      <c r="BA54" s="191"/>
      <c r="BB54" s="13"/>
      <c r="BC54" s="191"/>
    </row>
    <row r="55" spans="1:55" s="20" customFormat="1" ht="12.75" customHeight="1">
      <c r="A55" s="1227" t="s">
        <v>980</v>
      </c>
      <c r="B55" s="1227" t="s">
        <v>205</v>
      </c>
      <c r="C55" s="1227" t="s">
        <v>981</v>
      </c>
      <c r="D55" s="13">
        <f t="shared" si="2"/>
        <v>330.39260000000002</v>
      </c>
      <c r="E55" s="191">
        <f t="shared" si="3"/>
        <v>18.118468291980843</v>
      </c>
      <c r="F55" s="13">
        <v>41.003</v>
      </c>
      <c r="G55" s="191">
        <v>12.956313196595399</v>
      </c>
      <c r="H55" s="13">
        <v>4.5297999999999998</v>
      </c>
      <c r="I55" s="191">
        <v>30.367963265486299</v>
      </c>
      <c r="J55" s="13">
        <v>20.080300000000001</v>
      </c>
      <c r="K55" s="191">
        <v>20.724824828314294</v>
      </c>
      <c r="L55" s="13">
        <v>18.2682</v>
      </c>
      <c r="M55" s="191">
        <v>18.9771690697496</v>
      </c>
      <c r="N55" s="13">
        <v>24.730900000000002</v>
      </c>
      <c r="O55" s="191">
        <v>18.598564953155797</v>
      </c>
      <c r="P55" s="13">
        <v>27.9392</v>
      </c>
      <c r="Q55" s="191">
        <v>14.1891840138587</v>
      </c>
      <c r="R55" s="13">
        <v>23.358400000000003</v>
      </c>
      <c r="S55" s="191">
        <v>18.219994991095302</v>
      </c>
      <c r="T55" s="13">
        <v>13.42</v>
      </c>
      <c r="U55" s="191">
        <v>23.439644560357696</v>
      </c>
      <c r="V55" s="13">
        <v>4.0540000000000003</v>
      </c>
      <c r="W55" s="191">
        <v>24.758256043413898</v>
      </c>
      <c r="X55" s="13">
        <v>41.078700000000005</v>
      </c>
      <c r="Y55" s="191">
        <v>14.668335731169698</v>
      </c>
      <c r="Z55" s="13">
        <v>70.800899999999999</v>
      </c>
      <c r="AA55" s="191">
        <v>8.5293473670532389</v>
      </c>
      <c r="AB55" s="13">
        <v>41.129199999999997</v>
      </c>
      <c r="AC55" s="191">
        <v>11.992021483520199</v>
      </c>
      <c r="AD55" s="13"/>
      <c r="AE55" s="191"/>
      <c r="AF55" s="13">
        <v>26.55</v>
      </c>
      <c r="AG55" s="191">
        <v>13.9958945386064</v>
      </c>
      <c r="AH55" s="13">
        <v>58.74280000000001</v>
      </c>
      <c r="AI55" s="191">
        <v>13.943162481189198</v>
      </c>
      <c r="AJ55" s="13">
        <v>30.084500000000002</v>
      </c>
      <c r="AK55" s="191">
        <v>16.555462779836798</v>
      </c>
      <c r="AL55" s="13">
        <v>19.6999</v>
      </c>
      <c r="AM55" s="191">
        <v>19.488814156417</v>
      </c>
      <c r="AN55" s="13">
        <v>13.6363</v>
      </c>
      <c r="AO55" s="191">
        <v>21.519291010024698</v>
      </c>
      <c r="AP55" s="13"/>
      <c r="AQ55" s="191"/>
      <c r="AR55" s="13"/>
      <c r="AS55" s="191"/>
      <c r="AT55" s="13"/>
      <c r="AU55" s="191"/>
      <c r="AV55" s="13"/>
      <c r="AW55" s="191"/>
      <c r="AX55" s="13"/>
      <c r="AY55" s="191"/>
      <c r="AZ55" s="13"/>
      <c r="BA55" s="191"/>
      <c r="BB55" s="13"/>
      <c r="BC55" s="191"/>
    </row>
    <row r="56" spans="1:55" s="20" customFormat="1" ht="12.75" customHeight="1">
      <c r="A56" s="1227" t="s">
        <v>982</v>
      </c>
      <c r="B56" s="1227" t="s">
        <v>206</v>
      </c>
      <c r="C56" s="1227" t="s">
        <v>983</v>
      </c>
      <c r="D56" s="13">
        <f>L56</f>
        <v>0.03</v>
      </c>
      <c r="E56" s="191">
        <f t="shared" si="3"/>
        <v>32</v>
      </c>
      <c r="F56" s="13" t="s">
        <v>11</v>
      </c>
      <c r="G56" s="13" t="s">
        <v>11</v>
      </c>
      <c r="H56" s="13" t="s">
        <v>11</v>
      </c>
      <c r="I56" s="13" t="s">
        <v>11</v>
      </c>
      <c r="J56" s="13" t="s">
        <v>11</v>
      </c>
      <c r="K56" s="13" t="s">
        <v>11</v>
      </c>
      <c r="L56" s="13">
        <v>0.03</v>
      </c>
      <c r="M56" s="191">
        <v>32</v>
      </c>
      <c r="N56" s="13" t="s">
        <v>11</v>
      </c>
      <c r="O56" s="13" t="s">
        <v>11</v>
      </c>
      <c r="P56" s="13" t="s">
        <v>11</v>
      </c>
      <c r="Q56" s="13" t="s">
        <v>11</v>
      </c>
      <c r="R56" s="13" t="s">
        <v>11</v>
      </c>
      <c r="S56" s="13" t="s">
        <v>11</v>
      </c>
      <c r="T56" s="13" t="s">
        <v>11</v>
      </c>
      <c r="U56" s="13" t="s">
        <v>11</v>
      </c>
      <c r="V56" s="13" t="s">
        <v>11</v>
      </c>
      <c r="W56" s="13" t="s">
        <v>11</v>
      </c>
      <c r="X56" s="13" t="s">
        <v>11</v>
      </c>
      <c r="Y56" s="13" t="s">
        <v>11</v>
      </c>
      <c r="Z56" s="13" t="s">
        <v>11</v>
      </c>
      <c r="AA56" s="13" t="s">
        <v>11</v>
      </c>
      <c r="AB56" s="13" t="s">
        <v>11</v>
      </c>
      <c r="AC56" s="13" t="s">
        <v>11</v>
      </c>
      <c r="AD56" s="13"/>
      <c r="AE56" s="191"/>
      <c r="AF56" s="13" t="s">
        <v>11</v>
      </c>
      <c r="AG56" s="13" t="s">
        <v>11</v>
      </c>
      <c r="AH56" s="191">
        <v>0.15</v>
      </c>
      <c r="AI56" s="191">
        <v>28</v>
      </c>
      <c r="AJ56" s="13" t="s">
        <v>11</v>
      </c>
      <c r="AK56" s="13" t="s">
        <v>11</v>
      </c>
      <c r="AL56" s="13" t="s">
        <v>11</v>
      </c>
      <c r="AM56" s="13" t="s">
        <v>11</v>
      </c>
      <c r="AN56" s="13" t="s">
        <v>11</v>
      </c>
      <c r="AO56" s="13" t="s">
        <v>11</v>
      </c>
      <c r="AP56" s="13"/>
      <c r="AQ56" s="191"/>
      <c r="AR56" s="13"/>
      <c r="AS56" s="191"/>
      <c r="AT56" s="13"/>
      <c r="AU56" s="191"/>
      <c r="AV56" s="13"/>
      <c r="AW56" s="191"/>
      <c r="AX56" s="13"/>
      <c r="AY56" s="191"/>
      <c r="AZ56" s="13"/>
      <c r="BA56" s="191"/>
      <c r="BB56" s="13"/>
      <c r="BC56" s="191"/>
    </row>
    <row r="57" spans="1:55" s="20" customFormat="1" ht="12.75" customHeight="1">
      <c r="A57" s="1227" t="s">
        <v>984</v>
      </c>
      <c r="B57" s="1227" t="s">
        <v>141</v>
      </c>
      <c r="C57" s="1227" t="s">
        <v>985</v>
      </c>
      <c r="D57" s="13">
        <f>J57+L57+N57+P57+R57+T57+V57+X57+Z57+AB57</f>
        <v>5.4816000000000003</v>
      </c>
      <c r="E57" s="191">
        <f t="shared" si="3"/>
        <v>25.811643243014618</v>
      </c>
      <c r="F57" s="13" t="s">
        <v>11</v>
      </c>
      <c r="G57" s="13" t="s">
        <v>11</v>
      </c>
      <c r="H57" s="13" t="s">
        <v>11</v>
      </c>
      <c r="I57" s="13" t="s">
        <v>11</v>
      </c>
      <c r="J57" s="13">
        <v>0.17</v>
      </c>
      <c r="K57" s="191">
        <v>28.1794117647059</v>
      </c>
      <c r="L57" s="13">
        <v>0.28999999999999998</v>
      </c>
      <c r="M57" s="191">
        <v>30.74</v>
      </c>
      <c r="N57" s="13">
        <v>0.69499999999999995</v>
      </c>
      <c r="O57" s="191">
        <v>16.1425899280576</v>
      </c>
      <c r="P57" s="13">
        <v>0.53500000000000003</v>
      </c>
      <c r="Q57" s="191">
        <v>25.404485981308397</v>
      </c>
      <c r="R57" s="13">
        <v>0.28999999999999998</v>
      </c>
      <c r="S57" s="191">
        <v>31.405517241379304</v>
      </c>
      <c r="T57" s="13">
        <v>0.49</v>
      </c>
      <c r="U57" s="191">
        <v>24.521836734693899</v>
      </c>
      <c r="V57" s="13">
        <v>1.23</v>
      </c>
      <c r="W57" s="191">
        <v>27.309593495935001</v>
      </c>
      <c r="X57" s="13">
        <v>1.1086</v>
      </c>
      <c r="Y57" s="191">
        <v>23.491228576583097</v>
      </c>
      <c r="Z57" s="13">
        <v>0.58800000000000008</v>
      </c>
      <c r="AA57" s="191">
        <v>21.021768707482998</v>
      </c>
      <c r="AB57" s="13">
        <v>8.5000000000000006E-2</v>
      </c>
      <c r="AC57" s="191">
        <v>29.9</v>
      </c>
      <c r="AD57" s="13"/>
      <c r="AE57" s="191"/>
      <c r="AF57" s="13">
        <v>2.7191000000000001</v>
      </c>
      <c r="AG57" s="191">
        <v>14.6847118531867</v>
      </c>
      <c r="AH57" s="13">
        <v>0.58900000000000008</v>
      </c>
      <c r="AI57" s="191">
        <v>24.576129032258098</v>
      </c>
      <c r="AJ57" s="13">
        <v>0.23</v>
      </c>
      <c r="AK57" s="191">
        <v>28.893913043478296</v>
      </c>
      <c r="AL57" s="13">
        <v>1.0963000000000001</v>
      </c>
      <c r="AM57" s="191">
        <v>24.402663504515203</v>
      </c>
      <c r="AN57" s="13">
        <v>2.0699999999999998</v>
      </c>
      <c r="AO57" s="191">
        <v>19.975990338164298</v>
      </c>
      <c r="AP57" s="13"/>
      <c r="AQ57" s="191"/>
      <c r="AR57" s="13"/>
      <c r="AS57" s="191"/>
      <c r="AT57" s="13"/>
      <c r="AU57" s="191"/>
      <c r="AV57" s="13"/>
      <c r="AW57" s="191"/>
      <c r="AX57" s="13"/>
      <c r="AY57" s="191"/>
      <c r="AZ57" s="13"/>
      <c r="BA57" s="191"/>
      <c r="BB57" s="13"/>
      <c r="BC57" s="191"/>
    </row>
    <row r="58" spans="1:55" s="20" customFormat="1" ht="12.75" customHeight="1">
      <c r="A58" s="1227" t="s">
        <v>986</v>
      </c>
      <c r="B58" s="1227" t="s">
        <v>207</v>
      </c>
      <c r="C58" s="1227" t="s">
        <v>987</v>
      </c>
      <c r="D58" s="13">
        <f>N58+P58+R58+T58+AB58</f>
        <v>8.4018999999999995</v>
      </c>
      <c r="E58" s="191">
        <f>AVERAGE(G58,I58,K58,M58,O58,Q58,S58,U58,W58,Y58,AA58,AC58)</f>
        <v>17.07570566304852</v>
      </c>
      <c r="F58" s="13" t="s">
        <v>11</v>
      </c>
      <c r="G58" s="13" t="s">
        <v>11</v>
      </c>
      <c r="H58" s="13" t="s">
        <v>11</v>
      </c>
      <c r="I58" s="13" t="s">
        <v>11</v>
      </c>
      <c r="J58" s="13" t="s">
        <v>11</v>
      </c>
      <c r="K58" s="13" t="s">
        <v>11</v>
      </c>
      <c r="L58" s="13" t="s">
        <v>11</v>
      </c>
      <c r="M58" s="13" t="s">
        <v>11</v>
      </c>
      <c r="N58" s="13">
        <v>0.2</v>
      </c>
      <c r="O58" s="191">
        <v>15</v>
      </c>
      <c r="P58" s="13">
        <v>7.4623999999999997</v>
      </c>
      <c r="Q58" s="191">
        <v>10.050385934819902</v>
      </c>
      <c r="R58" s="13">
        <v>0.44950000000000001</v>
      </c>
      <c r="S58" s="191">
        <v>17.328142380422701</v>
      </c>
      <c r="T58" s="13">
        <v>0.25</v>
      </c>
      <c r="U58" s="191">
        <v>15</v>
      </c>
      <c r="V58" s="13" t="s">
        <v>11</v>
      </c>
      <c r="W58" s="13" t="s">
        <v>11</v>
      </c>
      <c r="X58" s="13" t="s">
        <v>11</v>
      </c>
      <c r="Y58" s="13" t="s">
        <v>11</v>
      </c>
      <c r="Z58" s="13" t="s">
        <v>11</v>
      </c>
      <c r="AA58" s="13" t="s">
        <v>11</v>
      </c>
      <c r="AB58" s="13">
        <v>0.04</v>
      </c>
      <c r="AC58" s="191">
        <v>28</v>
      </c>
      <c r="AD58" s="13"/>
      <c r="AE58" s="191"/>
      <c r="AF58" s="13">
        <v>1.5000000000000003E-2</v>
      </c>
      <c r="AG58" s="191">
        <v>30</v>
      </c>
      <c r="AH58" s="13">
        <v>0.1</v>
      </c>
      <c r="AI58" s="191">
        <v>28</v>
      </c>
      <c r="AJ58" s="13">
        <v>0.33</v>
      </c>
      <c r="AK58" s="191">
        <v>29.9</v>
      </c>
      <c r="AL58" s="13">
        <v>0.1</v>
      </c>
      <c r="AM58" s="191">
        <v>29.9</v>
      </c>
      <c r="AN58" s="13">
        <v>0</v>
      </c>
      <c r="AO58" s="191">
        <v>0</v>
      </c>
      <c r="AP58" s="13"/>
      <c r="AQ58" s="191"/>
      <c r="AR58" s="13"/>
      <c r="AS58" s="191"/>
      <c r="AT58" s="13"/>
      <c r="AU58" s="191"/>
      <c r="AV58" s="13"/>
      <c r="AW58" s="191"/>
      <c r="AX58" s="13"/>
      <c r="AY58" s="191"/>
      <c r="AZ58" s="13"/>
      <c r="BA58" s="191"/>
      <c r="BB58" s="13"/>
      <c r="BC58" s="191"/>
    </row>
    <row r="59" spans="1:55" s="20" customFormat="1" ht="12.75" customHeight="1">
      <c r="A59" s="1229" t="s">
        <v>988</v>
      </c>
      <c r="B59" s="1229" t="s">
        <v>208</v>
      </c>
      <c r="C59" s="1229" t="s">
        <v>989</v>
      </c>
      <c r="D59" s="13">
        <f t="shared" si="2"/>
        <v>649.86070000000007</v>
      </c>
      <c r="E59" s="191">
        <f t="shared" si="3"/>
        <v>26.210210259367713</v>
      </c>
      <c r="F59" s="13">
        <v>39.034700000000001</v>
      </c>
      <c r="G59" s="191">
        <v>30.306409322987001</v>
      </c>
      <c r="H59" s="13">
        <v>56.722300000000004</v>
      </c>
      <c r="I59" s="191">
        <v>26.5555126995908</v>
      </c>
      <c r="J59" s="13">
        <v>48.351400000000005</v>
      </c>
      <c r="K59" s="191">
        <v>28.726081685328701</v>
      </c>
      <c r="L59" s="13">
        <v>46.862300000000005</v>
      </c>
      <c r="M59" s="191">
        <v>30.062751828228699</v>
      </c>
      <c r="N59" s="13">
        <v>43.236200000000011</v>
      </c>
      <c r="O59" s="191">
        <v>28.940014131676698</v>
      </c>
      <c r="P59" s="13">
        <v>48.063100000000006</v>
      </c>
      <c r="Q59" s="191">
        <v>29.2147051688301</v>
      </c>
      <c r="R59" s="13">
        <v>49.120699999999999</v>
      </c>
      <c r="S59" s="191">
        <v>28.819116401028499</v>
      </c>
      <c r="T59" s="13">
        <v>56.273200000000003</v>
      </c>
      <c r="U59" s="191">
        <v>22.970365022781699</v>
      </c>
      <c r="V59" s="13">
        <v>56.558199999999999</v>
      </c>
      <c r="W59" s="191">
        <v>21.071069995155398</v>
      </c>
      <c r="X59" s="13">
        <v>64.548400000000001</v>
      </c>
      <c r="Y59" s="191">
        <v>20.031636307019198</v>
      </c>
      <c r="Z59" s="13">
        <v>58.753700000000002</v>
      </c>
      <c r="AA59" s="191">
        <v>20.453352895221897</v>
      </c>
      <c r="AB59" s="13">
        <v>82.336500000000001</v>
      </c>
      <c r="AC59" s="191">
        <v>27.371507654563899</v>
      </c>
      <c r="AD59" s="13"/>
      <c r="AE59" s="191"/>
      <c r="AF59" s="13">
        <v>65.300300000000007</v>
      </c>
      <c r="AG59" s="191">
        <v>27.762544812198399</v>
      </c>
      <c r="AH59" s="13">
        <v>56.801100000000005</v>
      </c>
      <c r="AI59" s="191">
        <v>26.995302943076798</v>
      </c>
      <c r="AJ59" s="13">
        <v>55.696300000000001</v>
      </c>
      <c r="AK59" s="191">
        <v>27.450159525857199</v>
      </c>
      <c r="AL59" s="13">
        <v>107.0372</v>
      </c>
      <c r="AM59" s="191">
        <v>27.929474603222097</v>
      </c>
      <c r="AN59" s="13">
        <v>119.53030000000001</v>
      </c>
      <c r="AO59" s="191">
        <v>28.008343917818298</v>
      </c>
      <c r="AP59" s="13"/>
      <c r="AQ59" s="191"/>
      <c r="AR59" s="13"/>
      <c r="AS59" s="191"/>
      <c r="AT59" s="13"/>
      <c r="AU59" s="191"/>
      <c r="AV59" s="13"/>
      <c r="AW59" s="191"/>
      <c r="AX59" s="13"/>
      <c r="AY59" s="191"/>
      <c r="AZ59" s="13"/>
      <c r="BA59" s="191"/>
      <c r="BB59" s="13"/>
      <c r="BC59" s="191"/>
    </row>
    <row r="60" spans="1:55" s="20" customFormat="1" ht="12.75" customHeight="1">
      <c r="A60" s="1229" t="s">
        <v>5008</v>
      </c>
      <c r="B60" s="1229" t="s">
        <v>5006</v>
      </c>
      <c r="C60" s="1229" t="s">
        <v>5007</v>
      </c>
      <c r="D60" s="13">
        <f>F60+J60+L60+N60+P60+R60+T60+V60+X60+Z60+AB60</f>
        <v>25.474100000000004</v>
      </c>
      <c r="E60" s="191">
        <f t="shared" si="3"/>
        <v>16.189864662934845</v>
      </c>
      <c r="F60" s="13">
        <v>0.11</v>
      </c>
      <c r="G60" s="191">
        <v>30</v>
      </c>
      <c r="H60" s="13" t="s">
        <v>11</v>
      </c>
      <c r="I60" s="13" t="s">
        <v>11</v>
      </c>
      <c r="J60" s="13">
        <v>3.3399000000000001</v>
      </c>
      <c r="K60" s="191">
        <v>12.994101619808998</v>
      </c>
      <c r="L60" s="13">
        <v>2.2566000000000002</v>
      </c>
      <c r="M60" s="191">
        <v>10.6204023752548</v>
      </c>
      <c r="N60" s="13">
        <v>2.4974000000000003</v>
      </c>
      <c r="O60" s="191">
        <v>11.361415872507399</v>
      </c>
      <c r="P60" s="13">
        <v>2.4885999999999999</v>
      </c>
      <c r="Q60" s="191">
        <v>10</v>
      </c>
      <c r="R60" s="13">
        <v>2.3140000000000001</v>
      </c>
      <c r="S60" s="191">
        <v>10</v>
      </c>
      <c r="T60" s="13">
        <v>2.4658000000000002</v>
      </c>
      <c r="U60" s="191">
        <v>10.446102684727101</v>
      </c>
      <c r="V60" s="13">
        <v>4.9843999999999999</v>
      </c>
      <c r="W60" s="191">
        <v>10.555774014926602</v>
      </c>
      <c r="X60" s="13">
        <v>0.05</v>
      </c>
      <c r="Y60" s="191">
        <v>32</v>
      </c>
      <c r="Z60" s="13">
        <v>4.8774000000000006</v>
      </c>
      <c r="AA60" s="191">
        <v>10.110714725058399</v>
      </c>
      <c r="AB60" s="13">
        <v>0.09</v>
      </c>
      <c r="AC60" s="191">
        <v>30</v>
      </c>
      <c r="AD60" s="13"/>
      <c r="AE60" s="191"/>
      <c r="AF60" s="13" t="s">
        <v>11</v>
      </c>
      <c r="AG60" s="13" t="s">
        <v>11</v>
      </c>
      <c r="AH60" s="13">
        <v>0.18</v>
      </c>
      <c r="AI60" s="191">
        <v>12</v>
      </c>
      <c r="AJ60" s="13">
        <v>3.1432000000000007</v>
      </c>
      <c r="AK60" s="191">
        <v>10</v>
      </c>
      <c r="AL60" s="13">
        <v>6.0935000000000006</v>
      </c>
      <c r="AM60" s="191">
        <v>11.272004595060299</v>
      </c>
      <c r="AN60" s="13">
        <v>2.7681</v>
      </c>
      <c r="AO60" s="191">
        <v>11.762942090242399</v>
      </c>
      <c r="AP60" s="13"/>
      <c r="AQ60" s="191"/>
      <c r="AR60" s="13"/>
      <c r="AS60" s="191"/>
      <c r="AT60" s="13"/>
      <c r="AU60" s="191"/>
      <c r="AV60" s="13"/>
      <c r="AW60" s="191"/>
      <c r="AX60" s="13"/>
      <c r="AY60" s="191"/>
      <c r="AZ60" s="13"/>
      <c r="BA60" s="191"/>
      <c r="BB60" s="13"/>
      <c r="BC60" s="191"/>
    </row>
    <row r="61" spans="1:55" s="20" customFormat="1" ht="12.75" customHeight="1">
      <c r="A61" s="1229" t="s">
        <v>990</v>
      </c>
      <c r="B61" s="1229" t="s">
        <v>209</v>
      </c>
      <c r="C61" s="1229" t="s">
        <v>991</v>
      </c>
      <c r="D61" s="13">
        <f t="shared" si="2"/>
        <v>82.276700000000005</v>
      </c>
      <c r="E61" s="191">
        <f t="shared" si="3"/>
        <v>23.995647398646728</v>
      </c>
      <c r="F61" s="13">
        <v>0.9819</v>
      </c>
      <c r="G61" s="191">
        <v>26.153136775639094</v>
      </c>
      <c r="H61" s="13">
        <v>2.4283000000000001</v>
      </c>
      <c r="I61" s="191">
        <v>28.832843141292301</v>
      </c>
      <c r="J61" s="13">
        <v>13.107899999999999</v>
      </c>
      <c r="K61" s="191">
        <v>16.161353840050698</v>
      </c>
      <c r="L61" s="13">
        <v>4.2700000000000005</v>
      </c>
      <c r="M61" s="191">
        <v>28.184489461358297</v>
      </c>
      <c r="N61" s="13">
        <v>3.0982000000000003</v>
      </c>
      <c r="O61" s="191">
        <v>28.119918339681099</v>
      </c>
      <c r="P61" s="13">
        <v>3.5387</v>
      </c>
      <c r="Q61" s="191">
        <v>26.781379320089297</v>
      </c>
      <c r="R61" s="13">
        <v>2.2673000000000001</v>
      </c>
      <c r="S61" s="191">
        <v>27.4054584748379</v>
      </c>
      <c r="T61" s="13">
        <v>3.6615999999999995</v>
      </c>
      <c r="U61" s="191">
        <v>25.283940080838999</v>
      </c>
      <c r="V61" s="13">
        <v>4.1806000000000001</v>
      </c>
      <c r="W61" s="191">
        <v>20.861495479117799</v>
      </c>
      <c r="X61" s="13">
        <v>9.6898999999999997</v>
      </c>
      <c r="Y61" s="191">
        <v>20.0130063261747</v>
      </c>
      <c r="Z61" s="13">
        <v>3.9540000000000002</v>
      </c>
      <c r="AA61" s="191">
        <v>25.787430450177002</v>
      </c>
      <c r="AB61" s="13">
        <v>31.098300000000005</v>
      </c>
      <c r="AC61" s="191">
        <v>14.363317094503598</v>
      </c>
      <c r="AD61" s="13"/>
      <c r="AE61" s="191"/>
      <c r="AF61" s="13">
        <v>12.931800000000001</v>
      </c>
      <c r="AG61" s="191">
        <v>13.358892033591598</v>
      </c>
      <c r="AH61" s="13">
        <v>7.4140000000000006</v>
      </c>
      <c r="AI61" s="191">
        <v>15.702229565686501</v>
      </c>
      <c r="AJ61" s="13">
        <v>7.4465000000000012</v>
      </c>
      <c r="AK61" s="191">
        <v>16.206899885852398</v>
      </c>
      <c r="AL61" s="13">
        <v>4.8115000000000006</v>
      </c>
      <c r="AM61" s="191">
        <v>26.015260313831401</v>
      </c>
      <c r="AN61" s="13">
        <v>3.8026</v>
      </c>
      <c r="AO61" s="191">
        <v>25.951608899174197</v>
      </c>
      <c r="AP61" s="13"/>
      <c r="AQ61" s="191"/>
      <c r="AR61" s="13"/>
      <c r="AS61" s="191"/>
      <c r="AT61" s="13"/>
      <c r="AU61" s="191"/>
      <c r="AV61" s="13"/>
      <c r="AW61" s="191"/>
      <c r="AX61" s="13"/>
      <c r="AY61" s="191"/>
      <c r="AZ61" s="13"/>
      <c r="BA61" s="191"/>
      <c r="BB61" s="13"/>
      <c r="BC61" s="191"/>
    </row>
    <row r="62" spans="1:55" s="27" customFormat="1" ht="12.75" customHeight="1">
      <c r="A62" s="1226" t="s">
        <v>968</v>
      </c>
      <c r="B62" s="1226" t="s">
        <v>200</v>
      </c>
      <c r="C62" s="1226" t="s">
        <v>969</v>
      </c>
      <c r="D62" s="61">
        <f t="shared" si="2"/>
        <v>13526.393400000001</v>
      </c>
      <c r="E62" s="871">
        <f t="shared" si="3"/>
        <v>24.216642350963493</v>
      </c>
      <c r="F62" s="61">
        <v>594.38900000000001</v>
      </c>
      <c r="G62" s="871">
        <v>25.8658720568517</v>
      </c>
      <c r="H62" s="61">
        <v>798.18139999999994</v>
      </c>
      <c r="I62" s="871">
        <v>24.672081479222598</v>
      </c>
      <c r="J62" s="61">
        <v>1050.6974</v>
      </c>
      <c r="K62" s="871">
        <v>24.319412201838499</v>
      </c>
      <c r="L62" s="61">
        <v>1321.99</v>
      </c>
      <c r="M62" s="871">
        <v>24.270493518105301</v>
      </c>
      <c r="N62" s="61">
        <v>1339.2744</v>
      </c>
      <c r="O62" s="871">
        <v>23.2922034872017</v>
      </c>
      <c r="P62" s="61">
        <v>1067.1572000000001</v>
      </c>
      <c r="Q62" s="871">
        <v>25.393540015472901</v>
      </c>
      <c r="R62" s="61">
        <v>1101.8449000000001</v>
      </c>
      <c r="S62" s="871">
        <v>24.700828779985294</v>
      </c>
      <c r="T62" s="61">
        <v>1132.3407999999999</v>
      </c>
      <c r="U62" s="871">
        <v>25.605502440607996</v>
      </c>
      <c r="V62" s="61">
        <v>1160.7736</v>
      </c>
      <c r="W62" s="871">
        <v>24.739070602570596</v>
      </c>
      <c r="X62" s="61">
        <v>1428.6999000000003</v>
      </c>
      <c r="Y62" s="871">
        <v>22.4722472452052</v>
      </c>
      <c r="Z62" s="61">
        <v>1399.9106000000002</v>
      </c>
      <c r="AA62" s="871">
        <v>20.1872271943651</v>
      </c>
      <c r="AB62" s="61">
        <v>1131.1342</v>
      </c>
      <c r="AC62" s="871">
        <v>25.081229190135002</v>
      </c>
      <c r="AD62" s="61"/>
      <c r="AE62" s="871"/>
      <c r="AF62" s="61">
        <v>836.68050000000005</v>
      </c>
      <c r="AG62" s="871">
        <v>23.665505404990299</v>
      </c>
      <c r="AH62" s="61">
        <v>1004.6812000000001</v>
      </c>
      <c r="AI62" s="871">
        <v>23.858078805495698</v>
      </c>
      <c r="AJ62" s="61">
        <v>1152.4989</v>
      </c>
      <c r="AK62" s="871">
        <v>22.5539521920585</v>
      </c>
      <c r="AL62" s="61">
        <v>1352.7716</v>
      </c>
      <c r="AM62" s="871">
        <v>22.631774468062499</v>
      </c>
      <c r="AN62" s="61">
        <v>1400.6476</v>
      </c>
      <c r="AO62" s="871">
        <v>22.875239976850697</v>
      </c>
      <c r="AP62" s="61"/>
      <c r="AQ62" s="871"/>
      <c r="AR62" s="61"/>
      <c r="AS62" s="871"/>
      <c r="AT62" s="61"/>
      <c r="AU62" s="871"/>
      <c r="AV62" s="61"/>
      <c r="AW62" s="871"/>
      <c r="AX62" s="61"/>
      <c r="AY62" s="871"/>
      <c r="AZ62" s="61"/>
      <c r="BA62" s="871"/>
      <c r="BB62" s="61"/>
      <c r="BC62" s="871"/>
    </row>
    <row r="63" spans="1:55" s="20" customFormat="1" ht="12.75" customHeight="1">
      <c r="A63" s="1227" t="s">
        <v>976</v>
      </c>
      <c r="B63" s="1227" t="s">
        <v>204</v>
      </c>
      <c r="C63" s="1227" t="s">
        <v>977</v>
      </c>
      <c r="D63" s="13">
        <f t="shared" si="2"/>
        <v>816.9085</v>
      </c>
      <c r="E63" s="191">
        <f t="shared" si="3"/>
        <v>13.169408100790379</v>
      </c>
      <c r="F63" s="13">
        <v>6.8379999999999992</v>
      </c>
      <c r="G63" s="191">
        <v>20.252430535244198</v>
      </c>
      <c r="H63" s="13">
        <v>14.081300000000001</v>
      </c>
      <c r="I63" s="191">
        <v>15.316050364668</v>
      </c>
      <c r="J63" s="13">
        <v>7.8175000000000008</v>
      </c>
      <c r="K63" s="191">
        <v>14.660633194755398</v>
      </c>
      <c r="L63" s="13">
        <v>11.52</v>
      </c>
      <c r="M63" s="191">
        <v>19.735427083333299</v>
      </c>
      <c r="N63" s="13">
        <v>136.00740000000002</v>
      </c>
      <c r="O63" s="191">
        <v>9.3082523450929902</v>
      </c>
      <c r="P63" s="13">
        <v>22.845000000000006</v>
      </c>
      <c r="Q63" s="191">
        <v>12.610842635149901</v>
      </c>
      <c r="R63" s="13">
        <v>71.722300000000004</v>
      </c>
      <c r="S63" s="191">
        <v>9.6899412037818102</v>
      </c>
      <c r="T63" s="13">
        <v>17.148199999999999</v>
      </c>
      <c r="U63" s="191">
        <v>13.847800352223599</v>
      </c>
      <c r="V63" s="13">
        <v>52.139900000000004</v>
      </c>
      <c r="W63" s="191">
        <v>12.930446203387401</v>
      </c>
      <c r="X63" s="13">
        <v>218.55170000000001</v>
      </c>
      <c r="Y63" s="191">
        <v>8.9182824933413904</v>
      </c>
      <c r="Z63" s="13">
        <v>230.57820000000001</v>
      </c>
      <c r="AA63" s="191">
        <v>8.4421132613577488</v>
      </c>
      <c r="AB63" s="13">
        <v>27.659000000000002</v>
      </c>
      <c r="AC63" s="191">
        <v>12.3206775371488</v>
      </c>
      <c r="AD63" s="13"/>
      <c r="AE63" s="191"/>
      <c r="AF63" s="13">
        <v>65.432500000000005</v>
      </c>
      <c r="AG63" s="191">
        <v>8.7673919688228299</v>
      </c>
      <c r="AH63" s="13">
        <v>24.496300000000002</v>
      </c>
      <c r="AI63" s="191">
        <v>9.5705535121630607</v>
      </c>
      <c r="AJ63" s="13">
        <v>42.6584</v>
      </c>
      <c r="AK63" s="191">
        <v>11.599615550512899</v>
      </c>
      <c r="AL63" s="13">
        <v>80.619100000000003</v>
      </c>
      <c r="AM63" s="191">
        <v>9.1753289232948507</v>
      </c>
      <c r="AN63" s="13">
        <v>94.703000000000017</v>
      </c>
      <c r="AO63" s="191">
        <v>8.4511171768581814</v>
      </c>
      <c r="AP63" s="13"/>
      <c r="AQ63" s="191"/>
      <c r="AR63" s="13"/>
      <c r="AS63" s="191"/>
      <c r="AT63" s="13"/>
      <c r="AU63" s="191"/>
      <c r="AV63" s="13"/>
      <c r="AW63" s="191"/>
      <c r="AX63" s="13"/>
      <c r="AY63" s="191"/>
      <c r="AZ63" s="13"/>
      <c r="BA63" s="191"/>
      <c r="BB63" s="13"/>
      <c r="BC63" s="191"/>
    </row>
    <row r="64" spans="1:55" s="20" customFormat="1" ht="12.75" customHeight="1">
      <c r="A64" s="1228" t="s">
        <v>978</v>
      </c>
      <c r="B64" s="1228" t="s">
        <v>125</v>
      </c>
      <c r="C64" s="1228" t="s">
        <v>939</v>
      </c>
      <c r="D64" s="13">
        <f t="shared" si="2"/>
        <v>4297.7606000000005</v>
      </c>
      <c r="E64" s="191">
        <f t="shared" si="3"/>
        <v>22.533160722085047</v>
      </c>
      <c r="F64" s="13">
        <v>199.30250000000001</v>
      </c>
      <c r="G64" s="191">
        <v>21.217444226740799</v>
      </c>
      <c r="H64" s="13">
        <v>259.23490000000004</v>
      </c>
      <c r="I64" s="191">
        <v>21.204951150481698</v>
      </c>
      <c r="J64" s="13">
        <v>399.14150000000001</v>
      </c>
      <c r="K64" s="191">
        <v>20.950141816874499</v>
      </c>
      <c r="L64" s="13">
        <v>532.10900000000004</v>
      </c>
      <c r="M64" s="191">
        <v>21.693054156197299</v>
      </c>
      <c r="N64" s="13">
        <v>426.1382000000001</v>
      </c>
      <c r="O64" s="191">
        <v>21.8981308411215</v>
      </c>
      <c r="P64" s="13">
        <v>323.49610000000001</v>
      </c>
      <c r="Q64" s="191">
        <v>23.499964933116697</v>
      </c>
      <c r="R64" s="13">
        <v>323.03149999999999</v>
      </c>
      <c r="S64" s="191">
        <v>23.980806360989597</v>
      </c>
      <c r="T64" s="13">
        <v>351.52420000000001</v>
      </c>
      <c r="U64" s="191">
        <v>24.740514670113797</v>
      </c>
      <c r="V64" s="13">
        <v>376.47160000000002</v>
      </c>
      <c r="W64" s="191">
        <v>23.4748345027885</v>
      </c>
      <c r="X64" s="13">
        <v>416.12870000000004</v>
      </c>
      <c r="Y64" s="191">
        <v>22.872540423191193</v>
      </c>
      <c r="Z64" s="13">
        <v>350.83859999999999</v>
      </c>
      <c r="AA64" s="191">
        <v>22.143901748553297</v>
      </c>
      <c r="AB64" s="13">
        <v>340.34380000000004</v>
      </c>
      <c r="AC64" s="191">
        <v>22.721643834851701</v>
      </c>
      <c r="AD64" s="13"/>
      <c r="AE64" s="191"/>
      <c r="AF64" s="13">
        <v>256.0145</v>
      </c>
      <c r="AG64" s="191">
        <v>21.659151735546196</v>
      </c>
      <c r="AH64" s="13">
        <v>359.48770000000002</v>
      </c>
      <c r="AI64" s="191">
        <v>20.606511780514296</v>
      </c>
      <c r="AJ64" s="13">
        <v>451.08300000000003</v>
      </c>
      <c r="AK64" s="191">
        <v>19.489362279225798</v>
      </c>
      <c r="AL64" s="13">
        <v>499.32800000000003</v>
      </c>
      <c r="AM64" s="191">
        <v>20.2094971581806</v>
      </c>
      <c r="AN64" s="13">
        <v>443.44830000000002</v>
      </c>
      <c r="AO64" s="191">
        <v>20.327709295536799</v>
      </c>
      <c r="AP64" s="13"/>
      <c r="AQ64" s="191"/>
      <c r="AR64" s="13"/>
      <c r="AS64" s="191"/>
      <c r="AT64" s="13"/>
      <c r="AU64" s="191"/>
      <c r="AV64" s="13"/>
      <c r="AW64" s="191"/>
      <c r="AX64" s="13"/>
      <c r="AY64" s="191"/>
      <c r="AZ64" s="13"/>
      <c r="BA64" s="191"/>
      <c r="BB64" s="13"/>
      <c r="BC64" s="191"/>
    </row>
    <row r="65" spans="1:55" s="20" customFormat="1" ht="12.75" customHeight="1">
      <c r="A65" s="1227" t="s">
        <v>4909</v>
      </c>
      <c r="B65" s="1227" t="s">
        <v>4909</v>
      </c>
      <c r="C65" s="1227" t="s">
        <v>4911</v>
      </c>
      <c r="D65" s="13">
        <f t="shared" si="2"/>
        <v>75.501500000000021</v>
      </c>
      <c r="E65" s="191">
        <f t="shared" si="3"/>
        <v>22.967435419282364</v>
      </c>
      <c r="F65" s="13">
        <v>4.5406000000000004</v>
      </c>
      <c r="G65" s="191">
        <v>23.660278817777399</v>
      </c>
      <c r="H65" s="13">
        <v>6.2835000000000001</v>
      </c>
      <c r="I65" s="191">
        <v>20.740148006684198</v>
      </c>
      <c r="J65" s="13">
        <v>6.5105000000000004</v>
      </c>
      <c r="K65" s="191">
        <v>20.296041010675097</v>
      </c>
      <c r="L65" s="13">
        <v>3.2490000000000006</v>
      </c>
      <c r="M65" s="191">
        <v>27.563536472760799</v>
      </c>
      <c r="N65" s="13">
        <v>14.3917</v>
      </c>
      <c r="O65" s="191">
        <v>18.784500788648998</v>
      </c>
      <c r="P65" s="13">
        <v>3.3813</v>
      </c>
      <c r="Q65" s="191">
        <v>19.187531422825501</v>
      </c>
      <c r="R65" s="13">
        <v>9.5803000000000011</v>
      </c>
      <c r="S65" s="191">
        <v>16.069016627871797</v>
      </c>
      <c r="T65" s="13">
        <v>3.2901000000000007</v>
      </c>
      <c r="U65" s="191">
        <v>25.304838758700303</v>
      </c>
      <c r="V65" s="13">
        <v>5.6640000000000006</v>
      </c>
      <c r="W65" s="191">
        <v>25.882838983050803</v>
      </c>
      <c r="X65" s="13">
        <v>6.8829999999999991</v>
      </c>
      <c r="Y65" s="191">
        <v>26.1611680953073</v>
      </c>
      <c r="Z65" s="13">
        <v>4.4820000000000002</v>
      </c>
      <c r="AA65" s="191">
        <v>27.565314591700098</v>
      </c>
      <c r="AB65" s="13">
        <v>7.2455000000000007</v>
      </c>
      <c r="AC65" s="191">
        <v>24.394011455386099</v>
      </c>
      <c r="AD65" s="13"/>
      <c r="AE65" s="191"/>
      <c r="AF65" s="13">
        <v>5.1364999999999998</v>
      </c>
      <c r="AG65" s="191">
        <v>28.337058308186496</v>
      </c>
      <c r="AH65" s="13">
        <v>7.2039</v>
      </c>
      <c r="AI65" s="191">
        <v>23.353868043698597</v>
      </c>
      <c r="AJ65" s="13">
        <v>4.9916</v>
      </c>
      <c r="AK65" s="191">
        <v>24.985157063867302</v>
      </c>
      <c r="AL65" s="13">
        <v>8.2436000000000007</v>
      </c>
      <c r="AM65" s="191">
        <v>18.384284171963696</v>
      </c>
      <c r="AN65" s="13">
        <v>25.465500000000002</v>
      </c>
      <c r="AO65" s="191">
        <v>12.587461467475599</v>
      </c>
      <c r="AP65" s="13"/>
      <c r="AQ65" s="191"/>
      <c r="AR65" s="13"/>
      <c r="AS65" s="191"/>
      <c r="AT65" s="13"/>
      <c r="AU65" s="191"/>
      <c r="AV65" s="13"/>
      <c r="AW65" s="191"/>
      <c r="AX65" s="13"/>
      <c r="AY65" s="191"/>
      <c r="AZ65" s="13"/>
      <c r="BA65" s="191"/>
      <c r="BB65" s="13"/>
      <c r="BC65" s="191"/>
    </row>
    <row r="66" spans="1:55" s="20" customFormat="1" ht="12.75" customHeight="1">
      <c r="A66" s="1227" t="s">
        <v>4910</v>
      </c>
      <c r="B66" s="1227" t="s">
        <v>103</v>
      </c>
      <c r="C66" s="1227" t="s">
        <v>5005</v>
      </c>
      <c r="D66" s="13">
        <f>L66+T66+AB66</f>
        <v>1.1375000000000002</v>
      </c>
      <c r="E66" s="191">
        <f t="shared" si="3"/>
        <v>29.666666666666668</v>
      </c>
      <c r="F66" s="13" t="s">
        <v>11</v>
      </c>
      <c r="G66" s="13" t="s">
        <v>11</v>
      </c>
      <c r="H66" s="13" t="s">
        <v>11</v>
      </c>
      <c r="I66" s="13" t="s">
        <v>11</v>
      </c>
      <c r="J66" s="13" t="s">
        <v>11</v>
      </c>
      <c r="K66" s="13" t="s">
        <v>11</v>
      </c>
      <c r="L66" s="13">
        <v>1.5000000000000003E-2</v>
      </c>
      <c r="M66" s="191">
        <v>32</v>
      </c>
      <c r="N66" s="13" t="s">
        <v>11</v>
      </c>
      <c r="O66" s="13" t="s">
        <v>11</v>
      </c>
      <c r="P66" s="13" t="s">
        <v>11</v>
      </c>
      <c r="Q66" s="13" t="s">
        <v>11</v>
      </c>
      <c r="R66" s="13" t="s">
        <v>11</v>
      </c>
      <c r="S66" s="13" t="s">
        <v>11</v>
      </c>
      <c r="T66" s="191">
        <v>1.2500000000000001E-2</v>
      </c>
      <c r="U66" s="191">
        <v>31</v>
      </c>
      <c r="V66" s="191" t="s">
        <v>11</v>
      </c>
      <c r="W66" s="191" t="s">
        <v>11</v>
      </c>
      <c r="X66" s="191" t="s">
        <v>11</v>
      </c>
      <c r="Y66" s="191" t="s">
        <v>11</v>
      </c>
      <c r="Z66" s="191" t="s">
        <v>11</v>
      </c>
      <c r="AA66" s="191" t="s">
        <v>11</v>
      </c>
      <c r="AB66" s="13">
        <v>1.1100000000000001</v>
      </c>
      <c r="AC66" s="191">
        <v>26</v>
      </c>
      <c r="AD66" s="13"/>
      <c r="AE66" s="191"/>
      <c r="AF66" s="13" t="s">
        <v>11</v>
      </c>
      <c r="AG66" s="13" t="s">
        <v>11</v>
      </c>
      <c r="AH66" s="13" t="s">
        <v>11</v>
      </c>
      <c r="AI66" s="13" t="s">
        <v>11</v>
      </c>
      <c r="AJ66" s="13" t="s">
        <v>11</v>
      </c>
      <c r="AK66" s="13" t="s">
        <v>11</v>
      </c>
      <c r="AL66" s="13" t="s">
        <v>11</v>
      </c>
      <c r="AM66" s="13" t="s">
        <v>11</v>
      </c>
      <c r="AN66" s="13">
        <v>0.05</v>
      </c>
      <c r="AO66" s="191">
        <v>32</v>
      </c>
      <c r="AP66" s="13"/>
      <c r="AQ66" s="191"/>
      <c r="AR66" s="13"/>
      <c r="AS66" s="191"/>
      <c r="AT66" s="13"/>
      <c r="AU66" s="191"/>
      <c r="AV66" s="13"/>
      <c r="AW66" s="191"/>
      <c r="AX66" s="13"/>
      <c r="AY66" s="191"/>
      <c r="AZ66" s="13"/>
      <c r="BA66" s="191"/>
      <c r="BB66" s="13"/>
      <c r="BC66" s="191"/>
    </row>
    <row r="67" spans="1:55" s="20" customFormat="1" ht="12.75" customHeight="1">
      <c r="A67" s="1227" t="s">
        <v>980</v>
      </c>
      <c r="B67" s="1227" t="s">
        <v>205</v>
      </c>
      <c r="C67" s="1227" t="s">
        <v>981</v>
      </c>
      <c r="D67" s="13">
        <f t="shared" si="2"/>
        <v>1779.2263</v>
      </c>
      <c r="E67" s="191">
        <f t="shared" si="3"/>
        <v>19.869212862659634</v>
      </c>
      <c r="F67" s="13">
        <v>63.657000000000011</v>
      </c>
      <c r="G67" s="191">
        <v>20.349433180954197</v>
      </c>
      <c r="H67" s="13">
        <v>99.264200000000002</v>
      </c>
      <c r="I67" s="191">
        <v>21.208089976043695</v>
      </c>
      <c r="J67" s="13">
        <v>171.8021</v>
      </c>
      <c r="K67" s="191">
        <v>20.049604737078297</v>
      </c>
      <c r="L67" s="13">
        <v>218.6696</v>
      </c>
      <c r="M67" s="191">
        <v>19.4735202607038</v>
      </c>
      <c r="N67" s="13">
        <v>164.542</v>
      </c>
      <c r="O67" s="191">
        <v>20.642391304347804</v>
      </c>
      <c r="P67" s="13">
        <v>143.49540000000002</v>
      </c>
      <c r="Q67" s="191">
        <v>18.387927201847599</v>
      </c>
      <c r="R67" s="13">
        <v>139.08520000000001</v>
      </c>
      <c r="S67" s="191">
        <v>20.594999467951997</v>
      </c>
      <c r="T67" s="13">
        <v>151.0352</v>
      </c>
      <c r="U67" s="191">
        <v>20.309752408709997</v>
      </c>
      <c r="V67" s="13">
        <v>148.95950000000002</v>
      </c>
      <c r="W67" s="191">
        <v>19.772604580439598</v>
      </c>
      <c r="X67" s="13">
        <v>133.8646</v>
      </c>
      <c r="Y67" s="191">
        <v>21.478271932982999</v>
      </c>
      <c r="Z67" s="13">
        <v>218.6472</v>
      </c>
      <c r="AA67" s="191">
        <v>14.425277227423898</v>
      </c>
      <c r="AB67" s="13">
        <v>126.2043</v>
      </c>
      <c r="AC67" s="191">
        <v>21.738682073431701</v>
      </c>
      <c r="AD67" s="13"/>
      <c r="AE67" s="191"/>
      <c r="AF67" s="13">
        <v>84.007599999999996</v>
      </c>
      <c r="AG67" s="191">
        <v>19.833671989200997</v>
      </c>
      <c r="AH67" s="13">
        <v>109.31400000000002</v>
      </c>
      <c r="AI67" s="191">
        <v>20.326762537277901</v>
      </c>
      <c r="AJ67" s="13">
        <v>146.05420000000001</v>
      </c>
      <c r="AK67" s="191">
        <v>19.432667133160198</v>
      </c>
      <c r="AL67" s="13">
        <v>139.43389999999999</v>
      </c>
      <c r="AM67" s="191">
        <v>20.012197851455099</v>
      </c>
      <c r="AN67" s="13">
        <v>159.29260000000002</v>
      </c>
      <c r="AO67" s="191">
        <v>19.318284766523998</v>
      </c>
      <c r="AP67" s="13"/>
      <c r="AQ67" s="191"/>
      <c r="AR67" s="13"/>
      <c r="AS67" s="191"/>
      <c r="AT67" s="13"/>
      <c r="AU67" s="191"/>
      <c r="AV67" s="13"/>
      <c r="AW67" s="191"/>
      <c r="AX67" s="13"/>
      <c r="AY67" s="191"/>
      <c r="AZ67" s="13"/>
      <c r="BA67" s="191"/>
      <c r="BB67" s="13"/>
      <c r="BC67" s="191"/>
    </row>
    <row r="68" spans="1:55" s="20" customFormat="1" ht="12.75" customHeight="1">
      <c r="A68" s="1227" t="s">
        <v>982</v>
      </c>
      <c r="B68" s="1227" t="s">
        <v>206</v>
      </c>
      <c r="C68" s="1227" t="s">
        <v>983</v>
      </c>
      <c r="D68" s="13">
        <f>F68+H68+J68+L68+N68+P68+V68+X68</f>
        <v>1.5675000000000003</v>
      </c>
      <c r="E68" s="191">
        <f t="shared" si="3"/>
        <v>26.612960526315788</v>
      </c>
      <c r="F68" s="13">
        <v>2.5000000000000001E-2</v>
      </c>
      <c r="G68" s="191">
        <v>32</v>
      </c>
      <c r="H68" s="13">
        <v>0.28500000000000003</v>
      </c>
      <c r="I68" s="191">
        <v>21.473684210526297</v>
      </c>
      <c r="J68" s="13">
        <v>0.46750000000000003</v>
      </c>
      <c r="K68" s="191">
        <v>32</v>
      </c>
      <c r="L68" s="13">
        <v>0.32500000000000001</v>
      </c>
      <c r="M68" s="191">
        <v>29.6</v>
      </c>
      <c r="N68" s="13">
        <v>0.08</v>
      </c>
      <c r="O68" s="191">
        <v>30.5</v>
      </c>
      <c r="P68" s="13">
        <v>0.185</v>
      </c>
      <c r="Q68" s="191">
        <v>30.58</v>
      </c>
      <c r="R68" s="13" t="s">
        <v>11</v>
      </c>
      <c r="S68" s="13" t="s">
        <v>11</v>
      </c>
      <c r="T68" s="13" t="s">
        <v>11</v>
      </c>
      <c r="U68" s="13" t="s">
        <v>11</v>
      </c>
      <c r="V68" s="13">
        <v>0.1</v>
      </c>
      <c r="W68" s="191">
        <v>30.75</v>
      </c>
      <c r="X68" s="13">
        <v>0.1</v>
      </c>
      <c r="Y68" s="191">
        <v>6</v>
      </c>
      <c r="Z68" s="13" t="s">
        <v>11</v>
      </c>
      <c r="AA68" s="13" t="s">
        <v>11</v>
      </c>
      <c r="AB68" s="13" t="s">
        <v>11</v>
      </c>
      <c r="AC68" s="13" t="s">
        <v>11</v>
      </c>
      <c r="AD68" s="13"/>
      <c r="AE68" s="191"/>
      <c r="AF68" s="13">
        <v>0.13300000000000001</v>
      </c>
      <c r="AG68" s="191">
        <v>30.95</v>
      </c>
      <c r="AH68" s="13">
        <v>1.5000000000000003E-2</v>
      </c>
      <c r="AI68" s="191">
        <v>30.5</v>
      </c>
      <c r="AJ68" s="13">
        <v>0.13250000000000001</v>
      </c>
      <c r="AK68" s="191">
        <v>30.05</v>
      </c>
      <c r="AL68" s="13">
        <v>0.09</v>
      </c>
      <c r="AM68" s="191">
        <v>30.17</v>
      </c>
      <c r="AN68" s="13">
        <v>0.05</v>
      </c>
      <c r="AO68" s="191">
        <v>30.5</v>
      </c>
      <c r="AP68" s="13"/>
      <c r="AQ68" s="191"/>
      <c r="AR68" s="13"/>
      <c r="AS68" s="191"/>
      <c r="AT68" s="13"/>
      <c r="AU68" s="191"/>
      <c r="AV68" s="13"/>
      <c r="AW68" s="191"/>
      <c r="AX68" s="13"/>
      <c r="AY68" s="191"/>
      <c r="AZ68" s="13"/>
      <c r="BA68" s="191"/>
      <c r="BB68" s="13"/>
      <c r="BC68" s="191"/>
    </row>
    <row r="69" spans="1:55" s="20" customFormat="1" ht="12.75" customHeight="1">
      <c r="A69" s="1227" t="s">
        <v>984</v>
      </c>
      <c r="B69" s="1227" t="s">
        <v>141</v>
      </c>
      <c r="C69" s="1227" t="s">
        <v>985</v>
      </c>
      <c r="D69" s="13">
        <f t="shared" si="2"/>
        <v>172.75979999999998</v>
      </c>
      <c r="E69" s="191">
        <f t="shared" si="3"/>
        <v>25.116738779089186</v>
      </c>
      <c r="F69" s="13">
        <v>1.35</v>
      </c>
      <c r="G69" s="191">
        <v>26.343777777777799</v>
      </c>
      <c r="H69" s="13">
        <v>4.6516999999999999</v>
      </c>
      <c r="I69" s="191">
        <v>22.396127652256197</v>
      </c>
      <c r="J69" s="13">
        <v>7.2962999999999996</v>
      </c>
      <c r="K69" s="191">
        <v>23.479040061400998</v>
      </c>
      <c r="L69" s="13">
        <v>26.498900000000003</v>
      </c>
      <c r="M69" s="191">
        <v>21.876827189053095</v>
      </c>
      <c r="N69" s="13">
        <v>14.287100000000001</v>
      </c>
      <c r="O69" s="191">
        <v>27.161548879758698</v>
      </c>
      <c r="P69" s="13">
        <v>23.513000000000002</v>
      </c>
      <c r="Q69" s="191">
        <v>19.839084761621201</v>
      </c>
      <c r="R69" s="13">
        <v>20.023500000000002</v>
      </c>
      <c r="S69" s="191">
        <v>25.469922091542404</v>
      </c>
      <c r="T69" s="13">
        <v>18.790200000000002</v>
      </c>
      <c r="U69" s="191">
        <v>28.645223041798399</v>
      </c>
      <c r="V69" s="13">
        <v>17.651</v>
      </c>
      <c r="W69" s="191">
        <v>28.835917511755703</v>
      </c>
      <c r="X69" s="13">
        <v>18.087</v>
      </c>
      <c r="Y69" s="191">
        <v>27.425202078841199</v>
      </c>
      <c r="Z69" s="13">
        <v>12.860099999999999</v>
      </c>
      <c r="AA69" s="191">
        <v>23.437791774558502</v>
      </c>
      <c r="AB69" s="13">
        <v>7.7510000000000003</v>
      </c>
      <c r="AC69" s="191">
        <v>26.490402528705999</v>
      </c>
      <c r="AD69" s="13"/>
      <c r="AE69" s="191"/>
      <c r="AF69" s="13">
        <v>5.3130000000000006</v>
      </c>
      <c r="AG69" s="191">
        <v>26.000805571240399</v>
      </c>
      <c r="AH69" s="13">
        <v>7.2084999999999999</v>
      </c>
      <c r="AI69" s="191">
        <v>26.263478532288296</v>
      </c>
      <c r="AJ69" s="13">
        <v>13.0922</v>
      </c>
      <c r="AK69" s="191">
        <v>24.227974290035306</v>
      </c>
      <c r="AL69" s="13">
        <v>25.874500000000001</v>
      </c>
      <c r="AM69" s="191">
        <v>20.733418037063501</v>
      </c>
      <c r="AN69" s="13">
        <v>18.180500000000002</v>
      </c>
      <c r="AO69" s="191">
        <v>25.888777371359396</v>
      </c>
      <c r="AP69" s="13"/>
      <c r="AQ69" s="191"/>
      <c r="AR69" s="13"/>
      <c r="AS69" s="191"/>
      <c r="AT69" s="13"/>
      <c r="AU69" s="191"/>
      <c r="AV69" s="13"/>
      <c r="AW69" s="191"/>
      <c r="AX69" s="13"/>
      <c r="AY69" s="191"/>
      <c r="AZ69" s="13"/>
      <c r="BA69" s="191"/>
      <c r="BB69" s="13"/>
      <c r="BC69" s="191"/>
    </row>
    <row r="70" spans="1:55" s="20" customFormat="1" ht="12.75" customHeight="1">
      <c r="A70" s="1227" t="s">
        <v>986</v>
      </c>
      <c r="B70" s="1227" t="s">
        <v>207</v>
      </c>
      <c r="C70" s="1227" t="s">
        <v>987</v>
      </c>
      <c r="D70" s="13">
        <f t="shared" si="2"/>
        <v>37.678300000000007</v>
      </c>
      <c r="E70" s="191">
        <f t="shared" si="3"/>
        <v>19.735715558760401</v>
      </c>
      <c r="F70" s="13">
        <v>1.0983000000000001</v>
      </c>
      <c r="G70" s="191">
        <v>28.235267231175499</v>
      </c>
      <c r="H70" s="13">
        <v>1.2910000000000001</v>
      </c>
      <c r="I70" s="191">
        <v>18.415453137102997</v>
      </c>
      <c r="J70" s="13">
        <v>1.6165</v>
      </c>
      <c r="K70" s="191">
        <v>17.382307454376701</v>
      </c>
      <c r="L70" s="13">
        <v>2.0550000000000002</v>
      </c>
      <c r="M70" s="191">
        <v>16.007591240875897</v>
      </c>
      <c r="N70" s="13">
        <v>7.2090000000000005</v>
      </c>
      <c r="O70" s="191">
        <v>18.208479678180101</v>
      </c>
      <c r="P70" s="13">
        <v>5.9929000000000006</v>
      </c>
      <c r="Q70" s="191">
        <v>15.3166580453537</v>
      </c>
      <c r="R70" s="13">
        <v>3.3490999999999995</v>
      </c>
      <c r="S70" s="191">
        <v>16.836105222298499</v>
      </c>
      <c r="T70" s="13">
        <v>0.745</v>
      </c>
      <c r="U70" s="191">
        <v>28.025771812080496</v>
      </c>
      <c r="V70" s="13">
        <v>3.4970000000000003</v>
      </c>
      <c r="W70" s="191">
        <v>15.184443808979102</v>
      </c>
      <c r="X70" s="13">
        <v>2.62</v>
      </c>
      <c r="Y70" s="191">
        <v>16.978625954198499</v>
      </c>
      <c r="Z70" s="13">
        <v>1.3380000000000001</v>
      </c>
      <c r="AA70" s="191">
        <v>23.909940209267596</v>
      </c>
      <c r="AB70" s="13">
        <v>6.8664999999999994</v>
      </c>
      <c r="AC70" s="191">
        <v>22.327942911235699</v>
      </c>
      <c r="AD70" s="13"/>
      <c r="AE70" s="191"/>
      <c r="AF70" s="13">
        <v>1.365</v>
      </c>
      <c r="AG70" s="191">
        <v>21.777509157509197</v>
      </c>
      <c r="AH70" s="13">
        <v>0.88500000000000001</v>
      </c>
      <c r="AI70" s="191">
        <v>19.335028248587594</v>
      </c>
      <c r="AJ70" s="13">
        <v>1.4773000000000003</v>
      </c>
      <c r="AK70" s="191">
        <v>21.556488187910396</v>
      </c>
      <c r="AL70" s="13">
        <v>3.7650000000000001</v>
      </c>
      <c r="AM70" s="191">
        <v>19.426427622841999</v>
      </c>
      <c r="AN70" s="13">
        <v>1.4509999999999998</v>
      </c>
      <c r="AO70" s="191">
        <v>18.751164713990399</v>
      </c>
      <c r="AP70" s="13"/>
      <c r="AQ70" s="191"/>
      <c r="AR70" s="13"/>
      <c r="AS70" s="191"/>
      <c r="AT70" s="13"/>
      <c r="AU70" s="191"/>
      <c r="AV70" s="13"/>
      <c r="AW70" s="191"/>
      <c r="AX70" s="13"/>
      <c r="AY70" s="191"/>
      <c r="AZ70" s="13"/>
      <c r="BA70" s="191"/>
      <c r="BB70" s="13"/>
      <c r="BC70" s="191"/>
    </row>
    <row r="71" spans="1:55" s="20" customFormat="1" ht="12.75" customHeight="1">
      <c r="A71" s="1229" t="s">
        <v>988</v>
      </c>
      <c r="B71" s="1229" t="s">
        <v>208</v>
      </c>
      <c r="C71" s="1229" t="s">
        <v>989</v>
      </c>
      <c r="D71" s="13">
        <f t="shared" si="2"/>
        <v>5388.1459999999997</v>
      </c>
      <c r="E71" s="191">
        <f t="shared" si="3"/>
        <v>28.911281679702977</v>
      </c>
      <c r="F71" s="13">
        <v>282.82600000000002</v>
      </c>
      <c r="G71" s="191">
        <v>30.456339572740802</v>
      </c>
      <c r="H71" s="13">
        <v>318.78559999999999</v>
      </c>
      <c r="I71" s="191">
        <v>30.049116500243393</v>
      </c>
      <c r="J71" s="13">
        <v>396.12060000000002</v>
      </c>
      <c r="K71" s="191">
        <v>29.861329481476094</v>
      </c>
      <c r="L71" s="13">
        <v>432.35130000000004</v>
      </c>
      <c r="M71" s="191">
        <v>29.798792211333698</v>
      </c>
      <c r="N71" s="13">
        <v>487.48450000000003</v>
      </c>
      <c r="O71" s="191">
        <v>29.739106478257298</v>
      </c>
      <c r="P71" s="13">
        <v>485.43110000000001</v>
      </c>
      <c r="Q71" s="191">
        <v>29.722403935388598</v>
      </c>
      <c r="R71" s="13">
        <v>458.32190000000003</v>
      </c>
      <c r="S71" s="191">
        <v>29.2044686867461</v>
      </c>
      <c r="T71" s="13">
        <v>482.41840000000002</v>
      </c>
      <c r="U71" s="191">
        <v>28.763013187307898</v>
      </c>
      <c r="V71" s="13">
        <v>494.35850000000005</v>
      </c>
      <c r="W71" s="191">
        <v>28.3463977295829</v>
      </c>
      <c r="X71" s="13">
        <v>564.25229999999999</v>
      </c>
      <c r="Y71" s="191">
        <v>26.8571485574804</v>
      </c>
      <c r="Z71" s="13">
        <v>476.53500000000003</v>
      </c>
      <c r="AA71" s="191">
        <v>26.240545309368695</v>
      </c>
      <c r="AB71" s="13">
        <v>509.26080000000002</v>
      </c>
      <c r="AC71" s="191">
        <v>27.896718506509799</v>
      </c>
      <c r="AD71" s="13"/>
      <c r="AE71" s="191"/>
      <c r="AF71" s="13">
        <v>355.41830000000004</v>
      </c>
      <c r="AG71" s="191">
        <v>27.8981325609852</v>
      </c>
      <c r="AH71" s="13">
        <v>404.5879000000001</v>
      </c>
      <c r="AI71" s="191">
        <v>27.876047771077701</v>
      </c>
      <c r="AJ71" s="13">
        <v>412.45160000000004</v>
      </c>
      <c r="AK71" s="191">
        <v>27.161287057681399</v>
      </c>
      <c r="AL71" s="13">
        <v>516.52380000000005</v>
      </c>
      <c r="AM71" s="191">
        <v>27.561103579351002</v>
      </c>
      <c r="AN71" s="13">
        <v>584.47</v>
      </c>
      <c r="AO71" s="191">
        <v>28.125640027717395</v>
      </c>
      <c r="AP71" s="13"/>
      <c r="AQ71" s="191"/>
      <c r="AR71" s="13"/>
      <c r="AS71" s="191"/>
      <c r="AT71" s="13"/>
      <c r="AU71" s="191"/>
      <c r="AV71" s="13"/>
      <c r="AW71" s="191"/>
      <c r="AX71" s="13"/>
      <c r="AY71" s="191"/>
      <c r="AZ71" s="13"/>
      <c r="BA71" s="191"/>
      <c r="BB71" s="13"/>
      <c r="BC71" s="191"/>
    </row>
    <row r="72" spans="1:55" s="20" customFormat="1" ht="12.75" customHeight="1">
      <c r="A72" s="1229" t="s">
        <v>5008</v>
      </c>
      <c r="B72" s="1229" t="s">
        <v>5006</v>
      </c>
      <c r="C72" s="1229" t="s">
        <v>5007</v>
      </c>
      <c r="D72" s="13">
        <f t="shared" si="2"/>
        <v>178.0307</v>
      </c>
      <c r="E72" s="191">
        <f t="shared" si="3"/>
        <v>20.455314396230833</v>
      </c>
      <c r="F72" s="13">
        <v>2.7390000000000003</v>
      </c>
      <c r="G72" s="191">
        <v>24.370500182548398</v>
      </c>
      <c r="H72" s="13">
        <v>14.87</v>
      </c>
      <c r="I72" s="191">
        <v>18.2616442501681</v>
      </c>
      <c r="J72" s="13">
        <v>15.855400000000001</v>
      </c>
      <c r="K72" s="191">
        <v>18.507111457295299</v>
      </c>
      <c r="L72" s="13">
        <v>5.4542999999999999</v>
      </c>
      <c r="M72" s="191">
        <v>25.571188970170297</v>
      </c>
      <c r="N72" s="13">
        <v>34.215000000000003</v>
      </c>
      <c r="O72" s="191">
        <v>16.334858979979501</v>
      </c>
      <c r="P72" s="13">
        <v>4.7564000000000002</v>
      </c>
      <c r="Q72" s="191">
        <v>26.054936506601599</v>
      </c>
      <c r="R72" s="13">
        <v>13.4656</v>
      </c>
      <c r="S72" s="191">
        <v>17.033626425855498</v>
      </c>
      <c r="T72" s="13">
        <v>18.904</v>
      </c>
      <c r="U72" s="191">
        <v>19.136547291578498</v>
      </c>
      <c r="V72" s="13">
        <v>9.68</v>
      </c>
      <c r="W72" s="191">
        <v>21.043719008264496</v>
      </c>
      <c r="X72" s="13">
        <v>3.0069999999999997</v>
      </c>
      <c r="Y72" s="191">
        <v>23.658895909544398</v>
      </c>
      <c r="Z72" s="13">
        <v>33.44</v>
      </c>
      <c r="AA72" s="191">
        <v>15.377682416267898</v>
      </c>
      <c r="AB72" s="13">
        <v>21.644000000000002</v>
      </c>
      <c r="AC72" s="191">
        <v>20.113061356495997</v>
      </c>
      <c r="AD72" s="13"/>
      <c r="AE72" s="191"/>
      <c r="AF72" s="13">
        <v>2.4481000000000002</v>
      </c>
      <c r="AG72" s="191">
        <v>16.2737224786569</v>
      </c>
      <c r="AH72" s="13">
        <v>8.6950000000000003</v>
      </c>
      <c r="AI72" s="191">
        <v>20.052006900517501</v>
      </c>
      <c r="AJ72" s="13">
        <v>0.72400000000000009</v>
      </c>
      <c r="AK72" s="191">
        <v>27.759558011049698</v>
      </c>
      <c r="AL72" s="13">
        <v>6.335</v>
      </c>
      <c r="AM72" s="191">
        <v>19.350063141278596</v>
      </c>
      <c r="AN72" s="13">
        <v>6.7594000000000003</v>
      </c>
      <c r="AO72" s="191">
        <v>16.984298162558797</v>
      </c>
      <c r="AP72" s="13"/>
      <c r="AQ72" s="191"/>
      <c r="AR72" s="13"/>
      <c r="AS72" s="191"/>
      <c r="AT72" s="13"/>
      <c r="AU72" s="191"/>
      <c r="AV72" s="13"/>
      <c r="AW72" s="191"/>
      <c r="AX72" s="13"/>
      <c r="AY72" s="191"/>
      <c r="AZ72" s="13"/>
      <c r="BA72" s="191"/>
      <c r="BB72" s="13"/>
      <c r="BC72" s="191"/>
    </row>
    <row r="73" spans="1:55" s="20" customFormat="1" ht="12.75" customHeight="1">
      <c r="A73" s="1229" t="s">
        <v>990</v>
      </c>
      <c r="B73" s="1229" t="s">
        <v>209</v>
      </c>
      <c r="C73" s="1229" t="s">
        <v>991</v>
      </c>
      <c r="D73" s="13">
        <f t="shared" si="2"/>
        <v>777.6767000000001</v>
      </c>
      <c r="E73" s="191">
        <f t="shared" si="3"/>
        <v>25.727958038359734</v>
      </c>
      <c r="F73" s="13">
        <v>32.012599999999999</v>
      </c>
      <c r="G73" s="191">
        <v>26.752838194960706</v>
      </c>
      <c r="H73" s="13">
        <v>79.434200000000004</v>
      </c>
      <c r="I73" s="191">
        <v>22.152772231608001</v>
      </c>
      <c r="J73" s="13">
        <v>44.069500000000005</v>
      </c>
      <c r="K73" s="191">
        <v>26.378040163832097</v>
      </c>
      <c r="L73" s="13">
        <v>89.742900000000006</v>
      </c>
      <c r="M73" s="191">
        <v>25.867010014162702</v>
      </c>
      <c r="N73" s="13">
        <v>54.919499999999999</v>
      </c>
      <c r="O73" s="191">
        <v>24.620289569278697</v>
      </c>
      <c r="P73" s="13">
        <v>54.061000000000007</v>
      </c>
      <c r="Q73" s="191">
        <v>25.6962273912802</v>
      </c>
      <c r="R73" s="13">
        <v>63.265500000000003</v>
      </c>
      <c r="S73" s="191">
        <v>24.906742458369898</v>
      </c>
      <c r="T73" s="13">
        <v>88.472999999999999</v>
      </c>
      <c r="U73" s="191">
        <v>23.871434369807698</v>
      </c>
      <c r="V73" s="13">
        <v>52.252100000000013</v>
      </c>
      <c r="W73" s="191">
        <v>25.464967589819398</v>
      </c>
      <c r="X73" s="13">
        <v>65.205600000000004</v>
      </c>
      <c r="Y73" s="191">
        <v>27.87106788374</v>
      </c>
      <c r="Z73" s="13">
        <v>71.191500000000005</v>
      </c>
      <c r="AA73" s="191">
        <v>26.899904426792499</v>
      </c>
      <c r="AB73" s="13">
        <v>83.049300000000002</v>
      </c>
      <c r="AC73" s="191">
        <v>28.2542021666649</v>
      </c>
      <c r="AD73" s="13"/>
      <c r="AE73" s="191"/>
      <c r="AF73" s="13">
        <v>61.412000000000006</v>
      </c>
      <c r="AG73" s="191">
        <v>28.376761170455303</v>
      </c>
      <c r="AH73" s="13">
        <v>82.787900000000008</v>
      </c>
      <c r="AI73" s="191">
        <v>27.512967547189895</v>
      </c>
      <c r="AJ73" s="13">
        <v>79.834100000000007</v>
      </c>
      <c r="AK73" s="191">
        <v>27.1624124277721</v>
      </c>
      <c r="AL73" s="13">
        <v>72.558700000000002</v>
      </c>
      <c r="AM73" s="191">
        <v>25.799035732448303</v>
      </c>
      <c r="AN73" s="13">
        <v>66.777299999999997</v>
      </c>
      <c r="AO73" s="191">
        <v>26.555574064839401</v>
      </c>
      <c r="AP73" s="13"/>
      <c r="AQ73" s="191"/>
      <c r="AR73" s="13"/>
      <c r="AS73" s="191"/>
      <c r="AT73" s="13"/>
      <c r="AU73" s="191"/>
      <c r="AV73" s="13"/>
      <c r="AW73" s="191"/>
      <c r="AX73" s="13"/>
      <c r="AY73" s="191"/>
      <c r="AZ73" s="13"/>
      <c r="BA73" s="191"/>
      <c r="BB73" s="13"/>
      <c r="BC73" s="191"/>
    </row>
    <row r="74" spans="1:55" s="27" customFormat="1" ht="12.75" customHeight="1">
      <c r="A74" s="1226" t="s">
        <v>4205</v>
      </c>
      <c r="B74" s="1226" t="s">
        <v>3959</v>
      </c>
      <c r="C74" s="1226" t="s">
        <v>4157</v>
      </c>
      <c r="D74" s="61">
        <f t="shared" si="2"/>
        <v>43110.1132</v>
      </c>
      <c r="E74" s="871">
        <f t="shared" si="3"/>
        <v>18.170749112351803</v>
      </c>
      <c r="F74" s="61">
        <v>1727.3808000000001</v>
      </c>
      <c r="G74" s="871">
        <v>20.072797212403898</v>
      </c>
      <c r="H74" s="61">
        <v>2408.5444000000002</v>
      </c>
      <c r="I74" s="871">
        <v>19.650303799257298</v>
      </c>
      <c r="J74" s="61">
        <v>4532.2411000000002</v>
      </c>
      <c r="K74" s="871">
        <v>16.4994613384535</v>
      </c>
      <c r="L74" s="61">
        <v>4476.0812000000005</v>
      </c>
      <c r="M74" s="871">
        <v>16.158162221230501</v>
      </c>
      <c r="N74" s="61">
        <v>4017.0503000000003</v>
      </c>
      <c r="O74" s="871">
        <v>17.3969602158081</v>
      </c>
      <c r="P74" s="61">
        <v>4442.6653999999999</v>
      </c>
      <c r="Q74" s="871">
        <v>16.549298806747899</v>
      </c>
      <c r="R74" s="61">
        <v>3727.0667000000003</v>
      </c>
      <c r="S74" s="871">
        <v>18.042601885552497</v>
      </c>
      <c r="T74" s="61">
        <v>3462.9564</v>
      </c>
      <c r="U74" s="871">
        <v>18.894903206693598</v>
      </c>
      <c r="V74" s="61">
        <v>3573.9299000000001</v>
      </c>
      <c r="W74" s="871">
        <v>19.058388644668202</v>
      </c>
      <c r="X74" s="61">
        <v>3712.2440000000001</v>
      </c>
      <c r="Y74" s="871">
        <v>18.702208862348499</v>
      </c>
      <c r="Z74" s="61">
        <v>2951.5088000000001</v>
      </c>
      <c r="AA74" s="871">
        <v>19.4739829994747</v>
      </c>
      <c r="AB74" s="61">
        <v>4078.4442000000004</v>
      </c>
      <c r="AC74" s="871">
        <v>17.5499201555829</v>
      </c>
      <c r="AD74" s="61"/>
      <c r="AE74" s="871"/>
      <c r="AF74" s="61">
        <v>2132.7845000000002</v>
      </c>
      <c r="AG74" s="871">
        <v>19.012961452036102</v>
      </c>
      <c r="AH74" s="61">
        <v>3489.1331</v>
      </c>
      <c r="AI74" s="871">
        <v>17.366439442794501</v>
      </c>
      <c r="AJ74" s="61">
        <v>5052.5065000000004</v>
      </c>
      <c r="AK74" s="871">
        <v>16.472651630631297</v>
      </c>
      <c r="AL74" s="61">
        <v>5620.4863000000005</v>
      </c>
      <c r="AM74" s="871">
        <v>17.005751496271799</v>
      </c>
      <c r="AN74" s="61">
        <v>4726.893</v>
      </c>
      <c r="AO74" s="871">
        <v>18.419054991513498</v>
      </c>
      <c r="AP74" s="61"/>
      <c r="AQ74" s="871"/>
      <c r="AR74" s="61"/>
      <c r="AS74" s="871"/>
      <c r="AT74" s="61"/>
      <c r="AU74" s="871"/>
      <c r="AV74" s="61"/>
      <c r="AW74" s="871"/>
      <c r="AX74" s="61"/>
      <c r="AY74" s="871"/>
      <c r="AZ74" s="61"/>
      <c r="BA74" s="871"/>
      <c r="BB74" s="61"/>
      <c r="BC74" s="871"/>
    </row>
    <row r="75" spans="1:55" s="20" customFormat="1" ht="12.75" customHeight="1">
      <c r="A75" s="1227" t="s">
        <v>976</v>
      </c>
      <c r="B75" s="1227" t="s">
        <v>204</v>
      </c>
      <c r="C75" s="1227" t="s">
        <v>977</v>
      </c>
      <c r="D75" s="13">
        <f t="shared" si="2"/>
        <v>2092.1961999999999</v>
      </c>
      <c r="E75" s="191">
        <f t="shared" si="3"/>
        <v>12.207735343623966</v>
      </c>
      <c r="F75" s="13">
        <v>126.52630000000001</v>
      </c>
      <c r="G75" s="191">
        <v>12.347465009251</v>
      </c>
      <c r="H75" s="13">
        <v>196.60310000000001</v>
      </c>
      <c r="I75" s="191">
        <v>12.157105539027601</v>
      </c>
      <c r="J75" s="13">
        <v>146.9537</v>
      </c>
      <c r="K75" s="191">
        <v>11.659088529244197</v>
      </c>
      <c r="L75" s="13">
        <v>230.19680000000005</v>
      </c>
      <c r="M75" s="191">
        <v>8.6785704362528087</v>
      </c>
      <c r="N75" s="13">
        <v>190.21520000000001</v>
      </c>
      <c r="O75" s="191">
        <v>10.027181702618899</v>
      </c>
      <c r="P75" s="13">
        <v>253.90610000000001</v>
      </c>
      <c r="Q75" s="191">
        <v>10.923734199375298</v>
      </c>
      <c r="R75" s="13">
        <v>224.83360000000002</v>
      </c>
      <c r="S75" s="191">
        <v>11.893307508308402</v>
      </c>
      <c r="T75" s="13">
        <v>80.058999999999997</v>
      </c>
      <c r="U75" s="191">
        <v>13.979139734445798</v>
      </c>
      <c r="V75" s="13">
        <v>126.91290000000001</v>
      </c>
      <c r="W75" s="191">
        <v>13.959988023282099</v>
      </c>
      <c r="X75" s="13">
        <v>136.01519999999999</v>
      </c>
      <c r="Y75" s="191">
        <v>14.323723488257199</v>
      </c>
      <c r="Z75" s="13">
        <v>169.93730000000002</v>
      </c>
      <c r="AA75" s="191">
        <v>12.9338668732527</v>
      </c>
      <c r="AB75" s="13">
        <v>210.03700000000001</v>
      </c>
      <c r="AC75" s="191">
        <v>13.609653080171599</v>
      </c>
      <c r="AD75" s="13"/>
      <c r="AE75" s="191"/>
      <c r="AF75" s="13">
        <v>71.480500000000006</v>
      </c>
      <c r="AG75" s="191">
        <v>14.802012157161698</v>
      </c>
      <c r="AH75" s="13">
        <v>137.89279999999999</v>
      </c>
      <c r="AI75" s="191">
        <v>11.0831989922607</v>
      </c>
      <c r="AJ75" s="13">
        <v>228.64320000000001</v>
      </c>
      <c r="AK75" s="191">
        <v>11.612625942953901</v>
      </c>
      <c r="AL75" s="13">
        <v>266.35680000000002</v>
      </c>
      <c r="AM75" s="191">
        <v>11.9707595563545</v>
      </c>
      <c r="AN75" s="13">
        <v>175.03910000000005</v>
      </c>
      <c r="AO75" s="191">
        <v>11.943454245365698</v>
      </c>
      <c r="AP75" s="13"/>
      <c r="AQ75" s="191"/>
      <c r="AR75" s="13"/>
      <c r="AS75" s="191"/>
      <c r="AT75" s="13"/>
      <c r="AU75" s="191"/>
      <c r="AV75" s="13"/>
      <c r="AW75" s="191"/>
      <c r="AX75" s="13"/>
      <c r="AY75" s="191"/>
      <c r="AZ75" s="13"/>
      <c r="BA75" s="191"/>
      <c r="BB75" s="13"/>
      <c r="BC75" s="191"/>
    </row>
    <row r="76" spans="1:55" s="20" customFormat="1" ht="12.75" customHeight="1">
      <c r="A76" s="1228" t="s">
        <v>978</v>
      </c>
      <c r="B76" s="1228" t="s">
        <v>125</v>
      </c>
      <c r="C76" s="1228" t="s">
        <v>939</v>
      </c>
      <c r="D76" s="13">
        <f t="shared" si="2"/>
        <v>11891.216899999999</v>
      </c>
      <c r="E76" s="191">
        <f t="shared" si="3"/>
        <v>21.001907433310418</v>
      </c>
      <c r="F76" s="13">
        <v>380.4067</v>
      </c>
      <c r="G76" s="191">
        <v>26.359739973034092</v>
      </c>
      <c r="H76" s="13">
        <v>533.69550000000004</v>
      </c>
      <c r="I76" s="191">
        <v>26.269668520720096</v>
      </c>
      <c r="J76" s="13">
        <v>1548.7184</v>
      </c>
      <c r="K76" s="191">
        <v>17.620950584689901</v>
      </c>
      <c r="L76" s="13">
        <v>2139.5844000000002</v>
      </c>
      <c r="M76" s="191">
        <v>14.139313515278898</v>
      </c>
      <c r="N76" s="13">
        <v>1382.0997999999997</v>
      </c>
      <c r="O76" s="191">
        <v>16.605734001987397</v>
      </c>
      <c r="P76" s="13">
        <v>1267.3169</v>
      </c>
      <c r="Q76" s="191">
        <v>16.605700032880499</v>
      </c>
      <c r="R76" s="13">
        <v>728.95240000000001</v>
      </c>
      <c r="S76" s="191">
        <v>21.482129416132</v>
      </c>
      <c r="T76" s="13">
        <v>760.76039999999989</v>
      </c>
      <c r="U76" s="191">
        <v>21.866336766477296</v>
      </c>
      <c r="V76" s="13">
        <v>724.14820000000009</v>
      </c>
      <c r="W76" s="191">
        <v>23.254333764828797</v>
      </c>
      <c r="X76" s="13">
        <v>918.58070000000009</v>
      </c>
      <c r="Y76" s="191">
        <v>21.5167956740219</v>
      </c>
      <c r="Z76" s="13">
        <v>732.08420000000001</v>
      </c>
      <c r="AA76" s="191">
        <v>23.388293451764198</v>
      </c>
      <c r="AB76" s="13">
        <v>774.86930000000007</v>
      </c>
      <c r="AC76" s="191">
        <v>22.9138934979099</v>
      </c>
      <c r="AD76" s="13"/>
      <c r="AE76" s="191"/>
      <c r="AF76" s="13">
        <v>548.43389999999999</v>
      </c>
      <c r="AG76" s="191">
        <v>22.0973828897156</v>
      </c>
      <c r="AH76" s="13">
        <v>769.76660000000004</v>
      </c>
      <c r="AI76" s="191">
        <v>21.108748966245098</v>
      </c>
      <c r="AJ76" s="13">
        <v>2212.7879000000003</v>
      </c>
      <c r="AK76" s="191">
        <v>15.127892012153501</v>
      </c>
      <c r="AL76" s="13">
        <v>2196.0426000000002</v>
      </c>
      <c r="AM76" s="191">
        <v>16.169078886265702</v>
      </c>
      <c r="AN76" s="13">
        <v>1540.2059000000002</v>
      </c>
      <c r="AO76" s="191">
        <v>18.3965654189482</v>
      </c>
      <c r="AP76" s="13"/>
      <c r="AQ76" s="191"/>
      <c r="AR76" s="13"/>
      <c r="AS76" s="191"/>
      <c r="AT76" s="13"/>
      <c r="AU76" s="191"/>
      <c r="AV76" s="13"/>
      <c r="AW76" s="191"/>
      <c r="AX76" s="13"/>
      <c r="AY76" s="191"/>
      <c r="AZ76" s="13"/>
      <c r="BA76" s="191"/>
      <c r="BB76" s="13"/>
      <c r="BC76" s="191"/>
    </row>
    <row r="77" spans="1:55" s="20" customFormat="1" ht="12.75" customHeight="1">
      <c r="A77" s="1227" t="s">
        <v>4909</v>
      </c>
      <c r="B77" s="1227" t="s">
        <v>4909</v>
      </c>
      <c r="C77" s="1227" t="s">
        <v>4911</v>
      </c>
      <c r="D77" s="13">
        <f t="shared" si="2"/>
        <v>962.50340000000006</v>
      </c>
      <c r="E77" s="191">
        <f t="shared" si="3"/>
        <v>18.50275434602273</v>
      </c>
      <c r="F77" s="13">
        <v>51.750100000000003</v>
      </c>
      <c r="G77" s="191">
        <v>20.192320130782399</v>
      </c>
      <c r="H77" s="13">
        <v>59.099400000000003</v>
      </c>
      <c r="I77" s="191">
        <v>20.046937515440103</v>
      </c>
      <c r="J77" s="13">
        <v>81.349699999999999</v>
      </c>
      <c r="K77" s="191">
        <v>18.5335794600349</v>
      </c>
      <c r="L77" s="13">
        <v>70.957700000000003</v>
      </c>
      <c r="M77" s="191">
        <v>19.520320669920199</v>
      </c>
      <c r="N77" s="13">
        <v>72.781199999999998</v>
      </c>
      <c r="O77" s="191">
        <v>18.969575797046499</v>
      </c>
      <c r="P77" s="13">
        <v>99.702400000000011</v>
      </c>
      <c r="Q77" s="191">
        <v>15.259056020717699</v>
      </c>
      <c r="R77" s="13">
        <v>82.347099999999998</v>
      </c>
      <c r="S77" s="191">
        <v>17.643955464126797</v>
      </c>
      <c r="T77" s="13">
        <v>98.604900000000001</v>
      </c>
      <c r="U77" s="191">
        <v>16.32309471436</v>
      </c>
      <c r="V77" s="13">
        <v>81.254000000000005</v>
      </c>
      <c r="W77" s="191">
        <v>19.238095909124496</v>
      </c>
      <c r="X77" s="13">
        <v>73.957999999999998</v>
      </c>
      <c r="Y77" s="191">
        <v>18.690793869493501</v>
      </c>
      <c r="Z77" s="13">
        <v>60.407200000000003</v>
      </c>
      <c r="AA77" s="191">
        <v>20.762513243454396</v>
      </c>
      <c r="AB77" s="13">
        <v>130.29170000000002</v>
      </c>
      <c r="AC77" s="191">
        <v>16.852809357771804</v>
      </c>
      <c r="AD77" s="13"/>
      <c r="AE77" s="191"/>
      <c r="AF77" s="13">
        <v>98.880600000000001</v>
      </c>
      <c r="AG77" s="191">
        <v>16.3762674781504</v>
      </c>
      <c r="AH77" s="13">
        <v>99.486100000000008</v>
      </c>
      <c r="AI77" s="191">
        <v>18.228579027622999</v>
      </c>
      <c r="AJ77" s="13">
        <v>118.15470000000001</v>
      </c>
      <c r="AK77" s="191">
        <v>16.0684244807866</v>
      </c>
      <c r="AL77" s="13">
        <v>157.62890000000002</v>
      </c>
      <c r="AM77" s="191">
        <v>14.9293976675597</v>
      </c>
      <c r="AN77" s="13">
        <v>82.965500000000006</v>
      </c>
      <c r="AO77" s="191">
        <v>19.582238569043799</v>
      </c>
      <c r="AP77" s="13"/>
      <c r="AQ77" s="191"/>
      <c r="AR77" s="13"/>
      <c r="AS77" s="191"/>
      <c r="AT77" s="13"/>
      <c r="AU77" s="191"/>
      <c r="AV77" s="13"/>
      <c r="AW77" s="191"/>
      <c r="AX77" s="13"/>
      <c r="AY77" s="191"/>
      <c r="AZ77" s="13"/>
      <c r="BA77" s="191"/>
      <c r="BB77" s="13"/>
      <c r="BC77" s="191"/>
    </row>
    <row r="78" spans="1:55" s="20" customFormat="1" ht="12.75" customHeight="1">
      <c r="A78" s="1227" t="s">
        <v>4910</v>
      </c>
      <c r="B78" s="1227" t="s">
        <v>103</v>
      </c>
      <c r="C78" s="1227" t="s">
        <v>5005</v>
      </c>
      <c r="D78" s="13">
        <f>X78+Z78</f>
        <v>1.18</v>
      </c>
      <c r="E78" s="191">
        <f t="shared" si="3"/>
        <v>25.328767123287651</v>
      </c>
      <c r="F78" s="13" t="s">
        <v>11</v>
      </c>
      <c r="G78" s="13" t="s">
        <v>11</v>
      </c>
      <c r="H78" s="13" t="s">
        <v>11</v>
      </c>
      <c r="I78" s="13" t="s">
        <v>11</v>
      </c>
      <c r="J78" s="13" t="s">
        <v>11</v>
      </c>
      <c r="K78" s="13" t="s">
        <v>11</v>
      </c>
      <c r="L78" s="13" t="s">
        <v>11</v>
      </c>
      <c r="M78" s="13" t="s">
        <v>11</v>
      </c>
      <c r="N78" s="13" t="s">
        <v>11</v>
      </c>
      <c r="O78" s="13" t="s">
        <v>11</v>
      </c>
      <c r="P78" s="13" t="s">
        <v>11</v>
      </c>
      <c r="Q78" s="13" t="s">
        <v>11</v>
      </c>
      <c r="R78" s="13" t="s">
        <v>11</v>
      </c>
      <c r="S78" s="13" t="s">
        <v>11</v>
      </c>
      <c r="T78" s="13" t="s">
        <v>11</v>
      </c>
      <c r="U78" s="13" t="s">
        <v>11</v>
      </c>
      <c r="V78" s="13" t="s">
        <v>11</v>
      </c>
      <c r="W78" s="13" t="s">
        <v>11</v>
      </c>
      <c r="X78" s="13">
        <v>0.45</v>
      </c>
      <c r="Y78" s="191">
        <v>26</v>
      </c>
      <c r="Z78" s="13">
        <v>0.73</v>
      </c>
      <c r="AA78" s="191">
        <v>24.657534246575302</v>
      </c>
      <c r="AB78" s="191" t="s">
        <v>11</v>
      </c>
      <c r="AC78" s="191" t="s">
        <v>11</v>
      </c>
      <c r="AD78" s="13"/>
      <c r="AE78" s="191"/>
      <c r="AF78" s="13">
        <v>1.3969</v>
      </c>
      <c r="AG78" s="191">
        <v>9</v>
      </c>
      <c r="AH78" s="13">
        <v>4.3889000000000005</v>
      </c>
      <c r="AI78" s="191">
        <v>9</v>
      </c>
      <c r="AJ78" s="13">
        <v>1.3969999999999998</v>
      </c>
      <c r="AK78" s="191">
        <v>9</v>
      </c>
      <c r="AL78" s="13">
        <v>65</v>
      </c>
      <c r="AM78" s="191">
        <v>15</v>
      </c>
      <c r="AN78" s="13">
        <v>0</v>
      </c>
      <c r="AO78" s="191">
        <v>0</v>
      </c>
      <c r="AP78" s="13"/>
      <c r="AQ78" s="191"/>
      <c r="AR78" s="13"/>
      <c r="AS78" s="191"/>
      <c r="AT78" s="13"/>
      <c r="AU78" s="191"/>
      <c r="AV78" s="13"/>
      <c r="AW78" s="191"/>
      <c r="AX78" s="13"/>
      <c r="AY78" s="191"/>
      <c r="AZ78" s="13"/>
      <c r="BA78" s="191"/>
      <c r="BB78" s="13"/>
      <c r="BC78" s="191"/>
    </row>
    <row r="79" spans="1:55" s="20" customFormat="1" ht="12.75" customHeight="1">
      <c r="A79" s="1227" t="s">
        <v>980</v>
      </c>
      <c r="B79" s="1227" t="s">
        <v>205</v>
      </c>
      <c r="C79" s="1227" t="s">
        <v>981</v>
      </c>
      <c r="D79" s="13">
        <f t="shared" si="2"/>
        <v>15366.926599999999</v>
      </c>
      <c r="E79" s="191">
        <f t="shared" si="3"/>
        <v>14.932714048375956</v>
      </c>
      <c r="F79" s="13">
        <v>620.94920000000002</v>
      </c>
      <c r="G79" s="191">
        <v>15.9691239170612</v>
      </c>
      <c r="H79" s="13">
        <v>1035.2012999999999</v>
      </c>
      <c r="I79" s="191">
        <v>15.259669780167401</v>
      </c>
      <c r="J79" s="13">
        <v>1865.0081</v>
      </c>
      <c r="K79" s="191">
        <v>12.898542369869599</v>
      </c>
      <c r="L79" s="13">
        <v>1101.9986000000001</v>
      </c>
      <c r="M79" s="191">
        <v>16.007210628035303</v>
      </c>
      <c r="N79" s="13">
        <v>1287.8488</v>
      </c>
      <c r="O79" s="191">
        <v>15.300474434576499</v>
      </c>
      <c r="P79" s="13">
        <v>1495.8812</v>
      </c>
      <c r="Q79" s="191">
        <v>14.477046387106098</v>
      </c>
      <c r="R79" s="13">
        <v>1475.2642000000001</v>
      </c>
      <c r="S79" s="191">
        <v>14.397059763261398</v>
      </c>
      <c r="T79" s="13">
        <v>1294.8624</v>
      </c>
      <c r="U79" s="191">
        <v>15.190969901512299</v>
      </c>
      <c r="V79" s="13">
        <v>1237.1890000000001</v>
      </c>
      <c r="W79" s="191">
        <v>15.087621949435396</v>
      </c>
      <c r="X79" s="13">
        <v>1271.2517</v>
      </c>
      <c r="Y79" s="191">
        <v>15.0200776746257</v>
      </c>
      <c r="Z79" s="13">
        <v>969.36450000000002</v>
      </c>
      <c r="AA79" s="191">
        <v>15.3673940545584</v>
      </c>
      <c r="AB79" s="13">
        <v>1712.1076</v>
      </c>
      <c r="AC79" s="191">
        <v>14.217377720302199</v>
      </c>
      <c r="AD79" s="13"/>
      <c r="AE79" s="191"/>
      <c r="AF79" s="13">
        <v>835.52949999999998</v>
      </c>
      <c r="AG79" s="191">
        <v>14.595790775789499</v>
      </c>
      <c r="AH79" s="13">
        <v>1561.6785</v>
      </c>
      <c r="AI79" s="191">
        <v>13.646426971364502</v>
      </c>
      <c r="AJ79" s="13">
        <v>1375.9905000000001</v>
      </c>
      <c r="AK79" s="191">
        <v>15.454108505836297</v>
      </c>
      <c r="AL79" s="13">
        <v>1539.9311000000002</v>
      </c>
      <c r="AM79" s="191">
        <v>15.005357909844099</v>
      </c>
      <c r="AN79" s="13">
        <v>1375.0985000000001</v>
      </c>
      <c r="AO79" s="191">
        <v>15.782336952589198</v>
      </c>
      <c r="AP79" s="13"/>
      <c r="AQ79" s="191"/>
      <c r="AR79" s="13"/>
      <c r="AS79" s="191"/>
      <c r="AT79" s="13"/>
      <c r="AU79" s="191"/>
      <c r="AV79" s="13"/>
      <c r="AW79" s="191"/>
      <c r="AX79" s="13"/>
      <c r="AY79" s="191"/>
      <c r="AZ79" s="13"/>
      <c r="BA79" s="191"/>
      <c r="BB79" s="13"/>
      <c r="BC79" s="191"/>
    </row>
    <row r="80" spans="1:55" s="20" customFormat="1" ht="12.75" customHeight="1">
      <c r="A80" s="1227" t="s">
        <v>982</v>
      </c>
      <c r="B80" s="1227" t="s">
        <v>206</v>
      </c>
      <c r="C80" s="1227" t="s">
        <v>983</v>
      </c>
      <c r="D80" s="13">
        <f>F80+J80+L80+N80+P80+R80+T80+V80+X80+Z80+AB80</f>
        <v>676.74919999999997</v>
      </c>
      <c r="E80" s="191">
        <f t="shared" si="3"/>
        <v>7.6695858328830067</v>
      </c>
      <c r="F80" s="13">
        <v>1.8</v>
      </c>
      <c r="G80" s="191">
        <v>20</v>
      </c>
      <c r="H80" s="191" t="s">
        <v>11</v>
      </c>
      <c r="I80" s="191" t="s">
        <v>11</v>
      </c>
      <c r="J80" s="13">
        <v>19.929200000000002</v>
      </c>
      <c r="K80" s="191">
        <v>6.7469441824057199</v>
      </c>
      <c r="L80" s="13">
        <v>61.647800000000004</v>
      </c>
      <c r="M80" s="191">
        <v>6.5367069060047598</v>
      </c>
      <c r="N80" s="13">
        <v>72.34</v>
      </c>
      <c r="O80" s="191">
        <v>6.0304810616533011</v>
      </c>
      <c r="P80" s="13">
        <v>37.050000000000004</v>
      </c>
      <c r="Q80" s="191">
        <v>7.2701484480431802</v>
      </c>
      <c r="R80" s="13">
        <v>62.990100000000005</v>
      </c>
      <c r="S80" s="191">
        <v>6.1775739362217204</v>
      </c>
      <c r="T80" s="13">
        <v>52.585000000000001</v>
      </c>
      <c r="U80" s="191">
        <v>6.5046971569839283</v>
      </c>
      <c r="V80" s="13">
        <v>77.460000000000008</v>
      </c>
      <c r="W80" s="191">
        <v>6.3293312677510993</v>
      </c>
      <c r="X80" s="13">
        <v>146.32410000000002</v>
      </c>
      <c r="Y80" s="191">
        <v>6.4500181446528613</v>
      </c>
      <c r="Z80" s="13">
        <v>56.9</v>
      </c>
      <c r="AA80" s="191">
        <v>6.2895430579964895</v>
      </c>
      <c r="AB80" s="13">
        <v>87.722999999999999</v>
      </c>
      <c r="AC80" s="191">
        <v>6.03</v>
      </c>
      <c r="AD80" s="13"/>
      <c r="AE80" s="191"/>
      <c r="AF80" s="13">
        <v>3.2000000000000001E-2</v>
      </c>
      <c r="AG80" s="191">
        <v>30.5</v>
      </c>
      <c r="AH80" s="13">
        <v>11</v>
      </c>
      <c r="AI80" s="191">
        <v>6</v>
      </c>
      <c r="AJ80" s="13">
        <v>75.682000000000002</v>
      </c>
      <c r="AK80" s="191">
        <v>6.1382693374910797</v>
      </c>
      <c r="AL80" s="13">
        <v>100.4795</v>
      </c>
      <c r="AM80" s="191">
        <v>6.8329758806522696</v>
      </c>
      <c r="AN80" s="13">
        <v>110.71810000000001</v>
      </c>
      <c r="AO80" s="191">
        <v>6.8727809635461599</v>
      </c>
      <c r="AP80" s="13"/>
      <c r="AQ80" s="191"/>
      <c r="AR80" s="13"/>
      <c r="AS80" s="191"/>
      <c r="AT80" s="13"/>
      <c r="AU80" s="191"/>
      <c r="AV80" s="13"/>
      <c r="AW80" s="191"/>
      <c r="AX80" s="13"/>
      <c r="AY80" s="191"/>
      <c r="AZ80" s="13"/>
      <c r="BA80" s="191"/>
      <c r="BB80" s="13"/>
      <c r="BC80" s="191"/>
    </row>
    <row r="81" spans="1:55" s="20" customFormat="1" ht="12.75" customHeight="1">
      <c r="A81" s="1227" t="s">
        <v>984</v>
      </c>
      <c r="B81" s="1227" t="s">
        <v>141</v>
      </c>
      <c r="C81" s="1227" t="s">
        <v>985</v>
      </c>
      <c r="D81" s="13">
        <f t="shared" si="2"/>
        <v>992.31950000000018</v>
      </c>
      <c r="E81" s="191">
        <f t="shared" si="3"/>
        <v>19.813991564766575</v>
      </c>
      <c r="F81" s="13">
        <v>42.139900000000004</v>
      </c>
      <c r="G81" s="191">
        <v>17.001346704667096</v>
      </c>
      <c r="H81" s="13">
        <v>25.175500000000003</v>
      </c>
      <c r="I81" s="191">
        <v>22.2616667792099</v>
      </c>
      <c r="J81" s="13">
        <v>91.143600000000006</v>
      </c>
      <c r="K81" s="191">
        <v>18.384303911629598</v>
      </c>
      <c r="L81" s="13">
        <v>73.154600000000002</v>
      </c>
      <c r="M81" s="191">
        <v>19.742683467615198</v>
      </c>
      <c r="N81" s="13">
        <v>96.071799999999996</v>
      </c>
      <c r="O81" s="191">
        <v>20.499031297425496</v>
      </c>
      <c r="P81" s="13">
        <v>107.3322</v>
      </c>
      <c r="Q81" s="191">
        <v>19.7799363844215</v>
      </c>
      <c r="R81" s="13">
        <v>97.5886</v>
      </c>
      <c r="S81" s="191">
        <v>20.599797773510399</v>
      </c>
      <c r="T81" s="13">
        <v>109.5801</v>
      </c>
      <c r="U81" s="191">
        <v>19.855610297855197</v>
      </c>
      <c r="V81" s="13">
        <v>149.7106</v>
      </c>
      <c r="W81" s="191">
        <v>17.835255673278997</v>
      </c>
      <c r="X81" s="13">
        <v>79.274300000000011</v>
      </c>
      <c r="Y81" s="191">
        <v>20.587118019332898</v>
      </c>
      <c r="Z81" s="13">
        <v>37.680100000000003</v>
      </c>
      <c r="AA81" s="191">
        <v>23.151022024888498</v>
      </c>
      <c r="AB81" s="13">
        <v>83.46820000000001</v>
      </c>
      <c r="AC81" s="191">
        <v>18.070126443364099</v>
      </c>
      <c r="AD81" s="13"/>
      <c r="AE81" s="191"/>
      <c r="AF81" s="13">
        <v>27.567600000000002</v>
      </c>
      <c r="AG81" s="191">
        <v>20.683372872502499</v>
      </c>
      <c r="AH81" s="13">
        <v>41.338299999999997</v>
      </c>
      <c r="AI81" s="191">
        <v>22.8545526787507</v>
      </c>
      <c r="AJ81" s="13">
        <v>94.627700000000004</v>
      </c>
      <c r="AK81" s="191">
        <v>20.343298040637102</v>
      </c>
      <c r="AL81" s="13">
        <v>121.0151</v>
      </c>
      <c r="AM81" s="191">
        <v>21.864651328635794</v>
      </c>
      <c r="AN81" s="13">
        <v>96.948999999999998</v>
      </c>
      <c r="AO81" s="191">
        <v>23.836147458973297</v>
      </c>
      <c r="AP81" s="13"/>
      <c r="AQ81" s="191"/>
      <c r="AR81" s="13"/>
      <c r="AS81" s="191"/>
      <c r="AT81" s="13"/>
      <c r="AU81" s="191"/>
      <c r="AV81" s="13"/>
      <c r="AW81" s="191"/>
      <c r="AX81" s="13"/>
      <c r="AY81" s="191"/>
      <c r="AZ81" s="13"/>
      <c r="BA81" s="191"/>
      <c r="BB81" s="13"/>
      <c r="BC81" s="191"/>
    </row>
    <row r="82" spans="1:55" s="20" customFormat="1" ht="12.75" customHeight="1">
      <c r="A82" s="1227" t="s">
        <v>986</v>
      </c>
      <c r="B82" s="1227" t="s">
        <v>207</v>
      </c>
      <c r="C82" s="1227" t="s">
        <v>987</v>
      </c>
      <c r="D82" s="13">
        <f t="shared" si="2"/>
        <v>476.35090000000002</v>
      </c>
      <c r="E82" s="191">
        <f t="shared" si="3"/>
        <v>17.769192252863181</v>
      </c>
      <c r="F82" s="13">
        <v>34.001600000000003</v>
      </c>
      <c r="G82" s="191">
        <v>17.588400663498202</v>
      </c>
      <c r="H82" s="13">
        <v>17.1402</v>
      </c>
      <c r="I82" s="191">
        <v>16.9507027922661</v>
      </c>
      <c r="J82" s="13">
        <v>36.346699999999998</v>
      </c>
      <c r="K82" s="191">
        <v>17.428626422756398</v>
      </c>
      <c r="L82" s="13">
        <v>37.053899999999999</v>
      </c>
      <c r="M82" s="191">
        <v>18.443898348082101</v>
      </c>
      <c r="N82" s="13">
        <v>39.1004</v>
      </c>
      <c r="O82" s="191">
        <v>18.175870835081</v>
      </c>
      <c r="P82" s="13">
        <v>59.838800000000013</v>
      </c>
      <c r="Q82" s="191">
        <v>16.966202798184497</v>
      </c>
      <c r="R82" s="13">
        <v>47.808900000000001</v>
      </c>
      <c r="S82" s="191">
        <v>16.916065920780401</v>
      </c>
      <c r="T82" s="13">
        <v>43.416699999999999</v>
      </c>
      <c r="U82" s="191">
        <v>18.823947490251403</v>
      </c>
      <c r="V82" s="13">
        <v>50.315899999999999</v>
      </c>
      <c r="W82" s="191">
        <v>17.897118922646698</v>
      </c>
      <c r="X82" s="13">
        <v>52.747199999999999</v>
      </c>
      <c r="Y82" s="191">
        <v>15.391937467770799</v>
      </c>
      <c r="Z82" s="13">
        <v>25.168800000000001</v>
      </c>
      <c r="AA82" s="191">
        <v>18.325513572359398</v>
      </c>
      <c r="AB82" s="13">
        <v>33.411799999999999</v>
      </c>
      <c r="AC82" s="191">
        <v>20.322021800681199</v>
      </c>
      <c r="AD82" s="13"/>
      <c r="AE82" s="191"/>
      <c r="AF82" s="13">
        <v>26.4269</v>
      </c>
      <c r="AG82" s="191">
        <v>17.8921686993177</v>
      </c>
      <c r="AH82" s="13">
        <v>43.595800000000011</v>
      </c>
      <c r="AI82" s="191">
        <v>17.828390280715098</v>
      </c>
      <c r="AJ82" s="13">
        <v>44.055</v>
      </c>
      <c r="AK82" s="191">
        <v>17.843115265009601</v>
      </c>
      <c r="AL82" s="13">
        <v>44.165800000000011</v>
      </c>
      <c r="AM82" s="191">
        <v>17.2774239796404</v>
      </c>
      <c r="AN82" s="13">
        <v>55.952200000000005</v>
      </c>
      <c r="AO82" s="191">
        <v>17.5894888851555</v>
      </c>
      <c r="AP82" s="13"/>
      <c r="AQ82" s="191"/>
      <c r="AR82" s="13"/>
      <c r="AS82" s="191"/>
      <c r="AT82" s="13"/>
      <c r="AU82" s="191"/>
      <c r="AV82" s="13"/>
      <c r="AW82" s="191"/>
      <c r="AX82" s="13"/>
      <c r="AY82" s="191"/>
      <c r="AZ82" s="13"/>
      <c r="BA82" s="191"/>
      <c r="BB82" s="13"/>
      <c r="BC82" s="191"/>
    </row>
    <row r="83" spans="1:55" s="20" customFormat="1" ht="12.75" customHeight="1">
      <c r="A83" s="1229" t="s">
        <v>988</v>
      </c>
      <c r="B83" s="1229" t="s">
        <v>208</v>
      </c>
      <c r="C83" s="1229" t="s">
        <v>989</v>
      </c>
      <c r="D83" s="13">
        <f t="shared" si="2"/>
        <v>7044.8428000000004</v>
      </c>
      <c r="E83" s="191">
        <f t="shared" si="3"/>
        <v>26.289575240663975</v>
      </c>
      <c r="F83" s="13">
        <v>301.39750000000004</v>
      </c>
      <c r="G83" s="191">
        <v>26.7653019716487</v>
      </c>
      <c r="H83" s="13">
        <v>353.40410000000003</v>
      </c>
      <c r="I83" s="191">
        <v>27.564155591290501</v>
      </c>
      <c r="J83" s="13">
        <v>487.39520000000005</v>
      </c>
      <c r="K83" s="191">
        <v>27.378482044960595</v>
      </c>
      <c r="L83" s="13">
        <v>539.24290000000008</v>
      </c>
      <c r="M83" s="191">
        <v>27.095815408974296</v>
      </c>
      <c r="N83" s="13">
        <v>608.58190000000002</v>
      </c>
      <c r="O83" s="191">
        <v>26.925875153368803</v>
      </c>
      <c r="P83" s="13">
        <v>602.96690000000001</v>
      </c>
      <c r="Q83" s="191">
        <v>26.725519906648298</v>
      </c>
      <c r="R83" s="13">
        <v>680.13080000000002</v>
      </c>
      <c r="S83" s="191">
        <v>26.375115715977</v>
      </c>
      <c r="T83" s="13">
        <v>726.44209999999987</v>
      </c>
      <c r="U83" s="191">
        <v>25.6365563050379</v>
      </c>
      <c r="V83" s="13">
        <v>737.37</v>
      </c>
      <c r="W83" s="191">
        <v>25.527843406973396</v>
      </c>
      <c r="X83" s="13">
        <v>773.68610000000001</v>
      </c>
      <c r="Y83" s="191">
        <v>24.946055375687898</v>
      </c>
      <c r="Z83" s="13">
        <v>638.43450000000007</v>
      </c>
      <c r="AA83" s="191">
        <v>24.817030287367</v>
      </c>
      <c r="AB83" s="13">
        <v>595.79079999999999</v>
      </c>
      <c r="AC83" s="191">
        <v>25.7171517200333</v>
      </c>
      <c r="AD83" s="13"/>
      <c r="AE83" s="191"/>
      <c r="AF83" s="13">
        <v>372.3331</v>
      </c>
      <c r="AG83" s="191">
        <v>26.313608228760799</v>
      </c>
      <c r="AH83" s="13">
        <v>497.17150000000004</v>
      </c>
      <c r="AI83" s="191">
        <v>25.845126955185503</v>
      </c>
      <c r="AJ83" s="13">
        <v>641.66020000000003</v>
      </c>
      <c r="AK83" s="191">
        <v>26.057495884893601</v>
      </c>
      <c r="AL83" s="13">
        <v>823.1078</v>
      </c>
      <c r="AM83" s="191">
        <v>25.9146546114616</v>
      </c>
      <c r="AN83" s="13">
        <v>896.45590000000016</v>
      </c>
      <c r="AO83" s="191">
        <v>25.858308781279696</v>
      </c>
      <c r="AP83" s="13"/>
      <c r="AQ83" s="191"/>
      <c r="AR83" s="13"/>
      <c r="AS83" s="191"/>
      <c r="AT83" s="13"/>
      <c r="AU83" s="191"/>
      <c r="AV83" s="13"/>
      <c r="AW83" s="191"/>
      <c r="AX83" s="13"/>
      <c r="AY83" s="191"/>
      <c r="AZ83" s="13"/>
      <c r="BA83" s="191"/>
      <c r="BB83" s="13"/>
      <c r="BC83" s="191"/>
    </row>
    <row r="84" spans="1:55" s="20" customFormat="1" ht="12.75" customHeight="1">
      <c r="A84" s="1229" t="s">
        <v>5008</v>
      </c>
      <c r="B84" s="1229" t="s">
        <v>5006</v>
      </c>
      <c r="C84" s="1229" t="s">
        <v>5007</v>
      </c>
      <c r="D84" s="13">
        <f t="shared" si="2"/>
        <v>680.90399999999988</v>
      </c>
      <c r="E84" s="191">
        <f t="shared" si="3"/>
        <v>15.968533728762864</v>
      </c>
      <c r="F84" s="13">
        <v>47.493400000000001</v>
      </c>
      <c r="G84" s="191">
        <v>13.405674093663498</v>
      </c>
      <c r="H84" s="13">
        <v>35.012500000000003</v>
      </c>
      <c r="I84" s="191">
        <v>16.787251410210601</v>
      </c>
      <c r="J84" s="13">
        <v>62.333600000000004</v>
      </c>
      <c r="K84" s="191">
        <v>16.102565871375997</v>
      </c>
      <c r="L84" s="13">
        <v>50.894500000000001</v>
      </c>
      <c r="M84" s="191">
        <v>17.144889153051899</v>
      </c>
      <c r="N84" s="13">
        <v>33.284700000000001</v>
      </c>
      <c r="O84" s="191">
        <v>18.477440986399198</v>
      </c>
      <c r="P84" s="13">
        <v>102.82560000000001</v>
      </c>
      <c r="Q84" s="191">
        <v>11.423864922743</v>
      </c>
      <c r="R84" s="13">
        <v>96.568899999999999</v>
      </c>
      <c r="S84" s="191">
        <v>14.266729868518699</v>
      </c>
      <c r="T84" s="13">
        <v>51.688200000000009</v>
      </c>
      <c r="U84" s="191">
        <v>16.511018859236703</v>
      </c>
      <c r="V84" s="13">
        <v>63.207700000000003</v>
      </c>
      <c r="W84" s="191">
        <v>18.848560001392201</v>
      </c>
      <c r="X84" s="13">
        <v>52.0824</v>
      </c>
      <c r="Y84" s="191">
        <v>15.6019615071502</v>
      </c>
      <c r="Z84" s="13">
        <v>30.878800000000002</v>
      </c>
      <c r="AA84" s="191">
        <v>15.261151307693302</v>
      </c>
      <c r="AB84" s="13">
        <v>54.633700000000005</v>
      </c>
      <c r="AC84" s="191">
        <v>17.7912967637191</v>
      </c>
      <c r="AD84" s="13"/>
      <c r="AE84" s="191"/>
      <c r="AF84" s="13">
        <v>24.007200000000001</v>
      </c>
      <c r="AG84" s="191">
        <v>17.097745676297098</v>
      </c>
      <c r="AH84" s="13">
        <v>34.333500000000001</v>
      </c>
      <c r="AI84" s="191">
        <v>15.980099902427702</v>
      </c>
      <c r="AJ84" s="13">
        <v>51.713100000000004</v>
      </c>
      <c r="AK84" s="191">
        <v>14.188729393519198</v>
      </c>
      <c r="AL84" s="13">
        <v>56.316100000000006</v>
      </c>
      <c r="AM84" s="191">
        <v>15.648601891821299</v>
      </c>
      <c r="AN84" s="13">
        <v>82.750799999999998</v>
      </c>
      <c r="AO84" s="191">
        <v>14.928482262407099</v>
      </c>
      <c r="AP84" s="13"/>
      <c r="AQ84" s="191"/>
      <c r="AR84" s="13"/>
      <c r="AS84" s="191"/>
      <c r="AT84" s="13"/>
      <c r="AU84" s="191"/>
      <c r="AV84" s="13"/>
      <c r="AW84" s="191"/>
      <c r="AX84" s="13"/>
      <c r="AY84" s="191"/>
      <c r="AZ84" s="13"/>
      <c r="BA84" s="191"/>
      <c r="BB84" s="13"/>
      <c r="BC84" s="191"/>
    </row>
    <row r="85" spans="1:55" s="20" customFormat="1" ht="12.75" customHeight="1">
      <c r="A85" s="1229" t="s">
        <v>990</v>
      </c>
      <c r="B85" s="1229" t="s">
        <v>209</v>
      </c>
      <c r="C85" s="1229" t="s">
        <v>991</v>
      </c>
      <c r="D85" s="13">
        <f t="shared" si="2"/>
        <v>2924.9237000000003</v>
      </c>
      <c r="E85" s="191">
        <f t="shared" si="3"/>
        <v>16.362217253484033</v>
      </c>
      <c r="F85" s="13">
        <v>120.9161</v>
      </c>
      <c r="G85" s="191">
        <v>17.107312301670301</v>
      </c>
      <c r="H85" s="13">
        <v>153.21280000000002</v>
      </c>
      <c r="I85" s="191">
        <v>17.9937474023058</v>
      </c>
      <c r="J85" s="13">
        <v>193.06290000000001</v>
      </c>
      <c r="K85" s="191">
        <v>17.721144533724498</v>
      </c>
      <c r="L85" s="13">
        <v>171.35</v>
      </c>
      <c r="M85" s="191">
        <v>17.716398605193998</v>
      </c>
      <c r="N85" s="13">
        <v>234.72650000000002</v>
      </c>
      <c r="O85" s="191">
        <v>16.2875095611275</v>
      </c>
      <c r="P85" s="13">
        <v>415.84530000000001</v>
      </c>
      <c r="Q85" s="191">
        <v>14.020873098721999</v>
      </c>
      <c r="R85" s="13">
        <v>230.5821</v>
      </c>
      <c r="S85" s="191">
        <v>16.027694348347097</v>
      </c>
      <c r="T85" s="13">
        <v>244.95760000000001</v>
      </c>
      <c r="U85" s="191">
        <v>14.640380539325998</v>
      </c>
      <c r="V85" s="13">
        <v>326.36160000000001</v>
      </c>
      <c r="W85" s="191">
        <v>15.923747986895499</v>
      </c>
      <c r="X85" s="13">
        <v>207.87430000000001</v>
      </c>
      <c r="Y85" s="191">
        <v>17.919311381926502</v>
      </c>
      <c r="Z85" s="13">
        <v>229.92340000000002</v>
      </c>
      <c r="AA85" s="191">
        <v>17.318553748770199</v>
      </c>
      <c r="AB85" s="13">
        <v>396.11110000000002</v>
      </c>
      <c r="AC85" s="191">
        <v>13.669933533798998</v>
      </c>
      <c r="AD85" s="13"/>
      <c r="AE85" s="191"/>
      <c r="AF85" s="13">
        <v>126.69630000000001</v>
      </c>
      <c r="AG85" s="191">
        <v>18.110722459929796</v>
      </c>
      <c r="AH85" s="13">
        <v>288.48110000000003</v>
      </c>
      <c r="AI85" s="191">
        <v>15.482015625980399</v>
      </c>
      <c r="AJ85" s="13">
        <v>207.79520000000005</v>
      </c>
      <c r="AK85" s="191">
        <v>15.846853387373701</v>
      </c>
      <c r="AL85" s="13">
        <v>250.44259999999997</v>
      </c>
      <c r="AM85" s="191">
        <v>16.535411399658003</v>
      </c>
      <c r="AN85" s="13">
        <v>310.75800000000004</v>
      </c>
      <c r="AO85" s="191">
        <v>15.577182601895997</v>
      </c>
      <c r="AP85" s="13"/>
      <c r="AQ85" s="191"/>
      <c r="AR85" s="13"/>
      <c r="AS85" s="191"/>
      <c r="AT85" s="13"/>
      <c r="AU85" s="191"/>
      <c r="AV85" s="13"/>
      <c r="AW85" s="191"/>
      <c r="AX85" s="13"/>
      <c r="AY85" s="191"/>
      <c r="AZ85" s="13"/>
      <c r="BA85" s="191"/>
      <c r="BB85" s="13"/>
      <c r="BC85" s="191"/>
    </row>
    <row r="86" spans="1:55" s="27" customFormat="1" ht="12.75" customHeight="1">
      <c r="A86" s="1226" t="s">
        <v>4206</v>
      </c>
      <c r="B86" s="1226" t="s">
        <v>3960</v>
      </c>
      <c r="C86" s="1226" t="s">
        <v>4207</v>
      </c>
      <c r="D86" s="61">
        <f t="shared" si="2"/>
        <v>39572.281799999997</v>
      </c>
      <c r="E86" s="871">
        <f t="shared" si="3"/>
        <v>12.475303067024782</v>
      </c>
      <c r="F86" s="61">
        <v>1968.1532</v>
      </c>
      <c r="G86" s="871">
        <v>13.012055802363399</v>
      </c>
      <c r="H86" s="61">
        <v>3050.1177000000002</v>
      </c>
      <c r="I86" s="871">
        <v>12.0862535153971</v>
      </c>
      <c r="J86" s="61">
        <v>3134.7765000000004</v>
      </c>
      <c r="K86" s="871">
        <v>12.2787529790401</v>
      </c>
      <c r="L86" s="61">
        <v>4608.2759999999998</v>
      </c>
      <c r="M86" s="871">
        <v>11.613932038141799</v>
      </c>
      <c r="N86" s="61">
        <v>3668.4892999999997</v>
      </c>
      <c r="O86" s="871">
        <v>12.289375498791799</v>
      </c>
      <c r="P86" s="61">
        <v>3818.8121000000001</v>
      </c>
      <c r="Q86" s="871">
        <v>11.598713243576499</v>
      </c>
      <c r="R86" s="61">
        <v>3896.2349000000004</v>
      </c>
      <c r="S86" s="871">
        <v>12.123503549028799</v>
      </c>
      <c r="T86" s="61">
        <v>3205.9097000000002</v>
      </c>
      <c r="U86" s="871">
        <v>12.526023540837699</v>
      </c>
      <c r="V86" s="61">
        <v>2552.9014000000002</v>
      </c>
      <c r="W86" s="871">
        <v>13.873239063208601</v>
      </c>
      <c r="X86" s="61">
        <v>2785.8784000000001</v>
      </c>
      <c r="Y86" s="871">
        <v>13.863358932679898</v>
      </c>
      <c r="Z86" s="61">
        <v>2840.0415999999996</v>
      </c>
      <c r="AA86" s="871">
        <v>12.6782410011177</v>
      </c>
      <c r="AB86" s="61">
        <v>4042.6910000000003</v>
      </c>
      <c r="AC86" s="871">
        <v>11.760187640114003</v>
      </c>
      <c r="AD86" s="61"/>
      <c r="AE86" s="871"/>
      <c r="AF86" s="61">
        <v>1963.1928</v>
      </c>
      <c r="AG86" s="871">
        <v>12.128081210363</v>
      </c>
      <c r="AH86" s="61">
        <v>2468.9531999999999</v>
      </c>
      <c r="AI86" s="871">
        <v>13.775488831460997</v>
      </c>
      <c r="AJ86" s="61">
        <v>3546.7497999999996</v>
      </c>
      <c r="AK86" s="871">
        <v>12.9564313823321</v>
      </c>
      <c r="AL86" s="61">
        <v>4171.6541999999999</v>
      </c>
      <c r="AM86" s="871">
        <v>12.787952486809699</v>
      </c>
      <c r="AN86" s="61">
        <v>3632.2567000000004</v>
      </c>
      <c r="AO86" s="871">
        <v>13.817080650164398</v>
      </c>
      <c r="AP86" s="61"/>
      <c r="AQ86" s="871"/>
      <c r="AR86" s="61"/>
      <c r="AS86" s="871"/>
      <c r="AT86" s="61"/>
      <c r="AU86" s="871"/>
      <c r="AV86" s="61"/>
      <c r="AW86" s="871"/>
      <c r="AX86" s="61"/>
      <c r="AY86" s="871"/>
      <c r="AZ86" s="61"/>
      <c r="BA86" s="871"/>
      <c r="BB86" s="61"/>
      <c r="BC86" s="871"/>
    </row>
    <row r="87" spans="1:55" s="20" customFormat="1" ht="12.75" customHeight="1">
      <c r="A87" s="1227" t="s">
        <v>976</v>
      </c>
      <c r="B87" s="1227" t="s">
        <v>204</v>
      </c>
      <c r="C87" s="1227" t="s">
        <v>977</v>
      </c>
      <c r="D87" s="13">
        <f t="shared" si="2"/>
        <v>3749.165</v>
      </c>
      <c r="E87" s="191">
        <f t="shared" si="3"/>
        <v>9.7703473674110981</v>
      </c>
      <c r="F87" s="13">
        <v>116.71010000000003</v>
      </c>
      <c r="G87" s="191">
        <v>10.997209050459197</v>
      </c>
      <c r="H87" s="13">
        <v>261.66980000000001</v>
      </c>
      <c r="I87" s="191">
        <v>10.0077658407657</v>
      </c>
      <c r="J87" s="13">
        <v>160.43290000000002</v>
      </c>
      <c r="K87" s="191">
        <v>10.555838017015198</v>
      </c>
      <c r="L87" s="13">
        <v>719.00310000000002</v>
      </c>
      <c r="M87" s="191">
        <v>9.2201639770398796</v>
      </c>
      <c r="N87" s="13">
        <v>246.48620000000003</v>
      </c>
      <c r="O87" s="191">
        <v>8.3355217290055208</v>
      </c>
      <c r="P87" s="13">
        <v>472.40160000000003</v>
      </c>
      <c r="Q87" s="191">
        <v>9.7666140631191798</v>
      </c>
      <c r="R87" s="13">
        <v>673.75800000000004</v>
      </c>
      <c r="S87" s="191">
        <v>10.372613404219299</v>
      </c>
      <c r="T87" s="13">
        <v>246.79760000000002</v>
      </c>
      <c r="U87" s="191">
        <v>9.529792044168989</v>
      </c>
      <c r="V87" s="13">
        <v>101.78469999999999</v>
      </c>
      <c r="W87" s="191">
        <v>9.6954403657917201</v>
      </c>
      <c r="X87" s="13">
        <v>61.8842</v>
      </c>
      <c r="Y87" s="191">
        <v>11.433378115900299</v>
      </c>
      <c r="Z87" s="13">
        <v>159.86180000000002</v>
      </c>
      <c r="AA87" s="191">
        <v>7.90051054097977</v>
      </c>
      <c r="AB87" s="13">
        <v>528.375</v>
      </c>
      <c r="AC87" s="191">
        <v>9.42932126046842</v>
      </c>
      <c r="AD87" s="13"/>
      <c r="AE87" s="191"/>
      <c r="AF87" s="13">
        <v>42.508800000000001</v>
      </c>
      <c r="AG87" s="191">
        <v>9.0233786886480001</v>
      </c>
      <c r="AH87" s="13">
        <v>105.0968</v>
      </c>
      <c r="AI87" s="191">
        <v>12.462463538376001</v>
      </c>
      <c r="AJ87" s="13">
        <v>140.7517</v>
      </c>
      <c r="AK87" s="191">
        <v>10.4738896226475</v>
      </c>
      <c r="AL87" s="13">
        <v>327.73760000000004</v>
      </c>
      <c r="AM87" s="191">
        <v>11.060310382452299</v>
      </c>
      <c r="AN87" s="13">
        <v>184.13929999999999</v>
      </c>
      <c r="AO87" s="191">
        <v>10.9381216502941</v>
      </c>
      <c r="AP87" s="13"/>
      <c r="AQ87" s="191"/>
      <c r="AR87" s="13"/>
      <c r="AS87" s="191"/>
      <c r="AT87" s="13"/>
      <c r="AU87" s="191"/>
      <c r="AV87" s="13"/>
      <c r="AW87" s="191"/>
      <c r="AX87" s="13"/>
      <c r="AY87" s="191"/>
      <c r="AZ87" s="13"/>
      <c r="BA87" s="191"/>
      <c r="BB87" s="13"/>
      <c r="BC87" s="191"/>
    </row>
    <row r="88" spans="1:55" s="20" customFormat="1" ht="12.75" customHeight="1">
      <c r="A88" s="1228" t="s">
        <v>978</v>
      </c>
      <c r="B88" s="1228" t="s">
        <v>125</v>
      </c>
      <c r="C88" s="1228" t="s">
        <v>939</v>
      </c>
      <c r="D88" s="13">
        <f t="shared" si="2"/>
        <v>3171.1363000000001</v>
      </c>
      <c r="E88" s="191">
        <f t="shared" si="3"/>
        <v>14.114212376253585</v>
      </c>
      <c r="F88" s="13">
        <v>170.7097</v>
      </c>
      <c r="G88" s="191">
        <v>13.925397736625401</v>
      </c>
      <c r="H88" s="13">
        <v>209.83520000000001</v>
      </c>
      <c r="I88" s="191">
        <v>14.030955912068098</v>
      </c>
      <c r="J88" s="13">
        <v>286.73430000000002</v>
      </c>
      <c r="K88" s="191">
        <v>12.9004067528719</v>
      </c>
      <c r="L88" s="13">
        <v>638.54010000000005</v>
      </c>
      <c r="M88" s="191">
        <v>11.257166229654199</v>
      </c>
      <c r="N88" s="13">
        <v>256.80099999999999</v>
      </c>
      <c r="O88" s="191">
        <v>13.998130458993499</v>
      </c>
      <c r="P88" s="13">
        <v>327.30340000000001</v>
      </c>
      <c r="Q88" s="191">
        <v>11.980772482045699</v>
      </c>
      <c r="R88" s="13">
        <v>195.90110000000001</v>
      </c>
      <c r="S88" s="191">
        <v>12.598403148323298</v>
      </c>
      <c r="T88" s="13">
        <v>191.24340000000001</v>
      </c>
      <c r="U88" s="191">
        <v>14.7889435138677</v>
      </c>
      <c r="V88" s="13">
        <v>243.0909</v>
      </c>
      <c r="W88" s="191">
        <v>16.390443484309795</v>
      </c>
      <c r="X88" s="13">
        <v>226.41220000000001</v>
      </c>
      <c r="Y88" s="191">
        <v>14.649922398174702</v>
      </c>
      <c r="Z88" s="13">
        <v>222.6643</v>
      </c>
      <c r="AA88" s="191">
        <v>16.783297367382197</v>
      </c>
      <c r="AB88" s="13">
        <v>201.9007</v>
      </c>
      <c r="AC88" s="191">
        <v>16.0667090307265</v>
      </c>
      <c r="AD88" s="13"/>
      <c r="AE88" s="191"/>
      <c r="AF88" s="13">
        <v>184.63800000000001</v>
      </c>
      <c r="AG88" s="191">
        <v>15.102014184512401</v>
      </c>
      <c r="AH88" s="13">
        <v>363.23050000000001</v>
      </c>
      <c r="AI88" s="191">
        <v>14.145011308246399</v>
      </c>
      <c r="AJ88" s="13">
        <v>499.233</v>
      </c>
      <c r="AK88" s="191">
        <v>13.668724062712199</v>
      </c>
      <c r="AL88" s="13">
        <v>778.77449999999999</v>
      </c>
      <c r="AM88" s="191">
        <v>13.000234707222699</v>
      </c>
      <c r="AN88" s="13">
        <v>685.8415</v>
      </c>
      <c r="AO88" s="191">
        <v>13.387602558316999</v>
      </c>
      <c r="AP88" s="13"/>
      <c r="AQ88" s="191"/>
      <c r="AR88" s="13"/>
      <c r="AS88" s="191"/>
      <c r="AT88" s="13"/>
      <c r="AU88" s="191"/>
      <c r="AV88" s="13"/>
      <c r="AW88" s="191"/>
      <c r="AX88" s="13"/>
      <c r="AY88" s="191"/>
      <c r="AZ88" s="13"/>
      <c r="BA88" s="191"/>
      <c r="BB88" s="13"/>
      <c r="BC88" s="191"/>
    </row>
    <row r="89" spans="1:55" s="20" customFormat="1" ht="12.75" customHeight="1">
      <c r="A89" s="1227" t="s">
        <v>4909</v>
      </c>
      <c r="B89" s="1227" t="s">
        <v>4909</v>
      </c>
      <c r="C89" s="1227" t="s">
        <v>4911</v>
      </c>
      <c r="D89" s="13">
        <f t="shared" si="2"/>
        <v>820.88130000000001</v>
      </c>
      <c r="E89" s="191">
        <f t="shared" si="3"/>
        <v>14.435647116298384</v>
      </c>
      <c r="F89" s="13">
        <v>30.0092</v>
      </c>
      <c r="G89" s="191">
        <v>15.326204963811099</v>
      </c>
      <c r="H89" s="13">
        <v>100.41080000000002</v>
      </c>
      <c r="I89" s="191">
        <v>11.301866133921799</v>
      </c>
      <c r="J89" s="13">
        <v>98.639300000000006</v>
      </c>
      <c r="K89" s="191">
        <v>12.350341131780102</v>
      </c>
      <c r="L89" s="13">
        <v>59.300200000000004</v>
      </c>
      <c r="M89" s="191">
        <v>14.540011669437899</v>
      </c>
      <c r="N89" s="13">
        <v>102.3317</v>
      </c>
      <c r="O89" s="191">
        <v>13.954301159855596</v>
      </c>
      <c r="P89" s="13">
        <v>46.220200000000006</v>
      </c>
      <c r="Q89" s="191">
        <v>16.319691065811099</v>
      </c>
      <c r="R89" s="13">
        <v>62.239800000000002</v>
      </c>
      <c r="S89" s="191">
        <v>10.754667688520898</v>
      </c>
      <c r="T89" s="13">
        <v>71.965900000000005</v>
      </c>
      <c r="U89" s="191">
        <v>13.111177335376901</v>
      </c>
      <c r="V89" s="13">
        <v>29.887700000000006</v>
      </c>
      <c r="W89" s="191">
        <v>20.057479431337999</v>
      </c>
      <c r="X89" s="13">
        <v>84.681200000000004</v>
      </c>
      <c r="Y89" s="191">
        <v>12.195496249462701</v>
      </c>
      <c r="Z89" s="13">
        <v>66.830700000000007</v>
      </c>
      <c r="AA89" s="191">
        <v>17.037824383105399</v>
      </c>
      <c r="AB89" s="13">
        <v>68.36460000000001</v>
      </c>
      <c r="AC89" s="191">
        <v>16.278704183159096</v>
      </c>
      <c r="AD89" s="13"/>
      <c r="AE89" s="191"/>
      <c r="AF89" s="13">
        <v>57.919200000000004</v>
      </c>
      <c r="AG89" s="191">
        <v>15.679046654649902</v>
      </c>
      <c r="AH89" s="13">
        <v>54.581500000000005</v>
      </c>
      <c r="AI89" s="191">
        <v>17.413752828339298</v>
      </c>
      <c r="AJ89" s="13">
        <v>119.71850000000001</v>
      </c>
      <c r="AK89" s="191">
        <v>17.6290450849284</v>
      </c>
      <c r="AL89" s="13">
        <v>71.176200000000009</v>
      </c>
      <c r="AM89" s="191">
        <v>17.297142837071902</v>
      </c>
      <c r="AN89" s="13">
        <v>106.19760000000001</v>
      </c>
      <c r="AO89" s="191">
        <v>15.109174670613999</v>
      </c>
      <c r="AP89" s="13"/>
      <c r="AQ89" s="191"/>
      <c r="AR89" s="13"/>
      <c r="AS89" s="191"/>
      <c r="AT89" s="13"/>
      <c r="AU89" s="191"/>
      <c r="AV89" s="13"/>
      <c r="AW89" s="191"/>
      <c r="AX89" s="13"/>
      <c r="AY89" s="191"/>
      <c r="AZ89" s="13"/>
      <c r="BA89" s="191"/>
      <c r="BB89" s="13"/>
      <c r="BC89" s="191"/>
    </row>
    <row r="90" spans="1:55" s="20" customFormat="1" ht="12.75" customHeight="1">
      <c r="A90" s="1227" t="s">
        <v>4910</v>
      </c>
      <c r="B90" s="1227" t="s">
        <v>103</v>
      </c>
      <c r="C90" s="1227" t="s">
        <v>5005</v>
      </c>
      <c r="D90" s="13">
        <f>L90+R90+T90+X90</f>
        <v>38.679700000000004</v>
      </c>
      <c r="E90" s="191">
        <f t="shared" ref="E90:E97" si="4">AVERAGE(G90,I90,K90,M90,O90,Q90,S90,U90,W90,Y90,AA90,AC90)</f>
        <v>9.4192783214873863</v>
      </c>
      <c r="F90" s="13" t="s">
        <v>11</v>
      </c>
      <c r="G90" s="13" t="s">
        <v>11</v>
      </c>
      <c r="H90" s="13" t="s">
        <v>11</v>
      </c>
      <c r="I90" s="13" t="s">
        <v>11</v>
      </c>
      <c r="J90" s="13" t="s">
        <v>11</v>
      </c>
      <c r="K90" s="13" t="s">
        <v>11</v>
      </c>
      <c r="L90" s="13">
        <v>15.077500000000001</v>
      </c>
      <c r="M90" s="191">
        <v>11</v>
      </c>
      <c r="N90" s="13" t="s">
        <v>11</v>
      </c>
      <c r="O90" s="13" t="s">
        <v>11</v>
      </c>
      <c r="P90" s="13" t="s">
        <v>11</v>
      </c>
      <c r="Q90" s="13" t="s">
        <v>11</v>
      </c>
      <c r="R90" s="13">
        <v>11.719900000000001</v>
      </c>
      <c r="S90" s="13">
        <v>8.6771132859495417</v>
      </c>
      <c r="T90" s="13">
        <v>4.9138999999999999</v>
      </c>
      <c r="U90" s="13">
        <v>11</v>
      </c>
      <c r="V90" s="13" t="s">
        <v>11</v>
      </c>
      <c r="W90" s="13" t="s">
        <v>11</v>
      </c>
      <c r="X90" s="13">
        <v>6.9683999999999999</v>
      </c>
      <c r="Y90" s="191">
        <v>7</v>
      </c>
      <c r="Z90" s="13" t="s">
        <v>11</v>
      </c>
      <c r="AA90" s="13" t="s">
        <v>11</v>
      </c>
      <c r="AB90" s="13" t="s">
        <v>11</v>
      </c>
      <c r="AC90" s="13" t="s">
        <v>11</v>
      </c>
      <c r="AD90" s="13"/>
      <c r="AE90" s="191"/>
      <c r="AF90" s="13">
        <v>2.7938000000000001</v>
      </c>
      <c r="AG90" s="191">
        <v>9</v>
      </c>
      <c r="AH90" s="13">
        <v>1.0450000000000002</v>
      </c>
      <c r="AI90" s="191">
        <v>9</v>
      </c>
      <c r="AJ90" s="13" t="s">
        <v>11</v>
      </c>
      <c r="AK90" s="13" t="s">
        <v>11</v>
      </c>
      <c r="AL90" s="13" t="s">
        <v>11</v>
      </c>
      <c r="AM90" s="13" t="s">
        <v>11</v>
      </c>
      <c r="AN90" s="13" t="s">
        <v>11</v>
      </c>
      <c r="AO90" s="13" t="s">
        <v>11</v>
      </c>
      <c r="AP90" s="13"/>
      <c r="AQ90" s="191"/>
      <c r="AR90" s="13"/>
      <c r="AS90" s="191"/>
      <c r="AT90" s="13"/>
      <c r="AU90" s="191"/>
      <c r="AV90" s="13"/>
      <c r="AW90" s="191"/>
      <c r="AX90" s="13"/>
      <c r="AY90" s="191"/>
      <c r="AZ90" s="13"/>
      <c r="BA90" s="191"/>
      <c r="BB90" s="13"/>
      <c r="BC90" s="191"/>
    </row>
    <row r="91" spans="1:55" s="20" customFormat="1" ht="12.75" customHeight="1">
      <c r="A91" s="1227" t="s">
        <v>980</v>
      </c>
      <c r="B91" s="1227" t="s">
        <v>205</v>
      </c>
      <c r="C91" s="1227" t="s">
        <v>981</v>
      </c>
      <c r="D91" s="13">
        <f t="shared" ref="D91:D97" si="5">F91+H91+J91+L91+N91+P91+R91+T91+V91+X91+Z91+AB91</f>
        <v>10900.647900000002</v>
      </c>
      <c r="E91" s="191">
        <f t="shared" si="4"/>
        <v>12.670742147978117</v>
      </c>
      <c r="F91" s="13">
        <v>724.26690000000008</v>
      </c>
      <c r="G91" s="191">
        <v>13.2284750014118</v>
      </c>
      <c r="H91" s="13">
        <v>1185.0902000000001</v>
      </c>
      <c r="I91" s="191">
        <v>11.5863699311664</v>
      </c>
      <c r="J91" s="13">
        <v>918.71640000000002</v>
      </c>
      <c r="K91" s="191">
        <v>12.922292277573399</v>
      </c>
      <c r="L91" s="13">
        <v>1446.5515</v>
      </c>
      <c r="M91" s="191">
        <v>11.893400167916603</v>
      </c>
      <c r="N91" s="13">
        <v>1043.6210000000001</v>
      </c>
      <c r="O91" s="191">
        <v>12.118159402694998</v>
      </c>
      <c r="P91" s="13">
        <v>827.18450000000007</v>
      </c>
      <c r="Q91" s="191">
        <v>11.756561456361899</v>
      </c>
      <c r="R91" s="13">
        <v>767.01850000000002</v>
      </c>
      <c r="S91" s="191">
        <v>13.0556628242995</v>
      </c>
      <c r="T91" s="13">
        <v>810.22630000000004</v>
      </c>
      <c r="U91" s="191">
        <v>12.569340126332598</v>
      </c>
      <c r="V91" s="13">
        <v>637.35320000000002</v>
      </c>
      <c r="W91" s="191">
        <v>14.150556382238301</v>
      </c>
      <c r="X91" s="13">
        <v>880.82810000000018</v>
      </c>
      <c r="Y91" s="191">
        <v>13.377185701727699</v>
      </c>
      <c r="Z91" s="13">
        <v>704.89830000000006</v>
      </c>
      <c r="AA91" s="191">
        <v>13.0571779872359</v>
      </c>
      <c r="AB91" s="13">
        <v>954.89300000000003</v>
      </c>
      <c r="AC91" s="191">
        <v>12.3337245167783</v>
      </c>
      <c r="AD91" s="13"/>
      <c r="AE91" s="191"/>
      <c r="AF91" s="13">
        <v>341.29310000000004</v>
      </c>
      <c r="AG91" s="191">
        <v>15.361653953742399</v>
      </c>
      <c r="AH91" s="13">
        <v>664.56119999999999</v>
      </c>
      <c r="AI91" s="191">
        <v>14.136129278988898</v>
      </c>
      <c r="AJ91" s="13">
        <v>847.99070000000006</v>
      </c>
      <c r="AK91" s="191">
        <v>13.983838510257197</v>
      </c>
      <c r="AL91" s="13">
        <v>958.73710000000005</v>
      </c>
      <c r="AM91" s="191">
        <v>13.1678474829022</v>
      </c>
      <c r="AN91" s="13">
        <v>733.68219999999997</v>
      </c>
      <c r="AO91" s="191">
        <v>14.6030909540943</v>
      </c>
      <c r="AP91" s="13"/>
      <c r="AQ91" s="191"/>
      <c r="AR91" s="13"/>
      <c r="AS91" s="191"/>
      <c r="AT91" s="13"/>
      <c r="AU91" s="191"/>
      <c r="AV91" s="13"/>
      <c r="AW91" s="191"/>
      <c r="AX91" s="13"/>
      <c r="AY91" s="191"/>
      <c r="AZ91" s="13"/>
      <c r="BA91" s="191"/>
      <c r="BB91" s="13"/>
      <c r="BC91" s="191"/>
    </row>
    <row r="92" spans="1:55" s="20" customFormat="1" ht="12.75" customHeight="1">
      <c r="A92" s="1227" t="s">
        <v>982</v>
      </c>
      <c r="B92" s="1227" t="s">
        <v>206</v>
      </c>
      <c r="C92" s="1227" t="s">
        <v>983</v>
      </c>
      <c r="D92" s="13">
        <f>J92+L92+N92+P92+R92+T92+V92+X92+Z92+AB92</f>
        <v>109.73519999999999</v>
      </c>
      <c r="E92" s="191">
        <f t="shared" si="4"/>
        <v>10.621383886979739</v>
      </c>
      <c r="F92" s="13" t="s">
        <v>11</v>
      </c>
      <c r="G92" s="13" t="s">
        <v>11</v>
      </c>
      <c r="H92" s="13" t="s">
        <v>11</v>
      </c>
      <c r="I92" s="13" t="s">
        <v>11</v>
      </c>
      <c r="J92" s="13">
        <v>2</v>
      </c>
      <c r="K92" s="191">
        <v>6</v>
      </c>
      <c r="L92" s="13">
        <v>9.4444999999999997</v>
      </c>
      <c r="M92" s="191">
        <v>8.4471385462438491</v>
      </c>
      <c r="N92" s="13">
        <v>2</v>
      </c>
      <c r="O92" s="191">
        <v>6</v>
      </c>
      <c r="P92" s="13">
        <v>4.5600000000000005</v>
      </c>
      <c r="Q92" s="191">
        <v>14</v>
      </c>
      <c r="R92" s="13">
        <v>17.334400000000002</v>
      </c>
      <c r="S92" s="191">
        <v>13.057688757614896</v>
      </c>
      <c r="T92" s="13">
        <v>1</v>
      </c>
      <c r="U92" s="191">
        <v>14</v>
      </c>
      <c r="V92" s="13">
        <v>6.4</v>
      </c>
      <c r="W92" s="191">
        <v>14</v>
      </c>
      <c r="X92" s="13">
        <v>45.959700000000005</v>
      </c>
      <c r="Y92" s="191">
        <v>10.5096917516868</v>
      </c>
      <c r="Z92" s="13">
        <v>5.9865999999999993</v>
      </c>
      <c r="AA92" s="191">
        <v>9.9193198142518302</v>
      </c>
      <c r="AB92" s="13">
        <v>15.05</v>
      </c>
      <c r="AC92" s="191">
        <v>10.28</v>
      </c>
      <c r="AD92" s="13"/>
      <c r="AE92" s="191"/>
      <c r="AF92" s="13">
        <v>0.7</v>
      </c>
      <c r="AG92" s="191">
        <v>14</v>
      </c>
      <c r="AH92" s="13">
        <v>17.4161</v>
      </c>
      <c r="AI92" s="191">
        <v>5</v>
      </c>
      <c r="AJ92" s="13">
        <v>81.900000000000006</v>
      </c>
      <c r="AK92" s="191">
        <v>6.37</v>
      </c>
      <c r="AL92" s="13">
        <v>45.108800000000002</v>
      </c>
      <c r="AM92" s="191">
        <v>6</v>
      </c>
      <c r="AN92" s="13">
        <v>53.663500000000006</v>
      </c>
      <c r="AO92" s="191">
        <v>8.55010314273202</v>
      </c>
      <c r="AP92" s="13"/>
      <c r="AQ92" s="191"/>
      <c r="AR92" s="13"/>
      <c r="AS92" s="191"/>
      <c r="AT92" s="13"/>
      <c r="AU92" s="191"/>
      <c r="AV92" s="13"/>
      <c r="AW92" s="191"/>
      <c r="AX92" s="13"/>
      <c r="AY92" s="191"/>
      <c r="AZ92" s="13"/>
      <c r="BA92" s="191"/>
      <c r="BB92" s="13"/>
      <c r="BC92" s="191"/>
    </row>
    <row r="93" spans="1:55" s="20" customFormat="1" ht="12.75" customHeight="1">
      <c r="A93" s="1227" t="s">
        <v>984</v>
      </c>
      <c r="B93" s="1227" t="s">
        <v>141</v>
      </c>
      <c r="C93" s="1227" t="s">
        <v>985</v>
      </c>
      <c r="D93" s="13">
        <f t="shared" si="5"/>
        <v>5918.0525000000016</v>
      </c>
      <c r="E93" s="191">
        <f t="shared" si="4"/>
        <v>11.202675693992767</v>
      </c>
      <c r="F93" s="13">
        <v>198.54260000000002</v>
      </c>
      <c r="G93" s="191">
        <v>11.662366393912398</v>
      </c>
      <c r="H93" s="13">
        <v>216.8228</v>
      </c>
      <c r="I93" s="191">
        <v>11.542858163440401</v>
      </c>
      <c r="J93" s="13">
        <v>469.9622</v>
      </c>
      <c r="K93" s="191">
        <v>10.221282986163601</v>
      </c>
      <c r="L93" s="13">
        <v>376.15300000000002</v>
      </c>
      <c r="M93" s="191">
        <v>11.4351589433023</v>
      </c>
      <c r="N93" s="13">
        <v>596.07709999999997</v>
      </c>
      <c r="O93" s="191">
        <v>11.462673768208798</v>
      </c>
      <c r="P93" s="13">
        <v>864.7274000000001</v>
      </c>
      <c r="Q93" s="191">
        <v>9.4093734730737104</v>
      </c>
      <c r="R93" s="13">
        <v>962.86570000000006</v>
      </c>
      <c r="S93" s="191">
        <v>10.232104080558701</v>
      </c>
      <c r="T93" s="13">
        <v>586.01229999999998</v>
      </c>
      <c r="U93" s="191">
        <v>10.916647855343699</v>
      </c>
      <c r="V93" s="13">
        <v>216.8296</v>
      </c>
      <c r="W93" s="191">
        <v>12.253464439356998</v>
      </c>
      <c r="X93" s="13">
        <v>413.91300000000001</v>
      </c>
      <c r="Y93" s="191">
        <v>14.108553478629601</v>
      </c>
      <c r="Z93" s="13">
        <v>280.44740000000002</v>
      </c>
      <c r="AA93" s="191">
        <v>10.334075573530001</v>
      </c>
      <c r="AB93" s="13">
        <v>735.69939999999997</v>
      </c>
      <c r="AC93" s="191">
        <v>10.853549172393</v>
      </c>
      <c r="AD93" s="13"/>
      <c r="AE93" s="191"/>
      <c r="AF93" s="13">
        <v>179.4495</v>
      </c>
      <c r="AG93" s="191">
        <v>10.245754070086599</v>
      </c>
      <c r="AH93" s="13">
        <v>314.98450000000003</v>
      </c>
      <c r="AI93" s="191">
        <v>10.523515125347398</v>
      </c>
      <c r="AJ93" s="13">
        <v>618.32920000000001</v>
      </c>
      <c r="AK93" s="191">
        <v>10.257689444393099</v>
      </c>
      <c r="AL93" s="13">
        <v>645.19410000000005</v>
      </c>
      <c r="AM93" s="191">
        <v>10.416399043326701</v>
      </c>
      <c r="AN93" s="13">
        <v>358.03020000000004</v>
      </c>
      <c r="AO93" s="191">
        <v>12.439785942638398</v>
      </c>
      <c r="AP93" s="13"/>
      <c r="AQ93" s="191"/>
      <c r="AR93" s="13"/>
      <c r="AS93" s="191"/>
      <c r="AT93" s="13"/>
      <c r="AU93" s="191"/>
      <c r="AV93" s="13"/>
      <c r="AW93" s="191"/>
      <c r="AX93" s="13"/>
      <c r="AY93" s="191"/>
      <c r="AZ93" s="13"/>
      <c r="BA93" s="191"/>
      <c r="BB93" s="13"/>
      <c r="BC93" s="191"/>
    </row>
    <row r="94" spans="1:55" s="20" customFormat="1" ht="12.75" customHeight="1">
      <c r="A94" s="1227" t="s">
        <v>986</v>
      </c>
      <c r="B94" s="1227" t="s">
        <v>207</v>
      </c>
      <c r="C94" s="1227" t="s">
        <v>987</v>
      </c>
      <c r="D94" s="13">
        <f t="shared" si="5"/>
        <v>4901.9416000000001</v>
      </c>
      <c r="E94" s="191">
        <f t="shared" si="4"/>
        <v>13.965792919521249</v>
      </c>
      <c r="F94" s="13">
        <v>300.0147</v>
      </c>
      <c r="G94" s="191">
        <v>12.673908428487</v>
      </c>
      <c r="H94" s="13">
        <v>445.44650000000001</v>
      </c>
      <c r="I94" s="191">
        <v>12.593550843928499</v>
      </c>
      <c r="J94" s="13">
        <v>340.62450000000007</v>
      </c>
      <c r="K94" s="191">
        <v>13.605671247957797</v>
      </c>
      <c r="L94" s="13">
        <v>407.9545</v>
      </c>
      <c r="M94" s="191">
        <v>13.802880679095299</v>
      </c>
      <c r="N94" s="13">
        <v>386.88280000000009</v>
      </c>
      <c r="O94" s="191">
        <v>14.285415074022399</v>
      </c>
      <c r="P94" s="13">
        <v>359.81909999999993</v>
      </c>
      <c r="Q94" s="191">
        <v>15.009672379815299</v>
      </c>
      <c r="R94" s="13">
        <v>379.38480000000004</v>
      </c>
      <c r="S94" s="191">
        <v>15.176677049265002</v>
      </c>
      <c r="T94" s="13">
        <v>366.7296</v>
      </c>
      <c r="U94" s="191">
        <v>14.2718929396482</v>
      </c>
      <c r="V94" s="13">
        <v>403.46389999999997</v>
      </c>
      <c r="W94" s="191">
        <v>14.387479085489399</v>
      </c>
      <c r="X94" s="13">
        <v>452.61510000000004</v>
      </c>
      <c r="Y94" s="191">
        <v>14.692949183533596</v>
      </c>
      <c r="Z94" s="13">
        <v>385.17750000000001</v>
      </c>
      <c r="AA94" s="191">
        <v>15.3635765796289</v>
      </c>
      <c r="AB94" s="13">
        <v>673.82860000000005</v>
      </c>
      <c r="AC94" s="191">
        <v>11.725841543383599</v>
      </c>
      <c r="AD94" s="13"/>
      <c r="AE94" s="191"/>
      <c r="AF94" s="13">
        <v>275.7595</v>
      </c>
      <c r="AG94" s="191">
        <v>12.397416850552696</v>
      </c>
      <c r="AH94" s="13">
        <v>450.54070000000002</v>
      </c>
      <c r="AI94" s="191">
        <v>13.292636898286899</v>
      </c>
      <c r="AJ94" s="13">
        <v>341.09390000000002</v>
      </c>
      <c r="AK94" s="191">
        <v>13.9380424158861</v>
      </c>
      <c r="AL94" s="13">
        <v>416.52890000000002</v>
      </c>
      <c r="AM94" s="191">
        <v>14.368303464657599</v>
      </c>
      <c r="AN94" s="13">
        <v>545.5625</v>
      </c>
      <c r="AO94" s="191">
        <v>13.554193264749699</v>
      </c>
      <c r="AP94" s="13"/>
      <c r="AQ94" s="191"/>
      <c r="AR94" s="13"/>
      <c r="AS94" s="191"/>
      <c r="AT94" s="13"/>
      <c r="AU94" s="191"/>
      <c r="AV94" s="13"/>
      <c r="AW94" s="191"/>
      <c r="AX94" s="13"/>
      <c r="AY94" s="191"/>
      <c r="AZ94" s="13"/>
      <c r="BA94" s="191"/>
      <c r="BB94" s="13"/>
      <c r="BC94" s="191"/>
    </row>
    <row r="95" spans="1:55" s="20" customFormat="1" ht="12.75" customHeight="1">
      <c r="A95" s="1229" t="s">
        <v>988</v>
      </c>
      <c r="B95" s="1229" t="s">
        <v>208</v>
      </c>
      <c r="C95" s="1229" t="s">
        <v>989</v>
      </c>
      <c r="D95" s="13">
        <f t="shared" si="5"/>
        <v>1890.9568000000002</v>
      </c>
      <c r="E95" s="191">
        <f t="shared" si="4"/>
        <v>18.828079406198089</v>
      </c>
      <c r="F95" s="13">
        <v>73.896000000000001</v>
      </c>
      <c r="G95" s="191">
        <v>19.175232245317698</v>
      </c>
      <c r="H95" s="13">
        <v>112.9543</v>
      </c>
      <c r="I95" s="191">
        <v>19.534256677257996</v>
      </c>
      <c r="J95" s="13">
        <v>132.99190000000002</v>
      </c>
      <c r="K95" s="191">
        <v>19.698945003417499</v>
      </c>
      <c r="L95" s="13">
        <v>197.8862</v>
      </c>
      <c r="M95" s="191">
        <v>17.823140173493698</v>
      </c>
      <c r="N95" s="13">
        <v>169.2841</v>
      </c>
      <c r="O95" s="191">
        <v>18.789419094882497</v>
      </c>
      <c r="P95" s="13">
        <v>195.02470000000002</v>
      </c>
      <c r="Q95" s="191">
        <v>18.032402977674099</v>
      </c>
      <c r="R95" s="13">
        <v>196.7672</v>
      </c>
      <c r="S95" s="191">
        <v>18.154125377603602</v>
      </c>
      <c r="T95" s="13">
        <v>167.5522</v>
      </c>
      <c r="U95" s="191">
        <v>18.6984139092175</v>
      </c>
      <c r="V95" s="13">
        <v>225.68810000000002</v>
      </c>
      <c r="W95" s="191">
        <v>19.1153648420098</v>
      </c>
      <c r="X95" s="13">
        <v>142.7834</v>
      </c>
      <c r="Y95" s="191">
        <v>18.739702640502998</v>
      </c>
      <c r="Z95" s="13">
        <v>141.4418</v>
      </c>
      <c r="AA95" s="191">
        <v>19.3058339825992</v>
      </c>
      <c r="AB95" s="13">
        <v>134.68690000000001</v>
      </c>
      <c r="AC95" s="191">
        <v>18.870115950400496</v>
      </c>
      <c r="AD95" s="13"/>
      <c r="AE95" s="191"/>
      <c r="AF95" s="13">
        <v>88.790500000000009</v>
      </c>
      <c r="AG95" s="191">
        <v>19.141408529065597</v>
      </c>
      <c r="AH95" s="13">
        <v>126.25160000000001</v>
      </c>
      <c r="AI95" s="191">
        <v>19.138245741044095</v>
      </c>
      <c r="AJ95" s="13">
        <v>161.74540000000002</v>
      </c>
      <c r="AK95" s="191">
        <v>20.202664211779698</v>
      </c>
      <c r="AL95" s="13">
        <v>209.4135</v>
      </c>
      <c r="AM95" s="191">
        <v>19.474196286294799</v>
      </c>
      <c r="AN95" s="13">
        <v>290.64400000000001</v>
      </c>
      <c r="AO95" s="191">
        <v>19.332307486134201</v>
      </c>
      <c r="AP95" s="13"/>
      <c r="AQ95" s="191"/>
      <c r="AR95" s="13"/>
      <c r="AS95" s="191"/>
      <c r="AT95" s="13"/>
      <c r="AU95" s="191"/>
      <c r="AV95" s="13"/>
      <c r="AW95" s="191"/>
      <c r="AX95" s="13"/>
      <c r="AY95" s="191"/>
      <c r="AZ95" s="13"/>
      <c r="BA95" s="191"/>
      <c r="BB95" s="13"/>
      <c r="BC95" s="191"/>
    </row>
    <row r="96" spans="1:55" s="20" customFormat="1" ht="12.75" customHeight="1">
      <c r="A96" s="1229" t="s">
        <v>5008</v>
      </c>
      <c r="B96" s="1229" t="s">
        <v>5006</v>
      </c>
      <c r="C96" s="1229" t="s">
        <v>5007</v>
      </c>
      <c r="D96" s="13">
        <f t="shared" si="5"/>
        <v>2392.7277000000008</v>
      </c>
      <c r="E96" s="191">
        <f t="shared" si="4"/>
        <v>11.808929949070631</v>
      </c>
      <c r="F96" s="13">
        <v>87.091000000000008</v>
      </c>
      <c r="G96" s="191">
        <v>14.754509329322197</v>
      </c>
      <c r="H96" s="13">
        <v>113.7711</v>
      </c>
      <c r="I96" s="191">
        <v>13.0580283217794</v>
      </c>
      <c r="J96" s="13">
        <v>188.90180000000001</v>
      </c>
      <c r="K96" s="191">
        <v>12.059831330352599</v>
      </c>
      <c r="L96" s="13">
        <v>127.06610000000001</v>
      </c>
      <c r="M96" s="191">
        <v>12.292541094752998</v>
      </c>
      <c r="N96" s="13">
        <v>314.17760000000004</v>
      </c>
      <c r="O96" s="191">
        <v>10.3649792060287</v>
      </c>
      <c r="P96" s="13">
        <v>213.36370000000002</v>
      </c>
      <c r="Q96" s="191">
        <v>12.0045203940502</v>
      </c>
      <c r="R96" s="13">
        <v>248.13250000000005</v>
      </c>
      <c r="S96" s="191">
        <v>11.4359131593</v>
      </c>
      <c r="T96" s="13">
        <v>145.03040000000001</v>
      </c>
      <c r="U96" s="191">
        <v>10.5755251037024</v>
      </c>
      <c r="V96" s="13">
        <v>209.8948</v>
      </c>
      <c r="W96" s="191">
        <v>10.865443069575798</v>
      </c>
      <c r="X96" s="13">
        <v>108.73570000000001</v>
      </c>
      <c r="Y96" s="191">
        <v>14.1528198742455</v>
      </c>
      <c r="Z96" s="13">
        <v>429.6146</v>
      </c>
      <c r="AA96" s="191">
        <v>9.3772714521340816</v>
      </c>
      <c r="AB96" s="13">
        <v>206.94840000000005</v>
      </c>
      <c r="AC96" s="191">
        <v>10.765777053603699</v>
      </c>
      <c r="AD96" s="13"/>
      <c r="AE96" s="191"/>
      <c r="AF96" s="13">
        <v>42.125</v>
      </c>
      <c r="AG96" s="191">
        <v>12.621520949554901</v>
      </c>
      <c r="AH96" s="13">
        <v>127.626</v>
      </c>
      <c r="AI96" s="191">
        <v>13.382169189663498</v>
      </c>
      <c r="AJ96" s="13">
        <v>96.996100000000013</v>
      </c>
      <c r="AK96" s="191">
        <v>12.0300308981495</v>
      </c>
      <c r="AL96" s="13">
        <v>321.8827</v>
      </c>
      <c r="AM96" s="191">
        <v>11.772292331958202</v>
      </c>
      <c r="AN96" s="13">
        <v>160.95940000000002</v>
      </c>
      <c r="AO96" s="191">
        <v>14.4119780019061</v>
      </c>
      <c r="AP96" s="13"/>
      <c r="AQ96" s="191"/>
      <c r="AR96" s="13"/>
      <c r="AS96" s="191"/>
      <c r="AT96" s="13"/>
      <c r="AU96" s="191"/>
      <c r="AV96" s="13"/>
      <c r="AW96" s="191"/>
      <c r="AX96" s="13"/>
      <c r="AY96" s="191"/>
      <c r="AZ96" s="13"/>
      <c r="BA96" s="191"/>
      <c r="BB96" s="13"/>
      <c r="BC96" s="191"/>
    </row>
    <row r="97" spans="1:55" s="20" customFormat="1" ht="12.75" customHeight="1" thickBot="1">
      <c r="A97" s="1230" t="s">
        <v>990</v>
      </c>
      <c r="B97" s="1230" t="s">
        <v>209</v>
      </c>
      <c r="C97" s="1230" t="s">
        <v>991</v>
      </c>
      <c r="D97" s="146">
        <f t="shared" si="5"/>
        <v>5678.3577999999998</v>
      </c>
      <c r="E97" s="208">
        <f t="shared" si="4"/>
        <v>11.509533707772617</v>
      </c>
      <c r="F97" s="146">
        <v>266.91300000000001</v>
      </c>
      <c r="G97" s="208">
        <v>11.570685511758498</v>
      </c>
      <c r="H97" s="146">
        <v>404.11700000000002</v>
      </c>
      <c r="I97" s="208">
        <v>11.4601510478401</v>
      </c>
      <c r="J97" s="146">
        <v>535.77319999999997</v>
      </c>
      <c r="K97" s="208">
        <v>10.565173963535299</v>
      </c>
      <c r="L97" s="146">
        <v>611.29930000000002</v>
      </c>
      <c r="M97" s="208">
        <v>10.4191472605972</v>
      </c>
      <c r="N97" s="146">
        <v>550.82780000000002</v>
      </c>
      <c r="O97" s="208">
        <v>11.892594451478299</v>
      </c>
      <c r="P97" s="146">
        <v>508.2075000000001</v>
      </c>
      <c r="Q97" s="208">
        <v>11.0187418938131</v>
      </c>
      <c r="R97" s="146">
        <v>381.11300000000006</v>
      </c>
      <c r="S97" s="208">
        <v>12.459032289635898</v>
      </c>
      <c r="T97" s="146">
        <v>614.43810000000008</v>
      </c>
      <c r="U97" s="208">
        <v>12.179442772184901</v>
      </c>
      <c r="V97" s="146">
        <v>478.50850000000008</v>
      </c>
      <c r="W97" s="208">
        <v>11.873079312070699</v>
      </c>
      <c r="X97" s="146">
        <v>361.09739999999999</v>
      </c>
      <c r="Y97" s="208">
        <v>12.586727536670201</v>
      </c>
      <c r="Z97" s="146">
        <v>443.11860000000001</v>
      </c>
      <c r="AA97" s="208">
        <v>11.3503524541737</v>
      </c>
      <c r="AB97" s="146">
        <v>522.94439999999997</v>
      </c>
      <c r="AC97" s="208">
        <v>10.739275999513501</v>
      </c>
      <c r="AD97" s="146"/>
      <c r="AE97" s="208"/>
      <c r="AF97" s="146">
        <v>747.21540000000005</v>
      </c>
      <c r="AG97" s="208">
        <v>9.3190487722817306</v>
      </c>
      <c r="AH97" s="146">
        <v>243.61930000000001</v>
      </c>
      <c r="AI97" s="208">
        <v>15.1643585832485</v>
      </c>
      <c r="AJ97" s="146">
        <v>638.99130000000002</v>
      </c>
      <c r="AK97" s="208">
        <v>11.9459677228782</v>
      </c>
      <c r="AL97" s="146">
        <v>397.10079999999999</v>
      </c>
      <c r="AM97" s="208">
        <v>12.335944782785599</v>
      </c>
      <c r="AN97" s="146">
        <v>513.53650000000005</v>
      </c>
      <c r="AO97" s="208">
        <v>12.514819715833198</v>
      </c>
      <c r="AP97" s="146"/>
      <c r="AQ97" s="208"/>
      <c r="AR97" s="146"/>
      <c r="AS97" s="208"/>
      <c r="AT97" s="146"/>
      <c r="AU97" s="208"/>
      <c r="AV97" s="146"/>
      <c r="AW97" s="208"/>
      <c r="AX97" s="146"/>
      <c r="AY97" s="208"/>
      <c r="AZ97" s="146"/>
      <c r="BA97" s="208"/>
      <c r="BB97" s="146"/>
      <c r="BC97" s="208"/>
    </row>
    <row r="98" spans="1:55" s="20" customFormat="1" ht="5.0999999999999996" customHeight="1">
      <c r="A98" s="95"/>
      <c r="B98" s="95"/>
      <c r="C98" s="95"/>
      <c r="D98" s="95"/>
      <c r="E98" s="95"/>
      <c r="F98" s="95"/>
      <c r="G98" s="212"/>
      <c r="H98" s="212"/>
      <c r="I98" s="212"/>
      <c r="J98" s="212"/>
      <c r="K98" s="212"/>
      <c r="L98" s="212"/>
      <c r="M98" s="212"/>
      <c r="N98" s="212"/>
      <c r="O98" s="212"/>
      <c r="P98" s="212"/>
      <c r="Q98" s="212"/>
      <c r="R98" s="212"/>
      <c r="S98" s="212"/>
      <c r="T98" s="212"/>
      <c r="U98" s="212"/>
      <c r="V98" s="212"/>
      <c r="W98" s="212"/>
      <c r="X98" s="212"/>
      <c r="Y98" s="212"/>
      <c r="Z98" s="212"/>
      <c r="AA98" s="212"/>
      <c r="AB98" s="212"/>
      <c r="AC98" s="95"/>
      <c r="AD98" s="95"/>
      <c r="AE98" s="95"/>
      <c r="AF98" s="95"/>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95"/>
    </row>
    <row r="99" spans="1:55" s="20" customFormat="1" ht="12.75" customHeight="1">
      <c r="A99" s="95" t="s">
        <v>2543</v>
      </c>
      <c r="B99" s="95" t="s">
        <v>2544</v>
      </c>
      <c r="C99" s="95" t="s">
        <v>2545</v>
      </c>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row>
  </sheetData>
  <mergeCells count="31">
    <mergeCell ref="A6:A10"/>
    <mergeCell ref="B6:B10"/>
    <mergeCell ref="C6:C10"/>
    <mergeCell ref="F6:AC6"/>
    <mergeCell ref="F7:G7"/>
    <mergeCell ref="H7:I7"/>
    <mergeCell ref="J7:K7"/>
    <mergeCell ref="L7:M7"/>
    <mergeCell ref="N7:O7"/>
    <mergeCell ref="P7:Q7"/>
    <mergeCell ref="R7:S7"/>
    <mergeCell ref="T7:U7"/>
    <mergeCell ref="V7:W7"/>
    <mergeCell ref="X7:Y7"/>
    <mergeCell ref="D6:E7"/>
    <mergeCell ref="Z7:AA7"/>
    <mergeCell ref="AB7:AC7"/>
    <mergeCell ref="AD6:AE7"/>
    <mergeCell ref="AF6:BC6"/>
    <mergeCell ref="AF7:AG7"/>
    <mergeCell ref="AH7:AI7"/>
    <mergeCell ref="AJ7:AK7"/>
    <mergeCell ref="AL7:AM7"/>
    <mergeCell ref="AN7:AO7"/>
    <mergeCell ref="AP7:AQ7"/>
    <mergeCell ref="AR7:AS7"/>
    <mergeCell ref="AT7:AU7"/>
    <mergeCell ref="AV7:AW7"/>
    <mergeCell ref="AX7:AY7"/>
    <mergeCell ref="AZ7:BA7"/>
    <mergeCell ref="BB7:BC7"/>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9"/>
  <sheetViews>
    <sheetView zoomScale="80" zoomScaleNormal="80" workbookViewId="0">
      <pane xSplit="3" ySplit="10" topLeftCell="AB11"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55" width="14.5703125" style="24" customWidth="1"/>
    <col min="56" max="16384" width="9.140625" style="24"/>
  </cols>
  <sheetData>
    <row r="1" spans="1:55" ht="15" customHeight="1">
      <c r="A1" s="49" t="s">
        <v>595</v>
      </c>
      <c r="B1" s="234" t="s">
        <v>202</v>
      </c>
      <c r="C1" s="49" t="s">
        <v>596</v>
      </c>
      <c r="G1" s="337"/>
      <c r="H1" s="337"/>
      <c r="I1" s="337"/>
      <c r="J1" s="337"/>
      <c r="K1" s="337"/>
      <c r="L1" s="337"/>
      <c r="M1" s="337"/>
      <c r="N1" s="337"/>
      <c r="O1" s="337"/>
      <c r="P1" s="337"/>
      <c r="Q1" s="337"/>
      <c r="R1" s="337"/>
      <c r="S1" s="337"/>
      <c r="T1" s="337"/>
      <c r="U1" s="337"/>
      <c r="V1" s="337"/>
      <c r="W1" s="337"/>
      <c r="X1" s="337"/>
      <c r="AG1" s="337"/>
      <c r="AH1" s="337"/>
      <c r="AI1" s="337"/>
      <c r="AJ1" s="337"/>
      <c r="AK1" s="337"/>
      <c r="AL1" s="337"/>
      <c r="AM1" s="337"/>
      <c r="AN1" s="337"/>
      <c r="AO1" s="337"/>
      <c r="AP1" s="337"/>
      <c r="AQ1" s="337"/>
      <c r="AR1" s="337"/>
      <c r="AS1" s="337"/>
      <c r="AT1" s="337"/>
      <c r="AU1" s="337"/>
      <c r="AV1" s="337"/>
      <c r="AW1" s="337"/>
      <c r="AX1" s="337"/>
    </row>
    <row r="2" spans="1:55" ht="5.0999999999999996" customHeight="1">
      <c r="A2" s="49"/>
      <c r="B2" s="49"/>
      <c r="C2" s="49"/>
    </row>
    <row r="3" spans="1:55" s="82" customFormat="1" ht="18.75" customHeight="1">
      <c r="A3" s="86" t="s">
        <v>4821</v>
      </c>
      <c r="B3" s="86" t="s">
        <v>4822</v>
      </c>
      <c r="C3" s="86" t="s">
        <v>4823</v>
      </c>
      <c r="D3" s="846"/>
      <c r="E3" s="846"/>
      <c r="F3" s="846"/>
      <c r="G3" s="846"/>
      <c r="H3" s="846"/>
      <c r="I3" s="846"/>
      <c r="J3" s="846"/>
      <c r="K3" s="846"/>
      <c r="L3" s="846"/>
      <c r="M3" s="846"/>
      <c r="N3" s="846"/>
      <c r="O3" s="846"/>
      <c r="P3" s="846"/>
      <c r="Q3" s="846"/>
      <c r="R3" s="846"/>
      <c r="S3" s="846"/>
      <c r="T3" s="846"/>
      <c r="U3" s="1265"/>
      <c r="V3" s="846"/>
      <c r="W3" s="846"/>
      <c r="X3" s="846"/>
      <c r="AD3" s="846"/>
      <c r="AE3" s="846"/>
      <c r="AF3" s="846"/>
      <c r="AG3" s="846"/>
      <c r="AH3" s="846"/>
      <c r="AI3" s="846"/>
      <c r="AJ3" s="846"/>
      <c r="AK3" s="846"/>
      <c r="AL3" s="846"/>
      <c r="AM3" s="846"/>
      <c r="AN3" s="846"/>
      <c r="AO3" s="846"/>
      <c r="AP3" s="846"/>
      <c r="AQ3" s="846"/>
      <c r="AR3" s="846"/>
      <c r="AS3" s="846"/>
      <c r="AT3" s="846"/>
      <c r="AU3" s="1265"/>
      <c r="AV3" s="846"/>
      <c r="AW3" s="846"/>
      <c r="AX3" s="846"/>
    </row>
    <row r="4" spans="1:55" s="20" customFormat="1" ht="5.0999999999999996" customHeight="1">
      <c r="A4" s="227"/>
      <c r="B4" s="227"/>
      <c r="C4" s="227"/>
    </row>
    <row r="5" spans="1:55" s="20" customFormat="1" ht="12.75" customHeight="1" thickBot="1">
      <c r="A5" s="54" t="s">
        <v>3155</v>
      </c>
      <c r="B5" s="54" t="s">
        <v>3155</v>
      </c>
      <c r="C5" s="54" t="s">
        <v>3156</v>
      </c>
      <c r="D5" s="847"/>
      <c r="E5" s="847"/>
      <c r="F5" s="847"/>
      <c r="G5" s="847"/>
      <c r="H5" s="847"/>
      <c r="I5" s="847"/>
      <c r="J5" s="847"/>
      <c r="K5" s="847"/>
      <c r="L5" s="847"/>
      <c r="M5" s="847"/>
      <c r="N5" s="847"/>
      <c r="O5" s="847"/>
      <c r="P5" s="847"/>
      <c r="Q5" s="847"/>
      <c r="R5" s="847"/>
      <c r="S5" s="847"/>
      <c r="T5" s="847"/>
      <c r="U5" s="847"/>
      <c r="V5" s="847"/>
      <c r="W5" s="847"/>
      <c r="X5" s="847"/>
      <c r="Y5" s="213"/>
      <c r="Z5" s="213"/>
      <c r="AA5" s="213"/>
      <c r="AB5" s="213"/>
      <c r="AC5" s="30"/>
      <c r="AD5" s="847"/>
      <c r="AE5" s="847"/>
      <c r="AF5" s="847"/>
      <c r="AG5" s="847"/>
      <c r="AH5" s="847"/>
      <c r="AI5" s="847"/>
      <c r="AJ5" s="847"/>
      <c r="AK5" s="847"/>
      <c r="AL5" s="847"/>
      <c r="AM5" s="847"/>
      <c r="AN5" s="847"/>
      <c r="AO5" s="847"/>
      <c r="AP5" s="847"/>
      <c r="AQ5" s="847"/>
      <c r="AR5" s="847"/>
      <c r="AS5" s="847"/>
      <c r="AT5" s="847"/>
      <c r="AU5" s="847"/>
      <c r="AV5" s="847"/>
      <c r="AW5" s="847"/>
      <c r="AX5" s="847"/>
      <c r="AY5" s="213"/>
      <c r="AZ5" s="213"/>
      <c r="BA5" s="213"/>
      <c r="BB5" s="213"/>
      <c r="BC5" s="30"/>
    </row>
    <row r="6" spans="1:55" s="22" customFormat="1" ht="17.100000000000001" customHeight="1">
      <c r="A6" s="1445"/>
      <c r="B6" s="1471"/>
      <c r="C6" s="1471"/>
      <c r="D6" s="1457">
        <v>2018</v>
      </c>
      <c r="E6" s="1458"/>
      <c r="F6" s="1469"/>
      <c r="G6" s="1469"/>
      <c r="H6" s="1469"/>
      <c r="I6" s="1469"/>
      <c r="J6" s="1469"/>
      <c r="K6" s="1469"/>
      <c r="L6" s="1469"/>
      <c r="M6" s="1469"/>
      <c r="N6" s="1469"/>
      <c r="O6" s="1469"/>
      <c r="P6" s="1469"/>
      <c r="Q6" s="1469"/>
      <c r="R6" s="1469"/>
      <c r="S6" s="1469"/>
      <c r="T6" s="1469"/>
      <c r="U6" s="1469"/>
      <c r="V6" s="1469"/>
      <c r="W6" s="1469"/>
      <c r="X6" s="1469"/>
      <c r="Y6" s="1469"/>
      <c r="Z6" s="1469"/>
      <c r="AA6" s="1469"/>
      <c r="AB6" s="1469"/>
      <c r="AC6" s="1470"/>
      <c r="AD6" s="1457">
        <v>2019</v>
      </c>
      <c r="AE6" s="1458"/>
      <c r="AF6" s="1469" t="s">
        <v>5516</v>
      </c>
      <c r="AG6" s="1469"/>
      <c r="AH6" s="1469"/>
      <c r="AI6" s="1469"/>
      <c r="AJ6" s="1469"/>
      <c r="AK6" s="1469"/>
      <c r="AL6" s="1469"/>
      <c r="AM6" s="1469"/>
      <c r="AN6" s="1469"/>
      <c r="AO6" s="1469"/>
      <c r="AP6" s="1469"/>
      <c r="AQ6" s="1469"/>
      <c r="AR6" s="1469"/>
      <c r="AS6" s="1469"/>
      <c r="AT6" s="1469"/>
      <c r="AU6" s="1469"/>
      <c r="AV6" s="1469"/>
      <c r="AW6" s="1469"/>
      <c r="AX6" s="1469"/>
      <c r="AY6" s="1469"/>
      <c r="AZ6" s="1469"/>
      <c r="BA6" s="1469"/>
      <c r="BB6" s="1469"/>
      <c r="BC6" s="1470"/>
    </row>
    <row r="7" spans="1:55" s="22" customFormat="1" ht="17.100000000000001" customHeight="1">
      <c r="A7" s="1465"/>
      <c r="B7" s="1472"/>
      <c r="C7" s="1472"/>
      <c r="D7" s="1459"/>
      <c r="E7" s="1460"/>
      <c r="F7" s="1468" t="s">
        <v>777</v>
      </c>
      <c r="G7" s="1468"/>
      <c r="H7" s="1468" t="s">
        <v>778</v>
      </c>
      <c r="I7" s="1468"/>
      <c r="J7" s="1468" t="s">
        <v>779</v>
      </c>
      <c r="K7" s="1468"/>
      <c r="L7" s="1468" t="s">
        <v>780</v>
      </c>
      <c r="M7" s="1468"/>
      <c r="N7" s="1468" t="s">
        <v>781</v>
      </c>
      <c r="O7" s="1468"/>
      <c r="P7" s="1468" t="s">
        <v>782</v>
      </c>
      <c r="Q7" s="1468"/>
      <c r="R7" s="1468" t="s">
        <v>783</v>
      </c>
      <c r="S7" s="1468"/>
      <c r="T7" s="1468" t="s">
        <v>784</v>
      </c>
      <c r="U7" s="1468"/>
      <c r="V7" s="1468" t="s">
        <v>785</v>
      </c>
      <c r="W7" s="1468"/>
      <c r="X7" s="1468" t="s">
        <v>786</v>
      </c>
      <c r="Y7" s="1468"/>
      <c r="Z7" s="1468" t="s">
        <v>787</v>
      </c>
      <c r="AA7" s="1468"/>
      <c r="AB7" s="1468" t="s">
        <v>788</v>
      </c>
      <c r="AC7" s="1468"/>
      <c r="AD7" s="1459"/>
      <c r="AE7" s="1460"/>
      <c r="AF7" s="1468" t="s">
        <v>777</v>
      </c>
      <c r="AG7" s="1468"/>
      <c r="AH7" s="1468" t="s">
        <v>778</v>
      </c>
      <c r="AI7" s="1468"/>
      <c r="AJ7" s="1468" t="s">
        <v>779</v>
      </c>
      <c r="AK7" s="1468"/>
      <c r="AL7" s="1468" t="s">
        <v>780</v>
      </c>
      <c r="AM7" s="1468"/>
      <c r="AN7" s="1468" t="s">
        <v>781</v>
      </c>
      <c r="AO7" s="1468"/>
      <c r="AP7" s="1468" t="s">
        <v>782</v>
      </c>
      <c r="AQ7" s="1468"/>
      <c r="AR7" s="1468" t="s">
        <v>783</v>
      </c>
      <c r="AS7" s="1468"/>
      <c r="AT7" s="1468" t="s">
        <v>784</v>
      </c>
      <c r="AU7" s="1468"/>
      <c r="AV7" s="1468" t="s">
        <v>785</v>
      </c>
      <c r="AW7" s="1468"/>
      <c r="AX7" s="1468" t="s">
        <v>786</v>
      </c>
      <c r="AY7" s="1468"/>
      <c r="AZ7" s="1468" t="s">
        <v>787</v>
      </c>
      <c r="BA7" s="1468"/>
      <c r="BB7" s="1468" t="s">
        <v>788</v>
      </c>
      <c r="BC7" s="1468"/>
    </row>
    <row r="8" spans="1:55" s="22" customFormat="1" ht="51">
      <c r="A8" s="1465"/>
      <c r="B8" s="1472"/>
      <c r="C8" s="1472"/>
      <c r="D8" s="1174" t="s">
        <v>4201</v>
      </c>
      <c r="E8" s="1174" t="s">
        <v>4202</v>
      </c>
      <c r="F8" s="1174" t="s">
        <v>4201</v>
      </c>
      <c r="G8" s="1174" t="s">
        <v>4202</v>
      </c>
      <c r="H8" s="1174" t="s">
        <v>4201</v>
      </c>
      <c r="I8" s="1174" t="s">
        <v>4202</v>
      </c>
      <c r="J8" s="1174" t="s">
        <v>4201</v>
      </c>
      <c r="K8" s="1174" t="s">
        <v>4202</v>
      </c>
      <c r="L8" s="1174" t="s">
        <v>4201</v>
      </c>
      <c r="M8" s="1174" t="s">
        <v>4202</v>
      </c>
      <c r="N8" s="1174" t="s">
        <v>4201</v>
      </c>
      <c r="O8" s="1174" t="s">
        <v>4202</v>
      </c>
      <c r="P8" s="1174" t="s">
        <v>4201</v>
      </c>
      <c r="Q8" s="1174" t="s">
        <v>4202</v>
      </c>
      <c r="R8" s="1174" t="s">
        <v>4201</v>
      </c>
      <c r="S8" s="1174" t="s">
        <v>4202</v>
      </c>
      <c r="T8" s="1174" t="s">
        <v>4201</v>
      </c>
      <c r="U8" s="1174" t="s">
        <v>4202</v>
      </c>
      <c r="V8" s="1174" t="s">
        <v>4201</v>
      </c>
      <c r="W8" s="1174" t="s">
        <v>4202</v>
      </c>
      <c r="X8" s="1174" t="s">
        <v>4201</v>
      </c>
      <c r="Y8" s="1174" t="s">
        <v>4202</v>
      </c>
      <c r="Z8" s="1174" t="s">
        <v>4201</v>
      </c>
      <c r="AA8" s="1174" t="s">
        <v>4202</v>
      </c>
      <c r="AB8" s="1174" t="s">
        <v>4201</v>
      </c>
      <c r="AC8" s="1174" t="s">
        <v>4202</v>
      </c>
      <c r="AD8" s="1174" t="s">
        <v>4201</v>
      </c>
      <c r="AE8" s="1174" t="s">
        <v>4202</v>
      </c>
      <c r="AF8" s="1174" t="s">
        <v>4201</v>
      </c>
      <c r="AG8" s="1174" t="s">
        <v>4202</v>
      </c>
      <c r="AH8" s="1174" t="s">
        <v>4201</v>
      </c>
      <c r="AI8" s="1174" t="s">
        <v>4202</v>
      </c>
      <c r="AJ8" s="1174" t="s">
        <v>4201</v>
      </c>
      <c r="AK8" s="1174" t="s">
        <v>4202</v>
      </c>
      <c r="AL8" s="1174" t="s">
        <v>4201</v>
      </c>
      <c r="AM8" s="1174" t="s">
        <v>4202</v>
      </c>
      <c r="AN8" s="1174" t="s">
        <v>4201</v>
      </c>
      <c r="AO8" s="1174" t="s">
        <v>4202</v>
      </c>
      <c r="AP8" s="1174" t="s">
        <v>4201</v>
      </c>
      <c r="AQ8" s="1174" t="s">
        <v>4202</v>
      </c>
      <c r="AR8" s="1174" t="s">
        <v>4201</v>
      </c>
      <c r="AS8" s="1174" t="s">
        <v>4202</v>
      </c>
      <c r="AT8" s="1174" t="s">
        <v>4201</v>
      </c>
      <c r="AU8" s="1174" t="s">
        <v>4202</v>
      </c>
      <c r="AV8" s="1174" t="s">
        <v>4201</v>
      </c>
      <c r="AW8" s="1174" t="s">
        <v>4202</v>
      </c>
      <c r="AX8" s="1174" t="s">
        <v>4201</v>
      </c>
      <c r="AY8" s="1174" t="s">
        <v>4202</v>
      </c>
      <c r="AZ8" s="1174" t="s">
        <v>4201</v>
      </c>
      <c r="BA8" s="1174" t="s">
        <v>4202</v>
      </c>
      <c r="BB8" s="1174" t="s">
        <v>4201</v>
      </c>
      <c r="BC8" s="1174" t="s">
        <v>4202</v>
      </c>
    </row>
    <row r="9" spans="1:55" s="22" customFormat="1" ht="25.5">
      <c r="A9" s="1465"/>
      <c r="B9" s="1472"/>
      <c r="C9" s="1472"/>
      <c r="D9" s="1174" t="s">
        <v>4200</v>
      </c>
      <c r="E9" s="1174" t="s">
        <v>4199</v>
      </c>
      <c r="F9" s="1174" t="s">
        <v>4200</v>
      </c>
      <c r="G9" s="1174" t="s">
        <v>4199</v>
      </c>
      <c r="H9" s="1174" t="s">
        <v>4200</v>
      </c>
      <c r="I9" s="1174" t="s">
        <v>4199</v>
      </c>
      <c r="J9" s="1174" t="s">
        <v>4200</v>
      </c>
      <c r="K9" s="1174" t="s">
        <v>4199</v>
      </c>
      <c r="L9" s="1174" t="s">
        <v>4200</v>
      </c>
      <c r="M9" s="1174" t="s">
        <v>4199</v>
      </c>
      <c r="N9" s="1174" t="s">
        <v>4200</v>
      </c>
      <c r="O9" s="1174" t="s">
        <v>4199</v>
      </c>
      <c r="P9" s="1174" t="s">
        <v>4200</v>
      </c>
      <c r="Q9" s="1174" t="s">
        <v>4199</v>
      </c>
      <c r="R9" s="1174" t="s">
        <v>4200</v>
      </c>
      <c r="S9" s="1174" t="s">
        <v>4199</v>
      </c>
      <c r="T9" s="1174" t="s">
        <v>4200</v>
      </c>
      <c r="U9" s="1174" t="s">
        <v>4199</v>
      </c>
      <c r="V9" s="1174" t="s">
        <v>4200</v>
      </c>
      <c r="W9" s="1174" t="s">
        <v>4199</v>
      </c>
      <c r="X9" s="1174" t="s">
        <v>4200</v>
      </c>
      <c r="Y9" s="1174" t="s">
        <v>4199</v>
      </c>
      <c r="Z9" s="1174" t="s">
        <v>4200</v>
      </c>
      <c r="AA9" s="1174" t="s">
        <v>4199</v>
      </c>
      <c r="AB9" s="1174" t="s">
        <v>4200</v>
      </c>
      <c r="AC9" s="1174" t="s">
        <v>4199</v>
      </c>
      <c r="AD9" s="1174" t="s">
        <v>4200</v>
      </c>
      <c r="AE9" s="1174" t="s">
        <v>4199</v>
      </c>
      <c r="AF9" s="1174" t="s">
        <v>4200</v>
      </c>
      <c r="AG9" s="1174" t="s">
        <v>4199</v>
      </c>
      <c r="AH9" s="1174" t="s">
        <v>4200</v>
      </c>
      <c r="AI9" s="1174" t="s">
        <v>4199</v>
      </c>
      <c r="AJ9" s="1174" t="s">
        <v>4200</v>
      </c>
      <c r="AK9" s="1174" t="s">
        <v>4199</v>
      </c>
      <c r="AL9" s="1174" t="s">
        <v>4200</v>
      </c>
      <c r="AM9" s="1174" t="s">
        <v>4199</v>
      </c>
      <c r="AN9" s="1174" t="s">
        <v>4200</v>
      </c>
      <c r="AO9" s="1174" t="s">
        <v>4199</v>
      </c>
      <c r="AP9" s="1174" t="s">
        <v>4200</v>
      </c>
      <c r="AQ9" s="1174" t="s">
        <v>4199</v>
      </c>
      <c r="AR9" s="1174" t="s">
        <v>4200</v>
      </c>
      <c r="AS9" s="1174" t="s">
        <v>4199</v>
      </c>
      <c r="AT9" s="1174" t="s">
        <v>4200</v>
      </c>
      <c r="AU9" s="1174" t="s">
        <v>4199</v>
      </c>
      <c r="AV9" s="1174" t="s">
        <v>4200</v>
      </c>
      <c r="AW9" s="1174" t="s">
        <v>4199</v>
      </c>
      <c r="AX9" s="1174" t="s">
        <v>4200</v>
      </c>
      <c r="AY9" s="1174" t="s">
        <v>4199</v>
      </c>
      <c r="AZ9" s="1174" t="s">
        <v>4200</v>
      </c>
      <c r="BA9" s="1174" t="s">
        <v>4199</v>
      </c>
      <c r="BB9" s="1174" t="s">
        <v>4200</v>
      </c>
      <c r="BC9" s="1174" t="s">
        <v>4199</v>
      </c>
    </row>
    <row r="10" spans="1:55" s="22" customFormat="1" ht="39" thickBot="1">
      <c r="A10" s="1446"/>
      <c r="B10" s="1473"/>
      <c r="C10" s="1473"/>
      <c r="D10" s="1175" t="s">
        <v>4203</v>
      </c>
      <c r="E10" s="1175" t="s">
        <v>4204</v>
      </c>
      <c r="F10" s="1175" t="s">
        <v>4203</v>
      </c>
      <c r="G10" s="1175" t="s">
        <v>4204</v>
      </c>
      <c r="H10" s="1175" t="s">
        <v>4203</v>
      </c>
      <c r="I10" s="1175" t="s">
        <v>4204</v>
      </c>
      <c r="J10" s="1175" t="s">
        <v>4203</v>
      </c>
      <c r="K10" s="1175" t="s">
        <v>4204</v>
      </c>
      <c r="L10" s="1175" t="s">
        <v>4203</v>
      </c>
      <c r="M10" s="1175" t="s">
        <v>4204</v>
      </c>
      <c r="N10" s="1175" t="s">
        <v>4203</v>
      </c>
      <c r="O10" s="1175" t="s">
        <v>4204</v>
      </c>
      <c r="P10" s="1175" t="s">
        <v>4203</v>
      </c>
      <c r="Q10" s="1175" t="s">
        <v>4204</v>
      </c>
      <c r="R10" s="1175" t="s">
        <v>4203</v>
      </c>
      <c r="S10" s="1175" t="s">
        <v>4204</v>
      </c>
      <c r="T10" s="1175" t="s">
        <v>4203</v>
      </c>
      <c r="U10" s="1175" t="s">
        <v>4204</v>
      </c>
      <c r="V10" s="1175" t="s">
        <v>4203</v>
      </c>
      <c r="W10" s="1175" t="s">
        <v>4204</v>
      </c>
      <c r="X10" s="1175" t="s">
        <v>4203</v>
      </c>
      <c r="Y10" s="1175" t="s">
        <v>4204</v>
      </c>
      <c r="Z10" s="1175" t="s">
        <v>4203</v>
      </c>
      <c r="AA10" s="1175" t="s">
        <v>4204</v>
      </c>
      <c r="AB10" s="1175" t="s">
        <v>4203</v>
      </c>
      <c r="AC10" s="1175" t="s">
        <v>4204</v>
      </c>
      <c r="AD10" s="1175" t="s">
        <v>4203</v>
      </c>
      <c r="AE10" s="1175" t="s">
        <v>4204</v>
      </c>
      <c r="AF10" s="1175" t="s">
        <v>4203</v>
      </c>
      <c r="AG10" s="1175" t="s">
        <v>4204</v>
      </c>
      <c r="AH10" s="1175" t="s">
        <v>4203</v>
      </c>
      <c r="AI10" s="1175" t="s">
        <v>4204</v>
      </c>
      <c r="AJ10" s="1175" t="s">
        <v>4203</v>
      </c>
      <c r="AK10" s="1175" t="s">
        <v>4204</v>
      </c>
      <c r="AL10" s="1175" t="s">
        <v>4203</v>
      </c>
      <c r="AM10" s="1175" t="s">
        <v>4204</v>
      </c>
      <c r="AN10" s="1175" t="s">
        <v>4203</v>
      </c>
      <c r="AO10" s="1175" t="s">
        <v>4204</v>
      </c>
      <c r="AP10" s="1175" t="s">
        <v>4203</v>
      </c>
      <c r="AQ10" s="1175" t="s">
        <v>4204</v>
      </c>
      <c r="AR10" s="1175" t="s">
        <v>4203</v>
      </c>
      <c r="AS10" s="1175" t="s">
        <v>4204</v>
      </c>
      <c r="AT10" s="1175" t="s">
        <v>4203</v>
      </c>
      <c r="AU10" s="1175" t="s">
        <v>4204</v>
      </c>
      <c r="AV10" s="1175" t="s">
        <v>4203</v>
      </c>
      <c r="AW10" s="1175" t="s">
        <v>4204</v>
      </c>
      <c r="AX10" s="1175" t="s">
        <v>4203</v>
      </c>
      <c r="AY10" s="1175" t="s">
        <v>4204</v>
      </c>
      <c r="AZ10" s="1175" t="s">
        <v>4203</v>
      </c>
      <c r="BA10" s="1175" t="s">
        <v>4204</v>
      </c>
      <c r="BB10" s="1175" t="s">
        <v>4203</v>
      </c>
      <c r="BC10" s="1175" t="s">
        <v>4204</v>
      </c>
    </row>
    <row r="11" spans="1:55" s="22" customFormat="1" ht="5.0999999999999996" customHeight="1">
      <c r="A11" s="1187"/>
      <c r="B11" s="1187"/>
      <c r="C11" s="1187"/>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row>
    <row r="12" spans="1:55" s="27" customFormat="1" ht="12.75" customHeight="1">
      <c r="A12" s="515" t="s">
        <v>955</v>
      </c>
      <c r="B12" s="515" t="s">
        <v>203</v>
      </c>
      <c r="C12" s="515" t="s">
        <v>975</v>
      </c>
      <c r="D12" s="61">
        <f>F12+H12+J12+L12+N12+P12+R12+T12+V12+X12+Z12+AB12</f>
        <v>76632.6538</v>
      </c>
      <c r="E12" s="871">
        <f>AVERAGE(G12,I12,K12,M12,O12,Q12,S12,U12,W12,Y12,AA12,AC12)</f>
        <v>19.511397677727651</v>
      </c>
      <c r="F12" s="61">
        <v>3690.5534000000002</v>
      </c>
      <c r="G12" s="871">
        <v>20.518984746027499</v>
      </c>
      <c r="H12" s="61">
        <v>5206.3942000000006</v>
      </c>
      <c r="I12" s="871">
        <v>19.400142008071501</v>
      </c>
      <c r="J12" s="61">
        <v>6863.1702000000005</v>
      </c>
      <c r="K12" s="871">
        <v>18.906313353412102</v>
      </c>
      <c r="L12" s="61">
        <v>8417.6794000000009</v>
      </c>
      <c r="M12" s="871">
        <v>17.551048019481495</v>
      </c>
      <c r="N12" s="61">
        <v>6927.3535000000002</v>
      </c>
      <c r="O12" s="871">
        <v>19.150211555827198</v>
      </c>
      <c r="P12" s="61">
        <v>7526.3462</v>
      </c>
      <c r="Q12" s="871">
        <v>18.101725860285299</v>
      </c>
      <c r="R12" s="61">
        <v>6310.9724999999999</v>
      </c>
      <c r="S12" s="871">
        <v>19.954718636787</v>
      </c>
      <c r="T12" s="61">
        <v>6304.3609999999999</v>
      </c>
      <c r="U12" s="871">
        <v>19.810127365961399</v>
      </c>
      <c r="V12" s="61">
        <v>6343.5848000000005</v>
      </c>
      <c r="W12" s="871">
        <v>20.403037437601498</v>
      </c>
      <c r="X12" s="61">
        <v>6661.7401</v>
      </c>
      <c r="Y12" s="871">
        <v>20.316822897668999</v>
      </c>
      <c r="Z12" s="61">
        <v>5591.3329000000003</v>
      </c>
      <c r="AA12" s="871">
        <v>20.4535393857518</v>
      </c>
      <c r="AB12" s="61">
        <v>6789.1656000000003</v>
      </c>
      <c r="AC12" s="871">
        <v>19.570100865856002</v>
      </c>
      <c r="AD12" s="61"/>
      <c r="AE12" s="871"/>
      <c r="AF12" s="61">
        <v>4240.4161000000004</v>
      </c>
      <c r="AG12" s="871">
        <v>20.133061576433498</v>
      </c>
      <c r="AH12" s="61">
        <v>6081.7273000000014</v>
      </c>
      <c r="AI12" s="871">
        <v>19.312901460248</v>
      </c>
      <c r="AJ12" s="61">
        <v>8570.9539000000004</v>
      </c>
      <c r="AK12" s="871">
        <v>17.630896665539197</v>
      </c>
      <c r="AL12" s="61">
        <v>9514.5925999999999</v>
      </c>
      <c r="AM12" s="871">
        <v>18.273349329849399</v>
      </c>
      <c r="AN12" s="61">
        <v>8989.3947000000007</v>
      </c>
      <c r="AO12" s="871">
        <v>18.345219147180199</v>
      </c>
      <c r="AP12" s="61"/>
      <c r="AQ12" s="871"/>
      <c r="AR12" s="61"/>
      <c r="AS12" s="871"/>
      <c r="AT12" s="61"/>
      <c r="AU12" s="871"/>
      <c r="AV12" s="61"/>
      <c r="AW12" s="871"/>
      <c r="AX12" s="61"/>
      <c r="AY12" s="871"/>
      <c r="AZ12" s="61"/>
      <c r="BA12" s="871"/>
      <c r="BB12" s="61"/>
      <c r="BC12" s="871"/>
    </row>
    <row r="13" spans="1:55" s="27" customFormat="1" ht="12.75" customHeight="1">
      <c r="A13" s="516" t="s">
        <v>723</v>
      </c>
      <c r="B13" s="516" t="s">
        <v>40</v>
      </c>
      <c r="C13" s="516" t="s">
        <v>724</v>
      </c>
      <c r="D13" s="44"/>
      <c r="E13" s="1188"/>
      <c r="F13" s="44"/>
      <c r="G13" s="1188"/>
      <c r="H13" s="44"/>
      <c r="I13" s="1188"/>
      <c r="J13" s="44"/>
      <c r="K13" s="1188"/>
      <c r="L13" s="44"/>
      <c r="M13" s="1188"/>
      <c r="N13" s="44"/>
      <c r="O13" s="1188"/>
      <c r="P13" s="44"/>
      <c r="Q13" s="1188"/>
      <c r="R13" s="44"/>
      <c r="S13" s="1188"/>
      <c r="T13" s="44"/>
      <c r="U13" s="1188"/>
      <c r="V13" s="44"/>
      <c r="W13" s="1188"/>
      <c r="X13" s="44"/>
      <c r="Y13" s="1188"/>
      <c r="Z13" s="44"/>
      <c r="AA13" s="1188"/>
      <c r="AB13" s="44"/>
      <c r="AC13" s="1188"/>
      <c r="AD13" s="44"/>
      <c r="AE13" s="1188"/>
      <c r="AF13" s="44"/>
      <c r="AG13" s="1188"/>
      <c r="AH13" s="44"/>
      <c r="AI13" s="1188"/>
      <c r="AJ13" s="44"/>
      <c r="AK13" s="1188"/>
      <c r="AL13" s="44"/>
      <c r="AM13" s="1188"/>
      <c r="AN13" s="44"/>
      <c r="AO13" s="1188"/>
      <c r="AP13" s="44"/>
      <c r="AQ13" s="1188"/>
      <c r="AR13" s="44"/>
      <c r="AS13" s="1188"/>
      <c r="AT13" s="44"/>
      <c r="AU13" s="1188"/>
      <c r="AV13" s="44"/>
      <c r="AW13" s="1188"/>
      <c r="AX13" s="44"/>
      <c r="AY13" s="1188"/>
      <c r="AZ13" s="44"/>
      <c r="BA13" s="1188"/>
      <c r="BB13" s="44"/>
      <c r="BC13" s="1188"/>
    </row>
    <row r="14" spans="1:55" s="20" customFormat="1" ht="12.75" customHeight="1">
      <c r="A14" s="452" t="s">
        <v>976</v>
      </c>
      <c r="B14" s="452" t="s">
        <v>204</v>
      </c>
      <c r="C14" s="452" t="s">
        <v>977</v>
      </c>
      <c r="D14" s="13">
        <f>F14+H14+J14+L14+N14+P14+R14+T14+V14+X14+Z14+AB14</f>
        <v>3081.7839999999997</v>
      </c>
      <c r="E14" s="191">
        <f>AVERAGE(G14,I14,K14,M14,O14,Q14,S14,U14,W14,Y14,AA14,AC14)</f>
        <v>13.748823616519958</v>
      </c>
      <c r="F14" s="13">
        <v>155.19730000000001</v>
      </c>
      <c r="G14" s="191">
        <v>13.9033501484884</v>
      </c>
      <c r="H14" s="13">
        <v>150.40800000000002</v>
      </c>
      <c r="I14" s="191">
        <v>15.3053800994628</v>
      </c>
      <c r="J14" s="13">
        <v>165.22740000000002</v>
      </c>
      <c r="K14" s="191">
        <v>13.7039156217431</v>
      </c>
      <c r="L14" s="13">
        <v>448.46499999999997</v>
      </c>
      <c r="M14" s="191">
        <v>10.189873073707</v>
      </c>
      <c r="N14" s="13">
        <v>219.39590000000001</v>
      </c>
      <c r="O14" s="191">
        <v>11.834300650103298</v>
      </c>
      <c r="P14" s="13">
        <v>487.68240000000003</v>
      </c>
      <c r="Q14" s="191">
        <v>12.348147892973</v>
      </c>
      <c r="R14" s="13">
        <v>500.57680000000005</v>
      </c>
      <c r="S14" s="191">
        <v>12.617626122505099</v>
      </c>
      <c r="T14" s="13">
        <v>142.47580000000002</v>
      </c>
      <c r="U14" s="191">
        <v>15.334138429122699</v>
      </c>
      <c r="V14" s="13">
        <v>234.73600000000002</v>
      </c>
      <c r="W14" s="191">
        <v>14.192182034285299</v>
      </c>
      <c r="X14" s="13">
        <v>129.25710000000001</v>
      </c>
      <c r="Y14" s="191">
        <v>15.921483338245999</v>
      </c>
      <c r="Z14" s="13">
        <v>205.41250000000002</v>
      </c>
      <c r="AA14" s="191">
        <v>13.677679230816</v>
      </c>
      <c r="AB14" s="13">
        <v>242.94979999999998</v>
      </c>
      <c r="AC14" s="191">
        <v>15.9578067567868</v>
      </c>
      <c r="AD14" s="13"/>
      <c r="AE14" s="191"/>
      <c r="AF14" s="13">
        <v>81.712900000000005</v>
      </c>
      <c r="AG14" s="191">
        <v>15.4347756596572</v>
      </c>
      <c r="AH14" s="13">
        <v>131.33750000000001</v>
      </c>
      <c r="AI14" s="191">
        <v>14.8727847492148</v>
      </c>
      <c r="AJ14" s="13">
        <v>274.3408</v>
      </c>
      <c r="AK14" s="191">
        <v>12.0050393634487</v>
      </c>
      <c r="AL14" s="13">
        <v>442.44020000000006</v>
      </c>
      <c r="AM14" s="191">
        <v>12.721876079524399</v>
      </c>
      <c r="AN14" s="13">
        <v>172.47889999999998</v>
      </c>
      <c r="AO14" s="191">
        <v>12.782920328225698</v>
      </c>
      <c r="AP14" s="13"/>
      <c r="AQ14" s="191"/>
      <c r="AR14" s="13"/>
      <c r="AS14" s="191"/>
      <c r="AT14" s="13"/>
      <c r="AU14" s="191"/>
      <c r="AV14" s="13"/>
      <c r="AW14" s="191"/>
      <c r="AX14" s="13"/>
      <c r="AY14" s="191"/>
      <c r="AZ14" s="13"/>
      <c r="BA14" s="191"/>
      <c r="BB14" s="13"/>
      <c r="BC14" s="191"/>
    </row>
    <row r="15" spans="1:55" s="20" customFormat="1" ht="12.75" customHeight="1">
      <c r="A15" s="517" t="s">
        <v>978</v>
      </c>
      <c r="B15" s="517" t="s">
        <v>125</v>
      </c>
      <c r="C15" s="517" t="s">
        <v>939</v>
      </c>
      <c r="D15" s="13">
        <f t="shared" ref="D15:D24" si="0">F15+H15+J15+L15+N15+P15+R15+T15+V15+X15+Z15+AB15</f>
        <v>18925.650799999996</v>
      </c>
      <c r="E15" s="191">
        <f t="shared" ref="E15:E24" si="1">AVERAGE(G15,I15,K15,M15,O15,Q15,S15,U15,W15,Y15,AA15,AC15)</f>
        <v>20.380567140266706</v>
      </c>
      <c r="F15" s="13">
        <v>734.54950000000008</v>
      </c>
      <c r="G15" s="191">
        <v>22.560730364665702</v>
      </c>
      <c r="H15" s="13">
        <v>953.18219999999997</v>
      </c>
      <c r="I15" s="191">
        <v>23.313059310171798</v>
      </c>
      <c r="J15" s="13">
        <v>2216.1435000000001</v>
      </c>
      <c r="K15" s="191">
        <v>17.723608526704197</v>
      </c>
      <c r="L15" s="13">
        <v>3112.5844999999999</v>
      </c>
      <c r="M15" s="191">
        <v>15.279714013868498</v>
      </c>
      <c r="N15" s="13">
        <v>2056.2470000000003</v>
      </c>
      <c r="O15" s="191">
        <v>17.531004505295297</v>
      </c>
      <c r="P15" s="13">
        <v>1897.8534000000002</v>
      </c>
      <c r="Q15" s="191">
        <v>17.146272525053803</v>
      </c>
      <c r="R15" s="13">
        <v>1173.9489000000001</v>
      </c>
      <c r="S15" s="191">
        <v>21.662716296254498</v>
      </c>
      <c r="T15" s="13">
        <v>1287.5230000000001</v>
      </c>
      <c r="U15" s="191">
        <v>21.917484420860795</v>
      </c>
      <c r="V15" s="13">
        <v>1342.0634</v>
      </c>
      <c r="W15" s="191">
        <v>22.225342186516695</v>
      </c>
      <c r="X15" s="13">
        <v>1529.3876</v>
      </c>
      <c r="Y15" s="191">
        <v>21.241002541801699</v>
      </c>
      <c r="Z15" s="13">
        <v>1307.393</v>
      </c>
      <c r="AA15" s="191">
        <v>22.027296640719399</v>
      </c>
      <c r="AB15" s="13">
        <v>1314.7748000000001</v>
      </c>
      <c r="AC15" s="191">
        <v>21.938574351288096</v>
      </c>
      <c r="AD15" s="13"/>
      <c r="AE15" s="191"/>
      <c r="AF15" s="13">
        <v>971.36060000000009</v>
      </c>
      <c r="AG15" s="191">
        <v>21.004922894751999</v>
      </c>
      <c r="AH15" s="13">
        <v>1494.8966</v>
      </c>
      <c r="AI15" s="191">
        <v>19.352381723257597</v>
      </c>
      <c r="AJ15" s="13">
        <v>3143.9480000000003</v>
      </c>
      <c r="AK15" s="191">
        <v>15.607130504703001</v>
      </c>
      <c r="AL15" s="13">
        <v>3376.8672000000001</v>
      </c>
      <c r="AM15" s="191">
        <v>16.3891881673641</v>
      </c>
      <c r="AN15" s="13">
        <v>2431.6446000000001</v>
      </c>
      <c r="AO15" s="191">
        <v>18.311728900679</v>
      </c>
      <c r="AP15" s="13"/>
      <c r="AQ15" s="191"/>
      <c r="AR15" s="13"/>
      <c r="AS15" s="191"/>
      <c r="AT15" s="13"/>
      <c r="AU15" s="191"/>
      <c r="AV15" s="13"/>
      <c r="AW15" s="191"/>
      <c r="AX15" s="13"/>
      <c r="AY15" s="191"/>
      <c r="AZ15" s="13"/>
      <c r="BA15" s="191"/>
      <c r="BB15" s="13"/>
      <c r="BC15" s="191"/>
    </row>
    <row r="16" spans="1:55" s="20" customFormat="1" ht="12.75" customHeight="1">
      <c r="A16" s="452" t="s">
        <v>4909</v>
      </c>
      <c r="B16" s="452" t="s">
        <v>4909</v>
      </c>
      <c r="C16" s="452" t="s">
        <v>4911</v>
      </c>
      <c r="D16" s="13">
        <f t="shared" si="0"/>
        <v>1051.3213999999998</v>
      </c>
      <c r="E16" s="191">
        <f t="shared" si="1"/>
        <v>20.850186137949443</v>
      </c>
      <c r="F16" s="13">
        <v>60.659300000000002</v>
      </c>
      <c r="G16" s="191">
        <v>21.217739703557399</v>
      </c>
      <c r="H16" s="13">
        <v>74.862099999999998</v>
      </c>
      <c r="I16" s="191">
        <v>21.466868482182598</v>
      </c>
      <c r="J16" s="13">
        <v>99.234999999999999</v>
      </c>
      <c r="K16" s="191">
        <v>19.329020889806998</v>
      </c>
      <c r="L16" s="13">
        <v>78.395200000000003</v>
      </c>
      <c r="M16" s="191">
        <v>21.914204466599998</v>
      </c>
      <c r="N16" s="13">
        <v>96.581000000000003</v>
      </c>
      <c r="O16" s="191">
        <v>20.444954597695201</v>
      </c>
      <c r="P16" s="13">
        <v>94.498900000000006</v>
      </c>
      <c r="Q16" s="191">
        <v>18.174086968208101</v>
      </c>
      <c r="R16" s="13">
        <v>84.5672</v>
      </c>
      <c r="S16" s="191">
        <v>19.632676959861499</v>
      </c>
      <c r="T16" s="13">
        <v>77.002499999999998</v>
      </c>
      <c r="U16" s="191">
        <v>21.391935586506904</v>
      </c>
      <c r="V16" s="13">
        <v>100.5909</v>
      </c>
      <c r="W16" s="191">
        <v>20.764208422431899</v>
      </c>
      <c r="X16" s="13">
        <v>71.837600000000009</v>
      </c>
      <c r="Y16" s="191">
        <v>22.864572800316299</v>
      </c>
      <c r="Z16" s="13">
        <v>97.183500000000009</v>
      </c>
      <c r="AA16" s="191">
        <v>21.407802096034803</v>
      </c>
      <c r="AB16" s="13">
        <v>115.90820000000002</v>
      </c>
      <c r="AC16" s="191">
        <v>21.594162682191598</v>
      </c>
      <c r="AD16" s="13"/>
      <c r="AE16" s="191"/>
      <c r="AF16" s="13">
        <v>85.605800000000002</v>
      </c>
      <c r="AG16" s="191">
        <v>21.1684545206049</v>
      </c>
      <c r="AH16" s="13">
        <v>98.673200000000008</v>
      </c>
      <c r="AI16" s="191">
        <v>22.097235480353298</v>
      </c>
      <c r="AJ16" s="13">
        <v>152.42830000000001</v>
      </c>
      <c r="AK16" s="191">
        <v>20.039776294821902</v>
      </c>
      <c r="AL16" s="13">
        <v>104.40709999999999</v>
      </c>
      <c r="AM16" s="191">
        <v>21.940061825297299</v>
      </c>
      <c r="AN16" s="13">
        <v>122.07680000000001</v>
      </c>
      <c r="AO16" s="191">
        <v>21.3344687770322</v>
      </c>
      <c r="AP16" s="13"/>
      <c r="AQ16" s="191"/>
      <c r="AR16" s="13"/>
      <c r="AS16" s="191"/>
      <c r="AT16" s="13"/>
      <c r="AU16" s="191"/>
      <c r="AV16" s="13"/>
      <c r="AW16" s="191"/>
      <c r="AX16" s="13"/>
      <c r="AY16" s="191"/>
      <c r="AZ16" s="13"/>
      <c r="BA16" s="191"/>
      <c r="BB16" s="13"/>
      <c r="BC16" s="191"/>
    </row>
    <row r="17" spans="1:55" s="20" customFormat="1" ht="12.75" customHeight="1">
      <c r="A17" s="452" t="s">
        <v>4910</v>
      </c>
      <c r="B17" s="452" t="s">
        <v>103</v>
      </c>
      <c r="C17" s="452" t="s">
        <v>5005</v>
      </c>
      <c r="D17" s="13">
        <f>L17+T17+X17+Z17+AB17</f>
        <v>2.3174999999999999</v>
      </c>
      <c r="E17" s="191">
        <f t="shared" si="1"/>
        <v>27.93150684931506</v>
      </c>
      <c r="F17" s="13" t="s">
        <v>11</v>
      </c>
      <c r="G17" s="13" t="s">
        <v>11</v>
      </c>
      <c r="H17" s="13" t="s">
        <v>11</v>
      </c>
      <c r="I17" s="13" t="s">
        <v>11</v>
      </c>
      <c r="J17" s="13" t="s">
        <v>11</v>
      </c>
      <c r="K17" s="13" t="s">
        <v>11</v>
      </c>
      <c r="L17" s="13">
        <v>1.5000000000000003E-2</v>
      </c>
      <c r="M17" s="191">
        <v>32</v>
      </c>
      <c r="N17" s="13" t="s">
        <v>11</v>
      </c>
      <c r="O17" s="13" t="s">
        <v>11</v>
      </c>
      <c r="P17" s="13" t="s">
        <v>11</v>
      </c>
      <c r="Q17" s="13" t="s">
        <v>11</v>
      </c>
      <c r="R17" s="13" t="s">
        <v>11</v>
      </c>
      <c r="S17" s="13" t="s">
        <v>11</v>
      </c>
      <c r="T17" s="13">
        <v>1.2500000000000001E-2</v>
      </c>
      <c r="U17" s="191">
        <v>31</v>
      </c>
      <c r="V17" s="13" t="s">
        <v>11</v>
      </c>
      <c r="W17" s="13" t="s">
        <v>11</v>
      </c>
      <c r="X17" s="13">
        <v>0.45</v>
      </c>
      <c r="Y17" s="191">
        <v>26</v>
      </c>
      <c r="Z17" s="13">
        <v>0.73</v>
      </c>
      <c r="AA17" s="191">
        <v>24.657534246575302</v>
      </c>
      <c r="AB17" s="13">
        <v>1.1100000000000001</v>
      </c>
      <c r="AC17" s="191">
        <v>26</v>
      </c>
      <c r="AD17" s="13"/>
      <c r="AE17" s="191"/>
      <c r="AF17" s="13">
        <v>1.1500000000000001</v>
      </c>
      <c r="AG17" s="191">
        <v>26</v>
      </c>
      <c r="AH17" s="13">
        <v>1.1500000000000001</v>
      </c>
      <c r="AI17" s="191">
        <v>26</v>
      </c>
      <c r="AJ17" s="191" t="s">
        <v>11</v>
      </c>
      <c r="AK17" s="191" t="s">
        <v>11</v>
      </c>
      <c r="AL17" s="13">
        <v>65</v>
      </c>
      <c r="AM17" s="191">
        <v>15</v>
      </c>
      <c r="AN17" s="13">
        <v>0.05</v>
      </c>
      <c r="AO17" s="191">
        <v>32</v>
      </c>
      <c r="AP17" s="13"/>
      <c r="AQ17" s="13"/>
      <c r="AR17" s="13"/>
      <c r="AS17" s="13"/>
      <c r="AT17" s="13"/>
      <c r="AU17" s="191"/>
      <c r="AV17" s="13"/>
      <c r="AW17" s="13"/>
      <c r="AX17" s="13"/>
      <c r="AY17" s="191"/>
      <c r="AZ17" s="13"/>
      <c r="BA17" s="191"/>
      <c r="BB17" s="13"/>
      <c r="BC17" s="191"/>
    </row>
    <row r="18" spans="1:55" s="20" customFormat="1" ht="12.75" customHeight="1">
      <c r="A18" s="452" t="s">
        <v>980</v>
      </c>
      <c r="B18" s="452" t="s">
        <v>205</v>
      </c>
      <c r="C18" s="452" t="s">
        <v>981</v>
      </c>
      <c r="D18" s="13">
        <f t="shared" si="0"/>
        <v>21735.067400000004</v>
      </c>
      <c r="E18" s="191">
        <f t="shared" si="1"/>
        <v>16.502010909390943</v>
      </c>
      <c r="F18" s="13">
        <v>1197.82</v>
      </c>
      <c r="G18" s="191">
        <v>16.659440559516501</v>
      </c>
      <c r="H18" s="13">
        <v>2025.8440000000001</v>
      </c>
      <c r="I18" s="191">
        <v>15.2622432773698</v>
      </c>
      <c r="J18" s="13">
        <v>2156.7228</v>
      </c>
      <c r="K18" s="191">
        <v>16.210555676417901</v>
      </c>
      <c r="L18" s="13">
        <v>2198.7179000000001</v>
      </c>
      <c r="M18" s="191">
        <v>16.5640919096533</v>
      </c>
      <c r="N18" s="13">
        <v>1603.0627000000002</v>
      </c>
      <c r="O18" s="191">
        <v>17.412950341867496</v>
      </c>
      <c r="P18" s="13">
        <v>2113.9872</v>
      </c>
      <c r="Q18" s="191">
        <v>15.202924043721698</v>
      </c>
      <c r="R18" s="13">
        <v>1703.4104</v>
      </c>
      <c r="S18" s="191">
        <v>16.948564710535997</v>
      </c>
      <c r="T18" s="13">
        <v>1900.1406000000002</v>
      </c>
      <c r="U18" s="191">
        <v>16.380624862707499</v>
      </c>
      <c r="V18" s="13">
        <v>1700.6964</v>
      </c>
      <c r="W18" s="191">
        <v>16.855876175782999</v>
      </c>
      <c r="X18" s="13">
        <v>1781.7342999999998</v>
      </c>
      <c r="Y18" s="191">
        <v>17.2136063334471</v>
      </c>
      <c r="Z18" s="13">
        <v>1414.2998</v>
      </c>
      <c r="AA18" s="191">
        <v>16.782046015986097</v>
      </c>
      <c r="AB18" s="13">
        <v>1938.6313</v>
      </c>
      <c r="AC18" s="191">
        <v>16.531207005684898</v>
      </c>
      <c r="AD18" s="13"/>
      <c r="AE18" s="191"/>
      <c r="AF18" s="13">
        <v>1358.7337</v>
      </c>
      <c r="AG18" s="191">
        <v>15.837337222886299</v>
      </c>
      <c r="AH18" s="13">
        <v>1952.3967000000002</v>
      </c>
      <c r="AI18" s="191">
        <v>16.015130458374596</v>
      </c>
      <c r="AJ18" s="13">
        <v>2289.1026000000002</v>
      </c>
      <c r="AK18" s="191">
        <v>16.121844176840298</v>
      </c>
      <c r="AL18" s="13">
        <v>2371.1904</v>
      </c>
      <c r="AM18" s="191">
        <v>16.1493010907095</v>
      </c>
      <c r="AN18" s="13">
        <v>2448.9734000000003</v>
      </c>
      <c r="AO18" s="191">
        <v>13.458211324385999</v>
      </c>
      <c r="AP18" s="13"/>
      <c r="AQ18" s="191"/>
      <c r="AR18" s="13"/>
      <c r="AS18" s="191"/>
      <c r="AT18" s="13"/>
      <c r="AU18" s="191"/>
      <c r="AV18" s="13"/>
      <c r="AW18" s="191"/>
      <c r="AX18" s="13"/>
      <c r="AY18" s="191"/>
      <c r="AZ18" s="13"/>
      <c r="BA18" s="191"/>
      <c r="BB18" s="13"/>
      <c r="BC18" s="191"/>
    </row>
    <row r="19" spans="1:55" s="20" customFormat="1" ht="12.75" customHeight="1">
      <c r="A19" s="452" t="s">
        <v>982</v>
      </c>
      <c r="B19" s="452" t="s">
        <v>206</v>
      </c>
      <c r="C19" s="452" t="s">
        <v>983</v>
      </c>
      <c r="D19" s="13">
        <f t="shared" si="0"/>
        <v>737.43889999999999</v>
      </c>
      <c r="E19" s="191">
        <f t="shared" si="1"/>
        <v>9.15640959969687</v>
      </c>
      <c r="F19" s="13">
        <v>1.8250000000000002</v>
      </c>
      <c r="G19" s="191">
        <v>20.164383561643803</v>
      </c>
      <c r="H19" s="13">
        <v>0.28500000000000003</v>
      </c>
      <c r="I19" s="191">
        <v>21.473684210526297</v>
      </c>
      <c r="J19" s="13">
        <v>22.396699999999999</v>
      </c>
      <c r="K19" s="191">
        <v>7.2073653707912282</v>
      </c>
      <c r="L19" s="13">
        <v>69.314999999999998</v>
      </c>
      <c r="M19" s="191">
        <v>6.5397100194762992</v>
      </c>
      <c r="N19" s="13">
        <v>74.42</v>
      </c>
      <c r="O19" s="191">
        <v>6.0559661381349095</v>
      </c>
      <c r="P19" s="13">
        <v>41.795000000000002</v>
      </c>
      <c r="Q19" s="191">
        <v>8.107579854049531</v>
      </c>
      <c r="R19" s="13">
        <v>63.459200000000003</v>
      </c>
      <c r="S19" s="191">
        <v>6.2521305027482192</v>
      </c>
      <c r="T19" s="13">
        <v>53.585000000000001</v>
      </c>
      <c r="U19" s="191">
        <v>6.6445740412428895</v>
      </c>
      <c r="V19" s="13">
        <v>83.96</v>
      </c>
      <c r="W19" s="191">
        <v>6.9431276798475494</v>
      </c>
      <c r="X19" s="13">
        <v>164.67500000000001</v>
      </c>
      <c r="Y19" s="191">
        <v>7.091752239259149</v>
      </c>
      <c r="Z19" s="13">
        <v>58.95</v>
      </c>
      <c r="AA19" s="191">
        <v>6.7442748091603093</v>
      </c>
      <c r="AB19" s="13">
        <v>102.77300000000001</v>
      </c>
      <c r="AC19" s="191">
        <v>6.6523667694822599</v>
      </c>
      <c r="AD19" s="13"/>
      <c r="AE19" s="191"/>
      <c r="AF19" s="13">
        <v>0.86499999999999999</v>
      </c>
      <c r="AG19" s="191">
        <v>17.216589595375698</v>
      </c>
      <c r="AH19" s="13">
        <v>11.164999999999999</v>
      </c>
      <c r="AI19" s="191">
        <v>6.3284818629646198</v>
      </c>
      <c r="AJ19" s="13">
        <v>156.3175</v>
      </c>
      <c r="AK19" s="191">
        <v>6.2275632926575701</v>
      </c>
      <c r="AL19" s="13">
        <v>134.82500000000002</v>
      </c>
      <c r="AM19" s="191">
        <v>6.1694641201557605</v>
      </c>
      <c r="AN19" s="13">
        <v>104.605</v>
      </c>
      <c r="AO19" s="191">
        <v>6.1522236030782498</v>
      </c>
      <c r="AP19" s="13"/>
      <c r="AQ19" s="191"/>
      <c r="AR19" s="13"/>
      <c r="AS19" s="191"/>
      <c r="AT19" s="13"/>
      <c r="AU19" s="191"/>
      <c r="AV19" s="13"/>
      <c r="AW19" s="191"/>
      <c r="AX19" s="13"/>
      <c r="AY19" s="191"/>
      <c r="AZ19" s="13"/>
      <c r="BA19" s="191"/>
      <c r="BB19" s="13"/>
      <c r="BC19" s="191"/>
    </row>
    <row r="20" spans="1:55" s="20" customFormat="1" ht="12.75" customHeight="1">
      <c r="A20" s="452" t="s">
        <v>984</v>
      </c>
      <c r="B20" s="452" t="s">
        <v>141</v>
      </c>
      <c r="C20" s="452" t="s">
        <v>985</v>
      </c>
      <c r="D20" s="13">
        <f t="shared" si="0"/>
        <v>2694.6030000000001</v>
      </c>
      <c r="E20" s="191">
        <f t="shared" si="1"/>
        <v>18.169427333010592</v>
      </c>
      <c r="F20" s="13">
        <v>76.499200000000002</v>
      </c>
      <c r="G20" s="191">
        <v>17.501364720153902</v>
      </c>
      <c r="H20" s="13">
        <v>104.80130000000001</v>
      </c>
      <c r="I20" s="191">
        <v>18.157236055277899</v>
      </c>
      <c r="J20" s="13">
        <v>146.334</v>
      </c>
      <c r="K20" s="191">
        <v>18.907599669249798</v>
      </c>
      <c r="L20" s="13">
        <v>282.83050000000003</v>
      </c>
      <c r="M20" s="191">
        <v>16.0844241975317</v>
      </c>
      <c r="N20" s="13">
        <v>325.82710000000003</v>
      </c>
      <c r="O20" s="191">
        <v>17.353330266267001</v>
      </c>
      <c r="P20" s="13">
        <v>264.40969999999999</v>
      </c>
      <c r="Q20" s="191">
        <v>17.479432464088898</v>
      </c>
      <c r="R20" s="13">
        <v>280.3603</v>
      </c>
      <c r="S20" s="191">
        <v>18.7330701030067</v>
      </c>
      <c r="T20" s="13">
        <v>260.6397</v>
      </c>
      <c r="U20" s="191">
        <v>18.307830292161899</v>
      </c>
      <c r="V20" s="13">
        <v>233.6275</v>
      </c>
      <c r="W20" s="191">
        <v>19.305462349252501</v>
      </c>
      <c r="X20" s="13">
        <v>310.12710000000004</v>
      </c>
      <c r="Y20" s="191">
        <v>19.907903646601696</v>
      </c>
      <c r="Z20" s="13">
        <v>93.176100000000005</v>
      </c>
      <c r="AA20" s="191">
        <v>20.9522042025798</v>
      </c>
      <c r="AB20" s="13">
        <v>315.97050000000002</v>
      </c>
      <c r="AC20" s="191">
        <v>15.343270029955299</v>
      </c>
      <c r="AD20" s="13"/>
      <c r="AE20" s="191"/>
      <c r="AF20" s="13">
        <v>58.422800000000009</v>
      </c>
      <c r="AG20" s="191">
        <v>20.2874233004923</v>
      </c>
      <c r="AH20" s="13">
        <v>124.90960000000001</v>
      </c>
      <c r="AI20" s="191">
        <v>18.899677766961101</v>
      </c>
      <c r="AJ20" s="13">
        <v>245.58930000000001</v>
      </c>
      <c r="AK20" s="191">
        <v>17.519645644171</v>
      </c>
      <c r="AL20" s="13">
        <v>274.82800000000003</v>
      </c>
      <c r="AM20" s="191">
        <v>19.212936996958099</v>
      </c>
      <c r="AN20" s="13">
        <v>316.64590000000004</v>
      </c>
      <c r="AO20" s="191">
        <v>18.759005772694398</v>
      </c>
      <c r="AP20" s="13"/>
      <c r="AQ20" s="191"/>
      <c r="AR20" s="13"/>
      <c r="AS20" s="191"/>
      <c r="AT20" s="13"/>
      <c r="AU20" s="191"/>
      <c r="AV20" s="13"/>
      <c r="AW20" s="191"/>
      <c r="AX20" s="13"/>
      <c r="AY20" s="191"/>
      <c r="AZ20" s="13"/>
      <c r="BA20" s="191"/>
      <c r="BB20" s="13"/>
      <c r="BC20" s="191"/>
    </row>
    <row r="21" spans="1:55" s="20" customFormat="1" ht="12.75" customHeight="1">
      <c r="A21" s="452" t="s">
        <v>986</v>
      </c>
      <c r="B21" s="452" t="s">
        <v>207</v>
      </c>
      <c r="C21" s="452" t="s">
        <v>987</v>
      </c>
      <c r="D21" s="13">
        <f t="shared" si="0"/>
        <v>4843.2126000000007</v>
      </c>
      <c r="E21" s="191">
        <f t="shared" si="1"/>
        <v>14.523629365453099</v>
      </c>
      <c r="F21" s="13">
        <v>305.10650000000004</v>
      </c>
      <c r="G21" s="191">
        <v>13.506050028432702</v>
      </c>
      <c r="H21" s="13">
        <v>432.67730000000006</v>
      </c>
      <c r="I21" s="191">
        <v>12.665601969412299</v>
      </c>
      <c r="J21" s="13">
        <v>346.6164</v>
      </c>
      <c r="K21" s="191">
        <v>14.1147707436809</v>
      </c>
      <c r="L21" s="13">
        <v>430.24580000000003</v>
      </c>
      <c r="M21" s="191">
        <v>14.1649813432229</v>
      </c>
      <c r="N21" s="13">
        <v>399.61700000000002</v>
      </c>
      <c r="O21" s="191">
        <v>14.7876160899061</v>
      </c>
      <c r="P21" s="13">
        <v>402.36400000000003</v>
      </c>
      <c r="Q21" s="191">
        <v>15.2353069534054</v>
      </c>
      <c r="R21" s="13">
        <v>380.3818</v>
      </c>
      <c r="S21" s="191">
        <v>15.642433163205999</v>
      </c>
      <c r="T21" s="13">
        <v>353.09739999999999</v>
      </c>
      <c r="U21" s="191">
        <v>14.966110877621899</v>
      </c>
      <c r="V21" s="13">
        <v>394.92740000000003</v>
      </c>
      <c r="W21" s="191">
        <v>15.304199042659498</v>
      </c>
      <c r="X21" s="13">
        <v>372.04340000000002</v>
      </c>
      <c r="Y21" s="191">
        <v>15.869098997590099</v>
      </c>
      <c r="Z21" s="13">
        <v>388.02340000000004</v>
      </c>
      <c r="AA21" s="191">
        <v>15.686396851323899</v>
      </c>
      <c r="AB21" s="13">
        <v>638.11220000000003</v>
      </c>
      <c r="AC21" s="191">
        <v>12.340986324975496</v>
      </c>
      <c r="AD21" s="13"/>
      <c r="AE21" s="191"/>
      <c r="AF21" s="13">
        <v>271.68619999999999</v>
      </c>
      <c r="AG21" s="191">
        <v>12.945943500258799</v>
      </c>
      <c r="AH21" s="13">
        <v>440.92830000000004</v>
      </c>
      <c r="AI21" s="191">
        <v>13.810981397655802</v>
      </c>
      <c r="AJ21" s="13">
        <v>351.71050000000002</v>
      </c>
      <c r="AK21" s="191">
        <v>14.544992395734601</v>
      </c>
      <c r="AL21" s="13">
        <v>355.8125</v>
      </c>
      <c r="AM21" s="191">
        <v>15.754217094677699</v>
      </c>
      <c r="AN21" s="13">
        <v>528.47770000000003</v>
      </c>
      <c r="AO21" s="191">
        <v>14.223602250388199</v>
      </c>
      <c r="AP21" s="13"/>
      <c r="AQ21" s="191"/>
      <c r="AR21" s="13"/>
      <c r="AS21" s="191"/>
      <c r="AT21" s="13"/>
      <c r="AU21" s="191"/>
      <c r="AV21" s="13"/>
      <c r="AW21" s="191"/>
      <c r="AX21" s="13"/>
      <c r="AY21" s="191"/>
      <c r="AZ21" s="13"/>
      <c r="BA21" s="191"/>
      <c r="BB21" s="13"/>
      <c r="BC21" s="191"/>
    </row>
    <row r="22" spans="1:55" s="20" customFormat="1" ht="12.75" customHeight="1">
      <c r="A22" s="445" t="s">
        <v>988</v>
      </c>
      <c r="B22" s="445" t="s">
        <v>208</v>
      </c>
      <c r="C22" s="445" t="s">
        <v>989</v>
      </c>
      <c r="D22" s="13">
        <f t="shared" si="0"/>
        <v>17511.3642</v>
      </c>
      <c r="E22" s="191">
        <f t="shared" si="1"/>
        <v>26.722437750847735</v>
      </c>
      <c r="F22" s="13">
        <v>875.2360000000001</v>
      </c>
      <c r="G22" s="191">
        <v>28.508384122682301</v>
      </c>
      <c r="H22" s="13">
        <v>1035.9564</v>
      </c>
      <c r="I22" s="191">
        <v>27.708337842210302</v>
      </c>
      <c r="J22" s="13">
        <v>1275.5971</v>
      </c>
      <c r="K22" s="191">
        <v>27.855264114350799</v>
      </c>
      <c r="L22" s="13">
        <v>1401.925</v>
      </c>
      <c r="M22" s="191">
        <v>27.337462345703198</v>
      </c>
      <c r="N22" s="13">
        <v>1538.5299</v>
      </c>
      <c r="O22" s="191">
        <v>27.3291337269428</v>
      </c>
      <c r="P22" s="13">
        <v>1544.1335000000001</v>
      </c>
      <c r="Q22" s="191">
        <v>26.9707043620257</v>
      </c>
      <c r="R22" s="13">
        <v>1598.7182999999998</v>
      </c>
      <c r="S22" s="191">
        <v>26.703292758955698</v>
      </c>
      <c r="T22" s="13">
        <v>1549.4217999999998</v>
      </c>
      <c r="U22" s="191">
        <v>25.626289243510097</v>
      </c>
      <c r="V22" s="13">
        <v>1734.4682999999998</v>
      </c>
      <c r="W22" s="191">
        <v>25.815493363009306</v>
      </c>
      <c r="X22" s="13">
        <v>1796.1313</v>
      </c>
      <c r="Y22" s="191">
        <v>25.381823169609003</v>
      </c>
      <c r="Z22" s="13">
        <v>1561.8789000000002</v>
      </c>
      <c r="AA22" s="191">
        <v>25.237683468289401</v>
      </c>
      <c r="AB22" s="13">
        <v>1599.3676999999998</v>
      </c>
      <c r="AC22" s="191">
        <v>26.195384492884294</v>
      </c>
      <c r="AD22" s="13"/>
      <c r="AE22" s="191"/>
      <c r="AF22" s="13">
        <v>1136.1934000000001</v>
      </c>
      <c r="AG22" s="191">
        <v>26.393587963985695</v>
      </c>
      <c r="AH22" s="13">
        <v>1324.5265000000002</v>
      </c>
      <c r="AI22" s="191">
        <v>26.099430922673097</v>
      </c>
      <c r="AJ22" s="13">
        <v>1531.4071000000001</v>
      </c>
      <c r="AK22" s="191">
        <v>25.975802756171095</v>
      </c>
      <c r="AL22" s="13">
        <v>1944.1624999999999</v>
      </c>
      <c r="AM22" s="191">
        <v>25.8841243738628</v>
      </c>
      <c r="AN22" s="13">
        <v>2180.6033000000002</v>
      </c>
      <c r="AO22" s="191">
        <v>25.800874685918302</v>
      </c>
      <c r="AP22" s="13"/>
      <c r="AQ22" s="191"/>
      <c r="AR22" s="13"/>
      <c r="AS22" s="191"/>
      <c r="AT22" s="13"/>
      <c r="AU22" s="191"/>
      <c r="AV22" s="13"/>
      <c r="AW22" s="191"/>
      <c r="AX22" s="13"/>
      <c r="AY22" s="191"/>
      <c r="AZ22" s="13"/>
      <c r="BA22" s="191"/>
      <c r="BB22" s="13"/>
      <c r="BC22" s="191"/>
    </row>
    <row r="23" spans="1:55" s="20" customFormat="1" ht="12.75" customHeight="1">
      <c r="A23" s="445" t="s">
        <v>5008</v>
      </c>
      <c r="B23" s="445" t="s">
        <v>5006</v>
      </c>
      <c r="C23" s="445" t="s">
        <v>5007</v>
      </c>
      <c r="D23" s="13">
        <f t="shared" si="0"/>
        <v>1173.8535000000002</v>
      </c>
      <c r="E23" s="191">
        <f t="shared" si="1"/>
        <v>17.474996003693931</v>
      </c>
      <c r="F23" s="13">
        <v>81.78</v>
      </c>
      <c r="G23" s="191">
        <v>17.534166055270202</v>
      </c>
      <c r="H23" s="13">
        <v>82.097800000000007</v>
      </c>
      <c r="I23" s="191">
        <v>17.096093659026202</v>
      </c>
      <c r="J23" s="13">
        <v>113.58250000000002</v>
      </c>
      <c r="K23" s="191">
        <v>16.5133797459996</v>
      </c>
      <c r="L23" s="13">
        <v>66.155799999999999</v>
      </c>
      <c r="M23" s="191">
        <v>19.432251352111198</v>
      </c>
      <c r="N23" s="13">
        <v>119.09180000000001</v>
      </c>
      <c r="O23" s="191">
        <v>14.691826809234598</v>
      </c>
      <c r="P23" s="13">
        <v>95.546599999999998</v>
      </c>
      <c r="Q23" s="191">
        <v>17.805522833884201</v>
      </c>
      <c r="R23" s="13">
        <v>151.0376</v>
      </c>
      <c r="S23" s="191">
        <v>15.443018877418599</v>
      </c>
      <c r="T23" s="13">
        <v>73.290999999999997</v>
      </c>
      <c r="U23" s="191">
        <v>18.885557435428598</v>
      </c>
      <c r="V23" s="13">
        <v>80.611000000000004</v>
      </c>
      <c r="W23" s="191">
        <v>19.9369426008857</v>
      </c>
      <c r="X23" s="13">
        <v>102.17400000000002</v>
      </c>
      <c r="Y23" s="191">
        <v>17.505518527218296</v>
      </c>
      <c r="Z23" s="13">
        <v>88.146000000000001</v>
      </c>
      <c r="AA23" s="191">
        <v>17.624201778866897</v>
      </c>
      <c r="AB23" s="13">
        <v>120.33940000000001</v>
      </c>
      <c r="AC23" s="191">
        <v>17.231472368983098</v>
      </c>
      <c r="AD23" s="13"/>
      <c r="AE23" s="191"/>
      <c r="AF23" s="13">
        <v>34.887700000000002</v>
      </c>
      <c r="AG23" s="191">
        <v>18.459725060694701</v>
      </c>
      <c r="AH23" s="13">
        <v>97.569700000000012</v>
      </c>
      <c r="AI23" s="191">
        <v>16.588315429892699</v>
      </c>
      <c r="AJ23" s="13">
        <v>48.395800000000001</v>
      </c>
      <c r="AK23" s="191">
        <v>17.712691597204699</v>
      </c>
      <c r="AL23" s="13">
        <v>111.66640000000001</v>
      </c>
      <c r="AM23" s="191">
        <v>18.636412233223201</v>
      </c>
      <c r="AN23" s="13">
        <v>153.6165</v>
      </c>
      <c r="AO23" s="191">
        <v>16.145147305139698</v>
      </c>
      <c r="AP23" s="13"/>
      <c r="AQ23" s="191"/>
      <c r="AR23" s="13"/>
      <c r="AS23" s="191"/>
      <c r="AT23" s="13"/>
      <c r="AU23" s="191"/>
      <c r="AV23" s="13"/>
      <c r="AW23" s="191"/>
      <c r="AX23" s="13"/>
      <c r="AY23" s="191"/>
      <c r="AZ23" s="13"/>
      <c r="BA23" s="191"/>
      <c r="BB23" s="13"/>
      <c r="BC23" s="191"/>
    </row>
    <row r="24" spans="1:55" s="20" customFormat="1" ht="12.75" customHeight="1">
      <c r="A24" s="445" t="s">
        <v>990</v>
      </c>
      <c r="B24" s="445" t="s">
        <v>209</v>
      </c>
      <c r="C24" s="445" t="s">
        <v>991</v>
      </c>
      <c r="D24" s="13">
        <f t="shared" si="0"/>
        <v>4876.0405000000001</v>
      </c>
      <c r="E24" s="191">
        <f t="shared" si="1"/>
        <v>18.670959378524017</v>
      </c>
      <c r="F24" s="13">
        <v>201.88060000000002</v>
      </c>
      <c r="G24" s="191">
        <v>19.183005885657195</v>
      </c>
      <c r="H24" s="13">
        <v>346.2801</v>
      </c>
      <c r="I24" s="191">
        <v>18.649183790809801</v>
      </c>
      <c r="J24" s="13">
        <v>321.31479999999999</v>
      </c>
      <c r="K24" s="191">
        <v>19.005510518033997</v>
      </c>
      <c r="L24" s="13">
        <v>329.02969999999999</v>
      </c>
      <c r="M24" s="191">
        <v>20.5579058911703</v>
      </c>
      <c r="N24" s="13">
        <v>494.58110000000011</v>
      </c>
      <c r="O24" s="191">
        <v>16.815338675497301</v>
      </c>
      <c r="P24" s="13">
        <v>584.07550000000003</v>
      </c>
      <c r="Q24" s="191">
        <v>16.063333322490003</v>
      </c>
      <c r="R24" s="13">
        <v>374.51199999999994</v>
      </c>
      <c r="S24" s="191">
        <v>18.780827386038396</v>
      </c>
      <c r="T24" s="13">
        <v>607.17169999999999</v>
      </c>
      <c r="U24" s="191">
        <v>16.816842305067897</v>
      </c>
      <c r="V24" s="13">
        <v>437.90390000000002</v>
      </c>
      <c r="W24" s="191">
        <v>18.253261199546298</v>
      </c>
      <c r="X24" s="13">
        <v>403.92270000000002</v>
      </c>
      <c r="Y24" s="191">
        <v>19.444042402172499</v>
      </c>
      <c r="Z24" s="13">
        <v>376.1397</v>
      </c>
      <c r="AA24" s="191">
        <v>19.974231940951697</v>
      </c>
      <c r="AB24" s="13">
        <v>399.2287</v>
      </c>
      <c r="AC24" s="191">
        <v>20.508029224852798</v>
      </c>
      <c r="AD24" s="13"/>
      <c r="AE24" s="191"/>
      <c r="AF24" s="13">
        <v>239.798</v>
      </c>
      <c r="AG24" s="191">
        <v>20.840895095038299</v>
      </c>
      <c r="AH24" s="13">
        <v>404.17420000000004</v>
      </c>
      <c r="AI24" s="191">
        <v>20.747185649158197</v>
      </c>
      <c r="AJ24" s="13">
        <v>377.714</v>
      </c>
      <c r="AK24" s="191">
        <v>20.556424728762998</v>
      </c>
      <c r="AL24" s="13">
        <v>333.39330000000001</v>
      </c>
      <c r="AM24" s="191">
        <v>21.627080028302899</v>
      </c>
      <c r="AN24" s="13">
        <v>530.22260000000006</v>
      </c>
      <c r="AO24" s="191">
        <v>18.432190727064398</v>
      </c>
      <c r="AP24" s="13"/>
      <c r="AQ24" s="191"/>
      <c r="AR24" s="13"/>
      <c r="AS24" s="191"/>
      <c r="AT24" s="13"/>
      <c r="AU24" s="191"/>
      <c r="AV24" s="13"/>
      <c r="AW24" s="191"/>
      <c r="AX24" s="13"/>
      <c r="AY24" s="191"/>
      <c r="AZ24" s="13"/>
      <c r="BA24" s="191"/>
      <c r="BB24" s="13"/>
      <c r="BC24" s="191"/>
    </row>
    <row r="25" spans="1:55" s="27" customFormat="1" ht="12.75" customHeight="1">
      <c r="A25" s="1225" t="s">
        <v>4671</v>
      </c>
      <c r="B25" s="1225" t="s">
        <v>233</v>
      </c>
      <c r="C25" s="1225" t="s">
        <v>724</v>
      </c>
      <c r="D25" s="61"/>
      <c r="E25" s="871"/>
      <c r="F25" s="61"/>
      <c r="G25" s="871"/>
      <c r="H25" s="61"/>
      <c r="I25" s="871"/>
      <c r="J25" s="61"/>
      <c r="K25" s="871"/>
      <c r="L25" s="61"/>
      <c r="M25" s="871"/>
      <c r="N25" s="61"/>
      <c r="O25" s="61"/>
      <c r="P25" s="61"/>
      <c r="Q25" s="871"/>
      <c r="R25" s="61"/>
      <c r="S25" s="871"/>
      <c r="T25" s="61"/>
      <c r="U25" s="871"/>
      <c r="V25" s="61"/>
      <c r="W25" s="871"/>
      <c r="X25" s="61"/>
      <c r="Y25" s="871"/>
      <c r="Z25" s="61"/>
      <c r="AA25" s="871"/>
      <c r="AB25" s="61"/>
      <c r="AC25" s="871"/>
      <c r="AD25" s="61"/>
      <c r="AE25" s="871"/>
      <c r="AF25" s="61"/>
      <c r="AG25" s="871"/>
      <c r="AH25" s="61"/>
      <c r="AI25" s="871"/>
      <c r="AJ25" s="61"/>
      <c r="AK25" s="871"/>
      <c r="AL25" s="61"/>
      <c r="AM25" s="871"/>
      <c r="AN25" s="61"/>
      <c r="AO25" s="61"/>
      <c r="AP25" s="61"/>
      <c r="AQ25" s="871"/>
      <c r="AR25" s="61"/>
      <c r="AS25" s="871"/>
      <c r="AT25" s="61"/>
      <c r="AU25" s="871"/>
      <c r="AV25" s="61"/>
      <c r="AW25" s="871"/>
      <c r="AX25" s="61"/>
      <c r="AY25" s="871"/>
      <c r="AZ25" s="61"/>
      <c r="BA25" s="871"/>
      <c r="BB25" s="61"/>
      <c r="BC25" s="871"/>
    </row>
    <row r="26" spans="1:55" s="27" customFormat="1" ht="12.75" customHeight="1">
      <c r="A26" s="1226" t="s">
        <v>962</v>
      </c>
      <c r="B26" s="1226" t="s">
        <v>197</v>
      </c>
      <c r="C26" s="1226" t="s">
        <v>963</v>
      </c>
      <c r="D26" s="61">
        <f t="shared" ref="D26:D89" si="2">F26+H26+J26+L26+N26+P26+R26+T26+V26+X26+Z26+AB26</f>
        <v>10429.722599999999</v>
      </c>
      <c r="E26" s="871">
        <f t="shared" ref="E26:E89" si="3">AVERAGE(G26,I26,K26,M26,O26,Q26,S26,U26,W26,Y26,AA26,AC26)</f>
        <v>17.189995431102648</v>
      </c>
      <c r="F26" s="61">
        <v>715.6735000000001</v>
      </c>
      <c r="G26" s="871">
        <v>18.134369076121999</v>
      </c>
      <c r="H26" s="61">
        <v>1036.9653000000001</v>
      </c>
      <c r="I26" s="871">
        <v>16.554999636921298</v>
      </c>
      <c r="J26" s="61">
        <v>1007.8736</v>
      </c>
      <c r="K26" s="871">
        <v>17.000209079789396</v>
      </c>
      <c r="L26" s="61">
        <v>1026.0276000000001</v>
      </c>
      <c r="M26" s="871">
        <v>16.468124968568102</v>
      </c>
      <c r="N26" s="61">
        <v>796.31830000000002</v>
      </c>
      <c r="O26" s="871">
        <v>18.087409869897499</v>
      </c>
      <c r="P26" s="61">
        <v>987.58130000000006</v>
      </c>
      <c r="Q26" s="871">
        <v>16.418035448828398</v>
      </c>
      <c r="R26" s="61">
        <v>815.79250000000002</v>
      </c>
      <c r="S26" s="871">
        <v>17.640251170487598</v>
      </c>
      <c r="T26" s="61">
        <v>785.08609999999999</v>
      </c>
      <c r="U26" s="871">
        <v>14.8078241303725</v>
      </c>
      <c r="V26" s="61">
        <v>744.83280000000002</v>
      </c>
      <c r="W26" s="871">
        <v>17.825203353020996</v>
      </c>
      <c r="X26" s="61">
        <v>798.04870000000005</v>
      </c>
      <c r="Y26" s="871">
        <v>17.887524740031498</v>
      </c>
      <c r="Z26" s="61">
        <v>811.76130000000001</v>
      </c>
      <c r="AA26" s="871">
        <v>17.873390012556602</v>
      </c>
      <c r="AB26" s="61">
        <v>903.76160000000004</v>
      </c>
      <c r="AC26" s="871">
        <v>17.582603686635899</v>
      </c>
      <c r="AD26" s="61"/>
      <c r="AE26" s="871"/>
      <c r="AF26" s="61">
        <v>860.60820000000012</v>
      </c>
      <c r="AG26" s="871">
        <v>17.010277479345397</v>
      </c>
      <c r="AH26" s="61">
        <v>955.71840000000009</v>
      </c>
      <c r="AI26" s="871">
        <v>16.635226495587002</v>
      </c>
      <c r="AJ26" s="61">
        <v>1134.5526</v>
      </c>
      <c r="AK26" s="871">
        <v>16.2438857378671</v>
      </c>
      <c r="AL26" s="61">
        <v>1242.4505000000001</v>
      </c>
      <c r="AM26" s="871">
        <v>16.2266856128272</v>
      </c>
      <c r="AN26" s="61">
        <v>1206.0805</v>
      </c>
      <c r="AO26" s="871">
        <v>10.985121229470201</v>
      </c>
      <c r="AP26" s="61"/>
      <c r="AQ26" s="871"/>
      <c r="AR26" s="61"/>
      <c r="AS26" s="871"/>
      <c r="AT26" s="61"/>
      <c r="AU26" s="871"/>
      <c r="AV26" s="61"/>
      <c r="AW26" s="871"/>
      <c r="AX26" s="61"/>
      <c r="AY26" s="871"/>
      <c r="AZ26" s="61"/>
      <c r="BA26" s="871"/>
      <c r="BB26" s="61"/>
      <c r="BC26" s="871"/>
    </row>
    <row r="27" spans="1:55" s="20" customFormat="1" ht="12.75" customHeight="1">
      <c r="A27" s="1227" t="s">
        <v>976</v>
      </c>
      <c r="B27" s="1227" t="s">
        <v>204</v>
      </c>
      <c r="C27" s="1227" t="s">
        <v>977</v>
      </c>
      <c r="D27" s="13">
        <f t="shared" si="2"/>
        <v>158.8244</v>
      </c>
      <c r="E27" s="191">
        <f t="shared" si="3"/>
        <v>17.28586403939499</v>
      </c>
      <c r="F27" s="13">
        <v>16.110200000000003</v>
      </c>
      <c r="G27" s="191">
        <v>16.330000000000002</v>
      </c>
      <c r="H27" s="13">
        <v>17.548999999999999</v>
      </c>
      <c r="I27" s="191">
        <v>16.700454726765102</v>
      </c>
      <c r="J27" s="13">
        <v>20.029400000000003</v>
      </c>
      <c r="K27" s="191">
        <v>16.7404169870291</v>
      </c>
      <c r="L27" s="13">
        <v>16.3462</v>
      </c>
      <c r="M27" s="191">
        <v>17.527189438523902</v>
      </c>
      <c r="N27" s="13">
        <v>17.2928</v>
      </c>
      <c r="O27" s="191">
        <v>16.3716551975389</v>
      </c>
      <c r="P27" s="13">
        <v>16.279400000000003</v>
      </c>
      <c r="Q27" s="191">
        <v>17.544857304323301</v>
      </c>
      <c r="R27" s="13">
        <v>10.358400000000001</v>
      </c>
      <c r="S27" s="191">
        <v>17.3190804564411</v>
      </c>
      <c r="T27" s="13">
        <v>12.0428</v>
      </c>
      <c r="U27" s="191">
        <v>17.2785855448899</v>
      </c>
      <c r="V27" s="13">
        <v>5.6802000000000001</v>
      </c>
      <c r="W27" s="191">
        <v>18.4916024083659</v>
      </c>
      <c r="X27" s="13">
        <v>7.2471000000000005</v>
      </c>
      <c r="Y27" s="191">
        <v>17.372314994963499</v>
      </c>
      <c r="Z27" s="13">
        <v>6.1928000000000001</v>
      </c>
      <c r="AA27" s="191">
        <v>18.5121899625371</v>
      </c>
      <c r="AB27" s="13">
        <v>13.696100000000001</v>
      </c>
      <c r="AC27" s="191">
        <v>17.242021451362096</v>
      </c>
      <c r="AD27" s="13"/>
      <c r="AE27" s="191"/>
      <c r="AF27" s="13">
        <v>15.757400000000001</v>
      </c>
      <c r="AG27" s="191">
        <v>17.178060784139497</v>
      </c>
      <c r="AH27" s="13">
        <v>10.298500000000001</v>
      </c>
      <c r="AI27" s="191">
        <v>17.323569160557398</v>
      </c>
      <c r="AJ27" s="13">
        <v>12.951299999999998</v>
      </c>
      <c r="AK27" s="191">
        <v>17.243015218549502</v>
      </c>
      <c r="AL27" s="13">
        <v>14.792200000000001</v>
      </c>
      <c r="AM27" s="191">
        <v>19.097245642973999</v>
      </c>
      <c r="AN27" s="13">
        <v>16.0746</v>
      </c>
      <c r="AO27" s="191">
        <v>8.2303549699526002</v>
      </c>
      <c r="AP27" s="13"/>
      <c r="AQ27" s="191"/>
      <c r="AR27" s="13"/>
      <c r="AS27" s="191"/>
      <c r="AT27" s="13"/>
      <c r="AU27" s="191"/>
      <c r="AV27" s="13"/>
      <c r="AW27" s="191"/>
      <c r="AX27" s="13"/>
      <c r="AY27" s="191"/>
      <c r="AZ27" s="13"/>
      <c r="BA27" s="191"/>
      <c r="BB27" s="13"/>
      <c r="BC27" s="191"/>
    </row>
    <row r="28" spans="1:55" s="20" customFormat="1" ht="12.75" customHeight="1">
      <c r="A28" s="1228" t="s">
        <v>978</v>
      </c>
      <c r="B28" s="1228" t="s">
        <v>125</v>
      </c>
      <c r="C28" s="1228" t="s">
        <v>939</v>
      </c>
      <c r="D28" s="13">
        <f>AB28</f>
        <v>8.8000000000000009E-2</v>
      </c>
      <c r="E28" s="13">
        <f t="shared" si="3"/>
        <v>22</v>
      </c>
      <c r="F28" s="13" t="s">
        <v>11</v>
      </c>
      <c r="G28" s="13" t="s">
        <v>11</v>
      </c>
      <c r="H28" s="13" t="s">
        <v>11</v>
      </c>
      <c r="I28" s="13" t="s">
        <v>11</v>
      </c>
      <c r="J28" s="13" t="s">
        <v>11</v>
      </c>
      <c r="K28" s="13" t="s">
        <v>11</v>
      </c>
      <c r="L28" s="13" t="s">
        <v>11</v>
      </c>
      <c r="M28" s="13" t="s">
        <v>11</v>
      </c>
      <c r="N28" s="13" t="s">
        <v>11</v>
      </c>
      <c r="O28" s="13" t="s">
        <v>11</v>
      </c>
      <c r="P28" s="13" t="s">
        <v>11</v>
      </c>
      <c r="Q28" s="13" t="s">
        <v>11</v>
      </c>
      <c r="R28" s="13" t="s">
        <v>11</v>
      </c>
      <c r="S28" s="13" t="s">
        <v>11</v>
      </c>
      <c r="T28" s="13" t="s">
        <v>11</v>
      </c>
      <c r="U28" s="13" t="s">
        <v>11</v>
      </c>
      <c r="V28" s="13" t="s">
        <v>11</v>
      </c>
      <c r="W28" s="13" t="s">
        <v>11</v>
      </c>
      <c r="X28" s="13" t="s">
        <v>11</v>
      </c>
      <c r="Y28" s="13" t="s">
        <v>11</v>
      </c>
      <c r="Z28" s="13" t="s">
        <v>11</v>
      </c>
      <c r="AA28" s="13" t="s">
        <v>11</v>
      </c>
      <c r="AB28" s="13">
        <v>8.8000000000000009E-2</v>
      </c>
      <c r="AC28" s="13">
        <v>22</v>
      </c>
      <c r="AD28" s="13"/>
      <c r="AE28" s="191"/>
      <c r="AF28" s="13" t="s">
        <v>11</v>
      </c>
      <c r="AG28" s="13" t="s">
        <v>11</v>
      </c>
      <c r="AH28" s="13">
        <v>6.0000000000000006E-4</v>
      </c>
      <c r="AI28" s="13">
        <v>10</v>
      </c>
      <c r="AJ28" s="191" t="s">
        <v>11</v>
      </c>
      <c r="AK28" s="191" t="s">
        <v>11</v>
      </c>
      <c r="AL28" s="191" t="s">
        <v>11</v>
      </c>
      <c r="AM28" s="191" t="s">
        <v>11</v>
      </c>
      <c r="AN28" s="191" t="s">
        <v>11</v>
      </c>
      <c r="AO28" s="191" t="s">
        <v>11</v>
      </c>
      <c r="AP28" s="13"/>
      <c r="AQ28" s="13"/>
      <c r="AR28" s="13"/>
      <c r="AS28" s="13"/>
      <c r="AT28" s="13"/>
      <c r="AU28" s="13"/>
      <c r="AV28" s="13"/>
      <c r="AW28" s="13"/>
      <c r="AX28" s="13"/>
      <c r="AY28" s="13"/>
      <c r="AZ28" s="13"/>
      <c r="BA28" s="13"/>
      <c r="BB28" s="13"/>
      <c r="BC28" s="13"/>
    </row>
    <row r="29" spans="1:55" s="20" customFormat="1" ht="12.75" customHeight="1">
      <c r="A29" s="1227" t="s">
        <v>4909</v>
      </c>
      <c r="B29" s="1227" t="s">
        <v>4909</v>
      </c>
      <c r="C29" s="1227" t="s">
        <v>4911</v>
      </c>
      <c r="D29" s="13" t="s">
        <v>11</v>
      </c>
      <c r="E29" s="13" t="s">
        <v>11</v>
      </c>
      <c r="F29" s="13" t="s">
        <v>11</v>
      </c>
      <c r="G29" s="13" t="s">
        <v>11</v>
      </c>
      <c r="H29" s="13" t="s">
        <v>11</v>
      </c>
      <c r="I29" s="13" t="s">
        <v>11</v>
      </c>
      <c r="J29" s="13" t="s">
        <v>11</v>
      </c>
      <c r="K29" s="13" t="s">
        <v>11</v>
      </c>
      <c r="L29" s="13" t="s">
        <v>11</v>
      </c>
      <c r="M29" s="13" t="s">
        <v>11</v>
      </c>
      <c r="N29" s="13" t="s">
        <v>11</v>
      </c>
      <c r="O29" s="13" t="s">
        <v>11</v>
      </c>
      <c r="P29" s="13" t="s">
        <v>11</v>
      </c>
      <c r="Q29" s="13" t="s">
        <v>11</v>
      </c>
      <c r="R29" s="13" t="s">
        <v>11</v>
      </c>
      <c r="S29" s="13" t="s">
        <v>11</v>
      </c>
      <c r="T29" s="13" t="s">
        <v>11</v>
      </c>
      <c r="U29" s="13" t="s">
        <v>11</v>
      </c>
      <c r="V29" s="13" t="s">
        <v>11</v>
      </c>
      <c r="W29" s="13" t="s">
        <v>11</v>
      </c>
      <c r="X29" s="13" t="s">
        <v>11</v>
      </c>
      <c r="Y29" s="13" t="s">
        <v>11</v>
      </c>
      <c r="Z29" s="13" t="s">
        <v>11</v>
      </c>
      <c r="AA29" s="13" t="s">
        <v>11</v>
      </c>
      <c r="AB29" s="13" t="s">
        <v>11</v>
      </c>
      <c r="AC29" s="13" t="s">
        <v>11</v>
      </c>
      <c r="AD29" s="13"/>
      <c r="AE29" s="13"/>
      <c r="AF29" s="13">
        <v>7.740000000000001E-2</v>
      </c>
      <c r="AG29" s="191">
        <v>0</v>
      </c>
      <c r="AH29" s="13" t="s">
        <v>11</v>
      </c>
      <c r="AI29" s="13" t="s">
        <v>11</v>
      </c>
      <c r="AJ29" s="191" t="s">
        <v>11</v>
      </c>
      <c r="AK29" s="191" t="s">
        <v>11</v>
      </c>
      <c r="AL29" s="191" t="s">
        <v>11</v>
      </c>
      <c r="AM29" s="191" t="s">
        <v>11</v>
      </c>
      <c r="AN29" s="191" t="s">
        <v>11</v>
      </c>
      <c r="AO29" s="191" t="s">
        <v>11</v>
      </c>
      <c r="AP29" s="13"/>
      <c r="AQ29" s="13"/>
      <c r="AR29" s="13"/>
      <c r="AS29" s="13"/>
      <c r="AT29" s="13"/>
      <c r="AU29" s="13"/>
      <c r="AV29" s="13"/>
      <c r="AW29" s="13"/>
      <c r="AX29" s="13"/>
      <c r="AY29" s="13"/>
      <c r="AZ29" s="13"/>
      <c r="BA29" s="13"/>
      <c r="BB29" s="13"/>
      <c r="BC29" s="13"/>
    </row>
    <row r="30" spans="1:55" s="20" customFormat="1" ht="12.75" customHeight="1">
      <c r="A30" s="1227" t="s">
        <v>4910</v>
      </c>
      <c r="B30" s="1227" t="s">
        <v>103</v>
      </c>
      <c r="C30" s="1227" t="s">
        <v>5005</v>
      </c>
      <c r="D30" s="13" t="s">
        <v>11</v>
      </c>
      <c r="E30" s="13" t="s">
        <v>11</v>
      </c>
      <c r="F30" s="13" t="s">
        <v>11</v>
      </c>
      <c r="G30" s="13" t="s">
        <v>11</v>
      </c>
      <c r="H30" s="13" t="s">
        <v>11</v>
      </c>
      <c r="I30" s="13" t="s">
        <v>11</v>
      </c>
      <c r="J30" s="13" t="s">
        <v>11</v>
      </c>
      <c r="K30" s="13" t="s">
        <v>11</v>
      </c>
      <c r="L30" s="13" t="s">
        <v>11</v>
      </c>
      <c r="M30" s="13" t="s">
        <v>11</v>
      </c>
      <c r="N30" s="13" t="s">
        <v>11</v>
      </c>
      <c r="O30" s="13" t="s">
        <v>11</v>
      </c>
      <c r="P30" s="13" t="s">
        <v>11</v>
      </c>
      <c r="Q30" s="13" t="s">
        <v>11</v>
      </c>
      <c r="R30" s="13" t="s">
        <v>11</v>
      </c>
      <c r="S30" s="13" t="s">
        <v>11</v>
      </c>
      <c r="T30" s="13" t="s">
        <v>11</v>
      </c>
      <c r="U30" s="13" t="s">
        <v>11</v>
      </c>
      <c r="V30" s="13" t="s">
        <v>11</v>
      </c>
      <c r="W30" s="13" t="s">
        <v>11</v>
      </c>
      <c r="X30" s="13" t="s">
        <v>11</v>
      </c>
      <c r="Y30" s="13" t="s">
        <v>11</v>
      </c>
      <c r="Z30" s="13" t="s">
        <v>11</v>
      </c>
      <c r="AA30" s="13" t="s">
        <v>11</v>
      </c>
      <c r="AB30" s="13" t="s">
        <v>11</v>
      </c>
      <c r="AC30" s="13" t="s">
        <v>11</v>
      </c>
      <c r="AD30" s="13"/>
      <c r="AE30" s="13"/>
      <c r="AF30" s="13">
        <v>1.1500000000000001</v>
      </c>
      <c r="AG30" s="191">
        <v>26</v>
      </c>
      <c r="AH30" s="13">
        <v>1.1500000000000001</v>
      </c>
      <c r="AI30" s="191">
        <v>26</v>
      </c>
      <c r="AJ30" s="191" t="s">
        <v>11</v>
      </c>
      <c r="AK30" s="191" t="s">
        <v>11</v>
      </c>
      <c r="AL30" s="191" t="s">
        <v>11</v>
      </c>
      <c r="AM30" s="191" t="s">
        <v>11</v>
      </c>
      <c r="AN30" s="191" t="s">
        <v>11</v>
      </c>
      <c r="AO30" s="191" t="s">
        <v>11</v>
      </c>
      <c r="AP30" s="13"/>
      <c r="AQ30" s="13"/>
      <c r="AR30" s="13"/>
      <c r="AS30" s="13"/>
      <c r="AT30" s="13"/>
      <c r="AU30" s="13"/>
      <c r="AV30" s="13"/>
      <c r="AW30" s="13"/>
      <c r="AX30" s="13"/>
      <c r="AY30" s="13"/>
      <c r="AZ30" s="13"/>
      <c r="BA30" s="13"/>
      <c r="BB30" s="13"/>
      <c r="BC30" s="13"/>
    </row>
    <row r="31" spans="1:55" s="20" customFormat="1" ht="12.75" customHeight="1">
      <c r="A31" s="1227" t="s">
        <v>980</v>
      </c>
      <c r="B31" s="1227" t="s">
        <v>205</v>
      </c>
      <c r="C31" s="1227" t="s">
        <v>981</v>
      </c>
      <c r="D31" s="13">
        <f t="shared" si="2"/>
        <v>7399.4825000000001</v>
      </c>
      <c r="E31" s="191">
        <f t="shared" si="3"/>
        <v>13.172605461501666</v>
      </c>
      <c r="F31" s="13">
        <v>481.86070000000001</v>
      </c>
      <c r="G31" s="191">
        <v>13.425258635950199</v>
      </c>
      <c r="H31" s="13">
        <v>812.46550000000002</v>
      </c>
      <c r="I31" s="191">
        <v>13.527234048707301</v>
      </c>
      <c r="J31" s="13">
        <v>760.83670000000018</v>
      </c>
      <c r="K31" s="191">
        <v>13.485618681380599</v>
      </c>
      <c r="L31" s="13">
        <v>784.57560000000001</v>
      </c>
      <c r="M31" s="191">
        <v>13.0530385242671</v>
      </c>
      <c r="N31" s="13">
        <v>522.26949999999999</v>
      </c>
      <c r="O31" s="191">
        <v>13.3824510334224</v>
      </c>
      <c r="P31" s="13">
        <v>727.76490000000001</v>
      </c>
      <c r="Q31" s="191">
        <v>12.829993684773802</v>
      </c>
      <c r="R31" s="13">
        <v>550.66890000000001</v>
      </c>
      <c r="S31" s="191">
        <v>13.1729084591485</v>
      </c>
      <c r="T31" s="13">
        <v>638.5539</v>
      </c>
      <c r="U31" s="191">
        <v>13.1272895428248</v>
      </c>
      <c r="V31" s="13">
        <v>496.58910000000003</v>
      </c>
      <c r="W31" s="191">
        <v>12.961801598142198</v>
      </c>
      <c r="X31" s="13">
        <v>510.89830000000001</v>
      </c>
      <c r="Y31" s="191">
        <v>12.885704775294801</v>
      </c>
      <c r="Z31" s="13">
        <v>523.18330000000003</v>
      </c>
      <c r="AA31" s="191">
        <v>13.021603040463999</v>
      </c>
      <c r="AB31" s="13">
        <v>589.81610000000001</v>
      </c>
      <c r="AC31" s="191">
        <v>13.198363513644299</v>
      </c>
      <c r="AD31" s="13"/>
      <c r="AE31" s="191"/>
      <c r="AF31" s="13">
        <v>576.47930000000008</v>
      </c>
      <c r="AG31" s="191">
        <v>12.917299164081001</v>
      </c>
      <c r="AH31" s="13">
        <v>673.37720000000002</v>
      </c>
      <c r="AI31" s="191">
        <v>13.0568157520035</v>
      </c>
      <c r="AJ31" s="13">
        <v>829.46620000000007</v>
      </c>
      <c r="AK31" s="191">
        <v>12.930434064703299</v>
      </c>
      <c r="AL31" s="13">
        <v>925.39619999999991</v>
      </c>
      <c r="AM31" s="191">
        <v>12.9854166237121</v>
      </c>
      <c r="AN31" s="13">
        <v>875.68600000000004</v>
      </c>
      <c r="AO31" s="191">
        <v>5.8584859321720293</v>
      </c>
      <c r="AP31" s="13"/>
      <c r="AQ31" s="191"/>
      <c r="AR31" s="13"/>
      <c r="AS31" s="191"/>
      <c r="AT31" s="13"/>
      <c r="AU31" s="191"/>
      <c r="AV31" s="13"/>
      <c r="AW31" s="191"/>
      <c r="AX31" s="13"/>
      <c r="AY31" s="191"/>
      <c r="AZ31" s="13"/>
      <c r="BA31" s="191"/>
      <c r="BB31" s="13"/>
      <c r="BC31" s="191"/>
    </row>
    <row r="32" spans="1:55" s="20" customFormat="1" ht="12.75" customHeight="1">
      <c r="A32" s="1227" t="s">
        <v>982</v>
      </c>
      <c r="B32" s="1227" t="s">
        <v>206</v>
      </c>
      <c r="C32" s="1227" t="s">
        <v>983</v>
      </c>
      <c r="D32" s="13" t="s">
        <v>11</v>
      </c>
      <c r="E32" s="13" t="s">
        <v>11</v>
      </c>
      <c r="F32" s="13" t="s">
        <v>11</v>
      </c>
      <c r="G32" s="13" t="s">
        <v>11</v>
      </c>
      <c r="H32" s="13" t="s">
        <v>11</v>
      </c>
      <c r="I32" s="13" t="s">
        <v>11</v>
      </c>
      <c r="J32" s="13" t="s">
        <v>11</v>
      </c>
      <c r="K32" s="13" t="s">
        <v>11</v>
      </c>
      <c r="L32" s="13" t="s">
        <v>11</v>
      </c>
      <c r="M32" s="13" t="s">
        <v>11</v>
      </c>
      <c r="N32" s="13" t="s">
        <v>11</v>
      </c>
      <c r="O32" s="13" t="s">
        <v>11</v>
      </c>
      <c r="P32" s="13" t="s">
        <v>11</v>
      </c>
      <c r="Q32" s="13" t="s">
        <v>11</v>
      </c>
      <c r="R32" s="13" t="s">
        <v>11</v>
      </c>
      <c r="S32" s="13" t="s">
        <v>11</v>
      </c>
      <c r="T32" s="13" t="s">
        <v>11</v>
      </c>
      <c r="U32" s="13" t="s">
        <v>11</v>
      </c>
      <c r="V32" s="13" t="s">
        <v>11</v>
      </c>
      <c r="W32" s="13" t="s">
        <v>11</v>
      </c>
      <c r="X32" s="13" t="s">
        <v>11</v>
      </c>
      <c r="Y32" s="13" t="s">
        <v>11</v>
      </c>
      <c r="Z32" s="13" t="s">
        <v>11</v>
      </c>
      <c r="AA32" s="13" t="s">
        <v>11</v>
      </c>
      <c r="AB32" s="13" t="s">
        <v>11</v>
      </c>
      <c r="AC32" s="13" t="s">
        <v>11</v>
      </c>
      <c r="AD32" s="13"/>
      <c r="AE32" s="13"/>
      <c r="AF32" s="13" t="s">
        <v>11</v>
      </c>
      <c r="AG32" s="13" t="s">
        <v>11</v>
      </c>
      <c r="AH32" s="13" t="s">
        <v>11</v>
      </c>
      <c r="AI32" s="13" t="s">
        <v>11</v>
      </c>
      <c r="AJ32" s="13" t="s">
        <v>11</v>
      </c>
      <c r="AK32" s="13" t="s">
        <v>11</v>
      </c>
      <c r="AL32" s="191" t="s">
        <v>11</v>
      </c>
      <c r="AM32" s="191" t="s">
        <v>11</v>
      </c>
      <c r="AN32" s="191" t="s">
        <v>11</v>
      </c>
      <c r="AO32" s="191" t="s">
        <v>11</v>
      </c>
      <c r="AP32" s="13"/>
      <c r="AQ32" s="13"/>
      <c r="AR32" s="13"/>
      <c r="AS32" s="13"/>
      <c r="AT32" s="13"/>
      <c r="AU32" s="13"/>
      <c r="AV32" s="13"/>
      <c r="AW32" s="13"/>
      <c r="AX32" s="13"/>
      <c r="AY32" s="13"/>
      <c r="AZ32" s="13"/>
      <c r="BA32" s="13"/>
      <c r="BB32" s="13"/>
      <c r="BC32" s="13"/>
    </row>
    <row r="33" spans="1:55" s="20" customFormat="1" ht="12.75" customHeight="1">
      <c r="A33" s="1227" t="s">
        <v>984</v>
      </c>
      <c r="B33" s="1227" t="s">
        <v>141</v>
      </c>
      <c r="C33" s="1227" t="s">
        <v>985</v>
      </c>
      <c r="D33" s="13" t="s">
        <v>11</v>
      </c>
      <c r="E33" s="13" t="s">
        <v>11</v>
      </c>
      <c r="F33" s="13" t="s">
        <v>11</v>
      </c>
      <c r="G33" s="13" t="s">
        <v>11</v>
      </c>
      <c r="H33" s="13" t="s">
        <v>11</v>
      </c>
      <c r="I33" s="13" t="s">
        <v>11</v>
      </c>
      <c r="J33" s="13" t="s">
        <v>11</v>
      </c>
      <c r="K33" s="13" t="s">
        <v>11</v>
      </c>
      <c r="L33" s="13" t="s">
        <v>11</v>
      </c>
      <c r="M33" s="13" t="s">
        <v>11</v>
      </c>
      <c r="N33" s="13" t="s">
        <v>11</v>
      </c>
      <c r="O33" s="13" t="s">
        <v>11</v>
      </c>
      <c r="P33" s="13" t="s">
        <v>11</v>
      </c>
      <c r="Q33" s="13" t="s">
        <v>11</v>
      </c>
      <c r="R33" s="13" t="s">
        <v>11</v>
      </c>
      <c r="S33" s="13" t="s">
        <v>11</v>
      </c>
      <c r="T33" s="13" t="s">
        <v>11</v>
      </c>
      <c r="U33" s="13" t="s">
        <v>11</v>
      </c>
      <c r="V33" s="13" t="s">
        <v>11</v>
      </c>
      <c r="W33" s="13" t="s">
        <v>11</v>
      </c>
      <c r="X33" s="13" t="s">
        <v>11</v>
      </c>
      <c r="Y33" s="13" t="s">
        <v>11</v>
      </c>
      <c r="Z33" s="13" t="s">
        <v>11</v>
      </c>
      <c r="AA33" s="13" t="s">
        <v>11</v>
      </c>
      <c r="AB33" s="13" t="s">
        <v>11</v>
      </c>
      <c r="AC33" s="13" t="s">
        <v>11</v>
      </c>
      <c r="AD33" s="13"/>
      <c r="AE33" s="13"/>
      <c r="AF33" s="13" t="s">
        <v>11</v>
      </c>
      <c r="AG33" s="13" t="s">
        <v>11</v>
      </c>
      <c r="AH33" s="13" t="s">
        <v>11</v>
      </c>
      <c r="AI33" s="13" t="s">
        <v>11</v>
      </c>
      <c r="AJ33" s="13" t="s">
        <v>11</v>
      </c>
      <c r="AK33" s="13" t="s">
        <v>11</v>
      </c>
      <c r="AL33" s="191" t="s">
        <v>11</v>
      </c>
      <c r="AM33" s="191" t="s">
        <v>11</v>
      </c>
      <c r="AN33" s="191" t="s">
        <v>11</v>
      </c>
      <c r="AO33" s="191" t="s">
        <v>11</v>
      </c>
      <c r="AP33" s="13"/>
      <c r="AQ33" s="13"/>
      <c r="AR33" s="13"/>
      <c r="AS33" s="13"/>
      <c r="AT33" s="13"/>
      <c r="AU33" s="13"/>
      <c r="AV33" s="13"/>
      <c r="AW33" s="13"/>
      <c r="AX33" s="13"/>
      <c r="AY33" s="13"/>
      <c r="AZ33" s="13"/>
      <c r="BA33" s="13"/>
      <c r="BB33" s="13"/>
      <c r="BC33" s="13"/>
    </row>
    <row r="34" spans="1:55" s="20" customFormat="1" ht="12.75" customHeight="1">
      <c r="A34" s="1227" t="s">
        <v>986</v>
      </c>
      <c r="B34" s="1227" t="s">
        <v>207</v>
      </c>
      <c r="C34" s="1227" t="s">
        <v>987</v>
      </c>
      <c r="D34" s="13" t="s">
        <v>11</v>
      </c>
      <c r="E34" s="13" t="s">
        <v>11</v>
      </c>
      <c r="F34" s="13" t="s">
        <v>11</v>
      </c>
      <c r="G34" s="13" t="s">
        <v>11</v>
      </c>
      <c r="H34" s="13" t="s">
        <v>11</v>
      </c>
      <c r="I34" s="13" t="s">
        <v>11</v>
      </c>
      <c r="J34" s="13" t="s">
        <v>11</v>
      </c>
      <c r="K34" s="13" t="s">
        <v>11</v>
      </c>
      <c r="L34" s="13" t="s">
        <v>11</v>
      </c>
      <c r="M34" s="13" t="s">
        <v>11</v>
      </c>
      <c r="N34" s="13" t="s">
        <v>11</v>
      </c>
      <c r="O34" s="13" t="s">
        <v>11</v>
      </c>
      <c r="P34" s="13" t="s">
        <v>11</v>
      </c>
      <c r="Q34" s="13" t="s">
        <v>11</v>
      </c>
      <c r="R34" s="13" t="s">
        <v>11</v>
      </c>
      <c r="S34" s="13" t="s">
        <v>11</v>
      </c>
      <c r="T34" s="13" t="s">
        <v>11</v>
      </c>
      <c r="U34" s="13" t="s">
        <v>11</v>
      </c>
      <c r="V34" s="13" t="s">
        <v>11</v>
      </c>
      <c r="W34" s="13" t="s">
        <v>11</v>
      </c>
      <c r="X34" s="13" t="s">
        <v>11</v>
      </c>
      <c r="Y34" s="13" t="s">
        <v>11</v>
      </c>
      <c r="Z34" s="13" t="s">
        <v>11</v>
      </c>
      <c r="AA34" s="13" t="s">
        <v>11</v>
      </c>
      <c r="AB34" s="13" t="s">
        <v>11</v>
      </c>
      <c r="AC34" s="13" t="s">
        <v>11</v>
      </c>
      <c r="AD34" s="13"/>
      <c r="AE34" s="13"/>
      <c r="AF34" s="13" t="s">
        <v>11</v>
      </c>
      <c r="AG34" s="13" t="s">
        <v>11</v>
      </c>
      <c r="AH34" s="13" t="s">
        <v>11</v>
      </c>
      <c r="AI34" s="13" t="s">
        <v>11</v>
      </c>
      <c r="AJ34" s="13" t="s">
        <v>11</v>
      </c>
      <c r="AK34" s="13" t="s">
        <v>11</v>
      </c>
      <c r="AL34" s="191" t="s">
        <v>11</v>
      </c>
      <c r="AM34" s="191" t="s">
        <v>11</v>
      </c>
      <c r="AN34" s="191" t="s">
        <v>11</v>
      </c>
      <c r="AO34" s="191" t="s">
        <v>11</v>
      </c>
      <c r="AP34" s="13"/>
      <c r="AQ34" s="13"/>
      <c r="AR34" s="13"/>
      <c r="AS34" s="13"/>
      <c r="AT34" s="13"/>
      <c r="AU34" s="13"/>
      <c r="AV34" s="13"/>
      <c r="AW34" s="13"/>
      <c r="AX34" s="13"/>
      <c r="AY34" s="13"/>
      <c r="AZ34" s="13"/>
      <c r="BA34" s="13"/>
      <c r="BB34" s="13"/>
      <c r="BC34" s="13"/>
    </row>
    <row r="35" spans="1:55" s="20" customFormat="1" ht="12.75" customHeight="1">
      <c r="A35" s="1229" t="s">
        <v>988</v>
      </c>
      <c r="B35" s="1229" t="s">
        <v>208</v>
      </c>
      <c r="C35" s="1229" t="s">
        <v>989</v>
      </c>
      <c r="D35" s="13">
        <f t="shared" si="2"/>
        <v>2851.7963</v>
      </c>
      <c r="E35" s="191">
        <f t="shared" si="3"/>
        <v>27.317172403143829</v>
      </c>
      <c r="F35" s="13">
        <v>206.8246</v>
      </c>
      <c r="G35" s="191">
        <v>29.4470940352357</v>
      </c>
      <c r="H35" s="13">
        <v>206.2894</v>
      </c>
      <c r="I35" s="191">
        <v>28.447452559365598</v>
      </c>
      <c r="J35" s="13">
        <v>226.60040000000001</v>
      </c>
      <c r="K35" s="191">
        <v>28.804767524682198</v>
      </c>
      <c r="L35" s="13">
        <v>224.54160000000005</v>
      </c>
      <c r="M35" s="191">
        <v>28.294907941334699</v>
      </c>
      <c r="N35" s="13">
        <v>256.16980000000001</v>
      </c>
      <c r="O35" s="191">
        <v>27.781791249397898</v>
      </c>
      <c r="P35" s="13">
        <v>243.30460000000002</v>
      </c>
      <c r="Q35" s="191">
        <v>27.064441966982994</v>
      </c>
      <c r="R35" s="13">
        <v>250.63890000000001</v>
      </c>
      <c r="S35" s="191">
        <v>27.5304081050467</v>
      </c>
      <c r="T35" s="13">
        <v>134.298</v>
      </c>
      <c r="U35" s="191">
        <v>22.563189414585498</v>
      </c>
      <c r="V35" s="13">
        <v>241.98420000000002</v>
      </c>
      <c r="W35" s="191">
        <v>27.777727041682901</v>
      </c>
      <c r="X35" s="13">
        <v>279.29320000000001</v>
      </c>
      <c r="Y35" s="191">
        <v>27.033854787728497</v>
      </c>
      <c r="Z35" s="13">
        <v>282.012</v>
      </c>
      <c r="AA35" s="191">
        <v>26.848115778761201</v>
      </c>
      <c r="AB35" s="13">
        <v>299.83960000000002</v>
      </c>
      <c r="AC35" s="191">
        <v>26.212318432922096</v>
      </c>
      <c r="AD35" s="13"/>
      <c r="AE35" s="191"/>
      <c r="AF35" s="13">
        <v>266.92320000000001</v>
      </c>
      <c r="AG35" s="191">
        <v>25.797217806470197</v>
      </c>
      <c r="AH35" s="13">
        <v>270.14760000000001</v>
      </c>
      <c r="AI35" s="191">
        <v>25.466116497055701</v>
      </c>
      <c r="AJ35" s="13">
        <v>290.68389999999999</v>
      </c>
      <c r="AK35" s="191">
        <v>25.599630464569898</v>
      </c>
      <c r="AL35" s="13">
        <v>301.64400000000001</v>
      </c>
      <c r="AM35" s="191">
        <v>26.008875502247701</v>
      </c>
      <c r="AN35" s="13">
        <v>302.05549999999999</v>
      </c>
      <c r="AO35" s="191">
        <v>25.672653750717998</v>
      </c>
      <c r="AP35" s="13"/>
      <c r="AQ35" s="191"/>
      <c r="AR35" s="13"/>
      <c r="AS35" s="191"/>
      <c r="AT35" s="13"/>
      <c r="AU35" s="191"/>
      <c r="AV35" s="13"/>
      <c r="AW35" s="191"/>
      <c r="AX35" s="13"/>
      <c r="AY35" s="191"/>
      <c r="AZ35" s="13"/>
      <c r="BA35" s="191"/>
      <c r="BB35" s="13"/>
      <c r="BC35" s="191"/>
    </row>
    <row r="36" spans="1:55" s="20" customFormat="1" ht="12.75" customHeight="1">
      <c r="A36" s="1229" t="s">
        <v>5008</v>
      </c>
      <c r="B36" s="1229" t="s">
        <v>5006</v>
      </c>
      <c r="C36" s="1229" t="s">
        <v>5007</v>
      </c>
      <c r="D36" s="13">
        <f>F36</f>
        <v>10.535</v>
      </c>
      <c r="E36" s="191">
        <f t="shared" si="3"/>
        <v>14</v>
      </c>
      <c r="F36" s="13">
        <v>10.535</v>
      </c>
      <c r="G36" s="191">
        <v>14</v>
      </c>
      <c r="H36" s="13" t="s">
        <v>11</v>
      </c>
      <c r="I36" s="13" t="s">
        <v>11</v>
      </c>
      <c r="J36" s="13" t="s">
        <v>11</v>
      </c>
      <c r="K36" s="13" t="s">
        <v>11</v>
      </c>
      <c r="L36" s="13" t="s">
        <v>11</v>
      </c>
      <c r="M36" s="13" t="s">
        <v>11</v>
      </c>
      <c r="N36" s="13" t="s">
        <v>11</v>
      </c>
      <c r="O36" s="13" t="s">
        <v>11</v>
      </c>
      <c r="P36" s="13" t="s">
        <v>11</v>
      </c>
      <c r="Q36" s="13" t="s">
        <v>11</v>
      </c>
      <c r="R36" s="13" t="s">
        <v>11</v>
      </c>
      <c r="S36" s="13" t="s">
        <v>11</v>
      </c>
      <c r="T36" s="13" t="s">
        <v>11</v>
      </c>
      <c r="U36" s="13" t="s">
        <v>11</v>
      </c>
      <c r="V36" s="13" t="s">
        <v>11</v>
      </c>
      <c r="W36" s="13" t="s">
        <v>11</v>
      </c>
      <c r="X36" s="13" t="s">
        <v>11</v>
      </c>
      <c r="Y36" s="13" t="s">
        <v>11</v>
      </c>
      <c r="Z36" s="13" t="s">
        <v>11</v>
      </c>
      <c r="AA36" s="13" t="s">
        <v>11</v>
      </c>
      <c r="AB36" s="13" t="s">
        <v>11</v>
      </c>
      <c r="AC36" s="13" t="s">
        <v>11</v>
      </c>
      <c r="AD36" s="13"/>
      <c r="AE36" s="191"/>
      <c r="AF36" s="13" t="s">
        <v>11</v>
      </c>
      <c r="AG36" s="13" t="s">
        <v>11</v>
      </c>
      <c r="AH36" s="13">
        <v>0.12670000000000001</v>
      </c>
      <c r="AI36" s="191">
        <v>17.048145224940797</v>
      </c>
      <c r="AJ36" s="13">
        <v>0.86</v>
      </c>
      <c r="AK36" s="191">
        <v>27</v>
      </c>
      <c r="AL36" s="191" t="s">
        <v>11</v>
      </c>
      <c r="AM36" s="191" t="s">
        <v>11</v>
      </c>
      <c r="AN36" s="13">
        <v>0.89</v>
      </c>
      <c r="AO36" s="191">
        <v>27</v>
      </c>
      <c r="AP36" s="13"/>
      <c r="AQ36" s="13"/>
      <c r="AR36" s="13"/>
      <c r="AS36" s="13"/>
      <c r="AT36" s="13"/>
      <c r="AU36" s="13"/>
      <c r="AV36" s="13"/>
      <c r="AW36" s="13"/>
      <c r="AX36" s="13"/>
      <c r="AY36" s="13"/>
      <c r="AZ36" s="13"/>
      <c r="BA36" s="13"/>
      <c r="BB36" s="13"/>
      <c r="BC36" s="13"/>
    </row>
    <row r="37" spans="1:55" s="20" customFormat="1" ht="12.75" customHeight="1">
      <c r="A37" s="1229" t="s">
        <v>990</v>
      </c>
      <c r="B37" s="1229" t="s">
        <v>209</v>
      </c>
      <c r="C37" s="1229" t="s">
        <v>991</v>
      </c>
      <c r="D37" s="13">
        <f t="shared" si="2"/>
        <v>8.9963999999999995</v>
      </c>
      <c r="E37" s="191">
        <f t="shared" si="3"/>
        <v>24.461146611957261</v>
      </c>
      <c r="F37" s="13">
        <v>0.34300000000000003</v>
      </c>
      <c r="G37" s="191">
        <v>23.993737609329401</v>
      </c>
      <c r="H37" s="13">
        <v>0.66139999999999999</v>
      </c>
      <c r="I37" s="191">
        <v>22.777426670698496</v>
      </c>
      <c r="J37" s="13">
        <v>0.40710000000000002</v>
      </c>
      <c r="K37" s="191">
        <v>27.6</v>
      </c>
      <c r="L37" s="13">
        <v>0.56420000000000003</v>
      </c>
      <c r="M37" s="191">
        <v>27.948176178660002</v>
      </c>
      <c r="N37" s="13">
        <v>0.58620000000000005</v>
      </c>
      <c r="O37" s="191">
        <v>24.090416240191097</v>
      </c>
      <c r="P37" s="13">
        <v>0.23240000000000002</v>
      </c>
      <c r="Q37" s="191">
        <v>27.550533562822697</v>
      </c>
      <c r="R37" s="13">
        <v>4.1263000000000005</v>
      </c>
      <c r="S37" s="191">
        <v>13.8827581610644</v>
      </c>
      <c r="T37" s="13">
        <v>0.19140000000000001</v>
      </c>
      <c r="U37" s="191">
        <v>24.353187042842197</v>
      </c>
      <c r="V37" s="13">
        <v>0.57930000000000004</v>
      </c>
      <c r="W37" s="191">
        <v>22.958187467633397</v>
      </c>
      <c r="X37" s="13">
        <v>0.61009999999999998</v>
      </c>
      <c r="Y37" s="191">
        <v>25.5048106867727</v>
      </c>
      <c r="Z37" s="13">
        <v>0.37319999999999998</v>
      </c>
      <c r="AA37" s="191">
        <v>27.084525723472698</v>
      </c>
      <c r="AB37" s="13">
        <v>0.32179999999999997</v>
      </c>
      <c r="AC37" s="191">
        <v>25.79</v>
      </c>
      <c r="AD37" s="13"/>
      <c r="AE37" s="191"/>
      <c r="AF37" s="13">
        <v>0.22089999999999999</v>
      </c>
      <c r="AG37" s="191">
        <v>27.936622906292399</v>
      </c>
      <c r="AH37" s="13">
        <v>0.61780000000000002</v>
      </c>
      <c r="AI37" s="191">
        <v>26.46</v>
      </c>
      <c r="AJ37" s="13">
        <v>0.59120000000000006</v>
      </c>
      <c r="AK37" s="191">
        <v>27.477850135318</v>
      </c>
      <c r="AL37" s="13">
        <v>0.61809999999999998</v>
      </c>
      <c r="AM37" s="191">
        <v>26.35</v>
      </c>
      <c r="AN37" s="13">
        <v>11.374400000000001</v>
      </c>
      <c r="AO37" s="191">
        <v>18.273532142354799</v>
      </c>
      <c r="AP37" s="13"/>
      <c r="AQ37" s="191"/>
      <c r="AR37" s="13"/>
      <c r="AS37" s="191"/>
      <c r="AT37" s="13"/>
      <c r="AU37" s="191"/>
      <c r="AV37" s="13"/>
      <c r="AW37" s="191"/>
      <c r="AX37" s="13"/>
      <c r="AY37" s="191"/>
      <c r="AZ37" s="13"/>
      <c r="BA37" s="191"/>
      <c r="BB37" s="13"/>
      <c r="BC37" s="191"/>
    </row>
    <row r="38" spans="1:55" s="27" customFormat="1" ht="12.75" customHeight="1">
      <c r="A38" s="1226" t="s">
        <v>964</v>
      </c>
      <c r="B38" s="1226" t="s">
        <v>210</v>
      </c>
      <c r="C38" s="1226" t="s">
        <v>965</v>
      </c>
      <c r="D38" s="61">
        <f t="shared" si="2"/>
        <v>355.03039999999999</v>
      </c>
      <c r="E38" s="871">
        <f t="shared" si="3"/>
        <v>20.704407348011355</v>
      </c>
      <c r="F38" s="61">
        <v>10.473700000000001</v>
      </c>
      <c r="G38" s="871">
        <v>27.416475075665698</v>
      </c>
      <c r="H38" s="61">
        <v>209.50410000000002</v>
      </c>
      <c r="I38" s="871">
        <v>5.3382999330323404</v>
      </c>
      <c r="J38" s="61">
        <v>9.0675000000000008</v>
      </c>
      <c r="K38" s="871">
        <v>25.7633674110835</v>
      </c>
      <c r="L38" s="61">
        <v>15.652700000000003</v>
      </c>
      <c r="M38" s="871">
        <v>23.3250399611569</v>
      </c>
      <c r="N38" s="61">
        <v>13.187700000000001</v>
      </c>
      <c r="O38" s="871">
        <v>22.231674439060601</v>
      </c>
      <c r="P38" s="61">
        <v>7.9395000000000007</v>
      </c>
      <c r="Q38" s="871">
        <v>24.417021852761494</v>
      </c>
      <c r="R38" s="61">
        <v>24.023099999999999</v>
      </c>
      <c r="S38" s="871">
        <v>18.083873105469301</v>
      </c>
      <c r="T38" s="61">
        <v>19.816200000000002</v>
      </c>
      <c r="U38" s="871">
        <v>18.546738325208697</v>
      </c>
      <c r="V38" s="61">
        <v>13.4467</v>
      </c>
      <c r="W38" s="871">
        <v>21.783905493541202</v>
      </c>
      <c r="X38" s="61">
        <v>14.451199999999998</v>
      </c>
      <c r="Y38" s="871">
        <v>12.7629201727192</v>
      </c>
      <c r="Z38" s="61">
        <v>10.507300000000001</v>
      </c>
      <c r="AA38" s="871">
        <v>21.314661521037795</v>
      </c>
      <c r="AB38" s="61">
        <v>6.9607000000000001</v>
      </c>
      <c r="AC38" s="871">
        <v>27.468910885399499</v>
      </c>
      <c r="AD38" s="61"/>
      <c r="AE38" s="871"/>
      <c r="AF38" s="61">
        <v>7.5535000000000005</v>
      </c>
      <c r="AG38" s="871">
        <v>26.3476654531012</v>
      </c>
      <c r="AH38" s="61">
        <v>6.9092999999999991</v>
      </c>
      <c r="AI38" s="871">
        <v>30.133876514263399</v>
      </c>
      <c r="AJ38" s="61">
        <v>15.797400000000003</v>
      </c>
      <c r="AK38" s="871">
        <v>19.780986997860399</v>
      </c>
      <c r="AL38" s="61">
        <v>9.1902000000000008</v>
      </c>
      <c r="AM38" s="871">
        <v>26.866949903157696</v>
      </c>
      <c r="AN38" s="61">
        <v>17.076599999999999</v>
      </c>
      <c r="AO38" s="871">
        <v>25.141493915650699</v>
      </c>
      <c r="AP38" s="61"/>
      <c r="AQ38" s="871"/>
      <c r="AR38" s="61"/>
      <c r="AS38" s="871"/>
      <c r="AT38" s="61"/>
      <c r="AU38" s="871"/>
      <c r="AV38" s="61"/>
      <c r="AW38" s="871"/>
      <c r="AX38" s="61"/>
      <c r="AY38" s="871"/>
      <c r="AZ38" s="61"/>
      <c r="BA38" s="871"/>
      <c r="BB38" s="61"/>
      <c r="BC38" s="871"/>
    </row>
    <row r="39" spans="1:55" s="20" customFormat="1" ht="12.75" customHeight="1">
      <c r="A39" s="1227" t="s">
        <v>976</v>
      </c>
      <c r="B39" s="1227" t="s">
        <v>204</v>
      </c>
      <c r="C39" s="1227" t="s">
        <v>977</v>
      </c>
      <c r="D39" s="13">
        <f>J39+N39+R39+T39+X39+AB39</f>
        <v>11.802</v>
      </c>
      <c r="E39" s="13">
        <f t="shared" si="3"/>
        <v>19.689887379542551</v>
      </c>
      <c r="F39" s="13" t="s">
        <v>11</v>
      </c>
      <c r="G39" s="13" t="s">
        <v>11</v>
      </c>
      <c r="H39" s="13" t="s">
        <v>11</v>
      </c>
      <c r="I39" s="13" t="s">
        <v>11</v>
      </c>
      <c r="J39" s="13">
        <v>2.8710000000000004</v>
      </c>
      <c r="K39" s="191">
        <v>19.139324277255298</v>
      </c>
      <c r="L39" s="13" t="s">
        <v>11</v>
      </c>
      <c r="M39" s="13" t="s">
        <v>11</v>
      </c>
      <c r="N39" s="13">
        <v>2.081</v>
      </c>
      <c r="O39" s="191">
        <v>19</v>
      </c>
      <c r="P39" s="13" t="s">
        <v>11</v>
      </c>
      <c r="Q39" s="13" t="s">
        <v>11</v>
      </c>
      <c r="R39" s="13">
        <v>2.83</v>
      </c>
      <c r="S39" s="191">
        <v>19</v>
      </c>
      <c r="T39" s="13">
        <v>3</v>
      </c>
      <c r="U39" s="191">
        <v>19</v>
      </c>
      <c r="V39" s="13" t="s">
        <v>11</v>
      </c>
      <c r="W39" s="13" t="s">
        <v>11</v>
      </c>
      <c r="X39" s="13">
        <v>0.67</v>
      </c>
      <c r="Y39" s="191">
        <v>19</v>
      </c>
      <c r="Z39" s="13" t="s">
        <v>11</v>
      </c>
      <c r="AA39" s="13" t="s">
        <v>11</v>
      </c>
      <c r="AB39" s="13">
        <v>0.35</v>
      </c>
      <c r="AC39" s="191">
        <v>23</v>
      </c>
      <c r="AD39" s="13"/>
      <c r="AE39" s="191"/>
      <c r="AF39" s="13" t="s">
        <v>11</v>
      </c>
      <c r="AG39" s="13" t="s">
        <v>11</v>
      </c>
      <c r="AH39" s="191" t="s">
        <v>11</v>
      </c>
      <c r="AI39" s="191" t="s">
        <v>11</v>
      </c>
      <c r="AJ39" s="13">
        <v>6</v>
      </c>
      <c r="AK39" s="191">
        <v>12</v>
      </c>
      <c r="AL39" s="191" t="s">
        <v>11</v>
      </c>
      <c r="AM39" s="191" t="s">
        <v>11</v>
      </c>
      <c r="AN39" s="13">
        <v>0.8</v>
      </c>
      <c r="AO39" s="191">
        <v>16</v>
      </c>
      <c r="AP39" s="13"/>
      <c r="AQ39" s="13"/>
      <c r="AR39" s="13"/>
      <c r="AS39" s="191"/>
      <c r="AT39" s="13"/>
      <c r="AU39" s="191"/>
      <c r="AV39" s="13"/>
      <c r="AW39" s="13"/>
      <c r="AX39" s="13"/>
      <c r="AY39" s="191"/>
      <c r="AZ39" s="13"/>
      <c r="BA39" s="13"/>
      <c r="BB39" s="13"/>
      <c r="BC39" s="191"/>
    </row>
    <row r="40" spans="1:55" s="20" customFormat="1" ht="12.75" customHeight="1">
      <c r="A40" s="1228" t="s">
        <v>978</v>
      </c>
      <c r="B40" s="1228" t="s">
        <v>125</v>
      </c>
      <c r="C40" s="1228" t="s">
        <v>939</v>
      </c>
      <c r="D40" s="13">
        <f t="shared" si="2"/>
        <v>4.3604000000000003</v>
      </c>
      <c r="E40" s="191">
        <f t="shared" si="3"/>
        <v>29.457989569681889</v>
      </c>
      <c r="F40" s="13">
        <v>6.9000000000000006E-2</v>
      </c>
      <c r="G40" s="191">
        <v>30.9808695652174</v>
      </c>
      <c r="H40" s="13">
        <v>0.16900000000000001</v>
      </c>
      <c r="I40" s="191">
        <v>32.5869230769231</v>
      </c>
      <c r="J40" s="13">
        <v>0.25850000000000001</v>
      </c>
      <c r="K40" s="191">
        <v>31.034854932301702</v>
      </c>
      <c r="L40" s="13">
        <v>0.27</v>
      </c>
      <c r="M40" s="191">
        <v>32.793925925925898</v>
      </c>
      <c r="N40" s="13">
        <v>0.38600000000000001</v>
      </c>
      <c r="O40" s="191">
        <v>24.535440414507796</v>
      </c>
      <c r="P40" s="13">
        <v>0.29749999999999999</v>
      </c>
      <c r="Q40" s="191">
        <v>32.271092436974797</v>
      </c>
      <c r="R40" s="13">
        <v>0.42100000000000004</v>
      </c>
      <c r="S40" s="191">
        <v>30.361045130641298</v>
      </c>
      <c r="T40" s="13">
        <v>0.58500000000000008</v>
      </c>
      <c r="U40" s="191">
        <v>31.291282051282099</v>
      </c>
      <c r="V40" s="13">
        <v>0.50900000000000001</v>
      </c>
      <c r="W40" s="191">
        <v>24.727190569744597</v>
      </c>
      <c r="X40" s="13">
        <v>0.34499999999999997</v>
      </c>
      <c r="Y40" s="191">
        <v>25.506086956521703</v>
      </c>
      <c r="Z40" s="13">
        <v>0.60099999999999998</v>
      </c>
      <c r="AA40" s="191">
        <v>29.383777038269599</v>
      </c>
      <c r="AB40" s="13">
        <v>0.44940000000000002</v>
      </c>
      <c r="AC40" s="191">
        <v>28.023386737872698</v>
      </c>
      <c r="AD40" s="13"/>
      <c r="AE40" s="191"/>
      <c r="AF40" s="13">
        <v>0.39560000000000001</v>
      </c>
      <c r="AG40" s="191">
        <v>29.267391304347804</v>
      </c>
      <c r="AH40" s="13">
        <v>0.501</v>
      </c>
      <c r="AI40" s="191">
        <v>29.623792415169696</v>
      </c>
      <c r="AJ40" s="13">
        <v>0.46700000000000003</v>
      </c>
      <c r="AK40" s="191">
        <v>29.587152034261202</v>
      </c>
      <c r="AL40" s="13">
        <v>0.47400000000000003</v>
      </c>
      <c r="AM40" s="191">
        <v>30.516877637130797</v>
      </c>
      <c r="AN40" s="13">
        <v>0.29250000000000004</v>
      </c>
      <c r="AO40" s="191">
        <v>29.8042735042735</v>
      </c>
      <c r="AP40" s="13"/>
      <c r="AQ40" s="191"/>
      <c r="AR40" s="13"/>
      <c r="AS40" s="191"/>
      <c r="AT40" s="13"/>
      <c r="AU40" s="191"/>
      <c r="AV40" s="13"/>
      <c r="AW40" s="191"/>
      <c r="AX40" s="13"/>
      <c r="AY40" s="191"/>
      <c r="AZ40" s="13"/>
      <c r="BA40" s="191"/>
      <c r="BB40" s="13"/>
      <c r="BC40" s="191"/>
    </row>
    <row r="41" spans="1:55" s="20" customFormat="1" ht="12.75" customHeight="1">
      <c r="A41" s="1227" t="s">
        <v>4909</v>
      </c>
      <c r="B41" s="1227" t="s">
        <v>4909</v>
      </c>
      <c r="C41" s="1227" t="s">
        <v>4911</v>
      </c>
      <c r="D41" s="13">
        <f>H41+N41+R41+T41+AB41</f>
        <v>13.483499999999999</v>
      </c>
      <c r="E41" s="13">
        <f t="shared" si="3"/>
        <v>24.619453353786078</v>
      </c>
      <c r="F41" s="13" t="s">
        <v>11</v>
      </c>
      <c r="G41" s="13" t="s">
        <v>11</v>
      </c>
      <c r="H41" s="13">
        <v>0.01</v>
      </c>
      <c r="I41" s="191">
        <v>32</v>
      </c>
      <c r="J41" s="13" t="s">
        <v>11</v>
      </c>
      <c r="K41" s="13" t="s">
        <v>11</v>
      </c>
      <c r="L41" s="13" t="s">
        <v>11</v>
      </c>
      <c r="M41" s="13" t="s">
        <v>11</v>
      </c>
      <c r="N41" s="13">
        <v>0.04</v>
      </c>
      <c r="O41" s="191">
        <v>31</v>
      </c>
      <c r="P41" s="13" t="s">
        <v>11</v>
      </c>
      <c r="Q41" s="13" t="s">
        <v>11</v>
      </c>
      <c r="R41" s="13">
        <v>6.25</v>
      </c>
      <c r="S41" s="191">
        <v>15</v>
      </c>
      <c r="T41" s="13">
        <v>7.1710000000000003</v>
      </c>
      <c r="U41" s="191">
        <v>15.0972667689304</v>
      </c>
      <c r="V41" s="13" t="s">
        <v>11</v>
      </c>
      <c r="W41" s="13" t="s">
        <v>11</v>
      </c>
      <c r="X41" s="13" t="s">
        <v>11</v>
      </c>
      <c r="Y41" s="13" t="s">
        <v>11</v>
      </c>
      <c r="Z41" s="13" t="s">
        <v>11</v>
      </c>
      <c r="AA41" s="13" t="s">
        <v>11</v>
      </c>
      <c r="AB41" s="13">
        <v>1.2500000000000001E-2</v>
      </c>
      <c r="AC41" s="191">
        <v>30</v>
      </c>
      <c r="AD41" s="13"/>
      <c r="AE41" s="191"/>
      <c r="AF41" s="13" t="s">
        <v>11</v>
      </c>
      <c r="AG41" s="13" t="s">
        <v>11</v>
      </c>
      <c r="AH41" s="13" t="s">
        <v>11</v>
      </c>
      <c r="AI41" s="13" t="s">
        <v>11</v>
      </c>
      <c r="AJ41" s="13" t="s">
        <v>11</v>
      </c>
      <c r="AK41" s="13" t="s">
        <v>11</v>
      </c>
      <c r="AL41" s="191" t="s">
        <v>11</v>
      </c>
      <c r="AM41" s="191" t="s">
        <v>11</v>
      </c>
      <c r="AN41" s="191" t="s">
        <v>11</v>
      </c>
      <c r="AO41" s="191" t="s">
        <v>11</v>
      </c>
      <c r="AP41" s="13"/>
      <c r="AQ41" s="13"/>
      <c r="AR41" s="13"/>
      <c r="AS41" s="191"/>
      <c r="AT41" s="13"/>
      <c r="AU41" s="191"/>
      <c r="AV41" s="13"/>
      <c r="AW41" s="13"/>
      <c r="AX41" s="13"/>
      <c r="AY41" s="13"/>
      <c r="AZ41" s="13"/>
      <c r="BA41" s="13"/>
      <c r="BB41" s="13"/>
      <c r="BC41" s="191"/>
    </row>
    <row r="42" spans="1:55" s="20" customFormat="1" ht="12.75" customHeight="1">
      <c r="A42" s="1227" t="s">
        <v>4910</v>
      </c>
      <c r="B42" s="1227" t="s">
        <v>103</v>
      </c>
      <c r="C42" s="1227" t="s">
        <v>5005</v>
      </c>
      <c r="D42" s="13" t="s">
        <v>11</v>
      </c>
      <c r="E42" s="13" t="s">
        <v>11</v>
      </c>
      <c r="F42" s="13" t="s">
        <v>11</v>
      </c>
      <c r="G42" s="13" t="s">
        <v>11</v>
      </c>
      <c r="H42" s="13" t="s">
        <v>11</v>
      </c>
      <c r="I42" s="13" t="s">
        <v>11</v>
      </c>
      <c r="J42" s="13" t="s">
        <v>11</v>
      </c>
      <c r="K42" s="13" t="s">
        <v>11</v>
      </c>
      <c r="L42" s="13" t="s">
        <v>11</v>
      </c>
      <c r="M42" s="13" t="s">
        <v>11</v>
      </c>
      <c r="N42" s="13" t="s">
        <v>11</v>
      </c>
      <c r="O42" s="13" t="s">
        <v>11</v>
      </c>
      <c r="P42" s="13" t="s">
        <v>11</v>
      </c>
      <c r="Q42" s="13" t="s">
        <v>11</v>
      </c>
      <c r="R42" s="13" t="s">
        <v>11</v>
      </c>
      <c r="S42" s="13" t="s">
        <v>11</v>
      </c>
      <c r="T42" s="13" t="s">
        <v>11</v>
      </c>
      <c r="U42" s="13" t="s">
        <v>11</v>
      </c>
      <c r="V42" s="13" t="s">
        <v>11</v>
      </c>
      <c r="W42" s="13" t="s">
        <v>11</v>
      </c>
      <c r="X42" s="13" t="s">
        <v>11</v>
      </c>
      <c r="Y42" s="13" t="s">
        <v>11</v>
      </c>
      <c r="Z42" s="13" t="s">
        <v>11</v>
      </c>
      <c r="AA42" s="13" t="s">
        <v>11</v>
      </c>
      <c r="AB42" s="13" t="s">
        <v>11</v>
      </c>
      <c r="AC42" s="13" t="s">
        <v>11</v>
      </c>
      <c r="AD42" s="13"/>
      <c r="AE42" s="13"/>
      <c r="AF42" s="13" t="s">
        <v>11</v>
      </c>
      <c r="AG42" s="13" t="s">
        <v>11</v>
      </c>
      <c r="AH42" s="13" t="s">
        <v>11</v>
      </c>
      <c r="AI42" s="13" t="s">
        <v>11</v>
      </c>
      <c r="AJ42" s="13" t="s">
        <v>11</v>
      </c>
      <c r="AK42" s="13" t="s">
        <v>11</v>
      </c>
      <c r="AL42" s="191" t="s">
        <v>11</v>
      </c>
      <c r="AM42" s="191" t="s">
        <v>11</v>
      </c>
      <c r="AN42" s="191" t="s">
        <v>11</v>
      </c>
      <c r="AO42" s="191" t="s">
        <v>11</v>
      </c>
      <c r="AP42" s="13"/>
      <c r="AQ42" s="13"/>
      <c r="AR42" s="13"/>
      <c r="AS42" s="13"/>
      <c r="AT42" s="13"/>
      <c r="AU42" s="13"/>
      <c r="AV42" s="13"/>
      <c r="AW42" s="13"/>
      <c r="AX42" s="13"/>
      <c r="AY42" s="13"/>
      <c r="AZ42" s="13"/>
      <c r="BA42" s="13"/>
      <c r="BB42" s="13"/>
      <c r="BC42" s="13"/>
    </row>
    <row r="43" spans="1:55" s="20" customFormat="1" ht="12.75" customHeight="1">
      <c r="A43" s="1227" t="s">
        <v>980</v>
      </c>
      <c r="B43" s="1227" t="s">
        <v>205</v>
      </c>
      <c r="C43" s="1227" t="s">
        <v>981</v>
      </c>
      <c r="D43" s="13">
        <f t="shared" si="2"/>
        <v>255.70280000000002</v>
      </c>
      <c r="E43" s="191">
        <f t="shared" si="3"/>
        <v>21.749520600181594</v>
      </c>
      <c r="F43" s="13">
        <v>7.65</v>
      </c>
      <c r="G43" s="191">
        <v>27.007686274509801</v>
      </c>
      <c r="H43" s="13">
        <v>205.55250000000001</v>
      </c>
      <c r="I43" s="191">
        <v>4.9154694056262995</v>
      </c>
      <c r="J43" s="13">
        <v>0.626</v>
      </c>
      <c r="K43" s="191">
        <v>32.075910543130995</v>
      </c>
      <c r="L43" s="13">
        <v>10.443900000000001</v>
      </c>
      <c r="M43" s="191">
        <v>20.3545701318473</v>
      </c>
      <c r="N43" s="13">
        <v>2.9119000000000002</v>
      </c>
      <c r="O43" s="191">
        <v>27.474094234005303</v>
      </c>
      <c r="P43" s="13">
        <v>2.0499999999999998</v>
      </c>
      <c r="Q43" s="191">
        <v>20.240000000000002</v>
      </c>
      <c r="R43" s="13">
        <v>10.396100000000001</v>
      </c>
      <c r="S43" s="191">
        <v>16.266749165552501</v>
      </c>
      <c r="T43" s="13">
        <v>2.2113</v>
      </c>
      <c r="U43" s="191">
        <v>25.879120879120897</v>
      </c>
      <c r="V43" s="13">
        <v>7.9509000000000007</v>
      </c>
      <c r="W43" s="191">
        <v>20.264121042900801</v>
      </c>
      <c r="X43" s="13">
        <v>0.82</v>
      </c>
      <c r="Y43" s="191">
        <v>27.140243902438996</v>
      </c>
      <c r="Z43" s="13">
        <v>4.7302</v>
      </c>
      <c r="AA43" s="191">
        <v>18.5429482897129</v>
      </c>
      <c r="AB43" s="13">
        <v>0.36</v>
      </c>
      <c r="AC43" s="191">
        <v>20.8333333333333</v>
      </c>
      <c r="AD43" s="13"/>
      <c r="AE43" s="191"/>
      <c r="AF43" s="13">
        <v>0.68</v>
      </c>
      <c r="AG43" s="191">
        <v>24.826470588235303</v>
      </c>
      <c r="AH43" s="13">
        <v>0.82499999999999996</v>
      </c>
      <c r="AI43" s="191">
        <v>30.1749090909091</v>
      </c>
      <c r="AJ43" s="13">
        <v>3.53</v>
      </c>
      <c r="AK43" s="191">
        <v>14.285835694050997</v>
      </c>
      <c r="AL43" s="13">
        <v>2.8055000000000003</v>
      </c>
      <c r="AM43" s="191">
        <v>19.010192479059</v>
      </c>
      <c r="AN43" s="13">
        <v>5.5219000000000005</v>
      </c>
      <c r="AO43" s="191">
        <v>21.197829008131297</v>
      </c>
      <c r="AP43" s="13"/>
      <c r="AQ43" s="191"/>
      <c r="AR43" s="13"/>
      <c r="AS43" s="191"/>
      <c r="AT43" s="13"/>
      <c r="AU43" s="191"/>
      <c r="AV43" s="13"/>
      <c r="AW43" s="191"/>
      <c r="AX43" s="13"/>
      <c r="AY43" s="191"/>
      <c r="AZ43" s="13"/>
      <c r="BA43" s="191"/>
      <c r="BB43" s="13"/>
      <c r="BC43" s="191"/>
    </row>
    <row r="44" spans="1:55" s="20" customFormat="1" ht="12.75" customHeight="1">
      <c r="A44" s="1227" t="s">
        <v>982</v>
      </c>
      <c r="B44" s="1227" t="s">
        <v>206</v>
      </c>
      <c r="C44" s="1227" t="s">
        <v>983</v>
      </c>
      <c r="D44" s="13" t="s">
        <v>11</v>
      </c>
      <c r="E44" s="13" t="s">
        <v>11</v>
      </c>
      <c r="F44" s="13" t="s">
        <v>11</v>
      </c>
      <c r="G44" s="13" t="s">
        <v>11</v>
      </c>
      <c r="H44" s="13" t="s">
        <v>11</v>
      </c>
      <c r="I44" s="13" t="s">
        <v>11</v>
      </c>
      <c r="J44" s="13" t="s">
        <v>11</v>
      </c>
      <c r="K44" s="13" t="s">
        <v>11</v>
      </c>
      <c r="L44" s="13" t="s">
        <v>11</v>
      </c>
      <c r="M44" s="13" t="s">
        <v>11</v>
      </c>
      <c r="N44" s="13" t="s">
        <v>11</v>
      </c>
      <c r="O44" s="13" t="s">
        <v>11</v>
      </c>
      <c r="P44" s="13" t="s">
        <v>11</v>
      </c>
      <c r="Q44" s="13" t="s">
        <v>11</v>
      </c>
      <c r="R44" s="13" t="s">
        <v>11</v>
      </c>
      <c r="S44" s="13" t="s">
        <v>11</v>
      </c>
      <c r="T44" s="13" t="s">
        <v>11</v>
      </c>
      <c r="U44" s="13" t="s">
        <v>11</v>
      </c>
      <c r="V44" s="13" t="s">
        <v>11</v>
      </c>
      <c r="W44" s="13" t="s">
        <v>11</v>
      </c>
      <c r="X44" s="13" t="s">
        <v>11</v>
      </c>
      <c r="Y44" s="13" t="s">
        <v>11</v>
      </c>
      <c r="Z44" s="13" t="s">
        <v>11</v>
      </c>
      <c r="AA44" s="13" t="s">
        <v>11</v>
      </c>
      <c r="AB44" s="13" t="s">
        <v>11</v>
      </c>
      <c r="AC44" s="13" t="s">
        <v>11</v>
      </c>
      <c r="AD44" s="13"/>
      <c r="AE44" s="13"/>
      <c r="AF44" s="13" t="s">
        <v>11</v>
      </c>
      <c r="AG44" s="13" t="s">
        <v>11</v>
      </c>
      <c r="AH44" s="13" t="s">
        <v>11</v>
      </c>
      <c r="AI44" s="13" t="s">
        <v>11</v>
      </c>
      <c r="AJ44" s="13" t="s">
        <v>11</v>
      </c>
      <c r="AK44" s="13" t="s">
        <v>11</v>
      </c>
      <c r="AL44" s="191" t="s">
        <v>11</v>
      </c>
      <c r="AM44" s="191" t="s">
        <v>11</v>
      </c>
      <c r="AN44" s="191" t="s">
        <v>11</v>
      </c>
      <c r="AO44" s="191" t="s">
        <v>11</v>
      </c>
      <c r="AP44" s="13"/>
      <c r="AQ44" s="13"/>
      <c r="AR44" s="13"/>
      <c r="AS44" s="13"/>
      <c r="AT44" s="13"/>
      <c r="AU44" s="13"/>
      <c r="AV44" s="13"/>
      <c r="AW44" s="13"/>
      <c r="AX44" s="13"/>
      <c r="AY44" s="13"/>
      <c r="AZ44" s="13"/>
      <c r="BA44" s="13"/>
      <c r="BB44" s="13"/>
      <c r="BC44" s="13"/>
    </row>
    <row r="45" spans="1:55" s="20" customFormat="1" ht="12.75" customHeight="1">
      <c r="A45" s="1227" t="s">
        <v>984</v>
      </c>
      <c r="B45" s="1227" t="s">
        <v>141</v>
      </c>
      <c r="C45" s="1227" t="s">
        <v>985</v>
      </c>
      <c r="D45" s="13">
        <f>J45+AB45</f>
        <v>0.755</v>
      </c>
      <c r="E45" s="13">
        <f t="shared" si="3"/>
        <v>26.634931506849298</v>
      </c>
      <c r="F45" s="13" t="s">
        <v>11</v>
      </c>
      <c r="G45" s="13" t="s">
        <v>11</v>
      </c>
      <c r="H45" s="13" t="s">
        <v>11</v>
      </c>
      <c r="I45" s="13" t="s">
        <v>11</v>
      </c>
      <c r="J45" s="13">
        <v>0.73</v>
      </c>
      <c r="K45" s="191">
        <v>23.369863013698602</v>
      </c>
      <c r="L45" s="13" t="s">
        <v>11</v>
      </c>
      <c r="M45" s="13" t="s">
        <v>11</v>
      </c>
      <c r="N45" s="13" t="s">
        <v>11</v>
      </c>
      <c r="O45" s="13" t="s">
        <v>11</v>
      </c>
      <c r="P45" s="13" t="s">
        <v>11</v>
      </c>
      <c r="Q45" s="13" t="s">
        <v>11</v>
      </c>
      <c r="R45" s="13" t="s">
        <v>11</v>
      </c>
      <c r="S45" s="13" t="s">
        <v>11</v>
      </c>
      <c r="T45" s="13" t="s">
        <v>11</v>
      </c>
      <c r="U45" s="13" t="s">
        <v>11</v>
      </c>
      <c r="V45" s="13" t="s">
        <v>11</v>
      </c>
      <c r="W45" s="13" t="s">
        <v>11</v>
      </c>
      <c r="X45" s="13" t="s">
        <v>11</v>
      </c>
      <c r="Y45" s="13" t="s">
        <v>11</v>
      </c>
      <c r="Z45" s="13" t="s">
        <v>11</v>
      </c>
      <c r="AA45" s="13" t="s">
        <v>11</v>
      </c>
      <c r="AB45" s="13">
        <v>2.5000000000000001E-2</v>
      </c>
      <c r="AC45" s="191">
        <v>29.9</v>
      </c>
      <c r="AD45" s="13"/>
      <c r="AE45" s="191"/>
      <c r="AF45" s="13" t="s">
        <v>11</v>
      </c>
      <c r="AG45" s="13" t="s">
        <v>11</v>
      </c>
      <c r="AH45" s="13" t="s">
        <v>11</v>
      </c>
      <c r="AI45" s="13" t="s">
        <v>11</v>
      </c>
      <c r="AJ45" s="13" t="s">
        <v>11</v>
      </c>
      <c r="AK45" s="13" t="s">
        <v>11</v>
      </c>
      <c r="AL45" s="191" t="s">
        <v>11</v>
      </c>
      <c r="AM45" s="191" t="s">
        <v>11</v>
      </c>
      <c r="AN45" s="191" t="s">
        <v>11</v>
      </c>
      <c r="AO45" s="191" t="s">
        <v>11</v>
      </c>
      <c r="AP45" s="13"/>
      <c r="AQ45" s="13"/>
      <c r="AR45" s="13"/>
      <c r="AS45" s="13"/>
      <c r="AT45" s="13"/>
      <c r="AU45" s="13"/>
      <c r="AV45" s="13"/>
      <c r="AW45" s="13"/>
      <c r="AX45" s="13"/>
      <c r="AY45" s="13"/>
      <c r="AZ45" s="13"/>
      <c r="BA45" s="13"/>
      <c r="BB45" s="13"/>
      <c r="BC45" s="191"/>
    </row>
    <row r="46" spans="1:55" s="20" customFormat="1" ht="12.75" customHeight="1">
      <c r="A46" s="1227" t="s">
        <v>986</v>
      </c>
      <c r="B46" s="1227" t="s">
        <v>207</v>
      </c>
      <c r="C46" s="1227" t="s">
        <v>987</v>
      </c>
      <c r="D46" s="13" t="s">
        <v>11</v>
      </c>
      <c r="E46" s="13" t="s">
        <v>11</v>
      </c>
      <c r="F46" s="13" t="s">
        <v>11</v>
      </c>
      <c r="G46" s="13" t="s">
        <v>11</v>
      </c>
      <c r="H46" s="13" t="s">
        <v>11</v>
      </c>
      <c r="I46" s="13" t="s">
        <v>11</v>
      </c>
      <c r="J46" s="13" t="s">
        <v>11</v>
      </c>
      <c r="K46" s="13" t="s">
        <v>11</v>
      </c>
      <c r="L46" s="13" t="s">
        <v>11</v>
      </c>
      <c r="M46" s="13" t="s">
        <v>11</v>
      </c>
      <c r="N46" s="13" t="s">
        <v>11</v>
      </c>
      <c r="O46" s="13" t="s">
        <v>11</v>
      </c>
      <c r="P46" s="13" t="s">
        <v>11</v>
      </c>
      <c r="Q46" s="13" t="s">
        <v>11</v>
      </c>
      <c r="R46" s="13" t="s">
        <v>11</v>
      </c>
      <c r="S46" s="13" t="s">
        <v>11</v>
      </c>
      <c r="T46" s="13" t="s">
        <v>11</v>
      </c>
      <c r="U46" s="13" t="s">
        <v>11</v>
      </c>
      <c r="V46" s="13" t="s">
        <v>11</v>
      </c>
      <c r="W46" s="13" t="s">
        <v>11</v>
      </c>
      <c r="X46" s="13" t="s">
        <v>11</v>
      </c>
      <c r="Y46" s="13" t="s">
        <v>11</v>
      </c>
      <c r="Z46" s="13" t="s">
        <v>11</v>
      </c>
      <c r="AA46" s="13" t="s">
        <v>11</v>
      </c>
      <c r="AB46" s="13" t="s">
        <v>11</v>
      </c>
      <c r="AC46" s="13" t="s">
        <v>11</v>
      </c>
      <c r="AD46" s="13"/>
      <c r="AE46" s="13"/>
      <c r="AF46" s="13" t="s">
        <v>11</v>
      </c>
      <c r="AG46" s="13" t="s">
        <v>11</v>
      </c>
      <c r="AH46" s="13" t="s">
        <v>11</v>
      </c>
      <c r="AI46" s="13" t="s">
        <v>11</v>
      </c>
      <c r="AJ46" s="13" t="s">
        <v>11</v>
      </c>
      <c r="AK46" s="13" t="s">
        <v>11</v>
      </c>
      <c r="AL46" s="191" t="s">
        <v>11</v>
      </c>
      <c r="AM46" s="191" t="s">
        <v>11</v>
      </c>
      <c r="AN46" s="191" t="s">
        <v>11</v>
      </c>
      <c r="AO46" s="191" t="s">
        <v>11</v>
      </c>
      <c r="AP46" s="13"/>
      <c r="AQ46" s="13"/>
      <c r="AR46" s="13"/>
      <c r="AS46" s="13"/>
      <c r="AT46" s="13"/>
      <c r="AU46" s="13"/>
      <c r="AV46" s="13"/>
      <c r="AW46" s="13"/>
      <c r="AX46" s="13"/>
      <c r="AY46" s="13"/>
      <c r="AZ46" s="13"/>
      <c r="BA46" s="13"/>
      <c r="BB46" s="13"/>
      <c r="BC46" s="13"/>
    </row>
    <row r="47" spans="1:55" s="20" customFormat="1" ht="12.75" customHeight="1">
      <c r="A47" s="1229" t="s">
        <v>988</v>
      </c>
      <c r="B47" s="1229" t="s">
        <v>208</v>
      </c>
      <c r="C47" s="1229" t="s">
        <v>989</v>
      </c>
      <c r="D47" s="13">
        <f t="shared" si="2"/>
        <v>40.6038</v>
      </c>
      <c r="E47" s="191">
        <f t="shared" si="3"/>
        <v>27.49076203560055</v>
      </c>
      <c r="F47" s="13">
        <v>1.9613</v>
      </c>
      <c r="G47" s="191">
        <v>29.1989246928058</v>
      </c>
      <c r="H47" s="13">
        <v>2.7320000000000007</v>
      </c>
      <c r="I47" s="191">
        <v>27.264139824304504</v>
      </c>
      <c r="J47" s="13">
        <v>3.5853000000000002</v>
      </c>
      <c r="K47" s="191">
        <v>29.590007530750601</v>
      </c>
      <c r="L47" s="13">
        <v>3.8668999999999998</v>
      </c>
      <c r="M47" s="191">
        <v>29.780487211978599</v>
      </c>
      <c r="N47" s="13">
        <v>3.2832000000000003</v>
      </c>
      <c r="O47" s="191">
        <v>30.035307626705698</v>
      </c>
      <c r="P47" s="13">
        <v>2.8243</v>
      </c>
      <c r="Q47" s="191">
        <v>30.315340438338698</v>
      </c>
      <c r="R47" s="13">
        <v>2.2977000000000003</v>
      </c>
      <c r="S47" s="191">
        <v>29.173698045871998</v>
      </c>
      <c r="T47" s="13">
        <v>2.6664000000000003</v>
      </c>
      <c r="U47" s="191">
        <v>25.4167983048305</v>
      </c>
      <c r="V47" s="13">
        <v>4.1797000000000004</v>
      </c>
      <c r="W47" s="191">
        <v>23.462810488791096</v>
      </c>
      <c r="X47" s="13">
        <v>4.7303000000000006</v>
      </c>
      <c r="Y47" s="191">
        <v>24.583775447645998</v>
      </c>
      <c r="Z47" s="13">
        <v>4.5124000000000004</v>
      </c>
      <c r="AA47" s="191">
        <v>22.415123437638499</v>
      </c>
      <c r="AB47" s="13">
        <v>3.9643000000000002</v>
      </c>
      <c r="AC47" s="191">
        <v>28.652731377544601</v>
      </c>
      <c r="AD47" s="13"/>
      <c r="AE47" s="191"/>
      <c r="AF47" s="13">
        <v>4.7419000000000002</v>
      </c>
      <c r="AG47" s="191">
        <v>27.980740209620595</v>
      </c>
      <c r="AH47" s="13">
        <v>4.3204000000000002</v>
      </c>
      <c r="AI47" s="191">
        <v>31.080045366169799</v>
      </c>
      <c r="AJ47" s="13">
        <v>4.4882</v>
      </c>
      <c r="AK47" s="191">
        <v>31.355817476939499</v>
      </c>
      <c r="AL47" s="13">
        <v>5.2711000000000006</v>
      </c>
      <c r="AM47" s="191">
        <v>30.648466543985094</v>
      </c>
      <c r="AN47" s="13">
        <v>9.7005999999999997</v>
      </c>
      <c r="AO47" s="191">
        <v>27.874069232830998</v>
      </c>
      <c r="AP47" s="13"/>
      <c r="AQ47" s="191"/>
      <c r="AR47" s="13"/>
      <c r="AS47" s="191"/>
      <c r="AT47" s="13"/>
      <c r="AU47" s="191"/>
      <c r="AV47" s="13"/>
      <c r="AW47" s="191"/>
      <c r="AX47" s="13"/>
      <c r="AY47" s="191"/>
      <c r="AZ47" s="13"/>
      <c r="BA47" s="191"/>
      <c r="BB47" s="13"/>
      <c r="BC47" s="191"/>
    </row>
    <row r="48" spans="1:55" s="20" customFormat="1" ht="12.75" customHeight="1">
      <c r="A48" s="1229" t="s">
        <v>5008</v>
      </c>
      <c r="B48" s="1229" t="s">
        <v>5006</v>
      </c>
      <c r="C48" s="1229" t="s">
        <v>5007</v>
      </c>
      <c r="D48" s="13">
        <f>P48+R48+V48+AB48</f>
        <v>1.73</v>
      </c>
      <c r="E48" s="13">
        <f t="shared" si="3"/>
        <v>24.5</v>
      </c>
      <c r="F48" s="13" t="s">
        <v>11</v>
      </c>
      <c r="G48" s="13" t="s">
        <v>11</v>
      </c>
      <c r="H48" s="13" t="s">
        <v>11</v>
      </c>
      <c r="I48" s="13" t="s">
        <v>11</v>
      </c>
      <c r="J48" s="13" t="s">
        <v>11</v>
      </c>
      <c r="K48" s="13" t="s">
        <v>11</v>
      </c>
      <c r="L48" s="13" t="s">
        <v>11</v>
      </c>
      <c r="M48" s="13" t="s">
        <v>11</v>
      </c>
      <c r="N48" s="13" t="s">
        <v>11</v>
      </c>
      <c r="O48" s="13" t="s">
        <v>11</v>
      </c>
      <c r="P48" s="13">
        <v>1.5</v>
      </c>
      <c r="Q48" s="191">
        <v>15</v>
      </c>
      <c r="R48" s="13">
        <v>0.03</v>
      </c>
      <c r="S48" s="191">
        <v>30</v>
      </c>
      <c r="T48" s="13" t="s">
        <v>11</v>
      </c>
      <c r="U48" s="13" t="s">
        <v>11</v>
      </c>
      <c r="V48" s="13">
        <v>0.08</v>
      </c>
      <c r="W48" s="191">
        <v>27</v>
      </c>
      <c r="X48" s="13" t="s">
        <v>11</v>
      </c>
      <c r="Y48" s="13" t="s">
        <v>11</v>
      </c>
      <c r="Z48" s="13" t="s">
        <v>11</v>
      </c>
      <c r="AA48" s="13" t="s">
        <v>11</v>
      </c>
      <c r="AB48" s="13">
        <v>0.12</v>
      </c>
      <c r="AC48" s="191">
        <v>26</v>
      </c>
      <c r="AD48" s="13"/>
      <c r="AE48" s="191"/>
      <c r="AF48" s="13" t="s">
        <v>11</v>
      </c>
      <c r="AG48" s="13" t="s">
        <v>11</v>
      </c>
      <c r="AH48" s="191" t="s">
        <v>11</v>
      </c>
      <c r="AI48" s="191" t="s">
        <v>11</v>
      </c>
      <c r="AJ48" s="13">
        <v>0.24</v>
      </c>
      <c r="AK48" s="191">
        <v>27</v>
      </c>
      <c r="AL48" s="191" t="s">
        <v>11</v>
      </c>
      <c r="AM48" s="191" t="s">
        <v>11</v>
      </c>
      <c r="AN48" s="191" t="s">
        <v>11</v>
      </c>
      <c r="AO48" s="191" t="s">
        <v>11</v>
      </c>
      <c r="AP48" s="13"/>
      <c r="AQ48" s="191"/>
      <c r="AR48" s="13"/>
      <c r="AS48" s="191"/>
      <c r="AT48" s="13"/>
      <c r="AU48" s="13"/>
      <c r="AV48" s="13"/>
      <c r="AW48" s="191"/>
      <c r="AX48" s="13"/>
      <c r="AY48" s="13"/>
      <c r="AZ48" s="13"/>
      <c r="BA48" s="13"/>
      <c r="BB48" s="13"/>
      <c r="BC48" s="191"/>
    </row>
    <row r="49" spans="1:55" s="20" customFormat="1" ht="12.75" customHeight="1">
      <c r="A49" s="1229" t="s">
        <v>990</v>
      </c>
      <c r="B49" s="1229" t="s">
        <v>209</v>
      </c>
      <c r="C49" s="1229" t="s">
        <v>991</v>
      </c>
      <c r="D49" s="13">
        <f t="shared" si="2"/>
        <v>26.5929</v>
      </c>
      <c r="E49" s="191">
        <f t="shared" si="3"/>
        <v>22.179797686309644</v>
      </c>
      <c r="F49" s="13">
        <v>0.79339999999999999</v>
      </c>
      <c r="G49" s="191">
        <v>26.6417998487522</v>
      </c>
      <c r="H49" s="13">
        <v>1.0406</v>
      </c>
      <c r="I49" s="191">
        <v>26.615296944070696</v>
      </c>
      <c r="J49" s="13">
        <v>0.99670000000000003</v>
      </c>
      <c r="K49" s="191">
        <v>27.5</v>
      </c>
      <c r="L49" s="13">
        <v>1.0719000000000001</v>
      </c>
      <c r="M49" s="191">
        <v>26.594115122679394</v>
      </c>
      <c r="N49" s="13">
        <v>4.4855999999999998</v>
      </c>
      <c r="O49" s="191">
        <v>14.339494382022501</v>
      </c>
      <c r="P49" s="13">
        <v>1.2677</v>
      </c>
      <c r="Q49" s="191">
        <v>27.330345507612197</v>
      </c>
      <c r="R49" s="13">
        <v>1.7983000000000002</v>
      </c>
      <c r="S49" s="191">
        <v>20.622551854529299</v>
      </c>
      <c r="T49" s="13">
        <v>4.1825000000000001</v>
      </c>
      <c r="U49" s="191">
        <v>14.0968619246862</v>
      </c>
      <c r="V49" s="13">
        <v>0.72710000000000008</v>
      </c>
      <c r="W49" s="191">
        <v>26.117443267776096</v>
      </c>
      <c r="X49" s="13">
        <v>7.8859000000000004</v>
      </c>
      <c r="Y49" s="191">
        <v>3.0898539164838494</v>
      </c>
      <c r="Z49" s="13">
        <v>0.66370000000000007</v>
      </c>
      <c r="AA49" s="191">
        <v>26.28</v>
      </c>
      <c r="AB49" s="13">
        <v>1.6795</v>
      </c>
      <c r="AC49" s="191">
        <v>26.929809467103297</v>
      </c>
      <c r="AD49" s="13"/>
      <c r="AE49" s="191"/>
      <c r="AF49" s="13">
        <v>1.736</v>
      </c>
      <c r="AG49" s="191">
        <v>21.817418778801802</v>
      </c>
      <c r="AH49" s="13">
        <v>1.2629000000000001</v>
      </c>
      <c r="AI49" s="191">
        <v>27.0725671074511</v>
      </c>
      <c r="AJ49" s="13">
        <v>1.0722</v>
      </c>
      <c r="AK49" s="191">
        <v>27.075903749300501</v>
      </c>
      <c r="AL49" s="13">
        <v>0.63960000000000006</v>
      </c>
      <c r="AM49" s="191">
        <v>27.46</v>
      </c>
      <c r="AN49" s="13">
        <v>0.76160000000000005</v>
      </c>
      <c r="AO49" s="191">
        <v>26.741067489495798</v>
      </c>
      <c r="AP49" s="13"/>
      <c r="AQ49" s="191"/>
      <c r="AR49" s="13"/>
      <c r="AS49" s="191"/>
      <c r="AT49" s="13"/>
      <c r="AU49" s="191"/>
      <c r="AV49" s="13"/>
      <c r="AW49" s="191"/>
      <c r="AX49" s="13"/>
      <c r="AY49" s="191"/>
      <c r="AZ49" s="13"/>
      <c r="BA49" s="191"/>
      <c r="BB49" s="13"/>
      <c r="BC49" s="191"/>
    </row>
    <row r="50" spans="1:55" s="27" customFormat="1" ht="12.75" customHeight="1">
      <c r="A50" s="1226" t="s">
        <v>966</v>
      </c>
      <c r="B50" s="1226" t="s">
        <v>199</v>
      </c>
      <c r="C50" s="1226" t="s">
        <v>967</v>
      </c>
      <c r="D50" s="61">
        <f t="shared" si="2"/>
        <v>1097.0955000000001</v>
      </c>
      <c r="E50" s="871">
        <f t="shared" si="3"/>
        <v>24.523042778589154</v>
      </c>
      <c r="F50" s="61">
        <v>47.204599999999999</v>
      </c>
      <c r="G50" s="871">
        <v>29.756353109654597</v>
      </c>
      <c r="H50" s="61">
        <v>67.380600000000001</v>
      </c>
      <c r="I50" s="871">
        <v>27.170031374015696</v>
      </c>
      <c r="J50" s="61">
        <v>68.554400000000001</v>
      </c>
      <c r="K50" s="871">
        <v>28.894982276848797</v>
      </c>
      <c r="L50" s="61">
        <v>70.797300000000007</v>
      </c>
      <c r="M50" s="871">
        <v>29.4137460185629</v>
      </c>
      <c r="N50" s="61">
        <v>78.793800000000005</v>
      </c>
      <c r="O50" s="871">
        <v>26.3692074503324</v>
      </c>
      <c r="P50" s="61">
        <v>97.191800000000001</v>
      </c>
      <c r="Q50" s="871">
        <v>23.336353396068397</v>
      </c>
      <c r="R50" s="61">
        <v>81.492900000000006</v>
      </c>
      <c r="S50" s="871">
        <v>25.728135481741397</v>
      </c>
      <c r="T50" s="61">
        <v>83.467700000000008</v>
      </c>
      <c r="U50" s="871">
        <v>23.6253026020844</v>
      </c>
      <c r="V50" s="61">
        <v>143.15260000000001</v>
      </c>
      <c r="W50" s="871">
        <v>17.6651241472387</v>
      </c>
      <c r="X50" s="61">
        <v>115.17240000000001</v>
      </c>
      <c r="Y50" s="871">
        <v>19.615498912933997</v>
      </c>
      <c r="Z50" s="61">
        <v>97.386900000000011</v>
      </c>
      <c r="AA50" s="871">
        <v>20.1919276925336</v>
      </c>
      <c r="AB50" s="61">
        <v>146.50050000000002</v>
      </c>
      <c r="AC50" s="871">
        <v>22.509850881054998</v>
      </c>
      <c r="AD50" s="61"/>
      <c r="AE50" s="871"/>
      <c r="AF50" s="61">
        <v>125.05380000000001</v>
      </c>
      <c r="AG50" s="871">
        <v>21.729315270707502</v>
      </c>
      <c r="AH50" s="61">
        <v>140.9049</v>
      </c>
      <c r="AI50" s="871">
        <v>19.969599403569397</v>
      </c>
      <c r="AJ50" s="61">
        <v>114.59010000000001</v>
      </c>
      <c r="AK50" s="871">
        <v>22.481507721871299</v>
      </c>
      <c r="AL50" s="61">
        <v>142.82480000000001</v>
      </c>
      <c r="AM50" s="871">
        <v>26.915161834639392</v>
      </c>
      <c r="AN50" s="61">
        <v>148.2304</v>
      </c>
      <c r="AO50" s="871">
        <v>27.235707027708198</v>
      </c>
      <c r="AP50" s="61"/>
      <c r="AQ50" s="871"/>
      <c r="AR50" s="61"/>
      <c r="AS50" s="871"/>
      <c r="AT50" s="61"/>
      <c r="AU50" s="871"/>
      <c r="AV50" s="61"/>
      <c r="AW50" s="871"/>
      <c r="AX50" s="61"/>
      <c r="AY50" s="871"/>
      <c r="AZ50" s="61"/>
      <c r="BA50" s="871"/>
      <c r="BB50" s="61"/>
      <c r="BC50" s="871"/>
    </row>
    <row r="51" spans="1:55" s="20" customFormat="1" ht="12.75" customHeight="1">
      <c r="A51" s="1227" t="s">
        <v>976</v>
      </c>
      <c r="B51" s="1227" t="s">
        <v>204</v>
      </c>
      <c r="C51" s="1227" t="s">
        <v>977</v>
      </c>
      <c r="D51" s="13">
        <f>F51+H51+J51+L51+P51+R51+T51+V51+X51+Z51+AB51</f>
        <v>96.88130000000001</v>
      </c>
      <c r="E51" s="191">
        <f t="shared" si="3"/>
        <v>19.162539331101812</v>
      </c>
      <c r="F51" s="13">
        <v>0.54349999999999998</v>
      </c>
      <c r="G51" s="191">
        <v>24</v>
      </c>
      <c r="H51" s="13">
        <v>4.5000000000000012E-2</v>
      </c>
      <c r="I51" s="191">
        <v>32.1955555555556</v>
      </c>
      <c r="J51" s="13">
        <v>0.23</v>
      </c>
      <c r="K51" s="191">
        <v>25.043478260869598</v>
      </c>
      <c r="L51" s="13">
        <v>0.02</v>
      </c>
      <c r="M51" s="191">
        <v>32.880000000000003</v>
      </c>
      <c r="N51" s="13" t="s">
        <v>11</v>
      </c>
      <c r="O51" s="13" t="s">
        <v>11</v>
      </c>
      <c r="P51" s="13">
        <v>21.035</v>
      </c>
      <c r="Q51" s="191">
        <v>14.0314143094842</v>
      </c>
      <c r="R51" s="13">
        <v>3.665</v>
      </c>
      <c r="S51" s="191">
        <v>14.0709413369714</v>
      </c>
      <c r="T51" s="13">
        <v>2.5300000000000002</v>
      </c>
      <c r="U51" s="191">
        <v>18.363636363636399</v>
      </c>
      <c r="V51" s="13">
        <v>57.145800000000001</v>
      </c>
      <c r="W51" s="191">
        <v>12.526506969891097</v>
      </c>
      <c r="X51" s="13">
        <v>4.5369999999999999</v>
      </c>
      <c r="Y51" s="191">
        <v>7.2184262728675295</v>
      </c>
      <c r="Z51" s="13">
        <v>0.8450000000000002</v>
      </c>
      <c r="AA51" s="191">
        <v>17.864497041420098</v>
      </c>
      <c r="AB51" s="13">
        <v>6.2850000000000001</v>
      </c>
      <c r="AC51" s="191">
        <v>12.593476531423999</v>
      </c>
      <c r="AD51" s="13"/>
      <c r="AE51" s="191"/>
      <c r="AF51" s="13">
        <v>8.620000000000001</v>
      </c>
      <c r="AG51" s="191">
        <v>12.249187935034799</v>
      </c>
      <c r="AH51" s="13">
        <v>13.275</v>
      </c>
      <c r="AI51" s="191">
        <v>12.224858757062098</v>
      </c>
      <c r="AJ51" s="13">
        <v>7.085</v>
      </c>
      <c r="AK51" s="191">
        <v>12.206492589978801</v>
      </c>
      <c r="AL51" s="191" t="s">
        <v>11</v>
      </c>
      <c r="AM51" s="191" t="s">
        <v>11</v>
      </c>
      <c r="AN51" s="13">
        <v>0.09</v>
      </c>
      <c r="AO51" s="191">
        <v>28</v>
      </c>
      <c r="AP51" s="13"/>
      <c r="AQ51" s="191"/>
      <c r="AR51" s="13"/>
      <c r="AS51" s="191"/>
      <c r="AT51" s="13"/>
      <c r="AU51" s="191"/>
      <c r="AV51" s="13"/>
      <c r="AW51" s="191"/>
      <c r="AX51" s="13"/>
      <c r="AY51" s="191"/>
      <c r="AZ51" s="13"/>
      <c r="BA51" s="191"/>
      <c r="BB51" s="13"/>
      <c r="BC51" s="191"/>
    </row>
    <row r="52" spans="1:55" s="20" customFormat="1" ht="12.75" customHeight="1">
      <c r="A52" s="1228" t="s">
        <v>978</v>
      </c>
      <c r="B52" s="1228" t="s">
        <v>125</v>
      </c>
      <c r="C52" s="1228" t="s">
        <v>939</v>
      </c>
      <c r="D52" s="13">
        <f t="shared" si="2"/>
        <v>99.660799999999995</v>
      </c>
      <c r="E52" s="191">
        <f t="shared" si="3"/>
        <v>28.814482577200696</v>
      </c>
      <c r="F52" s="13">
        <v>2.6555</v>
      </c>
      <c r="G52" s="191">
        <v>31.237670871775595</v>
      </c>
      <c r="H52" s="13">
        <v>3.77</v>
      </c>
      <c r="I52" s="191">
        <v>31.192165782493397</v>
      </c>
      <c r="J52" s="13">
        <v>6.3848000000000003</v>
      </c>
      <c r="K52" s="191">
        <v>30.379353621100098</v>
      </c>
      <c r="L52" s="13">
        <v>9.7061000000000011</v>
      </c>
      <c r="M52" s="191">
        <v>30.892811324836998</v>
      </c>
      <c r="N52" s="13">
        <v>9.0983000000000001</v>
      </c>
      <c r="O52" s="191">
        <v>31.062301528856995</v>
      </c>
      <c r="P52" s="13">
        <v>5.5887000000000002</v>
      </c>
      <c r="Q52" s="191">
        <v>30.206296455347402</v>
      </c>
      <c r="R52" s="13">
        <v>5.7862</v>
      </c>
      <c r="S52" s="191">
        <v>30.246357540354602</v>
      </c>
      <c r="T52" s="13">
        <v>7.1379999999999999</v>
      </c>
      <c r="U52" s="191">
        <v>29.578189969179004</v>
      </c>
      <c r="V52" s="13">
        <v>10.217000000000001</v>
      </c>
      <c r="W52" s="191">
        <v>27.601532739551701</v>
      </c>
      <c r="X52" s="13">
        <v>21.995200000000001</v>
      </c>
      <c r="Y52" s="191">
        <v>19.743127818796797</v>
      </c>
      <c r="Z52" s="13">
        <v>8.2036999999999995</v>
      </c>
      <c r="AA52" s="191">
        <v>27.8067564635469</v>
      </c>
      <c r="AB52" s="13">
        <v>9.1173000000000002</v>
      </c>
      <c r="AC52" s="191">
        <v>25.827226810568899</v>
      </c>
      <c r="AD52" s="13"/>
      <c r="AE52" s="191"/>
      <c r="AF52" s="13">
        <v>9.1867000000000001</v>
      </c>
      <c r="AG52" s="191">
        <v>23.367762199701701</v>
      </c>
      <c r="AH52" s="13">
        <v>8.2424999999999997</v>
      </c>
      <c r="AI52" s="191">
        <v>24.226209281164703</v>
      </c>
      <c r="AJ52" s="13">
        <v>14.0091</v>
      </c>
      <c r="AK52" s="191">
        <v>23.419420091226399</v>
      </c>
      <c r="AL52" s="13">
        <v>11.2057</v>
      </c>
      <c r="AM52" s="191">
        <v>28.629744861989899</v>
      </c>
      <c r="AN52" s="13">
        <v>8.7460000000000004</v>
      </c>
      <c r="AO52" s="191">
        <v>27.985570546535602</v>
      </c>
      <c r="AP52" s="13"/>
      <c r="AQ52" s="191"/>
      <c r="AR52" s="13"/>
      <c r="AS52" s="191"/>
      <c r="AT52" s="13"/>
      <c r="AU52" s="191"/>
      <c r="AV52" s="13"/>
      <c r="AW52" s="191"/>
      <c r="AX52" s="13"/>
      <c r="AY52" s="191"/>
      <c r="AZ52" s="13"/>
      <c r="BA52" s="191"/>
      <c r="BB52" s="13"/>
      <c r="BC52" s="191"/>
    </row>
    <row r="53" spans="1:55" s="20" customFormat="1" ht="12.75" customHeight="1">
      <c r="A53" s="1227" t="s">
        <v>4909</v>
      </c>
      <c r="B53" s="1227" t="s">
        <v>4909</v>
      </c>
      <c r="C53" s="1227" t="s">
        <v>4911</v>
      </c>
      <c r="D53" s="13">
        <f>F53+H53+J53+L53+N53+P53+R53+V53+X53+Z53+AB53</f>
        <v>24.912499999999998</v>
      </c>
      <c r="E53" s="191">
        <f t="shared" si="3"/>
        <v>20.735215641723116</v>
      </c>
      <c r="F53" s="13">
        <v>1.052</v>
      </c>
      <c r="G53" s="191">
        <v>15.565627376425901</v>
      </c>
      <c r="H53" s="13">
        <v>3.5000000000000003E-2</v>
      </c>
      <c r="I53" s="191">
        <v>32</v>
      </c>
      <c r="J53" s="13">
        <v>0.13</v>
      </c>
      <c r="K53" s="191">
        <v>25.461538461538495</v>
      </c>
      <c r="L53" s="13">
        <v>2.3850000000000002</v>
      </c>
      <c r="M53" s="191">
        <v>15.427672955974799</v>
      </c>
      <c r="N53" s="13">
        <v>4.2300000000000004</v>
      </c>
      <c r="O53" s="191">
        <v>15.366430260047299</v>
      </c>
      <c r="P53" s="13">
        <v>5.7579999999999991</v>
      </c>
      <c r="Q53" s="191">
        <v>15.322551233066999</v>
      </c>
      <c r="R53" s="13">
        <v>0.05</v>
      </c>
      <c r="S53" s="191">
        <v>26</v>
      </c>
      <c r="T53" s="13" t="s">
        <v>11</v>
      </c>
      <c r="U53" s="13" t="s">
        <v>11</v>
      </c>
      <c r="V53" s="13">
        <v>10.324999999999999</v>
      </c>
      <c r="W53" s="191">
        <v>12.0411622276029</v>
      </c>
      <c r="X53" s="13">
        <v>0.28999999999999998</v>
      </c>
      <c r="Y53" s="191">
        <v>19.14</v>
      </c>
      <c r="Z53" s="13">
        <v>0.32750000000000001</v>
      </c>
      <c r="AA53" s="191">
        <v>27.065419847328204</v>
      </c>
      <c r="AB53" s="13">
        <v>0.33</v>
      </c>
      <c r="AC53" s="191">
        <v>24.696969696969699</v>
      </c>
      <c r="AD53" s="13"/>
      <c r="AE53" s="191"/>
      <c r="AF53" s="13">
        <v>0.15</v>
      </c>
      <c r="AG53" s="191">
        <v>29.832000000000004</v>
      </c>
      <c r="AH53" s="13">
        <v>0.57000000000000006</v>
      </c>
      <c r="AI53" s="191">
        <v>14.1491228070175</v>
      </c>
      <c r="AJ53" s="13">
        <v>8.8000000000000009E-2</v>
      </c>
      <c r="AK53" s="191">
        <v>28.306818181818201</v>
      </c>
      <c r="AL53" s="13">
        <v>0.125</v>
      </c>
      <c r="AM53" s="191">
        <v>31</v>
      </c>
      <c r="AN53" s="13" t="s">
        <v>11</v>
      </c>
      <c r="AO53" s="191" t="s">
        <v>11</v>
      </c>
      <c r="AP53" s="13"/>
      <c r="AQ53" s="191"/>
      <c r="AR53" s="13"/>
      <c r="AS53" s="191"/>
      <c r="AT53" s="13"/>
      <c r="AU53" s="13"/>
      <c r="AV53" s="13"/>
      <c r="AW53" s="191"/>
      <c r="AX53" s="13"/>
      <c r="AY53" s="191"/>
      <c r="AZ53" s="13"/>
      <c r="BA53" s="191"/>
      <c r="BB53" s="13"/>
      <c r="BC53" s="191"/>
    </row>
    <row r="54" spans="1:55" s="20" customFormat="1" ht="12.75" customHeight="1">
      <c r="A54" s="1227" t="s">
        <v>4910</v>
      </c>
      <c r="B54" s="1227" t="s">
        <v>103</v>
      </c>
      <c r="C54" s="1227" t="s">
        <v>5005</v>
      </c>
      <c r="D54" s="13" t="s">
        <v>11</v>
      </c>
      <c r="E54" s="13" t="s">
        <v>11</v>
      </c>
      <c r="F54" s="13" t="s">
        <v>11</v>
      </c>
      <c r="G54" s="13" t="s">
        <v>11</v>
      </c>
      <c r="H54" s="13" t="s">
        <v>11</v>
      </c>
      <c r="I54" s="13" t="s">
        <v>11</v>
      </c>
      <c r="J54" s="13" t="s">
        <v>11</v>
      </c>
      <c r="K54" s="13" t="s">
        <v>11</v>
      </c>
      <c r="L54" s="13" t="s">
        <v>11</v>
      </c>
      <c r="M54" s="13" t="s">
        <v>11</v>
      </c>
      <c r="N54" s="13" t="s">
        <v>11</v>
      </c>
      <c r="O54" s="13" t="s">
        <v>11</v>
      </c>
      <c r="P54" s="13" t="s">
        <v>11</v>
      </c>
      <c r="Q54" s="13" t="s">
        <v>11</v>
      </c>
      <c r="R54" s="13" t="s">
        <v>11</v>
      </c>
      <c r="S54" s="13" t="s">
        <v>11</v>
      </c>
      <c r="T54" s="13" t="s">
        <v>11</v>
      </c>
      <c r="U54" s="13" t="s">
        <v>11</v>
      </c>
      <c r="V54" s="13" t="s">
        <v>11</v>
      </c>
      <c r="W54" s="13" t="s">
        <v>11</v>
      </c>
      <c r="X54" s="13" t="s">
        <v>11</v>
      </c>
      <c r="Y54" s="13" t="s">
        <v>11</v>
      </c>
      <c r="Z54" s="13" t="s">
        <v>11</v>
      </c>
      <c r="AA54" s="13" t="s">
        <v>11</v>
      </c>
      <c r="AB54" s="13" t="s">
        <v>11</v>
      </c>
      <c r="AC54" s="13" t="s">
        <v>11</v>
      </c>
      <c r="AD54" s="13"/>
      <c r="AE54" s="13"/>
      <c r="AF54" s="13" t="s">
        <v>11</v>
      </c>
      <c r="AG54" s="13" t="s">
        <v>11</v>
      </c>
      <c r="AH54" s="13" t="s">
        <v>11</v>
      </c>
      <c r="AI54" s="13" t="s">
        <v>11</v>
      </c>
      <c r="AJ54" s="13" t="s">
        <v>11</v>
      </c>
      <c r="AK54" s="13" t="s">
        <v>11</v>
      </c>
      <c r="AL54" s="191" t="s">
        <v>11</v>
      </c>
      <c r="AM54" s="191" t="s">
        <v>11</v>
      </c>
      <c r="AN54" s="191" t="s">
        <v>11</v>
      </c>
      <c r="AO54" s="191" t="s">
        <v>11</v>
      </c>
      <c r="AP54" s="13"/>
      <c r="AQ54" s="13"/>
      <c r="AR54" s="13"/>
      <c r="AS54" s="13"/>
      <c r="AT54" s="13"/>
      <c r="AU54" s="13"/>
      <c r="AV54" s="13"/>
      <c r="AW54" s="13"/>
      <c r="AX54" s="13"/>
      <c r="AY54" s="13"/>
      <c r="AZ54" s="13"/>
      <c r="BA54" s="13"/>
      <c r="BB54" s="13"/>
      <c r="BC54" s="13"/>
    </row>
    <row r="55" spans="1:55" s="20" customFormat="1" ht="12.75" customHeight="1">
      <c r="A55" s="1227" t="s">
        <v>980</v>
      </c>
      <c r="B55" s="1227" t="s">
        <v>205</v>
      </c>
      <c r="C55" s="1227" t="s">
        <v>981</v>
      </c>
      <c r="D55" s="13">
        <f t="shared" si="2"/>
        <v>142.32380000000001</v>
      </c>
      <c r="E55" s="191">
        <f t="shared" si="3"/>
        <v>23.251812785365306</v>
      </c>
      <c r="F55" s="13">
        <v>2.8819999999999997</v>
      </c>
      <c r="G55" s="191">
        <v>28.391641221374002</v>
      </c>
      <c r="H55" s="13">
        <v>4.38</v>
      </c>
      <c r="I55" s="191">
        <v>30.654155251141603</v>
      </c>
      <c r="J55" s="13">
        <v>12.682499999999999</v>
      </c>
      <c r="K55" s="191">
        <v>24.432777449241101</v>
      </c>
      <c r="L55" s="13">
        <v>7.274</v>
      </c>
      <c r="M55" s="191">
        <v>28.390530657134999</v>
      </c>
      <c r="N55" s="13">
        <v>18.066100000000002</v>
      </c>
      <c r="O55" s="191">
        <v>20.614269266748195</v>
      </c>
      <c r="P55" s="13">
        <v>5.2109000000000005</v>
      </c>
      <c r="Q55" s="191">
        <v>24.640321249688199</v>
      </c>
      <c r="R55" s="13">
        <v>19.8642</v>
      </c>
      <c r="S55" s="191">
        <v>18.8344222772626</v>
      </c>
      <c r="T55" s="13">
        <v>13.42</v>
      </c>
      <c r="U55" s="191">
        <v>23.439644560357696</v>
      </c>
      <c r="V55" s="13">
        <v>3.3610000000000002</v>
      </c>
      <c r="W55" s="191">
        <v>26.770297530496897</v>
      </c>
      <c r="X55" s="13">
        <v>13.2051</v>
      </c>
      <c r="Y55" s="191">
        <v>21.039504661077896</v>
      </c>
      <c r="Z55" s="13">
        <v>24.684999999999999</v>
      </c>
      <c r="AA55" s="191">
        <v>16.101967591654898</v>
      </c>
      <c r="AB55" s="13">
        <v>17.292999999999999</v>
      </c>
      <c r="AC55" s="191">
        <v>15.712221708205597</v>
      </c>
      <c r="AD55" s="13"/>
      <c r="AE55" s="191"/>
      <c r="AF55" s="13">
        <v>26.55</v>
      </c>
      <c r="AG55" s="191">
        <v>13.9958945386064</v>
      </c>
      <c r="AH55" s="13">
        <v>53.596800000000002</v>
      </c>
      <c r="AI55" s="191">
        <v>14.380397803600198</v>
      </c>
      <c r="AJ55" s="13">
        <v>29.735300000000002</v>
      </c>
      <c r="AK55" s="191">
        <v>16.6089603938753</v>
      </c>
      <c r="AL55" s="13">
        <v>17.580000000000002</v>
      </c>
      <c r="AM55" s="191">
        <v>20.4429402730375</v>
      </c>
      <c r="AN55" s="13">
        <v>13.6363</v>
      </c>
      <c r="AO55" s="191">
        <v>21.519291010024698</v>
      </c>
      <c r="AP55" s="13"/>
      <c r="AQ55" s="191"/>
      <c r="AR55" s="13"/>
      <c r="AS55" s="191"/>
      <c r="AT55" s="13"/>
      <c r="AU55" s="191"/>
      <c r="AV55" s="13"/>
      <c r="AW55" s="191"/>
      <c r="AX55" s="13"/>
      <c r="AY55" s="191"/>
      <c r="AZ55" s="13"/>
      <c r="BA55" s="191"/>
      <c r="BB55" s="13"/>
      <c r="BC55" s="191"/>
    </row>
    <row r="56" spans="1:55" s="20" customFormat="1" ht="12.75" customHeight="1">
      <c r="A56" s="1227" t="s">
        <v>982</v>
      </c>
      <c r="B56" s="1227" t="s">
        <v>206</v>
      </c>
      <c r="C56" s="1227" t="s">
        <v>983</v>
      </c>
      <c r="D56" s="13">
        <f>L56</f>
        <v>0.03</v>
      </c>
      <c r="E56" s="13">
        <f t="shared" si="3"/>
        <v>32</v>
      </c>
      <c r="F56" s="13" t="s">
        <v>11</v>
      </c>
      <c r="G56" s="13" t="s">
        <v>11</v>
      </c>
      <c r="H56" s="13" t="s">
        <v>11</v>
      </c>
      <c r="I56" s="13" t="s">
        <v>11</v>
      </c>
      <c r="J56" s="13" t="s">
        <v>11</v>
      </c>
      <c r="K56" s="13" t="s">
        <v>11</v>
      </c>
      <c r="L56" s="13">
        <v>0.03</v>
      </c>
      <c r="M56" s="191">
        <v>32</v>
      </c>
      <c r="N56" s="13" t="s">
        <v>11</v>
      </c>
      <c r="O56" s="13" t="s">
        <v>11</v>
      </c>
      <c r="P56" s="13" t="s">
        <v>11</v>
      </c>
      <c r="Q56" s="13" t="s">
        <v>11</v>
      </c>
      <c r="R56" s="13" t="s">
        <v>11</v>
      </c>
      <c r="S56" s="13" t="s">
        <v>11</v>
      </c>
      <c r="T56" s="13" t="s">
        <v>11</v>
      </c>
      <c r="U56" s="13" t="s">
        <v>11</v>
      </c>
      <c r="V56" s="13" t="s">
        <v>11</v>
      </c>
      <c r="W56" s="13" t="s">
        <v>11</v>
      </c>
      <c r="X56" s="13" t="s">
        <v>11</v>
      </c>
      <c r="Y56" s="13" t="s">
        <v>11</v>
      </c>
      <c r="Z56" s="13" t="s">
        <v>11</v>
      </c>
      <c r="AA56" s="13" t="s">
        <v>11</v>
      </c>
      <c r="AB56" s="13" t="s">
        <v>11</v>
      </c>
      <c r="AC56" s="13" t="s">
        <v>11</v>
      </c>
      <c r="AD56" s="13"/>
      <c r="AE56" s="191"/>
      <c r="AF56" s="13" t="s">
        <v>11</v>
      </c>
      <c r="AG56" s="13" t="s">
        <v>11</v>
      </c>
      <c r="AH56" s="13">
        <v>0.15</v>
      </c>
      <c r="AI56" s="191">
        <v>28</v>
      </c>
      <c r="AJ56" s="191" t="s">
        <v>11</v>
      </c>
      <c r="AK56" s="191" t="s">
        <v>11</v>
      </c>
      <c r="AL56" s="191" t="s">
        <v>11</v>
      </c>
      <c r="AM56" s="191" t="s">
        <v>11</v>
      </c>
      <c r="AN56" s="13"/>
      <c r="AO56" s="13"/>
      <c r="AP56" s="13"/>
      <c r="AQ56" s="13"/>
      <c r="AR56" s="13"/>
      <c r="AS56" s="13"/>
      <c r="AT56" s="13"/>
      <c r="AU56" s="13"/>
      <c r="AV56" s="13"/>
      <c r="AW56" s="13"/>
      <c r="AX56" s="13"/>
      <c r="AY56" s="13"/>
      <c r="AZ56" s="13"/>
      <c r="BA56" s="13"/>
      <c r="BB56" s="13"/>
      <c r="BC56" s="13"/>
    </row>
    <row r="57" spans="1:55" s="20" customFormat="1" ht="12.75" customHeight="1">
      <c r="A57" s="1227" t="s">
        <v>984</v>
      </c>
      <c r="B57" s="1227" t="s">
        <v>141</v>
      </c>
      <c r="C57" s="1227" t="s">
        <v>985</v>
      </c>
      <c r="D57" s="13">
        <f>J57+L57+N57+P57+R57+T57+V57+X57+Z57+AB57</f>
        <v>5.4816000000000003</v>
      </c>
      <c r="E57" s="13">
        <f t="shared" si="3"/>
        <v>25.811643243014618</v>
      </c>
      <c r="F57" s="13" t="s">
        <v>11</v>
      </c>
      <c r="G57" s="13" t="s">
        <v>11</v>
      </c>
      <c r="H57" s="13" t="s">
        <v>11</v>
      </c>
      <c r="I57" s="13" t="s">
        <v>11</v>
      </c>
      <c r="J57" s="13">
        <v>0.17</v>
      </c>
      <c r="K57" s="191">
        <v>28.1794117647059</v>
      </c>
      <c r="L57" s="13">
        <v>0.28999999999999998</v>
      </c>
      <c r="M57" s="191">
        <v>30.74</v>
      </c>
      <c r="N57" s="13">
        <v>0.69499999999999995</v>
      </c>
      <c r="O57" s="191">
        <v>16.1425899280576</v>
      </c>
      <c r="P57" s="13">
        <v>0.53500000000000003</v>
      </c>
      <c r="Q57" s="191">
        <v>25.404485981308397</v>
      </c>
      <c r="R57" s="13">
        <v>0.28999999999999998</v>
      </c>
      <c r="S57" s="191">
        <v>31.405517241379304</v>
      </c>
      <c r="T57" s="13">
        <v>0.49</v>
      </c>
      <c r="U57" s="191">
        <v>24.521836734693899</v>
      </c>
      <c r="V57" s="13">
        <v>1.23</v>
      </c>
      <c r="W57" s="191">
        <v>27.309593495935001</v>
      </c>
      <c r="X57" s="13">
        <v>1.1086</v>
      </c>
      <c r="Y57" s="191">
        <v>23.491228576583097</v>
      </c>
      <c r="Z57" s="13">
        <v>0.58800000000000008</v>
      </c>
      <c r="AA57" s="191">
        <v>21.021768707482998</v>
      </c>
      <c r="AB57" s="13">
        <v>8.5000000000000006E-2</v>
      </c>
      <c r="AC57" s="191">
        <v>29.9</v>
      </c>
      <c r="AD57" s="13"/>
      <c r="AE57" s="191"/>
      <c r="AF57" s="13">
        <v>2.3000000000000003</v>
      </c>
      <c r="AG57" s="191">
        <v>15.173913043478299</v>
      </c>
      <c r="AH57" s="13">
        <v>0.58900000000000008</v>
      </c>
      <c r="AI57" s="191">
        <v>24.576129032258098</v>
      </c>
      <c r="AJ57" s="13">
        <v>0.23</v>
      </c>
      <c r="AK57" s="191">
        <v>28.893913043478296</v>
      </c>
      <c r="AL57" s="13">
        <v>0.76800000000000002</v>
      </c>
      <c r="AM57" s="191">
        <v>29.704479166666697</v>
      </c>
      <c r="AN57" s="13">
        <v>2.0699999999999998</v>
      </c>
      <c r="AO57" s="191">
        <v>19.975990338164298</v>
      </c>
      <c r="AP57" s="13"/>
      <c r="AQ57" s="191"/>
      <c r="AR57" s="13"/>
      <c r="AS57" s="191"/>
      <c r="AT57" s="13"/>
      <c r="AU57" s="191"/>
      <c r="AV57" s="13"/>
      <c r="AW57" s="191"/>
      <c r="AX57" s="13"/>
      <c r="AY57" s="191"/>
      <c r="AZ57" s="13"/>
      <c r="BA57" s="191"/>
      <c r="BB57" s="13"/>
      <c r="BC57" s="191"/>
    </row>
    <row r="58" spans="1:55" s="20" customFormat="1" ht="12.75" customHeight="1">
      <c r="A58" s="1227" t="s">
        <v>986</v>
      </c>
      <c r="B58" s="1227" t="s">
        <v>207</v>
      </c>
      <c r="C58" s="1227" t="s">
        <v>987</v>
      </c>
      <c r="D58" s="13">
        <f>N58+P58+R58+T58+AB58</f>
        <v>8.4018999999999995</v>
      </c>
      <c r="E58" s="13">
        <f t="shared" si="3"/>
        <v>17.07570566304852</v>
      </c>
      <c r="F58" s="13" t="s">
        <v>11</v>
      </c>
      <c r="G58" s="13" t="s">
        <v>11</v>
      </c>
      <c r="H58" s="13" t="s">
        <v>11</v>
      </c>
      <c r="I58" s="13" t="s">
        <v>11</v>
      </c>
      <c r="J58" s="13" t="s">
        <v>11</v>
      </c>
      <c r="K58" s="13" t="s">
        <v>11</v>
      </c>
      <c r="L58" s="13" t="s">
        <v>11</v>
      </c>
      <c r="M58" s="13" t="s">
        <v>11</v>
      </c>
      <c r="N58" s="13">
        <v>0.2</v>
      </c>
      <c r="O58" s="191">
        <v>15</v>
      </c>
      <c r="P58" s="13">
        <v>7.4623999999999997</v>
      </c>
      <c r="Q58" s="191">
        <v>10.050385934819902</v>
      </c>
      <c r="R58" s="13">
        <v>0.44950000000000001</v>
      </c>
      <c r="S58" s="191">
        <v>17.328142380422701</v>
      </c>
      <c r="T58" s="13">
        <v>0.25</v>
      </c>
      <c r="U58" s="191">
        <v>15</v>
      </c>
      <c r="V58" s="13" t="s">
        <v>11</v>
      </c>
      <c r="W58" s="13" t="s">
        <v>11</v>
      </c>
      <c r="X58" s="13" t="s">
        <v>11</v>
      </c>
      <c r="Y58" s="13" t="s">
        <v>11</v>
      </c>
      <c r="Z58" s="13" t="s">
        <v>11</v>
      </c>
      <c r="AA58" s="13" t="s">
        <v>11</v>
      </c>
      <c r="AB58" s="13">
        <v>0.04</v>
      </c>
      <c r="AC58" s="191">
        <v>28</v>
      </c>
      <c r="AD58" s="13"/>
      <c r="AE58" s="191"/>
      <c r="AF58" s="13">
        <v>1.5000000000000003E-2</v>
      </c>
      <c r="AG58" s="191">
        <v>30</v>
      </c>
      <c r="AH58" s="13">
        <v>0.1</v>
      </c>
      <c r="AI58" s="191">
        <v>28</v>
      </c>
      <c r="AJ58" s="13">
        <v>0.33</v>
      </c>
      <c r="AK58" s="191">
        <v>29.9</v>
      </c>
      <c r="AL58" s="13">
        <v>0.1</v>
      </c>
      <c r="AM58" s="13">
        <v>29.9</v>
      </c>
      <c r="AN58" s="13">
        <v>0</v>
      </c>
      <c r="AO58" s="191">
        <v>0</v>
      </c>
      <c r="AP58" s="13"/>
      <c r="AQ58" s="191"/>
      <c r="AR58" s="13"/>
      <c r="AS58" s="191"/>
      <c r="AT58" s="13"/>
      <c r="AU58" s="191"/>
      <c r="AV58" s="13"/>
      <c r="AW58" s="13"/>
      <c r="AX58" s="13"/>
      <c r="AY58" s="13"/>
      <c r="AZ58" s="13"/>
      <c r="BA58" s="13"/>
      <c r="BB58" s="13"/>
      <c r="BC58" s="191"/>
    </row>
    <row r="59" spans="1:55" s="20" customFormat="1" ht="12.75" customHeight="1">
      <c r="A59" s="1229" t="s">
        <v>988</v>
      </c>
      <c r="B59" s="1229" t="s">
        <v>208</v>
      </c>
      <c r="C59" s="1229" t="s">
        <v>989</v>
      </c>
      <c r="D59" s="13">
        <f t="shared" si="2"/>
        <v>646.62959999999998</v>
      </c>
      <c r="E59" s="191">
        <f t="shared" si="3"/>
        <v>26.3210170590872</v>
      </c>
      <c r="F59" s="13">
        <v>39.034700000000001</v>
      </c>
      <c r="G59" s="191">
        <v>30.306409322987001</v>
      </c>
      <c r="H59" s="13">
        <v>56.722300000000004</v>
      </c>
      <c r="I59" s="191">
        <v>26.5555126995908</v>
      </c>
      <c r="J59" s="13">
        <v>45.614100000000001</v>
      </c>
      <c r="K59" s="191">
        <v>30.029862827502896</v>
      </c>
      <c r="L59" s="13">
        <v>46.752200000000002</v>
      </c>
      <c r="M59" s="191">
        <v>30.079384392606094</v>
      </c>
      <c r="N59" s="13">
        <v>43.236200000000011</v>
      </c>
      <c r="O59" s="191">
        <v>28.940014131676698</v>
      </c>
      <c r="P59" s="13">
        <v>48.063100000000006</v>
      </c>
      <c r="Q59" s="191">
        <v>29.2147051688301</v>
      </c>
      <c r="R59" s="13">
        <v>49.120699999999999</v>
      </c>
      <c r="S59" s="191">
        <v>28.819116401028499</v>
      </c>
      <c r="T59" s="13">
        <v>56.273200000000003</v>
      </c>
      <c r="U59" s="191">
        <v>22.970365022781699</v>
      </c>
      <c r="V59" s="13">
        <v>56.558199999999999</v>
      </c>
      <c r="W59" s="191">
        <v>21.071069995155398</v>
      </c>
      <c r="X59" s="13">
        <v>64.339300000000009</v>
      </c>
      <c r="Y59" s="191">
        <v>20.025239208384299</v>
      </c>
      <c r="Z59" s="13">
        <v>58.753700000000002</v>
      </c>
      <c r="AA59" s="191">
        <v>20.453352895221897</v>
      </c>
      <c r="AB59" s="13">
        <v>82.161900000000003</v>
      </c>
      <c r="AC59" s="191">
        <v>27.387172643281101</v>
      </c>
      <c r="AD59" s="13"/>
      <c r="AE59" s="191"/>
      <c r="AF59" s="13">
        <v>65.300300000000007</v>
      </c>
      <c r="AG59" s="191">
        <v>27.762544812198399</v>
      </c>
      <c r="AH59" s="13">
        <v>56.801100000000005</v>
      </c>
      <c r="AI59" s="191">
        <v>26.995302943076798</v>
      </c>
      <c r="AJ59" s="13">
        <v>55.696300000000001</v>
      </c>
      <c r="AK59" s="191">
        <v>27.450159525857199</v>
      </c>
      <c r="AL59" s="13">
        <v>107.0372</v>
      </c>
      <c r="AM59" s="191">
        <v>27.929474603222097</v>
      </c>
      <c r="AN59" s="13">
        <v>119.4255</v>
      </c>
      <c r="AO59" s="191">
        <v>28.027218232287098</v>
      </c>
      <c r="AP59" s="13"/>
      <c r="AQ59" s="191"/>
      <c r="AR59" s="13"/>
      <c r="AS59" s="191"/>
      <c r="AT59" s="13"/>
      <c r="AU59" s="191"/>
      <c r="AV59" s="13"/>
      <c r="AW59" s="191"/>
      <c r="AX59" s="13"/>
      <c r="AY59" s="191"/>
      <c r="AZ59" s="13"/>
      <c r="BA59" s="191"/>
      <c r="BB59" s="13"/>
      <c r="BC59" s="191"/>
    </row>
    <row r="60" spans="1:55" s="20" customFormat="1" ht="12.75" customHeight="1">
      <c r="A60" s="1229" t="s">
        <v>5008</v>
      </c>
      <c r="B60" s="1229" t="s">
        <v>5006</v>
      </c>
      <c r="C60" s="1229" t="s">
        <v>5007</v>
      </c>
      <c r="D60" s="13">
        <f>F60+J60+L60+N60+T60+V60+X60+Z60+AB60</f>
        <v>1.2050000000000003</v>
      </c>
      <c r="E60" s="191">
        <f t="shared" si="3"/>
        <v>30.279999999999998</v>
      </c>
      <c r="F60" s="13">
        <v>0.11</v>
      </c>
      <c r="G60" s="191">
        <v>30</v>
      </c>
      <c r="H60" s="13" t="s">
        <v>11</v>
      </c>
      <c r="I60" s="13" t="s">
        <v>11</v>
      </c>
      <c r="J60" s="13">
        <v>0.5</v>
      </c>
      <c r="K60" s="191">
        <v>30</v>
      </c>
      <c r="L60" s="13">
        <v>7.0000000000000007E-2</v>
      </c>
      <c r="M60" s="191">
        <v>30</v>
      </c>
      <c r="N60" s="13">
        <v>0.17</v>
      </c>
      <c r="O60" s="191">
        <v>30</v>
      </c>
      <c r="P60" s="13" t="s">
        <v>11</v>
      </c>
      <c r="Q60" s="13" t="s">
        <v>11</v>
      </c>
      <c r="R60" s="13" t="s">
        <v>11</v>
      </c>
      <c r="S60" s="13" t="s">
        <v>11</v>
      </c>
      <c r="T60" s="13">
        <v>0.05</v>
      </c>
      <c r="U60" s="191">
        <v>32</v>
      </c>
      <c r="V60" s="13">
        <v>0.13500000000000001</v>
      </c>
      <c r="W60" s="191">
        <v>30.52</v>
      </c>
      <c r="X60" s="13">
        <v>0.05</v>
      </c>
      <c r="Y60" s="191">
        <v>32</v>
      </c>
      <c r="Z60" s="13">
        <v>0.03</v>
      </c>
      <c r="AA60" s="191">
        <v>28</v>
      </c>
      <c r="AB60" s="13">
        <v>0.09</v>
      </c>
      <c r="AC60" s="191">
        <v>30</v>
      </c>
      <c r="AD60" s="13"/>
      <c r="AE60" s="191"/>
      <c r="AF60" s="13" t="s">
        <v>11</v>
      </c>
      <c r="AG60" s="13" t="s">
        <v>11</v>
      </c>
      <c r="AH60" s="13">
        <v>0.18</v>
      </c>
      <c r="AI60" s="191">
        <v>12</v>
      </c>
      <c r="AJ60" s="191">
        <v>0</v>
      </c>
      <c r="AK60" s="191">
        <v>0</v>
      </c>
      <c r="AL60" s="13">
        <v>1.204</v>
      </c>
      <c r="AM60" s="191">
        <v>16.437674418604697</v>
      </c>
      <c r="AN60" s="13">
        <v>0.70400000000000007</v>
      </c>
      <c r="AO60" s="191">
        <v>16.931818181818201</v>
      </c>
      <c r="AP60" s="13"/>
      <c r="AQ60" s="13"/>
      <c r="AR60" s="13"/>
      <c r="AS60" s="13"/>
      <c r="AT60" s="13"/>
      <c r="AU60" s="191"/>
      <c r="AV60" s="13"/>
      <c r="AW60" s="191"/>
      <c r="AX60" s="13"/>
      <c r="AY60" s="191"/>
      <c r="AZ60" s="13"/>
      <c r="BA60" s="191"/>
      <c r="BB60" s="13"/>
      <c r="BC60" s="191"/>
    </row>
    <row r="61" spans="1:55" s="20" customFormat="1" ht="12.75" customHeight="1">
      <c r="A61" s="1229" t="s">
        <v>990</v>
      </c>
      <c r="B61" s="1229" t="s">
        <v>209</v>
      </c>
      <c r="C61" s="1229" t="s">
        <v>991</v>
      </c>
      <c r="D61" s="13">
        <f t="shared" si="2"/>
        <v>71.569000000000003</v>
      </c>
      <c r="E61" s="191">
        <f t="shared" si="3"/>
        <v>25.084638481317686</v>
      </c>
      <c r="F61" s="13">
        <v>0.92690000000000017</v>
      </c>
      <c r="G61" s="191">
        <v>26.043548387096795</v>
      </c>
      <c r="H61" s="13">
        <v>2.4283000000000001</v>
      </c>
      <c r="I61" s="191">
        <v>28.832843141292301</v>
      </c>
      <c r="J61" s="13">
        <v>2.843</v>
      </c>
      <c r="K61" s="191">
        <v>27.5756982061203</v>
      </c>
      <c r="L61" s="13">
        <v>4.2700000000000005</v>
      </c>
      <c r="M61" s="191">
        <v>28.184489461358297</v>
      </c>
      <c r="N61" s="13">
        <v>3.0982000000000003</v>
      </c>
      <c r="O61" s="191">
        <v>28.119918339681099</v>
      </c>
      <c r="P61" s="13">
        <v>3.5387</v>
      </c>
      <c r="Q61" s="191">
        <v>26.781379320089297</v>
      </c>
      <c r="R61" s="13">
        <v>2.2673000000000001</v>
      </c>
      <c r="S61" s="191">
        <v>27.4054584748379</v>
      </c>
      <c r="T61" s="13">
        <v>3.3164999999999996</v>
      </c>
      <c r="U61" s="191">
        <v>27.082428765264602</v>
      </c>
      <c r="V61" s="13">
        <v>4.1806000000000001</v>
      </c>
      <c r="W61" s="191">
        <v>20.861495479117799</v>
      </c>
      <c r="X61" s="13">
        <v>9.6471999999999998</v>
      </c>
      <c r="Y61" s="191">
        <v>19.977654656273295</v>
      </c>
      <c r="Z61" s="13">
        <v>3.9540000000000002</v>
      </c>
      <c r="AA61" s="191">
        <v>25.787430450177002</v>
      </c>
      <c r="AB61" s="13">
        <v>31.098300000000005</v>
      </c>
      <c r="AC61" s="191">
        <v>14.363317094503598</v>
      </c>
      <c r="AD61" s="13"/>
      <c r="AE61" s="191"/>
      <c r="AF61" s="13">
        <v>12.931800000000001</v>
      </c>
      <c r="AG61" s="191">
        <v>13.358892033591598</v>
      </c>
      <c r="AH61" s="13">
        <v>7.4004999999999992</v>
      </c>
      <c r="AI61" s="191">
        <v>15.679795959732498</v>
      </c>
      <c r="AJ61" s="13">
        <v>7.4163999999999994</v>
      </c>
      <c r="AK61" s="191">
        <v>16.159036729410502</v>
      </c>
      <c r="AL61" s="13">
        <v>4.8048999999999999</v>
      </c>
      <c r="AM61" s="191">
        <v>26.0125340797935</v>
      </c>
      <c r="AN61" s="13">
        <v>3.5586000000000002</v>
      </c>
      <c r="AO61" s="191">
        <v>26.976785252627401</v>
      </c>
      <c r="AP61" s="13"/>
      <c r="AQ61" s="191"/>
      <c r="AR61" s="13"/>
      <c r="AS61" s="191"/>
      <c r="AT61" s="13"/>
      <c r="AU61" s="191"/>
      <c r="AV61" s="13"/>
      <c r="AW61" s="191"/>
      <c r="AX61" s="13"/>
      <c r="AY61" s="191"/>
      <c r="AZ61" s="13"/>
      <c r="BA61" s="191"/>
      <c r="BB61" s="13"/>
      <c r="BC61" s="191"/>
    </row>
    <row r="62" spans="1:55" s="27" customFormat="1" ht="12.75" customHeight="1">
      <c r="A62" s="1226" t="s">
        <v>968</v>
      </c>
      <c r="B62" s="1226" t="s">
        <v>200</v>
      </c>
      <c r="C62" s="1226" t="s">
        <v>969</v>
      </c>
      <c r="D62" s="61">
        <f t="shared" si="2"/>
        <v>12507.273800000001</v>
      </c>
      <c r="E62" s="871">
        <f t="shared" si="3"/>
        <v>25.207967531697339</v>
      </c>
      <c r="F62" s="61">
        <v>575.78590000000008</v>
      </c>
      <c r="G62" s="871">
        <v>26.214868323451498</v>
      </c>
      <c r="H62" s="61">
        <v>764.73540000000003</v>
      </c>
      <c r="I62" s="871">
        <v>25.165308066031699</v>
      </c>
      <c r="J62" s="61">
        <v>1015.8294000000001</v>
      </c>
      <c r="K62" s="871">
        <v>24.6519024749628</v>
      </c>
      <c r="L62" s="61">
        <v>1271.8173000000002</v>
      </c>
      <c r="M62" s="871">
        <v>24.775582874993098</v>
      </c>
      <c r="N62" s="61">
        <v>1222.3335</v>
      </c>
      <c r="O62" s="61">
        <v>24.661722657523498</v>
      </c>
      <c r="P62" s="61">
        <v>1024.9225000000001</v>
      </c>
      <c r="Q62" s="871">
        <v>25.999016942256599</v>
      </c>
      <c r="R62" s="61">
        <v>1007.096</v>
      </c>
      <c r="S62" s="871">
        <v>26.040842755804796</v>
      </c>
      <c r="T62" s="61">
        <v>1118.7660000000001</v>
      </c>
      <c r="U62" s="871">
        <v>25.728986198186199</v>
      </c>
      <c r="V62" s="61">
        <v>1131.7281</v>
      </c>
      <c r="W62" s="871">
        <v>25.030456122808996</v>
      </c>
      <c r="X62" s="61">
        <v>1235.8691000000001</v>
      </c>
      <c r="Y62" s="871">
        <v>24.655880913278001</v>
      </c>
      <c r="Z62" s="61">
        <v>1060.3896</v>
      </c>
      <c r="AA62" s="871">
        <v>23.899096272728404</v>
      </c>
      <c r="AB62" s="61">
        <v>1078.001</v>
      </c>
      <c r="AC62" s="871">
        <v>25.671946778342498</v>
      </c>
      <c r="AD62" s="61"/>
      <c r="AE62" s="871"/>
      <c r="AF62" s="61">
        <v>742.7433000000002</v>
      </c>
      <c r="AG62" s="871">
        <v>25.441340032282998</v>
      </c>
      <c r="AH62" s="61">
        <v>942.89880000000005</v>
      </c>
      <c r="AI62" s="871">
        <v>24.7227140346345</v>
      </c>
      <c r="AJ62" s="61">
        <v>1094.3804</v>
      </c>
      <c r="AK62" s="871">
        <v>23.154354391763594</v>
      </c>
      <c r="AL62" s="61">
        <v>1240.6400000000001</v>
      </c>
      <c r="AM62" s="871">
        <v>23.760127433421502</v>
      </c>
      <c r="AN62" s="61">
        <v>1268.6853000000001</v>
      </c>
      <c r="AO62" s="871">
        <v>24.316276956941195</v>
      </c>
      <c r="AP62" s="61"/>
      <c r="AQ62" s="871"/>
      <c r="AR62" s="61"/>
      <c r="AS62" s="871"/>
      <c r="AT62" s="61"/>
      <c r="AU62" s="871"/>
      <c r="AV62" s="61"/>
      <c r="AW62" s="871"/>
      <c r="AX62" s="61"/>
      <c r="AY62" s="871"/>
      <c r="AZ62" s="61"/>
      <c r="BA62" s="871"/>
      <c r="BB62" s="61"/>
      <c r="BC62" s="871"/>
    </row>
    <row r="63" spans="1:55" s="20" customFormat="1" ht="12.75" customHeight="1">
      <c r="A63" s="1227" t="s">
        <v>976</v>
      </c>
      <c r="B63" s="1227" t="s">
        <v>204</v>
      </c>
      <c r="C63" s="1227" t="s">
        <v>977</v>
      </c>
      <c r="D63" s="13">
        <f t="shared" si="2"/>
        <v>201.0145</v>
      </c>
      <c r="E63" s="191">
        <f t="shared" si="3"/>
        <v>16.259206025167973</v>
      </c>
      <c r="F63" s="13">
        <v>6.8379999999999992</v>
      </c>
      <c r="G63" s="191">
        <v>20.252430535244198</v>
      </c>
      <c r="H63" s="13">
        <v>7</v>
      </c>
      <c r="I63" s="191">
        <v>20.3437428571429</v>
      </c>
      <c r="J63" s="13">
        <v>6.9275000000000002</v>
      </c>
      <c r="K63" s="191">
        <v>15.387874413569101</v>
      </c>
      <c r="L63" s="13">
        <v>10.729000000000001</v>
      </c>
      <c r="M63" s="191">
        <v>20.379450088545099</v>
      </c>
      <c r="N63" s="13">
        <v>33.33</v>
      </c>
      <c r="O63" s="13">
        <v>13.3384938493849</v>
      </c>
      <c r="P63" s="13">
        <v>12.618</v>
      </c>
      <c r="Q63" s="191">
        <v>15.132207956886997</v>
      </c>
      <c r="R63" s="13">
        <v>13.531000000000001</v>
      </c>
      <c r="S63" s="191">
        <v>15.574456433375198</v>
      </c>
      <c r="T63" s="13">
        <v>16.664999999999999</v>
      </c>
      <c r="U63" s="191">
        <v>13.727407740774099</v>
      </c>
      <c r="V63" s="13">
        <v>33.435000000000002</v>
      </c>
      <c r="W63" s="191">
        <v>13.5740526394497</v>
      </c>
      <c r="X63" s="13">
        <v>37.091000000000001</v>
      </c>
      <c r="Y63" s="191">
        <v>13.342233965112801</v>
      </c>
      <c r="Z63" s="13">
        <v>14.050999999999998</v>
      </c>
      <c r="AA63" s="191">
        <v>15.255119208597298</v>
      </c>
      <c r="AB63" s="13">
        <v>8.7990000000000013</v>
      </c>
      <c r="AC63" s="191">
        <v>18.803002613933398</v>
      </c>
      <c r="AD63" s="13"/>
      <c r="AE63" s="191"/>
      <c r="AF63" s="13">
        <v>2.5724999999999998</v>
      </c>
      <c r="AG63" s="191">
        <v>27.518901846452898</v>
      </c>
      <c r="AH63" s="13">
        <v>3.07</v>
      </c>
      <c r="AI63" s="191">
        <v>21.021742671009797</v>
      </c>
      <c r="AJ63" s="13">
        <v>6.3370000000000006</v>
      </c>
      <c r="AK63" s="191">
        <v>19.776051759507698</v>
      </c>
      <c r="AL63" s="13">
        <v>10.35</v>
      </c>
      <c r="AM63" s="191">
        <v>17.073986473429997</v>
      </c>
      <c r="AN63" s="13">
        <v>3.8980000000000001</v>
      </c>
      <c r="AO63" s="191">
        <v>18.9600179579271</v>
      </c>
      <c r="AP63" s="13"/>
      <c r="AQ63" s="191"/>
      <c r="AR63" s="13"/>
      <c r="AS63" s="191"/>
      <c r="AT63" s="13"/>
      <c r="AU63" s="191"/>
      <c r="AV63" s="13"/>
      <c r="AW63" s="191"/>
      <c r="AX63" s="13"/>
      <c r="AY63" s="191"/>
      <c r="AZ63" s="13"/>
      <c r="BA63" s="191"/>
      <c r="BB63" s="13"/>
      <c r="BC63" s="191"/>
    </row>
    <row r="64" spans="1:55" s="20" customFormat="1" ht="12.75" customHeight="1">
      <c r="A64" s="1228" t="s">
        <v>978</v>
      </c>
      <c r="B64" s="1228" t="s">
        <v>125</v>
      </c>
      <c r="C64" s="1228" t="s">
        <v>939</v>
      </c>
      <c r="D64" s="13">
        <f t="shared" si="2"/>
        <v>4296.0934999999999</v>
      </c>
      <c r="E64" s="191">
        <f t="shared" si="3"/>
        <v>22.531422439750006</v>
      </c>
      <c r="F64" s="13">
        <v>198.69500000000005</v>
      </c>
      <c r="G64" s="191">
        <v>21.192120727748598</v>
      </c>
      <c r="H64" s="13">
        <v>259.23490000000004</v>
      </c>
      <c r="I64" s="191">
        <v>21.204951150481698</v>
      </c>
      <c r="J64" s="13">
        <v>399.14150000000001</v>
      </c>
      <c r="K64" s="191">
        <v>20.950141816874499</v>
      </c>
      <c r="L64" s="13">
        <v>532.10900000000004</v>
      </c>
      <c r="M64" s="191">
        <v>21.693054156197299</v>
      </c>
      <c r="N64" s="13">
        <v>425.17990000000003</v>
      </c>
      <c r="O64" s="13">
        <v>21.902408980292797</v>
      </c>
      <c r="P64" s="13">
        <v>323.49610000000001</v>
      </c>
      <c r="Q64" s="191">
        <v>23.499964933116697</v>
      </c>
      <c r="R64" s="13">
        <v>323.03149999999999</v>
      </c>
      <c r="S64" s="191">
        <v>23.980806360989597</v>
      </c>
      <c r="T64" s="13">
        <v>351.52420000000001</v>
      </c>
      <c r="U64" s="191">
        <v>24.740514670113797</v>
      </c>
      <c r="V64" s="13">
        <v>376.47160000000002</v>
      </c>
      <c r="W64" s="191">
        <v>23.4748345027885</v>
      </c>
      <c r="X64" s="13">
        <v>416.12870000000004</v>
      </c>
      <c r="Y64" s="191">
        <v>22.872540423191193</v>
      </c>
      <c r="Z64" s="13">
        <v>350.7373</v>
      </c>
      <c r="AA64" s="191">
        <v>22.144087720353699</v>
      </c>
      <c r="AB64" s="13">
        <v>340.34380000000004</v>
      </c>
      <c r="AC64" s="191">
        <v>22.721643834851701</v>
      </c>
      <c r="AD64" s="13"/>
      <c r="AE64" s="191"/>
      <c r="AF64" s="13">
        <v>255.10650000000001</v>
      </c>
      <c r="AG64" s="191">
        <v>21.6899722351253</v>
      </c>
      <c r="AH64" s="13">
        <v>359.48770000000002</v>
      </c>
      <c r="AI64" s="191">
        <v>20.606511780514296</v>
      </c>
      <c r="AJ64" s="13">
        <v>451.0132000000001</v>
      </c>
      <c r="AK64" s="191">
        <v>19.488973726267897</v>
      </c>
      <c r="AL64" s="13">
        <v>499.18830000000003</v>
      </c>
      <c r="AM64" s="191">
        <v>20.209136005391198</v>
      </c>
      <c r="AN64" s="13">
        <v>443.44830000000002</v>
      </c>
      <c r="AO64" s="191">
        <v>20.327709295536799</v>
      </c>
      <c r="AP64" s="13"/>
      <c r="AQ64" s="191"/>
      <c r="AR64" s="13"/>
      <c r="AS64" s="191"/>
      <c r="AT64" s="13"/>
      <c r="AU64" s="191"/>
      <c r="AV64" s="13"/>
      <c r="AW64" s="191"/>
      <c r="AX64" s="13"/>
      <c r="AY64" s="191"/>
      <c r="AZ64" s="13"/>
      <c r="BA64" s="191"/>
      <c r="BB64" s="13"/>
      <c r="BC64" s="191"/>
    </row>
    <row r="65" spans="1:55" s="20" customFormat="1" ht="12.75" customHeight="1">
      <c r="A65" s="1227" t="s">
        <v>4909</v>
      </c>
      <c r="B65" s="1227" t="s">
        <v>4909</v>
      </c>
      <c r="C65" s="1227" t="s">
        <v>4911</v>
      </c>
      <c r="D65" s="13">
        <f t="shared" si="2"/>
        <v>71.195800000000006</v>
      </c>
      <c r="E65" s="191">
        <f t="shared" si="3"/>
        <v>23.700863844828437</v>
      </c>
      <c r="F65" s="13">
        <v>4.5406000000000004</v>
      </c>
      <c r="G65" s="191">
        <v>23.660278817777399</v>
      </c>
      <c r="H65" s="13">
        <v>6.2835000000000001</v>
      </c>
      <c r="I65" s="191">
        <v>20.740148006684198</v>
      </c>
      <c r="J65" s="13">
        <v>4.4575000000000005</v>
      </c>
      <c r="K65" s="191">
        <v>21.814105440269199</v>
      </c>
      <c r="L65" s="13">
        <v>3.2490000000000006</v>
      </c>
      <c r="M65" s="191">
        <v>27.563536472760799</v>
      </c>
      <c r="N65" s="13">
        <v>14.3917</v>
      </c>
      <c r="O65" s="13">
        <v>18.784500788648998</v>
      </c>
      <c r="P65" s="13">
        <v>1.7450000000000001</v>
      </c>
      <c r="Q65" s="191">
        <v>25.927335243552999</v>
      </c>
      <c r="R65" s="13">
        <v>9.24</v>
      </c>
      <c r="S65" s="191">
        <v>16.034729437229402</v>
      </c>
      <c r="T65" s="13">
        <v>3.0140000000000002</v>
      </c>
      <c r="U65" s="191">
        <v>25.882398805573999</v>
      </c>
      <c r="V65" s="13">
        <v>5.6640000000000006</v>
      </c>
      <c r="W65" s="191">
        <v>25.882838983050803</v>
      </c>
      <c r="X65" s="13">
        <v>6.8829999999999991</v>
      </c>
      <c r="Y65" s="191">
        <v>26.1611680953073</v>
      </c>
      <c r="Z65" s="13">
        <v>4.4820000000000002</v>
      </c>
      <c r="AA65" s="191">
        <v>27.565314591700098</v>
      </c>
      <c r="AB65" s="13">
        <v>7.2455000000000007</v>
      </c>
      <c r="AC65" s="191">
        <v>24.394011455386099</v>
      </c>
      <c r="AD65" s="13"/>
      <c r="AE65" s="191"/>
      <c r="AF65" s="13">
        <v>4.9270000000000005</v>
      </c>
      <c r="AG65" s="191">
        <v>28.649035924497692</v>
      </c>
      <c r="AH65" s="13">
        <v>5.1070000000000002</v>
      </c>
      <c r="AI65" s="191">
        <v>27.605096925788096</v>
      </c>
      <c r="AJ65" s="13">
        <v>4.7890000000000006</v>
      </c>
      <c r="AK65" s="191">
        <v>25.1325976195448</v>
      </c>
      <c r="AL65" s="13">
        <v>4.5765000000000002</v>
      </c>
      <c r="AM65" s="191">
        <v>25.636749699552098</v>
      </c>
      <c r="AN65" s="13">
        <v>7.06</v>
      </c>
      <c r="AO65" s="191">
        <v>25.803470254957496</v>
      </c>
      <c r="AP65" s="13"/>
      <c r="AQ65" s="191"/>
      <c r="AR65" s="13"/>
      <c r="AS65" s="191"/>
      <c r="AT65" s="13"/>
      <c r="AU65" s="191"/>
      <c r="AV65" s="13"/>
      <c r="AW65" s="191"/>
      <c r="AX65" s="13"/>
      <c r="AY65" s="191"/>
      <c r="AZ65" s="13"/>
      <c r="BA65" s="191"/>
      <c r="BB65" s="13"/>
      <c r="BC65" s="191"/>
    </row>
    <row r="66" spans="1:55" s="20" customFormat="1" ht="12.75" customHeight="1">
      <c r="A66" s="1227" t="s">
        <v>4910</v>
      </c>
      <c r="B66" s="1227" t="s">
        <v>103</v>
      </c>
      <c r="C66" s="1227" t="s">
        <v>5005</v>
      </c>
      <c r="D66" s="13">
        <f>L66+T66+AB66</f>
        <v>1.1375000000000002</v>
      </c>
      <c r="E66" s="13">
        <f t="shared" si="3"/>
        <v>29.666666666666668</v>
      </c>
      <c r="F66" s="13" t="s">
        <v>11</v>
      </c>
      <c r="G66" s="13" t="s">
        <v>11</v>
      </c>
      <c r="H66" s="13" t="s">
        <v>11</v>
      </c>
      <c r="I66" s="13" t="s">
        <v>11</v>
      </c>
      <c r="J66" s="13" t="s">
        <v>11</v>
      </c>
      <c r="K66" s="13" t="s">
        <v>11</v>
      </c>
      <c r="L66" s="13">
        <v>1.5000000000000003E-2</v>
      </c>
      <c r="M66" s="191">
        <v>32</v>
      </c>
      <c r="N66" s="13" t="s">
        <v>11</v>
      </c>
      <c r="O66" s="13" t="s">
        <v>11</v>
      </c>
      <c r="P66" s="13" t="s">
        <v>11</v>
      </c>
      <c r="Q66" s="13" t="s">
        <v>11</v>
      </c>
      <c r="R66" s="13" t="s">
        <v>11</v>
      </c>
      <c r="S66" s="13" t="s">
        <v>11</v>
      </c>
      <c r="T66" s="13">
        <v>1.2500000000000001E-2</v>
      </c>
      <c r="U66" s="13">
        <v>31</v>
      </c>
      <c r="V66" s="13" t="s">
        <v>11</v>
      </c>
      <c r="W66" s="13" t="s">
        <v>11</v>
      </c>
      <c r="X66" s="13" t="s">
        <v>11</v>
      </c>
      <c r="Y66" s="13" t="s">
        <v>11</v>
      </c>
      <c r="Z66" s="13" t="s">
        <v>11</v>
      </c>
      <c r="AA66" s="13" t="s">
        <v>11</v>
      </c>
      <c r="AB66" s="13">
        <v>1.1100000000000001</v>
      </c>
      <c r="AC66" s="13">
        <v>26</v>
      </c>
      <c r="AD66" s="13"/>
      <c r="AE66" s="191"/>
      <c r="AF66" s="13" t="s">
        <v>11</v>
      </c>
      <c r="AG66" s="13" t="s">
        <v>11</v>
      </c>
      <c r="AH66" s="13" t="s">
        <v>11</v>
      </c>
      <c r="AI66" s="13" t="s">
        <v>11</v>
      </c>
      <c r="AJ66" s="13" t="s">
        <v>11</v>
      </c>
      <c r="AK66" s="191" t="s">
        <v>11</v>
      </c>
      <c r="AL66" s="191">
        <v>0</v>
      </c>
      <c r="AM66" s="191">
        <v>0</v>
      </c>
      <c r="AN66" s="13">
        <v>0.05</v>
      </c>
      <c r="AO66" s="191">
        <v>32</v>
      </c>
      <c r="AP66" s="13"/>
      <c r="AQ66" s="13"/>
      <c r="AR66" s="13"/>
      <c r="AS66" s="13"/>
      <c r="AT66" s="13"/>
      <c r="AU66" s="13"/>
      <c r="AV66" s="13"/>
      <c r="AW66" s="13"/>
      <c r="AX66" s="13"/>
      <c r="AY66" s="13"/>
      <c r="AZ66" s="13"/>
      <c r="BA66" s="13"/>
      <c r="BB66" s="13"/>
      <c r="BC66" s="13"/>
    </row>
    <row r="67" spans="1:55" s="20" customFormat="1" ht="12.75" customHeight="1">
      <c r="A67" s="1227" t="s">
        <v>980</v>
      </c>
      <c r="B67" s="1227" t="s">
        <v>205</v>
      </c>
      <c r="C67" s="1227" t="s">
        <v>981</v>
      </c>
      <c r="D67" s="13">
        <f t="shared" si="2"/>
        <v>1437.1627000000001</v>
      </c>
      <c r="E67" s="191">
        <f t="shared" si="3"/>
        <v>21.65468045436403</v>
      </c>
      <c r="F67" s="13">
        <v>49.503</v>
      </c>
      <c r="G67" s="191">
        <v>22.5836411530614</v>
      </c>
      <c r="H67" s="13">
        <v>79.521900000000002</v>
      </c>
      <c r="I67" s="191">
        <v>23.0603001814594</v>
      </c>
      <c r="J67" s="13">
        <v>143.02790000000002</v>
      </c>
      <c r="K67" s="191">
        <v>21.290192528870197</v>
      </c>
      <c r="L67" s="13">
        <v>175.9975</v>
      </c>
      <c r="M67" s="191">
        <v>21.563741200869302</v>
      </c>
      <c r="N67" s="13">
        <v>153.48699999999999</v>
      </c>
      <c r="O67" s="13">
        <v>21.186149641337703</v>
      </c>
      <c r="P67" s="13">
        <v>117.33800000000001</v>
      </c>
      <c r="Q67" s="191">
        <v>20.2480735141216</v>
      </c>
      <c r="R67" s="13">
        <v>108.2587</v>
      </c>
      <c r="S67" s="191">
        <v>22.843137863284895</v>
      </c>
      <c r="T67" s="13">
        <v>141.00620000000001</v>
      </c>
      <c r="U67" s="191">
        <v>20.738330016694299</v>
      </c>
      <c r="V67" s="13">
        <v>139.84950000000001</v>
      </c>
      <c r="W67" s="191">
        <v>20.083902766902998</v>
      </c>
      <c r="X67" s="13">
        <v>125.46810000000001</v>
      </c>
      <c r="Y67" s="191">
        <v>22.020517621610598</v>
      </c>
      <c r="Z67" s="13">
        <v>102.57700000000001</v>
      </c>
      <c r="AA67" s="191">
        <v>20.283971796796596</v>
      </c>
      <c r="AB67" s="13">
        <v>101.12790000000001</v>
      </c>
      <c r="AC67" s="191">
        <v>23.954207167359399</v>
      </c>
      <c r="AD67" s="13"/>
      <c r="AE67" s="191"/>
      <c r="AF67" s="13">
        <v>56.928900000000006</v>
      </c>
      <c r="AG67" s="191">
        <v>23.488070470358604</v>
      </c>
      <c r="AH67" s="13">
        <v>71.906300000000002</v>
      </c>
      <c r="AI67" s="191">
        <v>24.726939753540396</v>
      </c>
      <c r="AJ67" s="13">
        <v>130.45600000000002</v>
      </c>
      <c r="AK67" s="191">
        <v>20.454781612191102</v>
      </c>
      <c r="AL67" s="13">
        <v>119.90990000000002</v>
      </c>
      <c r="AM67" s="191">
        <v>21.120547369316498</v>
      </c>
      <c r="AN67" s="13">
        <v>142.76930000000002</v>
      </c>
      <c r="AO67" s="191">
        <v>19.951747301415597</v>
      </c>
      <c r="AP67" s="13"/>
      <c r="AQ67" s="191"/>
      <c r="AR67" s="13"/>
      <c r="AS67" s="191"/>
      <c r="AT67" s="13"/>
      <c r="AU67" s="191"/>
      <c r="AV67" s="13"/>
      <c r="AW67" s="191"/>
      <c r="AX67" s="13"/>
      <c r="AY67" s="191"/>
      <c r="AZ67" s="13"/>
      <c r="BA67" s="191"/>
      <c r="BB67" s="13"/>
      <c r="BC67" s="191"/>
    </row>
    <row r="68" spans="1:55" s="20" customFormat="1" ht="12.75" customHeight="1">
      <c r="A68" s="1227" t="s">
        <v>982</v>
      </c>
      <c r="B68" s="1227" t="s">
        <v>206</v>
      </c>
      <c r="C68" s="1227" t="s">
        <v>983</v>
      </c>
      <c r="D68" s="13">
        <f>F68+H68+J68+L68+N68+P68+V68+X68</f>
        <v>1.5675000000000003</v>
      </c>
      <c r="E68" s="191">
        <f t="shared" si="3"/>
        <v>26.612960526315788</v>
      </c>
      <c r="F68" s="13">
        <v>2.5000000000000001E-2</v>
      </c>
      <c r="G68" s="191">
        <v>32</v>
      </c>
      <c r="H68" s="13">
        <v>0.28500000000000003</v>
      </c>
      <c r="I68" s="191">
        <v>21.473684210526297</v>
      </c>
      <c r="J68" s="13">
        <v>0.46750000000000003</v>
      </c>
      <c r="K68" s="191">
        <v>32</v>
      </c>
      <c r="L68" s="13">
        <v>0.32500000000000001</v>
      </c>
      <c r="M68" s="191">
        <v>29.6</v>
      </c>
      <c r="N68" s="13">
        <v>0.08</v>
      </c>
      <c r="O68" s="13">
        <v>30.5</v>
      </c>
      <c r="P68" s="13">
        <v>0.185</v>
      </c>
      <c r="Q68" s="191">
        <v>30.58</v>
      </c>
      <c r="R68" s="13" t="s">
        <v>11</v>
      </c>
      <c r="S68" s="13" t="s">
        <v>11</v>
      </c>
      <c r="T68" s="13" t="s">
        <v>11</v>
      </c>
      <c r="U68" s="13" t="s">
        <v>11</v>
      </c>
      <c r="V68" s="13">
        <v>0.1</v>
      </c>
      <c r="W68" s="191">
        <v>30.75</v>
      </c>
      <c r="X68" s="13">
        <v>0.1</v>
      </c>
      <c r="Y68" s="191">
        <v>6</v>
      </c>
      <c r="Z68" s="13" t="s">
        <v>11</v>
      </c>
      <c r="AA68" s="13" t="s">
        <v>11</v>
      </c>
      <c r="AB68" s="13" t="s">
        <v>11</v>
      </c>
      <c r="AC68" s="13" t="s">
        <v>11</v>
      </c>
      <c r="AD68" s="13"/>
      <c r="AE68" s="191"/>
      <c r="AF68" s="13">
        <v>0.13300000000000001</v>
      </c>
      <c r="AG68" s="191">
        <v>30.95</v>
      </c>
      <c r="AH68" s="13">
        <v>1.5000000000000003E-2</v>
      </c>
      <c r="AI68" s="191">
        <v>30.5</v>
      </c>
      <c r="AJ68" s="13">
        <v>0.13250000000000001</v>
      </c>
      <c r="AK68" s="191">
        <v>30.05</v>
      </c>
      <c r="AL68" s="13">
        <v>0.09</v>
      </c>
      <c r="AM68" s="191">
        <v>30.17</v>
      </c>
      <c r="AN68" s="13">
        <v>0.05</v>
      </c>
      <c r="AO68" s="191">
        <v>30.5</v>
      </c>
      <c r="AP68" s="13"/>
      <c r="AQ68" s="191"/>
      <c r="AR68" s="13"/>
      <c r="AS68" s="13"/>
      <c r="AT68" s="13"/>
      <c r="AU68" s="13"/>
      <c r="AV68" s="13"/>
      <c r="AW68" s="191"/>
      <c r="AX68" s="13"/>
      <c r="AY68" s="191"/>
      <c r="AZ68" s="13"/>
      <c r="BA68" s="13"/>
      <c r="BB68" s="13"/>
      <c r="BC68" s="13"/>
    </row>
    <row r="69" spans="1:55" s="20" customFormat="1" ht="12.75" customHeight="1">
      <c r="A69" s="1227" t="s">
        <v>984</v>
      </c>
      <c r="B69" s="1227" t="s">
        <v>141</v>
      </c>
      <c r="C69" s="1227" t="s">
        <v>985</v>
      </c>
      <c r="D69" s="13">
        <f t="shared" si="2"/>
        <v>169.15800000000002</v>
      </c>
      <c r="E69" s="191">
        <f t="shared" si="3"/>
        <v>25.47244914440385</v>
      </c>
      <c r="F69" s="13">
        <v>1.35</v>
      </c>
      <c r="G69" s="191">
        <v>26.343777777777799</v>
      </c>
      <c r="H69" s="13">
        <v>3.9707999999999997</v>
      </c>
      <c r="I69" s="191">
        <v>24.0022010677949</v>
      </c>
      <c r="J69" s="13">
        <v>7.0910000000000002</v>
      </c>
      <c r="K69" s="191">
        <v>23.463957128754799</v>
      </c>
      <c r="L69" s="13">
        <v>26.498900000000003</v>
      </c>
      <c r="M69" s="191">
        <v>21.876827189053095</v>
      </c>
      <c r="N69" s="13">
        <v>14.287100000000001</v>
      </c>
      <c r="O69" s="13">
        <v>27.161548879758698</v>
      </c>
      <c r="P69" s="13">
        <v>23.513000000000002</v>
      </c>
      <c r="Q69" s="191">
        <v>19.839084761621201</v>
      </c>
      <c r="R69" s="13">
        <v>20.023500000000002</v>
      </c>
      <c r="S69" s="191">
        <v>25.469922091542404</v>
      </c>
      <c r="T69" s="13">
        <v>18.100000000000001</v>
      </c>
      <c r="U69" s="191">
        <v>29.184617127071803</v>
      </c>
      <c r="V69" s="13">
        <v>17.651</v>
      </c>
      <c r="W69" s="191">
        <v>28.835917511755703</v>
      </c>
      <c r="X69" s="13">
        <v>18.087</v>
      </c>
      <c r="Y69" s="191">
        <v>27.425202078841199</v>
      </c>
      <c r="Z69" s="13">
        <v>10.8347</v>
      </c>
      <c r="AA69" s="191">
        <v>25.575931590168597</v>
      </c>
      <c r="AB69" s="13">
        <v>7.7510000000000003</v>
      </c>
      <c r="AC69" s="191">
        <v>26.490402528705999</v>
      </c>
      <c r="AD69" s="13"/>
      <c r="AE69" s="191"/>
      <c r="AF69" s="13">
        <v>5.3130000000000006</v>
      </c>
      <c r="AG69" s="191">
        <v>26.000805571240399</v>
      </c>
      <c r="AH69" s="13">
        <v>7.2084999999999999</v>
      </c>
      <c r="AI69" s="191">
        <v>26.263478532288296</v>
      </c>
      <c r="AJ69" s="13">
        <v>10.437900000000003</v>
      </c>
      <c r="AK69" s="191">
        <v>26.935962693645298</v>
      </c>
      <c r="AL69" s="13">
        <v>14.908000000000001</v>
      </c>
      <c r="AM69" s="191">
        <v>26.834530118057398</v>
      </c>
      <c r="AN69" s="13">
        <v>17.740400000000001</v>
      </c>
      <c r="AO69" s="191">
        <v>26.233327151586199</v>
      </c>
      <c r="AP69" s="13"/>
      <c r="AQ69" s="191"/>
      <c r="AR69" s="13"/>
      <c r="AS69" s="191"/>
      <c r="AT69" s="13"/>
      <c r="AU69" s="191"/>
      <c r="AV69" s="13"/>
      <c r="AW69" s="191"/>
      <c r="AX69" s="13"/>
      <c r="AY69" s="191"/>
      <c r="AZ69" s="13"/>
      <c r="BA69" s="191"/>
      <c r="BB69" s="13"/>
      <c r="BC69" s="191"/>
    </row>
    <row r="70" spans="1:55" s="20" customFormat="1" ht="12.75" customHeight="1">
      <c r="A70" s="1227" t="s">
        <v>986</v>
      </c>
      <c r="B70" s="1227" t="s">
        <v>207</v>
      </c>
      <c r="C70" s="1227" t="s">
        <v>987</v>
      </c>
      <c r="D70" s="13">
        <f t="shared" si="2"/>
        <v>31.881300000000007</v>
      </c>
      <c r="E70" s="191">
        <f t="shared" si="3"/>
        <v>19.853344630807033</v>
      </c>
      <c r="F70" s="13">
        <v>1.0983000000000001</v>
      </c>
      <c r="G70" s="191">
        <v>28.235267231175499</v>
      </c>
      <c r="H70" s="13">
        <v>1.2910000000000001</v>
      </c>
      <c r="I70" s="191">
        <v>18.415453137102997</v>
      </c>
      <c r="J70" s="13">
        <v>0.59</v>
      </c>
      <c r="K70" s="191">
        <v>18.0474576271186</v>
      </c>
      <c r="L70" s="13">
        <v>2.0550000000000002</v>
      </c>
      <c r="M70" s="191">
        <v>16.007591240875897</v>
      </c>
      <c r="N70" s="13">
        <v>7.2090000000000005</v>
      </c>
      <c r="O70" s="13">
        <v>18.208479678180101</v>
      </c>
      <c r="P70" s="13">
        <v>5.9929000000000006</v>
      </c>
      <c r="Q70" s="191">
        <v>15.3166580453537</v>
      </c>
      <c r="R70" s="13">
        <v>3.3490999999999995</v>
      </c>
      <c r="S70" s="191">
        <v>16.836105222298499</v>
      </c>
      <c r="T70" s="13">
        <v>0.745</v>
      </c>
      <c r="U70" s="191">
        <v>28.025771812080496</v>
      </c>
      <c r="V70" s="13">
        <v>3.4970000000000003</v>
      </c>
      <c r="W70" s="191">
        <v>15.184443808979102</v>
      </c>
      <c r="X70" s="13">
        <v>2.62</v>
      </c>
      <c r="Y70" s="191">
        <v>16.978625954198499</v>
      </c>
      <c r="Z70" s="13">
        <v>1.3380000000000001</v>
      </c>
      <c r="AA70" s="191">
        <v>23.909940209267596</v>
      </c>
      <c r="AB70" s="13">
        <v>2.0960000000000001</v>
      </c>
      <c r="AC70" s="191">
        <v>23.074341603053405</v>
      </c>
      <c r="AD70" s="13"/>
      <c r="AE70" s="191"/>
      <c r="AF70" s="13">
        <v>1.365</v>
      </c>
      <c r="AG70" s="191">
        <v>21.777509157509197</v>
      </c>
      <c r="AH70" s="13">
        <v>0.88500000000000001</v>
      </c>
      <c r="AI70" s="191">
        <v>19.335028248587594</v>
      </c>
      <c r="AJ70" s="13">
        <v>0.91850000000000009</v>
      </c>
      <c r="AK70" s="191">
        <v>23.720195971692998</v>
      </c>
      <c r="AL70" s="13">
        <v>3.7650000000000001</v>
      </c>
      <c r="AM70" s="191">
        <v>19.426427622841999</v>
      </c>
      <c r="AN70" s="13">
        <v>1.4509999999999998</v>
      </c>
      <c r="AO70" s="191">
        <v>18.751164713990399</v>
      </c>
      <c r="AP70" s="13"/>
      <c r="AQ70" s="191"/>
      <c r="AR70" s="13"/>
      <c r="AS70" s="191"/>
      <c r="AT70" s="13"/>
      <c r="AU70" s="191"/>
      <c r="AV70" s="13"/>
      <c r="AW70" s="191"/>
      <c r="AX70" s="13"/>
      <c r="AY70" s="191"/>
      <c r="AZ70" s="13"/>
      <c r="BA70" s="191"/>
      <c r="BB70" s="13"/>
      <c r="BC70" s="191"/>
    </row>
    <row r="71" spans="1:55" s="20" customFormat="1" ht="12.75" customHeight="1">
      <c r="A71" s="1229" t="s">
        <v>988</v>
      </c>
      <c r="B71" s="1229" t="s">
        <v>208</v>
      </c>
      <c r="C71" s="1229" t="s">
        <v>989</v>
      </c>
      <c r="D71" s="13">
        <f t="shared" si="2"/>
        <v>5363.0240000000003</v>
      </c>
      <c r="E71" s="191">
        <f t="shared" si="3"/>
        <v>28.934573059194832</v>
      </c>
      <c r="F71" s="13">
        <v>279.69069999999999</v>
      </c>
      <c r="G71" s="191">
        <v>30.533308940912196</v>
      </c>
      <c r="H71" s="13">
        <v>316.97130000000004</v>
      </c>
      <c r="I71" s="191">
        <v>30.081259262273896</v>
      </c>
      <c r="J71" s="13">
        <v>395.06150000000002</v>
      </c>
      <c r="K71" s="191">
        <v>29.876013104288798</v>
      </c>
      <c r="L71" s="13">
        <v>430.93360000000001</v>
      </c>
      <c r="M71" s="191">
        <v>29.809080449981199</v>
      </c>
      <c r="N71" s="13">
        <v>485.62080000000003</v>
      </c>
      <c r="O71" s="13">
        <v>29.735706077663902</v>
      </c>
      <c r="P71" s="13">
        <v>484.09460000000001</v>
      </c>
      <c r="Q71" s="191">
        <v>29.733986780682898</v>
      </c>
      <c r="R71" s="13">
        <v>455.8587</v>
      </c>
      <c r="S71" s="191">
        <v>29.203122912867499</v>
      </c>
      <c r="T71" s="13">
        <v>480.46010000000001</v>
      </c>
      <c r="U71" s="191">
        <v>28.797514014171</v>
      </c>
      <c r="V71" s="13">
        <v>493.35070000000002</v>
      </c>
      <c r="W71" s="191">
        <v>28.348593854229897</v>
      </c>
      <c r="X71" s="13">
        <v>562.26840000000004</v>
      </c>
      <c r="Y71" s="191">
        <v>26.8614554561487</v>
      </c>
      <c r="Z71" s="13">
        <v>473.22130000000004</v>
      </c>
      <c r="AA71" s="191">
        <v>26.2948390361972</v>
      </c>
      <c r="AB71" s="13">
        <v>505.49230000000006</v>
      </c>
      <c r="AC71" s="191">
        <v>27.939996820920896</v>
      </c>
      <c r="AD71" s="13"/>
      <c r="AE71" s="191"/>
      <c r="AF71" s="13">
        <v>353.69530000000009</v>
      </c>
      <c r="AG71" s="191">
        <v>27.9243418643109</v>
      </c>
      <c r="AH71" s="13">
        <v>403.95849999999996</v>
      </c>
      <c r="AI71" s="191">
        <v>27.886643434907299</v>
      </c>
      <c r="AJ71" s="13">
        <v>410.44460000000004</v>
      </c>
      <c r="AK71" s="191">
        <v>27.175486401818901</v>
      </c>
      <c r="AL71" s="13">
        <v>514.58170000000007</v>
      </c>
      <c r="AM71" s="191">
        <v>27.537246787050503</v>
      </c>
      <c r="AN71" s="13">
        <v>583.94439999999997</v>
      </c>
      <c r="AO71" s="191">
        <v>28.124287846582703</v>
      </c>
      <c r="AP71" s="13"/>
      <c r="AQ71" s="191"/>
      <c r="AR71" s="13"/>
      <c r="AS71" s="191"/>
      <c r="AT71" s="13"/>
      <c r="AU71" s="191"/>
      <c r="AV71" s="13"/>
      <c r="AW71" s="191"/>
      <c r="AX71" s="13"/>
      <c r="AY71" s="191"/>
      <c r="AZ71" s="13"/>
      <c r="BA71" s="191"/>
      <c r="BB71" s="13"/>
      <c r="BC71" s="191"/>
    </row>
    <row r="72" spans="1:55" s="20" customFormat="1" ht="12.75" customHeight="1">
      <c r="A72" s="1229" t="s">
        <v>5008</v>
      </c>
      <c r="B72" s="1229" t="s">
        <v>5006</v>
      </c>
      <c r="C72" s="1229" t="s">
        <v>5007</v>
      </c>
      <c r="D72" s="13">
        <f t="shared" si="2"/>
        <v>174.58850000000004</v>
      </c>
      <c r="E72" s="191">
        <f t="shared" si="3"/>
        <v>20.961374267891483</v>
      </c>
      <c r="F72" s="13">
        <v>2.0550000000000002</v>
      </c>
      <c r="G72" s="191">
        <v>27.489440389294394</v>
      </c>
      <c r="H72" s="13">
        <v>14.87</v>
      </c>
      <c r="I72" s="191">
        <v>18.2616442501681</v>
      </c>
      <c r="J72" s="13">
        <v>15.718500000000001</v>
      </c>
      <c r="K72" s="191">
        <v>18.433142793523601</v>
      </c>
      <c r="L72" s="13">
        <v>4.34</v>
      </c>
      <c r="M72" s="191">
        <v>28.151843317972396</v>
      </c>
      <c r="N72" s="13">
        <v>34.215000000000003</v>
      </c>
      <c r="O72" s="13">
        <v>16.334858979979501</v>
      </c>
      <c r="P72" s="13">
        <v>4.62</v>
      </c>
      <c r="Q72" s="191">
        <v>26.145129870129896</v>
      </c>
      <c r="R72" s="13">
        <v>12.785</v>
      </c>
      <c r="S72" s="191">
        <v>17.248353539303896</v>
      </c>
      <c r="T72" s="13">
        <v>18.766000000000002</v>
      </c>
      <c r="U72" s="191">
        <v>19.144905147607396</v>
      </c>
      <c r="V72" s="13">
        <v>9.68</v>
      </c>
      <c r="W72" s="191">
        <v>21.043719008264496</v>
      </c>
      <c r="X72" s="13">
        <v>3.0069999999999997</v>
      </c>
      <c r="Y72" s="191">
        <v>23.658895909544398</v>
      </c>
      <c r="Z72" s="13">
        <v>33.44</v>
      </c>
      <c r="AA72" s="191">
        <v>15.377682416267898</v>
      </c>
      <c r="AB72" s="13">
        <v>21.092000000000002</v>
      </c>
      <c r="AC72" s="191">
        <v>20.2468755926418</v>
      </c>
      <c r="AD72" s="13"/>
      <c r="AE72" s="191"/>
      <c r="AF72" s="13">
        <v>1.61</v>
      </c>
      <c r="AG72" s="191">
        <v>17.457329192546599</v>
      </c>
      <c r="AH72" s="13">
        <v>8.6950000000000003</v>
      </c>
      <c r="AI72" s="191">
        <v>20.052006900517501</v>
      </c>
      <c r="AJ72" s="13">
        <v>0.72400000000000009</v>
      </c>
      <c r="AK72" s="191">
        <v>27.759558011049698</v>
      </c>
      <c r="AL72" s="13">
        <v>6.335</v>
      </c>
      <c r="AM72" s="191">
        <v>19.350063141278596</v>
      </c>
      <c r="AN72" s="13">
        <v>6.0609000000000002</v>
      </c>
      <c r="AO72" s="191">
        <v>16.982488574304099</v>
      </c>
      <c r="AP72" s="13"/>
      <c r="AQ72" s="191"/>
      <c r="AR72" s="13"/>
      <c r="AS72" s="191"/>
      <c r="AT72" s="13"/>
      <c r="AU72" s="191"/>
      <c r="AV72" s="13"/>
      <c r="AW72" s="191"/>
      <c r="AX72" s="13"/>
      <c r="AY72" s="191"/>
      <c r="AZ72" s="13"/>
      <c r="BA72" s="191"/>
      <c r="BB72" s="13"/>
      <c r="BC72" s="191"/>
    </row>
    <row r="73" spans="1:55" s="20" customFormat="1" ht="12.75" customHeight="1">
      <c r="A73" s="1229" t="s">
        <v>990</v>
      </c>
      <c r="B73" s="1229" t="s">
        <v>209</v>
      </c>
      <c r="C73" s="1229" t="s">
        <v>991</v>
      </c>
      <c r="D73" s="13">
        <f t="shared" si="2"/>
        <v>760.45050000000003</v>
      </c>
      <c r="E73" s="191">
        <f t="shared" si="3"/>
        <v>25.970168365844355</v>
      </c>
      <c r="F73" s="13">
        <v>31.990300000000001</v>
      </c>
      <c r="G73" s="191">
        <v>26.750574642938599</v>
      </c>
      <c r="H73" s="13">
        <v>75.307000000000002</v>
      </c>
      <c r="I73" s="191">
        <v>22.701262034073899</v>
      </c>
      <c r="J73" s="13">
        <v>43.346499999999999</v>
      </c>
      <c r="K73" s="191">
        <v>26.450441004463997</v>
      </c>
      <c r="L73" s="13">
        <v>85.565300000000008</v>
      </c>
      <c r="M73" s="191">
        <v>26.563982887922997</v>
      </c>
      <c r="N73" s="13">
        <v>54.533000000000001</v>
      </c>
      <c r="O73" s="13">
        <v>24.6591053673922</v>
      </c>
      <c r="P73" s="13">
        <v>51.319900000000004</v>
      </c>
      <c r="Q73" s="191">
        <v>26.383581203392801</v>
      </c>
      <c r="R73" s="13">
        <v>61.018500000000003</v>
      </c>
      <c r="S73" s="191">
        <v>25.3661564115801</v>
      </c>
      <c r="T73" s="13">
        <v>88.472999999999999</v>
      </c>
      <c r="U73" s="191">
        <v>23.871434369807698</v>
      </c>
      <c r="V73" s="13">
        <v>52.029300000000006</v>
      </c>
      <c r="W73" s="191">
        <v>25.4900571985401</v>
      </c>
      <c r="X73" s="13">
        <v>64.215900000000005</v>
      </c>
      <c r="Y73" s="191">
        <v>28.031853544059999</v>
      </c>
      <c r="Z73" s="13">
        <v>69.708300000000008</v>
      </c>
      <c r="AA73" s="191">
        <v>27.1190453073737</v>
      </c>
      <c r="AB73" s="13">
        <v>82.9435</v>
      </c>
      <c r="AC73" s="191">
        <v>28.254526418586103</v>
      </c>
      <c r="AD73" s="13"/>
      <c r="AE73" s="191"/>
      <c r="AF73" s="13">
        <v>61.092100000000002</v>
      </c>
      <c r="AG73" s="191">
        <v>28.436345403088097</v>
      </c>
      <c r="AH73" s="13">
        <v>82.565800000000024</v>
      </c>
      <c r="AI73" s="191">
        <v>27.534439271465899</v>
      </c>
      <c r="AJ73" s="13">
        <v>79.127700000000004</v>
      </c>
      <c r="AK73" s="191">
        <v>27.230720721062298</v>
      </c>
      <c r="AL73" s="13">
        <v>66.935600000000008</v>
      </c>
      <c r="AM73" s="191">
        <v>26.8070248716677</v>
      </c>
      <c r="AN73" s="13">
        <v>62.213000000000001</v>
      </c>
      <c r="AO73" s="191">
        <v>27.472829408644497</v>
      </c>
      <c r="AP73" s="13"/>
      <c r="AQ73" s="191"/>
      <c r="AR73" s="13"/>
      <c r="AS73" s="191"/>
      <c r="AT73" s="13"/>
      <c r="AU73" s="191"/>
      <c r="AV73" s="13"/>
      <c r="AW73" s="191"/>
      <c r="AX73" s="13"/>
      <c r="AY73" s="191"/>
      <c r="AZ73" s="13"/>
      <c r="BA73" s="191"/>
      <c r="BB73" s="13"/>
      <c r="BC73" s="191"/>
    </row>
    <row r="74" spans="1:55" s="27" customFormat="1" ht="12.75" customHeight="1">
      <c r="A74" s="1226" t="s">
        <v>4205</v>
      </c>
      <c r="B74" s="1226" t="s">
        <v>3959</v>
      </c>
      <c r="C74" s="1226" t="s">
        <v>4157</v>
      </c>
      <c r="D74" s="61">
        <f t="shared" si="2"/>
        <v>33569.826500000003</v>
      </c>
      <c r="E74" s="871">
        <f t="shared" si="3"/>
        <v>20.47983749677508</v>
      </c>
      <c r="F74" s="61">
        <v>1264.8995</v>
      </c>
      <c r="G74" s="871">
        <v>23.444601175034098</v>
      </c>
      <c r="H74" s="61">
        <v>1724.4024999999999</v>
      </c>
      <c r="I74" s="871">
        <v>23.141803062220095</v>
      </c>
      <c r="J74" s="61">
        <v>3302.1233000000002</v>
      </c>
      <c r="K74" s="871">
        <v>19.060042457530301</v>
      </c>
      <c r="L74" s="61">
        <v>3965.5034000000001</v>
      </c>
      <c r="M74" s="871">
        <v>16.879955329757099</v>
      </c>
      <c r="N74" s="61">
        <v>3192.4941999999996</v>
      </c>
      <c r="O74" s="871">
        <v>19.069497879745597</v>
      </c>
      <c r="P74" s="61">
        <v>3698.8871000000004</v>
      </c>
      <c r="Q74" s="871">
        <v>17.644703525284697</v>
      </c>
      <c r="R74" s="61">
        <v>2777.4918000000007</v>
      </c>
      <c r="S74" s="871">
        <v>20.647598461316804</v>
      </c>
      <c r="T74" s="61">
        <v>2711.6713</v>
      </c>
      <c r="U74" s="871">
        <v>21.1637525676508</v>
      </c>
      <c r="V74" s="61">
        <v>2854.7077000000004</v>
      </c>
      <c r="W74" s="871">
        <v>21.230474321416501</v>
      </c>
      <c r="X74" s="61">
        <v>2901.8156000000004</v>
      </c>
      <c r="Y74" s="871">
        <v>21.096022999531698</v>
      </c>
      <c r="Z74" s="61">
        <v>2361.431</v>
      </c>
      <c r="AA74" s="871">
        <v>21.539217870435301</v>
      </c>
      <c r="AB74" s="61">
        <v>2814.3991000000005</v>
      </c>
      <c r="AC74" s="871">
        <v>20.840380311377999</v>
      </c>
      <c r="AD74" s="61"/>
      <c r="AE74" s="871"/>
      <c r="AF74" s="61">
        <v>1638.826</v>
      </c>
      <c r="AG74" s="871">
        <v>21.513111169825198</v>
      </c>
      <c r="AH74" s="61">
        <v>2442.4924000000001</v>
      </c>
      <c r="AI74" s="871">
        <v>20.576989213559095</v>
      </c>
      <c r="AJ74" s="61">
        <v>4255.9655000000002</v>
      </c>
      <c r="AK74" s="871">
        <v>17.467961699407596</v>
      </c>
      <c r="AL74" s="61">
        <v>4557.0619000000006</v>
      </c>
      <c r="AM74" s="871">
        <v>18.441010723817499</v>
      </c>
      <c r="AN74" s="61">
        <v>4051.5368000000003</v>
      </c>
      <c r="AO74" s="871">
        <v>19.707325744887701</v>
      </c>
      <c r="AP74" s="61"/>
      <c r="AQ74" s="871"/>
      <c r="AR74" s="61"/>
      <c r="AS74" s="871"/>
      <c r="AT74" s="61"/>
      <c r="AU74" s="871"/>
      <c r="AV74" s="61"/>
      <c r="AW74" s="871"/>
      <c r="AX74" s="61"/>
      <c r="AY74" s="871"/>
      <c r="AZ74" s="61"/>
      <c r="BA74" s="871"/>
      <c r="BB74" s="61"/>
      <c r="BC74" s="871"/>
    </row>
    <row r="75" spans="1:55" s="20" customFormat="1" ht="12.75" customHeight="1">
      <c r="A75" s="1227" t="s">
        <v>976</v>
      </c>
      <c r="B75" s="1227" t="s">
        <v>204</v>
      </c>
      <c r="C75" s="1227" t="s">
        <v>977</v>
      </c>
      <c r="D75" s="13">
        <f t="shared" si="2"/>
        <v>1315.9286000000002</v>
      </c>
      <c r="E75" s="191">
        <f t="shared" si="3"/>
        <v>14.131572092760875</v>
      </c>
      <c r="F75" s="13">
        <v>33.81</v>
      </c>
      <c r="G75" s="191">
        <v>19.710360839988198</v>
      </c>
      <c r="H75" s="13">
        <v>50.578999999999994</v>
      </c>
      <c r="I75" s="191">
        <v>17.955472231558598</v>
      </c>
      <c r="J75" s="13">
        <v>60.544500000000006</v>
      </c>
      <c r="K75" s="191">
        <v>13.797324116971799</v>
      </c>
      <c r="L75" s="13">
        <v>215.78660000000002</v>
      </c>
      <c r="M75" s="191">
        <v>8.3679052267379017</v>
      </c>
      <c r="N75" s="13">
        <v>112.4341</v>
      </c>
      <c r="O75" s="191">
        <v>9.6953234205636907</v>
      </c>
      <c r="P75" s="13">
        <v>186.95600000000002</v>
      </c>
      <c r="Q75" s="191">
        <v>10.754870932198001</v>
      </c>
      <c r="R75" s="13">
        <v>159.29590000000002</v>
      </c>
      <c r="S75" s="191">
        <v>12.599633606389098</v>
      </c>
      <c r="T75" s="13">
        <v>63.018000000000001</v>
      </c>
      <c r="U75" s="191">
        <v>14.044389539496699</v>
      </c>
      <c r="V75" s="13">
        <v>102.00500000000002</v>
      </c>
      <c r="W75" s="191">
        <v>15.0529320131366</v>
      </c>
      <c r="X75" s="13">
        <v>59.662000000000006</v>
      </c>
      <c r="Y75" s="191">
        <v>17.767742616740996</v>
      </c>
      <c r="Z75" s="13">
        <v>153.80950000000001</v>
      </c>
      <c r="AA75" s="191">
        <v>13.214252793227999</v>
      </c>
      <c r="AB75" s="13">
        <v>118.02800000000001</v>
      </c>
      <c r="AC75" s="191">
        <v>16.618657776120898</v>
      </c>
      <c r="AD75" s="13"/>
      <c r="AE75" s="191"/>
      <c r="AF75" s="13">
        <v>36.693000000000005</v>
      </c>
      <c r="AG75" s="191">
        <v>16.547797400049099</v>
      </c>
      <c r="AH75" s="13">
        <v>50.882000000000005</v>
      </c>
      <c r="AI75" s="191">
        <v>14.675117723359898</v>
      </c>
      <c r="AJ75" s="13">
        <v>172.38850000000002</v>
      </c>
      <c r="AK75" s="191">
        <v>10.8142816951247</v>
      </c>
      <c r="AL75" s="13">
        <v>178.99299999999999</v>
      </c>
      <c r="AM75" s="191">
        <v>12.4896345667149</v>
      </c>
      <c r="AN75" s="13">
        <v>99.638300000000001</v>
      </c>
      <c r="AO75" s="191">
        <v>12.583732590780899</v>
      </c>
      <c r="AP75" s="13"/>
      <c r="AQ75" s="191"/>
      <c r="AR75" s="13"/>
      <c r="AS75" s="191"/>
      <c r="AT75" s="13"/>
      <c r="AU75" s="191"/>
      <c r="AV75" s="13"/>
      <c r="AW75" s="191"/>
      <c r="AX75" s="13"/>
      <c r="AY75" s="191"/>
      <c r="AZ75" s="13"/>
      <c r="BA75" s="191"/>
      <c r="BB75" s="13"/>
      <c r="BC75" s="191"/>
    </row>
    <row r="76" spans="1:55" s="20" customFormat="1" ht="12.75" customHeight="1">
      <c r="A76" s="1228" t="s">
        <v>978</v>
      </c>
      <c r="B76" s="1228" t="s">
        <v>125</v>
      </c>
      <c r="C76" s="1228" t="s">
        <v>939</v>
      </c>
      <c r="D76" s="13">
        <f t="shared" si="2"/>
        <v>11844.1322</v>
      </c>
      <c r="E76" s="191">
        <f t="shared" si="3"/>
        <v>21.053234000023888</v>
      </c>
      <c r="F76" s="13">
        <v>379.44900000000001</v>
      </c>
      <c r="G76" s="191">
        <v>26.373270969221196</v>
      </c>
      <c r="H76" s="13">
        <v>524.89229999999998</v>
      </c>
      <c r="I76" s="191">
        <v>26.532903561359198</v>
      </c>
      <c r="J76" s="13">
        <v>1545.1597000000004</v>
      </c>
      <c r="K76" s="191">
        <v>17.623621038006597</v>
      </c>
      <c r="L76" s="13">
        <v>2139.5844000000002</v>
      </c>
      <c r="M76" s="191">
        <v>14.139313515278898</v>
      </c>
      <c r="N76" s="13">
        <v>1382.0997999999997</v>
      </c>
      <c r="O76" s="191">
        <v>16.605734001987397</v>
      </c>
      <c r="P76" s="13">
        <v>1261.4501</v>
      </c>
      <c r="Q76" s="191">
        <v>16.613020859089097</v>
      </c>
      <c r="R76" s="13">
        <v>725.27719999999999</v>
      </c>
      <c r="S76" s="191">
        <v>21.509608206352006</v>
      </c>
      <c r="T76" s="13">
        <v>760.44979999999998</v>
      </c>
      <c r="U76" s="191">
        <v>21.866351607956197</v>
      </c>
      <c r="V76" s="13">
        <v>720.43490000000008</v>
      </c>
      <c r="W76" s="191">
        <v>23.304244613913099</v>
      </c>
      <c r="X76" s="13">
        <v>902.06569999999988</v>
      </c>
      <c r="Y76" s="191">
        <v>21.719534211310798</v>
      </c>
      <c r="Z76" s="13">
        <v>728.4</v>
      </c>
      <c r="AA76" s="191">
        <v>23.437311917902299</v>
      </c>
      <c r="AB76" s="13">
        <v>774.86930000000007</v>
      </c>
      <c r="AC76" s="191">
        <v>22.9138934979099</v>
      </c>
      <c r="AD76" s="13"/>
      <c r="AE76" s="191"/>
      <c r="AF76" s="13">
        <v>542.10590000000002</v>
      </c>
      <c r="AG76" s="191">
        <v>22.264776823126297</v>
      </c>
      <c r="AH76" s="13">
        <v>765.68430000000012</v>
      </c>
      <c r="AI76" s="191">
        <v>21.146784353551496</v>
      </c>
      <c r="AJ76" s="13">
        <v>2204.1977000000002</v>
      </c>
      <c r="AK76" s="191">
        <v>15.151025251954501</v>
      </c>
      <c r="AL76" s="13">
        <v>2186.6761999999999</v>
      </c>
      <c r="AM76" s="191">
        <v>16.176603457795899</v>
      </c>
      <c r="AN76" s="13">
        <v>1535.5698000000002</v>
      </c>
      <c r="AO76" s="191">
        <v>18.3970634861405</v>
      </c>
      <c r="AP76" s="13"/>
      <c r="AQ76" s="191"/>
      <c r="AR76" s="13"/>
      <c r="AS76" s="191"/>
      <c r="AT76" s="13"/>
      <c r="AU76" s="191"/>
      <c r="AV76" s="13"/>
      <c r="AW76" s="191"/>
      <c r="AX76" s="13"/>
      <c r="AY76" s="191"/>
      <c r="AZ76" s="13"/>
      <c r="BA76" s="191"/>
      <c r="BB76" s="13"/>
      <c r="BC76" s="191"/>
    </row>
    <row r="77" spans="1:55" s="20" customFormat="1" ht="12.75" customHeight="1">
      <c r="A77" s="1227" t="s">
        <v>4909</v>
      </c>
      <c r="B77" s="1227" t="s">
        <v>4909</v>
      </c>
      <c r="C77" s="1227" t="s">
        <v>4911</v>
      </c>
      <c r="D77" s="13">
        <f t="shared" si="2"/>
        <v>664.11330000000009</v>
      </c>
      <c r="E77" s="191">
        <f t="shared" si="3"/>
        <v>20.906289889813117</v>
      </c>
      <c r="F77" s="13">
        <v>45.7117</v>
      </c>
      <c r="G77" s="191">
        <v>20.960646530319401</v>
      </c>
      <c r="H77" s="13">
        <v>45.175600000000003</v>
      </c>
      <c r="I77" s="191">
        <v>21.082312465136003</v>
      </c>
      <c r="J77" s="13">
        <v>72.692700000000002</v>
      </c>
      <c r="K77" s="191">
        <v>18.896437345153</v>
      </c>
      <c r="L77" s="13">
        <v>53.101200000000006</v>
      </c>
      <c r="M77" s="191">
        <v>21.474149586073406</v>
      </c>
      <c r="N77" s="13">
        <v>51.027000000000001</v>
      </c>
      <c r="O77" s="191">
        <v>21.064449017186998</v>
      </c>
      <c r="P77" s="13">
        <v>65.237400000000008</v>
      </c>
      <c r="Q77" s="191">
        <v>17.329447402870098</v>
      </c>
      <c r="R77" s="13">
        <v>54.555600000000005</v>
      </c>
      <c r="S77" s="191">
        <v>20.071765923205</v>
      </c>
      <c r="T77" s="13">
        <v>47.566000000000003</v>
      </c>
      <c r="U77" s="191">
        <v>22.007906698061603</v>
      </c>
      <c r="V77" s="13">
        <v>61.607500000000002</v>
      </c>
      <c r="W77" s="191">
        <v>21.528777096944395</v>
      </c>
      <c r="X77" s="13">
        <v>48.070300000000003</v>
      </c>
      <c r="Y77" s="191">
        <v>22.556419098695002</v>
      </c>
      <c r="Z77" s="13">
        <v>52.731000000000002</v>
      </c>
      <c r="AA77" s="191">
        <v>21.7240378524966</v>
      </c>
      <c r="AB77" s="13">
        <v>66.637299999999996</v>
      </c>
      <c r="AC77" s="191">
        <v>22.179129661615899</v>
      </c>
      <c r="AD77" s="13"/>
      <c r="AE77" s="191"/>
      <c r="AF77" s="13">
        <v>48.183</v>
      </c>
      <c r="AG77" s="191">
        <v>22.265586617686701</v>
      </c>
      <c r="AH77" s="13">
        <v>63.469700000000003</v>
      </c>
      <c r="AI77" s="191">
        <v>21.992126258671497</v>
      </c>
      <c r="AJ77" s="13">
        <v>53.201500000000003</v>
      </c>
      <c r="AK77" s="191">
        <v>22.611018110391598</v>
      </c>
      <c r="AL77" s="13">
        <v>59.545000000000002</v>
      </c>
      <c r="AM77" s="191">
        <v>22.150406045847699</v>
      </c>
      <c r="AN77" s="13">
        <v>70.225400000000008</v>
      </c>
      <c r="AO77" s="191">
        <v>20.842607802874699</v>
      </c>
      <c r="AP77" s="13"/>
      <c r="AQ77" s="191"/>
      <c r="AR77" s="13"/>
      <c r="AS77" s="191"/>
      <c r="AT77" s="13"/>
      <c r="AU77" s="191"/>
      <c r="AV77" s="13"/>
      <c r="AW77" s="191"/>
      <c r="AX77" s="13"/>
      <c r="AY77" s="191"/>
      <c r="AZ77" s="13"/>
      <c r="BA77" s="191"/>
      <c r="BB77" s="13"/>
      <c r="BC77" s="191"/>
    </row>
    <row r="78" spans="1:55" s="20" customFormat="1" ht="12.75" customHeight="1">
      <c r="A78" s="1227" t="s">
        <v>4910</v>
      </c>
      <c r="B78" s="1227" t="s">
        <v>103</v>
      </c>
      <c r="C78" s="1227" t="s">
        <v>5005</v>
      </c>
      <c r="D78" s="191">
        <f>X78+Z78</f>
        <v>1.18</v>
      </c>
      <c r="E78" s="13">
        <f t="shared" si="3"/>
        <v>25.328767123287651</v>
      </c>
      <c r="F78" s="13" t="s">
        <v>11</v>
      </c>
      <c r="G78" s="13" t="s">
        <v>11</v>
      </c>
      <c r="H78" s="13" t="s">
        <v>11</v>
      </c>
      <c r="I78" s="13" t="s">
        <v>11</v>
      </c>
      <c r="J78" s="13" t="s">
        <v>11</v>
      </c>
      <c r="K78" s="13" t="s">
        <v>11</v>
      </c>
      <c r="L78" s="13" t="s">
        <v>11</v>
      </c>
      <c r="M78" s="13" t="s">
        <v>11</v>
      </c>
      <c r="N78" s="13" t="s">
        <v>11</v>
      </c>
      <c r="O78" s="13" t="s">
        <v>11</v>
      </c>
      <c r="P78" s="13" t="s">
        <v>11</v>
      </c>
      <c r="Q78" s="13" t="s">
        <v>11</v>
      </c>
      <c r="R78" s="13" t="s">
        <v>11</v>
      </c>
      <c r="S78" s="13" t="s">
        <v>11</v>
      </c>
      <c r="T78" s="13" t="s">
        <v>11</v>
      </c>
      <c r="U78" s="13" t="s">
        <v>11</v>
      </c>
      <c r="V78" s="13" t="s">
        <v>11</v>
      </c>
      <c r="W78" s="13" t="s">
        <v>11</v>
      </c>
      <c r="X78" s="191">
        <v>0.45</v>
      </c>
      <c r="Y78" s="191">
        <v>26</v>
      </c>
      <c r="Z78" s="191">
        <v>0.73</v>
      </c>
      <c r="AA78" s="191">
        <v>24.657534246575302</v>
      </c>
      <c r="AB78" s="13" t="s">
        <v>11</v>
      </c>
      <c r="AC78" s="13" t="s">
        <v>11</v>
      </c>
      <c r="AD78" s="13"/>
      <c r="AE78" s="191"/>
      <c r="AF78" s="13" t="s">
        <v>11</v>
      </c>
      <c r="AG78" s="13" t="s">
        <v>11</v>
      </c>
      <c r="AH78" s="191" t="s">
        <v>11</v>
      </c>
      <c r="AI78" s="191" t="s">
        <v>11</v>
      </c>
      <c r="AJ78" s="191" t="s">
        <v>11</v>
      </c>
      <c r="AK78" s="191" t="s">
        <v>11</v>
      </c>
      <c r="AL78" s="13">
        <v>65</v>
      </c>
      <c r="AM78" s="13">
        <v>15</v>
      </c>
      <c r="AN78" s="13">
        <v>0</v>
      </c>
      <c r="AO78" s="191">
        <v>0</v>
      </c>
      <c r="AP78" s="13"/>
      <c r="AQ78" s="13"/>
      <c r="AR78" s="13"/>
      <c r="AS78" s="13"/>
      <c r="AT78" s="13"/>
      <c r="AU78" s="13"/>
      <c r="AV78" s="13"/>
      <c r="AW78" s="13"/>
      <c r="AX78" s="191"/>
      <c r="AY78" s="191"/>
      <c r="AZ78" s="191"/>
      <c r="BA78" s="191"/>
      <c r="BB78" s="191"/>
      <c r="BC78" s="191"/>
    </row>
    <row r="79" spans="1:55" s="20" customFormat="1" ht="12.75" customHeight="1">
      <c r="A79" s="1227" t="s">
        <v>980</v>
      </c>
      <c r="B79" s="1227" t="s">
        <v>205</v>
      </c>
      <c r="C79" s="1227" t="s">
        <v>981</v>
      </c>
      <c r="D79" s="13">
        <f t="shared" si="2"/>
        <v>8418.9056999999993</v>
      </c>
      <c r="E79" s="191">
        <f t="shared" si="3"/>
        <v>18.662472849882008</v>
      </c>
      <c r="F79" s="13">
        <v>332.09630000000004</v>
      </c>
      <c r="G79" s="191">
        <v>20.3061883796959</v>
      </c>
      <c r="H79" s="13">
        <v>555.45600000000002</v>
      </c>
      <c r="I79" s="191">
        <v>19.1684952921564</v>
      </c>
      <c r="J79" s="13">
        <v>824.01510000000007</v>
      </c>
      <c r="K79" s="191">
        <v>17.543881184944301</v>
      </c>
      <c r="L79" s="13">
        <v>686.70350000000008</v>
      </c>
      <c r="M79" s="191">
        <v>19.615788638036598</v>
      </c>
      <c r="N79" s="13">
        <v>672.26250000000005</v>
      </c>
      <c r="O79" s="191">
        <v>19.490644877558999</v>
      </c>
      <c r="P79" s="13">
        <v>1010.1524000000001</v>
      </c>
      <c r="Q79" s="191">
        <v>15.967247338124398</v>
      </c>
      <c r="R79" s="13">
        <v>736.3963</v>
      </c>
      <c r="S79" s="191">
        <v>18.745292978794197</v>
      </c>
      <c r="T79" s="13">
        <v>784.44030000000009</v>
      </c>
      <c r="U79" s="191">
        <v>18.0835933238004</v>
      </c>
      <c r="V79" s="13">
        <v>736.17430000000013</v>
      </c>
      <c r="W79" s="191">
        <v>18.3796636000469</v>
      </c>
      <c r="X79" s="13">
        <v>691.57569999999987</v>
      </c>
      <c r="Y79" s="191">
        <v>19.5567032473813</v>
      </c>
      <c r="Z79" s="13">
        <v>504.60790000000003</v>
      </c>
      <c r="AA79" s="191">
        <v>19.3308134652668</v>
      </c>
      <c r="AB79" s="13">
        <v>885.02539999999999</v>
      </c>
      <c r="AC79" s="191">
        <v>17.761361872777901</v>
      </c>
      <c r="AD79" s="13"/>
      <c r="AE79" s="191"/>
      <c r="AF79" s="13">
        <v>468.12350000000004</v>
      </c>
      <c r="AG79" s="191">
        <v>17.837261765324698</v>
      </c>
      <c r="AH79" s="13">
        <v>780.26650000000006</v>
      </c>
      <c r="AI79" s="191">
        <v>17.538495635785996</v>
      </c>
      <c r="AJ79" s="13">
        <v>880.53910000000008</v>
      </c>
      <c r="AK79" s="191">
        <v>17.856793091868397</v>
      </c>
      <c r="AL79" s="13">
        <v>837.16540000000009</v>
      </c>
      <c r="AM79" s="191">
        <v>18.511038530737199</v>
      </c>
      <c r="AN79" s="13">
        <v>966.85250000000019</v>
      </c>
      <c r="AO79" s="191">
        <v>17.817469264443098</v>
      </c>
      <c r="AP79" s="13"/>
      <c r="AQ79" s="191"/>
      <c r="AR79" s="13"/>
      <c r="AS79" s="191"/>
      <c r="AT79" s="13"/>
      <c r="AU79" s="191"/>
      <c r="AV79" s="13"/>
      <c r="AW79" s="191"/>
      <c r="AX79" s="13"/>
      <c r="AY79" s="191"/>
      <c r="AZ79" s="13"/>
      <c r="BA79" s="191"/>
      <c r="BB79" s="13"/>
      <c r="BC79" s="191"/>
    </row>
    <row r="80" spans="1:55" s="20" customFormat="1" ht="12.75" customHeight="1">
      <c r="A80" s="1227" t="s">
        <v>982</v>
      </c>
      <c r="B80" s="1227" t="s">
        <v>206</v>
      </c>
      <c r="C80" s="1227" t="s">
        <v>983</v>
      </c>
      <c r="D80" s="13">
        <f>F80+J80+L80+N80+P80+R80+T80+V80+X80+Z80+AB80</f>
        <v>675.32139999999993</v>
      </c>
      <c r="E80" s="191">
        <f t="shared" si="3"/>
        <v>7.658760924259659</v>
      </c>
      <c r="F80" s="13">
        <v>1.8</v>
      </c>
      <c r="G80" s="191">
        <v>20</v>
      </c>
      <c r="H80" s="13" t="s">
        <v>11</v>
      </c>
      <c r="I80" s="13" t="s">
        <v>11</v>
      </c>
      <c r="J80" s="13">
        <v>19.929200000000002</v>
      </c>
      <c r="K80" s="191">
        <v>6.7469441824057199</v>
      </c>
      <c r="L80" s="13">
        <v>60.96</v>
      </c>
      <c r="M80" s="191">
        <v>6.4750656167979006</v>
      </c>
      <c r="N80" s="13">
        <v>72.34</v>
      </c>
      <c r="O80" s="191">
        <v>6.0304810616533011</v>
      </c>
      <c r="P80" s="13">
        <v>37.050000000000004</v>
      </c>
      <c r="Q80" s="191">
        <v>7.2701484480431802</v>
      </c>
      <c r="R80" s="13">
        <v>62.459200000000003</v>
      </c>
      <c r="S80" s="191">
        <v>6.1280836129825591</v>
      </c>
      <c r="T80" s="13">
        <v>52.585000000000001</v>
      </c>
      <c r="U80" s="191">
        <v>6.5046971569839283</v>
      </c>
      <c r="V80" s="13">
        <v>77.460000000000008</v>
      </c>
      <c r="W80" s="191">
        <v>6.3293312677510993</v>
      </c>
      <c r="X80" s="13">
        <v>146.11500000000001</v>
      </c>
      <c r="Y80" s="191">
        <v>6.4420757622420695</v>
      </c>
      <c r="Z80" s="13">
        <v>56.9</v>
      </c>
      <c r="AA80" s="191">
        <v>6.2895430579964895</v>
      </c>
      <c r="AB80" s="13">
        <v>87.722999999999999</v>
      </c>
      <c r="AC80" s="191">
        <v>6.03</v>
      </c>
      <c r="AD80" s="13"/>
      <c r="AE80" s="191"/>
      <c r="AF80" s="13">
        <v>3.2000000000000001E-2</v>
      </c>
      <c r="AG80" s="191">
        <v>30.5</v>
      </c>
      <c r="AH80" s="13">
        <v>11</v>
      </c>
      <c r="AI80" s="191">
        <v>6</v>
      </c>
      <c r="AJ80" s="13">
        <v>74.284999999999997</v>
      </c>
      <c r="AK80" s="191">
        <v>6.0280339234031093</v>
      </c>
      <c r="AL80" s="13">
        <v>89.626199999999983</v>
      </c>
      <c r="AM80" s="191">
        <v>6.2306546523226496</v>
      </c>
      <c r="AN80" s="13">
        <v>88.855000000000004</v>
      </c>
      <c r="AO80" s="191">
        <v>6.1654195036857802</v>
      </c>
      <c r="AP80" s="13"/>
      <c r="AQ80" s="191"/>
      <c r="AR80" s="13"/>
      <c r="AS80" s="191"/>
      <c r="AT80" s="13"/>
      <c r="AU80" s="191"/>
      <c r="AV80" s="13"/>
      <c r="AW80" s="191"/>
      <c r="AX80" s="13"/>
      <c r="AY80" s="191"/>
      <c r="AZ80" s="13"/>
      <c r="BA80" s="191"/>
      <c r="BB80" s="13"/>
      <c r="BC80" s="191"/>
    </row>
    <row r="81" spans="1:55" s="20" customFormat="1" ht="12.75" customHeight="1">
      <c r="A81" s="1227" t="s">
        <v>984</v>
      </c>
      <c r="B81" s="1227" t="s">
        <v>141</v>
      </c>
      <c r="C81" s="1227" t="s">
        <v>985</v>
      </c>
      <c r="D81" s="13">
        <f t="shared" si="2"/>
        <v>771.15269999999998</v>
      </c>
      <c r="E81" s="191">
        <f t="shared" si="3"/>
        <v>22.192556066012688</v>
      </c>
      <c r="F81" s="13">
        <v>24.7</v>
      </c>
      <c r="G81" s="191">
        <v>21.834026315789497</v>
      </c>
      <c r="H81" s="13">
        <v>24.120200000000001</v>
      </c>
      <c r="I81" s="191">
        <v>22.4255351116492</v>
      </c>
      <c r="J81" s="13">
        <v>60.417000000000002</v>
      </c>
      <c r="K81" s="191">
        <v>21.823644835062996</v>
      </c>
      <c r="L81" s="13">
        <v>65.292600000000007</v>
      </c>
      <c r="M81" s="191">
        <v>20.936680603927599</v>
      </c>
      <c r="N81" s="13">
        <v>94.155000000000001</v>
      </c>
      <c r="O81" s="191">
        <v>20.595023004619996</v>
      </c>
      <c r="P81" s="13">
        <v>93.900700000000001</v>
      </c>
      <c r="Q81" s="191">
        <v>20.6738645611801</v>
      </c>
      <c r="R81" s="13">
        <v>75.666499999999999</v>
      </c>
      <c r="S81" s="191">
        <v>23.143592276635001</v>
      </c>
      <c r="T81" s="13">
        <v>75.161000000000001</v>
      </c>
      <c r="U81" s="191">
        <v>23.999860233365698</v>
      </c>
      <c r="V81" s="13">
        <v>96.810200000000009</v>
      </c>
      <c r="W81" s="191">
        <v>22.7148113318638</v>
      </c>
      <c r="X81" s="13">
        <v>70.528999999999996</v>
      </c>
      <c r="Y81" s="191">
        <v>21.871717591345401</v>
      </c>
      <c r="Z81" s="13">
        <v>33.4544</v>
      </c>
      <c r="AA81" s="191">
        <v>24.670998373905995</v>
      </c>
      <c r="AB81" s="13">
        <v>56.946100000000008</v>
      </c>
      <c r="AC81" s="191">
        <v>21.620918552806998</v>
      </c>
      <c r="AD81" s="13"/>
      <c r="AE81" s="191"/>
      <c r="AF81" s="13">
        <v>19.291</v>
      </c>
      <c r="AG81" s="191">
        <v>25.603646778290393</v>
      </c>
      <c r="AH81" s="13">
        <v>37.472100000000005</v>
      </c>
      <c r="AI81" s="191">
        <v>23.492980243968201</v>
      </c>
      <c r="AJ81" s="13">
        <v>76.201000000000008</v>
      </c>
      <c r="AK81" s="191">
        <v>22.5245681815199</v>
      </c>
      <c r="AL81" s="13">
        <v>118.27</v>
      </c>
      <c r="AM81" s="191">
        <v>21.945511067895499</v>
      </c>
      <c r="AN81" s="13">
        <v>95.901200000000003</v>
      </c>
      <c r="AO81" s="191">
        <v>23.954541340462903</v>
      </c>
      <c r="AP81" s="13"/>
      <c r="AQ81" s="191"/>
      <c r="AR81" s="13"/>
      <c r="AS81" s="191"/>
      <c r="AT81" s="13"/>
      <c r="AU81" s="191"/>
      <c r="AV81" s="13"/>
      <c r="AW81" s="191"/>
      <c r="AX81" s="13"/>
      <c r="AY81" s="191"/>
      <c r="AZ81" s="13"/>
      <c r="BA81" s="191"/>
      <c r="BB81" s="13"/>
      <c r="BC81" s="191"/>
    </row>
    <row r="82" spans="1:55" s="20" customFormat="1" ht="12.75" customHeight="1">
      <c r="A82" s="1227" t="s">
        <v>986</v>
      </c>
      <c r="B82" s="1227" t="s">
        <v>207</v>
      </c>
      <c r="C82" s="1227" t="s">
        <v>987</v>
      </c>
      <c r="D82" s="13">
        <f t="shared" si="2"/>
        <v>417.22580000000005</v>
      </c>
      <c r="E82" s="191">
        <f t="shared" si="3"/>
        <v>18.062802647733818</v>
      </c>
      <c r="F82" s="13">
        <v>34.001600000000003</v>
      </c>
      <c r="G82" s="191">
        <v>17.588400663498202</v>
      </c>
      <c r="H82" s="13">
        <v>11.795399999999999</v>
      </c>
      <c r="I82" s="191">
        <v>17.8824432405853</v>
      </c>
      <c r="J82" s="13">
        <v>36.346699999999998</v>
      </c>
      <c r="K82" s="191">
        <v>17.428626422756398</v>
      </c>
      <c r="L82" s="13">
        <v>34.061800000000005</v>
      </c>
      <c r="M82" s="191">
        <v>18.809025506579196</v>
      </c>
      <c r="N82" s="13">
        <v>35.814799999999998</v>
      </c>
      <c r="O82" s="191">
        <v>18.568516925963596</v>
      </c>
      <c r="P82" s="13">
        <v>55.066200000000002</v>
      </c>
      <c r="Q82" s="191">
        <v>17.396624717158598</v>
      </c>
      <c r="R82" s="13">
        <v>43.207999999999998</v>
      </c>
      <c r="S82" s="191">
        <v>17.194820403628999</v>
      </c>
      <c r="T82" s="13">
        <v>39.585900000000002</v>
      </c>
      <c r="U82" s="191">
        <v>19.343994225216598</v>
      </c>
      <c r="V82" s="13">
        <v>44.773800000000001</v>
      </c>
      <c r="W82" s="191">
        <v>18.286670910219801</v>
      </c>
      <c r="X82" s="13">
        <v>34.49</v>
      </c>
      <c r="Y82" s="191">
        <v>16.938658161785998</v>
      </c>
      <c r="Z82" s="13">
        <v>20.6252</v>
      </c>
      <c r="AA82" s="191">
        <v>19.464149971879099</v>
      </c>
      <c r="AB82" s="13">
        <v>27.456400000000002</v>
      </c>
      <c r="AC82" s="191">
        <v>17.851700623534001</v>
      </c>
      <c r="AD82" s="13"/>
      <c r="AE82" s="191"/>
      <c r="AF82" s="13">
        <v>25.808700000000002</v>
      </c>
      <c r="AG82" s="191">
        <v>17.937492124748601</v>
      </c>
      <c r="AH82" s="13">
        <v>39.2485</v>
      </c>
      <c r="AI82" s="191">
        <v>17.993031478909998</v>
      </c>
      <c r="AJ82" s="13">
        <v>43.007300000000008</v>
      </c>
      <c r="AK82" s="191">
        <v>17.948917811627297</v>
      </c>
      <c r="AL82" s="13">
        <v>35.696400000000004</v>
      </c>
      <c r="AM82" s="191">
        <v>17.377059115204901</v>
      </c>
      <c r="AN82" s="13">
        <v>55.707700000000003</v>
      </c>
      <c r="AO82" s="191">
        <v>17.609632061635999</v>
      </c>
      <c r="AP82" s="13"/>
      <c r="AQ82" s="191"/>
      <c r="AR82" s="13"/>
      <c r="AS82" s="191"/>
      <c r="AT82" s="13"/>
      <c r="AU82" s="191"/>
      <c r="AV82" s="13"/>
      <c r="AW82" s="191"/>
      <c r="AX82" s="13"/>
      <c r="AY82" s="191"/>
      <c r="AZ82" s="13"/>
      <c r="BA82" s="191"/>
      <c r="BB82" s="13"/>
      <c r="BC82" s="191"/>
    </row>
    <row r="83" spans="1:55" s="20" customFormat="1" ht="12.75" customHeight="1">
      <c r="A83" s="1229" t="s">
        <v>988</v>
      </c>
      <c r="B83" s="1229" t="s">
        <v>208</v>
      </c>
      <c r="C83" s="1229" t="s">
        <v>989</v>
      </c>
      <c r="D83" s="13">
        <f t="shared" si="2"/>
        <v>6920.1180000000004</v>
      </c>
      <c r="E83" s="191">
        <f t="shared" si="3"/>
        <v>26.490688302996144</v>
      </c>
      <c r="F83" s="13">
        <v>289.16270000000003</v>
      </c>
      <c r="G83" s="191">
        <v>27.242207044684502</v>
      </c>
      <c r="H83" s="13">
        <v>350.46749999999997</v>
      </c>
      <c r="I83" s="191">
        <v>27.6474542432608</v>
      </c>
      <c r="J83" s="13">
        <v>484.20489999999995</v>
      </c>
      <c r="K83" s="191">
        <v>27.446511664793103</v>
      </c>
      <c r="L83" s="13">
        <v>529.52330000000006</v>
      </c>
      <c r="M83" s="191">
        <v>27.317530095465099</v>
      </c>
      <c r="N83" s="13">
        <v>596.74459999999999</v>
      </c>
      <c r="O83" s="191">
        <v>27.130549746072298</v>
      </c>
      <c r="P83" s="13">
        <v>596.524</v>
      </c>
      <c r="Q83" s="191">
        <v>26.817798135531802</v>
      </c>
      <c r="R83" s="13">
        <v>665.01480000000015</v>
      </c>
      <c r="S83" s="191">
        <v>26.609869690118199</v>
      </c>
      <c r="T83" s="13">
        <v>718.22240000000011</v>
      </c>
      <c r="U83" s="191">
        <v>25.745283075270301</v>
      </c>
      <c r="V83" s="13">
        <v>727.44290000000012</v>
      </c>
      <c r="W83" s="191">
        <v>25.6614588567708</v>
      </c>
      <c r="X83" s="13">
        <v>762.95670000000018</v>
      </c>
      <c r="Y83" s="191">
        <v>25.078810486886098</v>
      </c>
      <c r="Z83" s="13">
        <v>617.46350000000007</v>
      </c>
      <c r="AA83" s="191">
        <v>25.204408492161903</v>
      </c>
      <c r="AB83" s="13">
        <v>582.39070000000004</v>
      </c>
      <c r="AC83" s="191">
        <v>25.986378104938797</v>
      </c>
      <c r="AD83" s="13"/>
      <c r="AE83" s="191"/>
      <c r="AF83" s="13">
        <v>365.74490000000003</v>
      </c>
      <c r="AG83" s="191">
        <v>26.554783361299101</v>
      </c>
      <c r="AH83" s="13">
        <v>482.9611000000001</v>
      </c>
      <c r="AI83" s="191">
        <v>26.170945194136799</v>
      </c>
      <c r="AJ83" s="13">
        <v>625.3329</v>
      </c>
      <c r="AK83" s="191">
        <v>26.373466393660102</v>
      </c>
      <c r="AL83" s="13">
        <v>810.779</v>
      </c>
      <c r="AM83" s="191">
        <v>26.078165691267301</v>
      </c>
      <c r="AN83" s="13">
        <v>891.12210000000005</v>
      </c>
      <c r="AO83" s="191">
        <v>25.914653054839494</v>
      </c>
      <c r="AP83" s="13"/>
      <c r="AQ83" s="191"/>
      <c r="AR83" s="13"/>
      <c r="AS83" s="191"/>
      <c r="AT83" s="13"/>
      <c r="AU83" s="191"/>
      <c r="AV83" s="13"/>
      <c r="AW83" s="191"/>
      <c r="AX83" s="13"/>
      <c r="AY83" s="191"/>
      <c r="AZ83" s="13"/>
      <c r="BA83" s="191"/>
      <c r="BB83" s="13"/>
      <c r="BC83" s="191"/>
    </row>
    <row r="84" spans="1:55" s="20" customFormat="1" ht="12.75" customHeight="1">
      <c r="A84" s="1229" t="s">
        <v>5008</v>
      </c>
      <c r="B84" s="1229" t="s">
        <v>5006</v>
      </c>
      <c r="C84" s="1229" t="s">
        <v>5007</v>
      </c>
      <c r="D84" s="13">
        <f t="shared" si="2"/>
        <v>481.32820000000009</v>
      </c>
      <c r="E84" s="191">
        <f t="shared" si="3"/>
        <v>18.304789170228023</v>
      </c>
      <c r="F84" s="13">
        <v>29.37</v>
      </c>
      <c r="G84" s="191">
        <v>16.661144024514801</v>
      </c>
      <c r="H84" s="13">
        <v>28.061</v>
      </c>
      <c r="I84" s="191">
        <v>17.778594490574097</v>
      </c>
      <c r="J84" s="13">
        <v>48.783999999999999</v>
      </c>
      <c r="K84" s="191">
        <v>17.222398737290899</v>
      </c>
      <c r="L84" s="13">
        <v>43.977800000000009</v>
      </c>
      <c r="M84" s="191">
        <v>18.123164050953001</v>
      </c>
      <c r="N84" s="13">
        <v>23.326000000000001</v>
      </c>
      <c r="O84" s="191">
        <v>21.022888622138399</v>
      </c>
      <c r="P84" s="13">
        <v>37.4604</v>
      </c>
      <c r="Q84" s="191">
        <v>16.789950134008198</v>
      </c>
      <c r="R84" s="13">
        <v>93.234000000000009</v>
      </c>
      <c r="S84" s="191">
        <v>14.355839178840299</v>
      </c>
      <c r="T84" s="13">
        <v>35.965000000000003</v>
      </c>
      <c r="U84" s="191">
        <v>18.517939663561798</v>
      </c>
      <c r="V84" s="13">
        <v>52.13</v>
      </c>
      <c r="W84" s="191">
        <v>20.043637061193198</v>
      </c>
      <c r="X84" s="13">
        <v>31.665000000000006</v>
      </c>
      <c r="Y84" s="191">
        <v>18.846556134533401</v>
      </c>
      <c r="Z84" s="13">
        <v>12.921000000000001</v>
      </c>
      <c r="AA84" s="191">
        <v>21.010861388437398</v>
      </c>
      <c r="AB84" s="13">
        <v>44.434000000000005</v>
      </c>
      <c r="AC84" s="191">
        <v>19.284496556690801</v>
      </c>
      <c r="AD84" s="13"/>
      <c r="AE84" s="191"/>
      <c r="AF84" s="13">
        <v>20.92</v>
      </c>
      <c r="AG84" s="191">
        <v>17.908107074569799</v>
      </c>
      <c r="AH84" s="13">
        <v>27.158000000000001</v>
      </c>
      <c r="AI84" s="191">
        <v>16.3083054716842</v>
      </c>
      <c r="AJ84" s="13">
        <v>17.1815</v>
      </c>
      <c r="AK84" s="191">
        <v>18.756011407618701</v>
      </c>
      <c r="AL84" s="13">
        <v>25.288200000000003</v>
      </c>
      <c r="AM84" s="191">
        <v>21.477029484107199</v>
      </c>
      <c r="AN84" s="13">
        <v>60.681200000000011</v>
      </c>
      <c r="AO84" s="191">
        <v>15.960982478922599</v>
      </c>
      <c r="AP84" s="13"/>
      <c r="AQ84" s="191"/>
      <c r="AR84" s="13"/>
      <c r="AS84" s="191"/>
      <c r="AT84" s="13"/>
      <c r="AU84" s="191"/>
      <c r="AV84" s="13"/>
      <c r="AW84" s="191"/>
      <c r="AX84" s="13"/>
      <c r="AY84" s="191"/>
      <c r="AZ84" s="13"/>
      <c r="BA84" s="191"/>
      <c r="BB84" s="13"/>
      <c r="BC84" s="191"/>
    </row>
    <row r="85" spans="1:55" s="20" customFormat="1" ht="12.75" customHeight="1">
      <c r="A85" s="1229" t="s">
        <v>990</v>
      </c>
      <c r="B85" s="1229" t="s">
        <v>209</v>
      </c>
      <c r="C85" s="1229" t="s">
        <v>991</v>
      </c>
      <c r="D85" s="13">
        <f t="shared" si="2"/>
        <v>2060.4205999999999</v>
      </c>
      <c r="E85" s="191">
        <f t="shared" si="3"/>
        <v>18.677002175910523</v>
      </c>
      <c r="F85" s="13">
        <v>94.798200000000008</v>
      </c>
      <c r="G85" s="191">
        <v>18.3493646187375</v>
      </c>
      <c r="H85" s="13">
        <v>133.85550000000001</v>
      </c>
      <c r="I85" s="191">
        <v>18.906778877222099</v>
      </c>
      <c r="J85" s="13">
        <v>150.02950000000001</v>
      </c>
      <c r="K85" s="191">
        <v>18.833141548828699</v>
      </c>
      <c r="L85" s="13">
        <v>136.51220000000001</v>
      </c>
      <c r="M85" s="191">
        <v>19.077890767272102</v>
      </c>
      <c r="N85" s="13">
        <v>152.29040000000001</v>
      </c>
      <c r="O85" s="191">
        <v>19.304719227213297</v>
      </c>
      <c r="P85" s="13">
        <v>355.0899</v>
      </c>
      <c r="Q85" s="191">
        <v>14.767152301431299</v>
      </c>
      <c r="R85" s="13">
        <v>162.3843</v>
      </c>
      <c r="S85" s="191">
        <v>18.048125945673299</v>
      </c>
      <c r="T85" s="13">
        <v>134.67789999999999</v>
      </c>
      <c r="U85" s="191">
        <v>19.119779963899099</v>
      </c>
      <c r="V85" s="13">
        <v>235.8691</v>
      </c>
      <c r="W85" s="191">
        <v>17.827612472341698</v>
      </c>
      <c r="X85" s="13">
        <v>154.2362</v>
      </c>
      <c r="Y85" s="191">
        <v>20.387022605588097</v>
      </c>
      <c r="Z85" s="13">
        <v>179.7885</v>
      </c>
      <c r="AA85" s="191">
        <v>19.034508291687196</v>
      </c>
      <c r="AB85" s="13">
        <v>170.88890000000001</v>
      </c>
      <c r="AC85" s="191">
        <v>20.467929491031899</v>
      </c>
      <c r="AD85" s="13"/>
      <c r="AE85" s="191"/>
      <c r="AF85" s="13">
        <v>111.92400000000002</v>
      </c>
      <c r="AG85" s="191">
        <v>18.8661329294879</v>
      </c>
      <c r="AH85" s="13">
        <v>184.3502</v>
      </c>
      <c r="AI85" s="191">
        <v>19.013622729999799</v>
      </c>
      <c r="AJ85" s="13">
        <v>109.631</v>
      </c>
      <c r="AK85" s="191">
        <v>21.944620508797701</v>
      </c>
      <c r="AL85" s="13">
        <v>150.02250000000001</v>
      </c>
      <c r="AM85" s="191">
        <v>21.173897648686001</v>
      </c>
      <c r="AN85" s="13">
        <v>186.9836</v>
      </c>
      <c r="AO85" s="191">
        <v>20.124075913609499</v>
      </c>
      <c r="AP85" s="13"/>
      <c r="AQ85" s="191"/>
      <c r="AR85" s="13"/>
      <c r="AS85" s="191"/>
      <c r="AT85" s="13"/>
      <c r="AU85" s="191"/>
      <c r="AV85" s="13"/>
      <c r="AW85" s="191"/>
      <c r="AX85" s="13"/>
      <c r="AY85" s="191"/>
      <c r="AZ85" s="13"/>
      <c r="BA85" s="191"/>
      <c r="BB85" s="13"/>
      <c r="BC85" s="191"/>
    </row>
    <row r="86" spans="1:55" s="27" customFormat="1" ht="12.75" customHeight="1">
      <c r="A86" s="1226" t="s">
        <v>4206</v>
      </c>
      <c r="B86" s="1226" t="s">
        <v>3960</v>
      </c>
      <c r="C86" s="1226" t="s">
        <v>4207</v>
      </c>
      <c r="D86" s="61">
        <f t="shared" si="2"/>
        <v>18673.705000000005</v>
      </c>
      <c r="E86" s="871">
        <f t="shared" si="3"/>
        <v>15.651371781227125</v>
      </c>
      <c r="F86" s="61">
        <v>1076.5162</v>
      </c>
      <c r="G86" s="871">
        <v>15.148046073064199</v>
      </c>
      <c r="H86" s="61">
        <v>1403.4063000000001</v>
      </c>
      <c r="I86" s="871">
        <v>15.489536380875599</v>
      </c>
      <c r="J86" s="61">
        <v>1459.7220000000002</v>
      </c>
      <c r="K86" s="871">
        <v>15.364541582575297</v>
      </c>
      <c r="L86" s="61">
        <v>2067.8811000000001</v>
      </c>
      <c r="M86" s="871">
        <v>14.482116887668299</v>
      </c>
      <c r="N86" s="61">
        <v>1624.2260000000001</v>
      </c>
      <c r="O86" s="871">
        <v>15.306936169597098</v>
      </c>
      <c r="P86" s="61">
        <v>1709.8239999999998</v>
      </c>
      <c r="Q86" s="871">
        <v>15.002132393743398</v>
      </c>
      <c r="R86" s="61">
        <v>1605.0762</v>
      </c>
      <c r="S86" s="871">
        <v>15.848245025999399</v>
      </c>
      <c r="T86" s="61">
        <v>1585.5537000000002</v>
      </c>
      <c r="U86" s="871">
        <v>15.610601216470901</v>
      </c>
      <c r="V86" s="61">
        <v>1455.7169000000001</v>
      </c>
      <c r="W86" s="871">
        <v>16.758342831631598</v>
      </c>
      <c r="X86" s="61">
        <v>1596.3831</v>
      </c>
      <c r="Y86" s="871">
        <v>16.874686499750602</v>
      </c>
      <c r="Z86" s="61">
        <v>1249.8568</v>
      </c>
      <c r="AA86" s="871">
        <v>17.167968889715997</v>
      </c>
      <c r="AB86" s="61">
        <v>1839.5427000000002</v>
      </c>
      <c r="AC86" s="871">
        <v>14.763307423633101</v>
      </c>
      <c r="AD86" s="61"/>
      <c r="AE86" s="871"/>
      <c r="AF86" s="61">
        <v>865.63130000000001</v>
      </c>
      <c r="AG86" s="871">
        <v>15.7854653049168</v>
      </c>
      <c r="AH86" s="61">
        <v>1592.8035</v>
      </c>
      <c r="AI86" s="871">
        <v>15.673642378359897</v>
      </c>
      <c r="AJ86" s="61">
        <v>1955.6679000000001</v>
      </c>
      <c r="AK86" s="871">
        <v>15.397654881485799</v>
      </c>
      <c r="AL86" s="61">
        <v>2322.4252000000001</v>
      </c>
      <c r="AM86" s="871">
        <v>15.542788436415499</v>
      </c>
      <c r="AN86" s="61">
        <v>2297.7851000000001</v>
      </c>
      <c r="AO86" s="871">
        <v>15.885874477121501</v>
      </c>
      <c r="AP86" s="61"/>
      <c r="AQ86" s="871"/>
      <c r="AR86" s="61"/>
      <c r="AS86" s="871"/>
      <c r="AT86" s="61"/>
      <c r="AU86" s="871"/>
      <c r="AV86" s="61"/>
      <c r="AW86" s="871"/>
      <c r="AX86" s="61"/>
      <c r="AY86" s="871"/>
      <c r="AZ86" s="61"/>
      <c r="BA86" s="871"/>
      <c r="BB86" s="61"/>
      <c r="BC86" s="871"/>
    </row>
    <row r="87" spans="1:55" s="20" customFormat="1" ht="12.75" customHeight="1">
      <c r="A87" s="1227" t="s">
        <v>976</v>
      </c>
      <c r="B87" s="1227" t="s">
        <v>204</v>
      </c>
      <c r="C87" s="1227" t="s">
        <v>977</v>
      </c>
      <c r="D87" s="13">
        <f t="shared" si="2"/>
        <v>1297.3332</v>
      </c>
      <c r="E87" s="191">
        <f t="shared" si="3"/>
        <v>13.552593227954716</v>
      </c>
      <c r="F87" s="13">
        <v>97.895600000000002</v>
      </c>
      <c r="G87" s="191">
        <v>10.998915354724799</v>
      </c>
      <c r="H87" s="13">
        <v>75.234999999999999</v>
      </c>
      <c r="I87" s="191">
        <v>12.719485611749899</v>
      </c>
      <c r="J87" s="13">
        <v>74.625</v>
      </c>
      <c r="K87" s="191">
        <v>12.412747068676699</v>
      </c>
      <c r="L87" s="13">
        <v>205.58320000000001</v>
      </c>
      <c r="M87" s="191">
        <v>10.9848856618634</v>
      </c>
      <c r="N87" s="13">
        <v>54.258000000000003</v>
      </c>
      <c r="O87" s="191">
        <v>13.621757528843698</v>
      </c>
      <c r="P87" s="13">
        <v>250.79400000000001</v>
      </c>
      <c r="Q87" s="191">
        <v>12.917286697448899</v>
      </c>
      <c r="R87" s="13">
        <v>310.8965</v>
      </c>
      <c r="S87" s="191">
        <v>12.266284760362401</v>
      </c>
      <c r="T87" s="13">
        <v>45.22</v>
      </c>
      <c r="U87" s="191">
        <v>16.793111455108399</v>
      </c>
      <c r="V87" s="13">
        <v>36.47</v>
      </c>
      <c r="W87" s="191">
        <v>14.2917466410749</v>
      </c>
      <c r="X87" s="13">
        <v>20.05</v>
      </c>
      <c r="Y87" s="191">
        <v>16.541147132169598</v>
      </c>
      <c r="Z87" s="13">
        <v>30.514200000000002</v>
      </c>
      <c r="AA87" s="191">
        <v>14.190154092193099</v>
      </c>
      <c r="AB87" s="13">
        <v>95.791700000000006</v>
      </c>
      <c r="AC87" s="191">
        <v>14.893596731240798</v>
      </c>
      <c r="AD87" s="13"/>
      <c r="AE87" s="191"/>
      <c r="AF87" s="13">
        <v>18.07</v>
      </c>
      <c r="AG87" s="191">
        <v>11.453790813502998</v>
      </c>
      <c r="AH87" s="13">
        <v>53.812000000000005</v>
      </c>
      <c r="AI87" s="191">
        <v>14.8930814688174</v>
      </c>
      <c r="AJ87" s="13">
        <v>69.579000000000008</v>
      </c>
      <c r="AK87" s="191">
        <v>13.252432486813598</v>
      </c>
      <c r="AL87" s="13">
        <v>238.30500000000001</v>
      </c>
      <c r="AM87" s="191">
        <v>12.311559556031099</v>
      </c>
      <c r="AN87" s="13">
        <v>51.978000000000002</v>
      </c>
      <c r="AO87" s="191">
        <v>14.0335622763477</v>
      </c>
      <c r="AP87" s="13"/>
      <c r="AQ87" s="191"/>
      <c r="AR87" s="13"/>
      <c r="AS87" s="191"/>
      <c r="AT87" s="13"/>
      <c r="AU87" s="191"/>
      <c r="AV87" s="13"/>
      <c r="AW87" s="191"/>
      <c r="AX87" s="13"/>
      <c r="AY87" s="191"/>
      <c r="AZ87" s="13"/>
      <c r="BA87" s="191"/>
      <c r="BB87" s="13"/>
      <c r="BC87" s="191"/>
    </row>
    <row r="88" spans="1:55" s="20" customFormat="1" ht="12.75" customHeight="1">
      <c r="A88" s="1228" t="s">
        <v>978</v>
      </c>
      <c r="B88" s="1228" t="s">
        <v>125</v>
      </c>
      <c r="C88" s="1228" t="s">
        <v>939</v>
      </c>
      <c r="D88" s="13">
        <f t="shared" si="2"/>
        <v>2681.3159000000001</v>
      </c>
      <c r="E88" s="191">
        <f t="shared" si="3"/>
        <v>15.079247655079428</v>
      </c>
      <c r="F88" s="13">
        <v>153.68100000000001</v>
      </c>
      <c r="G88" s="191">
        <v>14.763075266298399</v>
      </c>
      <c r="H88" s="13">
        <v>165.11600000000001</v>
      </c>
      <c r="I88" s="191">
        <v>16.197772111727499</v>
      </c>
      <c r="J88" s="13">
        <v>265.19900000000001</v>
      </c>
      <c r="K88" s="191">
        <v>13.132369277410499</v>
      </c>
      <c r="L88" s="13">
        <v>430.91500000000002</v>
      </c>
      <c r="M88" s="191">
        <v>12.659976909599298</v>
      </c>
      <c r="N88" s="13">
        <v>239.483</v>
      </c>
      <c r="O88" s="191">
        <v>14.584521239503399</v>
      </c>
      <c r="P88" s="13">
        <v>307.02100000000002</v>
      </c>
      <c r="Q88" s="191">
        <v>12.390205230261101</v>
      </c>
      <c r="R88" s="13">
        <v>119.43300000000001</v>
      </c>
      <c r="S88" s="191">
        <v>15.876217042190996</v>
      </c>
      <c r="T88" s="13">
        <v>167.82600000000002</v>
      </c>
      <c r="U88" s="191">
        <v>15.8776258744176</v>
      </c>
      <c r="V88" s="13">
        <v>234.43090000000001</v>
      </c>
      <c r="W88" s="191">
        <v>16.663450330139899</v>
      </c>
      <c r="X88" s="13">
        <v>188.85299999999998</v>
      </c>
      <c r="Y88" s="191">
        <v>15.5269172848724</v>
      </c>
      <c r="Z88" s="13">
        <v>219.45100000000002</v>
      </c>
      <c r="AA88" s="191">
        <v>16.924324610049599</v>
      </c>
      <c r="AB88" s="13">
        <v>189.90700000000001</v>
      </c>
      <c r="AC88" s="191">
        <v>16.354516684482402</v>
      </c>
      <c r="AD88" s="13"/>
      <c r="AE88" s="191"/>
      <c r="AF88" s="13">
        <v>164.5659</v>
      </c>
      <c r="AG88" s="191">
        <v>15.6410527636649</v>
      </c>
      <c r="AH88" s="13">
        <v>360.98050000000001</v>
      </c>
      <c r="AI88" s="191">
        <v>14.171760773781397</v>
      </c>
      <c r="AJ88" s="13">
        <v>474.26100000000008</v>
      </c>
      <c r="AK88" s="191">
        <v>13.790855921106699</v>
      </c>
      <c r="AL88" s="13">
        <v>679.32299999999998</v>
      </c>
      <c r="AM88" s="191">
        <v>14.054687681706598</v>
      </c>
      <c r="AN88" s="13">
        <v>443.58800000000002</v>
      </c>
      <c r="AO88" s="191">
        <v>15.802668061354201</v>
      </c>
      <c r="AP88" s="13"/>
      <c r="AQ88" s="191"/>
      <c r="AR88" s="13"/>
      <c r="AS88" s="191"/>
      <c r="AT88" s="13"/>
      <c r="AU88" s="191"/>
      <c r="AV88" s="13"/>
      <c r="AW88" s="191"/>
      <c r="AX88" s="13"/>
      <c r="AY88" s="191"/>
      <c r="AZ88" s="13"/>
      <c r="BA88" s="191"/>
      <c r="BB88" s="13"/>
      <c r="BC88" s="191"/>
    </row>
    <row r="89" spans="1:55" s="20" customFormat="1" ht="12.75" customHeight="1">
      <c r="A89" s="1227" t="s">
        <v>4909</v>
      </c>
      <c r="B89" s="1227" t="s">
        <v>4909</v>
      </c>
      <c r="C89" s="1227" t="s">
        <v>4911</v>
      </c>
      <c r="D89" s="13">
        <f t="shared" si="2"/>
        <v>277.61630000000002</v>
      </c>
      <c r="E89" s="191">
        <f t="shared" si="3"/>
        <v>21.437355468961751</v>
      </c>
      <c r="F89" s="13">
        <v>9.3550000000000004</v>
      </c>
      <c r="G89" s="191">
        <v>21.924056654195603</v>
      </c>
      <c r="H89" s="13">
        <v>23.358000000000001</v>
      </c>
      <c r="I89" s="191">
        <v>22.3858215600651</v>
      </c>
      <c r="J89" s="13">
        <v>21.954799999999999</v>
      </c>
      <c r="K89" s="191">
        <v>20.220451199737603</v>
      </c>
      <c r="L89" s="13">
        <v>19.66</v>
      </c>
      <c r="M89" s="191">
        <v>22.9560732451679</v>
      </c>
      <c r="N89" s="13">
        <v>26.892299999999999</v>
      </c>
      <c r="O89" s="191">
        <v>20.941221836733899</v>
      </c>
      <c r="P89" s="13">
        <v>21.758500000000005</v>
      </c>
      <c r="Q89" s="191">
        <v>20.839335661925197</v>
      </c>
      <c r="R89" s="13">
        <v>14.4716</v>
      </c>
      <c r="S89" s="191">
        <v>22.253405704966998</v>
      </c>
      <c r="T89" s="13">
        <v>19.2515</v>
      </c>
      <c r="U89" s="191">
        <v>21.511694153702297</v>
      </c>
      <c r="V89" s="13">
        <v>22.994399999999999</v>
      </c>
      <c r="W89" s="191">
        <v>21.371763472845597</v>
      </c>
      <c r="X89" s="13">
        <v>16.5943</v>
      </c>
      <c r="Y89" s="191">
        <v>22.454956340430098</v>
      </c>
      <c r="Z89" s="13">
        <v>39.643000000000001</v>
      </c>
      <c r="AA89" s="191">
        <v>20.244260777438601</v>
      </c>
      <c r="AB89" s="13">
        <v>41.682899999999997</v>
      </c>
      <c r="AC89" s="191">
        <v>20.145225020332099</v>
      </c>
      <c r="AD89" s="13"/>
      <c r="AE89" s="191"/>
      <c r="AF89" s="13">
        <v>32.2684</v>
      </c>
      <c r="AG89" s="191">
        <v>18.398529955002399</v>
      </c>
      <c r="AH89" s="13">
        <v>29.526500000000002</v>
      </c>
      <c r="AI89" s="191">
        <v>21.523954752510498</v>
      </c>
      <c r="AJ89" s="13">
        <v>94.349800000000002</v>
      </c>
      <c r="AK89" s="191">
        <v>18.3237054344577</v>
      </c>
      <c r="AL89" s="13">
        <v>40.160600000000002</v>
      </c>
      <c r="AM89" s="191">
        <v>21.178735277859399</v>
      </c>
      <c r="AN89" s="13">
        <v>44.791400000000003</v>
      </c>
      <c r="AO89" s="191">
        <v>21.401222288207101</v>
      </c>
      <c r="AP89" s="13"/>
      <c r="AQ89" s="191"/>
      <c r="AR89" s="13"/>
      <c r="AS89" s="191"/>
      <c r="AT89" s="13"/>
      <c r="AU89" s="191"/>
      <c r="AV89" s="13"/>
      <c r="AW89" s="191"/>
      <c r="AX89" s="13"/>
      <c r="AY89" s="191"/>
      <c r="AZ89" s="13"/>
      <c r="BA89" s="191"/>
      <c r="BB89" s="13"/>
      <c r="BC89" s="191"/>
    </row>
    <row r="90" spans="1:55" s="20" customFormat="1" ht="12.75" customHeight="1">
      <c r="A90" s="1227" t="s">
        <v>4910</v>
      </c>
      <c r="B90" s="1227" t="s">
        <v>103</v>
      </c>
      <c r="C90" s="1227" t="s">
        <v>5005</v>
      </c>
      <c r="D90" s="13" t="s">
        <v>11</v>
      </c>
      <c r="E90" s="13" t="s">
        <v>11</v>
      </c>
      <c r="F90" s="13" t="s">
        <v>11</v>
      </c>
      <c r="G90" s="13" t="s">
        <v>11</v>
      </c>
      <c r="H90" s="13" t="s">
        <v>11</v>
      </c>
      <c r="I90" s="13" t="s">
        <v>11</v>
      </c>
      <c r="J90" s="13" t="s">
        <v>11</v>
      </c>
      <c r="K90" s="13" t="s">
        <v>11</v>
      </c>
      <c r="L90" s="13" t="s">
        <v>11</v>
      </c>
      <c r="M90" s="13" t="s">
        <v>11</v>
      </c>
      <c r="N90" s="13" t="s">
        <v>11</v>
      </c>
      <c r="O90" s="13" t="s">
        <v>11</v>
      </c>
      <c r="P90" s="13" t="s">
        <v>11</v>
      </c>
      <c r="Q90" s="13" t="s">
        <v>11</v>
      </c>
      <c r="R90" s="13" t="s">
        <v>11</v>
      </c>
      <c r="S90" s="13" t="s">
        <v>11</v>
      </c>
      <c r="T90" s="13" t="s">
        <v>11</v>
      </c>
      <c r="U90" s="13" t="s">
        <v>11</v>
      </c>
      <c r="V90" s="13" t="s">
        <v>11</v>
      </c>
      <c r="W90" s="13" t="s">
        <v>11</v>
      </c>
      <c r="X90" s="13" t="s">
        <v>11</v>
      </c>
      <c r="Y90" s="13" t="s">
        <v>11</v>
      </c>
      <c r="Z90" s="13" t="s">
        <v>11</v>
      </c>
      <c r="AA90" s="13" t="s">
        <v>11</v>
      </c>
      <c r="AB90" s="13" t="s">
        <v>11</v>
      </c>
      <c r="AC90" s="13" t="s">
        <v>11</v>
      </c>
      <c r="AD90" s="13"/>
      <c r="AE90" s="13"/>
      <c r="AF90" s="13" t="s">
        <v>11</v>
      </c>
      <c r="AG90" s="13" t="s">
        <v>11</v>
      </c>
      <c r="AH90" s="13" t="s">
        <v>11</v>
      </c>
      <c r="AI90" s="13" t="s">
        <v>11</v>
      </c>
      <c r="AJ90" s="13" t="s">
        <v>11</v>
      </c>
      <c r="AK90" s="191" t="s">
        <v>11</v>
      </c>
      <c r="AL90" s="191" t="s">
        <v>11</v>
      </c>
      <c r="AM90" s="191" t="s">
        <v>11</v>
      </c>
      <c r="AN90" s="191" t="s">
        <v>11</v>
      </c>
      <c r="AO90" s="191" t="s">
        <v>11</v>
      </c>
      <c r="AP90" s="13"/>
      <c r="AQ90" s="13"/>
      <c r="AR90" s="13"/>
      <c r="AS90" s="13"/>
      <c r="AT90" s="13"/>
      <c r="AU90" s="13"/>
      <c r="AV90" s="13"/>
      <c r="AW90" s="13"/>
      <c r="AX90" s="13"/>
      <c r="AY90" s="13"/>
      <c r="AZ90" s="13"/>
      <c r="BA90" s="13"/>
      <c r="BB90" s="13"/>
      <c r="BC90" s="13"/>
    </row>
    <row r="91" spans="1:55" s="20" customFormat="1" ht="12.75" customHeight="1">
      <c r="A91" s="1227" t="s">
        <v>980</v>
      </c>
      <c r="B91" s="1227" t="s">
        <v>205</v>
      </c>
      <c r="C91" s="1227" t="s">
        <v>981</v>
      </c>
      <c r="D91" s="13">
        <f t="shared" ref="D91:D97" si="4">F91+H91+J91+L91+N91+P91+R91+T91+V91+X91+Z91+AB91</f>
        <v>4081.4899000000005</v>
      </c>
      <c r="E91" s="191">
        <f t="shared" ref="E91:E97" si="5">AVERAGE(G91,I91,K91,M91,O91,Q91,S91,U91,W91,Y91,AA91,AC91)</f>
        <v>16.965145287221333</v>
      </c>
      <c r="F91" s="13">
        <v>323.82800000000003</v>
      </c>
      <c r="G91" s="191">
        <v>16.477590081771801</v>
      </c>
      <c r="H91" s="13">
        <v>368.46809999999999</v>
      </c>
      <c r="I91" s="191">
        <v>17.105432367143901</v>
      </c>
      <c r="J91" s="13">
        <v>415.53460000000001</v>
      </c>
      <c r="K91" s="191">
        <v>16.532579130594698</v>
      </c>
      <c r="L91" s="13">
        <v>533.72339999999997</v>
      </c>
      <c r="M91" s="191">
        <v>15.9149491609324</v>
      </c>
      <c r="N91" s="13">
        <v>234.06570000000002</v>
      </c>
      <c r="O91" s="191">
        <v>17.592307258175797</v>
      </c>
      <c r="P91" s="13">
        <v>251.47099999999998</v>
      </c>
      <c r="Q91" s="191">
        <v>16.409271208210903</v>
      </c>
      <c r="R91" s="13">
        <v>277.82620000000003</v>
      </c>
      <c r="S91" s="191">
        <v>17.263584568338</v>
      </c>
      <c r="T91" s="13">
        <v>320.50890000000004</v>
      </c>
      <c r="U91" s="191">
        <v>16.416047757176198</v>
      </c>
      <c r="V91" s="13">
        <v>316.77160000000003</v>
      </c>
      <c r="W91" s="191">
        <v>17.803318940208001</v>
      </c>
      <c r="X91" s="13">
        <v>439.76710000000008</v>
      </c>
      <c r="Y91" s="191">
        <v>17.051960364929496</v>
      </c>
      <c r="Z91" s="13">
        <v>254.5164</v>
      </c>
      <c r="AA91" s="191">
        <v>18.080642296527799</v>
      </c>
      <c r="AB91" s="13">
        <v>345.00890000000004</v>
      </c>
      <c r="AC91" s="191">
        <v>16.934060312646999</v>
      </c>
      <c r="AD91" s="13"/>
      <c r="AE91" s="191"/>
      <c r="AF91" s="13">
        <v>229.97200000000001</v>
      </c>
      <c r="AG91" s="191">
        <v>17.378219087541098</v>
      </c>
      <c r="AH91" s="13">
        <v>372.42490000000004</v>
      </c>
      <c r="AI91" s="191">
        <v>16.694278140371402</v>
      </c>
      <c r="AJ91" s="13">
        <v>415.37600000000003</v>
      </c>
      <c r="AK91" s="191">
        <v>17.436834304341097</v>
      </c>
      <c r="AL91" s="13">
        <v>468.33340000000004</v>
      </c>
      <c r="AM91" s="191">
        <v>16.728101882120697</v>
      </c>
      <c r="AN91" s="13">
        <v>444.50740000000008</v>
      </c>
      <c r="AO91" s="191">
        <v>16.518847459007404</v>
      </c>
      <c r="AP91" s="13"/>
      <c r="AQ91" s="191"/>
      <c r="AR91" s="13"/>
      <c r="AS91" s="191"/>
      <c r="AT91" s="13"/>
      <c r="AU91" s="191"/>
      <c r="AV91" s="13"/>
      <c r="AW91" s="191"/>
      <c r="AX91" s="13"/>
      <c r="AY91" s="191"/>
      <c r="AZ91" s="13"/>
      <c r="BA91" s="191"/>
      <c r="BB91" s="13"/>
      <c r="BC91" s="191"/>
    </row>
    <row r="92" spans="1:55" s="20" customFormat="1" ht="12.75" customHeight="1">
      <c r="A92" s="1227" t="s">
        <v>982</v>
      </c>
      <c r="B92" s="1227" t="s">
        <v>206</v>
      </c>
      <c r="C92" s="1227" t="s">
        <v>983</v>
      </c>
      <c r="D92" s="13">
        <f>J92+L92+N92+P92+R92+T92+V92+X92+Z92+AB92</f>
        <v>60.519999999999996</v>
      </c>
      <c r="E92" s="13">
        <f t="shared" si="5"/>
        <v>11.58858536585366</v>
      </c>
      <c r="F92" s="13" t="s">
        <v>11</v>
      </c>
      <c r="G92" s="13" t="s">
        <v>11</v>
      </c>
      <c r="H92" s="13" t="s">
        <v>11</v>
      </c>
      <c r="I92" s="13" t="s">
        <v>11</v>
      </c>
      <c r="J92" s="13">
        <v>2</v>
      </c>
      <c r="K92" s="191">
        <v>6</v>
      </c>
      <c r="L92" s="13">
        <v>8</v>
      </c>
      <c r="M92" s="191">
        <v>6</v>
      </c>
      <c r="N92" s="13">
        <v>2</v>
      </c>
      <c r="O92" s="191">
        <v>6</v>
      </c>
      <c r="P92" s="13">
        <v>4.5600000000000005</v>
      </c>
      <c r="Q92" s="191">
        <v>14</v>
      </c>
      <c r="R92" s="13">
        <v>1</v>
      </c>
      <c r="S92" s="191">
        <v>14</v>
      </c>
      <c r="T92" s="13">
        <v>1</v>
      </c>
      <c r="U92" s="191">
        <v>14</v>
      </c>
      <c r="V92" s="13">
        <v>6.4</v>
      </c>
      <c r="W92" s="191">
        <v>14</v>
      </c>
      <c r="X92" s="13">
        <v>18.46</v>
      </c>
      <c r="Y92" s="191">
        <v>12.24</v>
      </c>
      <c r="Z92" s="13">
        <v>2.0499999999999998</v>
      </c>
      <c r="AA92" s="191">
        <v>19.365853658536601</v>
      </c>
      <c r="AB92" s="13">
        <v>15.05</v>
      </c>
      <c r="AC92" s="191">
        <v>10.28</v>
      </c>
      <c r="AD92" s="13"/>
      <c r="AE92" s="191"/>
      <c r="AF92" s="13">
        <v>0.7</v>
      </c>
      <c r="AG92" s="191">
        <v>14</v>
      </c>
      <c r="AH92" s="191" t="s">
        <v>11</v>
      </c>
      <c r="AI92" s="191" t="s">
        <v>11</v>
      </c>
      <c r="AJ92" s="13">
        <v>81.900000000000006</v>
      </c>
      <c r="AK92" s="191">
        <v>6.37</v>
      </c>
      <c r="AL92" s="13">
        <v>45.108800000000002</v>
      </c>
      <c r="AM92" s="191">
        <v>6</v>
      </c>
      <c r="AN92" s="13">
        <v>15.7</v>
      </c>
      <c r="AO92" s="191">
        <v>6</v>
      </c>
      <c r="AP92" s="13"/>
      <c r="AQ92" s="191"/>
      <c r="AR92" s="13"/>
      <c r="AS92" s="191"/>
      <c r="AT92" s="13"/>
      <c r="AU92" s="191"/>
      <c r="AV92" s="13"/>
      <c r="AW92" s="191"/>
      <c r="AX92" s="13"/>
      <c r="AY92" s="191"/>
      <c r="AZ92" s="13"/>
      <c r="BA92" s="191"/>
      <c r="BB92" s="13"/>
      <c r="BC92" s="191"/>
    </row>
    <row r="93" spans="1:55" s="20" customFormat="1" ht="12.75" customHeight="1">
      <c r="A93" s="1227" t="s">
        <v>984</v>
      </c>
      <c r="B93" s="1227" t="s">
        <v>141</v>
      </c>
      <c r="C93" s="1227" t="s">
        <v>985</v>
      </c>
      <c r="D93" s="13">
        <f t="shared" si="4"/>
        <v>1748.0556999999999</v>
      </c>
      <c r="E93" s="191">
        <f t="shared" si="5"/>
        <v>15.584638837716765</v>
      </c>
      <c r="F93" s="13">
        <v>50.449199999999998</v>
      </c>
      <c r="G93" s="191">
        <v>15.143468082744597</v>
      </c>
      <c r="H93" s="13">
        <v>76.710300000000004</v>
      </c>
      <c r="I93" s="191">
        <v>16.5125884138114</v>
      </c>
      <c r="J93" s="13">
        <v>77.926000000000002</v>
      </c>
      <c r="K93" s="191">
        <v>16.170111644380597</v>
      </c>
      <c r="L93" s="13">
        <v>190.74899999999997</v>
      </c>
      <c r="M93" s="191">
        <v>13.5965534288515</v>
      </c>
      <c r="N93" s="13">
        <v>216.69</v>
      </c>
      <c r="O93" s="191">
        <v>15.301961419539401</v>
      </c>
      <c r="P93" s="13">
        <v>146.46100000000001</v>
      </c>
      <c r="Q93" s="191">
        <v>15.0236127023576</v>
      </c>
      <c r="R93" s="13">
        <v>184.38029999999998</v>
      </c>
      <c r="S93" s="191">
        <v>16.171521274235896</v>
      </c>
      <c r="T93" s="13">
        <v>166.8887</v>
      </c>
      <c r="U93" s="191">
        <v>14.5464410112848</v>
      </c>
      <c r="V93" s="13">
        <v>117.93630000000002</v>
      </c>
      <c r="W93" s="191">
        <v>14.996976308397</v>
      </c>
      <c r="X93" s="13">
        <v>220.4025</v>
      </c>
      <c r="Y93" s="191">
        <v>18.644561876566701</v>
      </c>
      <c r="Z93" s="13">
        <v>48.298999999999999</v>
      </c>
      <c r="AA93" s="191">
        <v>17.338306797242197</v>
      </c>
      <c r="AB93" s="13">
        <v>251.16340000000002</v>
      </c>
      <c r="AC93" s="191">
        <v>13.569563093189499</v>
      </c>
      <c r="AD93" s="13"/>
      <c r="AE93" s="191"/>
      <c r="AF93" s="13">
        <v>31.518800000000002</v>
      </c>
      <c r="AG93" s="191">
        <v>16.443704836478503</v>
      </c>
      <c r="AH93" s="13">
        <v>79.64</v>
      </c>
      <c r="AI93" s="191">
        <v>16.0299379708689</v>
      </c>
      <c r="AJ93" s="13">
        <v>158.72040000000001</v>
      </c>
      <c r="AK93" s="191">
        <v>14.481077448141498</v>
      </c>
      <c r="AL93" s="13">
        <v>140.88200000000001</v>
      </c>
      <c r="AM93" s="191">
        <v>16.055246518362903</v>
      </c>
      <c r="AN93" s="13">
        <v>200.93430000000001</v>
      </c>
      <c r="AO93" s="191">
        <v>15.606857510141399</v>
      </c>
      <c r="AP93" s="13"/>
      <c r="AQ93" s="191"/>
      <c r="AR93" s="13"/>
      <c r="AS93" s="191"/>
      <c r="AT93" s="13"/>
      <c r="AU93" s="191"/>
      <c r="AV93" s="13"/>
      <c r="AW93" s="191"/>
      <c r="AX93" s="13"/>
      <c r="AY93" s="191"/>
      <c r="AZ93" s="13"/>
      <c r="BA93" s="191"/>
      <c r="BB93" s="13"/>
      <c r="BC93" s="191"/>
    </row>
    <row r="94" spans="1:55" s="20" customFormat="1" ht="12.75" customHeight="1">
      <c r="A94" s="1227" t="s">
        <v>986</v>
      </c>
      <c r="B94" s="1227" t="s">
        <v>207</v>
      </c>
      <c r="C94" s="1227" t="s">
        <v>987</v>
      </c>
      <c r="D94" s="13">
        <f t="shared" si="4"/>
        <v>4385.7036000000007</v>
      </c>
      <c r="E94" s="191">
        <f t="shared" si="5"/>
        <v>14.184411815947149</v>
      </c>
      <c r="F94" s="13">
        <v>270.00659999999999</v>
      </c>
      <c r="G94" s="191">
        <v>12.932050901718702</v>
      </c>
      <c r="H94" s="13">
        <v>419.59090000000003</v>
      </c>
      <c r="I94" s="191">
        <v>12.501256681210201</v>
      </c>
      <c r="J94" s="13">
        <v>309.67970000000003</v>
      </c>
      <c r="K94" s="191">
        <v>13.718335318717999</v>
      </c>
      <c r="L94" s="13">
        <v>394.12900000000002</v>
      </c>
      <c r="M94" s="191">
        <v>13.754021817729701</v>
      </c>
      <c r="N94" s="13">
        <v>356.39320000000009</v>
      </c>
      <c r="O94" s="191">
        <v>14.338349129556899</v>
      </c>
      <c r="P94" s="13">
        <v>333.84249999999997</v>
      </c>
      <c r="Q94" s="191">
        <v>14.993243313838098</v>
      </c>
      <c r="R94" s="13">
        <v>333.37520000000006</v>
      </c>
      <c r="S94" s="191">
        <v>15.4269672219169</v>
      </c>
      <c r="T94" s="13">
        <v>312.51650000000001</v>
      </c>
      <c r="U94" s="191">
        <v>14.3804126118141</v>
      </c>
      <c r="V94" s="13">
        <v>346.65660000000003</v>
      </c>
      <c r="W94" s="191">
        <v>14.920194195062198</v>
      </c>
      <c r="X94" s="13">
        <v>334.93340000000006</v>
      </c>
      <c r="Y94" s="191">
        <v>15.750281178287999</v>
      </c>
      <c r="Z94" s="13">
        <v>366.06020000000007</v>
      </c>
      <c r="AA94" s="191">
        <v>15.443485945754299</v>
      </c>
      <c r="AB94" s="13">
        <v>608.51980000000003</v>
      </c>
      <c r="AC94" s="191">
        <v>12.054343475758699</v>
      </c>
      <c r="AD94" s="13"/>
      <c r="AE94" s="191"/>
      <c r="AF94" s="13">
        <v>244.4975</v>
      </c>
      <c r="AG94" s="191">
        <v>12.368693103201499</v>
      </c>
      <c r="AH94" s="13">
        <v>400.69480000000004</v>
      </c>
      <c r="AI94" s="191">
        <v>13.385603089932799</v>
      </c>
      <c r="AJ94" s="13">
        <v>307.4547</v>
      </c>
      <c r="AK94" s="191">
        <v>14.024954098928998</v>
      </c>
      <c r="AL94" s="13">
        <v>316.25110000000001</v>
      </c>
      <c r="AM94" s="191">
        <v>15.5228500928534</v>
      </c>
      <c r="AN94" s="13">
        <v>471.31900000000002</v>
      </c>
      <c r="AO94" s="191">
        <v>13.809450845393499</v>
      </c>
      <c r="AP94" s="13"/>
      <c r="AQ94" s="191"/>
      <c r="AR94" s="13"/>
      <c r="AS94" s="191"/>
      <c r="AT94" s="13"/>
      <c r="AU94" s="191"/>
      <c r="AV94" s="13"/>
      <c r="AW94" s="191"/>
      <c r="AX94" s="13"/>
      <c r="AY94" s="191"/>
      <c r="AZ94" s="13"/>
      <c r="BA94" s="191"/>
      <c r="BB94" s="13"/>
      <c r="BC94" s="191"/>
    </row>
    <row r="95" spans="1:55" s="20" customFormat="1" ht="12.75" customHeight="1">
      <c r="A95" s="1229" t="s">
        <v>988</v>
      </c>
      <c r="B95" s="1229" t="s">
        <v>208</v>
      </c>
      <c r="C95" s="1229" t="s">
        <v>989</v>
      </c>
      <c r="D95" s="13">
        <f t="shared" si="4"/>
        <v>1689.1925000000001</v>
      </c>
      <c r="E95" s="191">
        <f t="shared" si="5"/>
        <v>19.466213203765442</v>
      </c>
      <c r="F95" s="13">
        <v>58.562000000000005</v>
      </c>
      <c r="G95" s="191">
        <v>20.552551142378999</v>
      </c>
      <c r="H95" s="13">
        <v>102.77390000000001</v>
      </c>
      <c r="I95" s="191">
        <v>19.761988102037598</v>
      </c>
      <c r="J95" s="13">
        <v>120.5309</v>
      </c>
      <c r="K95" s="191">
        <v>20.2143190999155</v>
      </c>
      <c r="L95" s="13">
        <v>166.30740000000003</v>
      </c>
      <c r="M95" s="191">
        <v>18.8761859183656</v>
      </c>
      <c r="N95" s="13">
        <v>153.4753</v>
      </c>
      <c r="O95" s="191">
        <v>19.219241669506399</v>
      </c>
      <c r="P95" s="13">
        <v>169.3229</v>
      </c>
      <c r="Q95" s="191">
        <v>18.781708398568696</v>
      </c>
      <c r="R95" s="13">
        <v>175.78749999999999</v>
      </c>
      <c r="S95" s="191">
        <v>18.771239172296099</v>
      </c>
      <c r="T95" s="13">
        <v>157.5017</v>
      </c>
      <c r="U95" s="191">
        <v>18.974126863392598</v>
      </c>
      <c r="V95" s="13">
        <v>210.95260000000002</v>
      </c>
      <c r="W95" s="191">
        <v>19.490301897203398</v>
      </c>
      <c r="X95" s="13">
        <v>122.54340000000001</v>
      </c>
      <c r="Y95" s="191">
        <v>19.557337710558102</v>
      </c>
      <c r="Z95" s="13">
        <v>125.916</v>
      </c>
      <c r="AA95" s="191">
        <v>20.154532458146701</v>
      </c>
      <c r="AB95" s="13">
        <v>125.51889999999999</v>
      </c>
      <c r="AC95" s="191">
        <v>19.241026012815599</v>
      </c>
      <c r="AD95" s="13"/>
      <c r="AE95" s="191"/>
      <c r="AF95" s="13">
        <v>79.787800000000004</v>
      </c>
      <c r="AG95" s="191">
        <v>19.649308340372798</v>
      </c>
      <c r="AH95" s="13">
        <v>106.3378</v>
      </c>
      <c r="AI95" s="191">
        <v>19.913345752874303</v>
      </c>
      <c r="AJ95" s="13">
        <v>144.7612</v>
      </c>
      <c r="AK95" s="191">
        <v>20.877811029474699</v>
      </c>
      <c r="AL95" s="13">
        <v>204.84950000000001</v>
      </c>
      <c r="AM95" s="191">
        <v>19.588461060437098</v>
      </c>
      <c r="AN95" s="13">
        <v>274.35520000000002</v>
      </c>
      <c r="AO95" s="191">
        <v>19.5848521478725</v>
      </c>
      <c r="AP95" s="13"/>
      <c r="AQ95" s="191"/>
      <c r="AR95" s="13"/>
      <c r="AS95" s="191"/>
      <c r="AT95" s="13"/>
      <c r="AU95" s="191"/>
      <c r="AV95" s="13"/>
      <c r="AW95" s="191"/>
      <c r="AX95" s="13"/>
      <c r="AY95" s="191"/>
      <c r="AZ95" s="13"/>
      <c r="BA95" s="191"/>
      <c r="BB95" s="13"/>
      <c r="BC95" s="191"/>
    </row>
    <row r="96" spans="1:55" s="20" customFormat="1" ht="12.75" customHeight="1">
      <c r="A96" s="1229" t="s">
        <v>5008</v>
      </c>
      <c r="B96" s="1229" t="s">
        <v>5006</v>
      </c>
      <c r="C96" s="1229" t="s">
        <v>5007</v>
      </c>
      <c r="D96" s="13">
        <f t="shared" si="4"/>
        <v>504.46680000000003</v>
      </c>
      <c r="E96" s="191">
        <f t="shared" si="5"/>
        <v>17.018567332582467</v>
      </c>
      <c r="F96" s="13">
        <v>39.71</v>
      </c>
      <c r="G96" s="191">
        <v>18.5677537144296</v>
      </c>
      <c r="H96" s="13">
        <v>39.166800000000002</v>
      </c>
      <c r="I96" s="191">
        <v>16.164605941766997</v>
      </c>
      <c r="J96" s="13">
        <v>48.58</v>
      </c>
      <c r="K96" s="191">
        <v>15.0414182791272</v>
      </c>
      <c r="L96" s="13">
        <v>17.768000000000001</v>
      </c>
      <c r="M96" s="191">
        <v>20.500914565510996</v>
      </c>
      <c r="N96" s="13">
        <v>61.380800000000001</v>
      </c>
      <c r="O96" s="191">
        <v>11.327630138414598</v>
      </c>
      <c r="P96" s="13">
        <v>51.966200000000001</v>
      </c>
      <c r="Q96" s="191">
        <v>17.877166696814498</v>
      </c>
      <c r="R96" s="13">
        <v>44.988600000000005</v>
      </c>
      <c r="S96" s="191">
        <v>17.173328309838499</v>
      </c>
      <c r="T96" s="13">
        <v>18.510000000000002</v>
      </c>
      <c r="U96" s="191">
        <v>19.301480280929198</v>
      </c>
      <c r="V96" s="13">
        <v>18.586000000000002</v>
      </c>
      <c r="W96" s="191">
        <v>18.953980415366399</v>
      </c>
      <c r="X96" s="13">
        <v>67.451999999999998</v>
      </c>
      <c r="Y96" s="191">
        <v>16.590914279784098</v>
      </c>
      <c r="Z96" s="13">
        <v>41.755000000000003</v>
      </c>
      <c r="AA96" s="191">
        <v>18.367904442581697</v>
      </c>
      <c r="AB96" s="13">
        <v>54.603400000000001</v>
      </c>
      <c r="AC96" s="191">
        <v>14.3557109264258</v>
      </c>
      <c r="AD96" s="13"/>
      <c r="AE96" s="191"/>
      <c r="AF96" s="13">
        <v>12.357700000000001</v>
      </c>
      <c r="AG96" s="191">
        <v>19.524138796054302</v>
      </c>
      <c r="AH96" s="13">
        <v>61.41</v>
      </c>
      <c r="AI96" s="191">
        <v>16.234225696140701</v>
      </c>
      <c r="AJ96" s="13">
        <v>29.390300000000003</v>
      </c>
      <c r="AK96" s="191">
        <v>16.507676001946198</v>
      </c>
      <c r="AL96" s="13">
        <v>78.839200000000005</v>
      </c>
      <c r="AM96" s="191">
        <v>17.701499203441898</v>
      </c>
      <c r="AN96" s="13">
        <v>85.280400000000014</v>
      </c>
      <c r="AO96" s="191">
        <v>16.096902523909399</v>
      </c>
      <c r="AP96" s="13"/>
      <c r="AQ96" s="191"/>
      <c r="AR96" s="13"/>
      <c r="AS96" s="191"/>
      <c r="AT96" s="13"/>
      <c r="AU96" s="191"/>
      <c r="AV96" s="13"/>
      <c r="AW96" s="191"/>
      <c r="AX96" s="13"/>
      <c r="AY96" s="191"/>
      <c r="AZ96" s="13"/>
      <c r="BA96" s="191"/>
      <c r="BB96" s="13"/>
      <c r="BC96" s="191"/>
    </row>
    <row r="97" spans="1:55" s="20" customFormat="1" ht="12.75" customHeight="1" thickBot="1">
      <c r="A97" s="1230" t="s">
        <v>990</v>
      </c>
      <c r="B97" s="1230" t="s">
        <v>209</v>
      </c>
      <c r="C97" s="1230" t="s">
        <v>991</v>
      </c>
      <c r="D97" s="146">
        <f t="shared" si="4"/>
        <v>1948.0111000000004</v>
      </c>
      <c r="E97" s="208">
        <f t="shared" si="5"/>
        <v>15.986214996747899</v>
      </c>
      <c r="F97" s="146">
        <v>73.028800000000004</v>
      </c>
      <c r="G97" s="208">
        <v>16.759468483666698</v>
      </c>
      <c r="H97" s="146">
        <v>132.9873</v>
      </c>
      <c r="I97" s="208">
        <v>15.826513411431</v>
      </c>
      <c r="J97" s="146">
        <v>123.69200000000001</v>
      </c>
      <c r="K97" s="208">
        <v>16.311871745949599</v>
      </c>
      <c r="L97" s="146">
        <v>101.04610000000001</v>
      </c>
      <c r="M97" s="208">
        <v>17.043896201832599</v>
      </c>
      <c r="N97" s="146">
        <v>279.58770000000004</v>
      </c>
      <c r="O97" s="208">
        <v>13.8286703027351</v>
      </c>
      <c r="P97" s="146">
        <v>172.62690000000003</v>
      </c>
      <c r="Q97" s="208">
        <v>15.3435494062629</v>
      </c>
      <c r="R97" s="146">
        <v>142.91730000000001</v>
      </c>
      <c r="S97" s="208">
        <v>16.783144916675603</v>
      </c>
      <c r="T97" s="146">
        <v>376.3304</v>
      </c>
      <c r="U97" s="208">
        <v>14.2701235510073</v>
      </c>
      <c r="V97" s="146">
        <v>144.51850000000002</v>
      </c>
      <c r="W97" s="208">
        <v>16.208708822745898</v>
      </c>
      <c r="X97" s="146">
        <v>167.32740000000001</v>
      </c>
      <c r="Y97" s="208">
        <v>15.996945580938901</v>
      </c>
      <c r="Z97" s="146">
        <v>121.652</v>
      </c>
      <c r="AA97" s="208">
        <v>17.023804697004596</v>
      </c>
      <c r="AB97" s="146">
        <v>112.2967</v>
      </c>
      <c r="AC97" s="208">
        <v>16.437882840724598</v>
      </c>
      <c r="AD97" s="146"/>
      <c r="AE97" s="208"/>
      <c r="AF97" s="146">
        <v>51.8932</v>
      </c>
      <c r="AG97" s="208">
        <v>17.959869192880795</v>
      </c>
      <c r="AH97" s="146">
        <v>127.977</v>
      </c>
      <c r="AI97" s="208">
        <v>19.068533720902998</v>
      </c>
      <c r="AJ97" s="146">
        <v>179.87550000000002</v>
      </c>
      <c r="AK97" s="208">
        <v>16.894000850588299</v>
      </c>
      <c r="AL97" s="146">
        <v>110.37260000000001</v>
      </c>
      <c r="AM97" s="208">
        <v>18.850514076863298</v>
      </c>
      <c r="AN97" s="146">
        <v>265.33140000000003</v>
      </c>
      <c r="AO97" s="208">
        <v>14.988458753845201</v>
      </c>
      <c r="AP97" s="146"/>
      <c r="AQ97" s="208"/>
      <c r="AR97" s="146"/>
      <c r="AS97" s="208"/>
      <c r="AT97" s="146"/>
      <c r="AU97" s="208"/>
      <c r="AV97" s="146"/>
      <c r="AW97" s="208"/>
      <c r="AX97" s="146"/>
      <c r="AY97" s="208"/>
      <c r="AZ97" s="146"/>
      <c r="BA97" s="208"/>
      <c r="BB97" s="146"/>
      <c r="BC97" s="208"/>
    </row>
    <row r="98" spans="1:55" s="20" customFormat="1" ht="5.0999999999999996" customHeight="1">
      <c r="A98" s="95"/>
      <c r="B98" s="95"/>
      <c r="C98" s="95"/>
      <c r="D98" s="95"/>
      <c r="E98" s="95"/>
      <c r="F98" s="95"/>
      <c r="G98" s="212"/>
      <c r="H98" s="212"/>
      <c r="I98" s="212"/>
      <c r="J98" s="212"/>
      <c r="K98" s="212"/>
      <c r="L98" s="212"/>
      <c r="M98" s="212"/>
      <c r="N98" s="212"/>
      <c r="O98" s="212"/>
      <c r="P98" s="212"/>
      <c r="Q98" s="212"/>
      <c r="R98" s="212"/>
      <c r="S98" s="212"/>
      <c r="T98" s="212"/>
      <c r="U98" s="212"/>
      <c r="V98" s="212"/>
      <c r="W98" s="212"/>
      <c r="X98" s="212"/>
      <c r="Y98" s="212"/>
      <c r="Z98" s="212"/>
      <c r="AA98" s="212"/>
      <c r="AB98" s="212"/>
      <c r="AC98" s="95"/>
      <c r="AD98" s="95"/>
      <c r="AE98" s="95"/>
      <c r="AF98" s="95"/>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95"/>
    </row>
    <row r="99" spans="1:55" s="20" customFormat="1" ht="12.75" customHeight="1">
      <c r="A99" s="95" t="s">
        <v>2543</v>
      </c>
      <c r="B99" s="95" t="s">
        <v>2544</v>
      </c>
      <c r="C99" s="95" t="s">
        <v>2545</v>
      </c>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row>
  </sheetData>
  <mergeCells count="31">
    <mergeCell ref="A6:A10"/>
    <mergeCell ref="B6:B10"/>
    <mergeCell ref="C6:C10"/>
    <mergeCell ref="F6:AC6"/>
    <mergeCell ref="F7:G7"/>
    <mergeCell ref="H7:I7"/>
    <mergeCell ref="J7:K7"/>
    <mergeCell ref="L7:M7"/>
    <mergeCell ref="N7:O7"/>
    <mergeCell ref="AB7:AC7"/>
    <mergeCell ref="P7:Q7"/>
    <mergeCell ref="R7:S7"/>
    <mergeCell ref="T7:U7"/>
    <mergeCell ref="V7:W7"/>
    <mergeCell ref="X7:Y7"/>
    <mergeCell ref="Z7:AA7"/>
    <mergeCell ref="D6:E7"/>
    <mergeCell ref="AD6:AE7"/>
    <mergeCell ref="AF6:BC6"/>
    <mergeCell ref="AF7:AG7"/>
    <mergeCell ref="AH7:AI7"/>
    <mergeCell ref="AJ7:AK7"/>
    <mergeCell ref="AL7:AM7"/>
    <mergeCell ref="AN7:AO7"/>
    <mergeCell ref="AP7:AQ7"/>
    <mergeCell ref="AR7:AS7"/>
    <mergeCell ref="AT7:AU7"/>
    <mergeCell ref="AV7:AW7"/>
    <mergeCell ref="AX7:AY7"/>
    <mergeCell ref="AZ7:BA7"/>
    <mergeCell ref="BB7:BC7"/>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9"/>
  <sheetViews>
    <sheetView zoomScale="80" zoomScaleNormal="80" workbookViewId="0">
      <pane xSplit="3" ySplit="10" topLeftCell="AB11"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55" width="14.5703125" style="24" customWidth="1"/>
    <col min="56" max="16384" width="9.140625" style="24"/>
  </cols>
  <sheetData>
    <row r="1" spans="1:55" ht="15" customHeight="1">
      <c r="A1" s="49" t="s">
        <v>595</v>
      </c>
      <c r="B1" s="234" t="s">
        <v>202</v>
      </c>
      <c r="C1" s="49" t="s">
        <v>596</v>
      </c>
      <c r="G1" s="337"/>
      <c r="H1" s="337"/>
      <c r="I1" s="337"/>
      <c r="J1" s="337"/>
      <c r="K1" s="337"/>
      <c r="L1" s="337"/>
      <c r="M1" s="337"/>
      <c r="N1" s="337"/>
      <c r="O1" s="337"/>
      <c r="P1" s="337"/>
      <c r="Q1" s="337"/>
      <c r="R1" s="337"/>
      <c r="S1" s="337"/>
      <c r="T1" s="337"/>
      <c r="U1" s="337"/>
      <c r="V1" s="337"/>
      <c r="W1" s="337"/>
      <c r="X1" s="337"/>
      <c r="AG1" s="337"/>
      <c r="AH1" s="337"/>
      <c r="AI1" s="337"/>
      <c r="AJ1" s="337"/>
      <c r="AK1" s="337"/>
      <c r="AL1" s="337"/>
      <c r="AM1" s="337"/>
      <c r="AN1" s="337"/>
      <c r="AO1" s="337"/>
      <c r="AP1" s="337"/>
      <c r="AQ1" s="337"/>
      <c r="AR1" s="337"/>
      <c r="AS1" s="337"/>
      <c r="AT1" s="337"/>
      <c r="AU1" s="337"/>
      <c r="AV1" s="337"/>
      <c r="AW1" s="337"/>
      <c r="AX1" s="337"/>
    </row>
    <row r="2" spans="1:55" ht="5.0999999999999996" customHeight="1">
      <c r="A2" s="49"/>
      <c r="B2" s="49"/>
      <c r="C2" s="49"/>
    </row>
    <row r="3" spans="1:55" s="82" customFormat="1" ht="18.75" customHeight="1">
      <c r="A3" s="86" t="s">
        <v>4818</v>
      </c>
      <c r="B3" s="86" t="s">
        <v>4819</v>
      </c>
      <c r="C3" s="86" t="s">
        <v>4820</v>
      </c>
      <c r="D3" s="846"/>
      <c r="E3" s="846"/>
      <c r="F3" s="846"/>
      <c r="G3" s="846"/>
      <c r="H3" s="846"/>
      <c r="I3" s="846"/>
      <c r="J3" s="846"/>
      <c r="K3" s="846"/>
      <c r="L3" s="846"/>
      <c r="M3" s="846"/>
      <c r="N3" s="846"/>
      <c r="O3" s="846"/>
      <c r="P3" s="846"/>
      <c r="Q3" s="846"/>
      <c r="R3" s="846"/>
      <c r="S3" s="846"/>
      <c r="T3" s="846"/>
      <c r="U3" s="846"/>
      <c r="V3" s="846"/>
      <c r="W3" s="846"/>
      <c r="X3" s="846"/>
      <c r="AD3" s="846"/>
      <c r="AE3" s="846"/>
      <c r="AF3" s="846"/>
      <c r="AG3" s="846"/>
      <c r="AH3" s="846"/>
      <c r="AI3" s="846"/>
      <c r="AJ3" s="846"/>
      <c r="AK3" s="846"/>
      <c r="AL3" s="846"/>
      <c r="AM3" s="846"/>
      <c r="AN3" s="846"/>
      <c r="AO3" s="846"/>
      <c r="AP3" s="846"/>
      <c r="AQ3" s="846"/>
      <c r="AR3" s="846"/>
      <c r="AS3" s="846"/>
      <c r="AT3" s="846"/>
      <c r="AU3" s="846"/>
      <c r="AV3" s="846"/>
      <c r="AW3" s="846"/>
      <c r="AX3" s="846"/>
    </row>
    <row r="4" spans="1:55" s="20" customFormat="1" ht="5.0999999999999996" customHeight="1">
      <c r="A4" s="227"/>
      <c r="B4" s="227"/>
      <c r="C4" s="227"/>
    </row>
    <row r="5" spans="1:55" s="20" customFormat="1" ht="12.75" customHeight="1" thickBot="1">
      <c r="A5" s="54" t="s">
        <v>3155</v>
      </c>
      <c r="B5" s="54" t="s">
        <v>3155</v>
      </c>
      <c r="C5" s="54" t="s">
        <v>3156</v>
      </c>
      <c r="D5" s="847"/>
      <c r="E5" s="847"/>
      <c r="F5" s="847"/>
      <c r="G5" s="847"/>
      <c r="H5" s="847"/>
      <c r="I5" s="847"/>
      <c r="J5" s="847"/>
      <c r="K5" s="847"/>
      <c r="L5" s="847"/>
      <c r="M5" s="847"/>
      <c r="N5" s="847"/>
      <c r="O5" s="847"/>
      <c r="P5" s="847"/>
      <c r="Q5" s="847"/>
      <c r="R5" s="847"/>
      <c r="S5" s="847"/>
      <c r="T5" s="847"/>
      <c r="U5" s="847"/>
      <c r="V5" s="847"/>
      <c r="W5" s="847"/>
      <c r="X5" s="847"/>
      <c r="Y5" s="213"/>
      <c r="Z5" s="213"/>
      <c r="AA5" s="213"/>
      <c r="AB5" s="213"/>
      <c r="AC5" s="30"/>
      <c r="AD5" s="847"/>
      <c r="AE5" s="847"/>
      <c r="AF5" s="847"/>
      <c r="AG5" s="847"/>
      <c r="AH5" s="847"/>
      <c r="AI5" s="847"/>
      <c r="AJ5" s="847"/>
      <c r="AK5" s="847"/>
      <c r="AL5" s="847"/>
      <c r="AM5" s="847"/>
      <c r="AN5" s="847"/>
      <c r="AO5" s="847"/>
      <c r="AP5" s="847"/>
      <c r="AQ5" s="847"/>
      <c r="AR5" s="847"/>
      <c r="AS5" s="847"/>
      <c r="AT5" s="847"/>
      <c r="AU5" s="847"/>
      <c r="AV5" s="847"/>
      <c r="AW5" s="847"/>
      <c r="AX5" s="847"/>
      <c r="AY5" s="213"/>
      <c r="AZ5" s="213"/>
      <c r="BA5" s="213"/>
      <c r="BB5" s="213"/>
      <c r="BC5" s="30"/>
    </row>
    <row r="6" spans="1:55" s="22" customFormat="1" ht="17.100000000000001" customHeight="1">
      <c r="A6" s="1445"/>
      <c r="B6" s="1471"/>
      <c r="C6" s="1471"/>
      <c r="D6" s="1457">
        <v>2018</v>
      </c>
      <c r="E6" s="1458"/>
      <c r="F6" s="1469" t="s">
        <v>3862</v>
      </c>
      <c r="G6" s="1469"/>
      <c r="H6" s="1469"/>
      <c r="I6" s="1469"/>
      <c r="J6" s="1469"/>
      <c r="K6" s="1469"/>
      <c r="L6" s="1469"/>
      <c r="M6" s="1469"/>
      <c r="N6" s="1469"/>
      <c r="O6" s="1469"/>
      <c r="P6" s="1469"/>
      <c r="Q6" s="1469"/>
      <c r="R6" s="1469"/>
      <c r="S6" s="1469"/>
      <c r="T6" s="1469"/>
      <c r="U6" s="1469"/>
      <c r="V6" s="1469"/>
      <c r="W6" s="1469"/>
      <c r="X6" s="1469"/>
      <c r="Y6" s="1469"/>
      <c r="Z6" s="1469"/>
      <c r="AA6" s="1469"/>
      <c r="AB6" s="1469"/>
      <c r="AC6" s="1470"/>
      <c r="AD6" s="1457">
        <v>2019</v>
      </c>
      <c r="AE6" s="1458"/>
      <c r="AF6" s="1469" t="s">
        <v>5516</v>
      </c>
      <c r="AG6" s="1469"/>
      <c r="AH6" s="1469"/>
      <c r="AI6" s="1469"/>
      <c r="AJ6" s="1469"/>
      <c r="AK6" s="1469"/>
      <c r="AL6" s="1469"/>
      <c r="AM6" s="1469"/>
      <c r="AN6" s="1469"/>
      <c r="AO6" s="1469"/>
      <c r="AP6" s="1469"/>
      <c r="AQ6" s="1469"/>
      <c r="AR6" s="1469"/>
      <c r="AS6" s="1469"/>
      <c r="AT6" s="1469"/>
      <c r="AU6" s="1469"/>
      <c r="AV6" s="1469"/>
      <c r="AW6" s="1469"/>
      <c r="AX6" s="1469"/>
      <c r="AY6" s="1469"/>
      <c r="AZ6" s="1469"/>
      <c r="BA6" s="1469"/>
      <c r="BB6" s="1469"/>
      <c r="BC6" s="1470"/>
    </row>
    <row r="7" spans="1:55" s="22" customFormat="1" ht="17.100000000000001" customHeight="1">
      <c r="A7" s="1465"/>
      <c r="B7" s="1472"/>
      <c r="C7" s="1472"/>
      <c r="D7" s="1459"/>
      <c r="E7" s="1460"/>
      <c r="F7" s="1468" t="s">
        <v>777</v>
      </c>
      <c r="G7" s="1468"/>
      <c r="H7" s="1468" t="s">
        <v>778</v>
      </c>
      <c r="I7" s="1468"/>
      <c r="J7" s="1468" t="s">
        <v>779</v>
      </c>
      <c r="K7" s="1468"/>
      <c r="L7" s="1468" t="s">
        <v>780</v>
      </c>
      <c r="M7" s="1468"/>
      <c r="N7" s="1468" t="s">
        <v>781</v>
      </c>
      <c r="O7" s="1468"/>
      <c r="P7" s="1468" t="s">
        <v>782</v>
      </c>
      <c r="Q7" s="1468"/>
      <c r="R7" s="1468" t="s">
        <v>783</v>
      </c>
      <c r="S7" s="1468"/>
      <c r="T7" s="1468" t="s">
        <v>784</v>
      </c>
      <c r="U7" s="1468"/>
      <c r="V7" s="1468" t="s">
        <v>785</v>
      </c>
      <c r="W7" s="1468"/>
      <c r="X7" s="1468" t="s">
        <v>786</v>
      </c>
      <c r="Y7" s="1468"/>
      <c r="Z7" s="1468" t="s">
        <v>787</v>
      </c>
      <c r="AA7" s="1468"/>
      <c r="AB7" s="1468" t="s">
        <v>788</v>
      </c>
      <c r="AC7" s="1468"/>
      <c r="AD7" s="1459"/>
      <c r="AE7" s="1460"/>
      <c r="AF7" s="1468" t="s">
        <v>777</v>
      </c>
      <c r="AG7" s="1468"/>
      <c r="AH7" s="1468" t="s">
        <v>778</v>
      </c>
      <c r="AI7" s="1468"/>
      <c r="AJ7" s="1468" t="s">
        <v>779</v>
      </c>
      <c r="AK7" s="1468"/>
      <c r="AL7" s="1468" t="s">
        <v>780</v>
      </c>
      <c r="AM7" s="1468"/>
      <c r="AN7" s="1468" t="s">
        <v>781</v>
      </c>
      <c r="AO7" s="1468"/>
      <c r="AP7" s="1468" t="s">
        <v>782</v>
      </c>
      <c r="AQ7" s="1468"/>
      <c r="AR7" s="1468" t="s">
        <v>783</v>
      </c>
      <c r="AS7" s="1468"/>
      <c r="AT7" s="1468" t="s">
        <v>784</v>
      </c>
      <c r="AU7" s="1468"/>
      <c r="AV7" s="1468" t="s">
        <v>785</v>
      </c>
      <c r="AW7" s="1468"/>
      <c r="AX7" s="1468" t="s">
        <v>786</v>
      </c>
      <c r="AY7" s="1468"/>
      <c r="AZ7" s="1468" t="s">
        <v>787</v>
      </c>
      <c r="BA7" s="1468"/>
      <c r="BB7" s="1468" t="s">
        <v>788</v>
      </c>
      <c r="BC7" s="1468"/>
    </row>
    <row r="8" spans="1:55" s="22" customFormat="1" ht="51">
      <c r="A8" s="1465"/>
      <c r="B8" s="1472"/>
      <c r="C8" s="1472"/>
      <c r="D8" s="1174" t="s">
        <v>4201</v>
      </c>
      <c r="E8" s="1174" t="s">
        <v>4202</v>
      </c>
      <c r="F8" s="1174" t="s">
        <v>4201</v>
      </c>
      <c r="G8" s="1174" t="s">
        <v>4202</v>
      </c>
      <c r="H8" s="1174" t="s">
        <v>4201</v>
      </c>
      <c r="I8" s="1174" t="s">
        <v>4202</v>
      </c>
      <c r="J8" s="1174" t="s">
        <v>4201</v>
      </c>
      <c r="K8" s="1174" t="s">
        <v>4202</v>
      </c>
      <c r="L8" s="1174" t="s">
        <v>4201</v>
      </c>
      <c r="M8" s="1174" t="s">
        <v>4202</v>
      </c>
      <c r="N8" s="1174" t="s">
        <v>4201</v>
      </c>
      <c r="O8" s="1174" t="s">
        <v>4202</v>
      </c>
      <c r="P8" s="1174" t="s">
        <v>4201</v>
      </c>
      <c r="Q8" s="1174" t="s">
        <v>4202</v>
      </c>
      <c r="R8" s="1174" t="s">
        <v>4201</v>
      </c>
      <c r="S8" s="1174" t="s">
        <v>4202</v>
      </c>
      <c r="T8" s="1174" t="s">
        <v>4201</v>
      </c>
      <c r="U8" s="1174" t="s">
        <v>4202</v>
      </c>
      <c r="V8" s="1174" t="s">
        <v>4201</v>
      </c>
      <c r="W8" s="1174" t="s">
        <v>4202</v>
      </c>
      <c r="X8" s="1174" t="s">
        <v>4201</v>
      </c>
      <c r="Y8" s="1174" t="s">
        <v>4202</v>
      </c>
      <c r="Z8" s="1174" t="s">
        <v>4201</v>
      </c>
      <c r="AA8" s="1174" t="s">
        <v>4202</v>
      </c>
      <c r="AB8" s="1174" t="s">
        <v>4201</v>
      </c>
      <c r="AC8" s="1174" t="s">
        <v>4202</v>
      </c>
      <c r="AD8" s="1174" t="s">
        <v>4201</v>
      </c>
      <c r="AE8" s="1174" t="s">
        <v>4202</v>
      </c>
      <c r="AF8" s="1174" t="s">
        <v>4201</v>
      </c>
      <c r="AG8" s="1174" t="s">
        <v>4202</v>
      </c>
      <c r="AH8" s="1174" t="s">
        <v>4201</v>
      </c>
      <c r="AI8" s="1174" t="s">
        <v>4202</v>
      </c>
      <c r="AJ8" s="1174" t="s">
        <v>4201</v>
      </c>
      <c r="AK8" s="1174" t="s">
        <v>4202</v>
      </c>
      <c r="AL8" s="1174" t="s">
        <v>4201</v>
      </c>
      <c r="AM8" s="1174" t="s">
        <v>4202</v>
      </c>
      <c r="AN8" s="1174" t="s">
        <v>4201</v>
      </c>
      <c r="AO8" s="1174" t="s">
        <v>4202</v>
      </c>
      <c r="AP8" s="1174" t="s">
        <v>4201</v>
      </c>
      <c r="AQ8" s="1174" t="s">
        <v>4202</v>
      </c>
      <c r="AR8" s="1174" t="s">
        <v>4201</v>
      </c>
      <c r="AS8" s="1174" t="s">
        <v>4202</v>
      </c>
      <c r="AT8" s="1174" t="s">
        <v>4201</v>
      </c>
      <c r="AU8" s="1174" t="s">
        <v>4202</v>
      </c>
      <c r="AV8" s="1174" t="s">
        <v>4201</v>
      </c>
      <c r="AW8" s="1174" t="s">
        <v>4202</v>
      </c>
      <c r="AX8" s="1174" t="s">
        <v>4201</v>
      </c>
      <c r="AY8" s="1174" t="s">
        <v>4202</v>
      </c>
      <c r="AZ8" s="1174" t="s">
        <v>4201</v>
      </c>
      <c r="BA8" s="1174" t="s">
        <v>4202</v>
      </c>
      <c r="BB8" s="1174" t="s">
        <v>4201</v>
      </c>
      <c r="BC8" s="1174" t="s">
        <v>4202</v>
      </c>
    </row>
    <row r="9" spans="1:55" s="22" customFormat="1" ht="25.5">
      <c r="A9" s="1465"/>
      <c r="B9" s="1472"/>
      <c r="C9" s="1472"/>
      <c r="D9" s="1174" t="s">
        <v>4200</v>
      </c>
      <c r="E9" s="1174" t="s">
        <v>4199</v>
      </c>
      <c r="F9" s="1174" t="s">
        <v>4200</v>
      </c>
      <c r="G9" s="1174" t="s">
        <v>4199</v>
      </c>
      <c r="H9" s="1174" t="s">
        <v>4200</v>
      </c>
      <c r="I9" s="1174" t="s">
        <v>4199</v>
      </c>
      <c r="J9" s="1174" t="s">
        <v>4200</v>
      </c>
      <c r="K9" s="1174" t="s">
        <v>4199</v>
      </c>
      <c r="L9" s="1174" t="s">
        <v>4200</v>
      </c>
      <c r="M9" s="1174" t="s">
        <v>4199</v>
      </c>
      <c r="N9" s="1174" t="s">
        <v>4200</v>
      </c>
      <c r="O9" s="1174" t="s">
        <v>4199</v>
      </c>
      <c r="P9" s="1174" t="s">
        <v>4200</v>
      </c>
      <c r="Q9" s="1174" t="s">
        <v>4199</v>
      </c>
      <c r="R9" s="1174" t="s">
        <v>4200</v>
      </c>
      <c r="S9" s="1174" t="s">
        <v>4199</v>
      </c>
      <c r="T9" s="1174" t="s">
        <v>4200</v>
      </c>
      <c r="U9" s="1174" t="s">
        <v>4199</v>
      </c>
      <c r="V9" s="1174" t="s">
        <v>4200</v>
      </c>
      <c r="W9" s="1174" t="s">
        <v>4199</v>
      </c>
      <c r="X9" s="1174" t="s">
        <v>4200</v>
      </c>
      <c r="Y9" s="1174" t="s">
        <v>4199</v>
      </c>
      <c r="Z9" s="1174" t="s">
        <v>4200</v>
      </c>
      <c r="AA9" s="1174" t="s">
        <v>4199</v>
      </c>
      <c r="AB9" s="1174" t="s">
        <v>4200</v>
      </c>
      <c r="AC9" s="1174" t="s">
        <v>4199</v>
      </c>
      <c r="AD9" s="1174" t="s">
        <v>4200</v>
      </c>
      <c r="AE9" s="1174" t="s">
        <v>4199</v>
      </c>
      <c r="AF9" s="1174" t="s">
        <v>4200</v>
      </c>
      <c r="AG9" s="1174" t="s">
        <v>4199</v>
      </c>
      <c r="AH9" s="1174" t="s">
        <v>4200</v>
      </c>
      <c r="AI9" s="1174" t="s">
        <v>4199</v>
      </c>
      <c r="AJ9" s="1174" t="s">
        <v>4200</v>
      </c>
      <c r="AK9" s="1174" t="s">
        <v>4199</v>
      </c>
      <c r="AL9" s="1174" t="s">
        <v>4200</v>
      </c>
      <c r="AM9" s="1174" t="s">
        <v>4199</v>
      </c>
      <c r="AN9" s="1174" t="s">
        <v>4200</v>
      </c>
      <c r="AO9" s="1174" t="s">
        <v>4199</v>
      </c>
      <c r="AP9" s="1174" t="s">
        <v>4200</v>
      </c>
      <c r="AQ9" s="1174" t="s">
        <v>4199</v>
      </c>
      <c r="AR9" s="1174" t="s">
        <v>4200</v>
      </c>
      <c r="AS9" s="1174" t="s">
        <v>4199</v>
      </c>
      <c r="AT9" s="1174" t="s">
        <v>4200</v>
      </c>
      <c r="AU9" s="1174" t="s">
        <v>4199</v>
      </c>
      <c r="AV9" s="1174" t="s">
        <v>4200</v>
      </c>
      <c r="AW9" s="1174" t="s">
        <v>4199</v>
      </c>
      <c r="AX9" s="1174" t="s">
        <v>4200</v>
      </c>
      <c r="AY9" s="1174" t="s">
        <v>4199</v>
      </c>
      <c r="AZ9" s="1174" t="s">
        <v>4200</v>
      </c>
      <c r="BA9" s="1174" t="s">
        <v>4199</v>
      </c>
      <c r="BB9" s="1174" t="s">
        <v>4200</v>
      </c>
      <c r="BC9" s="1174" t="s">
        <v>4199</v>
      </c>
    </row>
    <row r="10" spans="1:55" s="22" customFormat="1" ht="39" thickBot="1">
      <c r="A10" s="1446"/>
      <c r="B10" s="1473"/>
      <c r="C10" s="1473"/>
      <c r="D10" s="1175" t="s">
        <v>4203</v>
      </c>
      <c r="E10" s="1175" t="s">
        <v>4204</v>
      </c>
      <c r="F10" s="1175" t="s">
        <v>4203</v>
      </c>
      <c r="G10" s="1175" t="s">
        <v>4204</v>
      </c>
      <c r="H10" s="1175" t="s">
        <v>4203</v>
      </c>
      <c r="I10" s="1175" t="s">
        <v>4204</v>
      </c>
      <c r="J10" s="1175" t="s">
        <v>4203</v>
      </c>
      <c r="K10" s="1175" t="s">
        <v>4204</v>
      </c>
      <c r="L10" s="1175" t="s">
        <v>4203</v>
      </c>
      <c r="M10" s="1175" t="s">
        <v>4204</v>
      </c>
      <c r="N10" s="1175" t="s">
        <v>4203</v>
      </c>
      <c r="O10" s="1175" t="s">
        <v>4204</v>
      </c>
      <c r="P10" s="1175" t="s">
        <v>4203</v>
      </c>
      <c r="Q10" s="1175" t="s">
        <v>4204</v>
      </c>
      <c r="R10" s="1175" t="s">
        <v>4203</v>
      </c>
      <c r="S10" s="1175" t="s">
        <v>4204</v>
      </c>
      <c r="T10" s="1175" t="s">
        <v>4203</v>
      </c>
      <c r="U10" s="1175" t="s">
        <v>4204</v>
      </c>
      <c r="V10" s="1175" t="s">
        <v>4203</v>
      </c>
      <c r="W10" s="1175" t="s">
        <v>4204</v>
      </c>
      <c r="X10" s="1175" t="s">
        <v>4203</v>
      </c>
      <c r="Y10" s="1175" t="s">
        <v>4204</v>
      </c>
      <c r="Z10" s="1175" t="s">
        <v>4203</v>
      </c>
      <c r="AA10" s="1175" t="s">
        <v>4204</v>
      </c>
      <c r="AB10" s="1175" t="s">
        <v>4203</v>
      </c>
      <c r="AC10" s="1175" t="s">
        <v>4204</v>
      </c>
      <c r="AD10" s="1175" t="s">
        <v>4203</v>
      </c>
      <c r="AE10" s="1175" t="s">
        <v>4204</v>
      </c>
      <c r="AF10" s="1175" t="s">
        <v>4203</v>
      </c>
      <c r="AG10" s="1175" t="s">
        <v>4204</v>
      </c>
      <c r="AH10" s="1175" t="s">
        <v>4203</v>
      </c>
      <c r="AI10" s="1175" t="s">
        <v>4204</v>
      </c>
      <c r="AJ10" s="1175" t="s">
        <v>4203</v>
      </c>
      <c r="AK10" s="1175" t="s">
        <v>4204</v>
      </c>
      <c r="AL10" s="1175" t="s">
        <v>4203</v>
      </c>
      <c r="AM10" s="1175" t="s">
        <v>4204</v>
      </c>
      <c r="AN10" s="1175" t="s">
        <v>4203</v>
      </c>
      <c r="AO10" s="1175" t="s">
        <v>4204</v>
      </c>
      <c r="AP10" s="1175" t="s">
        <v>4203</v>
      </c>
      <c r="AQ10" s="1175" t="s">
        <v>4204</v>
      </c>
      <c r="AR10" s="1175" t="s">
        <v>4203</v>
      </c>
      <c r="AS10" s="1175" t="s">
        <v>4204</v>
      </c>
      <c r="AT10" s="1175" t="s">
        <v>4203</v>
      </c>
      <c r="AU10" s="1175" t="s">
        <v>4204</v>
      </c>
      <c r="AV10" s="1175" t="s">
        <v>4203</v>
      </c>
      <c r="AW10" s="1175" t="s">
        <v>4204</v>
      </c>
      <c r="AX10" s="1175" t="s">
        <v>4203</v>
      </c>
      <c r="AY10" s="1175" t="s">
        <v>4204</v>
      </c>
      <c r="AZ10" s="1175" t="s">
        <v>4203</v>
      </c>
      <c r="BA10" s="1175" t="s">
        <v>4204</v>
      </c>
      <c r="BB10" s="1175" t="s">
        <v>4203</v>
      </c>
      <c r="BC10" s="1175" t="s">
        <v>4204</v>
      </c>
    </row>
    <row r="11" spans="1:55" s="22" customFormat="1" ht="5.0999999999999996" customHeight="1">
      <c r="A11" s="1187"/>
      <c r="B11" s="1187"/>
      <c r="C11" s="1187"/>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row>
    <row r="12" spans="1:55" s="27" customFormat="1" ht="12.75" customHeight="1">
      <c r="A12" s="515" t="s">
        <v>955</v>
      </c>
      <c r="B12" s="515" t="s">
        <v>203</v>
      </c>
      <c r="C12" s="515" t="s">
        <v>975</v>
      </c>
      <c r="D12" s="61">
        <f>F12+H12+J12+L12+N12+P12+R12+T12+V12+X12+Z12+AB12</f>
        <v>37103.212699999996</v>
      </c>
      <c r="E12" s="871">
        <f>AVERAGE(G12,I12,K12,M12,O12,Q12,S12,U12,W12,Y12,AA12,AC12)</f>
        <v>9.7088221549976428</v>
      </c>
      <c r="F12" s="61">
        <v>1893.8594000000001</v>
      </c>
      <c r="G12" s="871">
        <v>10.4759574617841</v>
      </c>
      <c r="H12" s="61">
        <v>2837.4712</v>
      </c>
      <c r="I12" s="871">
        <v>9.7504303409317394</v>
      </c>
      <c r="J12" s="61">
        <v>3452.4572000000003</v>
      </c>
      <c r="K12" s="871">
        <v>9.7351309258808509</v>
      </c>
      <c r="L12" s="61">
        <v>3435.1718999999998</v>
      </c>
      <c r="M12" s="871">
        <v>9.4851548651757405</v>
      </c>
      <c r="N12" s="61">
        <v>3465.3320000000003</v>
      </c>
      <c r="O12" s="871">
        <v>9.8433160822686006</v>
      </c>
      <c r="P12" s="61">
        <v>3400.0773000000004</v>
      </c>
      <c r="Q12" s="871">
        <v>9.356723369201049</v>
      </c>
      <c r="R12" s="61">
        <v>3793.9804999999997</v>
      </c>
      <c r="S12" s="871">
        <v>9.6169631673120115</v>
      </c>
      <c r="T12" s="61">
        <v>2858.4156000000007</v>
      </c>
      <c r="U12" s="871">
        <v>9.7159559572092995</v>
      </c>
      <c r="V12" s="61">
        <v>2319.1921000000002</v>
      </c>
      <c r="W12" s="871">
        <v>9.987859474426461</v>
      </c>
      <c r="X12" s="61">
        <v>2630.7640000000001</v>
      </c>
      <c r="Y12" s="871">
        <v>9.6303532156438187</v>
      </c>
      <c r="Z12" s="61">
        <v>2996.9374000000007</v>
      </c>
      <c r="AA12" s="871">
        <v>9.3373232717506909</v>
      </c>
      <c r="AB12" s="61">
        <v>4019.5541000000003</v>
      </c>
      <c r="AC12" s="871">
        <v>9.5706977283873389</v>
      </c>
      <c r="AD12" s="61"/>
      <c r="AE12" s="871"/>
      <c r="AF12" s="61">
        <v>2133.4499000000001</v>
      </c>
      <c r="AG12" s="871">
        <v>9.4211309677344701</v>
      </c>
      <c r="AH12" s="61">
        <v>2602.7767000000003</v>
      </c>
      <c r="AI12" s="871">
        <v>9.5867961804022599</v>
      </c>
      <c r="AJ12" s="61">
        <v>2948.0196000000001</v>
      </c>
      <c r="AK12" s="871">
        <v>10.021660282719999</v>
      </c>
      <c r="AL12" s="61">
        <v>3503.7415000000001</v>
      </c>
      <c r="AM12" s="871">
        <v>9.6746034226554709</v>
      </c>
      <c r="AN12" s="61">
        <v>2560.8836000000001</v>
      </c>
      <c r="AO12" s="871">
        <v>9.7580416118874016</v>
      </c>
      <c r="AP12" s="61"/>
      <c r="AQ12" s="871"/>
      <c r="AR12" s="61"/>
      <c r="AS12" s="871"/>
      <c r="AT12" s="61"/>
      <c r="AU12" s="871"/>
      <c r="AV12" s="61"/>
      <c r="AW12" s="871"/>
      <c r="AX12" s="61"/>
      <c r="AY12" s="871"/>
      <c r="AZ12" s="61"/>
      <c r="BA12" s="871"/>
      <c r="BB12" s="61"/>
      <c r="BC12" s="871"/>
    </row>
    <row r="13" spans="1:55" s="27" customFormat="1" ht="12.75" customHeight="1">
      <c r="A13" s="516" t="s">
        <v>723</v>
      </c>
      <c r="B13" s="516" t="s">
        <v>40</v>
      </c>
      <c r="C13" s="516" t="s">
        <v>724</v>
      </c>
      <c r="D13" s="44"/>
      <c r="E13" s="1188"/>
      <c r="F13" s="44"/>
      <c r="G13" s="1188"/>
      <c r="H13" s="44"/>
      <c r="I13" s="1188"/>
      <c r="J13" s="44"/>
      <c r="K13" s="1188"/>
      <c r="L13" s="44"/>
      <c r="M13" s="1188"/>
      <c r="N13" s="44"/>
      <c r="O13" s="44"/>
      <c r="P13" s="44"/>
      <c r="Q13" s="1188"/>
      <c r="R13" s="44"/>
      <c r="S13" s="1188"/>
      <c r="T13" s="44"/>
      <c r="U13" s="1188"/>
      <c r="V13" s="44"/>
      <c r="W13" s="1188"/>
      <c r="X13" s="44"/>
      <c r="Y13" s="1188"/>
      <c r="Z13" s="44"/>
      <c r="AA13" s="1188"/>
      <c r="AB13" s="44"/>
      <c r="AC13" s="1188"/>
      <c r="AD13" s="44"/>
      <c r="AE13" s="44"/>
      <c r="AF13" s="44"/>
      <c r="AG13" s="1188"/>
      <c r="AH13" s="44"/>
      <c r="AI13" s="1188"/>
      <c r="AJ13" s="44"/>
      <c r="AK13" s="1188"/>
      <c r="AL13" s="44"/>
      <c r="AM13" s="1188"/>
      <c r="AN13" s="44"/>
      <c r="AO13" s="44"/>
      <c r="AP13" s="44"/>
      <c r="AQ13" s="1188"/>
      <c r="AR13" s="44"/>
      <c r="AS13" s="1188"/>
      <c r="AT13" s="44"/>
      <c r="AU13" s="1188"/>
      <c r="AV13" s="44"/>
      <c r="AW13" s="1188"/>
      <c r="AX13" s="44"/>
      <c r="AY13" s="1188"/>
      <c r="AZ13" s="44"/>
      <c r="BA13" s="1188"/>
      <c r="BB13" s="44"/>
      <c r="BC13" s="1188"/>
    </row>
    <row r="14" spans="1:55" s="20" customFormat="1" ht="12.75" customHeight="1">
      <c r="A14" s="452" t="s">
        <v>976</v>
      </c>
      <c r="B14" s="452" t="s">
        <v>204</v>
      </c>
      <c r="C14" s="452" t="s">
        <v>977</v>
      </c>
      <c r="D14" s="13">
        <f>F14+H14+J14+L14+N14+P14+R14+T14+V14+X14+Z14+AB14</f>
        <v>3896.5017000000007</v>
      </c>
      <c r="E14" s="191">
        <f>AVERAGE(G14,I14,K14,M14,O14,Q14,S14,U14,W14,Y14,AA14,AC14)</f>
        <v>8.7072400164671659</v>
      </c>
      <c r="F14" s="13">
        <v>112.87020000000001</v>
      </c>
      <c r="G14" s="191">
        <v>9.97058135805554</v>
      </c>
      <c r="H14" s="13">
        <v>341.95959999999997</v>
      </c>
      <c r="I14" s="191">
        <v>9.5278152506904306</v>
      </c>
      <c r="J14" s="13">
        <v>175.01009999999999</v>
      </c>
      <c r="K14" s="191">
        <v>9.6312016449336397</v>
      </c>
      <c r="L14" s="13">
        <v>530.56490000000008</v>
      </c>
      <c r="M14" s="191">
        <v>8.6791671688044207</v>
      </c>
      <c r="N14" s="13">
        <v>374.27929999999998</v>
      </c>
      <c r="O14" s="191">
        <v>7.9652616802478793</v>
      </c>
      <c r="P14" s="13">
        <v>300.51440000000002</v>
      </c>
      <c r="Q14" s="191">
        <v>7.5326260838082995</v>
      </c>
      <c r="R14" s="13">
        <v>488.0403</v>
      </c>
      <c r="S14" s="191">
        <v>8.9150935486270289</v>
      </c>
      <c r="T14" s="13">
        <v>220.35820000000001</v>
      </c>
      <c r="U14" s="191">
        <v>8.4258644016878002</v>
      </c>
      <c r="V14" s="13">
        <v>120.99850000000001</v>
      </c>
      <c r="W14" s="191">
        <v>8.6304676917482386</v>
      </c>
      <c r="X14" s="13">
        <v>310.9273</v>
      </c>
      <c r="Y14" s="191">
        <v>9.0903407741938409</v>
      </c>
      <c r="Z14" s="13">
        <v>376.19010000000003</v>
      </c>
      <c r="AA14" s="191">
        <v>7.5818516648896388</v>
      </c>
      <c r="AB14" s="13">
        <v>544.78880000000004</v>
      </c>
      <c r="AC14" s="191">
        <v>8.5366089299192591</v>
      </c>
      <c r="AD14" s="13"/>
      <c r="AE14" s="191"/>
      <c r="AF14" s="13">
        <v>123.11240000000002</v>
      </c>
      <c r="AG14" s="191">
        <v>9.323135606161518</v>
      </c>
      <c r="AH14" s="13">
        <v>161.4821</v>
      </c>
      <c r="AI14" s="191">
        <v>9.2169276966301492</v>
      </c>
      <c r="AJ14" s="13">
        <v>165.0625</v>
      </c>
      <c r="AK14" s="191">
        <v>10.506029691783398</v>
      </c>
      <c r="AL14" s="13">
        <v>248.733</v>
      </c>
      <c r="AM14" s="191">
        <v>8.9823221245270997</v>
      </c>
      <c r="AN14" s="13">
        <v>299.82170000000002</v>
      </c>
      <c r="AO14" s="191">
        <v>9.5290811939229201</v>
      </c>
      <c r="AP14" s="13"/>
      <c r="AQ14" s="191"/>
      <c r="AR14" s="13"/>
      <c r="AS14" s="191"/>
      <c r="AT14" s="13"/>
      <c r="AU14" s="191"/>
      <c r="AV14" s="13"/>
      <c r="AW14" s="191"/>
      <c r="AX14" s="13"/>
      <c r="AY14" s="191"/>
      <c r="AZ14" s="13"/>
      <c r="BA14" s="191"/>
      <c r="BB14" s="13"/>
      <c r="BC14" s="191"/>
    </row>
    <row r="15" spans="1:55" s="20" customFormat="1" ht="12.75" customHeight="1">
      <c r="A15" s="517" t="s">
        <v>978</v>
      </c>
      <c r="B15" s="517" t="s">
        <v>125</v>
      </c>
      <c r="C15" s="517" t="s">
        <v>939</v>
      </c>
      <c r="D15" s="13">
        <f t="shared" ref="D15:D24" si="0">F15+H15+J15+L15+N15+P15+R15+T15+V15+X15+Z15+AB15</f>
        <v>1517.1867000000002</v>
      </c>
      <c r="E15" s="191">
        <f t="shared" ref="E15:E24" si="1">AVERAGE(G15,I15,K15,M15,O15,Q15,S15,U15,W15,Y15,AA15,AC15)</f>
        <v>8.2361531270095476</v>
      </c>
      <c r="F15" s="13">
        <v>18.593900000000001</v>
      </c>
      <c r="G15" s="191">
        <v>7.8750531088152593</v>
      </c>
      <c r="H15" s="13">
        <v>53.522400000000005</v>
      </c>
      <c r="I15" s="191">
        <v>6.7778014438814402</v>
      </c>
      <c r="J15" s="13">
        <v>25.094000000000001</v>
      </c>
      <c r="K15" s="191">
        <v>10.953985016338601</v>
      </c>
      <c r="L15" s="13">
        <v>214.92410000000001</v>
      </c>
      <c r="M15" s="191">
        <v>8.3339658046724399</v>
      </c>
      <c r="N15" s="13">
        <v>119.46710000000002</v>
      </c>
      <c r="O15" s="191">
        <v>7.7902736401904802</v>
      </c>
      <c r="P15" s="13">
        <v>149.2912</v>
      </c>
      <c r="Q15" s="191">
        <v>7.9751373959081295</v>
      </c>
      <c r="R15" s="13">
        <v>194.72990000000001</v>
      </c>
      <c r="S15" s="191">
        <v>7.9474748716042098</v>
      </c>
      <c r="T15" s="13">
        <v>139.7063</v>
      </c>
      <c r="U15" s="191">
        <v>7.8608924436478507</v>
      </c>
      <c r="V15" s="13">
        <v>129.90770000000001</v>
      </c>
      <c r="W15" s="191">
        <v>8.2259019288310107</v>
      </c>
      <c r="X15" s="13">
        <v>189.19279999999998</v>
      </c>
      <c r="Y15" s="191">
        <v>8.6580009915810692</v>
      </c>
      <c r="Z15" s="13">
        <v>140.25570000000002</v>
      </c>
      <c r="AA15" s="191">
        <v>8.13996472157638</v>
      </c>
      <c r="AB15" s="13">
        <v>142.5016</v>
      </c>
      <c r="AC15" s="191">
        <v>8.2953861570677088</v>
      </c>
      <c r="AD15" s="13"/>
      <c r="AE15" s="191"/>
      <c r="AF15" s="13">
        <v>164.24800000000002</v>
      </c>
      <c r="AG15" s="191">
        <v>8.3461105766889094</v>
      </c>
      <c r="AH15" s="13">
        <v>6.3323</v>
      </c>
      <c r="AI15" s="191">
        <v>12.510365428043501</v>
      </c>
      <c r="AJ15" s="13">
        <v>180.73440000000002</v>
      </c>
      <c r="AK15" s="191">
        <v>8.1971311714869994</v>
      </c>
      <c r="AL15" s="13">
        <v>108.9576</v>
      </c>
      <c r="AM15" s="191">
        <v>6.5582804044876193</v>
      </c>
      <c r="AN15" s="13">
        <v>386.52940000000001</v>
      </c>
      <c r="AO15" s="191">
        <v>8.727774394392771</v>
      </c>
      <c r="AP15" s="13"/>
      <c r="AQ15" s="191"/>
      <c r="AR15" s="13"/>
      <c r="AS15" s="191"/>
      <c r="AT15" s="13"/>
      <c r="AU15" s="191"/>
      <c r="AV15" s="13"/>
      <c r="AW15" s="191"/>
      <c r="AX15" s="13"/>
      <c r="AY15" s="191"/>
      <c r="AZ15" s="13"/>
      <c r="BA15" s="191"/>
      <c r="BB15" s="13"/>
      <c r="BC15" s="191"/>
    </row>
    <row r="16" spans="1:55" s="20" customFormat="1" ht="12.75" customHeight="1">
      <c r="A16" s="452" t="s">
        <v>4909</v>
      </c>
      <c r="B16" s="452" t="s">
        <v>4909</v>
      </c>
      <c r="C16" s="452" t="s">
        <v>4911</v>
      </c>
      <c r="D16" s="13">
        <f t="shared" si="0"/>
        <v>848.56050000000016</v>
      </c>
      <c r="E16" s="191">
        <f t="shared" si="1"/>
        <v>11.239301542805009</v>
      </c>
      <c r="F16" s="13">
        <v>26.692600000000002</v>
      </c>
      <c r="G16" s="191">
        <v>12.798880588627599</v>
      </c>
      <c r="H16" s="13">
        <v>90.976600000000005</v>
      </c>
      <c r="I16" s="191">
        <v>9.28037829507808</v>
      </c>
      <c r="J16" s="13">
        <v>87.394500000000008</v>
      </c>
      <c r="K16" s="191">
        <v>10.793151971805999</v>
      </c>
      <c r="L16" s="13">
        <v>57.496700000000004</v>
      </c>
      <c r="M16" s="191">
        <v>11.404535321157601</v>
      </c>
      <c r="N16" s="13">
        <v>97.193600000000004</v>
      </c>
      <c r="O16" s="191">
        <v>12.0438237702894</v>
      </c>
      <c r="P16" s="13">
        <v>60.563000000000002</v>
      </c>
      <c r="Q16" s="191">
        <v>11.745433928306102</v>
      </c>
      <c r="R16" s="13">
        <v>75.900000000000006</v>
      </c>
      <c r="S16" s="191">
        <v>9.3677524637681202</v>
      </c>
      <c r="T16" s="13">
        <v>104.02940000000001</v>
      </c>
      <c r="U16" s="191">
        <v>10.5487509204129</v>
      </c>
      <c r="V16" s="13">
        <v>27.232600000000001</v>
      </c>
      <c r="W16" s="191">
        <v>12.944043536056096</v>
      </c>
      <c r="X16" s="13">
        <v>93.974600000000009</v>
      </c>
      <c r="Y16" s="191">
        <v>10.195785616538899</v>
      </c>
      <c r="Z16" s="13">
        <v>34.863900000000001</v>
      </c>
      <c r="AA16" s="191">
        <v>12.757653331956599</v>
      </c>
      <c r="AB16" s="13">
        <v>92.243000000000009</v>
      </c>
      <c r="AC16" s="191">
        <v>10.991428769662697</v>
      </c>
      <c r="AD16" s="13"/>
      <c r="AE16" s="191"/>
      <c r="AF16" s="13">
        <v>76.557900000000004</v>
      </c>
      <c r="AG16" s="191">
        <v>11.302538457820798</v>
      </c>
      <c r="AH16" s="13">
        <v>63.168300000000002</v>
      </c>
      <c r="AI16" s="191">
        <v>12.0291028886324</v>
      </c>
      <c r="AJ16" s="13">
        <v>90.524500000000003</v>
      </c>
      <c r="AK16" s="191">
        <v>11.948815900667801</v>
      </c>
      <c r="AL16" s="13">
        <v>132.76660000000001</v>
      </c>
      <c r="AM16" s="191">
        <v>10.915236859270301</v>
      </c>
      <c r="AN16" s="13">
        <v>92.5518</v>
      </c>
      <c r="AO16" s="191">
        <v>10.213854554962699</v>
      </c>
      <c r="AP16" s="13"/>
      <c r="AQ16" s="191"/>
      <c r="AR16" s="13"/>
      <c r="AS16" s="191"/>
      <c r="AT16" s="13"/>
      <c r="AU16" s="191"/>
      <c r="AV16" s="13"/>
      <c r="AW16" s="191"/>
      <c r="AX16" s="13"/>
      <c r="AY16" s="191"/>
      <c r="AZ16" s="13"/>
      <c r="BA16" s="191"/>
      <c r="BB16" s="13"/>
      <c r="BC16" s="191"/>
    </row>
    <row r="17" spans="1:55" s="20" customFormat="1" ht="12.75" customHeight="1">
      <c r="A17" s="452" t="s">
        <v>4910</v>
      </c>
      <c r="B17" s="452" t="s">
        <v>103</v>
      </c>
      <c r="C17" s="452" t="s">
        <v>5005</v>
      </c>
      <c r="D17" s="13">
        <f>L17+R17+T17+X17</f>
        <v>38.679700000000004</v>
      </c>
      <c r="E17" s="191">
        <f t="shared" si="1"/>
        <v>9.4192783214873863</v>
      </c>
      <c r="F17" s="13" t="s">
        <v>11</v>
      </c>
      <c r="G17" s="13" t="s">
        <v>11</v>
      </c>
      <c r="H17" s="13" t="s">
        <v>11</v>
      </c>
      <c r="I17" s="13" t="s">
        <v>11</v>
      </c>
      <c r="J17" s="13" t="s">
        <v>11</v>
      </c>
      <c r="K17" s="13" t="s">
        <v>11</v>
      </c>
      <c r="L17" s="13">
        <v>15.077500000000001</v>
      </c>
      <c r="M17" s="191">
        <v>11</v>
      </c>
      <c r="N17" s="13" t="s">
        <v>11</v>
      </c>
      <c r="O17" s="13" t="s">
        <v>11</v>
      </c>
      <c r="P17" s="13" t="s">
        <v>11</v>
      </c>
      <c r="Q17" s="13" t="s">
        <v>11</v>
      </c>
      <c r="R17" s="191">
        <v>11.719900000000001</v>
      </c>
      <c r="S17" s="191">
        <v>8.6771132859495417</v>
      </c>
      <c r="T17" s="13">
        <v>4.9138999999999999</v>
      </c>
      <c r="U17" s="191">
        <v>11</v>
      </c>
      <c r="V17" s="13" t="s">
        <v>11</v>
      </c>
      <c r="W17" s="13" t="s">
        <v>11</v>
      </c>
      <c r="X17" s="13">
        <v>6.9683999999999999</v>
      </c>
      <c r="Y17" s="191">
        <v>7</v>
      </c>
      <c r="Z17" s="13" t="s">
        <v>11</v>
      </c>
      <c r="AA17" s="13" t="s">
        <v>11</v>
      </c>
      <c r="AB17" s="13" t="s">
        <v>11</v>
      </c>
      <c r="AC17" s="13" t="s">
        <v>11</v>
      </c>
      <c r="AD17" s="13"/>
      <c r="AE17" s="191"/>
      <c r="AF17" s="13">
        <v>4.1907000000000005</v>
      </c>
      <c r="AG17" s="191">
        <v>9</v>
      </c>
      <c r="AH17" s="13">
        <v>5.4338999999999995</v>
      </c>
      <c r="AI17" s="191">
        <v>9</v>
      </c>
      <c r="AJ17" s="13">
        <v>1.3969999999999998</v>
      </c>
      <c r="AK17" s="191">
        <v>9</v>
      </c>
      <c r="AL17" s="13" t="s">
        <v>11</v>
      </c>
      <c r="AM17" s="13" t="s">
        <v>11</v>
      </c>
      <c r="AN17" s="13">
        <v>6.0000000000000006E-4</v>
      </c>
      <c r="AO17" s="191">
        <v>0</v>
      </c>
      <c r="AP17" s="13"/>
      <c r="AQ17" s="13"/>
      <c r="AR17" s="191"/>
      <c r="AS17" s="191"/>
      <c r="AT17" s="13"/>
      <c r="AU17" s="191"/>
      <c r="AV17" s="13"/>
      <c r="AW17" s="13"/>
      <c r="AX17" s="13"/>
      <c r="AY17" s="191"/>
      <c r="AZ17" s="13"/>
      <c r="BA17" s="13"/>
      <c r="BB17" s="13"/>
      <c r="BC17" s="13"/>
    </row>
    <row r="18" spans="1:55" s="20" customFormat="1" ht="12.75" customHeight="1">
      <c r="A18" s="452" t="s">
        <v>980</v>
      </c>
      <c r="B18" s="452" t="s">
        <v>205</v>
      </c>
      <c r="C18" s="452" t="s">
        <v>981</v>
      </c>
      <c r="D18" s="13">
        <f t="shared" si="0"/>
        <v>18384.898000000001</v>
      </c>
      <c r="E18" s="191">
        <f t="shared" si="1"/>
        <v>10.020420050617274</v>
      </c>
      <c r="F18" s="13">
        <v>1198.5536</v>
      </c>
      <c r="G18" s="191">
        <v>10.630719076727098</v>
      </c>
      <c r="H18" s="13">
        <v>1762.5</v>
      </c>
      <c r="I18" s="191">
        <v>9.8595840873758913</v>
      </c>
      <c r="J18" s="13">
        <v>2049.1376</v>
      </c>
      <c r="K18" s="191">
        <v>9.722805927722959</v>
      </c>
      <c r="L18" s="13">
        <v>1669.2125000000001</v>
      </c>
      <c r="M18" s="191">
        <v>9.6807533510562589</v>
      </c>
      <c r="N18" s="13">
        <v>1789.7372</v>
      </c>
      <c r="O18" s="191">
        <v>10.137592422507598</v>
      </c>
      <c r="P18" s="13">
        <v>1415.3061000000002</v>
      </c>
      <c r="Q18" s="191">
        <v>10.207175822954499</v>
      </c>
      <c r="R18" s="13">
        <v>1568.7010999999998</v>
      </c>
      <c r="S18" s="191">
        <v>9.9919542046601499</v>
      </c>
      <c r="T18" s="13">
        <v>1341.8974000000003</v>
      </c>
      <c r="U18" s="191">
        <v>10.116936715877099</v>
      </c>
      <c r="V18" s="13">
        <v>1152.5025000000001</v>
      </c>
      <c r="W18" s="191">
        <v>10.168531099932499</v>
      </c>
      <c r="X18" s="13">
        <v>1293.4482</v>
      </c>
      <c r="Y18" s="191">
        <v>9.6484362922303308</v>
      </c>
      <c r="Z18" s="13">
        <v>1335.4745</v>
      </c>
      <c r="AA18" s="191">
        <v>10.045620245837698</v>
      </c>
      <c r="AB18" s="13">
        <v>1808.4273000000001</v>
      </c>
      <c r="AC18" s="191">
        <v>10.034931360525199</v>
      </c>
      <c r="AD18" s="13"/>
      <c r="AE18" s="191"/>
      <c r="AF18" s="13">
        <v>790.53890000000001</v>
      </c>
      <c r="AG18" s="191">
        <v>10.0857888157053</v>
      </c>
      <c r="AH18" s="13">
        <v>1705.0450000000001</v>
      </c>
      <c r="AI18" s="191">
        <v>9.4164236187314696</v>
      </c>
      <c r="AJ18" s="13">
        <v>1285.8140000000001</v>
      </c>
      <c r="AK18" s="191">
        <v>10.309577714195097</v>
      </c>
      <c r="AL18" s="13">
        <v>1666.3478</v>
      </c>
      <c r="AM18" s="191">
        <v>9.8973372653656106</v>
      </c>
      <c r="AN18" s="13">
        <v>972.23930000000007</v>
      </c>
      <c r="AO18" s="191">
        <v>9.9814595223624494</v>
      </c>
      <c r="AP18" s="13"/>
      <c r="AQ18" s="191"/>
      <c r="AR18" s="13"/>
      <c r="AS18" s="191"/>
      <c r="AT18" s="13"/>
      <c r="AU18" s="191"/>
      <c r="AV18" s="13"/>
      <c r="AW18" s="191"/>
      <c r="AX18" s="13"/>
      <c r="AY18" s="191"/>
      <c r="AZ18" s="13"/>
      <c r="BA18" s="191"/>
      <c r="BB18" s="13"/>
      <c r="BC18" s="191"/>
    </row>
    <row r="19" spans="1:55" s="20" customFormat="1" ht="12.75" customHeight="1">
      <c r="A19" s="452" t="s">
        <v>982</v>
      </c>
      <c r="B19" s="452" t="s">
        <v>206</v>
      </c>
      <c r="C19" s="452" t="s">
        <v>983</v>
      </c>
      <c r="D19" s="13">
        <f>L19+R19+X19+Z19</f>
        <v>50.643000000000001</v>
      </c>
      <c r="E19" s="191">
        <f t="shared" si="1"/>
        <v>11.527769550527097</v>
      </c>
      <c r="F19" s="13" t="s">
        <v>11</v>
      </c>
      <c r="G19" s="13" t="s">
        <v>11</v>
      </c>
      <c r="H19" s="13" t="s">
        <v>11</v>
      </c>
      <c r="I19" s="13" t="s">
        <v>11</v>
      </c>
      <c r="J19" s="13" t="s">
        <v>11</v>
      </c>
      <c r="K19" s="13" t="s">
        <v>11</v>
      </c>
      <c r="L19" s="13">
        <v>2.1323000000000003</v>
      </c>
      <c r="M19" s="191">
        <v>18.774375087933198</v>
      </c>
      <c r="N19" s="13" t="s">
        <v>11</v>
      </c>
      <c r="O19" s="13" t="s">
        <v>11</v>
      </c>
      <c r="P19" s="13" t="s">
        <v>11</v>
      </c>
      <c r="Q19" s="13" t="s">
        <v>11</v>
      </c>
      <c r="R19" s="13">
        <v>16.865300000000001</v>
      </c>
      <c r="S19" s="191">
        <v>12.9685211647584</v>
      </c>
      <c r="T19" s="13" t="s">
        <v>11</v>
      </c>
      <c r="U19" s="13" t="s">
        <v>11</v>
      </c>
      <c r="V19" s="13" t="s">
        <v>11</v>
      </c>
      <c r="W19" s="13" t="s">
        <v>11</v>
      </c>
      <c r="X19" s="13">
        <v>27.7088</v>
      </c>
      <c r="Y19" s="191">
        <v>9.3681819494167904</v>
      </c>
      <c r="Z19" s="13">
        <v>3.9366000000000003</v>
      </c>
      <c r="AA19" s="191">
        <v>5</v>
      </c>
      <c r="AB19" s="13" t="s">
        <v>11</v>
      </c>
      <c r="AC19" s="13" t="s">
        <v>11</v>
      </c>
      <c r="AD19" s="13"/>
      <c r="AE19" s="191"/>
      <c r="AF19" s="13" t="s">
        <v>11</v>
      </c>
      <c r="AG19" s="191" t="s">
        <v>11</v>
      </c>
      <c r="AH19" s="13">
        <v>17.4161</v>
      </c>
      <c r="AI19" s="191">
        <v>5</v>
      </c>
      <c r="AJ19" s="13">
        <v>1.3969999999999998</v>
      </c>
      <c r="AK19" s="191">
        <v>12</v>
      </c>
      <c r="AL19" s="13">
        <v>10.853300000000001</v>
      </c>
      <c r="AM19" s="191">
        <v>11.806925082693699</v>
      </c>
      <c r="AN19" s="13">
        <v>59.826600000000006</v>
      </c>
      <c r="AO19" s="191">
        <v>9.6569311978283903</v>
      </c>
      <c r="AP19" s="13"/>
      <c r="AQ19" s="13"/>
      <c r="AR19" s="13"/>
      <c r="AS19" s="191"/>
      <c r="AT19" s="13"/>
      <c r="AU19" s="13"/>
      <c r="AV19" s="13"/>
      <c r="AW19" s="13"/>
      <c r="AX19" s="13"/>
      <c r="AY19" s="191"/>
      <c r="AZ19" s="13"/>
      <c r="BA19" s="191"/>
      <c r="BB19" s="13"/>
      <c r="BC19" s="191"/>
    </row>
    <row r="20" spans="1:55" s="20" customFormat="1" ht="12.75" customHeight="1">
      <c r="A20" s="452" t="s">
        <v>984</v>
      </c>
      <c r="B20" s="452" t="s">
        <v>141</v>
      </c>
      <c r="C20" s="452" t="s">
        <v>985</v>
      </c>
      <c r="D20" s="13">
        <f t="shared" si="0"/>
        <v>4397.8378999999995</v>
      </c>
      <c r="E20" s="191">
        <f t="shared" si="1"/>
        <v>9.2006081832853202</v>
      </c>
      <c r="F20" s="13">
        <v>165.53329999999997</v>
      </c>
      <c r="G20" s="191">
        <v>10.442825075075497</v>
      </c>
      <c r="H20" s="13">
        <v>141.84870000000001</v>
      </c>
      <c r="I20" s="191">
        <v>8.9142977200354991</v>
      </c>
      <c r="J20" s="13">
        <v>422.96809999999999</v>
      </c>
      <c r="K20" s="191">
        <v>9.2337086673912303</v>
      </c>
      <c r="L20" s="13">
        <v>193.26600000000002</v>
      </c>
      <c r="M20" s="191">
        <v>9.2364832510632997</v>
      </c>
      <c r="N20" s="13">
        <v>383.01519999999999</v>
      </c>
      <c r="O20" s="191">
        <v>9.3325031539218291</v>
      </c>
      <c r="P20" s="13">
        <v>731.69789999999989</v>
      </c>
      <c r="Q20" s="191">
        <v>8.3612423282887693</v>
      </c>
      <c r="R20" s="13">
        <v>801.76870000000008</v>
      </c>
      <c r="S20" s="191">
        <v>8.9126419053275594</v>
      </c>
      <c r="T20" s="13">
        <v>454.23290000000003</v>
      </c>
      <c r="U20" s="191">
        <v>9.5800798555102507</v>
      </c>
      <c r="V20" s="13">
        <v>151.7937</v>
      </c>
      <c r="W20" s="191">
        <v>8.9550969243124108</v>
      </c>
      <c r="X20" s="13">
        <v>202.25580000000002</v>
      </c>
      <c r="Y20" s="191">
        <v>8.9977377509075094</v>
      </c>
      <c r="Z20" s="13">
        <v>238.39950000000002</v>
      </c>
      <c r="AA20" s="191">
        <v>8.9430805140111502</v>
      </c>
      <c r="AB20" s="13">
        <v>511.05810000000002</v>
      </c>
      <c r="AC20" s="191">
        <v>9.4976010535788404</v>
      </c>
      <c r="AD20" s="13"/>
      <c r="AE20" s="191"/>
      <c r="AF20" s="13">
        <v>158.8614</v>
      </c>
      <c r="AG20" s="191">
        <v>9.0057421186014999</v>
      </c>
      <c r="AH20" s="13">
        <v>239.2107</v>
      </c>
      <c r="AI20" s="191">
        <v>8.7895605840374209</v>
      </c>
      <c r="AJ20" s="13">
        <v>480.68980000000005</v>
      </c>
      <c r="AK20" s="191">
        <v>8.9223320049645292</v>
      </c>
      <c r="AL20" s="13">
        <v>518.35199999999998</v>
      </c>
      <c r="AM20" s="191">
        <v>8.9698092975429802</v>
      </c>
      <c r="AN20" s="13">
        <v>158.5838</v>
      </c>
      <c r="AO20" s="191">
        <v>8.4294149843805002</v>
      </c>
      <c r="AP20" s="13"/>
      <c r="AQ20" s="191"/>
      <c r="AR20" s="13"/>
      <c r="AS20" s="191"/>
      <c r="AT20" s="13"/>
      <c r="AU20" s="191"/>
      <c r="AV20" s="13"/>
      <c r="AW20" s="191"/>
      <c r="AX20" s="13"/>
      <c r="AY20" s="191"/>
      <c r="AZ20" s="13"/>
      <c r="BA20" s="191"/>
      <c r="BB20" s="13"/>
      <c r="BC20" s="191"/>
    </row>
    <row r="21" spans="1:55" s="20" customFormat="1" ht="12.75" customHeight="1">
      <c r="A21" s="452" t="s">
        <v>986</v>
      </c>
      <c r="B21" s="452" t="s">
        <v>207</v>
      </c>
      <c r="C21" s="452" t="s">
        <v>987</v>
      </c>
      <c r="D21" s="13">
        <f t="shared" si="0"/>
        <v>584.13220000000001</v>
      </c>
      <c r="E21" s="191">
        <f t="shared" si="1"/>
        <v>13.032383176613864</v>
      </c>
      <c r="F21" s="13">
        <v>30.008100000000002</v>
      </c>
      <c r="G21" s="191">
        <v>10.351196510275599</v>
      </c>
      <c r="H21" s="13">
        <v>31.200399999999998</v>
      </c>
      <c r="I21" s="191">
        <v>14.228903123036899</v>
      </c>
      <c r="J21" s="13">
        <v>31.971299999999999</v>
      </c>
      <c r="K21" s="191">
        <v>12.623368458586301</v>
      </c>
      <c r="L21" s="13">
        <v>16.817600000000002</v>
      </c>
      <c r="M21" s="191">
        <v>15.034102428408298</v>
      </c>
      <c r="N21" s="13">
        <v>33.775199999999998</v>
      </c>
      <c r="O21" s="191">
        <v>13.688959769298199</v>
      </c>
      <c r="P21" s="13">
        <v>30.749200000000002</v>
      </c>
      <c r="Q21" s="191">
        <v>14.720909031779698</v>
      </c>
      <c r="R21" s="13">
        <v>50.610500000000002</v>
      </c>
      <c r="S21" s="191">
        <v>13.448138390255002</v>
      </c>
      <c r="T21" s="13">
        <v>58.043900000000001</v>
      </c>
      <c r="U21" s="191">
        <v>13.633364246716701</v>
      </c>
      <c r="V21" s="13">
        <v>62.349400000000003</v>
      </c>
      <c r="W21" s="191">
        <v>11.457857365106999</v>
      </c>
      <c r="X21" s="13">
        <v>135.93890000000002</v>
      </c>
      <c r="Y21" s="191">
        <v>11.7892871135488</v>
      </c>
      <c r="Z21" s="13">
        <v>23.660900000000002</v>
      </c>
      <c r="AA21" s="191">
        <v>13.703522013110199</v>
      </c>
      <c r="AB21" s="13">
        <v>79.006799999999998</v>
      </c>
      <c r="AC21" s="191">
        <v>11.708989669243699</v>
      </c>
      <c r="AD21" s="13"/>
      <c r="AE21" s="191"/>
      <c r="AF21" s="13">
        <v>31.880200000000006</v>
      </c>
      <c r="AG21" s="191">
        <v>12.687565636351099</v>
      </c>
      <c r="AH21" s="13">
        <v>54.193200000000004</v>
      </c>
      <c r="AI21" s="191">
        <v>12.849874541455399</v>
      </c>
      <c r="AJ21" s="13">
        <v>35.245699999999999</v>
      </c>
      <c r="AK21" s="191">
        <v>13.231274765432399</v>
      </c>
      <c r="AL21" s="13">
        <v>108.74720000000001</v>
      </c>
      <c r="AM21" s="191">
        <v>11.204592109038201</v>
      </c>
      <c r="AN21" s="13">
        <v>74.488</v>
      </c>
      <c r="AO21" s="191">
        <v>11.937244925357099</v>
      </c>
      <c r="AP21" s="13"/>
      <c r="AQ21" s="191"/>
      <c r="AR21" s="13"/>
      <c r="AS21" s="191"/>
      <c r="AT21" s="13"/>
      <c r="AU21" s="191"/>
      <c r="AV21" s="13"/>
      <c r="AW21" s="191"/>
      <c r="AX21" s="13"/>
      <c r="AY21" s="191"/>
      <c r="AZ21" s="13"/>
      <c r="BA21" s="191"/>
      <c r="BB21" s="13"/>
      <c r="BC21" s="191"/>
    </row>
    <row r="22" spans="1:55" s="20" customFormat="1" ht="12.75" customHeight="1">
      <c r="A22" s="445" t="s">
        <v>988</v>
      </c>
      <c r="B22" s="445" t="s">
        <v>208</v>
      </c>
      <c r="C22" s="445" t="s">
        <v>989</v>
      </c>
      <c r="D22" s="13">
        <f t="shared" si="0"/>
        <v>608.15680000000009</v>
      </c>
      <c r="E22" s="191">
        <f t="shared" si="1"/>
        <v>10.299407131023623</v>
      </c>
      <c r="F22" s="13">
        <v>53.757400000000004</v>
      </c>
      <c r="G22" s="191">
        <v>9.8405433112464511</v>
      </c>
      <c r="H22" s="13">
        <v>37.1233</v>
      </c>
      <c r="I22" s="191">
        <v>9.3821843424479994</v>
      </c>
      <c r="J22" s="13">
        <v>37.930900000000001</v>
      </c>
      <c r="K22" s="191">
        <v>9.03780416494204</v>
      </c>
      <c r="L22" s="13">
        <v>66.896000000000001</v>
      </c>
      <c r="M22" s="191">
        <v>10.3015914553934</v>
      </c>
      <c r="N22" s="13">
        <v>48.718800000000002</v>
      </c>
      <c r="O22" s="191">
        <v>11.562492754337097</v>
      </c>
      <c r="P22" s="13">
        <v>53.969000000000008</v>
      </c>
      <c r="Q22" s="191">
        <v>10.927604865756301</v>
      </c>
      <c r="R22" s="13">
        <v>64.127899999999997</v>
      </c>
      <c r="S22" s="191">
        <v>11.477325158004598</v>
      </c>
      <c r="T22" s="13">
        <v>41.703700000000005</v>
      </c>
      <c r="U22" s="191">
        <v>10.2927331867436</v>
      </c>
      <c r="V22" s="13">
        <v>42.466000000000001</v>
      </c>
      <c r="W22" s="191">
        <v>10.523641218857399</v>
      </c>
      <c r="X22" s="13">
        <v>60.207599999999999</v>
      </c>
      <c r="Y22" s="191">
        <v>9.9497104850550393</v>
      </c>
      <c r="Z22" s="13">
        <v>60.406700000000001</v>
      </c>
      <c r="AA22" s="191">
        <v>9.9365217931123482</v>
      </c>
      <c r="AB22" s="13">
        <v>40.849499999999999</v>
      </c>
      <c r="AC22" s="191">
        <v>10.360732836387202</v>
      </c>
      <c r="AD22" s="13"/>
      <c r="AE22" s="191"/>
      <c r="AF22" s="13">
        <v>37.768700000000003</v>
      </c>
      <c r="AG22" s="191">
        <v>7.6763949778520297</v>
      </c>
      <c r="AH22" s="13">
        <v>54.273300000000006</v>
      </c>
      <c r="AI22" s="191">
        <v>10.497762177719101</v>
      </c>
      <c r="AJ22" s="13">
        <v>38.321600000000004</v>
      </c>
      <c r="AK22" s="191">
        <v>13.967810086217701</v>
      </c>
      <c r="AL22" s="13">
        <v>36.945100000000004</v>
      </c>
      <c r="AM22" s="191">
        <v>9.9151888071760492</v>
      </c>
      <c r="AN22" s="13">
        <v>39.501300000000001</v>
      </c>
      <c r="AO22" s="191">
        <v>11.725606499026599</v>
      </c>
      <c r="AP22" s="13"/>
      <c r="AQ22" s="191"/>
      <c r="AR22" s="13"/>
      <c r="AS22" s="191"/>
      <c r="AT22" s="13"/>
      <c r="AU22" s="191"/>
      <c r="AV22" s="13"/>
      <c r="AW22" s="191"/>
      <c r="AX22" s="13"/>
      <c r="AY22" s="191"/>
      <c r="AZ22" s="13"/>
      <c r="BA22" s="191"/>
      <c r="BB22" s="13"/>
      <c r="BC22" s="191"/>
    </row>
    <row r="23" spans="1:55" s="20" customFormat="1" ht="12.75" customHeight="1">
      <c r="A23" s="445" t="s">
        <v>5008</v>
      </c>
      <c r="B23" s="445" t="s">
        <v>5006</v>
      </c>
      <c r="C23" s="445" t="s">
        <v>5007</v>
      </c>
      <c r="D23" s="13">
        <f t="shared" si="0"/>
        <v>2124.2440000000001</v>
      </c>
      <c r="E23" s="191">
        <f t="shared" si="1"/>
        <v>10.217925728833725</v>
      </c>
      <c r="F23" s="13">
        <v>67.770899999999997</v>
      </c>
      <c r="G23" s="191">
        <v>10.6400787653698</v>
      </c>
      <c r="H23" s="13">
        <v>83.659699999999987</v>
      </c>
      <c r="I23" s="191">
        <v>11.504079718191699</v>
      </c>
      <c r="J23" s="13">
        <v>156.84820000000002</v>
      </c>
      <c r="K23" s="191">
        <v>11.113040799958201</v>
      </c>
      <c r="L23" s="13">
        <v>119.51570000000001</v>
      </c>
      <c r="M23" s="191">
        <v>10.9812235463625</v>
      </c>
      <c r="N23" s="13">
        <v>265.0829</v>
      </c>
      <c r="O23" s="191">
        <v>10.219653817730199</v>
      </c>
      <c r="P23" s="13">
        <v>229.38770000000005</v>
      </c>
      <c r="Q23" s="191">
        <v>9.6171293622107914</v>
      </c>
      <c r="R23" s="13">
        <v>212.87640000000002</v>
      </c>
      <c r="S23" s="191">
        <v>10.2271159414571</v>
      </c>
      <c r="T23" s="13">
        <v>144.79740000000001</v>
      </c>
      <c r="U23" s="191">
        <v>9.6035659549135595</v>
      </c>
      <c r="V23" s="13">
        <v>207.23590000000002</v>
      </c>
      <c r="W23" s="191">
        <v>10.2458823302333</v>
      </c>
      <c r="X23" s="13">
        <v>61.701100000000004</v>
      </c>
      <c r="Y23" s="191">
        <v>10.3018880700668</v>
      </c>
      <c r="Z23" s="13">
        <v>410.66480000000001</v>
      </c>
      <c r="AA23" s="191">
        <v>8.5468722252308904</v>
      </c>
      <c r="AB23" s="13">
        <v>164.70330000000001</v>
      </c>
      <c r="AC23" s="191">
        <v>9.6145782142798613</v>
      </c>
      <c r="AD23" s="13"/>
      <c r="AE23" s="191"/>
      <c r="AF23" s="13">
        <v>35.877299999999998</v>
      </c>
      <c r="AG23" s="191">
        <v>10.0291805682144</v>
      </c>
      <c r="AH23" s="13">
        <v>76.213000000000008</v>
      </c>
      <c r="AI23" s="191">
        <v>11.086490821775799</v>
      </c>
      <c r="AJ23" s="13">
        <v>105.28060000000001</v>
      </c>
      <c r="AK23" s="191">
        <v>10.6821133428191</v>
      </c>
      <c r="AL23" s="13">
        <v>278.96090000000004</v>
      </c>
      <c r="AM23" s="191">
        <v>9.9683253710466193</v>
      </c>
      <c r="AN23" s="13">
        <v>100.5112</v>
      </c>
      <c r="AO23" s="191">
        <v>12.399820378226501</v>
      </c>
      <c r="AP23" s="13"/>
      <c r="AQ23" s="191"/>
      <c r="AR23" s="13"/>
      <c r="AS23" s="191"/>
      <c r="AT23" s="13"/>
      <c r="AU23" s="191"/>
      <c r="AV23" s="13"/>
      <c r="AW23" s="191"/>
      <c r="AX23" s="13"/>
      <c r="AY23" s="191"/>
      <c r="AZ23" s="13"/>
      <c r="BA23" s="191"/>
      <c r="BB23" s="13"/>
      <c r="BC23" s="191"/>
    </row>
    <row r="24" spans="1:55" s="20" customFormat="1" ht="12.75" customHeight="1">
      <c r="A24" s="445" t="s">
        <v>990</v>
      </c>
      <c r="B24" s="445" t="s">
        <v>209</v>
      </c>
      <c r="C24" s="445" t="s">
        <v>991</v>
      </c>
      <c r="D24" s="13">
        <f t="shared" si="0"/>
        <v>4652.3722000000007</v>
      </c>
      <c r="E24" s="191">
        <f t="shared" si="1"/>
        <v>9.5850216439659892</v>
      </c>
      <c r="F24" s="13">
        <v>220.07940000000002</v>
      </c>
      <c r="G24" s="191">
        <v>9.9769185939256495</v>
      </c>
      <c r="H24" s="13">
        <v>294.68049999999999</v>
      </c>
      <c r="I24" s="191">
        <v>9.5177809729520604</v>
      </c>
      <c r="J24" s="13">
        <v>466.10250000000002</v>
      </c>
      <c r="K24" s="191">
        <v>9.4143122338970482</v>
      </c>
      <c r="L24" s="13">
        <v>549.26859999999999</v>
      </c>
      <c r="M24" s="191">
        <v>9.3338005777137116</v>
      </c>
      <c r="N24" s="13">
        <v>354.06270000000006</v>
      </c>
      <c r="O24" s="191">
        <v>10.097169834608399</v>
      </c>
      <c r="P24" s="13">
        <v>428.59880000000004</v>
      </c>
      <c r="Q24" s="191">
        <v>8.9485146668632805</v>
      </c>
      <c r="R24" s="13">
        <v>308.64050000000003</v>
      </c>
      <c r="S24" s="191">
        <v>10.1820637246246</v>
      </c>
      <c r="T24" s="13">
        <v>348.73250000000002</v>
      </c>
      <c r="U24" s="191">
        <v>8.9674860760038086</v>
      </c>
      <c r="V24" s="13">
        <v>424.70580000000001</v>
      </c>
      <c r="W24" s="191">
        <v>10.207527770988801</v>
      </c>
      <c r="X24" s="13">
        <v>248.44050000000004</v>
      </c>
      <c r="Y24" s="191">
        <v>9.9311879101837306</v>
      </c>
      <c r="Z24" s="13">
        <v>373.0847</v>
      </c>
      <c r="AA24" s="191">
        <v>9.49636762643979</v>
      </c>
      <c r="AB24" s="13">
        <v>635.97570000000007</v>
      </c>
      <c r="AC24" s="191">
        <v>8.9471297393909914</v>
      </c>
      <c r="AD24" s="13"/>
      <c r="AE24" s="191"/>
      <c r="AF24" s="13">
        <v>710.4144</v>
      </c>
      <c r="AG24" s="191">
        <v>8.7551262136578281</v>
      </c>
      <c r="AH24" s="13">
        <v>220.00880000000001</v>
      </c>
      <c r="AI24" s="191">
        <v>10.089670176829301</v>
      </c>
      <c r="AJ24" s="13">
        <v>563.55250000000001</v>
      </c>
      <c r="AK24" s="191">
        <v>9.8413035573438101</v>
      </c>
      <c r="AL24" s="13">
        <v>393.07800000000003</v>
      </c>
      <c r="AM24" s="191">
        <v>9.8294197462081296</v>
      </c>
      <c r="AN24" s="13">
        <v>376.82989999999995</v>
      </c>
      <c r="AO24" s="191">
        <v>9.5421704063292179</v>
      </c>
      <c r="AP24" s="13"/>
      <c r="AQ24" s="191"/>
      <c r="AR24" s="13"/>
      <c r="AS24" s="191"/>
      <c r="AT24" s="13"/>
      <c r="AU24" s="191"/>
      <c r="AV24" s="13"/>
      <c r="AW24" s="191"/>
      <c r="AX24" s="13"/>
      <c r="AY24" s="191"/>
      <c r="AZ24" s="13"/>
      <c r="BA24" s="191"/>
      <c r="BB24" s="13"/>
      <c r="BC24" s="191"/>
    </row>
    <row r="25" spans="1:55" s="27" customFormat="1" ht="12.75" customHeight="1">
      <c r="A25" s="1225" t="s">
        <v>4671</v>
      </c>
      <c r="B25" s="1225" t="s">
        <v>233</v>
      </c>
      <c r="C25" s="1225" t="s">
        <v>724</v>
      </c>
      <c r="D25" s="61"/>
      <c r="E25" s="871"/>
      <c r="F25" s="61"/>
      <c r="G25" s="871"/>
      <c r="H25" s="61"/>
      <c r="I25" s="871"/>
      <c r="J25" s="61"/>
      <c r="K25" s="871"/>
      <c r="L25" s="61"/>
      <c r="M25" s="871"/>
      <c r="N25" s="61"/>
      <c r="O25" s="61"/>
      <c r="P25" s="61"/>
      <c r="Q25" s="871"/>
      <c r="R25" s="61"/>
      <c r="S25" s="871"/>
      <c r="T25" s="61"/>
      <c r="U25" s="871"/>
      <c r="V25" s="61"/>
      <c r="W25" s="871"/>
      <c r="X25" s="61"/>
      <c r="Y25" s="871"/>
      <c r="Z25" s="61"/>
      <c r="AA25" s="871"/>
      <c r="AB25" s="61"/>
      <c r="AC25" s="871"/>
      <c r="AD25" s="61"/>
      <c r="AE25" s="61"/>
      <c r="AF25" s="61"/>
      <c r="AG25" s="871"/>
      <c r="AH25" s="61"/>
      <c r="AI25" s="871"/>
      <c r="AJ25" s="61"/>
      <c r="AK25" s="871"/>
      <c r="AL25" s="61"/>
      <c r="AM25" s="871"/>
      <c r="AN25" s="61"/>
      <c r="AO25" s="61"/>
      <c r="AP25" s="61"/>
      <c r="AQ25" s="871"/>
      <c r="AR25" s="61"/>
      <c r="AS25" s="871"/>
      <c r="AT25" s="61"/>
      <c r="AU25" s="871"/>
      <c r="AV25" s="61"/>
      <c r="AW25" s="871"/>
      <c r="AX25" s="61"/>
      <c r="AY25" s="871"/>
      <c r="AZ25" s="61"/>
      <c r="BA25" s="871"/>
      <c r="BB25" s="61"/>
      <c r="BC25" s="871"/>
    </row>
    <row r="26" spans="1:55" s="27" customFormat="1" ht="12.75" customHeight="1">
      <c r="A26" s="1226" t="s">
        <v>962</v>
      </c>
      <c r="B26" s="1226" t="s">
        <v>197</v>
      </c>
      <c r="C26" s="1226" t="s">
        <v>963</v>
      </c>
      <c r="D26" s="61">
        <f t="shared" ref="D26:D89" si="2">F26+H26+J26+L26+N26+P26+R26+T26+V26+X26+Z26+AB26</f>
        <v>5311.1164000000008</v>
      </c>
      <c r="E26" s="871">
        <f t="shared" ref="E26:E89" si="3">AVERAGE(G26,I26,K26,M26,O26,Q26,S26,U26,W26,Y26,AA26,AC26)</f>
        <v>8.9116842355457422</v>
      </c>
      <c r="F26" s="61">
        <v>481.37949999999995</v>
      </c>
      <c r="G26" s="871">
        <v>9.9133049184686897</v>
      </c>
      <c r="H26" s="61">
        <v>468.8075</v>
      </c>
      <c r="I26" s="871">
        <v>9.7955762695775999</v>
      </c>
      <c r="J26" s="61">
        <v>483.63400000000001</v>
      </c>
      <c r="K26" s="871">
        <v>9.9404916321019599</v>
      </c>
      <c r="L26" s="61">
        <v>318.9676</v>
      </c>
      <c r="M26" s="871">
        <v>8.9763223035819291</v>
      </c>
      <c r="N26" s="61">
        <v>468.8682</v>
      </c>
      <c r="O26" s="871">
        <v>7.8820441181551697</v>
      </c>
      <c r="P26" s="61">
        <v>460.50370000000004</v>
      </c>
      <c r="Q26" s="871">
        <v>8.7689095657646199</v>
      </c>
      <c r="R26" s="61">
        <v>449.28530000000001</v>
      </c>
      <c r="S26" s="871">
        <v>8.2006130558912087</v>
      </c>
      <c r="T26" s="61">
        <v>462.8614</v>
      </c>
      <c r="U26" s="871">
        <v>8.6243344746397099</v>
      </c>
      <c r="V26" s="61">
        <v>457.11310000000003</v>
      </c>
      <c r="W26" s="871">
        <v>8.9404264305704597</v>
      </c>
      <c r="X26" s="61">
        <v>398.54300000000001</v>
      </c>
      <c r="Y26" s="871">
        <v>8.4575272429825592</v>
      </c>
      <c r="Z26" s="61">
        <v>413.64590000000004</v>
      </c>
      <c r="AA26" s="871">
        <v>8.5939046754724302</v>
      </c>
      <c r="AB26" s="61">
        <v>447.50720000000001</v>
      </c>
      <c r="AC26" s="871">
        <v>8.8467561393425598</v>
      </c>
      <c r="AD26" s="61"/>
      <c r="AE26" s="871"/>
      <c r="AF26" s="61">
        <v>439.55690000000004</v>
      </c>
      <c r="AG26" s="871">
        <v>8.3404225095772606</v>
      </c>
      <c r="AH26" s="61">
        <v>607.41930000000002</v>
      </c>
      <c r="AI26" s="871">
        <v>7.9133494177745094</v>
      </c>
      <c r="AJ26" s="61">
        <v>490.28610000000003</v>
      </c>
      <c r="AK26" s="871">
        <v>8.2565186979602299</v>
      </c>
      <c r="AL26" s="61">
        <v>466.91160000000002</v>
      </c>
      <c r="AM26" s="871">
        <v>8.2551359871975798</v>
      </c>
      <c r="AN26" s="61">
        <v>415.4162</v>
      </c>
      <c r="AO26" s="871">
        <v>6.8620630875733797</v>
      </c>
      <c r="AP26" s="61"/>
      <c r="AQ26" s="871"/>
      <c r="AR26" s="61"/>
      <c r="AS26" s="871"/>
      <c r="AT26" s="61"/>
      <c r="AU26" s="871"/>
      <c r="AV26" s="61"/>
      <c r="AW26" s="871"/>
      <c r="AX26" s="61"/>
      <c r="AY26" s="871"/>
      <c r="AZ26" s="61"/>
      <c r="BA26" s="871"/>
      <c r="BB26" s="61"/>
      <c r="BC26" s="871"/>
    </row>
    <row r="27" spans="1:55" s="20" customFormat="1" ht="12.75" customHeight="1">
      <c r="A27" s="1227" t="s">
        <v>976</v>
      </c>
      <c r="B27" s="1227" t="s">
        <v>204</v>
      </c>
      <c r="C27" s="1227" t="s">
        <v>977</v>
      </c>
      <c r="D27" s="13">
        <f t="shared" si="2"/>
        <v>19.999599999999997</v>
      </c>
      <c r="E27" s="191">
        <f t="shared" si="3"/>
        <v>17</v>
      </c>
      <c r="F27" s="13">
        <v>1.3394000000000004</v>
      </c>
      <c r="G27" s="191">
        <v>17</v>
      </c>
      <c r="H27" s="13">
        <v>2.4194</v>
      </c>
      <c r="I27" s="191">
        <v>17</v>
      </c>
      <c r="J27" s="13">
        <v>1.903</v>
      </c>
      <c r="K27" s="191">
        <v>17</v>
      </c>
      <c r="L27" s="13">
        <v>1.9438000000000002</v>
      </c>
      <c r="M27" s="191">
        <v>17</v>
      </c>
      <c r="N27" s="13">
        <v>1.5926</v>
      </c>
      <c r="O27" s="191">
        <v>17</v>
      </c>
      <c r="P27" s="13">
        <v>1.7297</v>
      </c>
      <c r="Q27" s="191">
        <v>17</v>
      </c>
      <c r="R27" s="13">
        <v>1.4498</v>
      </c>
      <c r="S27" s="191">
        <v>17</v>
      </c>
      <c r="T27" s="13">
        <v>1.2564</v>
      </c>
      <c r="U27" s="191">
        <v>17</v>
      </c>
      <c r="V27" s="13">
        <v>1.6794</v>
      </c>
      <c r="W27" s="191">
        <v>17</v>
      </c>
      <c r="X27" s="13">
        <v>0.8266</v>
      </c>
      <c r="Y27" s="191">
        <v>17</v>
      </c>
      <c r="Z27" s="13">
        <v>2.5230000000000001</v>
      </c>
      <c r="AA27" s="191">
        <v>17</v>
      </c>
      <c r="AB27" s="13">
        <v>1.3365</v>
      </c>
      <c r="AC27" s="191">
        <v>17</v>
      </c>
      <c r="AD27" s="13"/>
      <c r="AE27" s="191"/>
      <c r="AF27" s="13">
        <v>1.0261</v>
      </c>
      <c r="AG27" s="191">
        <v>17</v>
      </c>
      <c r="AH27" s="13">
        <v>1.4815</v>
      </c>
      <c r="AI27" s="191">
        <v>17</v>
      </c>
      <c r="AJ27" s="13">
        <v>1.1740000000000002</v>
      </c>
      <c r="AK27" s="191">
        <v>17</v>
      </c>
      <c r="AL27" s="13">
        <v>1.4579</v>
      </c>
      <c r="AM27" s="191">
        <v>17</v>
      </c>
      <c r="AN27" s="13">
        <v>1.1054000000000002</v>
      </c>
      <c r="AO27" s="191">
        <v>4.4722272480549998</v>
      </c>
      <c r="AP27" s="13"/>
      <c r="AQ27" s="191"/>
      <c r="AR27" s="13"/>
      <c r="AS27" s="191"/>
      <c r="AT27" s="13"/>
      <c r="AU27" s="191"/>
      <c r="AV27" s="13"/>
      <c r="AW27" s="191"/>
      <c r="AX27" s="13"/>
      <c r="AY27" s="191"/>
      <c r="AZ27" s="13"/>
      <c r="BA27" s="191"/>
      <c r="BB27" s="13"/>
      <c r="BC27" s="191"/>
    </row>
    <row r="28" spans="1:55" s="20" customFormat="1" ht="12.75" customHeight="1">
      <c r="A28" s="1228" t="s">
        <v>978</v>
      </c>
      <c r="B28" s="1228" t="s">
        <v>125</v>
      </c>
      <c r="C28" s="1228" t="s">
        <v>939</v>
      </c>
      <c r="D28" s="13">
        <f>L28+N28+P28+R28+T28+V28+X28+Z28+AB28</f>
        <v>978.61450000000013</v>
      </c>
      <c r="E28" s="191">
        <f t="shared" si="3"/>
        <v>8</v>
      </c>
      <c r="F28" s="13" t="s">
        <v>11</v>
      </c>
      <c r="G28" s="13" t="s">
        <v>11</v>
      </c>
      <c r="H28" s="13" t="s">
        <v>11</v>
      </c>
      <c r="I28" s="13" t="s">
        <v>11</v>
      </c>
      <c r="J28" s="13" t="s">
        <v>11</v>
      </c>
      <c r="K28" s="13" t="s">
        <v>11</v>
      </c>
      <c r="L28" s="13">
        <v>7.2990000000000013</v>
      </c>
      <c r="M28" s="191">
        <v>8</v>
      </c>
      <c r="N28" s="13">
        <v>101.19080000000002</v>
      </c>
      <c r="O28" s="191">
        <v>8</v>
      </c>
      <c r="P28" s="13">
        <v>123.14200000000001</v>
      </c>
      <c r="Q28" s="191">
        <v>8</v>
      </c>
      <c r="R28" s="13">
        <v>114.5866</v>
      </c>
      <c r="S28" s="191">
        <v>8</v>
      </c>
      <c r="T28" s="13">
        <v>115.9783</v>
      </c>
      <c r="U28" s="191">
        <v>8</v>
      </c>
      <c r="V28" s="13">
        <v>117.53440000000001</v>
      </c>
      <c r="W28" s="191">
        <v>8</v>
      </c>
      <c r="X28" s="13">
        <v>135.11860000000001</v>
      </c>
      <c r="Y28" s="191">
        <v>8</v>
      </c>
      <c r="Z28" s="13">
        <v>133.2569</v>
      </c>
      <c r="AA28" s="191">
        <v>8</v>
      </c>
      <c r="AB28" s="13">
        <v>130.50790000000001</v>
      </c>
      <c r="AC28" s="191">
        <v>8</v>
      </c>
      <c r="AD28" s="13"/>
      <c r="AE28" s="191"/>
      <c r="AF28" s="13">
        <v>136.93989999999999</v>
      </c>
      <c r="AG28" s="191">
        <v>8</v>
      </c>
      <c r="AH28" s="13" t="s">
        <v>11</v>
      </c>
      <c r="AI28" s="13" t="s">
        <v>11</v>
      </c>
      <c r="AJ28" s="13">
        <v>147.10240000000002</v>
      </c>
      <c r="AK28" s="191">
        <v>7.5973852228107797</v>
      </c>
      <c r="AL28" s="13" t="s">
        <v>11</v>
      </c>
      <c r="AM28" s="13" t="s">
        <v>11</v>
      </c>
      <c r="AN28" s="13">
        <v>139.63980000000001</v>
      </c>
      <c r="AO28" s="191">
        <v>8</v>
      </c>
      <c r="AP28" s="13"/>
      <c r="AQ28" s="191"/>
      <c r="AR28" s="13"/>
      <c r="AS28" s="191"/>
      <c r="AT28" s="13"/>
      <c r="AU28" s="191"/>
      <c r="AV28" s="13"/>
      <c r="AW28" s="191"/>
      <c r="AX28" s="13"/>
      <c r="AY28" s="191"/>
      <c r="AZ28" s="13"/>
      <c r="BA28" s="191"/>
      <c r="BB28" s="13"/>
      <c r="BC28" s="191"/>
    </row>
    <row r="29" spans="1:55" s="20" customFormat="1" ht="12.75" customHeight="1">
      <c r="A29" s="1227" t="s">
        <v>4909</v>
      </c>
      <c r="B29" s="1227" t="s">
        <v>4909</v>
      </c>
      <c r="C29" s="1227" t="s">
        <v>4911</v>
      </c>
      <c r="D29" s="13" t="s">
        <v>11</v>
      </c>
      <c r="E29" s="13" t="s">
        <v>11</v>
      </c>
      <c r="F29" s="13" t="s">
        <v>11</v>
      </c>
      <c r="G29" s="13" t="s">
        <v>11</v>
      </c>
      <c r="H29" s="13" t="s">
        <v>11</v>
      </c>
      <c r="I29" s="13" t="s">
        <v>11</v>
      </c>
      <c r="J29" s="13" t="s">
        <v>11</v>
      </c>
      <c r="K29" s="13" t="s">
        <v>11</v>
      </c>
      <c r="L29" s="13" t="s">
        <v>11</v>
      </c>
      <c r="M29" s="13" t="s">
        <v>11</v>
      </c>
      <c r="N29" s="13" t="s">
        <v>11</v>
      </c>
      <c r="O29" s="13" t="s">
        <v>11</v>
      </c>
      <c r="P29" s="13" t="s">
        <v>11</v>
      </c>
      <c r="Q29" s="13" t="s">
        <v>11</v>
      </c>
      <c r="R29" s="13" t="s">
        <v>11</v>
      </c>
      <c r="S29" s="13" t="s">
        <v>11</v>
      </c>
      <c r="T29" s="13" t="s">
        <v>11</v>
      </c>
      <c r="U29" s="13" t="s">
        <v>11</v>
      </c>
      <c r="V29" s="13" t="s">
        <v>11</v>
      </c>
      <c r="W29" s="13" t="s">
        <v>11</v>
      </c>
      <c r="X29" s="13" t="s">
        <v>11</v>
      </c>
      <c r="Y29" s="13" t="s">
        <v>11</v>
      </c>
      <c r="Z29" s="13" t="s">
        <v>11</v>
      </c>
      <c r="AA29" s="13" t="s">
        <v>11</v>
      </c>
      <c r="AB29" s="13" t="s">
        <v>11</v>
      </c>
      <c r="AC29" s="13" t="s">
        <v>11</v>
      </c>
      <c r="AD29" s="13"/>
      <c r="AE29" s="13"/>
      <c r="AF29" s="13" t="s">
        <v>11</v>
      </c>
      <c r="AG29" s="191" t="s">
        <v>11</v>
      </c>
      <c r="AH29" s="13" t="s">
        <v>11</v>
      </c>
      <c r="AI29" s="191" t="s">
        <v>11</v>
      </c>
      <c r="AJ29" s="191" t="s">
        <v>11</v>
      </c>
      <c r="AK29" s="191" t="s">
        <v>11</v>
      </c>
      <c r="AL29" s="13" t="s">
        <v>11</v>
      </c>
      <c r="AM29" s="13" t="s">
        <v>11</v>
      </c>
      <c r="AN29" s="13" t="s">
        <v>11</v>
      </c>
      <c r="AO29" s="13" t="s">
        <v>11</v>
      </c>
      <c r="AP29" s="13"/>
      <c r="AQ29" s="13"/>
      <c r="AR29" s="13"/>
      <c r="AS29" s="13"/>
      <c r="AT29" s="13"/>
      <c r="AU29" s="13"/>
      <c r="AV29" s="13"/>
      <c r="AW29" s="13"/>
      <c r="AX29" s="13"/>
      <c r="AY29" s="13"/>
      <c r="AZ29" s="13"/>
      <c r="BA29" s="13"/>
      <c r="BB29" s="13"/>
      <c r="BC29" s="13"/>
    </row>
    <row r="30" spans="1:55" s="20" customFormat="1" ht="12.75" customHeight="1">
      <c r="A30" s="1227" t="s">
        <v>4910</v>
      </c>
      <c r="B30" s="1227" t="s">
        <v>103</v>
      </c>
      <c r="C30" s="1227" t="s">
        <v>5005</v>
      </c>
      <c r="D30" s="13" t="s">
        <v>11</v>
      </c>
      <c r="E30" s="13" t="s">
        <v>11</v>
      </c>
      <c r="F30" s="13" t="s">
        <v>11</v>
      </c>
      <c r="G30" s="13" t="s">
        <v>11</v>
      </c>
      <c r="H30" s="13" t="s">
        <v>11</v>
      </c>
      <c r="I30" s="13" t="s">
        <v>11</v>
      </c>
      <c r="J30" s="13" t="s">
        <v>11</v>
      </c>
      <c r="K30" s="13" t="s">
        <v>11</v>
      </c>
      <c r="L30" s="13" t="s">
        <v>11</v>
      </c>
      <c r="M30" s="13" t="s">
        <v>11</v>
      </c>
      <c r="N30" s="13" t="s">
        <v>11</v>
      </c>
      <c r="O30" s="13" t="s">
        <v>11</v>
      </c>
      <c r="P30" s="13" t="s">
        <v>11</v>
      </c>
      <c r="Q30" s="13" t="s">
        <v>11</v>
      </c>
      <c r="R30" s="13" t="s">
        <v>11</v>
      </c>
      <c r="S30" s="13" t="s">
        <v>11</v>
      </c>
      <c r="T30" s="13" t="s">
        <v>11</v>
      </c>
      <c r="U30" s="13" t="s">
        <v>11</v>
      </c>
      <c r="V30" s="13" t="s">
        <v>11</v>
      </c>
      <c r="W30" s="13" t="s">
        <v>11</v>
      </c>
      <c r="X30" s="13" t="s">
        <v>11</v>
      </c>
      <c r="Y30" s="13" t="s">
        <v>11</v>
      </c>
      <c r="Z30" s="13" t="s">
        <v>11</v>
      </c>
      <c r="AA30" s="13" t="s">
        <v>11</v>
      </c>
      <c r="AB30" s="13" t="s">
        <v>11</v>
      </c>
      <c r="AC30" s="13" t="s">
        <v>11</v>
      </c>
      <c r="AD30" s="13"/>
      <c r="AE30" s="13"/>
      <c r="AF30" s="13" t="s">
        <v>11</v>
      </c>
      <c r="AG30" s="191" t="s">
        <v>11</v>
      </c>
      <c r="AH30" s="13" t="s">
        <v>11</v>
      </c>
      <c r="AI30" s="191" t="s">
        <v>11</v>
      </c>
      <c r="AJ30" s="191" t="s">
        <v>11</v>
      </c>
      <c r="AK30" s="191" t="s">
        <v>11</v>
      </c>
      <c r="AL30" s="13" t="s">
        <v>11</v>
      </c>
      <c r="AM30" s="13" t="s">
        <v>11</v>
      </c>
      <c r="AN30" s="13">
        <v>6.0000000000000006E-4</v>
      </c>
      <c r="AO30" s="191">
        <v>0</v>
      </c>
      <c r="AP30" s="13"/>
      <c r="AQ30" s="13"/>
      <c r="AR30" s="13"/>
      <c r="AS30" s="13"/>
      <c r="AT30" s="13"/>
      <c r="AU30" s="13"/>
      <c r="AV30" s="13"/>
      <c r="AW30" s="13"/>
      <c r="AX30" s="13"/>
      <c r="AY30" s="13"/>
      <c r="AZ30" s="13"/>
      <c r="BA30" s="13"/>
      <c r="BB30" s="13"/>
      <c r="BC30" s="13"/>
    </row>
    <row r="31" spans="1:55" s="20" customFormat="1" ht="12.75" customHeight="1">
      <c r="A31" s="1227" t="s">
        <v>980</v>
      </c>
      <c r="B31" s="1227" t="s">
        <v>205</v>
      </c>
      <c r="C31" s="1227" t="s">
        <v>981</v>
      </c>
      <c r="D31" s="13">
        <f t="shared" si="2"/>
        <v>4044.6230000000005</v>
      </c>
      <c r="E31" s="191">
        <f t="shared" si="3"/>
        <v>9.3225742795686575</v>
      </c>
      <c r="F31" s="13">
        <v>456.98680000000002</v>
      </c>
      <c r="G31" s="191">
        <v>10.278615283854998</v>
      </c>
      <c r="H31" s="13">
        <v>444.12980000000005</v>
      </c>
      <c r="I31" s="191">
        <v>10.07</v>
      </c>
      <c r="J31" s="13">
        <v>463.24780000000004</v>
      </c>
      <c r="K31" s="191">
        <v>10.178436530081699</v>
      </c>
      <c r="L31" s="13">
        <v>285.65500000000003</v>
      </c>
      <c r="M31" s="191">
        <v>9.2999950779786786</v>
      </c>
      <c r="N31" s="13">
        <v>346.87580000000003</v>
      </c>
      <c r="O31" s="191">
        <v>8.0157415651365707</v>
      </c>
      <c r="P31" s="13">
        <v>304.97810000000004</v>
      </c>
      <c r="Q31" s="191">
        <v>9.15</v>
      </c>
      <c r="R31" s="13">
        <v>306.3202</v>
      </c>
      <c r="S31" s="191">
        <v>8.4169371200462795</v>
      </c>
      <c r="T31" s="13">
        <v>324.1515</v>
      </c>
      <c r="U31" s="191">
        <v>9.0400000000000009</v>
      </c>
      <c r="V31" s="13">
        <v>321.10320000000002</v>
      </c>
      <c r="W31" s="191">
        <v>9.5213890394116305</v>
      </c>
      <c r="X31" s="13">
        <v>235.55260000000001</v>
      </c>
      <c r="Y31" s="191">
        <v>9.2444963884924203</v>
      </c>
      <c r="Z31" s="13">
        <v>257.26980000000003</v>
      </c>
      <c r="AA31" s="191">
        <v>9.2550113927091289</v>
      </c>
      <c r="AB31" s="13">
        <v>298.35239999999999</v>
      </c>
      <c r="AC31" s="191">
        <v>9.4002689571124591</v>
      </c>
      <c r="AD31" s="13"/>
      <c r="AE31" s="191"/>
      <c r="AF31" s="13">
        <v>281.1361</v>
      </c>
      <c r="AG31" s="191">
        <v>8.9598922657033402</v>
      </c>
      <c r="AH31" s="13">
        <v>586.41800000000001</v>
      </c>
      <c r="AI31" s="191">
        <v>8.0721554744226811</v>
      </c>
      <c r="AJ31" s="13">
        <v>339.00659999999993</v>
      </c>
      <c r="AK31" s="191">
        <v>8.546067846466709</v>
      </c>
      <c r="AL31" s="13">
        <v>447.34350000000001</v>
      </c>
      <c r="AM31" s="191">
        <v>8.4532755969406104</v>
      </c>
      <c r="AN31" s="13">
        <v>257.4221</v>
      </c>
      <c r="AO31" s="191">
        <v>6.2735626661424995</v>
      </c>
      <c r="AP31" s="13"/>
      <c r="AQ31" s="191"/>
      <c r="AR31" s="13"/>
      <c r="AS31" s="191"/>
      <c r="AT31" s="13"/>
      <c r="AU31" s="191"/>
      <c r="AV31" s="13"/>
      <c r="AW31" s="191"/>
      <c r="AX31" s="13"/>
      <c r="AY31" s="191"/>
      <c r="AZ31" s="13"/>
      <c r="BA31" s="191"/>
      <c r="BB31" s="13"/>
      <c r="BC31" s="191"/>
    </row>
    <row r="32" spans="1:55" s="20" customFormat="1" ht="12.75" customHeight="1">
      <c r="A32" s="1227" t="s">
        <v>982</v>
      </c>
      <c r="B32" s="1227" t="s">
        <v>206</v>
      </c>
      <c r="C32" s="1227" t="s">
        <v>983</v>
      </c>
      <c r="D32" s="13" t="s">
        <v>11</v>
      </c>
      <c r="E32" s="13" t="s">
        <v>11</v>
      </c>
      <c r="F32" s="13" t="s">
        <v>11</v>
      </c>
      <c r="G32" s="13" t="s">
        <v>11</v>
      </c>
      <c r="H32" s="13" t="s">
        <v>11</v>
      </c>
      <c r="I32" s="13" t="s">
        <v>11</v>
      </c>
      <c r="J32" s="13" t="s">
        <v>11</v>
      </c>
      <c r="K32" s="13" t="s">
        <v>11</v>
      </c>
      <c r="L32" s="13" t="s">
        <v>11</v>
      </c>
      <c r="M32" s="13" t="s">
        <v>11</v>
      </c>
      <c r="N32" s="13" t="s">
        <v>11</v>
      </c>
      <c r="O32" s="13" t="s">
        <v>11</v>
      </c>
      <c r="P32" s="13" t="s">
        <v>11</v>
      </c>
      <c r="Q32" s="13" t="s">
        <v>11</v>
      </c>
      <c r="R32" s="13" t="s">
        <v>11</v>
      </c>
      <c r="S32" s="13" t="s">
        <v>11</v>
      </c>
      <c r="T32" s="13" t="s">
        <v>11</v>
      </c>
      <c r="U32" s="13" t="s">
        <v>11</v>
      </c>
      <c r="V32" s="13" t="s">
        <v>11</v>
      </c>
      <c r="W32" s="13" t="s">
        <v>11</v>
      </c>
      <c r="X32" s="13" t="s">
        <v>11</v>
      </c>
      <c r="Y32" s="13" t="s">
        <v>11</v>
      </c>
      <c r="Z32" s="13" t="s">
        <v>11</v>
      </c>
      <c r="AA32" s="13" t="s">
        <v>11</v>
      </c>
      <c r="AB32" s="13" t="s">
        <v>11</v>
      </c>
      <c r="AC32" s="13" t="s">
        <v>11</v>
      </c>
      <c r="AD32" s="13"/>
      <c r="AE32" s="13"/>
      <c r="AF32" s="13" t="s">
        <v>11</v>
      </c>
      <c r="AG32" s="191" t="s">
        <v>11</v>
      </c>
      <c r="AH32" s="13" t="s">
        <v>11</v>
      </c>
      <c r="AI32" s="191" t="s">
        <v>11</v>
      </c>
      <c r="AJ32" s="191" t="s">
        <v>11</v>
      </c>
      <c r="AK32" s="191" t="s">
        <v>11</v>
      </c>
      <c r="AL32" s="13" t="s">
        <v>11</v>
      </c>
      <c r="AM32" s="13" t="s">
        <v>11</v>
      </c>
      <c r="AN32" s="13" t="s">
        <v>11</v>
      </c>
      <c r="AO32" s="13" t="s">
        <v>11</v>
      </c>
      <c r="AP32" s="13"/>
      <c r="AQ32" s="13"/>
      <c r="AR32" s="13"/>
      <c r="AS32" s="13"/>
      <c r="AT32" s="13"/>
      <c r="AU32" s="13"/>
      <c r="AV32" s="13"/>
      <c r="AW32" s="13"/>
      <c r="AX32" s="13"/>
      <c r="AY32" s="13"/>
      <c r="AZ32" s="13"/>
      <c r="BA32" s="13"/>
      <c r="BB32" s="13"/>
      <c r="BC32" s="13"/>
    </row>
    <row r="33" spans="1:55" s="20" customFormat="1" ht="12.75" customHeight="1">
      <c r="A33" s="1227" t="s">
        <v>984</v>
      </c>
      <c r="B33" s="1227" t="s">
        <v>141</v>
      </c>
      <c r="C33" s="1227" t="s">
        <v>985</v>
      </c>
      <c r="D33" s="13">
        <f>R33</f>
        <v>1.3612</v>
      </c>
      <c r="E33" s="191">
        <f t="shared" si="3"/>
        <v>12</v>
      </c>
      <c r="F33" s="13" t="s">
        <v>11</v>
      </c>
      <c r="G33" s="13" t="s">
        <v>11</v>
      </c>
      <c r="H33" s="13" t="s">
        <v>11</v>
      </c>
      <c r="I33" s="13" t="s">
        <v>11</v>
      </c>
      <c r="J33" s="13" t="s">
        <v>11</v>
      </c>
      <c r="K33" s="13" t="s">
        <v>11</v>
      </c>
      <c r="L33" s="13" t="s">
        <v>11</v>
      </c>
      <c r="M33" s="13" t="s">
        <v>11</v>
      </c>
      <c r="N33" s="13" t="s">
        <v>11</v>
      </c>
      <c r="O33" s="13" t="s">
        <v>11</v>
      </c>
      <c r="P33" s="13" t="s">
        <v>11</v>
      </c>
      <c r="Q33" s="13" t="s">
        <v>11</v>
      </c>
      <c r="R33" s="13">
        <v>1.3612</v>
      </c>
      <c r="S33" s="191">
        <v>12</v>
      </c>
      <c r="T33" s="13" t="s">
        <v>11</v>
      </c>
      <c r="U33" s="13" t="s">
        <v>11</v>
      </c>
      <c r="V33" s="13" t="s">
        <v>11</v>
      </c>
      <c r="W33" s="13" t="s">
        <v>11</v>
      </c>
      <c r="X33" s="13" t="s">
        <v>11</v>
      </c>
      <c r="Y33" s="13" t="s">
        <v>11</v>
      </c>
      <c r="Z33" s="13" t="s">
        <v>11</v>
      </c>
      <c r="AA33" s="13" t="s">
        <v>11</v>
      </c>
      <c r="AB33" s="13" t="s">
        <v>11</v>
      </c>
      <c r="AC33" s="13" t="s">
        <v>11</v>
      </c>
      <c r="AD33" s="13"/>
      <c r="AE33" s="191"/>
      <c r="AF33" s="13" t="s">
        <v>11</v>
      </c>
      <c r="AG33" s="191" t="s">
        <v>11</v>
      </c>
      <c r="AH33" s="13" t="s">
        <v>11</v>
      </c>
      <c r="AI33" s="191" t="s">
        <v>11</v>
      </c>
      <c r="AJ33" s="191" t="s">
        <v>11</v>
      </c>
      <c r="AK33" s="191" t="s">
        <v>11</v>
      </c>
      <c r="AL33" s="13" t="s">
        <v>11</v>
      </c>
      <c r="AM33" s="13" t="s">
        <v>11</v>
      </c>
      <c r="AN33" s="13" t="s">
        <v>11</v>
      </c>
      <c r="AO33" s="13" t="s">
        <v>11</v>
      </c>
      <c r="AP33" s="13"/>
      <c r="AQ33" s="13"/>
      <c r="AR33" s="13"/>
      <c r="AS33" s="191"/>
      <c r="AT33" s="13"/>
      <c r="AU33" s="13"/>
      <c r="AV33" s="13"/>
      <c r="AW33" s="13"/>
      <c r="AX33" s="13"/>
      <c r="AY33" s="13"/>
      <c r="AZ33" s="13"/>
      <c r="BA33" s="13"/>
      <c r="BB33" s="13"/>
      <c r="BC33" s="13"/>
    </row>
    <row r="34" spans="1:55" s="20" customFormat="1" ht="12.75" customHeight="1">
      <c r="A34" s="1227" t="s">
        <v>986</v>
      </c>
      <c r="B34" s="1227" t="s">
        <v>207</v>
      </c>
      <c r="C34" s="1227" t="s">
        <v>987</v>
      </c>
      <c r="D34" s="13">
        <f>AB34</f>
        <v>2.9721000000000002</v>
      </c>
      <c r="E34" s="191">
        <f t="shared" si="3"/>
        <v>22</v>
      </c>
      <c r="F34" s="13" t="s">
        <v>11</v>
      </c>
      <c r="G34" s="13" t="s">
        <v>11</v>
      </c>
      <c r="H34" s="13" t="s">
        <v>11</v>
      </c>
      <c r="I34" s="13" t="s">
        <v>11</v>
      </c>
      <c r="J34" s="13" t="s">
        <v>11</v>
      </c>
      <c r="K34" s="13" t="s">
        <v>11</v>
      </c>
      <c r="L34" s="13" t="s">
        <v>11</v>
      </c>
      <c r="M34" s="13" t="s">
        <v>11</v>
      </c>
      <c r="N34" s="13" t="s">
        <v>11</v>
      </c>
      <c r="O34" s="13" t="s">
        <v>11</v>
      </c>
      <c r="P34" s="13" t="s">
        <v>11</v>
      </c>
      <c r="Q34" s="13" t="s">
        <v>11</v>
      </c>
      <c r="R34" s="13" t="s">
        <v>11</v>
      </c>
      <c r="S34" s="13" t="s">
        <v>11</v>
      </c>
      <c r="T34" s="13" t="s">
        <v>11</v>
      </c>
      <c r="U34" s="13" t="s">
        <v>11</v>
      </c>
      <c r="V34" s="13" t="s">
        <v>11</v>
      </c>
      <c r="W34" s="13" t="s">
        <v>11</v>
      </c>
      <c r="X34" s="13" t="s">
        <v>11</v>
      </c>
      <c r="Y34" s="13" t="s">
        <v>11</v>
      </c>
      <c r="Z34" s="13" t="s">
        <v>11</v>
      </c>
      <c r="AA34" s="13" t="s">
        <v>11</v>
      </c>
      <c r="AB34" s="13">
        <v>2.9721000000000002</v>
      </c>
      <c r="AC34" s="191">
        <v>22</v>
      </c>
      <c r="AD34" s="13"/>
      <c r="AE34" s="191"/>
      <c r="AF34" s="13" t="s">
        <v>11</v>
      </c>
      <c r="AG34" s="191" t="s">
        <v>11</v>
      </c>
      <c r="AH34" s="13" t="s">
        <v>11</v>
      </c>
      <c r="AI34" s="191" t="s">
        <v>11</v>
      </c>
      <c r="AJ34" s="191" t="s">
        <v>11</v>
      </c>
      <c r="AK34" s="191" t="s">
        <v>11</v>
      </c>
      <c r="AL34" s="13" t="s">
        <v>11</v>
      </c>
      <c r="AM34" s="13" t="s">
        <v>11</v>
      </c>
      <c r="AN34" s="13" t="s">
        <v>11</v>
      </c>
      <c r="AO34" s="13" t="s">
        <v>11</v>
      </c>
      <c r="AP34" s="13"/>
      <c r="AQ34" s="13"/>
      <c r="AR34" s="13"/>
      <c r="AS34" s="13"/>
      <c r="AT34" s="13"/>
      <c r="AU34" s="13"/>
      <c r="AV34" s="13"/>
      <c r="AW34" s="13"/>
      <c r="AX34" s="13"/>
      <c r="AY34" s="13"/>
      <c r="AZ34" s="13"/>
      <c r="BA34" s="13"/>
      <c r="BB34" s="13"/>
      <c r="BC34" s="191"/>
    </row>
    <row r="35" spans="1:55" s="20" customFormat="1" ht="12.75" customHeight="1">
      <c r="A35" s="1229" t="s">
        <v>988</v>
      </c>
      <c r="B35" s="1229" t="s">
        <v>208</v>
      </c>
      <c r="C35" s="1229" t="s">
        <v>989</v>
      </c>
      <c r="D35" s="13">
        <f t="shared" si="2"/>
        <v>253.25220000000002</v>
      </c>
      <c r="E35" s="191">
        <f t="shared" si="3"/>
        <v>3.8096365927100897</v>
      </c>
      <c r="F35" s="13">
        <v>23.0533</v>
      </c>
      <c r="G35" s="191">
        <v>2.2600000000000002</v>
      </c>
      <c r="H35" s="13">
        <v>22.191999999999997</v>
      </c>
      <c r="I35" s="191">
        <v>3.4586669069935101</v>
      </c>
      <c r="J35" s="13">
        <v>18.4832</v>
      </c>
      <c r="K35" s="191">
        <v>3.25</v>
      </c>
      <c r="L35" s="13">
        <v>24.069800000000001</v>
      </c>
      <c r="M35" s="191">
        <v>4.7831426933335495</v>
      </c>
      <c r="N35" s="13">
        <v>19.209</v>
      </c>
      <c r="O35" s="191">
        <v>4.0903987714092391</v>
      </c>
      <c r="P35" s="13">
        <v>20.4269</v>
      </c>
      <c r="Q35" s="191">
        <v>4.8991175851450794</v>
      </c>
      <c r="R35" s="13">
        <v>25.567500000000006</v>
      </c>
      <c r="S35" s="191">
        <v>5.8067169257846896</v>
      </c>
      <c r="T35" s="13">
        <v>21.475200000000001</v>
      </c>
      <c r="U35" s="191">
        <v>5.2319312043659689</v>
      </c>
      <c r="V35" s="13">
        <v>16.7956</v>
      </c>
      <c r="W35" s="191">
        <v>3.6088351711162399</v>
      </c>
      <c r="X35" s="13">
        <v>27.045200000000001</v>
      </c>
      <c r="Y35" s="191">
        <v>3.6280789197343699</v>
      </c>
      <c r="Z35" s="13">
        <v>20.5962</v>
      </c>
      <c r="AA35" s="191">
        <v>3.1487509346384299</v>
      </c>
      <c r="AB35" s="13">
        <v>14.338299999999998</v>
      </c>
      <c r="AC35" s="191">
        <v>1.55</v>
      </c>
      <c r="AD35" s="13"/>
      <c r="AE35" s="191"/>
      <c r="AF35" s="13">
        <v>20.454800000000002</v>
      </c>
      <c r="AG35" s="191">
        <v>1.6709131841914899</v>
      </c>
      <c r="AH35" s="13">
        <v>19.5197</v>
      </c>
      <c r="AI35" s="191">
        <v>2.4528243261935399</v>
      </c>
      <c r="AJ35" s="13">
        <v>3.0031000000000008</v>
      </c>
      <c r="AK35" s="191">
        <v>4.4391954979854198</v>
      </c>
      <c r="AL35" s="13">
        <v>18.110200000000003</v>
      </c>
      <c r="AM35" s="191">
        <v>2.6568762354916</v>
      </c>
      <c r="AN35" s="13">
        <v>17.2483</v>
      </c>
      <c r="AO35" s="191">
        <v>6.585953166399011</v>
      </c>
      <c r="AP35" s="13"/>
      <c r="AQ35" s="191"/>
      <c r="AR35" s="13"/>
      <c r="AS35" s="191"/>
      <c r="AT35" s="13"/>
      <c r="AU35" s="191"/>
      <c r="AV35" s="13"/>
      <c r="AW35" s="191"/>
      <c r="AX35" s="13"/>
      <c r="AY35" s="191"/>
      <c r="AZ35" s="13"/>
      <c r="BA35" s="191"/>
      <c r="BB35" s="13"/>
      <c r="BC35" s="191"/>
    </row>
    <row r="36" spans="1:55" s="20" customFormat="1" ht="12.75" customHeight="1">
      <c r="A36" s="1229" t="s">
        <v>5008</v>
      </c>
      <c r="B36" s="1229" t="s">
        <v>5006</v>
      </c>
      <c r="C36" s="1229" t="s">
        <v>5007</v>
      </c>
      <c r="D36" s="13" t="s">
        <v>11</v>
      </c>
      <c r="E36" s="13" t="s">
        <v>11</v>
      </c>
      <c r="F36" s="13" t="s">
        <v>11</v>
      </c>
      <c r="G36" s="13" t="s">
        <v>11</v>
      </c>
      <c r="H36" s="13" t="s">
        <v>11</v>
      </c>
      <c r="I36" s="13" t="s">
        <v>11</v>
      </c>
      <c r="J36" s="13" t="s">
        <v>11</v>
      </c>
      <c r="K36" s="13" t="s">
        <v>11</v>
      </c>
      <c r="L36" s="13" t="s">
        <v>11</v>
      </c>
      <c r="M36" s="13" t="s">
        <v>11</v>
      </c>
      <c r="N36" s="13" t="s">
        <v>11</v>
      </c>
      <c r="O36" s="13" t="s">
        <v>11</v>
      </c>
      <c r="P36" s="13" t="s">
        <v>11</v>
      </c>
      <c r="Q36" s="13" t="s">
        <v>11</v>
      </c>
      <c r="R36" s="13" t="s">
        <v>11</v>
      </c>
      <c r="S36" s="13" t="s">
        <v>11</v>
      </c>
      <c r="T36" s="13" t="s">
        <v>11</v>
      </c>
      <c r="U36" s="13" t="s">
        <v>11</v>
      </c>
      <c r="V36" s="13" t="s">
        <v>11</v>
      </c>
      <c r="W36" s="13" t="s">
        <v>11</v>
      </c>
      <c r="X36" s="13" t="s">
        <v>11</v>
      </c>
      <c r="Y36" s="13" t="s">
        <v>11</v>
      </c>
      <c r="Z36" s="13" t="s">
        <v>11</v>
      </c>
      <c r="AA36" s="13" t="s">
        <v>11</v>
      </c>
      <c r="AB36" s="13" t="s">
        <v>11</v>
      </c>
      <c r="AC36" s="13" t="s">
        <v>11</v>
      </c>
      <c r="AD36" s="13"/>
      <c r="AE36" s="13"/>
      <c r="AF36" s="13" t="s">
        <v>11</v>
      </c>
      <c r="AG36" s="191" t="s">
        <v>11</v>
      </c>
      <c r="AH36" s="13">
        <v>1E-4</v>
      </c>
      <c r="AI36" s="191">
        <v>0</v>
      </c>
      <c r="AJ36" s="13" t="s">
        <v>11</v>
      </c>
      <c r="AK36" s="13" t="s">
        <v>11</v>
      </c>
      <c r="AL36" s="13" t="s">
        <v>11</v>
      </c>
      <c r="AM36" s="13" t="s">
        <v>11</v>
      </c>
      <c r="AN36" s="13" t="s">
        <v>11</v>
      </c>
      <c r="AO36" s="13" t="s">
        <v>11</v>
      </c>
      <c r="AP36" s="13"/>
      <c r="AQ36" s="13"/>
      <c r="AR36" s="13"/>
      <c r="AS36" s="13"/>
      <c r="AT36" s="13"/>
      <c r="AU36" s="13"/>
      <c r="AV36" s="13"/>
      <c r="AW36" s="13"/>
      <c r="AX36" s="13"/>
      <c r="AY36" s="13"/>
      <c r="AZ36" s="13"/>
      <c r="BA36" s="13"/>
      <c r="BB36" s="13"/>
      <c r="BC36" s="13"/>
    </row>
    <row r="37" spans="1:55" s="20" customFormat="1" ht="12.75" customHeight="1">
      <c r="A37" s="1229" t="s">
        <v>990</v>
      </c>
      <c r="B37" s="1229" t="s">
        <v>209</v>
      </c>
      <c r="C37" s="1229" t="s">
        <v>991</v>
      </c>
      <c r="D37" s="13">
        <f>H37+P37+V37</f>
        <v>10.293800000000001</v>
      </c>
      <c r="E37" s="191">
        <f t="shared" si="3"/>
        <v>14.227752639517334</v>
      </c>
      <c r="F37" s="13" t="s">
        <v>11</v>
      </c>
      <c r="G37" s="13" t="s">
        <v>11</v>
      </c>
      <c r="H37" s="13">
        <v>6.6299999999999998E-2</v>
      </c>
      <c r="I37" s="191">
        <v>29.683257918551998</v>
      </c>
      <c r="J37" s="13" t="s">
        <v>11</v>
      </c>
      <c r="K37" s="13" t="s">
        <v>11</v>
      </c>
      <c r="L37" s="13" t="s">
        <v>11</v>
      </c>
      <c r="M37" s="13" t="s">
        <v>11</v>
      </c>
      <c r="N37" s="13" t="s">
        <v>11</v>
      </c>
      <c r="O37" s="13" t="s">
        <v>11</v>
      </c>
      <c r="P37" s="13">
        <v>10.227</v>
      </c>
      <c r="Q37" s="191">
        <v>13</v>
      </c>
      <c r="R37" s="13" t="s">
        <v>11</v>
      </c>
      <c r="S37" s="13" t="s">
        <v>11</v>
      </c>
      <c r="T37" s="13" t="s">
        <v>11</v>
      </c>
      <c r="U37" s="13" t="s">
        <v>11</v>
      </c>
      <c r="V37" s="13">
        <v>5.0000000000000001E-4</v>
      </c>
      <c r="W37" s="191">
        <v>0</v>
      </c>
      <c r="X37" s="13" t="s">
        <v>11</v>
      </c>
      <c r="Y37" s="13" t="s">
        <v>11</v>
      </c>
      <c r="Z37" s="13" t="s">
        <v>11</v>
      </c>
      <c r="AA37" s="13" t="s">
        <v>11</v>
      </c>
      <c r="AB37" s="13" t="s">
        <v>11</v>
      </c>
      <c r="AC37" s="13" t="s">
        <v>11</v>
      </c>
      <c r="AD37" s="13"/>
      <c r="AE37" s="191"/>
      <c r="AF37" s="13" t="s">
        <v>11</v>
      </c>
      <c r="AG37" s="191" t="s">
        <v>11</v>
      </c>
      <c r="AH37" s="13" t="s">
        <v>11</v>
      </c>
      <c r="AI37" s="191" t="s">
        <v>11</v>
      </c>
      <c r="AJ37" s="191" t="s">
        <v>11</v>
      </c>
      <c r="AK37" s="191" t="s">
        <v>11</v>
      </c>
      <c r="AL37" s="191" t="s">
        <v>11</v>
      </c>
      <c r="AM37" s="191" t="s">
        <v>11</v>
      </c>
      <c r="AN37" s="191" t="s">
        <v>11</v>
      </c>
      <c r="AO37" s="191" t="s">
        <v>11</v>
      </c>
      <c r="AP37" s="13"/>
      <c r="AQ37" s="191"/>
      <c r="AR37" s="13"/>
      <c r="AS37" s="13"/>
      <c r="AT37" s="13"/>
      <c r="AU37" s="13"/>
      <c r="AV37" s="13"/>
      <c r="AW37" s="191"/>
      <c r="AX37" s="13"/>
      <c r="AY37" s="13"/>
      <c r="AZ37" s="13"/>
      <c r="BA37" s="13"/>
      <c r="BB37" s="13"/>
      <c r="BC37" s="13"/>
    </row>
    <row r="38" spans="1:55" s="27" customFormat="1" ht="12.75" customHeight="1">
      <c r="A38" s="1226" t="s">
        <v>964</v>
      </c>
      <c r="B38" s="1226" t="s">
        <v>210</v>
      </c>
      <c r="C38" s="1226" t="s">
        <v>965</v>
      </c>
      <c r="D38" s="61">
        <f>F38+H38+J38+L38+N38+P38+R38+T38+X38+Z38+AB38</f>
        <v>72.728100000000012</v>
      </c>
      <c r="E38" s="871">
        <f t="shared" si="3"/>
        <v>12.657641459489748</v>
      </c>
      <c r="F38" s="61">
        <v>1.5825</v>
      </c>
      <c r="G38" s="871">
        <v>10</v>
      </c>
      <c r="H38" s="61">
        <v>4.2145999999999999</v>
      </c>
      <c r="I38" s="871">
        <v>17.512100792483299</v>
      </c>
      <c r="J38" s="61">
        <v>5.543000000000001</v>
      </c>
      <c r="K38" s="871">
        <v>18.21</v>
      </c>
      <c r="L38" s="61">
        <v>1.768</v>
      </c>
      <c r="M38" s="871">
        <v>11</v>
      </c>
      <c r="N38" s="61">
        <v>1.7113</v>
      </c>
      <c r="O38" s="871">
        <v>16</v>
      </c>
      <c r="P38" s="61">
        <v>19.355600000000003</v>
      </c>
      <c r="Q38" s="871">
        <v>6.7728306019963203</v>
      </c>
      <c r="R38" s="61">
        <v>3.4045000000000001</v>
      </c>
      <c r="S38" s="871">
        <v>12.007930679982401</v>
      </c>
      <c r="T38" s="61">
        <v>7.5774000000000008</v>
      </c>
      <c r="U38" s="871">
        <v>12.5465463087603</v>
      </c>
      <c r="V38" s="13" t="s">
        <v>11</v>
      </c>
      <c r="W38" s="13" t="s">
        <v>11</v>
      </c>
      <c r="X38" s="61">
        <v>0.88850000000000007</v>
      </c>
      <c r="Y38" s="871">
        <v>13.15</v>
      </c>
      <c r="Z38" s="61">
        <v>0.8801000000000001</v>
      </c>
      <c r="AA38" s="871">
        <v>12</v>
      </c>
      <c r="AB38" s="61">
        <v>25.802600000000002</v>
      </c>
      <c r="AC38" s="871">
        <v>10.034647671164899</v>
      </c>
      <c r="AD38" s="61"/>
      <c r="AE38" s="871"/>
      <c r="AF38" s="61">
        <v>8.0167000000000002</v>
      </c>
      <c r="AG38" s="871">
        <v>10.557586039143297</v>
      </c>
      <c r="AH38" s="61">
        <v>5.3464</v>
      </c>
      <c r="AI38" s="871">
        <v>10.118865030674799</v>
      </c>
      <c r="AJ38" s="61">
        <v>8.4695999999999998</v>
      </c>
      <c r="AK38" s="871">
        <v>9.4618163785774989</v>
      </c>
      <c r="AL38" s="61">
        <v>4.7006000000000006</v>
      </c>
      <c r="AM38" s="871">
        <v>7.1810407182061882</v>
      </c>
      <c r="AN38" s="61">
        <v>0.91520000000000001</v>
      </c>
      <c r="AO38" s="871">
        <v>16.552010489510501</v>
      </c>
      <c r="AP38" s="61"/>
      <c r="AQ38" s="871"/>
      <c r="AR38" s="61"/>
      <c r="AS38" s="871"/>
      <c r="AT38" s="61"/>
      <c r="AU38" s="871"/>
      <c r="AV38" s="61"/>
      <c r="AW38" s="871"/>
      <c r="AX38" s="61"/>
      <c r="AY38" s="871"/>
      <c r="AZ38" s="61"/>
      <c r="BA38" s="871"/>
      <c r="BB38" s="61"/>
      <c r="BC38" s="871"/>
    </row>
    <row r="39" spans="1:55" s="20" customFormat="1" ht="12.75" customHeight="1">
      <c r="A39" s="1227" t="s">
        <v>976</v>
      </c>
      <c r="B39" s="1227" t="s">
        <v>204</v>
      </c>
      <c r="C39" s="1227" t="s">
        <v>977</v>
      </c>
      <c r="D39" s="13" t="s">
        <v>11</v>
      </c>
      <c r="E39" s="13" t="s">
        <v>11</v>
      </c>
      <c r="F39" s="13" t="s">
        <v>11</v>
      </c>
      <c r="G39" s="13" t="s">
        <v>11</v>
      </c>
      <c r="H39" s="13" t="s">
        <v>11</v>
      </c>
      <c r="I39" s="13" t="s">
        <v>11</v>
      </c>
      <c r="J39" s="13" t="s">
        <v>11</v>
      </c>
      <c r="K39" s="13" t="s">
        <v>11</v>
      </c>
      <c r="L39" s="13" t="s">
        <v>11</v>
      </c>
      <c r="M39" s="13" t="s">
        <v>11</v>
      </c>
      <c r="N39" s="13" t="s">
        <v>11</v>
      </c>
      <c r="O39" s="13" t="s">
        <v>11</v>
      </c>
      <c r="P39" s="13" t="s">
        <v>11</v>
      </c>
      <c r="Q39" s="13" t="s">
        <v>11</v>
      </c>
      <c r="R39" s="13" t="s">
        <v>11</v>
      </c>
      <c r="S39" s="13" t="s">
        <v>11</v>
      </c>
      <c r="T39" s="13" t="s">
        <v>11</v>
      </c>
      <c r="U39" s="13" t="s">
        <v>11</v>
      </c>
      <c r="V39" s="13" t="s">
        <v>11</v>
      </c>
      <c r="W39" s="13" t="s">
        <v>11</v>
      </c>
      <c r="X39" s="13" t="s">
        <v>11</v>
      </c>
      <c r="Y39" s="13" t="s">
        <v>11</v>
      </c>
      <c r="Z39" s="13" t="s">
        <v>11</v>
      </c>
      <c r="AA39" s="13" t="s">
        <v>11</v>
      </c>
      <c r="AB39" s="13" t="s">
        <v>11</v>
      </c>
      <c r="AC39" s="13" t="s">
        <v>11</v>
      </c>
      <c r="AD39" s="13"/>
      <c r="AE39" s="13"/>
      <c r="AF39" s="13" t="s">
        <v>11</v>
      </c>
      <c r="AG39" s="191" t="s">
        <v>11</v>
      </c>
      <c r="AH39" s="13" t="s">
        <v>11</v>
      </c>
      <c r="AI39" s="13" t="s">
        <v>11</v>
      </c>
      <c r="AJ39" s="13">
        <v>0.13970000000000002</v>
      </c>
      <c r="AK39" s="191">
        <v>12</v>
      </c>
      <c r="AL39" s="13">
        <v>0.20960000000000001</v>
      </c>
      <c r="AM39" s="191">
        <v>12</v>
      </c>
      <c r="AN39" s="13" t="s">
        <v>11</v>
      </c>
      <c r="AO39" s="13" t="s">
        <v>11</v>
      </c>
      <c r="AP39" s="13"/>
      <c r="AQ39" s="13"/>
      <c r="AR39" s="13"/>
      <c r="AS39" s="13"/>
      <c r="AT39" s="13"/>
      <c r="AU39" s="13"/>
      <c r="AV39" s="13"/>
      <c r="AW39" s="13"/>
      <c r="AX39" s="13"/>
      <c r="AY39" s="13"/>
      <c r="AZ39" s="13"/>
      <c r="BA39" s="13"/>
      <c r="BB39" s="13"/>
      <c r="BC39" s="13"/>
    </row>
    <row r="40" spans="1:55" s="20" customFormat="1" ht="12.75" customHeight="1">
      <c r="A40" s="1228" t="s">
        <v>978</v>
      </c>
      <c r="B40" s="1228" t="s">
        <v>125</v>
      </c>
      <c r="C40" s="1228" t="s">
        <v>939</v>
      </c>
      <c r="D40" s="13" t="s">
        <v>11</v>
      </c>
      <c r="E40" s="13" t="s">
        <v>11</v>
      </c>
      <c r="F40" s="13" t="s">
        <v>11</v>
      </c>
      <c r="G40" s="13" t="s">
        <v>11</v>
      </c>
      <c r="H40" s="13" t="s">
        <v>11</v>
      </c>
      <c r="I40" s="13" t="s">
        <v>11</v>
      </c>
      <c r="J40" s="13" t="s">
        <v>11</v>
      </c>
      <c r="K40" s="13" t="s">
        <v>11</v>
      </c>
      <c r="L40" s="13" t="s">
        <v>11</v>
      </c>
      <c r="M40" s="13" t="s">
        <v>11</v>
      </c>
      <c r="N40" s="13" t="s">
        <v>11</v>
      </c>
      <c r="O40" s="13" t="s">
        <v>11</v>
      </c>
      <c r="P40" s="13" t="s">
        <v>11</v>
      </c>
      <c r="Q40" s="13" t="s">
        <v>11</v>
      </c>
      <c r="R40" s="13" t="s">
        <v>11</v>
      </c>
      <c r="S40" s="13" t="s">
        <v>11</v>
      </c>
      <c r="T40" s="13" t="s">
        <v>11</v>
      </c>
      <c r="U40" s="13" t="s">
        <v>11</v>
      </c>
      <c r="V40" s="13" t="s">
        <v>11</v>
      </c>
      <c r="W40" s="13" t="s">
        <v>11</v>
      </c>
      <c r="X40" s="13" t="s">
        <v>11</v>
      </c>
      <c r="Y40" s="13" t="s">
        <v>11</v>
      </c>
      <c r="Z40" s="13" t="s">
        <v>11</v>
      </c>
      <c r="AA40" s="13" t="s">
        <v>11</v>
      </c>
      <c r="AB40" s="13" t="s">
        <v>11</v>
      </c>
      <c r="AC40" s="13" t="s">
        <v>11</v>
      </c>
      <c r="AD40" s="13"/>
      <c r="AE40" s="13"/>
      <c r="AF40" s="13" t="s">
        <v>11</v>
      </c>
      <c r="AG40" s="191" t="s">
        <v>11</v>
      </c>
      <c r="AH40" s="13" t="s">
        <v>11</v>
      </c>
      <c r="AI40" s="191" t="s">
        <v>11</v>
      </c>
      <c r="AJ40" s="191" t="s">
        <v>11</v>
      </c>
      <c r="AK40" s="191" t="s">
        <v>11</v>
      </c>
      <c r="AL40" s="13" t="s">
        <v>11</v>
      </c>
      <c r="AM40" s="13" t="s">
        <v>11</v>
      </c>
      <c r="AN40" s="13" t="s">
        <v>11</v>
      </c>
      <c r="AO40" s="13" t="s">
        <v>11</v>
      </c>
      <c r="AP40" s="13"/>
      <c r="AQ40" s="13"/>
      <c r="AR40" s="13"/>
      <c r="AS40" s="13"/>
      <c r="AT40" s="13"/>
      <c r="AU40" s="13"/>
      <c r="AV40" s="13"/>
      <c r="AW40" s="13"/>
      <c r="AX40" s="13"/>
      <c r="AY40" s="13"/>
      <c r="AZ40" s="13"/>
      <c r="BA40" s="13"/>
      <c r="BB40" s="13"/>
      <c r="BC40" s="13"/>
    </row>
    <row r="41" spans="1:55" s="20" customFormat="1" ht="12.75" customHeight="1">
      <c r="A41" s="1227" t="s">
        <v>4909</v>
      </c>
      <c r="B41" s="1227" t="s">
        <v>4909</v>
      </c>
      <c r="C41" s="1227" t="s">
        <v>4911</v>
      </c>
      <c r="D41" s="13" t="s">
        <v>11</v>
      </c>
      <c r="E41" s="13" t="s">
        <v>11</v>
      </c>
      <c r="F41" s="13" t="s">
        <v>11</v>
      </c>
      <c r="G41" s="13" t="s">
        <v>11</v>
      </c>
      <c r="H41" s="13" t="s">
        <v>11</v>
      </c>
      <c r="I41" s="13" t="s">
        <v>11</v>
      </c>
      <c r="J41" s="13" t="s">
        <v>11</v>
      </c>
      <c r="K41" s="13" t="s">
        <v>11</v>
      </c>
      <c r="L41" s="13" t="s">
        <v>11</v>
      </c>
      <c r="M41" s="13" t="s">
        <v>11</v>
      </c>
      <c r="N41" s="13" t="s">
        <v>11</v>
      </c>
      <c r="O41" s="13" t="s">
        <v>11</v>
      </c>
      <c r="P41" s="13" t="s">
        <v>11</v>
      </c>
      <c r="Q41" s="13" t="s">
        <v>11</v>
      </c>
      <c r="R41" s="13" t="s">
        <v>11</v>
      </c>
      <c r="S41" s="13" t="s">
        <v>11</v>
      </c>
      <c r="T41" s="13" t="s">
        <v>11</v>
      </c>
      <c r="U41" s="13" t="s">
        <v>11</v>
      </c>
      <c r="V41" s="13" t="s">
        <v>11</v>
      </c>
      <c r="W41" s="13" t="s">
        <v>11</v>
      </c>
      <c r="X41" s="13" t="s">
        <v>11</v>
      </c>
      <c r="Y41" s="13" t="s">
        <v>11</v>
      </c>
      <c r="Z41" s="13" t="s">
        <v>11</v>
      </c>
      <c r="AA41" s="13" t="s">
        <v>11</v>
      </c>
      <c r="AB41" s="13" t="s">
        <v>11</v>
      </c>
      <c r="AC41" s="13" t="s">
        <v>11</v>
      </c>
      <c r="AD41" s="13"/>
      <c r="AE41" s="13"/>
      <c r="AF41" s="13" t="s">
        <v>11</v>
      </c>
      <c r="AG41" s="191" t="s">
        <v>11</v>
      </c>
      <c r="AH41" s="13" t="s">
        <v>11</v>
      </c>
      <c r="AI41" s="191" t="s">
        <v>11</v>
      </c>
      <c r="AJ41" s="191" t="s">
        <v>11</v>
      </c>
      <c r="AK41" s="191" t="s">
        <v>11</v>
      </c>
      <c r="AL41" s="13" t="s">
        <v>11</v>
      </c>
      <c r="AM41" s="13" t="s">
        <v>11</v>
      </c>
      <c r="AN41" s="13" t="s">
        <v>11</v>
      </c>
      <c r="AO41" s="13" t="s">
        <v>11</v>
      </c>
      <c r="AP41" s="13"/>
      <c r="AQ41" s="13"/>
      <c r="AR41" s="13"/>
      <c r="AS41" s="13"/>
      <c r="AT41" s="13"/>
      <c r="AU41" s="13"/>
      <c r="AV41" s="13"/>
      <c r="AW41" s="13"/>
      <c r="AX41" s="13"/>
      <c r="AY41" s="13"/>
      <c r="AZ41" s="13"/>
      <c r="BA41" s="13"/>
      <c r="BB41" s="13"/>
      <c r="BC41" s="13"/>
    </row>
    <row r="42" spans="1:55" s="20" customFormat="1" ht="12.75" customHeight="1">
      <c r="A42" s="1227" t="s">
        <v>4910</v>
      </c>
      <c r="B42" s="1227" t="s">
        <v>103</v>
      </c>
      <c r="C42" s="1227" t="s">
        <v>5005</v>
      </c>
      <c r="D42" s="13" t="s">
        <v>11</v>
      </c>
      <c r="E42" s="13" t="s">
        <v>11</v>
      </c>
      <c r="F42" s="13" t="s">
        <v>11</v>
      </c>
      <c r="G42" s="13" t="s">
        <v>11</v>
      </c>
      <c r="H42" s="13" t="s">
        <v>11</v>
      </c>
      <c r="I42" s="13" t="s">
        <v>11</v>
      </c>
      <c r="J42" s="13" t="s">
        <v>11</v>
      </c>
      <c r="K42" s="13" t="s">
        <v>11</v>
      </c>
      <c r="L42" s="13" t="s">
        <v>11</v>
      </c>
      <c r="M42" s="13" t="s">
        <v>11</v>
      </c>
      <c r="N42" s="13" t="s">
        <v>11</v>
      </c>
      <c r="O42" s="13" t="s">
        <v>11</v>
      </c>
      <c r="P42" s="13" t="s">
        <v>11</v>
      </c>
      <c r="Q42" s="13" t="s">
        <v>11</v>
      </c>
      <c r="R42" s="13" t="s">
        <v>11</v>
      </c>
      <c r="S42" s="13" t="s">
        <v>11</v>
      </c>
      <c r="T42" s="13" t="s">
        <v>11</v>
      </c>
      <c r="U42" s="13" t="s">
        <v>11</v>
      </c>
      <c r="V42" s="13" t="s">
        <v>11</v>
      </c>
      <c r="W42" s="13" t="s">
        <v>11</v>
      </c>
      <c r="X42" s="13" t="s">
        <v>11</v>
      </c>
      <c r="Y42" s="13" t="s">
        <v>11</v>
      </c>
      <c r="Z42" s="13" t="s">
        <v>11</v>
      </c>
      <c r="AA42" s="13" t="s">
        <v>11</v>
      </c>
      <c r="AB42" s="13" t="s">
        <v>11</v>
      </c>
      <c r="AC42" s="13" t="s">
        <v>11</v>
      </c>
      <c r="AD42" s="13"/>
      <c r="AE42" s="13"/>
      <c r="AF42" s="13" t="s">
        <v>11</v>
      </c>
      <c r="AG42" s="191" t="s">
        <v>11</v>
      </c>
      <c r="AH42" s="13" t="s">
        <v>11</v>
      </c>
      <c r="AI42" s="191" t="s">
        <v>11</v>
      </c>
      <c r="AJ42" s="191" t="s">
        <v>11</v>
      </c>
      <c r="AK42" s="191" t="s">
        <v>11</v>
      </c>
      <c r="AL42" s="13" t="s">
        <v>11</v>
      </c>
      <c r="AM42" s="13" t="s">
        <v>11</v>
      </c>
      <c r="AN42" s="13" t="s">
        <v>11</v>
      </c>
      <c r="AO42" s="13" t="s">
        <v>11</v>
      </c>
      <c r="AP42" s="13"/>
      <c r="AQ42" s="13"/>
      <c r="AR42" s="13"/>
      <c r="AS42" s="13"/>
      <c r="AT42" s="13"/>
      <c r="AU42" s="13"/>
      <c r="AV42" s="13"/>
      <c r="AW42" s="13"/>
      <c r="AX42" s="13"/>
      <c r="AY42" s="13"/>
      <c r="AZ42" s="13"/>
      <c r="BA42" s="13"/>
      <c r="BB42" s="13"/>
      <c r="BC42" s="13"/>
    </row>
    <row r="43" spans="1:55" s="20" customFormat="1" ht="12.75" customHeight="1">
      <c r="A43" s="1227" t="s">
        <v>980</v>
      </c>
      <c r="B43" s="1227" t="s">
        <v>205</v>
      </c>
      <c r="C43" s="1227" t="s">
        <v>981</v>
      </c>
      <c r="D43" s="13">
        <f>H43+J43+L43+T43+X43+Z43+AB43</f>
        <v>42.963700000000003</v>
      </c>
      <c r="E43" s="191">
        <f t="shared" si="3"/>
        <v>14.563356366381488</v>
      </c>
      <c r="F43" s="13" t="s">
        <v>11</v>
      </c>
      <c r="G43" s="13" t="s">
        <v>11</v>
      </c>
      <c r="H43" s="13">
        <v>2.1107</v>
      </c>
      <c r="I43" s="191">
        <v>25</v>
      </c>
      <c r="J43" s="13">
        <v>5.543000000000001</v>
      </c>
      <c r="K43" s="191">
        <v>18.21</v>
      </c>
      <c r="L43" s="13">
        <v>1.768</v>
      </c>
      <c r="M43" s="191">
        <v>11</v>
      </c>
      <c r="N43" s="13" t="s">
        <v>11</v>
      </c>
      <c r="O43" s="13" t="s">
        <v>11</v>
      </c>
      <c r="P43" s="13" t="s">
        <v>11</v>
      </c>
      <c r="Q43" s="13" t="s">
        <v>11</v>
      </c>
      <c r="R43" s="13" t="s">
        <v>11</v>
      </c>
      <c r="S43" s="13" t="s">
        <v>11</v>
      </c>
      <c r="T43" s="13">
        <v>7.5774000000000008</v>
      </c>
      <c r="U43" s="13">
        <v>12.5465463087603</v>
      </c>
      <c r="V43" s="13" t="s">
        <v>11</v>
      </c>
      <c r="W43" s="13" t="s">
        <v>11</v>
      </c>
      <c r="X43" s="13">
        <v>0.88850000000000007</v>
      </c>
      <c r="Y43" s="191">
        <v>13.15</v>
      </c>
      <c r="Z43" s="13">
        <v>0.8801000000000001</v>
      </c>
      <c r="AA43" s="191">
        <v>12</v>
      </c>
      <c r="AB43" s="13">
        <v>24.196000000000005</v>
      </c>
      <c r="AC43" s="191">
        <v>10.036948255910099</v>
      </c>
      <c r="AD43" s="13"/>
      <c r="AE43" s="191"/>
      <c r="AF43" s="13">
        <v>3.597</v>
      </c>
      <c r="AG43" s="191">
        <v>9.3786488740617209</v>
      </c>
      <c r="AH43" s="13">
        <v>2.5249999999999999</v>
      </c>
      <c r="AI43" s="191">
        <v>10.251683168316799</v>
      </c>
      <c r="AJ43" s="13">
        <v>2.7939000000000003</v>
      </c>
      <c r="AK43" s="191">
        <v>10.249973155803698</v>
      </c>
      <c r="AL43" s="13">
        <v>4.1909999999999998</v>
      </c>
      <c r="AM43" s="191">
        <v>6.6666666666666687</v>
      </c>
      <c r="AN43" s="13">
        <v>0.87309999999999999</v>
      </c>
      <c r="AO43" s="191">
        <v>16</v>
      </c>
      <c r="AP43" s="13"/>
      <c r="AQ43" s="13"/>
      <c r="AR43" s="13"/>
      <c r="AS43" s="13"/>
      <c r="AT43" s="13"/>
      <c r="AU43" s="13"/>
      <c r="AV43" s="13"/>
      <c r="AW43" s="13"/>
      <c r="AX43" s="13"/>
      <c r="AY43" s="191"/>
      <c r="AZ43" s="13"/>
      <c r="BA43" s="191"/>
      <c r="BB43" s="13"/>
      <c r="BC43" s="191"/>
    </row>
    <row r="44" spans="1:55" s="20" customFormat="1" ht="12.75" customHeight="1">
      <c r="A44" s="1227" t="s">
        <v>982</v>
      </c>
      <c r="B44" s="1227" t="s">
        <v>206</v>
      </c>
      <c r="C44" s="1227" t="s">
        <v>983</v>
      </c>
      <c r="D44" s="13" t="s">
        <v>11</v>
      </c>
      <c r="E44" s="13" t="s">
        <v>11</v>
      </c>
      <c r="F44" s="13" t="s">
        <v>11</v>
      </c>
      <c r="G44" s="13" t="s">
        <v>11</v>
      </c>
      <c r="H44" s="13" t="s">
        <v>11</v>
      </c>
      <c r="I44" s="13" t="s">
        <v>11</v>
      </c>
      <c r="J44" s="13" t="s">
        <v>11</v>
      </c>
      <c r="K44" s="13" t="s">
        <v>11</v>
      </c>
      <c r="L44" s="13" t="s">
        <v>11</v>
      </c>
      <c r="M44" s="13" t="s">
        <v>11</v>
      </c>
      <c r="N44" s="13" t="s">
        <v>11</v>
      </c>
      <c r="O44" s="13" t="s">
        <v>11</v>
      </c>
      <c r="P44" s="13" t="s">
        <v>11</v>
      </c>
      <c r="Q44" s="13" t="s">
        <v>11</v>
      </c>
      <c r="R44" s="13" t="s">
        <v>11</v>
      </c>
      <c r="S44" s="13" t="s">
        <v>11</v>
      </c>
      <c r="T44" s="13" t="s">
        <v>11</v>
      </c>
      <c r="U44" s="13" t="s">
        <v>11</v>
      </c>
      <c r="V44" s="13" t="s">
        <v>11</v>
      </c>
      <c r="W44" s="13" t="s">
        <v>11</v>
      </c>
      <c r="X44" s="13" t="s">
        <v>11</v>
      </c>
      <c r="Y44" s="13" t="s">
        <v>11</v>
      </c>
      <c r="Z44" s="13" t="s">
        <v>11</v>
      </c>
      <c r="AA44" s="13" t="s">
        <v>11</v>
      </c>
      <c r="AB44" s="13" t="s">
        <v>11</v>
      </c>
      <c r="AC44" s="191" t="s">
        <v>11</v>
      </c>
      <c r="AD44" s="13"/>
      <c r="AE44" s="13"/>
      <c r="AF44" s="13" t="s">
        <v>11</v>
      </c>
      <c r="AG44" s="191" t="s">
        <v>11</v>
      </c>
      <c r="AH44" s="13" t="s">
        <v>11</v>
      </c>
      <c r="AI44" s="13" t="s">
        <v>11</v>
      </c>
      <c r="AJ44" s="13" t="s">
        <v>11</v>
      </c>
      <c r="AK44" s="13" t="s">
        <v>11</v>
      </c>
      <c r="AL44" s="13" t="s">
        <v>11</v>
      </c>
      <c r="AM44" s="13" t="s">
        <v>11</v>
      </c>
      <c r="AN44" s="13" t="s">
        <v>11</v>
      </c>
      <c r="AO44" s="13" t="s">
        <v>11</v>
      </c>
      <c r="AP44" s="13"/>
      <c r="AQ44" s="13"/>
      <c r="AR44" s="13"/>
      <c r="AS44" s="13"/>
      <c r="AT44" s="13"/>
      <c r="AU44" s="13"/>
      <c r="AV44" s="13"/>
      <c r="AW44" s="13"/>
      <c r="AX44" s="13"/>
      <c r="AY44" s="13"/>
      <c r="AZ44" s="13"/>
      <c r="BA44" s="13"/>
      <c r="BB44" s="13"/>
      <c r="BC44" s="191"/>
    </row>
    <row r="45" spans="1:55" s="20" customFormat="1" ht="12.75" customHeight="1">
      <c r="A45" s="1227" t="s">
        <v>984</v>
      </c>
      <c r="B45" s="1227" t="s">
        <v>141</v>
      </c>
      <c r="C45" s="1227" t="s">
        <v>985</v>
      </c>
      <c r="D45" s="13">
        <f>N45</f>
        <v>1.7113</v>
      </c>
      <c r="E45" s="191">
        <f t="shared" si="3"/>
        <v>16</v>
      </c>
      <c r="F45" s="13" t="s">
        <v>11</v>
      </c>
      <c r="G45" s="13" t="s">
        <v>11</v>
      </c>
      <c r="H45" s="13" t="s">
        <v>11</v>
      </c>
      <c r="I45" s="13" t="s">
        <v>11</v>
      </c>
      <c r="J45" s="13" t="s">
        <v>11</v>
      </c>
      <c r="K45" s="13" t="s">
        <v>11</v>
      </c>
      <c r="L45" s="13" t="s">
        <v>11</v>
      </c>
      <c r="M45" s="13" t="s">
        <v>11</v>
      </c>
      <c r="N45" s="13">
        <v>1.7113</v>
      </c>
      <c r="O45" s="191">
        <v>16</v>
      </c>
      <c r="P45" s="13" t="s">
        <v>11</v>
      </c>
      <c r="Q45" s="13" t="s">
        <v>11</v>
      </c>
      <c r="R45" s="13" t="s">
        <v>11</v>
      </c>
      <c r="S45" s="13" t="s">
        <v>11</v>
      </c>
      <c r="T45" s="13" t="s">
        <v>11</v>
      </c>
      <c r="U45" s="13" t="s">
        <v>11</v>
      </c>
      <c r="V45" s="13" t="s">
        <v>11</v>
      </c>
      <c r="W45" s="13" t="s">
        <v>11</v>
      </c>
      <c r="X45" s="13" t="s">
        <v>11</v>
      </c>
      <c r="Y45" s="13" t="s">
        <v>11</v>
      </c>
      <c r="Z45" s="13" t="s">
        <v>11</v>
      </c>
      <c r="AA45" s="13" t="s">
        <v>11</v>
      </c>
      <c r="AB45" s="13" t="s">
        <v>11</v>
      </c>
      <c r="AC45" s="13" t="s">
        <v>11</v>
      </c>
      <c r="AD45" s="13"/>
      <c r="AE45" s="191"/>
      <c r="AF45" s="13">
        <v>2.2350000000000003</v>
      </c>
      <c r="AG45" s="191">
        <v>13</v>
      </c>
      <c r="AH45" s="13" t="s">
        <v>11</v>
      </c>
      <c r="AI45" s="191" t="s">
        <v>11</v>
      </c>
      <c r="AJ45" s="13" t="s">
        <v>11</v>
      </c>
      <c r="AK45" s="191" t="s">
        <v>11</v>
      </c>
      <c r="AL45" s="13" t="s">
        <v>11</v>
      </c>
      <c r="AM45" s="13" t="s">
        <v>11</v>
      </c>
      <c r="AN45" s="13" t="s">
        <v>11</v>
      </c>
      <c r="AO45" s="13" t="s">
        <v>11</v>
      </c>
      <c r="AP45" s="13"/>
      <c r="AQ45" s="13"/>
      <c r="AR45" s="13"/>
      <c r="AS45" s="13"/>
      <c r="AT45" s="13"/>
      <c r="AU45" s="13"/>
      <c r="AV45" s="13"/>
      <c r="AW45" s="13"/>
      <c r="AX45" s="13"/>
      <c r="AY45" s="13"/>
      <c r="AZ45" s="13"/>
      <c r="BA45" s="13"/>
      <c r="BB45" s="13"/>
      <c r="BC45" s="191"/>
    </row>
    <row r="46" spans="1:55" s="20" customFormat="1" ht="12.75" customHeight="1">
      <c r="A46" s="1227" t="s">
        <v>986</v>
      </c>
      <c r="B46" s="1227" t="s">
        <v>207</v>
      </c>
      <c r="C46" s="1227" t="s">
        <v>987</v>
      </c>
      <c r="D46" s="13" t="s">
        <v>11</v>
      </c>
      <c r="E46" s="13" t="s">
        <v>11</v>
      </c>
      <c r="F46" s="13" t="s">
        <v>11</v>
      </c>
      <c r="G46" s="13" t="s">
        <v>11</v>
      </c>
      <c r="H46" s="13" t="s">
        <v>11</v>
      </c>
      <c r="I46" s="13" t="s">
        <v>11</v>
      </c>
      <c r="J46" s="13" t="s">
        <v>11</v>
      </c>
      <c r="K46" s="13" t="s">
        <v>11</v>
      </c>
      <c r="L46" s="13" t="s">
        <v>11</v>
      </c>
      <c r="M46" s="13" t="s">
        <v>11</v>
      </c>
      <c r="N46" s="13" t="s">
        <v>11</v>
      </c>
      <c r="O46" s="13" t="s">
        <v>11</v>
      </c>
      <c r="P46" s="13" t="s">
        <v>11</v>
      </c>
      <c r="Q46" s="13" t="s">
        <v>11</v>
      </c>
      <c r="R46" s="13" t="s">
        <v>11</v>
      </c>
      <c r="S46" s="13" t="s">
        <v>11</v>
      </c>
      <c r="T46" s="13" t="s">
        <v>11</v>
      </c>
      <c r="U46" s="13" t="s">
        <v>11</v>
      </c>
      <c r="V46" s="13" t="s">
        <v>11</v>
      </c>
      <c r="W46" s="13" t="s">
        <v>11</v>
      </c>
      <c r="X46" s="13" t="s">
        <v>11</v>
      </c>
      <c r="Y46" s="13" t="s">
        <v>11</v>
      </c>
      <c r="Z46" s="13" t="s">
        <v>11</v>
      </c>
      <c r="AA46" s="13" t="s">
        <v>11</v>
      </c>
      <c r="AB46" s="13" t="s">
        <v>11</v>
      </c>
      <c r="AC46" s="13" t="s">
        <v>11</v>
      </c>
      <c r="AD46" s="13"/>
      <c r="AE46" s="13"/>
      <c r="AF46" s="13" t="s">
        <v>11</v>
      </c>
      <c r="AG46" s="191" t="s">
        <v>11</v>
      </c>
      <c r="AH46" s="13" t="s">
        <v>11</v>
      </c>
      <c r="AI46" s="13" t="s">
        <v>11</v>
      </c>
      <c r="AJ46" s="13" t="s">
        <v>11</v>
      </c>
      <c r="AK46" s="13" t="s">
        <v>11</v>
      </c>
      <c r="AL46" s="13" t="s">
        <v>11</v>
      </c>
      <c r="AM46" s="13" t="s">
        <v>11</v>
      </c>
      <c r="AN46" s="13" t="s">
        <v>11</v>
      </c>
      <c r="AO46" s="13" t="s">
        <v>11</v>
      </c>
      <c r="AP46" s="13"/>
      <c r="AQ46" s="13"/>
      <c r="AR46" s="13"/>
      <c r="AS46" s="13"/>
      <c r="AT46" s="13"/>
      <c r="AU46" s="13"/>
      <c r="AV46" s="13"/>
      <c r="AW46" s="13"/>
      <c r="AX46" s="13"/>
      <c r="AY46" s="13"/>
      <c r="AZ46" s="13"/>
      <c r="BA46" s="13"/>
      <c r="BB46" s="13"/>
      <c r="BC46" s="191"/>
    </row>
    <row r="47" spans="1:55" s="20" customFormat="1" ht="12.75" customHeight="1">
      <c r="A47" s="1229" t="s">
        <v>988</v>
      </c>
      <c r="B47" s="1229" t="s">
        <v>208</v>
      </c>
      <c r="C47" s="1229" t="s">
        <v>989</v>
      </c>
      <c r="D47" s="13">
        <f>P47+R47</f>
        <v>6.2399999999999997E-2</v>
      </c>
      <c r="E47" s="191">
        <f t="shared" si="3"/>
        <v>30</v>
      </c>
      <c r="F47" s="13" t="s">
        <v>11</v>
      </c>
      <c r="G47" s="13" t="s">
        <v>11</v>
      </c>
      <c r="H47" s="13" t="s">
        <v>11</v>
      </c>
      <c r="I47" s="13" t="s">
        <v>11</v>
      </c>
      <c r="J47" s="13" t="s">
        <v>11</v>
      </c>
      <c r="K47" s="13" t="s">
        <v>11</v>
      </c>
      <c r="L47" s="13" t="s">
        <v>11</v>
      </c>
      <c r="M47" s="13" t="s">
        <v>11</v>
      </c>
      <c r="N47" s="13" t="s">
        <v>11</v>
      </c>
      <c r="O47" s="13" t="s">
        <v>11</v>
      </c>
      <c r="P47" s="13">
        <v>6.0899999999999996E-2</v>
      </c>
      <c r="Q47" s="191">
        <v>30</v>
      </c>
      <c r="R47" s="13">
        <v>1.5E-3</v>
      </c>
      <c r="S47" s="191">
        <v>30</v>
      </c>
      <c r="T47" s="13" t="s">
        <v>11</v>
      </c>
      <c r="U47" s="13" t="s">
        <v>11</v>
      </c>
      <c r="V47" s="13" t="s">
        <v>11</v>
      </c>
      <c r="W47" s="13" t="s">
        <v>11</v>
      </c>
      <c r="X47" s="13" t="s">
        <v>11</v>
      </c>
      <c r="Y47" s="13" t="s">
        <v>11</v>
      </c>
      <c r="Z47" s="13" t="s">
        <v>11</v>
      </c>
      <c r="AA47" s="13" t="s">
        <v>11</v>
      </c>
      <c r="AB47" s="13" t="s">
        <v>11</v>
      </c>
      <c r="AC47" s="13" t="s">
        <v>11</v>
      </c>
      <c r="AD47" s="13"/>
      <c r="AE47" s="191"/>
      <c r="AF47" s="13" t="s">
        <v>11</v>
      </c>
      <c r="AG47" s="191" t="s">
        <v>11</v>
      </c>
      <c r="AH47" s="13" t="s">
        <v>11</v>
      </c>
      <c r="AI47" s="13" t="s">
        <v>11</v>
      </c>
      <c r="AJ47" s="13" t="s">
        <v>11</v>
      </c>
      <c r="AK47" s="13" t="s">
        <v>11</v>
      </c>
      <c r="AL47" s="13" t="s">
        <v>11</v>
      </c>
      <c r="AM47" s="13" t="s">
        <v>11</v>
      </c>
      <c r="AN47" s="13" t="s">
        <v>11</v>
      </c>
      <c r="AO47" s="13" t="s">
        <v>11</v>
      </c>
      <c r="AP47" s="13"/>
      <c r="AQ47" s="191"/>
      <c r="AR47" s="13"/>
      <c r="AS47" s="191"/>
      <c r="AT47" s="13"/>
      <c r="AU47" s="13"/>
      <c r="AV47" s="13"/>
      <c r="AW47" s="13"/>
      <c r="AX47" s="13"/>
      <c r="AY47" s="13"/>
      <c r="AZ47" s="13"/>
      <c r="BA47" s="13"/>
      <c r="BB47" s="13"/>
      <c r="BC47" s="191"/>
    </row>
    <row r="48" spans="1:55" s="20" customFormat="1" ht="12.75" customHeight="1">
      <c r="A48" s="1229" t="s">
        <v>5008</v>
      </c>
      <c r="B48" s="1229" t="s">
        <v>5006</v>
      </c>
      <c r="C48" s="1229" t="s">
        <v>5007</v>
      </c>
      <c r="D48" s="13">
        <f>F48+H48+R48+AB48</f>
        <v>8.6959999999999997</v>
      </c>
      <c r="E48" s="191">
        <f t="shared" si="3"/>
        <v>10.5</v>
      </c>
      <c r="F48" s="13">
        <v>1.5825</v>
      </c>
      <c r="G48" s="191">
        <v>10</v>
      </c>
      <c r="H48" s="13">
        <v>2.1038999999999999</v>
      </c>
      <c r="I48" s="191">
        <v>10</v>
      </c>
      <c r="J48" s="13" t="s">
        <v>11</v>
      </c>
      <c r="K48" s="13" t="s">
        <v>11</v>
      </c>
      <c r="L48" s="13" t="s">
        <v>11</v>
      </c>
      <c r="M48" s="13" t="s">
        <v>11</v>
      </c>
      <c r="N48" s="13" t="s">
        <v>11</v>
      </c>
      <c r="O48" s="13" t="s">
        <v>11</v>
      </c>
      <c r="P48" s="13" t="s">
        <v>11</v>
      </c>
      <c r="Q48" s="13" t="s">
        <v>11</v>
      </c>
      <c r="R48" s="13">
        <v>3.403</v>
      </c>
      <c r="S48" s="13">
        <v>12</v>
      </c>
      <c r="T48" s="13" t="s">
        <v>11</v>
      </c>
      <c r="U48" s="13" t="s">
        <v>11</v>
      </c>
      <c r="V48" s="13" t="s">
        <v>11</v>
      </c>
      <c r="W48" s="13" t="s">
        <v>11</v>
      </c>
      <c r="X48" s="13" t="s">
        <v>11</v>
      </c>
      <c r="Y48" s="13" t="s">
        <v>11</v>
      </c>
      <c r="Z48" s="13" t="s">
        <v>11</v>
      </c>
      <c r="AA48" s="13" t="s">
        <v>11</v>
      </c>
      <c r="AB48" s="13">
        <v>1.6066</v>
      </c>
      <c r="AC48" s="191">
        <v>10</v>
      </c>
      <c r="AD48" s="13"/>
      <c r="AE48" s="191"/>
      <c r="AF48" s="13">
        <v>2.1847000000000003</v>
      </c>
      <c r="AG48" s="191">
        <v>10</v>
      </c>
      <c r="AH48" s="13">
        <v>2.8213999999999997</v>
      </c>
      <c r="AI48" s="191">
        <v>10</v>
      </c>
      <c r="AJ48" s="13" t="s">
        <v>11</v>
      </c>
      <c r="AK48" s="13" t="s">
        <v>11</v>
      </c>
      <c r="AL48" s="13" t="s">
        <v>11</v>
      </c>
      <c r="AM48" s="13" t="s">
        <v>11</v>
      </c>
      <c r="AN48" s="13" t="s">
        <v>11</v>
      </c>
      <c r="AO48" s="13" t="s">
        <v>11</v>
      </c>
      <c r="AP48" s="13"/>
      <c r="AQ48" s="13"/>
      <c r="AR48" s="13"/>
      <c r="AS48" s="13"/>
      <c r="AT48" s="13"/>
      <c r="AU48" s="13"/>
      <c r="AV48" s="13"/>
      <c r="AW48" s="13"/>
      <c r="AX48" s="13"/>
      <c r="AY48" s="13"/>
      <c r="AZ48" s="13"/>
      <c r="BA48" s="13"/>
      <c r="BB48" s="13"/>
      <c r="BC48" s="191"/>
    </row>
    <row r="49" spans="1:55" s="20" customFormat="1" ht="12.75" customHeight="1">
      <c r="A49" s="1229" t="s">
        <v>990</v>
      </c>
      <c r="B49" s="1229" t="s">
        <v>209</v>
      </c>
      <c r="C49" s="1229" t="s">
        <v>991</v>
      </c>
      <c r="D49" s="13">
        <f>P49</f>
        <v>19.294700000000002</v>
      </c>
      <c r="E49" s="191">
        <f t="shared" si="3"/>
        <v>6.6995185206300194</v>
      </c>
      <c r="F49" s="13" t="s">
        <v>11</v>
      </c>
      <c r="G49" s="13" t="s">
        <v>11</v>
      </c>
      <c r="H49" s="13" t="s">
        <v>11</v>
      </c>
      <c r="I49" s="13" t="s">
        <v>11</v>
      </c>
      <c r="J49" s="13" t="s">
        <v>11</v>
      </c>
      <c r="K49" s="13" t="s">
        <v>11</v>
      </c>
      <c r="L49" s="13" t="s">
        <v>11</v>
      </c>
      <c r="M49" s="13" t="s">
        <v>11</v>
      </c>
      <c r="N49" s="13" t="s">
        <v>11</v>
      </c>
      <c r="O49" s="13" t="s">
        <v>11</v>
      </c>
      <c r="P49" s="13">
        <v>19.294700000000002</v>
      </c>
      <c r="Q49" s="191">
        <v>6.6995185206300194</v>
      </c>
      <c r="R49" s="13" t="s">
        <v>11</v>
      </c>
      <c r="S49" s="13" t="s">
        <v>11</v>
      </c>
      <c r="T49" s="13" t="s">
        <v>11</v>
      </c>
      <c r="U49" s="13" t="s">
        <v>11</v>
      </c>
      <c r="V49" s="13" t="s">
        <v>11</v>
      </c>
      <c r="W49" s="13" t="s">
        <v>11</v>
      </c>
      <c r="X49" s="13" t="s">
        <v>11</v>
      </c>
      <c r="Y49" s="13" t="s">
        <v>11</v>
      </c>
      <c r="Z49" s="13" t="s">
        <v>11</v>
      </c>
      <c r="AA49" s="13" t="s">
        <v>11</v>
      </c>
      <c r="AB49" s="13" t="s">
        <v>11</v>
      </c>
      <c r="AC49" s="13" t="s">
        <v>11</v>
      </c>
      <c r="AD49" s="13"/>
      <c r="AE49" s="191"/>
      <c r="AF49" s="13" t="s">
        <v>11</v>
      </c>
      <c r="AG49" s="191" t="s">
        <v>11</v>
      </c>
      <c r="AH49" s="13" t="s">
        <v>11</v>
      </c>
      <c r="AI49" s="13" t="s">
        <v>11</v>
      </c>
      <c r="AJ49" s="13">
        <v>5.5360000000000005</v>
      </c>
      <c r="AK49" s="191">
        <v>9</v>
      </c>
      <c r="AL49" s="13">
        <v>0.3</v>
      </c>
      <c r="AM49" s="191">
        <v>11</v>
      </c>
      <c r="AN49" s="13">
        <v>4.2100000000000005E-2</v>
      </c>
      <c r="AO49" s="191">
        <v>28</v>
      </c>
      <c r="AP49" s="13"/>
      <c r="AQ49" s="191"/>
      <c r="AR49" s="13"/>
      <c r="AS49" s="13"/>
      <c r="AT49" s="13"/>
      <c r="AU49" s="13"/>
      <c r="AV49" s="13"/>
      <c r="AW49" s="13"/>
      <c r="AX49" s="13"/>
      <c r="AY49" s="13"/>
      <c r="AZ49" s="13"/>
      <c r="BA49" s="13"/>
      <c r="BB49" s="13"/>
      <c r="BC49" s="13"/>
    </row>
    <row r="50" spans="1:55" s="27" customFormat="1" ht="12.75" customHeight="1">
      <c r="A50" s="1226" t="s">
        <v>966</v>
      </c>
      <c r="B50" s="1226" t="s">
        <v>199</v>
      </c>
      <c r="C50" s="1226" t="s">
        <v>967</v>
      </c>
      <c r="D50" s="61">
        <f t="shared" si="2"/>
        <v>261.38510000000002</v>
      </c>
      <c r="E50" s="871">
        <f t="shared" si="3"/>
        <v>11.721583821323863</v>
      </c>
      <c r="F50" s="61">
        <v>38.176000000000002</v>
      </c>
      <c r="G50" s="871">
        <v>11.812735750209599</v>
      </c>
      <c r="H50" s="61">
        <v>0.14980000000000002</v>
      </c>
      <c r="I50" s="871">
        <v>22</v>
      </c>
      <c r="J50" s="61">
        <v>23.239900000000002</v>
      </c>
      <c r="K50" s="871">
        <v>12.362178838979498</v>
      </c>
      <c r="L50" s="61">
        <v>13.290900000000001</v>
      </c>
      <c r="M50" s="871">
        <v>12.381727347282698</v>
      </c>
      <c r="N50" s="61">
        <v>8.9922000000000004</v>
      </c>
      <c r="O50" s="871">
        <v>12.323324659148998</v>
      </c>
      <c r="P50" s="61">
        <v>25.216899999999999</v>
      </c>
      <c r="Q50" s="871">
        <v>11.6161066586297</v>
      </c>
      <c r="R50" s="61">
        <v>5.8082000000000003</v>
      </c>
      <c r="S50" s="871">
        <v>12.843772597362296</v>
      </c>
      <c r="T50" s="61">
        <v>2.7609000000000004</v>
      </c>
      <c r="U50" s="871">
        <v>9.7500090550182907</v>
      </c>
      <c r="V50" s="61">
        <v>16.626799999999999</v>
      </c>
      <c r="W50" s="871">
        <v>9.6250751798301497</v>
      </c>
      <c r="X50" s="61">
        <v>38.578000000000003</v>
      </c>
      <c r="Y50" s="871">
        <v>11.006184872206999</v>
      </c>
      <c r="Z50" s="61">
        <v>62.627800000000001</v>
      </c>
      <c r="AA50" s="871">
        <v>5.3735545556446196</v>
      </c>
      <c r="AB50" s="61">
        <v>25.9177</v>
      </c>
      <c r="AC50" s="871">
        <v>9.5643363415735205</v>
      </c>
      <c r="AD50" s="61"/>
      <c r="AE50" s="871"/>
      <c r="AF50" s="61">
        <v>0.41910000000000003</v>
      </c>
      <c r="AG50" s="871">
        <v>12</v>
      </c>
      <c r="AH50" s="61">
        <v>5.4382000000000001</v>
      </c>
      <c r="AI50" s="871">
        <v>9.5692508550623412</v>
      </c>
      <c r="AJ50" s="61">
        <v>3.5225</v>
      </c>
      <c r="AK50" s="871">
        <v>10.352079488999301</v>
      </c>
      <c r="AL50" s="61">
        <v>7.3443000000000005</v>
      </c>
      <c r="AM50" s="871">
        <v>10.560598014786999</v>
      </c>
      <c r="AN50" s="61">
        <v>2.7621000000000002</v>
      </c>
      <c r="AO50" s="871">
        <v>10.208392165381399</v>
      </c>
      <c r="AP50" s="61"/>
      <c r="AQ50" s="871"/>
      <c r="AR50" s="61"/>
      <c r="AS50" s="871"/>
      <c r="AT50" s="61"/>
      <c r="AU50" s="871"/>
      <c r="AV50" s="61"/>
      <c r="AW50" s="871"/>
      <c r="AX50" s="61"/>
      <c r="AY50" s="871"/>
      <c r="AZ50" s="61"/>
      <c r="BA50" s="871"/>
      <c r="BB50" s="61"/>
      <c r="BC50" s="871"/>
    </row>
    <row r="51" spans="1:55" s="20" customFormat="1" ht="12.75" customHeight="1">
      <c r="A51" s="1227" t="s">
        <v>976</v>
      </c>
      <c r="B51" s="1227" t="s">
        <v>204</v>
      </c>
      <c r="C51" s="1227" t="s">
        <v>977</v>
      </c>
      <c r="D51" s="13">
        <f>V51+X51+Z51</f>
        <v>32.508700000000005</v>
      </c>
      <c r="E51" s="191">
        <f t="shared" si="3"/>
        <v>8.3333333333333339</v>
      </c>
      <c r="F51" s="13" t="s">
        <v>11</v>
      </c>
      <c r="G51" s="13" t="s">
        <v>11</v>
      </c>
      <c r="H51" s="13" t="s">
        <v>11</v>
      </c>
      <c r="I51" s="13" t="s">
        <v>11</v>
      </c>
      <c r="J51" s="13" t="s">
        <v>11</v>
      </c>
      <c r="K51" s="13" t="s">
        <v>11</v>
      </c>
      <c r="L51" s="13" t="s">
        <v>11</v>
      </c>
      <c r="M51" s="13" t="s">
        <v>11</v>
      </c>
      <c r="N51" s="13" t="s">
        <v>11</v>
      </c>
      <c r="O51" s="13" t="s">
        <v>11</v>
      </c>
      <c r="P51" s="13" t="s">
        <v>11</v>
      </c>
      <c r="Q51" s="13" t="s">
        <v>11</v>
      </c>
      <c r="R51" s="13" t="s">
        <v>11</v>
      </c>
      <c r="S51" s="13" t="s">
        <v>11</v>
      </c>
      <c r="T51" s="13" t="s">
        <v>11</v>
      </c>
      <c r="U51" s="13" t="s">
        <v>11</v>
      </c>
      <c r="V51" s="191">
        <v>10.3916</v>
      </c>
      <c r="W51" s="191">
        <v>9</v>
      </c>
      <c r="X51" s="191">
        <v>10.4526</v>
      </c>
      <c r="Y51" s="191">
        <v>9</v>
      </c>
      <c r="Z51" s="191">
        <v>11.6645</v>
      </c>
      <c r="AA51" s="191">
        <v>7</v>
      </c>
      <c r="AB51" s="13" t="s">
        <v>11</v>
      </c>
      <c r="AC51" s="13" t="s">
        <v>11</v>
      </c>
      <c r="AD51" s="13"/>
      <c r="AE51" s="191"/>
      <c r="AF51" s="13" t="s">
        <v>11</v>
      </c>
      <c r="AG51" s="191" t="s">
        <v>11</v>
      </c>
      <c r="AH51" s="13">
        <v>0.2787</v>
      </c>
      <c r="AI51" s="191">
        <v>12</v>
      </c>
      <c r="AJ51" s="13" t="s">
        <v>11</v>
      </c>
      <c r="AK51" s="13" t="s">
        <v>11</v>
      </c>
      <c r="AL51" s="13" t="s">
        <v>11</v>
      </c>
      <c r="AM51" s="13" t="s">
        <v>11</v>
      </c>
      <c r="AN51" s="13">
        <v>0.34920000000000001</v>
      </c>
      <c r="AO51" s="191">
        <v>12</v>
      </c>
      <c r="AP51" s="13"/>
      <c r="AQ51" s="13"/>
      <c r="AR51" s="13"/>
      <c r="AS51" s="13"/>
      <c r="AT51" s="13"/>
      <c r="AU51" s="13"/>
      <c r="AV51" s="191"/>
      <c r="AW51" s="191"/>
      <c r="AX51" s="191"/>
      <c r="AY51" s="191"/>
      <c r="AZ51" s="191"/>
      <c r="BA51" s="191"/>
      <c r="BB51" s="191"/>
      <c r="BC51" s="191"/>
    </row>
    <row r="52" spans="1:55" s="20" customFormat="1" ht="12.75" customHeight="1">
      <c r="A52" s="1228" t="s">
        <v>978</v>
      </c>
      <c r="B52" s="1228" t="s">
        <v>125</v>
      </c>
      <c r="C52" s="1228" t="s">
        <v>939</v>
      </c>
      <c r="D52" s="13" t="s">
        <v>11</v>
      </c>
      <c r="E52" s="13" t="s">
        <v>11</v>
      </c>
      <c r="F52" s="13" t="s">
        <v>11</v>
      </c>
      <c r="G52" s="191" t="s">
        <v>11</v>
      </c>
      <c r="H52" s="13" t="s">
        <v>11</v>
      </c>
      <c r="I52" s="191" t="s">
        <v>11</v>
      </c>
      <c r="J52" s="13" t="s">
        <v>11</v>
      </c>
      <c r="K52" s="191" t="s">
        <v>11</v>
      </c>
      <c r="L52" s="13" t="s">
        <v>11</v>
      </c>
      <c r="M52" s="191" t="s">
        <v>11</v>
      </c>
      <c r="N52" s="191" t="s">
        <v>11</v>
      </c>
      <c r="O52" s="191" t="s">
        <v>11</v>
      </c>
      <c r="P52" s="191" t="s">
        <v>11</v>
      </c>
      <c r="Q52" s="191" t="s">
        <v>11</v>
      </c>
      <c r="R52" s="191" t="s">
        <v>11</v>
      </c>
      <c r="S52" s="191" t="s">
        <v>11</v>
      </c>
      <c r="T52" s="191" t="s">
        <v>11</v>
      </c>
      <c r="U52" s="191" t="s">
        <v>11</v>
      </c>
      <c r="V52" s="191" t="s">
        <v>11</v>
      </c>
      <c r="W52" s="191" t="s">
        <v>11</v>
      </c>
      <c r="X52" s="191" t="s">
        <v>11</v>
      </c>
      <c r="Y52" s="191" t="s">
        <v>11</v>
      </c>
      <c r="Z52" s="191" t="s">
        <v>11</v>
      </c>
      <c r="AA52" s="191" t="s">
        <v>11</v>
      </c>
      <c r="AB52" s="191" t="s">
        <v>11</v>
      </c>
      <c r="AC52" s="191" t="s">
        <v>11</v>
      </c>
      <c r="AD52" s="13"/>
      <c r="AE52" s="13"/>
      <c r="AF52" s="13" t="s">
        <v>11</v>
      </c>
      <c r="AG52" s="191" t="s">
        <v>11</v>
      </c>
      <c r="AH52" s="13" t="s">
        <v>11</v>
      </c>
      <c r="AI52" s="191" t="s">
        <v>11</v>
      </c>
      <c r="AJ52" s="13" t="s">
        <v>11</v>
      </c>
      <c r="AK52" s="13" t="s">
        <v>11</v>
      </c>
      <c r="AL52" s="13" t="s">
        <v>11</v>
      </c>
      <c r="AM52" s="13" t="s">
        <v>11</v>
      </c>
      <c r="AN52" s="13" t="s">
        <v>11</v>
      </c>
      <c r="AO52" s="13" t="s">
        <v>11</v>
      </c>
      <c r="AP52" s="191"/>
      <c r="AQ52" s="191"/>
      <c r="AR52" s="191"/>
      <c r="AS52" s="191"/>
      <c r="AT52" s="191"/>
      <c r="AU52" s="191"/>
      <c r="AV52" s="191"/>
      <c r="AW52" s="191"/>
      <c r="AX52" s="191"/>
      <c r="AY52" s="191"/>
      <c r="AZ52" s="191"/>
      <c r="BA52" s="191"/>
      <c r="BB52" s="191"/>
      <c r="BC52" s="191"/>
    </row>
    <row r="53" spans="1:55" s="20" customFormat="1" ht="12.75" customHeight="1">
      <c r="A53" s="1227" t="s">
        <v>4909</v>
      </c>
      <c r="B53" s="1227" t="s">
        <v>4909</v>
      </c>
      <c r="C53" s="1227" t="s">
        <v>4911</v>
      </c>
      <c r="D53" s="13">
        <f>V53+AB53</f>
        <v>2.5996999999999999</v>
      </c>
      <c r="E53" s="191">
        <f t="shared" si="3"/>
        <v>11.5</v>
      </c>
      <c r="F53" s="13" t="s">
        <v>11</v>
      </c>
      <c r="G53" s="13" t="s">
        <v>11</v>
      </c>
      <c r="H53" s="13" t="s">
        <v>11</v>
      </c>
      <c r="I53" s="13" t="s">
        <v>11</v>
      </c>
      <c r="J53" s="13" t="s">
        <v>11</v>
      </c>
      <c r="K53" s="13" t="s">
        <v>11</v>
      </c>
      <c r="L53" s="13" t="s">
        <v>11</v>
      </c>
      <c r="M53" s="13" t="s">
        <v>11</v>
      </c>
      <c r="N53" s="13" t="s">
        <v>11</v>
      </c>
      <c r="O53" s="13" t="s">
        <v>11</v>
      </c>
      <c r="P53" s="13" t="s">
        <v>11</v>
      </c>
      <c r="Q53" s="13" t="s">
        <v>11</v>
      </c>
      <c r="R53" s="13" t="s">
        <v>11</v>
      </c>
      <c r="S53" s="13" t="s">
        <v>11</v>
      </c>
      <c r="T53" s="13" t="s">
        <v>11</v>
      </c>
      <c r="U53" s="13" t="s">
        <v>11</v>
      </c>
      <c r="V53" s="191">
        <v>0.69279999999999997</v>
      </c>
      <c r="W53" s="191">
        <v>11</v>
      </c>
      <c r="X53" s="13" t="s">
        <v>11</v>
      </c>
      <c r="Y53" s="13" t="s">
        <v>11</v>
      </c>
      <c r="Z53" s="13" t="s">
        <v>11</v>
      </c>
      <c r="AA53" s="13" t="s">
        <v>11</v>
      </c>
      <c r="AB53" s="191">
        <v>1.9069</v>
      </c>
      <c r="AC53" s="191">
        <v>12</v>
      </c>
      <c r="AD53" s="13"/>
      <c r="AE53" s="191"/>
      <c r="AF53" s="13" t="s">
        <v>11</v>
      </c>
      <c r="AG53" s="191" t="s">
        <v>11</v>
      </c>
      <c r="AH53" s="13" t="s">
        <v>11</v>
      </c>
      <c r="AI53" s="191" t="s">
        <v>11</v>
      </c>
      <c r="AJ53" s="13" t="s">
        <v>11</v>
      </c>
      <c r="AK53" s="13" t="s">
        <v>11</v>
      </c>
      <c r="AL53" s="13" t="s">
        <v>11</v>
      </c>
      <c r="AM53" s="13" t="s">
        <v>11</v>
      </c>
      <c r="AN53" s="13" t="s">
        <v>11</v>
      </c>
      <c r="AO53" s="13" t="s">
        <v>11</v>
      </c>
      <c r="AP53" s="13"/>
      <c r="AQ53" s="13"/>
      <c r="AR53" s="13"/>
      <c r="AS53" s="13"/>
      <c r="AT53" s="13"/>
      <c r="AU53" s="13"/>
      <c r="AV53" s="191"/>
      <c r="AW53" s="191"/>
      <c r="AX53" s="191"/>
      <c r="AY53" s="191"/>
      <c r="AZ53" s="191"/>
      <c r="BA53" s="191"/>
      <c r="BB53" s="191"/>
      <c r="BC53" s="191"/>
    </row>
    <row r="54" spans="1:55" s="20" customFormat="1" ht="12.75" customHeight="1">
      <c r="A54" s="1227" t="s">
        <v>4910</v>
      </c>
      <c r="B54" s="1227" t="s">
        <v>103</v>
      </c>
      <c r="C54" s="1227" t="s">
        <v>5005</v>
      </c>
      <c r="D54" s="191" t="s">
        <v>11</v>
      </c>
      <c r="E54" s="191" t="s">
        <v>11</v>
      </c>
      <c r="F54" s="191" t="s">
        <v>11</v>
      </c>
      <c r="G54" s="191" t="s">
        <v>11</v>
      </c>
      <c r="H54" s="13" t="s">
        <v>11</v>
      </c>
      <c r="I54" s="191" t="s">
        <v>11</v>
      </c>
      <c r="J54" s="13" t="s">
        <v>11</v>
      </c>
      <c r="K54" s="191" t="s">
        <v>11</v>
      </c>
      <c r="L54" s="13" t="s">
        <v>11</v>
      </c>
      <c r="M54" s="191" t="s">
        <v>11</v>
      </c>
      <c r="N54" s="191" t="s">
        <v>11</v>
      </c>
      <c r="O54" s="191" t="s">
        <v>11</v>
      </c>
      <c r="P54" s="191" t="s">
        <v>11</v>
      </c>
      <c r="Q54" s="191" t="s">
        <v>11</v>
      </c>
      <c r="R54" s="191" t="s">
        <v>11</v>
      </c>
      <c r="S54" s="191" t="s">
        <v>11</v>
      </c>
      <c r="T54" s="191" t="s">
        <v>11</v>
      </c>
      <c r="U54" s="191" t="s">
        <v>11</v>
      </c>
      <c r="V54" s="191" t="s">
        <v>11</v>
      </c>
      <c r="W54" s="191" t="s">
        <v>11</v>
      </c>
      <c r="X54" s="191" t="s">
        <v>11</v>
      </c>
      <c r="Y54" s="191" t="s">
        <v>11</v>
      </c>
      <c r="Z54" s="191" t="s">
        <v>11</v>
      </c>
      <c r="AA54" s="191" t="s">
        <v>11</v>
      </c>
      <c r="AB54" s="191" t="s">
        <v>11</v>
      </c>
      <c r="AC54" s="191" t="s">
        <v>11</v>
      </c>
      <c r="AD54" s="13"/>
      <c r="AE54" s="13"/>
      <c r="AF54" s="13" t="s">
        <v>11</v>
      </c>
      <c r="AG54" s="191" t="s">
        <v>11</v>
      </c>
      <c r="AH54" s="13" t="s">
        <v>11</v>
      </c>
      <c r="AI54" s="191" t="s">
        <v>11</v>
      </c>
      <c r="AJ54" s="13" t="s">
        <v>11</v>
      </c>
      <c r="AK54" s="13" t="s">
        <v>11</v>
      </c>
      <c r="AL54" s="13" t="s">
        <v>11</v>
      </c>
      <c r="AM54" s="13" t="s">
        <v>11</v>
      </c>
      <c r="AN54" s="13" t="s">
        <v>11</v>
      </c>
      <c r="AO54" s="13" t="s">
        <v>11</v>
      </c>
      <c r="AP54" s="191"/>
      <c r="AQ54" s="191"/>
      <c r="AR54" s="191"/>
      <c r="AS54" s="191"/>
      <c r="AT54" s="191"/>
      <c r="AU54" s="191"/>
      <c r="AV54" s="191"/>
      <c r="AW54" s="191"/>
      <c r="AX54" s="191"/>
      <c r="AY54" s="191"/>
      <c r="AZ54" s="191"/>
      <c r="BA54" s="191"/>
      <c r="BB54" s="191"/>
      <c r="BC54" s="191"/>
    </row>
    <row r="55" spans="1:55" s="20" customFormat="1" ht="12.75" customHeight="1">
      <c r="A55" s="1227" t="s">
        <v>980</v>
      </c>
      <c r="B55" s="1227" t="s">
        <v>205</v>
      </c>
      <c r="C55" s="1227" t="s">
        <v>981</v>
      </c>
      <c r="D55" s="13">
        <f>F55+H55+J55+L55+N55+P55+R55+V55+X55+Z55+AB55</f>
        <v>188.06880000000001</v>
      </c>
      <c r="E55" s="191">
        <f t="shared" si="3"/>
        <v>12.816378672781223</v>
      </c>
      <c r="F55" s="13">
        <v>38.121000000000002</v>
      </c>
      <c r="G55" s="191">
        <v>11.789381180976399</v>
      </c>
      <c r="H55" s="13">
        <v>0.14980000000000002</v>
      </c>
      <c r="I55" s="191">
        <v>22</v>
      </c>
      <c r="J55" s="13">
        <v>7.3978000000000002</v>
      </c>
      <c r="K55" s="191">
        <v>14.368055367812099</v>
      </c>
      <c r="L55" s="13">
        <v>10.994200000000001</v>
      </c>
      <c r="M55" s="191">
        <v>12.749085881646698</v>
      </c>
      <c r="N55" s="13">
        <v>6.6648000000000005</v>
      </c>
      <c r="O55" s="191">
        <v>13.1346477013564</v>
      </c>
      <c r="P55" s="13">
        <v>22.728300000000001</v>
      </c>
      <c r="Q55" s="191">
        <v>11.793059753699099</v>
      </c>
      <c r="R55" s="13">
        <v>3.4942000000000002</v>
      </c>
      <c r="S55" s="191">
        <v>14.727033369583898</v>
      </c>
      <c r="T55" s="13" t="s">
        <v>11</v>
      </c>
      <c r="U55" s="13" t="s">
        <v>11</v>
      </c>
      <c r="V55" s="13">
        <v>0.69300000000000006</v>
      </c>
      <c r="W55" s="191">
        <v>15</v>
      </c>
      <c r="X55" s="13">
        <v>27.8736</v>
      </c>
      <c r="Y55" s="191">
        <v>11.6499985649503</v>
      </c>
      <c r="Z55" s="13">
        <v>46.115900000000003</v>
      </c>
      <c r="AA55" s="191">
        <v>4.4758619044624499</v>
      </c>
      <c r="AB55" s="13">
        <v>23.836200000000005</v>
      </c>
      <c r="AC55" s="191">
        <v>9.293041676106089</v>
      </c>
      <c r="AD55" s="13"/>
      <c r="AE55" s="191"/>
      <c r="AF55" s="13" t="s">
        <v>11</v>
      </c>
      <c r="AG55" s="13" t="s">
        <v>11</v>
      </c>
      <c r="AH55" s="13">
        <v>5.1459999999999999</v>
      </c>
      <c r="AI55" s="191">
        <v>9.3892537893509509</v>
      </c>
      <c r="AJ55" s="13">
        <v>0.34920000000000001</v>
      </c>
      <c r="AK55" s="191">
        <v>12</v>
      </c>
      <c r="AL55" s="13">
        <v>2.1198999999999999</v>
      </c>
      <c r="AM55" s="191">
        <v>11.576395112977</v>
      </c>
      <c r="AN55" s="13" t="s">
        <v>11</v>
      </c>
      <c r="AO55" s="13" t="s">
        <v>11</v>
      </c>
      <c r="AP55" s="13"/>
      <c r="AQ55" s="191"/>
      <c r="AR55" s="13"/>
      <c r="AS55" s="191"/>
      <c r="AT55" s="191"/>
      <c r="AU55" s="191"/>
      <c r="AV55" s="13"/>
      <c r="AW55" s="191"/>
      <c r="AX55" s="13"/>
      <c r="AY55" s="191"/>
      <c r="AZ55" s="13"/>
      <c r="BA55" s="191"/>
      <c r="BB55" s="13"/>
      <c r="BC55" s="191"/>
    </row>
    <row r="56" spans="1:55" s="20" customFormat="1" ht="12.75" customHeight="1">
      <c r="A56" s="1227" t="s">
        <v>982</v>
      </c>
      <c r="B56" s="1227" t="s">
        <v>206</v>
      </c>
      <c r="C56" s="1227" t="s">
        <v>983</v>
      </c>
      <c r="D56" s="13" t="s">
        <v>11</v>
      </c>
      <c r="E56" s="13" t="s">
        <v>11</v>
      </c>
      <c r="F56" s="13" t="s">
        <v>11</v>
      </c>
      <c r="G56" s="191" t="s">
        <v>11</v>
      </c>
      <c r="H56" s="13" t="s">
        <v>11</v>
      </c>
      <c r="I56" s="191" t="s">
        <v>11</v>
      </c>
      <c r="J56" s="13" t="s">
        <v>11</v>
      </c>
      <c r="K56" s="191" t="s">
        <v>11</v>
      </c>
      <c r="L56" s="191" t="s">
        <v>11</v>
      </c>
      <c r="M56" s="191" t="s">
        <v>11</v>
      </c>
      <c r="N56" s="191" t="s">
        <v>11</v>
      </c>
      <c r="O56" s="191" t="s">
        <v>11</v>
      </c>
      <c r="P56" s="191" t="s">
        <v>11</v>
      </c>
      <c r="Q56" s="191" t="s">
        <v>11</v>
      </c>
      <c r="R56" s="191" t="s">
        <v>11</v>
      </c>
      <c r="S56" s="191" t="s">
        <v>11</v>
      </c>
      <c r="T56" s="191" t="s">
        <v>11</v>
      </c>
      <c r="U56" s="191" t="s">
        <v>11</v>
      </c>
      <c r="V56" s="191" t="s">
        <v>11</v>
      </c>
      <c r="W56" s="191" t="s">
        <v>11</v>
      </c>
      <c r="X56" s="191" t="s">
        <v>11</v>
      </c>
      <c r="Y56" s="191" t="s">
        <v>11</v>
      </c>
      <c r="Z56" s="191" t="s">
        <v>11</v>
      </c>
      <c r="AA56" s="191" t="s">
        <v>11</v>
      </c>
      <c r="AB56" s="191" t="s">
        <v>11</v>
      </c>
      <c r="AC56" s="191" t="s">
        <v>11</v>
      </c>
      <c r="AD56" s="13"/>
      <c r="AE56" s="13"/>
      <c r="AF56" s="13" t="s">
        <v>11</v>
      </c>
      <c r="AG56" s="191" t="s">
        <v>11</v>
      </c>
      <c r="AH56" s="13" t="s">
        <v>11</v>
      </c>
      <c r="AI56" s="191" t="s">
        <v>11</v>
      </c>
      <c r="AJ56" s="13" t="s">
        <v>11</v>
      </c>
      <c r="AK56" s="191" t="s">
        <v>11</v>
      </c>
      <c r="AL56" s="13" t="s">
        <v>11</v>
      </c>
      <c r="AM56" s="13" t="s">
        <v>11</v>
      </c>
      <c r="AN56" s="13" t="s">
        <v>11</v>
      </c>
      <c r="AO56" s="13" t="s">
        <v>11</v>
      </c>
      <c r="AP56" s="191"/>
      <c r="AQ56" s="191"/>
      <c r="AR56" s="191"/>
      <c r="AS56" s="191"/>
      <c r="AT56" s="191"/>
      <c r="AU56" s="191"/>
      <c r="AV56" s="191"/>
      <c r="AW56" s="191"/>
      <c r="AX56" s="191"/>
      <c r="AY56" s="191"/>
      <c r="AZ56" s="191"/>
      <c r="BA56" s="191"/>
      <c r="BB56" s="191"/>
      <c r="BC56" s="191"/>
    </row>
    <row r="57" spans="1:55" s="20" customFormat="1" ht="12.75" customHeight="1">
      <c r="A57" s="1227" t="s">
        <v>984</v>
      </c>
      <c r="B57" s="1227" t="s">
        <v>141</v>
      </c>
      <c r="C57" s="1227" t="s">
        <v>985</v>
      </c>
      <c r="D57" s="13" t="s">
        <v>11</v>
      </c>
      <c r="E57" s="13" t="s">
        <v>11</v>
      </c>
      <c r="F57" s="13" t="s">
        <v>11</v>
      </c>
      <c r="G57" s="191" t="s">
        <v>11</v>
      </c>
      <c r="H57" s="13" t="s">
        <v>11</v>
      </c>
      <c r="I57" s="191" t="s">
        <v>11</v>
      </c>
      <c r="J57" s="13" t="s">
        <v>11</v>
      </c>
      <c r="K57" s="191" t="s">
        <v>11</v>
      </c>
      <c r="L57" s="191" t="s">
        <v>11</v>
      </c>
      <c r="M57" s="191" t="s">
        <v>11</v>
      </c>
      <c r="N57" s="191" t="s">
        <v>11</v>
      </c>
      <c r="O57" s="191" t="s">
        <v>11</v>
      </c>
      <c r="P57" s="191" t="s">
        <v>11</v>
      </c>
      <c r="Q57" s="191" t="s">
        <v>11</v>
      </c>
      <c r="R57" s="191" t="s">
        <v>11</v>
      </c>
      <c r="S57" s="191" t="s">
        <v>11</v>
      </c>
      <c r="T57" s="191" t="s">
        <v>11</v>
      </c>
      <c r="U57" s="191" t="s">
        <v>11</v>
      </c>
      <c r="V57" s="191" t="s">
        <v>11</v>
      </c>
      <c r="W57" s="191" t="s">
        <v>11</v>
      </c>
      <c r="X57" s="191" t="s">
        <v>11</v>
      </c>
      <c r="Y57" s="191" t="s">
        <v>11</v>
      </c>
      <c r="Z57" s="191" t="s">
        <v>11</v>
      </c>
      <c r="AA57" s="191" t="s">
        <v>11</v>
      </c>
      <c r="AB57" s="191" t="s">
        <v>11</v>
      </c>
      <c r="AC57" s="191" t="s">
        <v>11</v>
      </c>
      <c r="AD57" s="13"/>
      <c r="AE57" s="13"/>
      <c r="AF57" s="13">
        <v>0.41910000000000003</v>
      </c>
      <c r="AG57" s="191">
        <v>12</v>
      </c>
      <c r="AH57" s="13" t="s">
        <v>11</v>
      </c>
      <c r="AI57" s="13" t="s">
        <v>11</v>
      </c>
      <c r="AJ57" s="13" t="s">
        <v>11</v>
      </c>
      <c r="AK57" s="13" t="s">
        <v>11</v>
      </c>
      <c r="AL57" s="191">
        <v>0.32830000000000004</v>
      </c>
      <c r="AM57" s="191">
        <v>12</v>
      </c>
      <c r="AN57" s="13" t="s">
        <v>11</v>
      </c>
      <c r="AO57" s="13" t="s">
        <v>11</v>
      </c>
      <c r="AP57" s="191"/>
      <c r="AQ57" s="191"/>
      <c r="AR57" s="191"/>
      <c r="AS57" s="191"/>
      <c r="AT57" s="191"/>
      <c r="AU57" s="191"/>
      <c r="AV57" s="191"/>
      <c r="AW57" s="191"/>
      <c r="AX57" s="191"/>
      <c r="AY57" s="191"/>
      <c r="AZ57" s="191"/>
      <c r="BA57" s="191"/>
      <c r="BB57" s="191"/>
      <c r="BC57" s="191"/>
    </row>
    <row r="58" spans="1:55" s="20" customFormat="1" ht="12.75" customHeight="1">
      <c r="A58" s="1227" t="s">
        <v>986</v>
      </c>
      <c r="B58" s="1227" t="s">
        <v>207</v>
      </c>
      <c r="C58" s="1227" t="s">
        <v>987</v>
      </c>
      <c r="D58" s="13" t="s">
        <v>11</v>
      </c>
      <c r="E58" s="13" t="s">
        <v>11</v>
      </c>
      <c r="F58" s="13" t="s">
        <v>11</v>
      </c>
      <c r="G58" s="191" t="s">
        <v>11</v>
      </c>
      <c r="H58" s="13" t="s">
        <v>11</v>
      </c>
      <c r="I58" s="191" t="s">
        <v>11</v>
      </c>
      <c r="J58" s="13" t="s">
        <v>11</v>
      </c>
      <c r="K58" s="191" t="s">
        <v>11</v>
      </c>
      <c r="L58" s="191" t="s">
        <v>11</v>
      </c>
      <c r="M58" s="191" t="s">
        <v>11</v>
      </c>
      <c r="N58" s="191" t="s">
        <v>11</v>
      </c>
      <c r="O58" s="191" t="s">
        <v>11</v>
      </c>
      <c r="P58" s="191" t="s">
        <v>11</v>
      </c>
      <c r="Q58" s="191" t="s">
        <v>11</v>
      </c>
      <c r="R58" s="191" t="s">
        <v>11</v>
      </c>
      <c r="S58" s="191" t="s">
        <v>11</v>
      </c>
      <c r="T58" s="191" t="s">
        <v>11</v>
      </c>
      <c r="U58" s="191" t="s">
        <v>11</v>
      </c>
      <c r="V58" s="191" t="s">
        <v>11</v>
      </c>
      <c r="W58" s="191" t="s">
        <v>11</v>
      </c>
      <c r="X58" s="191" t="s">
        <v>11</v>
      </c>
      <c r="Y58" s="191" t="s">
        <v>11</v>
      </c>
      <c r="Z58" s="191" t="s">
        <v>11</v>
      </c>
      <c r="AA58" s="191" t="s">
        <v>11</v>
      </c>
      <c r="AB58" s="191" t="s">
        <v>11</v>
      </c>
      <c r="AC58" s="191" t="s">
        <v>11</v>
      </c>
      <c r="AD58" s="13"/>
      <c r="AE58" s="13"/>
      <c r="AF58" s="13" t="s">
        <v>11</v>
      </c>
      <c r="AG58" s="191" t="s">
        <v>11</v>
      </c>
      <c r="AH58" s="13" t="s">
        <v>11</v>
      </c>
      <c r="AI58" s="191" t="s">
        <v>11</v>
      </c>
      <c r="AJ58" s="13" t="s">
        <v>11</v>
      </c>
      <c r="AK58" s="191" t="s">
        <v>11</v>
      </c>
      <c r="AL58" s="13" t="s">
        <v>11</v>
      </c>
      <c r="AM58" s="13" t="s">
        <v>11</v>
      </c>
      <c r="AN58" s="13" t="s">
        <v>11</v>
      </c>
      <c r="AO58" s="13" t="s">
        <v>11</v>
      </c>
      <c r="AP58" s="191"/>
      <c r="AQ58" s="191"/>
      <c r="AR58" s="191"/>
      <c r="AS58" s="191"/>
      <c r="AT58" s="191"/>
      <c r="AU58" s="191"/>
      <c r="AV58" s="191"/>
      <c r="AW58" s="191"/>
      <c r="AX58" s="191"/>
      <c r="AY58" s="191"/>
      <c r="AZ58" s="191"/>
      <c r="BA58" s="191"/>
      <c r="BB58" s="191"/>
      <c r="BC58" s="191"/>
    </row>
    <row r="59" spans="1:55" s="20" customFormat="1" ht="12.75" customHeight="1">
      <c r="A59" s="1229" t="s">
        <v>988</v>
      </c>
      <c r="B59" s="1229" t="s">
        <v>208</v>
      </c>
      <c r="C59" s="1229" t="s">
        <v>989</v>
      </c>
      <c r="D59" s="13">
        <f>J59+L59+X59+AB59</f>
        <v>3.2311000000000001</v>
      </c>
      <c r="E59" s="191">
        <f t="shared" si="3"/>
        <v>18</v>
      </c>
      <c r="F59" s="13" t="s">
        <v>11</v>
      </c>
      <c r="G59" s="13" t="s">
        <v>11</v>
      </c>
      <c r="H59" s="13" t="s">
        <v>11</v>
      </c>
      <c r="I59" s="13" t="s">
        <v>11</v>
      </c>
      <c r="J59" s="13">
        <v>2.7373000000000003</v>
      </c>
      <c r="K59" s="191">
        <v>7</v>
      </c>
      <c r="L59" s="13">
        <v>0.1101</v>
      </c>
      <c r="M59" s="191">
        <v>23</v>
      </c>
      <c r="N59" s="13" t="s">
        <v>11</v>
      </c>
      <c r="O59" s="13" t="s">
        <v>11</v>
      </c>
      <c r="P59" s="13" t="s">
        <v>11</v>
      </c>
      <c r="Q59" s="13" t="s">
        <v>11</v>
      </c>
      <c r="R59" s="13" t="s">
        <v>11</v>
      </c>
      <c r="S59" s="13" t="s">
        <v>11</v>
      </c>
      <c r="T59" s="13" t="s">
        <v>11</v>
      </c>
      <c r="U59" s="13" t="s">
        <v>11</v>
      </c>
      <c r="V59" s="13" t="s">
        <v>11</v>
      </c>
      <c r="W59" s="13" t="s">
        <v>11</v>
      </c>
      <c r="X59" s="191">
        <v>0.20910000000000001</v>
      </c>
      <c r="Y59" s="191">
        <v>22</v>
      </c>
      <c r="Z59" s="13" t="s">
        <v>11</v>
      </c>
      <c r="AA59" s="13" t="s">
        <v>11</v>
      </c>
      <c r="AB59" s="191">
        <v>0.17460000000000001</v>
      </c>
      <c r="AC59" s="191">
        <v>20</v>
      </c>
      <c r="AD59" s="13"/>
      <c r="AE59" s="191"/>
      <c r="AF59" s="13" t="s">
        <v>11</v>
      </c>
      <c r="AG59" s="191" t="s">
        <v>11</v>
      </c>
      <c r="AH59" s="13" t="s">
        <v>11</v>
      </c>
      <c r="AI59" s="191" t="s">
        <v>11</v>
      </c>
      <c r="AJ59" s="13" t="s">
        <v>11</v>
      </c>
      <c r="AK59" s="191" t="s">
        <v>11</v>
      </c>
      <c r="AL59" s="13" t="s">
        <v>11</v>
      </c>
      <c r="AM59" s="13" t="s">
        <v>11</v>
      </c>
      <c r="AN59" s="191">
        <v>0.1048</v>
      </c>
      <c r="AO59" s="191">
        <v>6.5</v>
      </c>
      <c r="AP59" s="191"/>
      <c r="AQ59" s="191"/>
      <c r="AR59" s="191"/>
      <c r="AS59" s="191"/>
      <c r="AT59" s="191"/>
      <c r="AU59" s="191"/>
      <c r="AV59" s="191"/>
      <c r="AW59" s="191"/>
      <c r="AX59" s="191"/>
      <c r="AY59" s="191"/>
      <c r="AZ59" s="191"/>
      <c r="BA59" s="191"/>
      <c r="BB59" s="191"/>
      <c r="BC59" s="191"/>
    </row>
    <row r="60" spans="1:55" s="20" customFormat="1" ht="12.75" customHeight="1">
      <c r="A60" s="1229" t="s">
        <v>5008</v>
      </c>
      <c r="B60" s="1229" t="s">
        <v>5006</v>
      </c>
      <c r="C60" s="1229" t="s">
        <v>5007</v>
      </c>
      <c r="D60" s="13">
        <f>J60+L60+N60+P60+R60+T60+V60+Z60</f>
        <v>24.269100000000002</v>
      </c>
      <c r="E60" s="191">
        <f t="shared" si="3"/>
        <v>10</v>
      </c>
      <c r="F60" s="13" t="s">
        <v>11</v>
      </c>
      <c r="G60" s="13" t="s">
        <v>11</v>
      </c>
      <c r="H60" s="13" t="s">
        <v>11</v>
      </c>
      <c r="I60" s="13" t="s">
        <v>11</v>
      </c>
      <c r="J60" s="13">
        <v>2.8399000000000001</v>
      </c>
      <c r="K60" s="191">
        <v>10</v>
      </c>
      <c r="L60" s="13">
        <v>2.1866000000000003</v>
      </c>
      <c r="M60" s="191">
        <v>10</v>
      </c>
      <c r="N60" s="13">
        <v>2.3273999999999999</v>
      </c>
      <c r="O60" s="191">
        <v>10</v>
      </c>
      <c r="P60" s="13">
        <v>2.4885999999999999</v>
      </c>
      <c r="Q60" s="191">
        <v>10</v>
      </c>
      <c r="R60" s="13">
        <v>2.3140000000000001</v>
      </c>
      <c r="S60" s="191">
        <v>10</v>
      </c>
      <c r="T60" s="13">
        <v>2.4157999999999999</v>
      </c>
      <c r="U60" s="191">
        <v>10</v>
      </c>
      <c r="V60" s="13">
        <v>4.8494000000000002</v>
      </c>
      <c r="W60" s="191">
        <v>10</v>
      </c>
      <c r="X60" s="13" t="s">
        <v>11</v>
      </c>
      <c r="Y60" s="13" t="s">
        <v>11</v>
      </c>
      <c r="Z60" s="13">
        <v>4.8474000000000004</v>
      </c>
      <c r="AA60" s="191">
        <v>10</v>
      </c>
      <c r="AB60" s="13" t="s">
        <v>11</v>
      </c>
      <c r="AC60" s="13" t="s">
        <v>11</v>
      </c>
      <c r="AD60" s="13"/>
      <c r="AE60" s="191"/>
      <c r="AF60" s="13" t="s">
        <v>11</v>
      </c>
      <c r="AG60" s="13" t="s">
        <v>11</v>
      </c>
      <c r="AH60" s="13" t="s">
        <v>11</v>
      </c>
      <c r="AI60" s="13" t="s">
        <v>11</v>
      </c>
      <c r="AJ60" s="13">
        <v>3.1432000000000007</v>
      </c>
      <c r="AK60" s="191">
        <v>10</v>
      </c>
      <c r="AL60" s="13">
        <v>4.8895</v>
      </c>
      <c r="AM60" s="191">
        <v>10</v>
      </c>
      <c r="AN60" s="13">
        <v>2.0641000000000003</v>
      </c>
      <c r="AO60" s="191">
        <v>10</v>
      </c>
      <c r="AP60" s="13"/>
      <c r="AQ60" s="191"/>
      <c r="AR60" s="13"/>
      <c r="AS60" s="191"/>
      <c r="AT60" s="13"/>
      <c r="AU60" s="191"/>
      <c r="AV60" s="13"/>
      <c r="AW60" s="191"/>
      <c r="AX60" s="13"/>
      <c r="AY60" s="191"/>
      <c r="AZ60" s="13"/>
      <c r="BA60" s="191"/>
      <c r="BB60" s="13"/>
      <c r="BC60" s="13"/>
    </row>
    <row r="61" spans="1:55" s="20" customFormat="1" ht="12.75" customHeight="1">
      <c r="A61" s="1229" t="s">
        <v>990</v>
      </c>
      <c r="B61" s="1229" t="s">
        <v>209</v>
      </c>
      <c r="C61" s="1229" t="s">
        <v>991</v>
      </c>
      <c r="D61" s="13">
        <f>F61+J61+T61+X61</f>
        <v>10.707700000000001</v>
      </c>
      <c r="E61" s="191">
        <f t="shared" si="3"/>
        <v>19.25</v>
      </c>
      <c r="F61" s="13">
        <v>5.5E-2</v>
      </c>
      <c r="G61" s="191">
        <v>28</v>
      </c>
      <c r="H61" s="13" t="s">
        <v>11</v>
      </c>
      <c r="I61" s="13" t="s">
        <v>11</v>
      </c>
      <c r="J61" s="13">
        <v>10.264900000000001</v>
      </c>
      <c r="K61" s="191">
        <v>13</v>
      </c>
      <c r="L61" s="13" t="s">
        <v>11</v>
      </c>
      <c r="M61" s="13" t="s">
        <v>11</v>
      </c>
      <c r="N61" s="13" t="s">
        <v>11</v>
      </c>
      <c r="O61" s="13" t="s">
        <v>11</v>
      </c>
      <c r="P61" s="13" t="s">
        <v>11</v>
      </c>
      <c r="Q61" s="13" t="s">
        <v>11</v>
      </c>
      <c r="R61" s="13" t="s">
        <v>11</v>
      </c>
      <c r="S61" s="13" t="s">
        <v>11</v>
      </c>
      <c r="T61" s="13">
        <v>0.34510000000000007</v>
      </c>
      <c r="U61" s="13">
        <v>8</v>
      </c>
      <c r="V61" s="13" t="s">
        <v>11</v>
      </c>
      <c r="W61" s="13" t="s">
        <v>11</v>
      </c>
      <c r="X61" s="13">
        <v>4.2700000000000002E-2</v>
      </c>
      <c r="Y61" s="13">
        <v>28</v>
      </c>
      <c r="Z61" s="13" t="s">
        <v>11</v>
      </c>
      <c r="AA61" s="13" t="s">
        <v>11</v>
      </c>
      <c r="AB61" s="13" t="s">
        <v>11</v>
      </c>
      <c r="AC61" s="13" t="s">
        <v>11</v>
      </c>
      <c r="AD61" s="13"/>
      <c r="AE61" s="191"/>
      <c r="AF61" s="13" t="s">
        <v>11</v>
      </c>
      <c r="AG61" s="191" t="s">
        <v>11</v>
      </c>
      <c r="AH61" s="13">
        <v>1.3500000000000002E-2</v>
      </c>
      <c r="AI61" s="191">
        <v>28</v>
      </c>
      <c r="AJ61" s="13">
        <v>3.0100000000000002E-2</v>
      </c>
      <c r="AK61" s="191">
        <v>28</v>
      </c>
      <c r="AL61" s="13">
        <v>6.6E-3</v>
      </c>
      <c r="AM61" s="191">
        <v>28</v>
      </c>
      <c r="AN61" s="13">
        <v>0.24400000000000002</v>
      </c>
      <c r="AO61" s="191">
        <v>11</v>
      </c>
      <c r="AP61" s="13"/>
      <c r="AQ61" s="13"/>
      <c r="AR61" s="13"/>
      <c r="AS61" s="13"/>
      <c r="AT61" s="13"/>
      <c r="AU61" s="13"/>
      <c r="AV61" s="13"/>
      <c r="AW61" s="13"/>
      <c r="AX61" s="13"/>
      <c r="AY61" s="13"/>
      <c r="AZ61" s="13"/>
      <c r="BA61" s="13"/>
      <c r="BB61" s="13"/>
      <c r="BC61" s="13"/>
    </row>
    <row r="62" spans="1:55" s="27" customFormat="1" ht="12.75" customHeight="1">
      <c r="A62" s="1226" t="s">
        <v>968</v>
      </c>
      <c r="B62" s="1226" t="s">
        <v>200</v>
      </c>
      <c r="C62" s="1226" t="s">
        <v>969</v>
      </c>
      <c r="D62" s="61">
        <f t="shared" si="2"/>
        <v>1019.1196</v>
      </c>
      <c r="E62" s="871">
        <f t="shared" si="3"/>
        <v>11.972968249536017</v>
      </c>
      <c r="F62" s="61">
        <v>18.603100000000001</v>
      </c>
      <c r="G62" s="871">
        <v>15.064063247523301</v>
      </c>
      <c r="H62" s="61">
        <v>33.446000000000005</v>
      </c>
      <c r="I62" s="871">
        <v>13.394564551814902</v>
      </c>
      <c r="J62" s="61">
        <v>34.868000000000002</v>
      </c>
      <c r="K62" s="871">
        <v>14.6327827807732</v>
      </c>
      <c r="L62" s="61">
        <v>50.172699999999992</v>
      </c>
      <c r="M62" s="871">
        <v>11.467088835163297</v>
      </c>
      <c r="N62" s="61">
        <v>116.9409</v>
      </c>
      <c r="O62" s="61">
        <v>8.9772019712521498</v>
      </c>
      <c r="P62" s="61">
        <v>42.234700000000004</v>
      </c>
      <c r="Q62" s="871">
        <v>10.700244561936</v>
      </c>
      <c r="R62" s="61">
        <v>94.748900000000006</v>
      </c>
      <c r="S62" s="871">
        <v>10.457679624776597</v>
      </c>
      <c r="T62" s="61">
        <v>13.574800000000003</v>
      </c>
      <c r="U62" s="871">
        <v>15.428598948050798</v>
      </c>
      <c r="V62" s="61">
        <v>29.045500000000001</v>
      </c>
      <c r="W62" s="871">
        <v>13.385532836411802</v>
      </c>
      <c r="X62" s="61">
        <v>192.83080000000001</v>
      </c>
      <c r="Y62" s="871">
        <v>8.4771521873061815</v>
      </c>
      <c r="Z62" s="61">
        <v>339.52099999999996</v>
      </c>
      <c r="AA62" s="871">
        <v>8.5943437872767809</v>
      </c>
      <c r="AB62" s="61">
        <v>53.133200000000009</v>
      </c>
      <c r="AC62" s="871">
        <v>13.096365662147198</v>
      </c>
      <c r="AD62" s="61"/>
      <c r="AE62" s="871"/>
      <c r="AF62" s="61">
        <v>93.937200000000018</v>
      </c>
      <c r="AG62" s="871">
        <v>9.6243239419527118</v>
      </c>
      <c r="AH62" s="61">
        <v>61.78240000000001</v>
      </c>
      <c r="AI62" s="871">
        <v>10.662354456932698</v>
      </c>
      <c r="AJ62" s="61">
        <v>58.118500000000004</v>
      </c>
      <c r="AK62" s="871">
        <v>11.248285330832697</v>
      </c>
      <c r="AL62" s="61">
        <v>112.13159999999999</v>
      </c>
      <c r="AM62" s="871">
        <v>10.1475164806353</v>
      </c>
      <c r="AN62" s="61">
        <v>131.9623</v>
      </c>
      <c r="AO62" s="871">
        <v>9.0211132043015301</v>
      </c>
      <c r="AP62" s="61"/>
      <c r="AQ62" s="871"/>
      <c r="AR62" s="61"/>
      <c r="AS62" s="871"/>
      <c r="AT62" s="61"/>
      <c r="AU62" s="871"/>
      <c r="AV62" s="61"/>
      <c r="AW62" s="871"/>
      <c r="AX62" s="61"/>
      <c r="AY62" s="871"/>
      <c r="AZ62" s="61"/>
      <c r="BA62" s="871"/>
      <c r="BB62" s="61"/>
      <c r="BC62" s="871"/>
    </row>
    <row r="63" spans="1:55" s="20" customFormat="1" ht="12.75" customHeight="1">
      <c r="A63" s="1227" t="s">
        <v>976</v>
      </c>
      <c r="B63" s="1227" t="s">
        <v>204</v>
      </c>
      <c r="C63" s="1227" t="s">
        <v>977</v>
      </c>
      <c r="D63" s="13">
        <f>H63+J63+L63+N63+P63+R63+T63+V63+X63+Z63+AB63</f>
        <v>615.89400000000001</v>
      </c>
      <c r="E63" s="191">
        <f t="shared" si="3"/>
        <v>10.114375335689861</v>
      </c>
      <c r="F63" s="13" t="s">
        <v>11</v>
      </c>
      <c r="G63" s="13" t="s">
        <v>11</v>
      </c>
      <c r="H63" s="13">
        <v>7.0813000000000015</v>
      </c>
      <c r="I63" s="191">
        <v>10.346080521938099</v>
      </c>
      <c r="J63" s="13">
        <v>0.89</v>
      </c>
      <c r="K63" s="191">
        <v>9</v>
      </c>
      <c r="L63" s="13">
        <v>0.79100000000000004</v>
      </c>
      <c r="M63" s="191">
        <v>11</v>
      </c>
      <c r="N63" s="13">
        <v>102.67739999999999</v>
      </c>
      <c r="O63" s="13">
        <v>8</v>
      </c>
      <c r="P63" s="13">
        <v>10.227</v>
      </c>
      <c r="Q63" s="191">
        <v>9.5</v>
      </c>
      <c r="R63" s="13">
        <v>58.191299999999998</v>
      </c>
      <c r="S63" s="191">
        <v>8.3216374269005797</v>
      </c>
      <c r="T63" s="13">
        <v>0.48320000000000002</v>
      </c>
      <c r="U63" s="191">
        <v>18</v>
      </c>
      <c r="V63" s="13">
        <v>18.704900000000002</v>
      </c>
      <c r="W63" s="191">
        <v>11.78</v>
      </c>
      <c r="X63" s="13">
        <v>181.4607</v>
      </c>
      <c r="Y63" s="191">
        <v>8.0140162580657996</v>
      </c>
      <c r="Z63" s="13">
        <v>216.52720000000002</v>
      </c>
      <c r="AA63" s="191">
        <v>8</v>
      </c>
      <c r="AB63" s="13">
        <v>18.86</v>
      </c>
      <c r="AC63" s="191">
        <v>9.2963944856839902</v>
      </c>
      <c r="AD63" s="13"/>
      <c r="AE63" s="191"/>
      <c r="AF63" s="13">
        <v>62.86</v>
      </c>
      <c r="AG63" s="191">
        <v>8</v>
      </c>
      <c r="AH63" s="13">
        <v>21.426300000000001</v>
      </c>
      <c r="AI63" s="191">
        <v>7.9298058927579698</v>
      </c>
      <c r="AJ63" s="13">
        <v>36.321400000000004</v>
      </c>
      <c r="AK63" s="191">
        <v>10.173071522573501</v>
      </c>
      <c r="AL63" s="13">
        <v>70.269100000000009</v>
      </c>
      <c r="AM63" s="191">
        <v>8.0119284294234596</v>
      </c>
      <c r="AN63" s="13">
        <v>90.805000000000007</v>
      </c>
      <c r="AO63" s="191">
        <v>8</v>
      </c>
      <c r="AP63" s="13"/>
      <c r="AQ63" s="191"/>
      <c r="AR63" s="13"/>
      <c r="AS63" s="191"/>
      <c r="AT63" s="13"/>
      <c r="AU63" s="191"/>
      <c r="AV63" s="13"/>
      <c r="AW63" s="191"/>
      <c r="AX63" s="13"/>
      <c r="AY63" s="191"/>
      <c r="AZ63" s="13"/>
      <c r="BA63" s="191"/>
      <c r="BB63" s="13"/>
      <c r="BC63" s="191"/>
    </row>
    <row r="64" spans="1:55" s="20" customFormat="1" ht="12.75" customHeight="1">
      <c r="A64" s="1228" t="s">
        <v>978</v>
      </c>
      <c r="B64" s="1228" t="s">
        <v>125</v>
      </c>
      <c r="C64" s="1228" t="s">
        <v>939</v>
      </c>
      <c r="D64" s="13">
        <f>F64+N64+Z64</f>
        <v>1.6670999999999998</v>
      </c>
      <c r="E64" s="191">
        <f t="shared" si="3"/>
        <v>23.666666666666668</v>
      </c>
      <c r="F64" s="13">
        <v>0.60750000000000004</v>
      </c>
      <c r="G64" s="191">
        <v>29.5</v>
      </c>
      <c r="H64" s="13" t="s">
        <v>11</v>
      </c>
      <c r="I64" s="13" t="s">
        <v>11</v>
      </c>
      <c r="J64" s="13" t="s">
        <v>11</v>
      </c>
      <c r="K64" s="13" t="s">
        <v>11</v>
      </c>
      <c r="L64" s="13" t="s">
        <v>11</v>
      </c>
      <c r="M64" s="13" t="s">
        <v>11</v>
      </c>
      <c r="N64" s="13">
        <v>0.95829999999999993</v>
      </c>
      <c r="O64" s="13">
        <v>20</v>
      </c>
      <c r="P64" s="13" t="s">
        <v>11</v>
      </c>
      <c r="Q64" s="13" t="s">
        <v>11</v>
      </c>
      <c r="R64" s="13" t="s">
        <v>11</v>
      </c>
      <c r="S64" s="13" t="s">
        <v>11</v>
      </c>
      <c r="T64" s="13" t="s">
        <v>11</v>
      </c>
      <c r="U64" s="13" t="s">
        <v>11</v>
      </c>
      <c r="V64" s="13" t="s">
        <v>11</v>
      </c>
      <c r="W64" s="13" t="s">
        <v>11</v>
      </c>
      <c r="X64" s="13" t="s">
        <v>11</v>
      </c>
      <c r="Y64" s="13" t="s">
        <v>11</v>
      </c>
      <c r="Z64" s="13">
        <v>0.1013</v>
      </c>
      <c r="AA64" s="191">
        <v>21.5</v>
      </c>
      <c r="AB64" s="13" t="s">
        <v>11</v>
      </c>
      <c r="AC64" s="13" t="s">
        <v>11</v>
      </c>
      <c r="AD64" s="13"/>
      <c r="AE64" s="191"/>
      <c r="AF64" s="13">
        <v>0.90799999999999992</v>
      </c>
      <c r="AG64" s="191">
        <v>13</v>
      </c>
      <c r="AH64" s="13" t="s">
        <v>11</v>
      </c>
      <c r="AI64" s="13" t="s">
        <v>11</v>
      </c>
      <c r="AJ64" s="13">
        <v>6.9800000000000001E-2</v>
      </c>
      <c r="AK64" s="191">
        <v>22</v>
      </c>
      <c r="AL64" s="13">
        <v>0.13970000000000002</v>
      </c>
      <c r="AM64" s="191">
        <v>21.5</v>
      </c>
      <c r="AN64" s="13">
        <v>0</v>
      </c>
      <c r="AO64" s="191">
        <v>0</v>
      </c>
      <c r="AP64" s="13"/>
      <c r="AQ64" s="13"/>
      <c r="AR64" s="13"/>
      <c r="AS64" s="13"/>
      <c r="AT64" s="13"/>
      <c r="AU64" s="13"/>
      <c r="AV64" s="13"/>
      <c r="AW64" s="13"/>
      <c r="AX64" s="13"/>
      <c r="AY64" s="191"/>
      <c r="AZ64" s="13"/>
      <c r="BA64" s="191"/>
      <c r="BB64" s="13"/>
      <c r="BC64" s="191"/>
    </row>
    <row r="65" spans="1:55" s="20" customFormat="1" ht="12.75" customHeight="1">
      <c r="A65" s="1227" t="s">
        <v>4909</v>
      </c>
      <c r="B65" s="1227" t="s">
        <v>4909</v>
      </c>
      <c r="C65" s="1227" t="s">
        <v>4911</v>
      </c>
      <c r="D65" s="13">
        <f>J65+P65+R65+T65</f>
        <v>4.3056999999999999</v>
      </c>
      <c r="E65" s="191">
        <f t="shared" si="3"/>
        <v>16.25</v>
      </c>
      <c r="F65" s="13" t="s">
        <v>11</v>
      </c>
      <c r="G65" s="13" t="s">
        <v>11</v>
      </c>
      <c r="H65" s="13" t="s">
        <v>11</v>
      </c>
      <c r="I65" s="13" t="s">
        <v>11</v>
      </c>
      <c r="J65" s="13">
        <v>2.0529999999999999</v>
      </c>
      <c r="K65" s="191">
        <v>17</v>
      </c>
      <c r="L65" s="13" t="s">
        <v>11</v>
      </c>
      <c r="M65" s="13" t="s">
        <v>11</v>
      </c>
      <c r="N65" s="13" t="s">
        <v>11</v>
      </c>
      <c r="O65" s="13" t="s">
        <v>11</v>
      </c>
      <c r="P65" s="13">
        <v>1.6362999999999999</v>
      </c>
      <c r="Q65" s="191">
        <v>12</v>
      </c>
      <c r="R65" s="13">
        <v>0.34029999999999999</v>
      </c>
      <c r="S65" s="191">
        <v>17</v>
      </c>
      <c r="T65" s="13">
        <v>0.27610000000000001</v>
      </c>
      <c r="U65" s="191">
        <v>19</v>
      </c>
      <c r="V65" s="13" t="s">
        <v>11</v>
      </c>
      <c r="W65" s="13" t="s">
        <v>11</v>
      </c>
      <c r="X65" s="13" t="s">
        <v>11</v>
      </c>
      <c r="Y65" s="13" t="s">
        <v>11</v>
      </c>
      <c r="Z65" s="13" t="s">
        <v>11</v>
      </c>
      <c r="AA65" s="13" t="s">
        <v>11</v>
      </c>
      <c r="AB65" s="13" t="s">
        <v>11</v>
      </c>
      <c r="AC65" s="13" t="s">
        <v>11</v>
      </c>
      <c r="AD65" s="13"/>
      <c r="AE65" s="191"/>
      <c r="AF65" s="13">
        <v>0.20950000000000002</v>
      </c>
      <c r="AG65" s="191">
        <v>21</v>
      </c>
      <c r="AH65" s="13">
        <v>2.0969000000000002</v>
      </c>
      <c r="AI65" s="191">
        <v>13</v>
      </c>
      <c r="AJ65" s="13">
        <v>0.2026</v>
      </c>
      <c r="AK65" s="191">
        <v>21.5</v>
      </c>
      <c r="AL65" s="13">
        <v>3.6670999999999996</v>
      </c>
      <c r="AM65" s="191">
        <v>9.3332878841591409</v>
      </c>
      <c r="AN65" s="13">
        <v>18.4055</v>
      </c>
      <c r="AO65" s="191">
        <v>7.5180516693379698</v>
      </c>
      <c r="AP65" s="13"/>
      <c r="AQ65" s="191"/>
      <c r="AR65" s="13"/>
      <c r="AS65" s="191"/>
      <c r="AT65" s="13"/>
      <c r="AU65" s="191"/>
      <c r="AV65" s="13"/>
      <c r="AW65" s="13"/>
      <c r="AX65" s="13"/>
      <c r="AY65" s="13"/>
      <c r="AZ65" s="13"/>
      <c r="BA65" s="13"/>
      <c r="BB65" s="13"/>
      <c r="BC65" s="13"/>
    </row>
    <row r="66" spans="1:55" s="20" customFormat="1" ht="12.75" customHeight="1">
      <c r="A66" s="1227" t="s">
        <v>4910</v>
      </c>
      <c r="B66" s="1227" t="s">
        <v>103</v>
      </c>
      <c r="C66" s="1227" t="s">
        <v>5005</v>
      </c>
      <c r="D66" s="13" t="s">
        <v>11</v>
      </c>
      <c r="E66" s="13" t="s">
        <v>11</v>
      </c>
      <c r="F66" s="13" t="s">
        <v>11</v>
      </c>
      <c r="G66" s="13" t="s">
        <v>11</v>
      </c>
      <c r="H66" s="13" t="s">
        <v>11</v>
      </c>
      <c r="I66" s="13" t="s">
        <v>11</v>
      </c>
      <c r="J66" s="13" t="s">
        <v>11</v>
      </c>
      <c r="K66" s="13" t="s">
        <v>11</v>
      </c>
      <c r="L66" s="13" t="s">
        <v>11</v>
      </c>
      <c r="M66" s="13" t="s">
        <v>11</v>
      </c>
      <c r="N66" s="13" t="s">
        <v>11</v>
      </c>
      <c r="O66" s="13" t="s">
        <v>11</v>
      </c>
      <c r="P66" s="13" t="s">
        <v>11</v>
      </c>
      <c r="Q66" s="13" t="s">
        <v>11</v>
      </c>
      <c r="R66" s="13" t="s">
        <v>11</v>
      </c>
      <c r="S66" s="13" t="s">
        <v>11</v>
      </c>
      <c r="T66" s="13" t="s">
        <v>11</v>
      </c>
      <c r="U66" s="13" t="s">
        <v>11</v>
      </c>
      <c r="V66" s="13" t="s">
        <v>11</v>
      </c>
      <c r="W66" s="13" t="s">
        <v>11</v>
      </c>
      <c r="X66" s="13" t="s">
        <v>11</v>
      </c>
      <c r="Y66" s="13" t="s">
        <v>11</v>
      </c>
      <c r="Z66" s="13" t="s">
        <v>11</v>
      </c>
      <c r="AA66" s="13" t="s">
        <v>11</v>
      </c>
      <c r="AB66" s="13" t="s">
        <v>11</v>
      </c>
      <c r="AC66" s="13" t="s">
        <v>11</v>
      </c>
      <c r="AD66" s="13"/>
      <c r="AE66" s="13"/>
      <c r="AF66" s="13" t="s">
        <v>11</v>
      </c>
      <c r="AG66" s="13" t="s">
        <v>11</v>
      </c>
      <c r="AH66" s="13" t="s">
        <v>11</v>
      </c>
      <c r="AI66" s="13" t="s">
        <v>11</v>
      </c>
      <c r="AJ66" s="13" t="s">
        <v>11</v>
      </c>
      <c r="AK66" s="13" t="s">
        <v>11</v>
      </c>
      <c r="AL66" s="13" t="s">
        <v>11</v>
      </c>
      <c r="AM66" s="13" t="s">
        <v>11</v>
      </c>
      <c r="AN66" s="13" t="s">
        <v>11</v>
      </c>
      <c r="AO66" s="13" t="s">
        <v>11</v>
      </c>
      <c r="AP66" s="13"/>
      <c r="AQ66" s="13"/>
      <c r="AR66" s="13"/>
      <c r="AS66" s="13"/>
      <c r="AT66" s="13"/>
      <c r="AU66" s="13"/>
      <c r="AV66" s="13"/>
      <c r="AW66" s="13"/>
      <c r="AX66" s="13"/>
      <c r="AY66" s="13"/>
      <c r="AZ66" s="13"/>
      <c r="BA66" s="13"/>
      <c r="BB66" s="13"/>
      <c r="BC66" s="13"/>
    </row>
    <row r="67" spans="1:55" s="20" customFormat="1" ht="12.75" customHeight="1">
      <c r="A67" s="1227" t="s">
        <v>980</v>
      </c>
      <c r="B67" s="1227" t="s">
        <v>205</v>
      </c>
      <c r="C67" s="1227" t="s">
        <v>981</v>
      </c>
      <c r="D67" s="13">
        <f t="shared" si="2"/>
        <v>342.06360000000001</v>
      </c>
      <c r="E67" s="191">
        <f t="shared" si="3"/>
        <v>12.629970109721356</v>
      </c>
      <c r="F67" s="13">
        <v>14.154000000000002</v>
      </c>
      <c r="G67" s="191">
        <v>12.535387876218699</v>
      </c>
      <c r="H67" s="13">
        <v>19.7423</v>
      </c>
      <c r="I67" s="191">
        <v>13.747395186984299</v>
      </c>
      <c r="J67" s="13">
        <v>28.7742</v>
      </c>
      <c r="K67" s="191">
        <v>13.883015687664598</v>
      </c>
      <c r="L67" s="13">
        <v>42.6721</v>
      </c>
      <c r="M67" s="191">
        <v>10.8525791793701</v>
      </c>
      <c r="N67" s="13">
        <v>11.055</v>
      </c>
      <c r="O67" s="13">
        <v>13.092881049299001</v>
      </c>
      <c r="P67" s="13">
        <v>26.157400000000003</v>
      </c>
      <c r="Q67" s="191">
        <v>10.043602154648401</v>
      </c>
      <c r="R67" s="13">
        <v>30.826499999999999</v>
      </c>
      <c r="S67" s="191">
        <v>12.6998268048595</v>
      </c>
      <c r="T67" s="13">
        <v>10.029</v>
      </c>
      <c r="U67" s="191">
        <v>14.2840170505534</v>
      </c>
      <c r="V67" s="13">
        <v>9.11</v>
      </c>
      <c r="W67" s="191">
        <v>14.9938015367728</v>
      </c>
      <c r="X67" s="13">
        <v>8.3964999999999996</v>
      </c>
      <c r="Y67" s="191">
        <v>13.375546239504599</v>
      </c>
      <c r="Z67" s="13">
        <v>116.0702</v>
      </c>
      <c r="AA67" s="191">
        <v>9.2476578829019012</v>
      </c>
      <c r="AB67" s="13">
        <v>25.0764</v>
      </c>
      <c r="AC67" s="191">
        <v>12.803930667878999</v>
      </c>
      <c r="AD67" s="13"/>
      <c r="AE67" s="191"/>
      <c r="AF67" s="13">
        <v>27.078700000000005</v>
      </c>
      <c r="AG67" s="191">
        <v>12.1508480096903</v>
      </c>
      <c r="AH67" s="13">
        <v>37.407699999999998</v>
      </c>
      <c r="AI67" s="191">
        <v>11.8685984971009</v>
      </c>
      <c r="AJ67" s="13">
        <v>15.598199999999999</v>
      </c>
      <c r="AK67" s="191">
        <v>10.884182918541899</v>
      </c>
      <c r="AL67" s="13">
        <v>19.524000000000001</v>
      </c>
      <c r="AM67" s="191">
        <v>13.205084562589599</v>
      </c>
      <c r="AN67" s="13">
        <v>16.523300000000003</v>
      </c>
      <c r="AO67" s="191">
        <v>13.844862224858197</v>
      </c>
      <c r="AP67" s="13"/>
      <c r="AQ67" s="191"/>
      <c r="AR67" s="13"/>
      <c r="AS67" s="191"/>
      <c r="AT67" s="13"/>
      <c r="AU67" s="191"/>
      <c r="AV67" s="13"/>
      <c r="AW67" s="191"/>
      <c r="AX67" s="13"/>
      <c r="AY67" s="191"/>
      <c r="AZ67" s="13"/>
      <c r="BA67" s="191"/>
      <c r="BB67" s="13"/>
      <c r="BC67" s="191"/>
    </row>
    <row r="68" spans="1:55" s="20" customFormat="1" ht="12.75" customHeight="1">
      <c r="A68" s="1227" t="s">
        <v>982</v>
      </c>
      <c r="B68" s="1227" t="s">
        <v>206</v>
      </c>
      <c r="C68" s="1227" t="s">
        <v>983</v>
      </c>
      <c r="D68" s="13" t="s">
        <v>11</v>
      </c>
      <c r="E68" s="13" t="s">
        <v>11</v>
      </c>
      <c r="F68" s="13" t="s">
        <v>11</v>
      </c>
      <c r="G68" s="13" t="s">
        <v>11</v>
      </c>
      <c r="H68" s="13" t="s">
        <v>11</v>
      </c>
      <c r="I68" s="13" t="s">
        <v>11</v>
      </c>
      <c r="J68" s="13" t="s">
        <v>11</v>
      </c>
      <c r="K68" s="13" t="s">
        <v>11</v>
      </c>
      <c r="L68" s="13" t="s">
        <v>11</v>
      </c>
      <c r="M68" s="13" t="s">
        <v>11</v>
      </c>
      <c r="N68" s="13" t="s">
        <v>11</v>
      </c>
      <c r="O68" s="13" t="s">
        <v>11</v>
      </c>
      <c r="P68" s="13" t="s">
        <v>11</v>
      </c>
      <c r="Q68" s="13" t="s">
        <v>11</v>
      </c>
      <c r="R68" s="13" t="s">
        <v>11</v>
      </c>
      <c r="S68" s="13" t="s">
        <v>11</v>
      </c>
      <c r="T68" s="13" t="s">
        <v>11</v>
      </c>
      <c r="U68" s="13" t="s">
        <v>11</v>
      </c>
      <c r="V68" s="13" t="s">
        <v>11</v>
      </c>
      <c r="W68" s="13" t="s">
        <v>11</v>
      </c>
      <c r="X68" s="13" t="s">
        <v>11</v>
      </c>
      <c r="Y68" s="13" t="s">
        <v>11</v>
      </c>
      <c r="Z68" s="13" t="s">
        <v>11</v>
      </c>
      <c r="AA68" s="13" t="s">
        <v>11</v>
      </c>
      <c r="AB68" s="13" t="s">
        <v>11</v>
      </c>
      <c r="AC68" s="13" t="s">
        <v>11</v>
      </c>
      <c r="AD68" s="13"/>
      <c r="AE68" s="13"/>
      <c r="AF68" s="13" t="s">
        <v>11</v>
      </c>
      <c r="AG68" s="13" t="s">
        <v>11</v>
      </c>
      <c r="AH68" s="13" t="s">
        <v>11</v>
      </c>
      <c r="AI68" s="13" t="s">
        <v>11</v>
      </c>
      <c r="AJ68" s="13" t="s">
        <v>11</v>
      </c>
      <c r="AK68" s="13" t="s">
        <v>11</v>
      </c>
      <c r="AL68" s="13" t="s">
        <v>11</v>
      </c>
      <c r="AM68" s="13" t="s">
        <v>11</v>
      </c>
      <c r="AN68" s="13" t="s">
        <v>11</v>
      </c>
      <c r="AO68" s="13" t="s">
        <v>11</v>
      </c>
      <c r="AP68" s="13"/>
      <c r="AQ68" s="13"/>
      <c r="AR68" s="13"/>
      <c r="AS68" s="13"/>
      <c r="AT68" s="13"/>
      <c r="AU68" s="13"/>
      <c r="AV68" s="13"/>
      <c r="AW68" s="13"/>
      <c r="AX68" s="13"/>
      <c r="AY68" s="13"/>
      <c r="AZ68" s="13"/>
      <c r="BA68" s="13"/>
      <c r="BB68" s="13"/>
      <c r="BC68" s="13"/>
    </row>
    <row r="69" spans="1:55" s="20" customFormat="1" ht="12.75" customHeight="1">
      <c r="A69" s="1227" t="s">
        <v>984</v>
      </c>
      <c r="B69" s="1227" t="s">
        <v>141</v>
      </c>
      <c r="C69" s="1227" t="s">
        <v>985</v>
      </c>
      <c r="D69" s="13">
        <f>H69+J69+T69+Z69</f>
        <v>3.6018000000000008</v>
      </c>
      <c r="E69" s="191">
        <f t="shared" si="3"/>
        <v>15.8825</v>
      </c>
      <c r="F69" s="13" t="s">
        <v>11</v>
      </c>
      <c r="G69" s="13" t="s">
        <v>11</v>
      </c>
      <c r="H69" s="13">
        <v>0.68090000000000006</v>
      </c>
      <c r="I69" s="191">
        <v>13.03</v>
      </c>
      <c r="J69" s="13">
        <v>0.20530000000000001</v>
      </c>
      <c r="K69" s="191">
        <v>24</v>
      </c>
      <c r="L69" s="13" t="s">
        <v>11</v>
      </c>
      <c r="M69" s="13" t="s">
        <v>11</v>
      </c>
      <c r="N69" s="13" t="s">
        <v>11</v>
      </c>
      <c r="O69" s="13" t="s">
        <v>11</v>
      </c>
      <c r="P69" s="13" t="s">
        <v>11</v>
      </c>
      <c r="Q69" s="13" t="s">
        <v>11</v>
      </c>
      <c r="R69" s="13" t="s">
        <v>11</v>
      </c>
      <c r="S69" s="13" t="s">
        <v>11</v>
      </c>
      <c r="T69" s="13">
        <v>0.69020000000000015</v>
      </c>
      <c r="U69" s="13">
        <v>14.5</v>
      </c>
      <c r="V69" s="13" t="s">
        <v>11</v>
      </c>
      <c r="W69" s="13" t="s">
        <v>11</v>
      </c>
      <c r="X69" s="13" t="s">
        <v>11</v>
      </c>
      <c r="Y69" s="13" t="s">
        <v>11</v>
      </c>
      <c r="Z69" s="13">
        <v>2.0254000000000003</v>
      </c>
      <c r="AA69" s="13">
        <v>12</v>
      </c>
      <c r="AB69" s="13" t="s">
        <v>11</v>
      </c>
      <c r="AC69" s="13" t="s">
        <v>11</v>
      </c>
      <c r="AD69" s="13"/>
      <c r="AE69" s="191"/>
      <c r="AF69" s="13" t="s">
        <v>11</v>
      </c>
      <c r="AG69" s="13" t="s">
        <v>11</v>
      </c>
      <c r="AH69" s="13" t="s">
        <v>11</v>
      </c>
      <c r="AI69" s="13" t="s">
        <v>11</v>
      </c>
      <c r="AJ69" s="13">
        <v>2.6543000000000001</v>
      </c>
      <c r="AK69" s="191">
        <v>13.578947368421099</v>
      </c>
      <c r="AL69" s="13">
        <v>10.966500000000002</v>
      </c>
      <c r="AM69" s="191">
        <v>12.439488442073598</v>
      </c>
      <c r="AN69" s="13">
        <v>0.44010000000000005</v>
      </c>
      <c r="AO69" s="191">
        <v>12</v>
      </c>
      <c r="AP69" s="13"/>
      <c r="AQ69" s="13"/>
      <c r="AR69" s="13"/>
      <c r="AS69" s="13"/>
      <c r="AT69" s="13"/>
      <c r="AU69" s="13"/>
      <c r="AV69" s="13"/>
      <c r="AW69" s="13"/>
      <c r="AX69" s="13"/>
      <c r="AY69" s="13"/>
      <c r="AZ69" s="13"/>
      <c r="BA69" s="13"/>
      <c r="BB69" s="13"/>
      <c r="BC69" s="13"/>
    </row>
    <row r="70" spans="1:55" s="20" customFormat="1" ht="12.75" customHeight="1">
      <c r="A70" s="1227" t="s">
        <v>986</v>
      </c>
      <c r="B70" s="1227" t="s">
        <v>207</v>
      </c>
      <c r="C70" s="1227" t="s">
        <v>987</v>
      </c>
      <c r="D70" s="13">
        <f>J70+AB70</f>
        <v>5.7970000000000006</v>
      </c>
      <c r="E70" s="191">
        <f t="shared" si="3"/>
        <v>19.5</v>
      </c>
      <c r="F70" s="13" t="s">
        <v>11</v>
      </c>
      <c r="G70" s="13" t="s">
        <v>11</v>
      </c>
      <c r="H70" s="13" t="s">
        <v>11</v>
      </c>
      <c r="I70" s="13" t="s">
        <v>11</v>
      </c>
      <c r="J70" s="13">
        <v>1.0265</v>
      </c>
      <c r="K70" s="191">
        <v>17</v>
      </c>
      <c r="L70" s="13" t="s">
        <v>11</v>
      </c>
      <c r="M70" s="13" t="s">
        <v>11</v>
      </c>
      <c r="N70" s="13" t="s">
        <v>11</v>
      </c>
      <c r="O70" s="13" t="s">
        <v>11</v>
      </c>
      <c r="P70" s="13" t="s">
        <v>11</v>
      </c>
      <c r="Q70" s="13" t="s">
        <v>11</v>
      </c>
      <c r="R70" s="13" t="s">
        <v>11</v>
      </c>
      <c r="S70" s="13" t="s">
        <v>11</v>
      </c>
      <c r="T70" s="13" t="s">
        <v>11</v>
      </c>
      <c r="U70" s="13" t="s">
        <v>11</v>
      </c>
      <c r="V70" s="13" t="s">
        <v>11</v>
      </c>
      <c r="W70" s="13" t="s">
        <v>11</v>
      </c>
      <c r="X70" s="13" t="s">
        <v>11</v>
      </c>
      <c r="Y70" s="13" t="s">
        <v>11</v>
      </c>
      <c r="Z70" s="13" t="s">
        <v>11</v>
      </c>
      <c r="AA70" s="13" t="s">
        <v>11</v>
      </c>
      <c r="AB70" s="13">
        <v>4.7705000000000002</v>
      </c>
      <c r="AC70" s="13">
        <v>22</v>
      </c>
      <c r="AD70" s="13"/>
      <c r="AE70" s="191"/>
      <c r="AF70" s="13" t="s">
        <v>11</v>
      </c>
      <c r="AG70" s="13" t="s">
        <v>11</v>
      </c>
      <c r="AH70" s="13" t="s">
        <v>11</v>
      </c>
      <c r="AI70" s="13" t="s">
        <v>11</v>
      </c>
      <c r="AJ70" s="13">
        <v>0.55880000000000007</v>
      </c>
      <c r="AK70" s="191">
        <v>18</v>
      </c>
      <c r="AL70" s="13" t="s">
        <v>11</v>
      </c>
      <c r="AM70" s="13" t="s">
        <v>11</v>
      </c>
      <c r="AN70" s="13"/>
      <c r="AO70" s="13"/>
      <c r="AP70" s="13"/>
      <c r="AQ70" s="13"/>
      <c r="AR70" s="13"/>
      <c r="AS70" s="13"/>
      <c r="AT70" s="13"/>
      <c r="AU70" s="13"/>
      <c r="AV70" s="13"/>
      <c r="AW70" s="13"/>
      <c r="AX70" s="13"/>
      <c r="AY70" s="13"/>
      <c r="AZ70" s="13"/>
      <c r="BA70" s="13"/>
      <c r="BB70" s="13"/>
      <c r="BC70" s="13"/>
    </row>
    <row r="71" spans="1:55" s="20" customFormat="1" ht="12.75" customHeight="1">
      <c r="A71" s="1229" t="s">
        <v>988</v>
      </c>
      <c r="B71" s="1229" t="s">
        <v>208</v>
      </c>
      <c r="C71" s="1229" t="s">
        <v>989</v>
      </c>
      <c r="D71" s="13">
        <f t="shared" si="2"/>
        <v>25.122</v>
      </c>
      <c r="E71" s="191">
        <f t="shared" si="3"/>
        <v>24.872472759155499</v>
      </c>
      <c r="F71" s="13">
        <v>3.1352999999999995</v>
      </c>
      <c r="G71" s="191">
        <v>23.590133320575401</v>
      </c>
      <c r="H71" s="13">
        <v>1.8143</v>
      </c>
      <c r="I71" s="191">
        <v>24.433544066582201</v>
      </c>
      <c r="J71" s="13">
        <v>1.0591000000000002</v>
      </c>
      <c r="K71" s="191">
        <v>24.384099707298603</v>
      </c>
      <c r="L71" s="13">
        <v>1.4176999999999997</v>
      </c>
      <c r="M71" s="191">
        <v>26.671510192565396</v>
      </c>
      <c r="N71" s="13">
        <v>1.8637000000000001</v>
      </c>
      <c r="O71" s="13">
        <v>30.625142458550201</v>
      </c>
      <c r="P71" s="13">
        <v>1.3365</v>
      </c>
      <c r="Q71" s="191">
        <v>25.5269734380845</v>
      </c>
      <c r="R71" s="13">
        <v>2.4632000000000001</v>
      </c>
      <c r="S71" s="191">
        <v>29.453527931146496</v>
      </c>
      <c r="T71" s="13">
        <v>1.9583000000000002</v>
      </c>
      <c r="U71" s="191">
        <v>20.298390440688397</v>
      </c>
      <c r="V71" s="13">
        <v>1.0078</v>
      </c>
      <c r="W71" s="191">
        <v>27.2713236753324</v>
      </c>
      <c r="X71" s="13">
        <v>1.9838999999999998</v>
      </c>
      <c r="Y71" s="191">
        <v>25.636505872271801</v>
      </c>
      <c r="Z71" s="13">
        <v>3.3136999999999999</v>
      </c>
      <c r="AA71" s="191">
        <v>18.486992485740998</v>
      </c>
      <c r="AB71" s="13">
        <v>3.7685000000000004</v>
      </c>
      <c r="AC71" s="191">
        <v>22.091529521029596</v>
      </c>
      <c r="AD71" s="13"/>
      <c r="AE71" s="191"/>
      <c r="AF71" s="13">
        <v>1.7230000000000001</v>
      </c>
      <c r="AG71" s="191">
        <v>22.517919326755699</v>
      </c>
      <c r="AH71" s="13">
        <v>0.62940000000000007</v>
      </c>
      <c r="AI71" s="191">
        <v>21.075589450270101</v>
      </c>
      <c r="AJ71" s="13">
        <v>2.0070000000000001</v>
      </c>
      <c r="AK71" s="191">
        <v>24.257428500249095</v>
      </c>
      <c r="AL71" s="13">
        <v>1.9421000000000002</v>
      </c>
      <c r="AM71" s="191">
        <v>33.882234694402996</v>
      </c>
      <c r="AN71" s="13">
        <v>0.52560000000000007</v>
      </c>
      <c r="AO71" s="191">
        <v>29.627920471841705</v>
      </c>
      <c r="AP71" s="13"/>
      <c r="AQ71" s="191"/>
      <c r="AR71" s="13"/>
      <c r="AS71" s="191"/>
      <c r="AT71" s="13"/>
      <c r="AU71" s="191"/>
      <c r="AV71" s="13"/>
      <c r="AW71" s="191"/>
      <c r="AX71" s="13"/>
      <c r="AY71" s="191"/>
      <c r="AZ71" s="13"/>
      <c r="BA71" s="191"/>
      <c r="BB71" s="13"/>
      <c r="BC71" s="191"/>
    </row>
    <row r="72" spans="1:55" s="20" customFormat="1" ht="12.75" customHeight="1">
      <c r="A72" s="1229" t="s">
        <v>5008</v>
      </c>
      <c r="B72" s="1229" t="s">
        <v>5006</v>
      </c>
      <c r="C72" s="1229" t="s">
        <v>5007</v>
      </c>
      <c r="D72" s="13">
        <f>F72+J72+L72+P72+R72+T72+AB72</f>
        <v>3.4422000000000001</v>
      </c>
      <c r="E72" s="191">
        <f t="shared" si="3"/>
        <v>18.074285714285715</v>
      </c>
      <c r="F72" s="13">
        <v>0.68400000000000005</v>
      </c>
      <c r="G72" s="191">
        <v>15</v>
      </c>
      <c r="H72" s="13" t="s">
        <v>11</v>
      </c>
      <c r="I72" s="13" t="s">
        <v>11</v>
      </c>
      <c r="J72" s="13">
        <v>0.13689999999999999</v>
      </c>
      <c r="K72" s="191">
        <v>27</v>
      </c>
      <c r="L72" s="13">
        <v>1.1143000000000001</v>
      </c>
      <c r="M72" s="191">
        <v>15.52</v>
      </c>
      <c r="N72" s="13" t="s">
        <v>11</v>
      </c>
      <c r="O72" s="13" t="s">
        <v>11</v>
      </c>
      <c r="P72" s="13">
        <v>0.13639999999999999</v>
      </c>
      <c r="Q72" s="191">
        <v>23</v>
      </c>
      <c r="R72" s="13">
        <v>0.68059999999999998</v>
      </c>
      <c r="S72" s="191">
        <v>13</v>
      </c>
      <c r="T72" s="13">
        <v>0.13800000000000001</v>
      </c>
      <c r="U72" s="191">
        <v>18</v>
      </c>
      <c r="V72" s="13" t="s">
        <v>11</v>
      </c>
      <c r="W72" s="13" t="s">
        <v>11</v>
      </c>
      <c r="X72" s="13" t="s">
        <v>11</v>
      </c>
      <c r="Y72" s="13" t="s">
        <v>11</v>
      </c>
      <c r="Z72" s="13" t="s">
        <v>11</v>
      </c>
      <c r="AA72" s="13" t="s">
        <v>11</v>
      </c>
      <c r="AB72" s="13">
        <v>0.55200000000000005</v>
      </c>
      <c r="AC72" s="191">
        <v>15</v>
      </c>
      <c r="AD72" s="13"/>
      <c r="AE72" s="191"/>
      <c r="AF72" s="13">
        <v>0.83810000000000007</v>
      </c>
      <c r="AG72" s="191">
        <v>14</v>
      </c>
      <c r="AH72" s="13" t="s">
        <v>11</v>
      </c>
      <c r="AI72" s="13" t="s">
        <v>11</v>
      </c>
      <c r="AJ72" s="13" t="s">
        <v>11</v>
      </c>
      <c r="AK72" s="13" t="s">
        <v>11</v>
      </c>
      <c r="AL72" s="13" t="s">
        <v>11</v>
      </c>
      <c r="AM72" s="13" t="s">
        <v>11</v>
      </c>
      <c r="AN72" s="13">
        <v>0.6984999999999999</v>
      </c>
      <c r="AO72" s="191">
        <v>17</v>
      </c>
      <c r="AP72" s="13"/>
      <c r="AQ72" s="191"/>
      <c r="AR72" s="13"/>
      <c r="AS72" s="191"/>
      <c r="AT72" s="13"/>
      <c r="AU72" s="191"/>
      <c r="AV72" s="13"/>
      <c r="AW72" s="13"/>
      <c r="AX72" s="13"/>
      <c r="AY72" s="13"/>
      <c r="AZ72" s="13"/>
      <c r="BA72" s="13"/>
      <c r="BB72" s="13"/>
      <c r="BC72" s="191"/>
    </row>
    <row r="73" spans="1:55" s="20" customFormat="1" ht="12.75" customHeight="1">
      <c r="A73" s="1229" t="s">
        <v>990</v>
      </c>
      <c r="B73" s="1229" t="s">
        <v>209</v>
      </c>
      <c r="C73" s="1229" t="s">
        <v>991</v>
      </c>
      <c r="D73" s="13">
        <f>F73+H73+J73+L73+N73+P73+R73+V73+X73+Z73+AB73</f>
        <v>17.226199999999999</v>
      </c>
      <c r="E73" s="191">
        <f t="shared" si="3"/>
        <v>18.347356902399664</v>
      </c>
      <c r="F73" s="13">
        <v>2.23E-2</v>
      </c>
      <c r="G73" s="191">
        <v>30</v>
      </c>
      <c r="H73" s="13">
        <v>4.1272000000000002</v>
      </c>
      <c r="I73" s="191">
        <v>12.144747044000798</v>
      </c>
      <c r="J73" s="13">
        <v>0.72300000000000009</v>
      </c>
      <c r="K73" s="191">
        <v>22.037344398340203</v>
      </c>
      <c r="L73" s="13">
        <v>4.1776</v>
      </c>
      <c r="M73" s="191">
        <v>11.591662198391401</v>
      </c>
      <c r="N73" s="13">
        <v>0.38650000000000001</v>
      </c>
      <c r="O73" s="13">
        <v>19.143596377748999</v>
      </c>
      <c r="P73" s="13">
        <v>2.7411000000000003</v>
      </c>
      <c r="Q73" s="191">
        <v>12.8273320929554</v>
      </c>
      <c r="R73" s="13">
        <v>2.2469999999999999</v>
      </c>
      <c r="S73" s="191">
        <v>12.431108144192299</v>
      </c>
      <c r="T73" s="13" t="s">
        <v>11</v>
      </c>
      <c r="U73" s="13" t="s">
        <v>11</v>
      </c>
      <c r="V73" s="13">
        <v>0.2228</v>
      </c>
      <c r="W73" s="191">
        <v>19.605924596050297</v>
      </c>
      <c r="X73" s="13">
        <v>0.98970000000000002</v>
      </c>
      <c r="Y73" s="191">
        <v>17.438617762958501</v>
      </c>
      <c r="Z73" s="13">
        <v>1.4831999999999999</v>
      </c>
      <c r="AA73" s="191">
        <v>16.600593311758399</v>
      </c>
      <c r="AB73" s="13">
        <v>0.10580000000000001</v>
      </c>
      <c r="AC73" s="191">
        <v>28</v>
      </c>
      <c r="AD73" s="13"/>
      <c r="AE73" s="191"/>
      <c r="AF73" s="13">
        <v>0.31990000000000002</v>
      </c>
      <c r="AG73" s="191">
        <v>16.997811816192598</v>
      </c>
      <c r="AH73" s="13">
        <v>0.22210000000000002</v>
      </c>
      <c r="AI73" s="191">
        <v>19.530841963079698</v>
      </c>
      <c r="AJ73" s="13">
        <v>0.70640000000000003</v>
      </c>
      <c r="AK73" s="191">
        <v>19.510829558323898</v>
      </c>
      <c r="AL73" s="13">
        <v>5.6230999999999991</v>
      </c>
      <c r="AM73" s="191">
        <v>13.800252529743398</v>
      </c>
      <c r="AN73" s="13">
        <v>4.5643000000000002</v>
      </c>
      <c r="AO73" s="191">
        <v>14.053063996669799</v>
      </c>
      <c r="AP73" s="13"/>
      <c r="AQ73" s="191"/>
      <c r="AR73" s="13"/>
      <c r="AS73" s="191"/>
      <c r="AT73" s="13"/>
      <c r="AU73" s="13"/>
      <c r="AV73" s="13"/>
      <c r="AW73" s="191"/>
      <c r="AX73" s="13"/>
      <c r="AY73" s="191"/>
      <c r="AZ73" s="13"/>
      <c r="BA73" s="191"/>
      <c r="BB73" s="13"/>
      <c r="BC73" s="191"/>
    </row>
    <row r="74" spans="1:55" s="27" customFormat="1" ht="12.75" customHeight="1">
      <c r="A74" s="1226" t="s">
        <v>4205</v>
      </c>
      <c r="B74" s="1226" t="s">
        <v>3959</v>
      </c>
      <c r="C74" s="1226" t="s">
        <v>4157</v>
      </c>
      <c r="D74" s="61">
        <f t="shared" si="2"/>
        <v>9540.2867000000006</v>
      </c>
      <c r="E74" s="871">
        <f t="shared" si="3"/>
        <v>10.585945215900393</v>
      </c>
      <c r="F74" s="61">
        <v>462.48130000000003</v>
      </c>
      <c r="G74" s="871">
        <v>10.850817542244396</v>
      </c>
      <c r="H74" s="61">
        <v>684.14190000000008</v>
      </c>
      <c r="I74" s="871">
        <v>10.849863338292799</v>
      </c>
      <c r="J74" s="61">
        <v>1230.1178</v>
      </c>
      <c r="K74" s="871">
        <v>9.6258476285767109</v>
      </c>
      <c r="L74" s="61">
        <v>510.57779999999997</v>
      </c>
      <c r="M74" s="871">
        <v>10.552213380605302</v>
      </c>
      <c r="N74" s="61">
        <v>824.55610000000001</v>
      </c>
      <c r="O74" s="61">
        <v>10.921273732618099</v>
      </c>
      <c r="P74" s="61">
        <v>743.77830000000006</v>
      </c>
      <c r="Q74" s="871">
        <v>11.101736834752998</v>
      </c>
      <c r="R74" s="61">
        <v>949.57490000000007</v>
      </c>
      <c r="S74" s="871">
        <v>10.423027454706299</v>
      </c>
      <c r="T74" s="61">
        <v>751.28510000000006</v>
      </c>
      <c r="U74" s="871">
        <v>10.7057700851514</v>
      </c>
      <c r="V74" s="61">
        <v>719.22220000000004</v>
      </c>
      <c r="W74" s="871">
        <v>10.437033927762499</v>
      </c>
      <c r="X74" s="61">
        <v>810.42840000000001</v>
      </c>
      <c r="Y74" s="871">
        <v>10.1309307497121</v>
      </c>
      <c r="Z74" s="61">
        <v>590.07780000000002</v>
      </c>
      <c r="AA74" s="871">
        <v>11.209124286661899</v>
      </c>
      <c r="AB74" s="61">
        <v>1264.0451</v>
      </c>
      <c r="AC74" s="871">
        <v>10.223703629720198</v>
      </c>
      <c r="AD74" s="61"/>
      <c r="AE74" s="871"/>
      <c r="AF74" s="61">
        <v>493.95849999999996</v>
      </c>
      <c r="AG74" s="871">
        <v>10.718114088531701</v>
      </c>
      <c r="AH74" s="61">
        <v>1046.6407000000002</v>
      </c>
      <c r="AI74" s="871">
        <v>9.8741420240967095</v>
      </c>
      <c r="AJ74" s="61">
        <v>796.54100000000005</v>
      </c>
      <c r="AK74" s="871">
        <v>11.154651283487</v>
      </c>
      <c r="AL74" s="61">
        <v>1063.4244000000001</v>
      </c>
      <c r="AM74" s="871">
        <v>10.8552765377586</v>
      </c>
      <c r="AN74" s="61">
        <v>675.35620000000006</v>
      </c>
      <c r="AO74" s="871">
        <v>10.6905757598731</v>
      </c>
      <c r="AP74" s="61"/>
      <c r="AQ74" s="871"/>
      <c r="AR74" s="61"/>
      <c r="AS74" s="871"/>
      <c r="AT74" s="61"/>
      <c r="AU74" s="871"/>
      <c r="AV74" s="61"/>
      <c r="AW74" s="871"/>
      <c r="AX74" s="61"/>
      <c r="AY74" s="871"/>
      <c r="AZ74" s="61"/>
      <c r="BA74" s="871"/>
      <c r="BB74" s="61"/>
      <c r="BC74" s="871"/>
    </row>
    <row r="75" spans="1:55" s="20" customFormat="1" ht="12.75" customHeight="1">
      <c r="A75" s="1227" t="s">
        <v>976</v>
      </c>
      <c r="B75" s="1227" t="s">
        <v>204</v>
      </c>
      <c r="C75" s="1227" t="s">
        <v>977</v>
      </c>
      <c r="D75" s="13">
        <f t="shared" si="2"/>
        <v>776.26760000000013</v>
      </c>
      <c r="E75" s="191">
        <f t="shared" si="3"/>
        <v>10.853792413545378</v>
      </c>
      <c r="F75" s="13">
        <v>92.716300000000004</v>
      </c>
      <c r="G75" s="191">
        <v>9.6625055357040797</v>
      </c>
      <c r="H75" s="13">
        <v>146.0241</v>
      </c>
      <c r="I75" s="191">
        <v>10.14870015292</v>
      </c>
      <c r="J75" s="13">
        <v>86.409199999999998</v>
      </c>
      <c r="K75" s="191">
        <v>10.160886896302699</v>
      </c>
      <c r="L75" s="13">
        <v>14.410200000000001</v>
      </c>
      <c r="M75" s="191">
        <v>13.330649470513899</v>
      </c>
      <c r="N75" s="13">
        <v>77.781100000000009</v>
      </c>
      <c r="O75" s="13">
        <v>10.5068893342984</v>
      </c>
      <c r="P75" s="13">
        <v>66.950100000000006</v>
      </c>
      <c r="Q75" s="191">
        <v>11.395279439463099</v>
      </c>
      <c r="R75" s="13">
        <v>65.537700000000001</v>
      </c>
      <c r="S75" s="191">
        <v>10.176511656649499</v>
      </c>
      <c r="T75" s="13">
        <v>17.041</v>
      </c>
      <c r="U75" s="191">
        <v>13.737844492694101</v>
      </c>
      <c r="V75" s="13">
        <v>24.907899999999998</v>
      </c>
      <c r="W75" s="191">
        <v>9.4840686689765104</v>
      </c>
      <c r="X75" s="13">
        <v>76.353200000000001</v>
      </c>
      <c r="Y75" s="191">
        <v>11.632584554412899</v>
      </c>
      <c r="Z75" s="13">
        <v>16.127800000000001</v>
      </c>
      <c r="AA75" s="191">
        <v>10.2598494524982</v>
      </c>
      <c r="AB75" s="13">
        <v>92.009</v>
      </c>
      <c r="AC75" s="191">
        <v>9.7497393081111596</v>
      </c>
      <c r="AD75" s="13"/>
      <c r="AE75" s="191"/>
      <c r="AF75" s="13">
        <v>34.787500000000001</v>
      </c>
      <c r="AG75" s="191">
        <v>12.9606007905138</v>
      </c>
      <c r="AH75" s="13">
        <v>87.010800000000003</v>
      </c>
      <c r="AI75" s="191">
        <v>8.9827240066750296</v>
      </c>
      <c r="AJ75" s="13">
        <v>56.2547</v>
      </c>
      <c r="AK75" s="191">
        <v>14.0590947245297</v>
      </c>
      <c r="AL75" s="13">
        <v>87.363799999999998</v>
      </c>
      <c r="AM75" s="191">
        <v>10.907676280106903</v>
      </c>
      <c r="AN75" s="13">
        <v>75.400800000000004</v>
      </c>
      <c r="AO75" s="191">
        <v>11.0973591659505</v>
      </c>
      <c r="AP75" s="13"/>
      <c r="AQ75" s="191"/>
      <c r="AR75" s="13"/>
      <c r="AS75" s="191"/>
      <c r="AT75" s="13"/>
      <c r="AU75" s="191"/>
      <c r="AV75" s="13"/>
      <c r="AW75" s="191"/>
      <c r="AX75" s="13"/>
      <c r="AY75" s="191"/>
      <c r="AZ75" s="13"/>
      <c r="BA75" s="191"/>
      <c r="BB75" s="13"/>
      <c r="BC75" s="191"/>
    </row>
    <row r="76" spans="1:55" s="20" customFormat="1" ht="12.75" customHeight="1">
      <c r="A76" s="1228" t="s">
        <v>978</v>
      </c>
      <c r="B76" s="1228" t="s">
        <v>125</v>
      </c>
      <c r="C76" s="1228" t="s">
        <v>939</v>
      </c>
      <c r="D76" s="13">
        <f>F76+H76+J76+P76+R76+T76+V76+X76+Z76</f>
        <v>47.084699999999998</v>
      </c>
      <c r="E76" s="191">
        <f t="shared" si="3"/>
        <v>15.407346687044756</v>
      </c>
      <c r="F76" s="13">
        <v>0.9577</v>
      </c>
      <c r="G76" s="191">
        <v>20.9986425811841</v>
      </c>
      <c r="H76" s="13">
        <v>8.8032000000000004</v>
      </c>
      <c r="I76" s="191">
        <v>10.574234369320198</v>
      </c>
      <c r="J76" s="13">
        <v>3.5587</v>
      </c>
      <c r="K76" s="191">
        <v>16.461460645741397</v>
      </c>
      <c r="L76" s="13" t="s">
        <v>11</v>
      </c>
      <c r="M76" s="13" t="s">
        <v>11</v>
      </c>
      <c r="N76" s="13" t="s">
        <v>11</v>
      </c>
      <c r="O76" s="13" t="s">
        <v>11</v>
      </c>
      <c r="P76" s="13">
        <v>5.8668000000000005</v>
      </c>
      <c r="Q76" s="191">
        <v>15.031612463353099</v>
      </c>
      <c r="R76" s="13">
        <v>3.6752000000000002</v>
      </c>
      <c r="S76" s="191">
        <v>16.0593660208968</v>
      </c>
      <c r="T76" s="13">
        <v>0.31059999999999999</v>
      </c>
      <c r="U76" s="191">
        <v>21.83</v>
      </c>
      <c r="V76" s="13">
        <v>3.7133000000000003</v>
      </c>
      <c r="W76" s="191">
        <v>13.570893814127601</v>
      </c>
      <c r="X76" s="13">
        <v>16.515000000000001</v>
      </c>
      <c r="Y76" s="191">
        <v>10.443015440508599</v>
      </c>
      <c r="Z76" s="13">
        <v>3.6842000000000001</v>
      </c>
      <c r="AA76" s="191">
        <v>13.696894848270999</v>
      </c>
      <c r="AB76" s="13" t="s">
        <v>11</v>
      </c>
      <c r="AC76" s="13" t="s">
        <v>11</v>
      </c>
      <c r="AD76" s="13"/>
      <c r="AE76" s="191"/>
      <c r="AF76" s="13">
        <v>6.3280000000000003</v>
      </c>
      <c r="AG76" s="191">
        <v>7.7571112515802803</v>
      </c>
      <c r="AH76" s="13">
        <v>4.0823</v>
      </c>
      <c r="AI76" s="191">
        <v>13.974756142370699</v>
      </c>
      <c r="AJ76" s="13">
        <v>8.5902000000000012</v>
      </c>
      <c r="AK76" s="191">
        <v>9.1920309189541598</v>
      </c>
      <c r="AL76" s="13">
        <v>9.3664000000000005</v>
      </c>
      <c r="AM76" s="191">
        <v>14.4123952639221</v>
      </c>
      <c r="AN76" s="13">
        <v>4.6360999999999999</v>
      </c>
      <c r="AO76" s="191">
        <v>18.231595522098299</v>
      </c>
      <c r="AP76" s="13"/>
      <c r="AQ76" s="191"/>
      <c r="AR76" s="13"/>
      <c r="AS76" s="191"/>
      <c r="AT76" s="13"/>
      <c r="AU76" s="191"/>
      <c r="AV76" s="13"/>
      <c r="AW76" s="191"/>
      <c r="AX76" s="13"/>
      <c r="AY76" s="191"/>
      <c r="AZ76" s="13"/>
      <c r="BA76" s="191"/>
      <c r="BB76" s="13"/>
      <c r="BC76" s="13"/>
    </row>
    <row r="77" spans="1:55" s="20" customFormat="1" ht="12.75" customHeight="1">
      <c r="A77" s="1227" t="s">
        <v>4909</v>
      </c>
      <c r="B77" s="1227" t="s">
        <v>4909</v>
      </c>
      <c r="C77" s="1227" t="s">
        <v>4911</v>
      </c>
      <c r="D77" s="13">
        <f t="shared" si="2"/>
        <v>298.39010000000002</v>
      </c>
      <c r="E77" s="191">
        <f t="shared" si="3"/>
        <v>13.213461777486891</v>
      </c>
      <c r="F77" s="13">
        <v>6.0384000000000002</v>
      </c>
      <c r="G77" s="191">
        <v>14.375960519342899</v>
      </c>
      <c r="H77" s="13">
        <v>13.923800000000002</v>
      </c>
      <c r="I77" s="191">
        <v>16.687676065441899</v>
      </c>
      <c r="J77" s="13">
        <v>8.657</v>
      </c>
      <c r="K77" s="191">
        <v>15.4866672057295</v>
      </c>
      <c r="L77" s="13">
        <v>17.8565</v>
      </c>
      <c r="M77" s="191">
        <v>13.710074538683397</v>
      </c>
      <c r="N77" s="13">
        <v>21.754200000000001</v>
      </c>
      <c r="O77" s="13">
        <v>14.0558076141619</v>
      </c>
      <c r="P77" s="13">
        <v>34.465000000000003</v>
      </c>
      <c r="Q77" s="191">
        <v>11.340096184535</v>
      </c>
      <c r="R77" s="13">
        <v>27.791499999999999</v>
      </c>
      <c r="S77" s="191">
        <v>12.878086177428399</v>
      </c>
      <c r="T77" s="13">
        <v>51.038900000000005</v>
      </c>
      <c r="U77" s="191">
        <v>11.025101089561099</v>
      </c>
      <c r="V77" s="13">
        <v>19.6465</v>
      </c>
      <c r="W77" s="191">
        <v>12.054977222406</v>
      </c>
      <c r="X77" s="13">
        <v>25.887700000000006</v>
      </c>
      <c r="Y77" s="191">
        <v>11.512799514827499</v>
      </c>
      <c r="Z77" s="13">
        <v>7.6761999999999997</v>
      </c>
      <c r="AA77" s="191">
        <v>14.1574020999974</v>
      </c>
      <c r="AB77" s="13">
        <v>63.654400000000003</v>
      </c>
      <c r="AC77" s="191">
        <v>11.276893097727701</v>
      </c>
      <c r="AD77" s="13"/>
      <c r="AE77" s="191"/>
      <c r="AF77" s="13">
        <v>50.697600000000001</v>
      </c>
      <c r="AG77" s="191">
        <v>10.779058456416099</v>
      </c>
      <c r="AH77" s="13">
        <v>36.016400000000004</v>
      </c>
      <c r="AI77" s="191">
        <v>11.5962889128286</v>
      </c>
      <c r="AJ77" s="13">
        <v>64.95320000000001</v>
      </c>
      <c r="AK77" s="191">
        <v>10.709553863397</v>
      </c>
      <c r="AL77" s="13">
        <v>98.0839</v>
      </c>
      <c r="AM77" s="191">
        <v>10.545651263866999</v>
      </c>
      <c r="AN77" s="13">
        <v>12.7401</v>
      </c>
      <c r="AO77" s="191">
        <v>12.634888580152399</v>
      </c>
      <c r="AP77" s="13"/>
      <c r="AQ77" s="191"/>
      <c r="AR77" s="13"/>
      <c r="AS77" s="191"/>
      <c r="AT77" s="13"/>
      <c r="AU77" s="191"/>
      <c r="AV77" s="13"/>
      <c r="AW77" s="191"/>
      <c r="AX77" s="13"/>
      <c r="AY77" s="191"/>
      <c r="AZ77" s="13"/>
      <c r="BA77" s="191"/>
      <c r="BB77" s="13"/>
      <c r="BC77" s="191"/>
    </row>
    <row r="78" spans="1:55" s="20" customFormat="1" ht="12.75" customHeight="1">
      <c r="A78" s="1227" t="s">
        <v>4910</v>
      </c>
      <c r="B78" s="1227" t="s">
        <v>103</v>
      </c>
      <c r="C78" s="1227" t="s">
        <v>5005</v>
      </c>
      <c r="D78" s="13" t="s">
        <v>11</v>
      </c>
      <c r="E78" s="13" t="s">
        <v>11</v>
      </c>
      <c r="F78" s="13" t="s">
        <v>11</v>
      </c>
      <c r="G78" s="13" t="s">
        <v>11</v>
      </c>
      <c r="H78" s="13" t="s">
        <v>11</v>
      </c>
      <c r="I78" s="13" t="s">
        <v>11</v>
      </c>
      <c r="J78" s="13" t="s">
        <v>11</v>
      </c>
      <c r="K78" s="13" t="s">
        <v>11</v>
      </c>
      <c r="L78" s="13" t="s">
        <v>11</v>
      </c>
      <c r="M78" s="13" t="s">
        <v>11</v>
      </c>
      <c r="N78" s="13" t="s">
        <v>11</v>
      </c>
      <c r="O78" s="13" t="s">
        <v>11</v>
      </c>
      <c r="P78" s="13" t="s">
        <v>11</v>
      </c>
      <c r="Q78" s="13" t="s">
        <v>11</v>
      </c>
      <c r="R78" s="13" t="s">
        <v>11</v>
      </c>
      <c r="S78" s="13" t="s">
        <v>11</v>
      </c>
      <c r="T78" s="13" t="s">
        <v>11</v>
      </c>
      <c r="U78" s="13" t="s">
        <v>11</v>
      </c>
      <c r="V78" s="13" t="s">
        <v>11</v>
      </c>
      <c r="W78" s="13" t="s">
        <v>11</v>
      </c>
      <c r="X78" s="13" t="s">
        <v>11</v>
      </c>
      <c r="Y78" s="13" t="s">
        <v>11</v>
      </c>
      <c r="Z78" s="13" t="s">
        <v>11</v>
      </c>
      <c r="AA78" s="13" t="s">
        <v>11</v>
      </c>
      <c r="AB78" s="13" t="s">
        <v>11</v>
      </c>
      <c r="AC78" s="13" t="s">
        <v>11</v>
      </c>
      <c r="AD78" s="13"/>
      <c r="AE78" s="13"/>
      <c r="AF78" s="13">
        <v>1.3969</v>
      </c>
      <c r="AG78" s="191">
        <v>9</v>
      </c>
      <c r="AH78" s="13">
        <v>4.3889000000000005</v>
      </c>
      <c r="AI78" s="191">
        <v>9</v>
      </c>
      <c r="AJ78" s="13">
        <v>1.3969999999999998</v>
      </c>
      <c r="AK78" s="191">
        <v>9</v>
      </c>
      <c r="AL78" s="13" t="s">
        <v>11</v>
      </c>
      <c r="AM78" s="13" t="s">
        <v>11</v>
      </c>
      <c r="AN78" s="13" t="s">
        <v>11</v>
      </c>
      <c r="AO78" s="191" t="s">
        <v>11</v>
      </c>
      <c r="AP78" s="13"/>
      <c r="AQ78" s="13"/>
      <c r="AR78" s="13"/>
      <c r="AS78" s="13"/>
      <c r="AT78" s="13"/>
      <c r="AU78" s="13"/>
      <c r="AV78" s="13"/>
      <c r="AW78" s="13"/>
      <c r="AX78" s="13"/>
      <c r="AY78" s="13"/>
      <c r="AZ78" s="13"/>
      <c r="BA78" s="13"/>
      <c r="BB78" s="13"/>
      <c r="BC78" s="13"/>
    </row>
    <row r="79" spans="1:55" s="20" customFormat="1" ht="12.75" customHeight="1">
      <c r="A79" s="1227" t="s">
        <v>980</v>
      </c>
      <c r="B79" s="1227" t="s">
        <v>205</v>
      </c>
      <c r="C79" s="1227" t="s">
        <v>981</v>
      </c>
      <c r="D79" s="13">
        <f t="shared" si="2"/>
        <v>6948.0208999999995</v>
      </c>
      <c r="E79" s="191">
        <f t="shared" si="3"/>
        <v>10.436427703851566</v>
      </c>
      <c r="F79" s="13">
        <v>288.85290000000003</v>
      </c>
      <c r="G79" s="191">
        <v>10.982769059961001</v>
      </c>
      <c r="H79" s="13">
        <v>479.74530000000004</v>
      </c>
      <c r="I79" s="191">
        <v>10.733975451140401</v>
      </c>
      <c r="J79" s="13">
        <v>1040.9929999999999</v>
      </c>
      <c r="K79" s="191">
        <v>9.2214481643968789</v>
      </c>
      <c r="L79" s="13">
        <v>415.29510000000005</v>
      </c>
      <c r="M79" s="191">
        <v>10.040313475887398</v>
      </c>
      <c r="N79" s="13">
        <v>615.58630000000005</v>
      </c>
      <c r="O79" s="13">
        <v>10.724520652912499</v>
      </c>
      <c r="P79" s="13">
        <v>485.72880000000004</v>
      </c>
      <c r="Q79" s="191">
        <v>11.377930034208397</v>
      </c>
      <c r="R79" s="13">
        <v>738.86790000000008</v>
      </c>
      <c r="S79" s="191">
        <v>10.0633718990905</v>
      </c>
      <c r="T79" s="13">
        <v>510.4221</v>
      </c>
      <c r="U79" s="191">
        <v>10.7454523873476</v>
      </c>
      <c r="V79" s="13">
        <v>501.0147</v>
      </c>
      <c r="W79" s="191">
        <v>10.2504056807116</v>
      </c>
      <c r="X79" s="13">
        <v>579.67600000000004</v>
      </c>
      <c r="Y79" s="191">
        <v>9.6077093755822194</v>
      </c>
      <c r="Z79" s="13">
        <v>464.75660000000005</v>
      </c>
      <c r="AA79" s="191">
        <v>11.064124890318899</v>
      </c>
      <c r="AB79" s="13">
        <v>827.08220000000006</v>
      </c>
      <c r="AC79" s="191">
        <v>10.425111374661402</v>
      </c>
      <c r="AD79" s="13"/>
      <c r="AE79" s="191"/>
      <c r="AF79" s="13">
        <v>367.40600000000001</v>
      </c>
      <c r="AG79" s="191">
        <v>10.465730992417098</v>
      </c>
      <c r="AH79" s="13">
        <v>781.41199999999992</v>
      </c>
      <c r="AI79" s="191">
        <v>9.7600638306040892</v>
      </c>
      <c r="AJ79" s="13">
        <v>495.45140000000009</v>
      </c>
      <c r="AK79" s="191">
        <v>11.183946542486298</v>
      </c>
      <c r="AL79" s="13">
        <v>702.76570000000004</v>
      </c>
      <c r="AM79" s="191">
        <v>10.829237021670199</v>
      </c>
      <c r="AN79" s="13">
        <v>408.24600000000004</v>
      </c>
      <c r="AO79" s="191">
        <v>10.9625156596758</v>
      </c>
      <c r="AP79" s="13"/>
      <c r="AQ79" s="191"/>
      <c r="AR79" s="13"/>
      <c r="AS79" s="191"/>
      <c r="AT79" s="13"/>
      <c r="AU79" s="191"/>
      <c r="AV79" s="13"/>
      <c r="AW79" s="191"/>
      <c r="AX79" s="13"/>
      <c r="AY79" s="191"/>
      <c r="AZ79" s="13"/>
      <c r="BA79" s="191"/>
      <c r="BB79" s="13"/>
      <c r="BC79" s="191"/>
    </row>
    <row r="80" spans="1:55" s="20" customFormat="1" ht="12.75" customHeight="1">
      <c r="A80" s="1227" t="s">
        <v>982</v>
      </c>
      <c r="B80" s="1227" t="s">
        <v>206</v>
      </c>
      <c r="C80" s="1227" t="s">
        <v>983</v>
      </c>
      <c r="D80" s="13">
        <f>L80+R80+X80</f>
        <v>1.4278000000000002</v>
      </c>
      <c r="E80" s="191">
        <f t="shared" si="3"/>
        <v>12</v>
      </c>
      <c r="F80" s="13" t="s">
        <v>11</v>
      </c>
      <c r="G80" s="13" t="s">
        <v>11</v>
      </c>
      <c r="H80" s="13" t="s">
        <v>11</v>
      </c>
      <c r="I80" s="13" t="s">
        <v>11</v>
      </c>
      <c r="J80" s="13" t="s">
        <v>11</v>
      </c>
      <c r="K80" s="13" t="s">
        <v>11</v>
      </c>
      <c r="L80" s="13">
        <v>0.68779999999999997</v>
      </c>
      <c r="M80" s="191">
        <v>12</v>
      </c>
      <c r="N80" s="13" t="s">
        <v>11</v>
      </c>
      <c r="O80" s="13" t="s">
        <v>11</v>
      </c>
      <c r="P80" s="13" t="s">
        <v>11</v>
      </c>
      <c r="Q80" s="13" t="s">
        <v>11</v>
      </c>
      <c r="R80" s="13">
        <v>0.53090000000000004</v>
      </c>
      <c r="S80" s="13">
        <v>12</v>
      </c>
      <c r="T80" s="13" t="s">
        <v>11</v>
      </c>
      <c r="U80" s="13" t="s">
        <v>11</v>
      </c>
      <c r="V80" s="13" t="s">
        <v>11</v>
      </c>
      <c r="W80" s="13" t="s">
        <v>11</v>
      </c>
      <c r="X80" s="13">
        <v>0.20910000000000001</v>
      </c>
      <c r="Y80" s="13">
        <v>12</v>
      </c>
      <c r="Z80" s="13" t="s">
        <v>11</v>
      </c>
      <c r="AA80" s="13" t="s">
        <v>11</v>
      </c>
      <c r="AB80" s="13" t="s">
        <v>11</v>
      </c>
      <c r="AC80" s="13" t="s">
        <v>11</v>
      </c>
      <c r="AD80" s="13"/>
      <c r="AE80" s="191"/>
      <c r="AF80" s="13" t="s">
        <v>11</v>
      </c>
      <c r="AG80" s="13" t="s">
        <v>11</v>
      </c>
      <c r="AH80" s="13" t="s">
        <v>11</v>
      </c>
      <c r="AI80" s="13" t="s">
        <v>11</v>
      </c>
      <c r="AJ80" s="13">
        <v>1.3969999999999998</v>
      </c>
      <c r="AK80" s="191">
        <v>12</v>
      </c>
      <c r="AL80" s="13">
        <v>10.853300000000001</v>
      </c>
      <c r="AM80" s="191">
        <v>11.806925082693699</v>
      </c>
      <c r="AN80" s="13">
        <v>21.863099999999999</v>
      </c>
      <c r="AO80" s="191">
        <v>9.7476066980437395</v>
      </c>
      <c r="AP80" s="13"/>
      <c r="AQ80" s="13"/>
      <c r="AR80" s="13"/>
      <c r="AS80" s="13"/>
      <c r="AT80" s="13"/>
      <c r="AU80" s="13"/>
      <c r="AV80" s="13"/>
      <c r="AW80" s="13"/>
      <c r="AX80" s="13"/>
      <c r="AY80" s="13"/>
      <c r="AZ80" s="13"/>
      <c r="BA80" s="13"/>
      <c r="BB80" s="13"/>
      <c r="BC80" s="13"/>
    </row>
    <row r="81" spans="1:55" s="20" customFormat="1" ht="12.75" customHeight="1">
      <c r="A81" s="1227" t="s">
        <v>984</v>
      </c>
      <c r="B81" s="1227" t="s">
        <v>141</v>
      </c>
      <c r="C81" s="1227" t="s">
        <v>985</v>
      </c>
      <c r="D81" s="13">
        <f t="shared" si="2"/>
        <v>221.16680000000002</v>
      </c>
      <c r="E81" s="191">
        <f t="shared" si="3"/>
        <v>11.896445622037488</v>
      </c>
      <c r="F81" s="13">
        <v>17.439900000000002</v>
      </c>
      <c r="G81" s="191">
        <v>10.156858697584299</v>
      </c>
      <c r="H81" s="13">
        <v>1.0553000000000001</v>
      </c>
      <c r="I81" s="191">
        <v>18.516251302946998</v>
      </c>
      <c r="J81" s="13">
        <v>30.726600000000005</v>
      </c>
      <c r="K81" s="191">
        <v>11.6216077275065</v>
      </c>
      <c r="L81" s="13">
        <v>7.8620000000000001</v>
      </c>
      <c r="M81" s="191">
        <v>9.8267361994403508</v>
      </c>
      <c r="N81" s="13">
        <v>1.9168000000000001</v>
      </c>
      <c r="O81" s="13">
        <v>15.783829298831398</v>
      </c>
      <c r="P81" s="13">
        <v>13.431500000000002</v>
      </c>
      <c r="Q81" s="191">
        <v>13.5304123887876</v>
      </c>
      <c r="R81" s="13">
        <v>21.9221</v>
      </c>
      <c r="S81" s="191">
        <v>11.819615821476997</v>
      </c>
      <c r="T81" s="13">
        <v>34.4191</v>
      </c>
      <c r="U81" s="191">
        <v>10.805810349486199</v>
      </c>
      <c r="V81" s="13">
        <v>52.900400000000012</v>
      </c>
      <c r="W81" s="191">
        <v>8.9054411686868207</v>
      </c>
      <c r="X81" s="13">
        <v>8.7453000000000003</v>
      </c>
      <c r="Y81" s="191">
        <v>10.2270934101746</v>
      </c>
      <c r="Z81" s="13">
        <v>4.2256999999999998</v>
      </c>
      <c r="AA81" s="191">
        <v>11.117537212769498</v>
      </c>
      <c r="AB81" s="13">
        <v>26.522100000000002</v>
      </c>
      <c r="AC81" s="191">
        <v>10.4461538867586</v>
      </c>
      <c r="AD81" s="13"/>
      <c r="AE81" s="191"/>
      <c r="AF81" s="13">
        <v>8.2766000000000002</v>
      </c>
      <c r="AG81" s="191">
        <v>9.21525747287534</v>
      </c>
      <c r="AH81" s="13">
        <v>3.8662000000000001</v>
      </c>
      <c r="AI81" s="191">
        <v>16.666765816564098</v>
      </c>
      <c r="AJ81" s="13">
        <v>18.4267</v>
      </c>
      <c r="AK81" s="191">
        <v>11.322965262363901</v>
      </c>
      <c r="AL81" s="13">
        <v>2.7451000000000003</v>
      </c>
      <c r="AM81" s="191">
        <v>18.380887035080701</v>
      </c>
      <c r="AN81" s="13">
        <v>1.0478000000000001</v>
      </c>
      <c r="AO81" s="191">
        <v>13</v>
      </c>
      <c r="AP81" s="13"/>
      <c r="AQ81" s="191"/>
      <c r="AR81" s="13"/>
      <c r="AS81" s="191"/>
      <c r="AT81" s="13"/>
      <c r="AU81" s="191"/>
      <c r="AV81" s="13"/>
      <c r="AW81" s="191"/>
      <c r="AX81" s="13"/>
      <c r="AY81" s="191"/>
      <c r="AZ81" s="13"/>
      <c r="BA81" s="191"/>
      <c r="BB81" s="13"/>
      <c r="BC81" s="191"/>
    </row>
    <row r="82" spans="1:55" s="20" customFormat="1" ht="12.75" customHeight="1">
      <c r="A82" s="1227" t="s">
        <v>986</v>
      </c>
      <c r="B82" s="1227" t="s">
        <v>207</v>
      </c>
      <c r="C82" s="1227" t="s">
        <v>987</v>
      </c>
      <c r="D82" s="13">
        <f>H82+L82+N82+P82+R82+T82+V82+X82+Z82+AB82</f>
        <v>59.125099999999996</v>
      </c>
      <c r="E82" s="191">
        <f t="shared" si="3"/>
        <v>15.491363110809029</v>
      </c>
      <c r="F82" s="13" t="s">
        <v>11</v>
      </c>
      <c r="G82" s="13" t="s">
        <v>11</v>
      </c>
      <c r="H82" s="13">
        <v>5.3448000000000002</v>
      </c>
      <c r="I82" s="191">
        <v>14.894451616524499</v>
      </c>
      <c r="J82" s="13" t="s">
        <v>11</v>
      </c>
      <c r="K82" s="13" t="s">
        <v>11</v>
      </c>
      <c r="L82" s="13">
        <v>2.9921000000000002</v>
      </c>
      <c r="M82" s="191">
        <v>14.287323284649599</v>
      </c>
      <c r="N82" s="13">
        <v>3.2856000000000001</v>
      </c>
      <c r="O82" s="13">
        <v>13.895818115412702</v>
      </c>
      <c r="P82" s="13">
        <v>4.7726000000000006</v>
      </c>
      <c r="Q82" s="191">
        <v>12</v>
      </c>
      <c r="R82" s="13">
        <v>4.6009000000000002</v>
      </c>
      <c r="S82" s="191">
        <v>14.2982251298659</v>
      </c>
      <c r="T82" s="13">
        <v>3.8308</v>
      </c>
      <c r="U82" s="191">
        <v>13.45</v>
      </c>
      <c r="V82" s="13">
        <v>5.5421000000000005</v>
      </c>
      <c r="W82" s="191">
        <v>14.749986467223598</v>
      </c>
      <c r="X82" s="13">
        <v>18.257200000000001</v>
      </c>
      <c r="Y82" s="191">
        <v>12.47</v>
      </c>
      <c r="Z82" s="13">
        <v>4.5436000000000005</v>
      </c>
      <c r="AA82" s="191">
        <v>13.1567919711242</v>
      </c>
      <c r="AB82" s="13">
        <v>5.9554</v>
      </c>
      <c r="AC82" s="191">
        <v>31.711034523289801</v>
      </c>
      <c r="AD82" s="13"/>
      <c r="AE82" s="191"/>
      <c r="AF82" s="13">
        <v>0.61820000000000008</v>
      </c>
      <c r="AG82" s="191">
        <v>16</v>
      </c>
      <c r="AH82" s="13">
        <v>4.3473000000000006</v>
      </c>
      <c r="AI82" s="191">
        <v>16.341968808225797</v>
      </c>
      <c r="AJ82" s="13">
        <v>1.0477000000000001</v>
      </c>
      <c r="AK82" s="191">
        <v>13.5</v>
      </c>
      <c r="AL82" s="13">
        <v>8.4694000000000003</v>
      </c>
      <c r="AM82" s="191">
        <v>16.857486834958799</v>
      </c>
      <c r="AN82" s="13">
        <v>0.24450000000000002</v>
      </c>
      <c r="AO82" s="191">
        <v>13</v>
      </c>
      <c r="AP82" s="13"/>
      <c r="AQ82" s="191"/>
      <c r="AR82" s="13"/>
      <c r="AS82" s="191"/>
      <c r="AT82" s="13"/>
      <c r="AU82" s="191"/>
      <c r="AV82" s="13"/>
      <c r="AW82" s="191"/>
      <c r="AX82" s="13"/>
      <c r="AY82" s="191"/>
      <c r="AZ82" s="13"/>
      <c r="BA82" s="191"/>
      <c r="BB82" s="13"/>
      <c r="BC82" s="191"/>
    </row>
    <row r="83" spans="1:55" s="20" customFormat="1" ht="12.75" customHeight="1">
      <c r="A83" s="1229" t="s">
        <v>988</v>
      </c>
      <c r="B83" s="1229" t="s">
        <v>208</v>
      </c>
      <c r="C83" s="1229" t="s">
        <v>989</v>
      </c>
      <c r="D83" s="13">
        <f t="shared" si="2"/>
        <v>124.72479999999999</v>
      </c>
      <c r="E83" s="191">
        <f t="shared" si="3"/>
        <v>15.902508955066031</v>
      </c>
      <c r="F83" s="13">
        <v>12.2348</v>
      </c>
      <c r="G83" s="191">
        <v>15.493915552358798</v>
      </c>
      <c r="H83" s="13">
        <v>2.9366000000000003</v>
      </c>
      <c r="I83" s="191">
        <v>17.622907103452995</v>
      </c>
      <c r="J83" s="13">
        <v>3.1903000000000001</v>
      </c>
      <c r="K83" s="191">
        <v>17.0533479610068</v>
      </c>
      <c r="L83" s="13">
        <v>9.7195999999999998</v>
      </c>
      <c r="M83" s="191">
        <v>15.016810876990798</v>
      </c>
      <c r="N83" s="13">
        <v>11.837300000000001</v>
      </c>
      <c r="O83" s="13">
        <v>16.607774070100401</v>
      </c>
      <c r="P83" s="13">
        <v>6.4429000000000007</v>
      </c>
      <c r="Q83" s="191">
        <v>18.181824023343498</v>
      </c>
      <c r="R83" s="13">
        <v>15.116000000000001</v>
      </c>
      <c r="S83" s="191">
        <v>16.047326144482696</v>
      </c>
      <c r="T83" s="13">
        <v>8.2196999999999996</v>
      </c>
      <c r="U83" s="191">
        <v>16.136209350706203</v>
      </c>
      <c r="V83" s="13">
        <v>9.9271000000000011</v>
      </c>
      <c r="W83" s="191">
        <v>15.7367049792991</v>
      </c>
      <c r="X83" s="13">
        <v>10.7294</v>
      </c>
      <c r="Y83" s="191">
        <v>15.505974705016101</v>
      </c>
      <c r="Z83" s="13">
        <v>20.971</v>
      </c>
      <c r="AA83" s="191">
        <v>13.411188784511898</v>
      </c>
      <c r="AB83" s="13">
        <v>13.4001</v>
      </c>
      <c r="AC83" s="191">
        <v>14.016123909523099</v>
      </c>
      <c r="AD83" s="13"/>
      <c r="AE83" s="191"/>
      <c r="AF83" s="13">
        <v>6.5882000000000005</v>
      </c>
      <c r="AG83" s="191">
        <v>12.924734980723098</v>
      </c>
      <c r="AH83" s="13">
        <v>14.2104</v>
      </c>
      <c r="AI83" s="191">
        <v>14.771720500478501</v>
      </c>
      <c r="AJ83" s="13">
        <v>16.327300000000001</v>
      </c>
      <c r="AK83" s="191">
        <v>13.955877456774799</v>
      </c>
      <c r="AL83" s="13">
        <v>12.328800000000001</v>
      </c>
      <c r="AM83" s="191">
        <v>15.161673804425398</v>
      </c>
      <c r="AN83" s="13">
        <v>5.3338000000000001</v>
      </c>
      <c r="AO83" s="191">
        <v>16.444827327608802</v>
      </c>
      <c r="AP83" s="13"/>
      <c r="AQ83" s="191"/>
      <c r="AR83" s="13"/>
      <c r="AS83" s="191"/>
      <c r="AT83" s="13"/>
      <c r="AU83" s="191"/>
      <c r="AV83" s="13"/>
      <c r="AW83" s="191"/>
      <c r="AX83" s="13"/>
      <c r="AY83" s="191"/>
      <c r="AZ83" s="13"/>
      <c r="BA83" s="191"/>
      <c r="BB83" s="13"/>
      <c r="BC83" s="191"/>
    </row>
    <row r="84" spans="1:55" s="20" customFormat="1" ht="12.75" customHeight="1">
      <c r="A84" s="1229" t="s">
        <v>5008</v>
      </c>
      <c r="B84" s="1229" t="s">
        <v>5006</v>
      </c>
      <c r="C84" s="1229" t="s">
        <v>5007</v>
      </c>
      <c r="D84" s="13">
        <f t="shared" si="2"/>
        <v>199.57579999999999</v>
      </c>
      <c r="E84" s="191">
        <f t="shared" si="3"/>
        <v>11.222998364001953</v>
      </c>
      <c r="F84" s="13">
        <v>18.1234</v>
      </c>
      <c r="G84" s="191">
        <v>8.1300000000000008</v>
      </c>
      <c r="H84" s="13">
        <v>6.9514999999999993</v>
      </c>
      <c r="I84" s="191">
        <v>12.7855139178595</v>
      </c>
      <c r="J84" s="13">
        <v>13.5496</v>
      </c>
      <c r="K84" s="191">
        <v>12.070717954773603</v>
      </c>
      <c r="L84" s="13">
        <v>6.9167000000000005</v>
      </c>
      <c r="M84" s="191">
        <v>10.9248163141382</v>
      </c>
      <c r="N84" s="13">
        <v>9.9587000000000003</v>
      </c>
      <c r="O84" s="13">
        <v>12.5153062146666</v>
      </c>
      <c r="P84" s="13">
        <v>65.365200000000002</v>
      </c>
      <c r="Q84" s="191">
        <v>8.3485940072087317</v>
      </c>
      <c r="R84" s="13">
        <v>3.3349000000000002</v>
      </c>
      <c r="S84" s="191">
        <v>11.775495517106998</v>
      </c>
      <c r="T84" s="13">
        <v>15.723199999999999</v>
      </c>
      <c r="U84" s="191">
        <v>11.920419825480799</v>
      </c>
      <c r="V84" s="13">
        <v>11.0777</v>
      </c>
      <c r="W84" s="191">
        <v>13.2247060310353</v>
      </c>
      <c r="X84" s="13">
        <v>20.417400000000001</v>
      </c>
      <c r="Y84" s="191">
        <v>10.569974629482701</v>
      </c>
      <c r="Z84" s="13">
        <v>17.957800000000002</v>
      </c>
      <c r="AA84" s="191">
        <v>11.124118711646201</v>
      </c>
      <c r="AB84" s="13">
        <v>10.1997</v>
      </c>
      <c r="AC84" s="191">
        <v>11.286317244624799</v>
      </c>
      <c r="AD84" s="13"/>
      <c r="AE84" s="191"/>
      <c r="AF84" s="13">
        <v>3.0872000000000002</v>
      </c>
      <c r="AG84" s="191">
        <v>11.606439492096401</v>
      </c>
      <c r="AH84" s="13">
        <v>7.1755000000000004</v>
      </c>
      <c r="AI84" s="191">
        <v>14.737899797923498</v>
      </c>
      <c r="AJ84" s="13">
        <v>34.531600000000005</v>
      </c>
      <c r="AK84" s="191">
        <v>11.916238228173599</v>
      </c>
      <c r="AL84" s="13">
        <v>31.027900000000002</v>
      </c>
      <c r="AM84" s="191">
        <v>10.898346713764102</v>
      </c>
      <c r="AN84" s="13">
        <v>22.069600000000001</v>
      </c>
      <c r="AO84" s="191">
        <v>12.089583861964</v>
      </c>
      <c r="AP84" s="13"/>
      <c r="AQ84" s="191"/>
      <c r="AR84" s="13"/>
      <c r="AS84" s="191"/>
      <c r="AT84" s="13"/>
      <c r="AU84" s="191"/>
      <c r="AV84" s="13"/>
      <c r="AW84" s="191"/>
      <c r="AX84" s="13"/>
      <c r="AY84" s="191"/>
      <c r="AZ84" s="13"/>
      <c r="BA84" s="191"/>
      <c r="BB84" s="13"/>
      <c r="BC84" s="191"/>
    </row>
    <row r="85" spans="1:55" s="20" customFormat="1" ht="12.75" customHeight="1">
      <c r="A85" s="1229" t="s">
        <v>990</v>
      </c>
      <c r="B85" s="1229" t="s">
        <v>209</v>
      </c>
      <c r="C85" s="1229" t="s">
        <v>991</v>
      </c>
      <c r="D85" s="13">
        <f t="shared" si="2"/>
        <v>864.50310000000013</v>
      </c>
      <c r="E85" s="191">
        <f t="shared" si="3"/>
        <v>11.060519141765164</v>
      </c>
      <c r="F85" s="13">
        <v>26.117900000000006</v>
      </c>
      <c r="G85" s="191">
        <v>12.599127341784799</v>
      </c>
      <c r="H85" s="13">
        <v>19.357300000000002</v>
      </c>
      <c r="I85" s="191">
        <v>11.680145578153999</v>
      </c>
      <c r="J85" s="13">
        <v>43.0334</v>
      </c>
      <c r="K85" s="191">
        <v>13.844333587399598</v>
      </c>
      <c r="L85" s="13">
        <v>34.837800000000001</v>
      </c>
      <c r="M85" s="191">
        <v>12.381380598086</v>
      </c>
      <c r="N85" s="13">
        <v>82.43610000000001</v>
      </c>
      <c r="O85" s="13">
        <v>10.7135914969291</v>
      </c>
      <c r="P85" s="13">
        <v>60.755400000000002</v>
      </c>
      <c r="Q85" s="191">
        <v>9.6591833153925393</v>
      </c>
      <c r="R85" s="13">
        <v>68.197800000000001</v>
      </c>
      <c r="S85" s="191">
        <v>11.216888565320298</v>
      </c>
      <c r="T85" s="13">
        <v>110.27970000000001</v>
      </c>
      <c r="U85" s="191">
        <v>9.1699620691750212</v>
      </c>
      <c r="V85" s="13">
        <v>90.492500000000007</v>
      </c>
      <c r="W85" s="191">
        <v>10.961316816310701</v>
      </c>
      <c r="X85" s="13">
        <v>53.638100000000001</v>
      </c>
      <c r="Y85" s="191">
        <v>10.823414960634301</v>
      </c>
      <c r="Z85" s="13">
        <v>50.134899999999995</v>
      </c>
      <c r="AA85" s="191">
        <v>11.164978228738901</v>
      </c>
      <c r="AB85" s="13">
        <v>225.22220000000002</v>
      </c>
      <c r="AC85" s="191">
        <v>8.5119071432567495</v>
      </c>
      <c r="AD85" s="13"/>
      <c r="AE85" s="191"/>
      <c r="AF85" s="13">
        <v>14.7723</v>
      </c>
      <c r="AG85" s="191">
        <v>12.387269687184801</v>
      </c>
      <c r="AH85" s="13">
        <v>104.13090000000003</v>
      </c>
      <c r="AI85" s="191">
        <v>9.2297650841392898</v>
      </c>
      <c r="AJ85" s="13">
        <v>98.164199999999994</v>
      </c>
      <c r="AK85" s="191">
        <v>9.0367911927158797</v>
      </c>
      <c r="AL85" s="13">
        <v>100.42010000000001</v>
      </c>
      <c r="AM85" s="191">
        <v>9.6057498747760697</v>
      </c>
      <c r="AN85" s="13">
        <v>123.7744</v>
      </c>
      <c r="AO85" s="191">
        <v>8.7082785293243212</v>
      </c>
      <c r="AP85" s="13"/>
      <c r="AQ85" s="191"/>
      <c r="AR85" s="13"/>
      <c r="AS85" s="191"/>
      <c r="AT85" s="13"/>
      <c r="AU85" s="191"/>
      <c r="AV85" s="13"/>
      <c r="AW85" s="191"/>
      <c r="AX85" s="13"/>
      <c r="AY85" s="191"/>
      <c r="AZ85" s="13"/>
      <c r="BA85" s="191"/>
      <c r="BB85" s="13"/>
      <c r="BC85" s="191"/>
    </row>
    <row r="86" spans="1:55" s="27" customFormat="1" ht="12.75" customHeight="1">
      <c r="A86" s="1226" t="s">
        <v>4206</v>
      </c>
      <c r="B86" s="1226" t="s">
        <v>3960</v>
      </c>
      <c r="C86" s="1226" t="s">
        <v>4207</v>
      </c>
      <c r="D86" s="61">
        <f t="shared" si="2"/>
        <v>20898.576799999999</v>
      </c>
      <c r="E86" s="871">
        <f t="shared" si="3"/>
        <v>9.5425320157971019</v>
      </c>
      <c r="F86" s="61">
        <v>891.63700000000017</v>
      </c>
      <c r="G86" s="871">
        <v>10.433172098062299</v>
      </c>
      <c r="H86" s="61">
        <v>1646.7114000000001</v>
      </c>
      <c r="I86" s="871">
        <v>9.1858129074712203</v>
      </c>
      <c r="J86" s="61">
        <v>1675.0545000000002</v>
      </c>
      <c r="K86" s="871">
        <v>9.5896503188403681</v>
      </c>
      <c r="L86" s="61">
        <v>2540.3949000000002</v>
      </c>
      <c r="M86" s="871">
        <v>9.2792299642075289</v>
      </c>
      <c r="N86" s="61">
        <v>2044.2633000000001</v>
      </c>
      <c r="O86" s="61">
        <v>9.891836738447541</v>
      </c>
      <c r="P86" s="61">
        <v>2108.9881</v>
      </c>
      <c r="Q86" s="871">
        <v>8.8394526555175901</v>
      </c>
      <c r="R86" s="61">
        <v>2291.1587</v>
      </c>
      <c r="S86" s="871">
        <v>9.5141278231839603</v>
      </c>
      <c r="T86" s="61">
        <v>1620.356</v>
      </c>
      <c r="U86" s="871">
        <v>9.5076969838726804</v>
      </c>
      <c r="V86" s="61">
        <v>1097.1845000000001</v>
      </c>
      <c r="W86" s="871">
        <v>10.045355681747198</v>
      </c>
      <c r="X86" s="61">
        <v>1189.4953</v>
      </c>
      <c r="Y86" s="871">
        <v>9.8219537782116486</v>
      </c>
      <c r="Z86" s="61">
        <v>1590.1848</v>
      </c>
      <c r="AA86" s="871">
        <v>9.1493952143172308</v>
      </c>
      <c r="AB86" s="61">
        <v>2203.1483000000003</v>
      </c>
      <c r="AC86" s="871">
        <v>9.2527000256859697</v>
      </c>
      <c r="AD86" s="61"/>
      <c r="AE86" s="871"/>
      <c r="AF86" s="61">
        <v>1097.5615</v>
      </c>
      <c r="AG86" s="871">
        <v>9.2435538755687006</v>
      </c>
      <c r="AH86" s="61">
        <v>876.14970000000005</v>
      </c>
      <c r="AI86" s="871">
        <v>10.3247250943532</v>
      </c>
      <c r="AJ86" s="61">
        <v>1591.0819000000001</v>
      </c>
      <c r="AK86" s="871">
        <v>9.9558175019148898</v>
      </c>
      <c r="AL86" s="61">
        <v>1849.229</v>
      </c>
      <c r="AM86" s="871">
        <v>9.3281860483477193</v>
      </c>
      <c r="AN86" s="61">
        <v>1334.4716000000001</v>
      </c>
      <c r="AO86" s="871">
        <v>10.2548889702861</v>
      </c>
      <c r="AP86" s="61"/>
      <c r="AQ86" s="871"/>
      <c r="AR86" s="61"/>
      <c r="AS86" s="871"/>
      <c r="AT86" s="61"/>
      <c r="AU86" s="871"/>
      <c r="AV86" s="61"/>
      <c r="AW86" s="871"/>
      <c r="AX86" s="61"/>
      <c r="AY86" s="871"/>
      <c r="AZ86" s="61"/>
      <c r="BA86" s="871"/>
      <c r="BB86" s="61"/>
      <c r="BC86" s="871"/>
    </row>
    <row r="87" spans="1:55" s="20" customFormat="1" ht="12.75" customHeight="1">
      <c r="A87" s="1227" t="s">
        <v>976</v>
      </c>
      <c r="B87" s="1227" t="s">
        <v>204</v>
      </c>
      <c r="C87" s="1227" t="s">
        <v>977</v>
      </c>
      <c r="D87" s="13">
        <f t="shared" si="2"/>
        <v>2451.8317999999999</v>
      </c>
      <c r="E87" s="191">
        <f t="shared" si="3"/>
        <v>8.1501341337663664</v>
      </c>
      <c r="F87" s="13">
        <v>18.814500000000002</v>
      </c>
      <c r="G87" s="191">
        <v>10.9883308086848</v>
      </c>
      <c r="H87" s="13">
        <v>186.4348</v>
      </c>
      <c r="I87" s="191">
        <v>8.9134624329792498</v>
      </c>
      <c r="J87" s="13">
        <v>85.807900000000004</v>
      </c>
      <c r="K87" s="191">
        <v>8.9409303222663592</v>
      </c>
      <c r="L87" s="13">
        <v>513.41989999999998</v>
      </c>
      <c r="M87" s="191">
        <v>8.51353548236054</v>
      </c>
      <c r="N87" s="13">
        <v>192.22819999999999</v>
      </c>
      <c r="O87" s="13">
        <v>6.8434379347046903</v>
      </c>
      <c r="P87" s="13">
        <v>221.60760000000002</v>
      </c>
      <c r="Q87" s="191">
        <v>6.2009881881307294</v>
      </c>
      <c r="R87" s="13">
        <v>362.86150000000004</v>
      </c>
      <c r="S87" s="191">
        <v>8.7501326594306583</v>
      </c>
      <c r="T87" s="13">
        <v>201.57760000000002</v>
      </c>
      <c r="U87" s="191">
        <v>7.9004081058609703</v>
      </c>
      <c r="V87" s="13">
        <v>65.314700000000002</v>
      </c>
      <c r="W87" s="191">
        <v>7.1289845777443706</v>
      </c>
      <c r="X87" s="13">
        <v>41.834200000000003</v>
      </c>
      <c r="Y87" s="191">
        <v>8.9853626458734706</v>
      </c>
      <c r="Z87" s="13">
        <v>129.3476</v>
      </c>
      <c r="AA87" s="191">
        <v>6.416730082351739</v>
      </c>
      <c r="AB87" s="13">
        <v>432.58330000000001</v>
      </c>
      <c r="AC87" s="191">
        <v>8.2193063648088103</v>
      </c>
      <c r="AD87" s="13"/>
      <c r="AE87" s="191"/>
      <c r="AF87" s="13">
        <v>24.438800000000001</v>
      </c>
      <c r="AG87" s="191">
        <v>7.2263368086812791</v>
      </c>
      <c r="AH87" s="13">
        <v>51.284800000000004</v>
      </c>
      <c r="AI87" s="191">
        <v>9.9120702040370592</v>
      </c>
      <c r="AJ87" s="13">
        <v>71.172700000000006</v>
      </c>
      <c r="AK87" s="191">
        <v>7.7575639254938995</v>
      </c>
      <c r="AL87" s="13">
        <v>89.432600000000008</v>
      </c>
      <c r="AM87" s="191">
        <v>7.7261913440959997</v>
      </c>
      <c r="AN87" s="13">
        <v>132.16130000000001</v>
      </c>
      <c r="AO87" s="191">
        <v>9.720709193992489</v>
      </c>
      <c r="AP87" s="13"/>
      <c r="AQ87" s="191"/>
      <c r="AR87" s="13"/>
      <c r="AS87" s="191"/>
      <c r="AT87" s="13"/>
      <c r="AU87" s="191"/>
      <c r="AV87" s="13"/>
      <c r="AW87" s="191"/>
      <c r="AX87" s="13"/>
      <c r="AY87" s="191"/>
      <c r="AZ87" s="13"/>
      <c r="BA87" s="191"/>
      <c r="BB87" s="13"/>
      <c r="BC87" s="191"/>
    </row>
    <row r="88" spans="1:55" s="20" customFormat="1" ht="12.75" customHeight="1">
      <c r="A88" s="1228" t="s">
        <v>978</v>
      </c>
      <c r="B88" s="1228" t="s">
        <v>125</v>
      </c>
      <c r="C88" s="1228" t="s">
        <v>939</v>
      </c>
      <c r="D88" s="13">
        <f t="shared" si="2"/>
        <v>489.82040000000006</v>
      </c>
      <c r="E88" s="191">
        <f t="shared" si="3"/>
        <v>7.9020924348349375</v>
      </c>
      <c r="F88" s="13">
        <v>17.028700000000001</v>
      </c>
      <c r="G88" s="191">
        <v>6.3655064684914295</v>
      </c>
      <c r="H88" s="13">
        <v>44.719200000000001</v>
      </c>
      <c r="I88" s="191">
        <v>6.0304544804021498</v>
      </c>
      <c r="J88" s="13">
        <v>21.535299999999996</v>
      </c>
      <c r="K88" s="191">
        <v>10.043876797629899</v>
      </c>
      <c r="L88" s="13">
        <v>207.62510000000003</v>
      </c>
      <c r="M88" s="191">
        <v>8.3457062753973403</v>
      </c>
      <c r="N88" s="13">
        <v>17.318000000000001</v>
      </c>
      <c r="O88" s="13">
        <v>5.8891904376948814</v>
      </c>
      <c r="P88" s="13">
        <v>20.282400000000003</v>
      </c>
      <c r="Q88" s="191">
        <v>5.7830615706228095</v>
      </c>
      <c r="R88" s="13">
        <v>76.468100000000007</v>
      </c>
      <c r="S88" s="191">
        <v>7.4788938786238983</v>
      </c>
      <c r="T88" s="13">
        <v>23.417400000000001</v>
      </c>
      <c r="U88" s="191">
        <v>6.9866594925141099</v>
      </c>
      <c r="V88" s="13">
        <v>8.66</v>
      </c>
      <c r="W88" s="191">
        <v>9</v>
      </c>
      <c r="X88" s="13">
        <v>37.559200000000004</v>
      </c>
      <c r="Y88" s="191">
        <v>10.240267364587101</v>
      </c>
      <c r="Z88" s="13">
        <v>3.2133000000000003</v>
      </c>
      <c r="AA88" s="191">
        <v>7.1518999159742291</v>
      </c>
      <c r="AB88" s="13">
        <v>11.9937</v>
      </c>
      <c r="AC88" s="191">
        <v>11.509592536081399</v>
      </c>
      <c r="AD88" s="13"/>
      <c r="AE88" s="191"/>
      <c r="AF88" s="13">
        <v>20.072100000000002</v>
      </c>
      <c r="AG88" s="191">
        <v>10.6825778070057</v>
      </c>
      <c r="AH88" s="13">
        <v>2.25</v>
      </c>
      <c r="AI88" s="191">
        <v>9.8534399999999991</v>
      </c>
      <c r="AJ88" s="13">
        <v>24.972000000000001</v>
      </c>
      <c r="AK88" s="191">
        <v>11.349231138875501</v>
      </c>
      <c r="AL88" s="13">
        <v>99.45150000000001</v>
      </c>
      <c r="AM88" s="191">
        <v>5.79758660251479</v>
      </c>
      <c r="AN88" s="13">
        <v>242.25349999999997</v>
      </c>
      <c r="AO88" s="191">
        <v>8.9653998807034796</v>
      </c>
      <c r="AP88" s="13"/>
      <c r="AQ88" s="191"/>
      <c r="AR88" s="13"/>
      <c r="AS88" s="191"/>
      <c r="AT88" s="13"/>
      <c r="AU88" s="191"/>
      <c r="AV88" s="13"/>
      <c r="AW88" s="191"/>
      <c r="AX88" s="13"/>
      <c r="AY88" s="191"/>
      <c r="AZ88" s="13"/>
      <c r="BA88" s="191"/>
      <c r="BB88" s="13"/>
      <c r="BC88" s="191"/>
    </row>
    <row r="89" spans="1:55" s="20" customFormat="1" ht="12.75" customHeight="1">
      <c r="A89" s="1227" t="s">
        <v>4909</v>
      </c>
      <c r="B89" s="1227" t="s">
        <v>4909</v>
      </c>
      <c r="C89" s="1227" t="s">
        <v>4911</v>
      </c>
      <c r="D89" s="13">
        <f t="shared" si="2"/>
        <v>543.26499999999999</v>
      </c>
      <c r="E89" s="191">
        <f t="shared" si="3"/>
        <v>10.815781581516028</v>
      </c>
      <c r="F89" s="13">
        <v>20.654199999999999</v>
      </c>
      <c r="G89" s="191">
        <v>12.3378102274598</v>
      </c>
      <c r="H89" s="13">
        <v>77.052800000000005</v>
      </c>
      <c r="I89" s="191">
        <v>7.94184507246979</v>
      </c>
      <c r="J89" s="13">
        <v>76.6845</v>
      </c>
      <c r="K89" s="191">
        <v>10.097125781611702</v>
      </c>
      <c r="L89" s="13">
        <v>39.6402</v>
      </c>
      <c r="M89" s="191">
        <v>10.365971917396998</v>
      </c>
      <c r="N89" s="13">
        <v>75.439400000000006</v>
      </c>
      <c r="O89" s="13">
        <v>11.463634917562999</v>
      </c>
      <c r="P89" s="13">
        <v>24.4617</v>
      </c>
      <c r="Q89" s="191">
        <v>12.299500852352901</v>
      </c>
      <c r="R89" s="13">
        <v>47.7682</v>
      </c>
      <c r="S89" s="191">
        <v>7.2710711310034704</v>
      </c>
      <c r="T89" s="13">
        <v>52.714400000000005</v>
      </c>
      <c r="U89" s="191">
        <v>10.043276543031899</v>
      </c>
      <c r="V89" s="13">
        <v>6.8933</v>
      </c>
      <c r="W89" s="191">
        <v>15.673342230861898</v>
      </c>
      <c r="X89" s="13">
        <v>68.0869</v>
      </c>
      <c r="Y89" s="191">
        <v>9.695036416696901</v>
      </c>
      <c r="Z89" s="13">
        <v>27.1877</v>
      </c>
      <c r="AA89" s="191">
        <v>12.3624469888957</v>
      </c>
      <c r="AB89" s="13">
        <v>26.681699999999999</v>
      </c>
      <c r="AC89" s="191">
        <v>10.2383168988483</v>
      </c>
      <c r="AD89" s="13"/>
      <c r="AE89" s="191"/>
      <c r="AF89" s="13">
        <v>25.6508</v>
      </c>
      <c r="AG89" s="191">
        <v>12.257969147161099</v>
      </c>
      <c r="AH89" s="13">
        <v>25.055</v>
      </c>
      <c r="AI89" s="191">
        <v>12.570013969267599</v>
      </c>
      <c r="AJ89" s="13">
        <v>25.3687</v>
      </c>
      <c r="AK89" s="191">
        <v>15.045504539057999</v>
      </c>
      <c r="AL89" s="13">
        <v>31.015600000000003</v>
      </c>
      <c r="AM89" s="191">
        <v>12.2710565650834</v>
      </c>
      <c r="AN89" s="13">
        <v>61.406200000000005</v>
      </c>
      <c r="AO89" s="191">
        <v>10.5195791304461</v>
      </c>
      <c r="AP89" s="13"/>
      <c r="AQ89" s="191"/>
      <c r="AR89" s="13"/>
      <c r="AS89" s="191"/>
      <c r="AT89" s="13"/>
      <c r="AU89" s="191"/>
      <c r="AV89" s="13"/>
      <c r="AW89" s="191"/>
      <c r="AX89" s="13"/>
      <c r="AY89" s="191"/>
      <c r="AZ89" s="13"/>
      <c r="BA89" s="191"/>
      <c r="BB89" s="13"/>
      <c r="BC89" s="191"/>
    </row>
    <row r="90" spans="1:55" s="20" customFormat="1" ht="12.75" customHeight="1">
      <c r="A90" s="1227" t="s">
        <v>4910</v>
      </c>
      <c r="B90" s="1227" t="s">
        <v>103</v>
      </c>
      <c r="C90" s="1227" t="s">
        <v>5005</v>
      </c>
      <c r="D90" s="13">
        <f>L90+R90+T90+X90</f>
        <v>38.679700000000004</v>
      </c>
      <c r="E90" s="191">
        <f t="shared" ref="E90:E97" si="4">AVERAGE(G90,I90,K90,M90,O90,Q90,S90,U90,W90,Y90,AA90,AC90)</f>
        <v>9.4192783214873863</v>
      </c>
      <c r="F90" s="13" t="s">
        <v>11</v>
      </c>
      <c r="G90" s="13" t="s">
        <v>11</v>
      </c>
      <c r="H90" s="13" t="s">
        <v>11</v>
      </c>
      <c r="I90" s="13" t="s">
        <v>11</v>
      </c>
      <c r="J90" s="13" t="s">
        <v>11</v>
      </c>
      <c r="K90" s="13" t="s">
        <v>11</v>
      </c>
      <c r="L90" s="13">
        <v>15.077500000000001</v>
      </c>
      <c r="M90" s="191">
        <v>11</v>
      </c>
      <c r="N90" s="13" t="s">
        <v>11</v>
      </c>
      <c r="O90" s="13" t="s">
        <v>11</v>
      </c>
      <c r="P90" s="13" t="s">
        <v>11</v>
      </c>
      <c r="Q90" s="13" t="s">
        <v>11</v>
      </c>
      <c r="R90" s="13">
        <v>11.719900000000001</v>
      </c>
      <c r="S90" s="13">
        <v>8.6771132859495417</v>
      </c>
      <c r="T90" s="13">
        <v>4.9138999999999999</v>
      </c>
      <c r="U90" s="13">
        <v>11</v>
      </c>
      <c r="V90" s="13" t="s">
        <v>11</v>
      </c>
      <c r="W90" s="13" t="s">
        <v>11</v>
      </c>
      <c r="X90" s="13">
        <v>6.9683999999999999</v>
      </c>
      <c r="Y90" s="13">
        <v>7</v>
      </c>
      <c r="Z90" s="13" t="s">
        <v>11</v>
      </c>
      <c r="AA90" s="13" t="s">
        <v>11</v>
      </c>
      <c r="AB90" s="13" t="s">
        <v>11</v>
      </c>
      <c r="AC90" s="13" t="s">
        <v>11</v>
      </c>
      <c r="AD90" s="13"/>
      <c r="AE90" s="191"/>
      <c r="AF90" s="13">
        <v>2.7938000000000001</v>
      </c>
      <c r="AG90" s="191">
        <v>9</v>
      </c>
      <c r="AH90" s="13">
        <v>1.0450000000000002</v>
      </c>
      <c r="AI90" s="191">
        <v>9</v>
      </c>
      <c r="AJ90" s="13" t="s">
        <v>11</v>
      </c>
      <c r="AK90" s="13" t="s">
        <v>11</v>
      </c>
      <c r="AL90" s="13" t="s">
        <v>11</v>
      </c>
      <c r="AM90" s="13" t="s">
        <v>11</v>
      </c>
      <c r="AN90" s="13" t="s">
        <v>11</v>
      </c>
      <c r="AO90" s="191" t="s">
        <v>11</v>
      </c>
      <c r="AP90" s="13"/>
      <c r="AQ90" s="13"/>
      <c r="AR90" s="13"/>
      <c r="AS90" s="13"/>
      <c r="AT90" s="13"/>
      <c r="AU90" s="13"/>
      <c r="AV90" s="13"/>
      <c r="AW90" s="13"/>
      <c r="AX90" s="13"/>
      <c r="AY90" s="13"/>
      <c r="AZ90" s="13"/>
      <c r="BA90" s="13"/>
      <c r="BB90" s="13"/>
      <c r="BC90" s="13"/>
    </row>
    <row r="91" spans="1:55" s="20" customFormat="1" ht="12.75" customHeight="1">
      <c r="A91" s="1227" t="s">
        <v>980</v>
      </c>
      <c r="B91" s="1227" t="s">
        <v>205</v>
      </c>
      <c r="C91" s="1227" t="s">
        <v>981</v>
      </c>
      <c r="D91" s="13">
        <f t="shared" ref="D91:D97" si="5">F91+H91+J91+L91+N91+P91+R91+T91+V91+X91+Z91+AB91</f>
        <v>6819.1580000000013</v>
      </c>
      <c r="E91" s="191">
        <f t="shared" si="4"/>
        <v>10.030115170317808</v>
      </c>
      <c r="F91" s="13">
        <v>400.43890000000005</v>
      </c>
      <c r="G91" s="191">
        <v>10.6009719335459</v>
      </c>
      <c r="H91" s="13">
        <v>816.62210000000005</v>
      </c>
      <c r="I91" s="191">
        <v>9.0961134838256292</v>
      </c>
      <c r="J91" s="13">
        <v>503.18180000000001</v>
      </c>
      <c r="K91" s="191">
        <v>9.9408666708533602</v>
      </c>
      <c r="L91" s="13">
        <v>912.82810000000018</v>
      </c>
      <c r="M91" s="191">
        <v>9.5420321482215495</v>
      </c>
      <c r="N91" s="13">
        <v>809.55529999999999</v>
      </c>
      <c r="O91" s="13">
        <v>10.535425956695001</v>
      </c>
      <c r="P91" s="13">
        <v>575.71350000000007</v>
      </c>
      <c r="Q91" s="191">
        <v>9.724263144775998</v>
      </c>
      <c r="R91" s="13">
        <v>489.19230000000005</v>
      </c>
      <c r="S91" s="191">
        <v>10.665864562872297</v>
      </c>
      <c r="T91" s="13">
        <v>489.7174</v>
      </c>
      <c r="U91" s="191">
        <v>10.051757472779201</v>
      </c>
      <c r="V91" s="13">
        <v>320.58160000000004</v>
      </c>
      <c r="W91" s="191">
        <v>10.541205627521999</v>
      </c>
      <c r="X91" s="13">
        <v>441.06100000000004</v>
      </c>
      <c r="Y91" s="191">
        <v>9.7131913862254908</v>
      </c>
      <c r="Z91" s="13">
        <v>450.38190000000003</v>
      </c>
      <c r="AA91" s="191">
        <v>10.218355975228999</v>
      </c>
      <c r="AB91" s="13">
        <v>609.88409999999999</v>
      </c>
      <c r="AC91" s="191">
        <v>9.7313336812682891</v>
      </c>
      <c r="AD91" s="13"/>
      <c r="AE91" s="191"/>
      <c r="AF91" s="13">
        <v>111.3211</v>
      </c>
      <c r="AG91" s="191">
        <v>11.195745451670899</v>
      </c>
      <c r="AH91" s="13">
        <v>292.13630000000001</v>
      </c>
      <c r="AI91" s="191">
        <v>10.8749175299338</v>
      </c>
      <c r="AJ91" s="13">
        <v>432.61470000000003</v>
      </c>
      <c r="AK91" s="191">
        <v>10.6684366504421</v>
      </c>
      <c r="AL91" s="13">
        <v>490.40370000000001</v>
      </c>
      <c r="AM91" s="191">
        <v>9.7678200205259511</v>
      </c>
      <c r="AN91" s="13">
        <v>289.1748</v>
      </c>
      <c r="AO91" s="191">
        <v>11.658270233090899</v>
      </c>
      <c r="AP91" s="13"/>
      <c r="AQ91" s="191"/>
      <c r="AR91" s="13"/>
      <c r="AS91" s="191"/>
      <c r="AT91" s="13"/>
      <c r="AU91" s="191"/>
      <c r="AV91" s="13"/>
      <c r="AW91" s="191"/>
      <c r="AX91" s="13"/>
      <c r="AY91" s="191"/>
      <c r="AZ91" s="13"/>
      <c r="BA91" s="191"/>
      <c r="BB91" s="13"/>
      <c r="BC91" s="191"/>
    </row>
    <row r="92" spans="1:55" s="20" customFormat="1" ht="12.75" customHeight="1">
      <c r="A92" s="1227" t="s">
        <v>982</v>
      </c>
      <c r="B92" s="1227" t="s">
        <v>206</v>
      </c>
      <c r="C92" s="1227" t="s">
        <v>983</v>
      </c>
      <c r="D92" s="13">
        <f>L92+R92+X92+Z92</f>
        <v>49.21520000000001</v>
      </c>
      <c r="E92" s="191">
        <f t="shared" si="4"/>
        <v>12.33704258591912</v>
      </c>
      <c r="F92" s="13" t="s">
        <v>11</v>
      </c>
      <c r="G92" s="13" t="s">
        <v>11</v>
      </c>
      <c r="H92" s="13" t="s">
        <v>11</v>
      </c>
      <c r="I92" s="13" t="s">
        <v>11</v>
      </c>
      <c r="J92" s="13" t="s">
        <v>11</v>
      </c>
      <c r="K92" s="13" t="s">
        <v>11</v>
      </c>
      <c r="L92" s="13">
        <v>1.4445000000000001</v>
      </c>
      <c r="M92" s="191">
        <v>22</v>
      </c>
      <c r="N92" s="13" t="s">
        <v>11</v>
      </c>
      <c r="O92" s="13" t="s">
        <v>11</v>
      </c>
      <c r="P92" s="13" t="s">
        <v>11</v>
      </c>
      <c r="Q92" s="13" t="s">
        <v>11</v>
      </c>
      <c r="R92" s="13">
        <v>16.334400000000002</v>
      </c>
      <c r="S92" s="13">
        <v>13</v>
      </c>
      <c r="T92" s="13" t="s">
        <v>11</v>
      </c>
      <c r="U92" s="13" t="s">
        <v>11</v>
      </c>
      <c r="V92" s="13" t="s">
        <v>11</v>
      </c>
      <c r="W92" s="13" t="s">
        <v>11</v>
      </c>
      <c r="X92" s="13">
        <v>27.499700000000004</v>
      </c>
      <c r="Y92" s="13">
        <v>9.3481703436764807</v>
      </c>
      <c r="Z92" s="13">
        <v>3.9366000000000003</v>
      </c>
      <c r="AA92" s="13">
        <v>5</v>
      </c>
      <c r="AB92" s="13" t="s">
        <v>11</v>
      </c>
      <c r="AC92" s="13" t="s">
        <v>11</v>
      </c>
      <c r="AD92" s="13"/>
      <c r="AE92" s="191"/>
      <c r="AF92" s="13" t="s">
        <v>11</v>
      </c>
      <c r="AG92" s="191" t="s">
        <v>11</v>
      </c>
      <c r="AH92" s="13">
        <v>17.4161</v>
      </c>
      <c r="AI92" s="191">
        <v>5</v>
      </c>
      <c r="AJ92" s="13" t="s">
        <v>11</v>
      </c>
      <c r="AK92" s="13" t="s">
        <v>11</v>
      </c>
      <c r="AL92" s="13" t="s">
        <v>11</v>
      </c>
      <c r="AM92" s="13" t="s">
        <v>11</v>
      </c>
      <c r="AN92" s="13">
        <v>37.963500000000003</v>
      </c>
      <c r="AO92" s="191">
        <v>9.60471136749773</v>
      </c>
      <c r="AP92" s="13"/>
      <c r="AQ92" s="13"/>
      <c r="AR92" s="13"/>
      <c r="AS92" s="13"/>
      <c r="AT92" s="13"/>
      <c r="AU92" s="13"/>
      <c r="AV92" s="13"/>
      <c r="AW92" s="13"/>
      <c r="AX92" s="13"/>
      <c r="AY92" s="13"/>
      <c r="AZ92" s="13"/>
      <c r="BA92" s="13"/>
      <c r="BB92" s="13"/>
      <c r="BC92" s="13"/>
    </row>
    <row r="93" spans="1:55" s="20" customFormat="1" ht="12.75" customHeight="1">
      <c r="A93" s="1227" t="s">
        <v>984</v>
      </c>
      <c r="B93" s="1227" t="s">
        <v>141</v>
      </c>
      <c r="C93" s="1227" t="s">
        <v>985</v>
      </c>
      <c r="D93" s="13">
        <f t="shared" si="5"/>
        <v>4169.9967999999999</v>
      </c>
      <c r="E93" s="191">
        <f t="shared" si="4"/>
        <v>9.1355179095308294</v>
      </c>
      <c r="F93" s="13">
        <v>148.0934</v>
      </c>
      <c r="G93" s="191">
        <v>10.4765012890514</v>
      </c>
      <c r="H93" s="13">
        <v>140.11250000000001</v>
      </c>
      <c r="I93" s="191">
        <v>8.8219767401195508</v>
      </c>
      <c r="J93" s="13">
        <v>392.03620000000001</v>
      </c>
      <c r="K93" s="191">
        <v>9.0388196778766901</v>
      </c>
      <c r="L93" s="13">
        <v>185.40400000000002</v>
      </c>
      <c r="M93" s="191">
        <v>9.2114537550430384</v>
      </c>
      <c r="N93" s="13">
        <v>379.38710000000009</v>
      </c>
      <c r="O93" s="13">
        <v>9.2698336817461602</v>
      </c>
      <c r="P93" s="13">
        <v>718.26640000000009</v>
      </c>
      <c r="Q93" s="191">
        <v>8.2645794359864304</v>
      </c>
      <c r="R93" s="13">
        <v>778.48540000000003</v>
      </c>
      <c r="S93" s="191">
        <v>8.8253833841970604</v>
      </c>
      <c r="T93" s="13">
        <v>419.12360000000001</v>
      </c>
      <c r="U93" s="191">
        <v>9.4713189331261702</v>
      </c>
      <c r="V93" s="13">
        <v>98.893300000000011</v>
      </c>
      <c r="W93" s="191">
        <v>8.9816589799309003</v>
      </c>
      <c r="X93" s="13">
        <v>193.51049999999998</v>
      </c>
      <c r="Y93" s="191">
        <v>8.942179607824901</v>
      </c>
      <c r="Z93" s="13">
        <v>232.14840000000001</v>
      </c>
      <c r="AA93" s="191">
        <v>8.8768294160114785</v>
      </c>
      <c r="AB93" s="13">
        <v>484.536</v>
      </c>
      <c r="AC93" s="191">
        <v>9.4456800134561689</v>
      </c>
      <c r="AD93" s="13"/>
      <c r="AE93" s="191"/>
      <c r="AF93" s="13">
        <v>147.9307</v>
      </c>
      <c r="AG93" s="191">
        <v>8.9251899774691807</v>
      </c>
      <c r="AH93" s="13">
        <v>235.34450000000001</v>
      </c>
      <c r="AI93" s="191">
        <v>8.6601551767727702</v>
      </c>
      <c r="AJ93" s="13">
        <v>459.60880000000003</v>
      </c>
      <c r="AK93" s="191">
        <v>8.7991929288560211</v>
      </c>
      <c r="AL93" s="13">
        <v>504.31210000000004</v>
      </c>
      <c r="AM93" s="191">
        <v>8.8411599999286192</v>
      </c>
      <c r="AN93" s="13">
        <v>157.0959</v>
      </c>
      <c r="AO93" s="191">
        <v>8.3889271457752894</v>
      </c>
      <c r="AP93" s="13"/>
      <c r="AQ93" s="191"/>
      <c r="AR93" s="13"/>
      <c r="AS93" s="191"/>
      <c r="AT93" s="13"/>
      <c r="AU93" s="191"/>
      <c r="AV93" s="13"/>
      <c r="AW93" s="191"/>
      <c r="AX93" s="13"/>
      <c r="AY93" s="191"/>
      <c r="AZ93" s="13"/>
      <c r="BA93" s="191"/>
      <c r="BB93" s="13"/>
      <c r="BC93" s="191"/>
    </row>
    <row r="94" spans="1:55" s="20" customFormat="1" ht="12.75" customHeight="1">
      <c r="A94" s="1227" t="s">
        <v>986</v>
      </c>
      <c r="B94" s="1227" t="s">
        <v>207</v>
      </c>
      <c r="C94" s="1227" t="s">
        <v>987</v>
      </c>
      <c r="D94" s="13">
        <f t="shared" si="5"/>
        <v>516.23800000000006</v>
      </c>
      <c r="E94" s="191">
        <f t="shared" si="4"/>
        <v>12.777681765217823</v>
      </c>
      <c r="F94" s="13">
        <v>30.008100000000002</v>
      </c>
      <c r="G94" s="191">
        <v>10.351196510275599</v>
      </c>
      <c r="H94" s="13">
        <v>25.855600000000003</v>
      </c>
      <c r="I94" s="191">
        <v>14.091322730859099</v>
      </c>
      <c r="J94" s="13">
        <v>30.944800000000001</v>
      </c>
      <c r="K94" s="191">
        <v>12.478186965176699</v>
      </c>
      <c r="L94" s="13">
        <v>13.8255</v>
      </c>
      <c r="M94" s="191">
        <v>15.1957195761455</v>
      </c>
      <c r="N94" s="13">
        <v>30.489600000000006</v>
      </c>
      <c r="O94" s="13">
        <v>13.666668437762398</v>
      </c>
      <c r="P94" s="13">
        <v>25.976600000000005</v>
      </c>
      <c r="Q94" s="191">
        <v>15.2208131934125</v>
      </c>
      <c r="R94" s="13">
        <v>46.009599999999999</v>
      </c>
      <c r="S94" s="191">
        <v>13.3631308248713</v>
      </c>
      <c r="T94" s="13">
        <v>54.213100000000004</v>
      </c>
      <c r="U94" s="191">
        <v>13.646321110580297</v>
      </c>
      <c r="V94" s="13">
        <v>56.807300000000005</v>
      </c>
      <c r="W94" s="191">
        <v>11.136678419851</v>
      </c>
      <c r="X94" s="13">
        <v>117.68170000000001</v>
      </c>
      <c r="Y94" s="191">
        <v>11.683680963140398</v>
      </c>
      <c r="Z94" s="13">
        <v>19.1173</v>
      </c>
      <c r="AA94" s="191">
        <v>13.833463093637699</v>
      </c>
      <c r="AB94" s="13">
        <v>65.308800000000005</v>
      </c>
      <c r="AC94" s="191">
        <v>8.6649993569013706</v>
      </c>
      <c r="AD94" s="13"/>
      <c r="AE94" s="191"/>
      <c r="AF94" s="13">
        <v>31.261999999999997</v>
      </c>
      <c r="AG94" s="191">
        <v>12.622062887851101</v>
      </c>
      <c r="AH94" s="13">
        <v>49.8459</v>
      </c>
      <c r="AI94" s="191">
        <v>12.5453122523618</v>
      </c>
      <c r="AJ94" s="13">
        <v>33.639200000000002</v>
      </c>
      <c r="AK94" s="191">
        <v>13.143689237556197</v>
      </c>
      <c r="AL94" s="13">
        <v>100.27780000000001</v>
      </c>
      <c r="AM94" s="191">
        <v>10.727152171268198</v>
      </c>
      <c r="AN94" s="13">
        <v>74.243499999999997</v>
      </c>
      <c r="AO94" s="191">
        <v>11.933745041653502</v>
      </c>
      <c r="AP94" s="13"/>
      <c r="AQ94" s="191"/>
      <c r="AR94" s="13"/>
      <c r="AS94" s="191"/>
      <c r="AT94" s="13"/>
      <c r="AU94" s="191"/>
      <c r="AV94" s="13"/>
      <c r="AW94" s="191"/>
      <c r="AX94" s="13"/>
      <c r="AY94" s="191"/>
      <c r="AZ94" s="13"/>
      <c r="BA94" s="191"/>
      <c r="BB94" s="13"/>
      <c r="BC94" s="191"/>
    </row>
    <row r="95" spans="1:55" s="20" customFormat="1" ht="12.75" customHeight="1">
      <c r="A95" s="1229" t="s">
        <v>988</v>
      </c>
      <c r="B95" s="1229" t="s">
        <v>208</v>
      </c>
      <c r="C95" s="1229" t="s">
        <v>989</v>
      </c>
      <c r="D95" s="13">
        <f t="shared" si="5"/>
        <v>201.76430000000005</v>
      </c>
      <c r="E95" s="191">
        <f t="shared" si="4"/>
        <v>13.913933627503839</v>
      </c>
      <c r="F95" s="13">
        <v>15.334000000000001</v>
      </c>
      <c r="G95" s="191">
        <v>13.915120777357499</v>
      </c>
      <c r="H95" s="13">
        <v>10.180400000000001</v>
      </c>
      <c r="I95" s="191">
        <v>17.235246159286497</v>
      </c>
      <c r="J95" s="13">
        <v>12.461000000000002</v>
      </c>
      <c r="K95" s="191">
        <v>14.7139114035792</v>
      </c>
      <c r="L95" s="13">
        <v>31.578800000000001</v>
      </c>
      <c r="M95" s="191">
        <v>12.2773531293146</v>
      </c>
      <c r="N95" s="13">
        <v>15.808800000000002</v>
      </c>
      <c r="O95" s="13">
        <v>14.616607206113098</v>
      </c>
      <c r="P95" s="13">
        <v>25.701800000000002</v>
      </c>
      <c r="Q95" s="191">
        <v>13.095995144308999</v>
      </c>
      <c r="R95" s="13">
        <v>20.979700000000001</v>
      </c>
      <c r="S95" s="191">
        <v>12.983370257915999</v>
      </c>
      <c r="T95" s="13">
        <v>10.050500000000001</v>
      </c>
      <c r="U95" s="191">
        <v>14.3777075767375</v>
      </c>
      <c r="V95" s="13">
        <v>14.7355</v>
      </c>
      <c r="W95" s="191">
        <v>13.7477867734383</v>
      </c>
      <c r="X95" s="13">
        <v>20.240000000000002</v>
      </c>
      <c r="Y95" s="191">
        <v>13.789318181818198</v>
      </c>
      <c r="Z95" s="13">
        <v>15.525799999999998</v>
      </c>
      <c r="AA95" s="191">
        <v>12.422793028378599</v>
      </c>
      <c r="AB95" s="13">
        <v>9.168000000000001</v>
      </c>
      <c r="AC95" s="191">
        <v>13.791993891797599</v>
      </c>
      <c r="AD95" s="13"/>
      <c r="AE95" s="191"/>
      <c r="AF95" s="13">
        <v>9.0027000000000008</v>
      </c>
      <c r="AG95" s="191">
        <v>14.640069090383999</v>
      </c>
      <c r="AH95" s="13">
        <v>19.913800000000002</v>
      </c>
      <c r="AI95" s="191">
        <v>14.999285319727999</v>
      </c>
      <c r="AJ95" s="13">
        <v>16.984200000000001</v>
      </c>
      <c r="AK95" s="191">
        <v>14.4481945572944</v>
      </c>
      <c r="AL95" s="13">
        <v>4.5640000000000001</v>
      </c>
      <c r="AM95" s="191">
        <v>14.345563102541599</v>
      </c>
      <c r="AN95" s="13">
        <v>16.288800000000002</v>
      </c>
      <c r="AO95" s="191">
        <v>15.0786521413487</v>
      </c>
      <c r="AP95" s="13"/>
      <c r="AQ95" s="191"/>
      <c r="AR95" s="13"/>
      <c r="AS95" s="191"/>
      <c r="AT95" s="13"/>
      <c r="AU95" s="191"/>
      <c r="AV95" s="13"/>
      <c r="AW95" s="191"/>
      <c r="AX95" s="13"/>
      <c r="AY95" s="191"/>
      <c r="AZ95" s="13"/>
      <c r="BA95" s="191"/>
      <c r="BB95" s="13"/>
      <c r="BC95" s="191"/>
    </row>
    <row r="96" spans="1:55" s="20" customFormat="1" ht="12.75" customHeight="1">
      <c r="A96" s="1229" t="s">
        <v>5008</v>
      </c>
      <c r="B96" s="1229" t="s">
        <v>5006</v>
      </c>
      <c r="C96" s="1229" t="s">
        <v>5007</v>
      </c>
      <c r="D96" s="13">
        <f t="shared" si="5"/>
        <v>1888.2609000000002</v>
      </c>
      <c r="E96" s="191">
        <f t="shared" si="4"/>
        <v>10.234831165329489</v>
      </c>
      <c r="F96" s="13">
        <v>47.381</v>
      </c>
      <c r="G96" s="191">
        <v>11.558630505898998</v>
      </c>
      <c r="H96" s="13">
        <v>74.604300000000009</v>
      </c>
      <c r="I96" s="191">
        <v>11.4270941219206</v>
      </c>
      <c r="J96" s="13">
        <v>140.3218</v>
      </c>
      <c r="K96" s="191">
        <v>11.027593331898499</v>
      </c>
      <c r="L96" s="13">
        <v>109.29810000000002</v>
      </c>
      <c r="M96" s="191">
        <v>10.958150288065401</v>
      </c>
      <c r="N96" s="13">
        <v>252.79679999999999</v>
      </c>
      <c r="O96" s="13">
        <v>10.131240945296801</v>
      </c>
      <c r="P96" s="13">
        <v>161.39750000000001</v>
      </c>
      <c r="Q96" s="191">
        <v>10.113666370296899</v>
      </c>
      <c r="R96" s="13">
        <v>203.1439</v>
      </c>
      <c r="S96" s="191">
        <v>10.1652952611425</v>
      </c>
      <c r="T96" s="13">
        <v>126.52040000000001</v>
      </c>
      <c r="U96" s="191">
        <v>9.2989133451996704</v>
      </c>
      <c r="V96" s="13">
        <v>191.30880000000002</v>
      </c>
      <c r="W96" s="191">
        <v>10.0796268650475</v>
      </c>
      <c r="X96" s="13">
        <v>41.283699999999996</v>
      </c>
      <c r="Y96" s="191">
        <v>10.169302315441699</v>
      </c>
      <c r="Z96" s="13">
        <v>387.8596</v>
      </c>
      <c r="AA96" s="191">
        <v>8.4093854425673609</v>
      </c>
      <c r="AB96" s="13">
        <v>152.345</v>
      </c>
      <c r="AC96" s="191">
        <v>9.4790751911779214</v>
      </c>
      <c r="AD96" s="13"/>
      <c r="AE96" s="191"/>
      <c r="AF96" s="13">
        <v>29.767299999999999</v>
      </c>
      <c r="AG96" s="191">
        <v>9.75594427442193</v>
      </c>
      <c r="AH96" s="13">
        <v>66.216000000000008</v>
      </c>
      <c r="AI96" s="191">
        <v>10.737116784463002</v>
      </c>
      <c r="AJ96" s="13">
        <v>67.605800000000002</v>
      </c>
      <c r="AK96" s="191">
        <v>10.083462217738699</v>
      </c>
      <c r="AL96" s="13">
        <v>243.04350000000002</v>
      </c>
      <c r="AM96" s="191">
        <v>9.848957923170131</v>
      </c>
      <c r="AN96" s="13">
        <v>75.679000000000002</v>
      </c>
      <c r="AO96" s="191">
        <v>12.513286988464399</v>
      </c>
      <c r="AP96" s="13"/>
      <c r="AQ96" s="191"/>
      <c r="AR96" s="13"/>
      <c r="AS96" s="191"/>
      <c r="AT96" s="13"/>
      <c r="AU96" s="191"/>
      <c r="AV96" s="13"/>
      <c r="AW96" s="191"/>
      <c r="AX96" s="13"/>
      <c r="AY96" s="191"/>
      <c r="AZ96" s="13"/>
      <c r="BA96" s="191"/>
      <c r="BB96" s="13"/>
      <c r="BC96" s="191"/>
    </row>
    <row r="97" spans="1:55" s="20" customFormat="1" ht="12.75" customHeight="1" thickBot="1">
      <c r="A97" s="1230" t="s">
        <v>990</v>
      </c>
      <c r="B97" s="1230" t="s">
        <v>209</v>
      </c>
      <c r="C97" s="1230" t="s">
        <v>991</v>
      </c>
      <c r="D97" s="146">
        <f t="shared" si="5"/>
        <v>3730.3467000000005</v>
      </c>
      <c r="E97" s="208">
        <f t="shared" si="4"/>
        <v>9.3613356850405864</v>
      </c>
      <c r="F97" s="146">
        <v>193.88420000000002</v>
      </c>
      <c r="G97" s="208">
        <v>9.6162684220787504</v>
      </c>
      <c r="H97" s="146">
        <v>271.12970000000001</v>
      </c>
      <c r="I97" s="208">
        <v>9.3184795837564103</v>
      </c>
      <c r="J97" s="146">
        <v>412.08120000000002</v>
      </c>
      <c r="K97" s="208">
        <v>8.8402213520053792</v>
      </c>
      <c r="L97" s="146">
        <v>510.25320000000005</v>
      </c>
      <c r="M97" s="208">
        <v>9.10723967434207</v>
      </c>
      <c r="N97" s="146">
        <v>271.24010000000004</v>
      </c>
      <c r="O97" s="146">
        <v>9.8969345388089707</v>
      </c>
      <c r="P97" s="146">
        <v>335.5806</v>
      </c>
      <c r="Q97" s="208">
        <v>8.7940062744985905</v>
      </c>
      <c r="R97" s="146">
        <v>238.19570000000004</v>
      </c>
      <c r="S97" s="208">
        <v>9.8645668918456497</v>
      </c>
      <c r="T97" s="146">
        <v>238.10770000000005</v>
      </c>
      <c r="U97" s="208">
        <v>8.8751114390672807</v>
      </c>
      <c r="V97" s="146">
        <v>333.99</v>
      </c>
      <c r="W97" s="208">
        <v>9.9970390909907501</v>
      </c>
      <c r="X97" s="146">
        <v>193.77</v>
      </c>
      <c r="Y97" s="208">
        <v>9.6418809722867298</v>
      </c>
      <c r="Z97" s="146">
        <v>321.46660000000003</v>
      </c>
      <c r="AA97" s="208">
        <v>9.20335860708391</v>
      </c>
      <c r="AB97" s="146">
        <v>410.64770000000004</v>
      </c>
      <c r="AC97" s="208">
        <v>9.1809213737225406</v>
      </c>
      <c r="AD97" s="146"/>
      <c r="AE97" s="208"/>
      <c r="AF97" s="146">
        <v>695.32220000000007</v>
      </c>
      <c r="AG97" s="208">
        <v>8.6741681367285608</v>
      </c>
      <c r="AH97" s="146">
        <v>115.64230000000002</v>
      </c>
      <c r="AI97" s="208">
        <v>10.843754257741301</v>
      </c>
      <c r="AJ97" s="146">
        <v>459.11580000000004</v>
      </c>
      <c r="AK97" s="208">
        <v>10.0073937664528</v>
      </c>
      <c r="AL97" s="146">
        <v>286.72820000000002</v>
      </c>
      <c r="AM97" s="208">
        <v>9.8282390500829706</v>
      </c>
      <c r="AN97" s="146">
        <v>248.20510000000002</v>
      </c>
      <c r="AO97" s="208">
        <v>9.8704981082177596</v>
      </c>
      <c r="AP97" s="146"/>
      <c r="AQ97" s="208"/>
      <c r="AR97" s="146"/>
      <c r="AS97" s="208"/>
      <c r="AT97" s="146"/>
      <c r="AU97" s="208"/>
      <c r="AV97" s="146"/>
      <c r="AW97" s="208"/>
      <c r="AX97" s="146"/>
      <c r="AY97" s="208"/>
      <c r="AZ97" s="146"/>
      <c r="BA97" s="208"/>
      <c r="BB97" s="146"/>
      <c r="BC97" s="208"/>
    </row>
    <row r="98" spans="1:55" s="20" customFormat="1" ht="5.0999999999999996" customHeight="1">
      <c r="A98" s="95"/>
      <c r="B98" s="95"/>
      <c r="C98" s="95"/>
      <c r="D98" s="95"/>
      <c r="E98" s="95"/>
      <c r="F98" s="95"/>
      <c r="G98" s="212"/>
      <c r="H98" s="212"/>
      <c r="I98" s="212"/>
      <c r="J98" s="212"/>
      <c r="K98" s="212"/>
      <c r="L98" s="212"/>
      <c r="M98" s="212"/>
      <c r="N98" s="212"/>
      <c r="O98" s="212"/>
      <c r="P98" s="212"/>
      <c r="Q98" s="212"/>
      <c r="R98" s="212"/>
      <c r="S98" s="212"/>
      <c r="T98" s="212"/>
      <c r="U98" s="212"/>
      <c r="V98" s="212"/>
      <c r="W98" s="212"/>
      <c r="X98" s="212"/>
      <c r="Y98" s="212"/>
      <c r="Z98" s="212"/>
      <c r="AA98" s="212"/>
      <c r="AB98" s="212"/>
      <c r="AC98" s="95"/>
      <c r="AD98" s="95"/>
      <c r="AE98" s="95"/>
      <c r="AF98" s="95"/>
      <c r="AG98" s="212"/>
      <c r="AH98" s="212"/>
      <c r="AI98" s="212"/>
      <c r="AJ98" s="212"/>
      <c r="AK98" s="212"/>
      <c r="AL98" s="212"/>
      <c r="AM98" s="212"/>
      <c r="AN98" s="212"/>
      <c r="AO98" s="212"/>
      <c r="AP98" s="212"/>
      <c r="AQ98" s="212"/>
      <c r="AR98" s="212"/>
      <c r="AS98" s="212"/>
      <c r="AT98" s="212"/>
      <c r="AU98" s="212"/>
      <c r="AV98" s="212"/>
      <c r="AW98" s="212"/>
      <c r="AX98" s="212"/>
      <c r="AY98" s="212"/>
      <c r="AZ98" s="212"/>
      <c r="BA98" s="212"/>
      <c r="BB98" s="212"/>
      <c r="BC98" s="95"/>
    </row>
    <row r="99" spans="1:55" s="20" customFormat="1" ht="12.75" customHeight="1">
      <c r="A99" s="95" t="s">
        <v>2543</v>
      </c>
      <c r="B99" s="95" t="s">
        <v>2544</v>
      </c>
      <c r="C99" s="95" t="s">
        <v>2545</v>
      </c>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row>
  </sheetData>
  <mergeCells count="31">
    <mergeCell ref="A6:A10"/>
    <mergeCell ref="B6:B10"/>
    <mergeCell ref="C6:C10"/>
    <mergeCell ref="F6:AC6"/>
    <mergeCell ref="F7:G7"/>
    <mergeCell ref="H7:I7"/>
    <mergeCell ref="J7:K7"/>
    <mergeCell ref="L7:M7"/>
    <mergeCell ref="N7:O7"/>
    <mergeCell ref="AB7:AC7"/>
    <mergeCell ref="P7:Q7"/>
    <mergeCell ref="R7:S7"/>
    <mergeCell ref="T7:U7"/>
    <mergeCell ref="V7:W7"/>
    <mergeCell ref="X7:Y7"/>
    <mergeCell ref="Z7:AA7"/>
    <mergeCell ref="D6:E7"/>
    <mergeCell ref="AD6:AE7"/>
    <mergeCell ref="AF6:BC6"/>
    <mergeCell ref="AF7:AG7"/>
    <mergeCell ref="AH7:AI7"/>
    <mergeCell ref="AJ7:AK7"/>
    <mergeCell ref="AL7:AM7"/>
    <mergeCell ref="AN7:AO7"/>
    <mergeCell ref="AP7:AQ7"/>
    <mergeCell ref="AR7:AS7"/>
    <mergeCell ref="AT7:AU7"/>
    <mergeCell ref="AV7:AW7"/>
    <mergeCell ref="AX7:AY7"/>
    <mergeCell ref="AZ7:BA7"/>
    <mergeCell ref="BB7:BC7"/>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11"/>
  <sheetViews>
    <sheetView zoomScale="80" zoomScaleNormal="80" workbookViewId="0">
      <pane xSplit="3" ySplit="10" topLeftCell="AB11"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55" width="14.5703125" style="24" customWidth="1"/>
    <col min="56" max="16384" width="9.140625" style="24"/>
  </cols>
  <sheetData>
    <row r="1" spans="1:55" ht="15" customHeight="1">
      <c r="A1" s="49" t="s">
        <v>595</v>
      </c>
      <c r="B1" s="234" t="s">
        <v>202</v>
      </c>
      <c r="C1" s="49" t="s">
        <v>596</v>
      </c>
      <c r="G1" s="337"/>
      <c r="H1" s="337"/>
      <c r="I1" s="337"/>
      <c r="J1" s="337"/>
      <c r="K1" s="337"/>
      <c r="L1" s="337"/>
      <c r="M1" s="337"/>
      <c r="N1" s="337"/>
      <c r="O1" s="337"/>
      <c r="P1" s="337"/>
      <c r="Q1" s="337"/>
      <c r="R1" s="337"/>
      <c r="S1" s="337"/>
      <c r="T1" s="337"/>
      <c r="U1" s="337"/>
      <c r="V1" s="337"/>
      <c r="W1" s="337"/>
      <c r="X1" s="337"/>
      <c r="AG1" s="337"/>
      <c r="AH1" s="337"/>
      <c r="AI1" s="337"/>
      <c r="AJ1" s="337"/>
      <c r="AK1" s="337"/>
      <c r="AL1" s="337"/>
      <c r="AM1" s="337"/>
      <c r="AN1" s="337"/>
      <c r="AO1" s="337"/>
      <c r="AP1" s="337"/>
      <c r="AQ1" s="337"/>
      <c r="AR1" s="337"/>
      <c r="AS1" s="337"/>
      <c r="AT1" s="337"/>
      <c r="AU1" s="337"/>
      <c r="AV1" s="337"/>
      <c r="AW1" s="337"/>
      <c r="AX1" s="337"/>
    </row>
    <row r="2" spans="1:55" ht="5.0999999999999996" customHeight="1">
      <c r="A2" s="49"/>
      <c r="B2" s="49"/>
      <c r="C2" s="49"/>
    </row>
    <row r="3" spans="1:55" s="82" customFormat="1" ht="18.75" customHeight="1">
      <c r="A3" s="86" t="s">
        <v>4975</v>
      </c>
      <c r="B3" s="86" t="s">
        <v>4816</v>
      </c>
      <c r="C3" s="86" t="s">
        <v>4817</v>
      </c>
      <c r="D3" s="846"/>
      <c r="E3" s="846"/>
      <c r="F3" s="846"/>
      <c r="G3" s="846"/>
      <c r="H3" s="846"/>
      <c r="I3" s="846"/>
      <c r="J3" s="846"/>
      <c r="K3" s="846"/>
      <c r="L3" s="846"/>
      <c r="M3" s="846"/>
      <c r="N3" s="846"/>
      <c r="O3" s="846"/>
      <c r="P3" s="846"/>
      <c r="Q3" s="846"/>
      <c r="R3" s="846"/>
      <c r="S3" s="846"/>
      <c r="T3" s="846"/>
      <c r="U3" s="846"/>
      <c r="V3" s="846"/>
      <c r="W3" s="846"/>
      <c r="X3" s="846"/>
      <c r="AD3" s="846"/>
      <c r="AE3" s="846"/>
      <c r="AF3" s="846"/>
      <c r="AG3" s="846"/>
      <c r="AH3" s="846"/>
      <c r="AI3" s="846"/>
      <c r="AJ3" s="846"/>
      <c r="AK3" s="846"/>
      <c r="AL3" s="846"/>
      <c r="AM3" s="846"/>
      <c r="AN3" s="846"/>
      <c r="AO3" s="846"/>
      <c r="AP3" s="846"/>
      <c r="AQ3" s="846"/>
      <c r="AR3" s="846"/>
      <c r="AS3" s="846"/>
      <c r="AT3" s="846"/>
      <c r="AU3" s="846"/>
      <c r="AV3" s="846"/>
      <c r="AW3" s="846"/>
      <c r="AX3" s="846"/>
    </row>
    <row r="4" spans="1:55" s="20" customFormat="1" ht="5.0999999999999996" customHeight="1">
      <c r="A4" s="227"/>
      <c r="B4" s="227"/>
      <c r="C4" s="227"/>
    </row>
    <row r="5" spans="1:55" s="20" customFormat="1" ht="12.75" customHeight="1" thickBot="1">
      <c r="A5" s="54" t="s">
        <v>3155</v>
      </c>
      <c r="B5" s="54" t="s">
        <v>3155</v>
      </c>
      <c r="C5" s="54" t="s">
        <v>3156</v>
      </c>
      <c r="D5" s="847"/>
      <c r="E5" s="847"/>
      <c r="F5" s="847"/>
      <c r="G5" s="847"/>
      <c r="H5" s="847"/>
      <c r="I5" s="847"/>
      <c r="J5" s="847"/>
      <c r="K5" s="847"/>
      <c r="L5" s="847"/>
      <c r="M5" s="847"/>
      <c r="N5" s="847"/>
      <c r="O5" s="847"/>
      <c r="P5" s="847"/>
      <c r="Q5" s="847"/>
      <c r="R5" s="847"/>
      <c r="S5" s="847"/>
      <c r="T5" s="847"/>
      <c r="U5" s="847"/>
      <c r="V5" s="847"/>
      <c r="W5" s="847"/>
      <c r="X5" s="847"/>
      <c r="Y5" s="213"/>
      <c r="Z5" s="213"/>
      <c r="AA5" s="213"/>
      <c r="AB5" s="213"/>
      <c r="AC5" s="30"/>
      <c r="AD5" s="847"/>
      <c r="AE5" s="847"/>
      <c r="AF5" s="847"/>
      <c r="AG5" s="847"/>
      <c r="AH5" s="847"/>
      <c r="AI5" s="847"/>
      <c r="AJ5" s="847"/>
      <c r="AK5" s="847"/>
      <c r="AL5" s="847"/>
      <c r="AM5" s="847"/>
      <c r="AN5" s="847"/>
      <c r="AO5" s="847"/>
      <c r="AP5" s="847"/>
      <c r="AQ5" s="847"/>
      <c r="AR5" s="847"/>
      <c r="AS5" s="847"/>
      <c r="AT5" s="847"/>
      <c r="AU5" s="847"/>
      <c r="AV5" s="847"/>
      <c r="AW5" s="847"/>
      <c r="AX5" s="847"/>
      <c r="AY5" s="213"/>
      <c r="AZ5" s="213"/>
      <c r="BA5" s="213"/>
      <c r="BB5" s="213"/>
      <c r="BC5" s="30"/>
    </row>
    <row r="6" spans="1:55" s="22" customFormat="1" ht="17.100000000000001" customHeight="1">
      <c r="A6" s="1445"/>
      <c r="B6" s="1471"/>
      <c r="C6" s="1471"/>
      <c r="D6" s="1457">
        <v>2018</v>
      </c>
      <c r="E6" s="1458"/>
      <c r="F6" s="1469" t="s">
        <v>3862</v>
      </c>
      <c r="G6" s="1469"/>
      <c r="H6" s="1469"/>
      <c r="I6" s="1469"/>
      <c r="J6" s="1469"/>
      <c r="K6" s="1469"/>
      <c r="L6" s="1469"/>
      <c r="M6" s="1469"/>
      <c r="N6" s="1469"/>
      <c r="O6" s="1469"/>
      <c r="P6" s="1469"/>
      <c r="Q6" s="1469"/>
      <c r="R6" s="1469"/>
      <c r="S6" s="1469"/>
      <c r="T6" s="1469"/>
      <c r="U6" s="1469"/>
      <c r="V6" s="1469"/>
      <c r="W6" s="1469"/>
      <c r="X6" s="1469"/>
      <c r="Y6" s="1469"/>
      <c r="Z6" s="1469"/>
      <c r="AA6" s="1469"/>
      <c r="AB6" s="1469"/>
      <c r="AC6" s="1470"/>
      <c r="AD6" s="1457">
        <v>2019</v>
      </c>
      <c r="AE6" s="1458"/>
      <c r="AF6" s="1469" t="s">
        <v>5516</v>
      </c>
      <c r="AG6" s="1469"/>
      <c r="AH6" s="1469"/>
      <c r="AI6" s="1469"/>
      <c r="AJ6" s="1469"/>
      <c r="AK6" s="1469"/>
      <c r="AL6" s="1469"/>
      <c r="AM6" s="1469"/>
      <c r="AN6" s="1469"/>
      <c r="AO6" s="1469"/>
      <c r="AP6" s="1469"/>
      <c r="AQ6" s="1469"/>
      <c r="AR6" s="1469"/>
      <c r="AS6" s="1469"/>
      <c r="AT6" s="1469"/>
      <c r="AU6" s="1469"/>
      <c r="AV6" s="1469"/>
      <c r="AW6" s="1469"/>
      <c r="AX6" s="1469"/>
      <c r="AY6" s="1469"/>
      <c r="AZ6" s="1469"/>
      <c r="BA6" s="1469"/>
      <c r="BB6" s="1469"/>
      <c r="BC6" s="1470"/>
    </row>
    <row r="7" spans="1:55" s="22" customFormat="1" ht="17.100000000000001" customHeight="1">
      <c r="A7" s="1465"/>
      <c r="B7" s="1472"/>
      <c r="C7" s="1472"/>
      <c r="D7" s="1459"/>
      <c r="E7" s="1460"/>
      <c r="F7" s="1468" t="s">
        <v>777</v>
      </c>
      <c r="G7" s="1468"/>
      <c r="H7" s="1468" t="s">
        <v>778</v>
      </c>
      <c r="I7" s="1468"/>
      <c r="J7" s="1468" t="s">
        <v>779</v>
      </c>
      <c r="K7" s="1468"/>
      <c r="L7" s="1468" t="s">
        <v>780</v>
      </c>
      <c r="M7" s="1468"/>
      <c r="N7" s="1468" t="s">
        <v>781</v>
      </c>
      <c r="O7" s="1468"/>
      <c r="P7" s="1468" t="s">
        <v>782</v>
      </c>
      <c r="Q7" s="1468"/>
      <c r="R7" s="1468" t="s">
        <v>783</v>
      </c>
      <c r="S7" s="1468"/>
      <c r="T7" s="1468" t="s">
        <v>784</v>
      </c>
      <c r="U7" s="1468"/>
      <c r="V7" s="1468" t="s">
        <v>785</v>
      </c>
      <c r="W7" s="1468"/>
      <c r="X7" s="1468" t="s">
        <v>786</v>
      </c>
      <c r="Y7" s="1468"/>
      <c r="Z7" s="1468" t="s">
        <v>787</v>
      </c>
      <c r="AA7" s="1468"/>
      <c r="AB7" s="1468" t="s">
        <v>788</v>
      </c>
      <c r="AC7" s="1468"/>
      <c r="AD7" s="1459"/>
      <c r="AE7" s="1460"/>
      <c r="AF7" s="1468" t="s">
        <v>777</v>
      </c>
      <c r="AG7" s="1468"/>
      <c r="AH7" s="1468" t="s">
        <v>778</v>
      </c>
      <c r="AI7" s="1468"/>
      <c r="AJ7" s="1468" t="s">
        <v>779</v>
      </c>
      <c r="AK7" s="1468"/>
      <c r="AL7" s="1468" t="s">
        <v>780</v>
      </c>
      <c r="AM7" s="1468"/>
      <c r="AN7" s="1468" t="s">
        <v>781</v>
      </c>
      <c r="AO7" s="1468"/>
      <c r="AP7" s="1468" t="s">
        <v>782</v>
      </c>
      <c r="AQ7" s="1468"/>
      <c r="AR7" s="1468" t="s">
        <v>783</v>
      </c>
      <c r="AS7" s="1468"/>
      <c r="AT7" s="1468" t="s">
        <v>784</v>
      </c>
      <c r="AU7" s="1468"/>
      <c r="AV7" s="1468" t="s">
        <v>785</v>
      </c>
      <c r="AW7" s="1468"/>
      <c r="AX7" s="1468" t="s">
        <v>786</v>
      </c>
      <c r="AY7" s="1468"/>
      <c r="AZ7" s="1468" t="s">
        <v>787</v>
      </c>
      <c r="BA7" s="1468"/>
      <c r="BB7" s="1468" t="s">
        <v>788</v>
      </c>
      <c r="BC7" s="1468"/>
    </row>
    <row r="8" spans="1:55" s="22" customFormat="1" ht="51">
      <c r="A8" s="1465"/>
      <c r="B8" s="1472"/>
      <c r="C8" s="1472"/>
      <c r="D8" s="1174" t="s">
        <v>4201</v>
      </c>
      <c r="E8" s="1174" t="s">
        <v>4202</v>
      </c>
      <c r="F8" s="1174" t="s">
        <v>4201</v>
      </c>
      <c r="G8" s="1174" t="s">
        <v>4202</v>
      </c>
      <c r="H8" s="1174" t="s">
        <v>4201</v>
      </c>
      <c r="I8" s="1174" t="s">
        <v>4202</v>
      </c>
      <c r="J8" s="1174" t="s">
        <v>4201</v>
      </c>
      <c r="K8" s="1174" t="s">
        <v>4202</v>
      </c>
      <c r="L8" s="1174" t="s">
        <v>4201</v>
      </c>
      <c r="M8" s="1174" t="s">
        <v>4202</v>
      </c>
      <c r="N8" s="1174" t="s">
        <v>4201</v>
      </c>
      <c r="O8" s="1174" t="s">
        <v>4202</v>
      </c>
      <c r="P8" s="1174" t="s">
        <v>4201</v>
      </c>
      <c r="Q8" s="1174" t="s">
        <v>4202</v>
      </c>
      <c r="R8" s="1174" t="s">
        <v>4201</v>
      </c>
      <c r="S8" s="1174" t="s">
        <v>4202</v>
      </c>
      <c r="T8" s="1174" t="s">
        <v>4201</v>
      </c>
      <c r="U8" s="1174" t="s">
        <v>4202</v>
      </c>
      <c r="V8" s="1174" t="s">
        <v>4201</v>
      </c>
      <c r="W8" s="1174" t="s">
        <v>4202</v>
      </c>
      <c r="X8" s="1174" t="s">
        <v>4201</v>
      </c>
      <c r="Y8" s="1174" t="s">
        <v>4202</v>
      </c>
      <c r="Z8" s="1174" t="s">
        <v>4201</v>
      </c>
      <c r="AA8" s="1174" t="s">
        <v>4202</v>
      </c>
      <c r="AB8" s="1174" t="s">
        <v>4201</v>
      </c>
      <c r="AC8" s="1174" t="s">
        <v>4202</v>
      </c>
      <c r="AD8" s="1174" t="s">
        <v>4201</v>
      </c>
      <c r="AE8" s="1174" t="s">
        <v>4202</v>
      </c>
      <c r="AF8" s="1174" t="s">
        <v>4201</v>
      </c>
      <c r="AG8" s="1174" t="s">
        <v>4202</v>
      </c>
      <c r="AH8" s="1174" t="s">
        <v>4201</v>
      </c>
      <c r="AI8" s="1174" t="s">
        <v>4202</v>
      </c>
      <c r="AJ8" s="1174" t="s">
        <v>4201</v>
      </c>
      <c r="AK8" s="1174" t="s">
        <v>4202</v>
      </c>
      <c r="AL8" s="1174" t="s">
        <v>4201</v>
      </c>
      <c r="AM8" s="1174" t="s">
        <v>4202</v>
      </c>
      <c r="AN8" s="1174" t="s">
        <v>4201</v>
      </c>
      <c r="AO8" s="1174" t="s">
        <v>4202</v>
      </c>
      <c r="AP8" s="1174" t="s">
        <v>4201</v>
      </c>
      <c r="AQ8" s="1174" t="s">
        <v>4202</v>
      </c>
      <c r="AR8" s="1174" t="s">
        <v>4201</v>
      </c>
      <c r="AS8" s="1174" t="s">
        <v>4202</v>
      </c>
      <c r="AT8" s="1174" t="s">
        <v>4201</v>
      </c>
      <c r="AU8" s="1174" t="s">
        <v>4202</v>
      </c>
      <c r="AV8" s="1174" t="s">
        <v>4201</v>
      </c>
      <c r="AW8" s="1174" t="s">
        <v>4202</v>
      </c>
      <c r="AX8" s="1174" t="s">
        <v>4201</v>
      </c>
      <c r="AY8" s="1174" t="s">
        <v>4202</v>
      </c>
      <c r="AZ8" s="1174" t="s">
        <v>4201</v>
      </c>
      <c r="BA8" s="1174" t="s">
        <v>4202</v>
      </c>
      <c r="BB8" s="1174" t="s">
        <v>4201</v>
      </c>
      <c r="BC8" s="1174" t="s">
        <v>4202</v>
      </c>
    </row>
    <row r="9" spans="1:55" s="22" customFormat="1" ht="25.5">
      <c r="A9" s="1465"/>
      <c r="B9" s="1472"/>
      <c r="C9" s="1472"/>
      <c r="D9" s="1174" t="s">
        <v>4200</v>
      </c>
      <c r="E9" s="1174" t="s">
        <v>4199</v>
      </c>
      <c r="F9" s="1174" t="s">
        <v>4200</v>
      </c>
      <c r="G9" s="1174" t="s">
        <v>4199</v>
      </c>
      <c r="H9" s="1174" t="s">
        <v>4200</v>
      </c>
      <c r="I9" s="1174" t="s">
        <v>4199</v>
      </c>
      <c r="J9" s="1174" t="s">
        <v>4200</v>
      </c>
      <c r="K9" s="1174" t="s">
        <v>4199</v>
      </c>
      <c r="L9" s="1174" t="s">
        <v>4200</v>
      </c>
      <c r="M9" s="1174" t="s">
        <v>4199</v>
      </c>
      <c r="N9" s="1174" t="s">
        <v>4200</v>
      </c>
      <c r="O9" s="1174" t="s">
        <v>4199</v>
      </c>
      <c r="P9" s="1174" t="s">
        <v>4200</v>
      </c>
      <c r="Q9" s="1174" t="s">
        <v>4199</v>
      </c>
      <c r="R9" s="1174" t="s">
        <v>4200</v>
      </c>
      <c r="S9" s="1174" t="s">
        <v>4199</v>
      </c>
      <c r="T9" s="1174" t="s">
        <v>4200</v>
      </c>
      <c r="U9" s="1174" t="s">
        <v>4199</v>
      </c>
      <c r="V9" s="1174" t="s">
        <v>4200</v>
      </c>
      <c r="W9" s="1174" t="s">
        <v>4199</v>
      </c>
      <c r="X9" s="1174" t="s">
        <v>4200</v>
      </c>
      <c r="Y9" s="1174" t="s">
        <v>4199</v>
      </c>
      <c r="Z9" s="1174" t="s">
        <v>4200</v>
      </c>
      <c r="AA9" s="1174" t="s">
        <v>4199</v>
      </c>
      <c r="AB9" s="1174" t="s">
        <v>4200</v>
      </c>
      <c r="AC9" s="1174" t="s">
        <v>4199</v>
      </c>
      <c r="AD9" s="1174" t="s">
        <v>4200</v>
      </c>
      <c r="AE9" s="1174" t="s">
        <v>4199</v>
      </c>
      <c r="AF9" s="1174" t="s">
        <v>4200</v>
      </c>
      <c r="AG9" s="1174" t="s">
        <v>4199</v>
      </c>
      <c r="AH9" s="1174" t="s">
        <v>4200</v>
      </c>
      <c r="AI9" s="1174" t="s">
        <v>4199</v>
      </c>
      <c r="AJ9" s="1174" t="s">
        <v>4200</v>
      </c>
      <c r="AK9" s="1174" t="s">
        <v>4199</v>
      </c>
      <c r="AL9" s="1174" t="s">
        <v>4200</v>
      </c>
      <c r="AM9" s="1174" t="s">
        <v>4199</v>
      </c>
      <c r="AN9" s="1174" t="s">
        <v>4200</v>
      </c>
      <c r="AO9" s="1174" t="s">
        <v>4199</v>
      </c>
      <c r="AP9" s="1174" t="s">
        <v>4200</v>
      </c>
      <c r="AQ9" s="1174" t="s">
        <v>4199</v>
      </c>
      <c r="AR9" s="1174" t="s">
        <v>4200</v>
      </c>
      <c r="AS9" s="1174" t="s">
        <v>4199</v>
      </c>
      <c r="AT9" s="1174" t="s">
        <v>4200</v>
      </c>
      <c r="AU9" s="1174" t="s">
        <v>4199</v>
      </c>
      <c r="AV9" s="1174" t="s">
        <v>4200</v>
      </c>
      <c r="AW9" s="1174" t="s">
        <v>4199</v>
      </c>
      <c r="AX9" s="1174" t="s">
        <v>4200</v>
      </c>
      <c r="AY9" s="1174" t="s">
        <v>4199</v>
      </c>
      <c r="AZ9" s="1174" t="s">
        <v>4200</v>
      </c>
      <c r="BA9" s="1174" t="s">
        <v>4199</v>
      </c>
      <c r="BB9" s="1174" t="s">
        <v>4200</v>
      </c>
      <c r="BC9" s="1174" t="s">
        <v>4199</v>
      </c>
    </row>
    <row r="10" spans="1:55" s="22" customFormat="1" ht="39" thickBot="1">
      <c r="A10" s="1446"/>
      <c r="B10" s="1473"/>
      <c r="C10" s="1473"/>
      <c r="D10" s="1175" t="s">
        <v>4203</v>
      </c>
      <c r="E10" s="1175" t="s">
        <v>4204</v>
      </c>
      <c r="F10" s="1175" t="s">
        <v>4203</v>
      </c>
      <c r="G10" s="1175" t="s">
        <v>4204</v>
      </c>
      <c r="H10" s="1175" t="s">
        <v>4203</v>
      </c>
      <c r="I10" s="1175" t="s">
        <v>4204</v>
      </c>
      <c r="J10" s="1175" t="s">
        <v>4203</v>
      </c>
      <c r="K10" s="1175" t="s">
        <v>4204</v>
      </c>
      <c r="L10" s="1175" t="s">
        <v>4203</v>
      </c>
      <c r="M10" s="1175" t="s">
        <v>4204</v>
      </c>
      <c r="N10" s="1175" t="s">
        <v>4203</v>
      </c>
      <c r="O10" s="1175" t="s">
        <v>4204</v>
      </c>
      <c r="P10" s="1175" t="s">
        <v>4203</v>
      </c>
      <c r="Q10" s="1175" t="s">
        <v>4204</v>
      </c>
      <c r="R10" s="1175" t="s">
        <v>4203</v>
      </c>
      <c r="S10" s="1175" t="s">
        <v>4204</v>
      </c>
      <c r="T10" s="1175" t="s">
        <v>4203</v>
      </c>
      <c r="U10" s="1175" t="s">
        <v>4204</v>
      </c>
      <c r="V10" s="1175" t="s">
        <v>4203</v>
      </c>
      <c r="W10" s="1175" t="s">
        <v>4204</v>
      </c>
      <c r="X10" s="1175" t="s">
        <v>4203</v>
      </c>
      <c r="Y10" s="1175" t="s">
        <v>4204</v>
      </c>
      <c r="Z10" s="1175" t="s">
        <v>4203</v>
      </c>
      <c r="AA10" s="1175" t="s">
        <v>4204</v>
      </c>
      <c r="AB10" s="1175" t="s">
        <v>4203</v>
      </c>
      <c r="AC10" s="1175" t="s">
        <v>4204</v>
      </c>
      <c r="AD10" s="1175" t="s">
        <v>4203</v>
      </c>
      <c r="AE10" s="1175" t="s">
        <v>4204</v>
      </c>
      <c r="AF10" s="1175" t="s">
        <v>4203</v>
      </c>
      <c r="AG10" s="1175" t="s">
        <v>4204</v>
      </c>
      <c r="AH10" s="1175" t="s">
        <v>4203</v>
      </c>
      <c r="AI10" s="1175" t="s">
        <v>4204</v>
      </c>
      <c r="AJ10" s="1175" t="s">
        <v>4203</v>
      </c>
      <c r="AK10" s="1175" t="s">
        <v>4204</v>
      </c>
      <c r="AL10" s="1175" t="s">
        <v>4203</v>
      </c>
      <c r="AM10" s="1175" t="s">
        <v>4204</v>
      </c>
      <c r="AN10" s="1175" t="s">
        <v>4203</v>
      </c>
      <c r="AO10" s="1175" t="s">
        <v>4204</v>
      </c>
      <c r="AP10" s="1175" t="s">
        <v>4203</v>
      </c>
      <c r="AQ10" s="1175" t="s">
        <v>4204</v>
      </c>
      <c r="AR10" s="1175" t="s">
        <v>4203</v>
      </c>
      <c r="AS10" s="1175" t="s">
        <v>4204</v>
      </c>
      <c r="AT10" s="1175" t="s">
        <v>4203</v>
      </c>
      <c r="AU10" s="1175" t="s">
        <v>4204</v>
      </c>
      <c r="AV10" s="1175" t="s">
        <v>4203</v>
      </c>
      <c r="AW10" s="1175" t="s">
        <v>4204</v>
      </c>
      <c r="AX10" s="1175" t="s">
        <v>4203</v>
      </c>
      <c r="AY10" s="1175" t="s">
        <v>4204</v>
      </c>
      <c r="AZ10" s="1175" t="s">
        <v>4203</v>
      </c>
      <c r="BA10" s="1175" t="s">
        <v>4204</v>
      </c>
      <c r="BB10" s="1175" t="s">
        <v>4203</v>
      </c>
      <c r="BC10" s="1175" t="s">
        <v>4204</v>
      </c>
    </row>
    <row r="11" spans="1:55" s="22" customFormat="1" ht="5.0999999999999996" customHeight="1">
      <c r="A11" s="1187"/>
      <c r="B11" s="1187"/>
      <c r="C11" s="1187"/>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row>
    <row r="12" spans="1:55" s="27" customFormat="1" ht="12.75" customHeight="1">
      <c r="A12" s="515" t="s">
        <v>955</v>
      </c>
      <c r="B12" s="515" t="s">
        <v>203</v>
      </c>
      <c r="C12" s="515" t="s">
        <v>975</v>
      </c>
      <c r="D12" s="61">
        <f>AB12</f>
        <v>127882.06389999999</v>
      </c>
      <c r="E12" s="871">
        <f>AC12</f>
        <v>14.986518092745598</v>
      </c>
      <c r="F12" s="61">
        <v>107053.2567</v>
      </c>
      <c r="G12" s="871">
        <v>15.834374715953899</v>
      </c>
      <c r="H12" s="61">
        <v>107885.9241</v>
      </c>
      <c r="I12" s="871">
        <v>15.704033380555698</v>
      </c>
      <c r="J12" s="61">
        <v>110647.10400000001</v>
      </c>
      <c r="K12" s="871">
        <v>15.529677661504799</v>
      </c>
      <c r="L12" s="61">
        <v>114720.4951</v>
      </c>
      <c r="M12" s="871">
        <v>15.397230546776097</v>
      </c>
      <c r="N12" s="61">
        <v>116548.8925</v>
      </c>
      <c r="O12" s="871">
        <v>15.385595710788101</v>
      </c>
      <c r="P12" s="61">
        <v>119556.4933</v>
      </c>
      <c r="Q12" s="871">
        <v>15.160135387543999</v>
      </c>
      <c r="R12" s="61">
        <v>121165.0724</v>
      </c>
      <c r="S12" s="871">
        <v>15.121183838272497</v>
      </c>
      <c r="T12" s="61">
        <v>123412.50440000002</v>
      </c>
      <c r="U12" s="871">
        <v>15.0702101987973</v>
      </c>
      <c r="V12" s="61">
        <v>123875.0309</v>
      </c>
      <c r="W12" s="871">
        <v>15.122498384216298</v>
      </c>
      <c r="X12" s="61">
        <v>125063.5073</v>
      </c>
      <c r="Y12" s="871">
        <v>15.149759726049201</v>
      </c>
      <c r="Z12" s="61">
        <v>126038.70439999999</v>
      </c>
      <c r="AA12" s="871">
        <v>15.071815455023</v>
      </c>
      <c r="AB12" s="61">
        <v>127882.06389999999</v>
      </c>
      <c r="AC12" s="871">
        <v>14.986518092745598</v>
      </c>
      <c r="AD12" s="61"/>
      <c r="AE12" s="871"/>
      <c r="AF12" s="61">
        <v>126406.37089999999</v>
      </c>
      <c r="AG12" s="871">
        <v>14.928264981144201</v>
      </c>
      <c r="AH12" s="61">
        <v>127245.4115</v>
      </c>
      <c r="AI12" s="871">
        <v>14.879020731525598</v>
      </c>
      <c r="AJ12" s="61">
        <v>130628.68269999999</v>
      </c>
      <c r="AK12" s="871">
        <v>14.7979454660075</v>
      </c>
      <c r="AL12" s="61">
        <v>134294.20019999999</v>
      </c>
      <c r="AM12" s="871">
        <v>14.765755426122999</v>
      </c>
      <c r="AN12" s="61">
        <v>136403.8743</v>
      </c>
      <c r="AO12" s="871">
        <v>14.7662884693005</v>
      </c>
      <c r="AP12" s="61"/>
      <c r="AQ12" s="871"/>
      <c r="AR12" s="61"/>
      <c r="AS12" s="871"/>
      <c r="AT12" s="61"/>
      <c r="AU12" s="871"/>
      <c r="AV12" s="61"/>
      <c r="AW12" s="871"/>
      <c r="AX12" s="61"/>
      <c r="AY12" s="871"/>
      <c r="AZ12" s="61"/>
      <c r="BA12" s="871"/>
      <c r="BB12" s="61"/>
      <c r="BC12" s="871"/>
    </row>
    <row r="13" spans="1:55" s="27" customFormat="1" ht="12.75" customHeight="1">
      <c r="A13" s="516" t="s">
        <v>723</v>
      </c>
      <c r="B13" s="516" t="s">
        <v>40</v>
      </c>
      <c r="C13" s="516" t="s">
        <v>724</v>
      </c>
      <c r="D13" s="44"/>
      <c r="E13" s="1188"/>
      <c r="F13" s="44"/>
      <c r="G13" s="1188"/>
      <c r="H13" s="44"/>
      <c r="I13" s="1188"/>
      <c r="J13" s="44"/>
      <c r="K13" s="1188"/>
      <c r="L13" s="44"/>
      <c r="M13" s="1188"/>
      <c r="N13" s="44"/>
      <c r="O13" s="1188"/>
      <c r="P13" s="44"/>
      <c r="Q13" s="1188"/>
      <c r="R13" s="44"/>
      <c r="S13" s="1188"/>
      <c r="T13" s="44"/>
      <c r="U13" s="1188"/>
      <c r="V13" s="44"/>
      <c r="W13" s="1188"/>
      <c r="X13" s="44"/>
      <c r="Y13" s="1188"/>
      <c r="Z13" s="44"/>
      <c r="AA13" s="1188"/>
      <c r="AB13" s="44"/>
      <c r="AC13" s="1188"/>
      <c r="AD13" s="44"/>
      <c r="AE13" s="1188"/>
      <c r="AF13" s="44"/>
      <c r="AG13" s="1188"/>
      <c r="AH13" s="44"/>
      <c r="AI13" s="1188"/>
      <c r="AJ13" s="44"/>
      <c r="AK13" s="1188"/>
      <c r="AL13" s="44"/>
      <c r="AM13" s="1188"/>
      <c r="AN13" s="44"/>
      <c r="AO13" s="1188"/>
      <c r="AP13" s="44"/>
      <c r="AQ13" s="1188"/>
      <c r="AR13" s="44"/>
      <c r="AS13" s="1188"/>
      <c r="AT13" s="44"/>
      <c r="AU13" s="1188"/>
      <c r="AV13" s="44"/>
      <c r="AW13" s="1188"/>
      <c r="AX13" s="44"/>
      <c r="AY13" s="1188"/>
      <c r="AZ13" s="44"/>
      <c r="BA13" s="1188"/>
      <c r="BB13" s="44"/>
      <c r="BC13" s="1188"/>
    </row>
    <row r="14" spans="1:55" s="20" customFormat="1" ht="12.75" customHeight="1">
      <c r="A14" s="452" t="s">
        <v>976</v>
      </c>
      <c r="B14" s="452" t="s">
        <v>204</v>
      </c>
      <c r="C14" s="452" t="s">
        <v>977</v>
      </c>
      <c r="D14" s="13">
        <f t="shared" ref="D14:D24" si="0">AB14</f>
        <v>11507.406000000001</v>
      </c>
      <c r="E14" s="191">
        <f t="shared" ref="E14:E24" si="1">AC14</f>
        <v>10.343216863991803</v>
      </c>
      <c r="F14" s="13">
        <v>10148.7631</v>
      </c>
      <c r="G14" s="191">
        <v>11.074063668901699</v>
      </c>
      <c r="H14" s="13">
        <v>10193.6268</v>
      </c>
      <c r="I14" s="191">
        <v>11.0236889949709</v>
      </c>
      <c r="J14" s="13">
        <v>10141.186400000001</v>
      </c>
      <c r="K14" s="191">
        <v>11.004680592105098</v>
      </c>
      <c r="L14" s="13">
        <v>10345.443499999999</v>
      </c>
      <c r="M14" s="191">
        <v>10.943440043918899</v>
      </c>
      <c r="N14" s="13">
        <v>10311.5872</v>
      </c>
      <c r="O14" s="191">
        <v>11.110193009181</v>
      </c>
      <c r="P14" s="13">
        <v>10602.826800000003</v>
      </c>
      <c r="Q14" s="191">
        <v>10.584985227996</v>
      </c>
      <c r="R14" s="13">
        <v>11143.250700000001</v>
      </c>
      <c r="S14" s="191">
        <v>10.560818578729499</v>
      </c>
      <c r="T14" s="13">
        <v>11156.321400000001</v>
      </c>
      <c r="U14" s="191">
        <v>10.631693119292899</v>
      </c>
      <c r="V14" s="13">
        <v>11175.66</v>
      </c>
      <c r="W14" s="191">
        <v>10.626805171148698</v>
      </c>
      <c r="X14" s="13">
        <v>11239.613799999999</v>
      </c>
      <c r="Y14" s="191">
        <v>10.612722473613799</v>
      </c>
      <c r="Z14" s="13">
        <v>11327.169</v>
      </c>
      <c r="AA14" s="191">
        <v>10.513495979357199</v>
      </c>
      <c r="AB14" s="13">
        <v>11507.406000000001</v>
      </c>
      <c r="AC14" s="191">
        <v>10.343216863991803</v>
      </c>
      <c r="AD14" s="13"/>
      <c r="AE14" s="191"/>
      <c r="AF14" s="13">
        <v>11353.6492</v>
      </c>
      <c r="AG14" s="191">
        <v>10.3148112688738</v>
      </c>
      <c r="AH14" s="13">
        <v>11164.995999999999</v>
      </c>
      <c r="AI14" s="191">
        <v>10.300232426505099</v>
      </c>
      <c r="AJ14" s="13">
        <v>11254.551100000001</v>
      </c>
      <c r="AK14" s="191">
        <v>10.3316349347776</v>
      </c>
      <c r="AL14" s="13">
        <v>11372.287199999999</v>
      </c>
      <c r="AM14" s="191">
        <v>10.358687602437598</v>
      </c>
      <c r="AN14" s="13">
        <v>11236.447900000001</v>
      </c>
      <c r="AO14" s="191">
        <v>10.3134408211869</v>
      </c>
      <c r="AP14" s="13"/>
      <c r="AQ14" s="191"/>
      <c r="AR14" s="13"/>
      <c r="AS14" s="191"/>
      <c r="AT14" s="13"/>
      <c r="AU14" s="191"/>
      <c r="AV14" s="13"/>
      <c r="AW14" s="191"/>
      <c r="AX14" s="13"/>
      <c r="AY14" s="191"/>
      <c r="AZ14" s="13"/>
      <c r="BA14" s="191"/>
      <c r="BB14" s="13"/>
      <c r="BC14" s="191"/>
    </row>
    <row r="15" spans="1:55" s="20" customFormat="1" ht="12.75" customHeight="1">
      <c r="A15" s="517" t="s">
        <v>978</v>
      </c>
      <c r="B15" s="517" t="s">
        <v>125</v>
      </c>
      <c r="C15" s="517" t="s">
        <v>939</v>
      </c>
      <c r="D15" s="13">
        <f t="shared" si="0"/>
        <v>23670.449399999998</v>
      </c>
      <c r="E15" s="191">
        <f t="shared" si="1"/>
        <v>17.172192901964898</v>
      </c>
      <c r="F15" s="13">
        <v>20951.642599999999</v>
      </c>
      <c r="G15" s="191">
        <v>17.987201359858997</v>
      </c>
      <c r="H15" s="13">
        <v>20590.893100000001</v>
      </c>
      <c r="I15" s="191">
        <v>17.996011334714797</v>
      </c>
      <c r="J15" s="13">
        <v>21321.3158</v>
      </c>
      <c r="K15" s="191">
        <v>17.7459950453433</v>
      </c>
      <c r="L15" s="13">
        <v>23265.329500000003</v>
      </c>
      <c r="M15" s="191">
        <v>17.140891058001102</v>
      </c>
      <c r="N15" s="13">
        <v>24038.328300000001</v>
      </c>
      <c r="O15" s="191">
        <v>16.9188097623286</v>
      </c>
      <c r="P15" s="13">
        <v>24593.9761</v>
      </c>
      <c r="Q15" s="191">
        <v>16.710159052647001</v>
      </c>
      <c r="R15" s="13">
        <v>24504.671400000003</v>
      </c>
      <c r="S15" s="191">
        <v>16.709231807327999</v>
      </c>
      <c r="T15" s="13">
        <v>24464.6878</v>
      </c>
      <c r="U15" s="191">
        <v>16.7644883554165</v>
      </c>
      <c r="V15" s="13">
        <v>24310.748299999999</v>
      </c>
      <c r="W15" s="191">
        <v>16.839157638969102</v>
      </c>
      <c r="X15" s="13">
        <v>24298</v>
      </c>
      <c r="Y15" s="191">
        <v>16.954122669314298</v>
      </c>
      <c r="Z15" s="13">
        <v>23954.8338</v>
      </c>
      <c r="AA15" s="191">
        <v>17.061087517376102</v>
      </c>
      <c r="AB15" s="13">
        <v>23670.449399999998</v>
      </c>
      <c r="AC15" s="191">
        <v>17.172192901964898</v>
      </c>
      <c r="AD15" s="13"/>
      <c r="AE15" s="191"/>
      <c r="AF15" s="13">
        <v>23135.109899999996</v>
      </c>
      <c r="AG15" s="191">
        <v>17.168078888745598</v>
      </c>
      <c r="AH15" s="13">
        <v>22947.002099999998</v>
      </c>
      <c r="AI15" s="191">
        <v>17.200931294506699</v>
      </c>
      <c r="AJ15" s="13">
        <v>24530.374300000003</v>
      </c>
      <c r="AK15" s="191">
        <v>16.789377625395598</v>
      </c>
      <c r="AL15" s="13">
        <v>26189.964400000001</v>
      </c>
      <c r="AM15" s="191">
        <v>16.6043514248916</v>
      </c>
      <c r="AN15" s="13">
        <v>27410.5095</v>
      </c>
      <c r="AO15" s="191">
        <v>16.480221909629201</v>
      </c>
      <c r="AP15" s="13"/>
      <c r="AQ15" s="191"/>
      <c r="AR15" s="13"/>
      <c r="AS15" s="191"/>
      <c r="AT15" s="13"/>
      <c r="AU15" s="191"/>
      <c r="AV15" s="13"/>
      <c r="AW15" s="191"/>
      <c r="AX15" s="13"/>
      <c r="AY15" s="191"/>
      <c r="AZ15" s="13"/>
      <c r="BA15" s="191"/>
      <c r="BB15" s="13"/>
      <c r="BC15" s="191"/>
    </row>
    <row r="16" spans="1:55" s="20" customFormat="1" ht="12.75" customHeight="1">
      <c r="A16" s="452" t="s">
        <v>4909</v>
      </c>
      <c r="B16" s="452" t="s">
        <v>4909</v>
      </c>
      <c r="C16" s="452" t="s">
        <v>4911</v>
      </c>
      <c r="D16" s="13">
        <f t="shared" si="0"/>
        <v>2379.9486999999999</v>
      </c>
      <c r="E16" s="191">
        <f t="shared" si="1"/>
        <v>16.262804321370499</v>
      </c>
      <c r="F16" s="13">
        <v>1829.7625</v>
      </c>
      <c r="G16" s="191">
        <v>17.616822546642002</v>
      </c>
      <c r="H16" s="13">
        <v>1799.6173000000001</v>
      </c>
      <c r="I16" s="191">
        <v>17.605554518174497</v>
      </c>
      <c r="J16" s="13">
        <v>1899.0698000000002</v>
      </c>
      <c r="K16" s="191">
        <v>17.151440933345398</v>
      </c>
      <c r="L16" s="13">
        <v>1948.5038</v>
      </c>
      <c r="M16" s="191">
        <v>17.036128358589799</v>
      </c>
      <c r="N16" s="13">
        <v>2018.5828000000004</v>
      </c>
      <c r="O16" s="191">
        <v>16.8960699224228</v>
      </c>
      <c r="P16" s="13">
        <v>1981.3851000000002</v>
      </c>
      <c r="Q16" s="191">
        <v>16.992350984167597</v>
      </c>
      <c r="R16" s="13">
        <v>2009.3506</v>
      </c>
      <c r="S16" s="191">
        <v>16.8141581782691</v>
      </c>
      <c r="T16" s="13">
        <v>2050.8103000000001</v>
      </c>
      <c r="U16" s="191">
        <v>16.5839475318609</v>
      </c>
      <c r="V16" s="13">
        <v>2097.5603000000001</v>
      </c>
      <c r="W16" s="191">
        <v>16.604921846108503</v>
      </c>
      <c r="X16" s="13">
        <v>2259.4868000000001</v>
      </c>
      <c r="Y16" s="191">
        <v>16.199489172054498</v>
      </c>
      <c r="Z16" s="13">
        <v>2306.1116999999999</v>
      </c>
      <c r="AA16" s="191">
        <v>16.2538751869651</v>
      </c>
      <c r="AB16" s="13">
        <v>2379.9486999999999</v>
      </c>
      <c r="AC16" s="191">
        <v>16.262804321370499</v>
      </c>
      <c r="AD16" s="13"/>
      <c r="AE16" s="191"/>
      <c r="AF16" s="13">
        <v>2368.4693000000002</v>
      </c>
      <c r="AG16" s="191">
        <v>16.410744622697894</v>
      </c>
      <c r="AH16" s="13">
        <v>2463.6427000000003</v>
      </c>
      <c r="AI16" s="191">
        <v>16.472921382633903</v>
      </c>
      <c r="AJ16" s="13">
        <v>2569.7785000000003</v>
      </c>
      <c r="AK16" s="191">
        <v>16.525938997077002</v>
      </c>
      <c r="AL16" s="13">
        <v>2638.9196999999999</v>
      </c>
      <c r="AM16" s="191">
        <v>16.487640502285799</v>
      </c>
      <c r="AN16" s="13">
        <v>2684.5759999999996</v>
      </c>
      <c r="AO16" s="191">
        <v>16.541795729008999</v>
      </c>
      <c r="AP16" s="13"/>
      <c r="AQ16" s="191"/>
      <c r="AR16" s="13"/>
      <c r="AS16" s="191"/>
      <c r="AT16" s="13"/>
      <c r="AU16" s="191"/>
      <c r="AV16" s="13"/>
      <c r="AW16" s="191"/>
      <c r="AX16" s="13"/>
      <c r="AY16" s="191"/>
      <c r="AZ16" s="13"/>
      <c r="BA16" s="191"/>
      <c r="BB16" s="13"/>
      <c r="BC16" s="191"/>
    </row>
    <row r="17" spans="1:55" s="20" customFormat="1" ht="12.75" customHeight="1">
      <c r="A17" s="452" t="s">
        <v>4910</v>
      </c>
      <c r="B17" s="452" t="s">
        <v>103</v>
      </c>
      <c r="C17" s="452" t="s">
        <v>5005</v>
      </c>
      <c r="D17" s="13">
        <f t="shared" si="0"/>
        <v>132.31780000000001</v>
      </c>
      <c r="E17" s="191">
        <f t="shared" si="1"/>
        <v>11.597308275984</v>
      </c>
      <c r="F17" s="13">
        <v>140.59120000000001</v>
      </c>
      <c r="G17" s="191">
        <v>11.537664092773898</v>
      </c>
      <c r="H17" s="13">
        <v>139.02870000000001</v>
      </c>
      <c r="I17" s="191">
        <v>11.546014743718398</v>
      </c>
      <c r="J17" s="13">
        <v>135.9571</v>
      </c>
      <c r="K17" s="191">
        <v>11.5402004014502</v>
      </c>
      <c r="L17" s="13">
        <v>150.03870000000001</v>
      </c>
      <c r="M17" s="191">
        <v>11.4913300168557</v>
      </c>
      <c r="N17" s="13">
        <v>148.45060000000001</v>
      </c>
      <c r="O17" s="191">
        <v>11.500029504764498</v>
      </c>
      <c r="P17" s="13">
        <v>145.31319999999999</v>
      </c>
      <c r="Q17" s="191">
        <v>11.3892582573366</v>
      </c>
      <c r="R17" s="13">
        <v>155.60930000000002</v>
      </c>
      <c r="S17" s="191">
        <v>11.197133898809399</v>
      </c>
      <c r="T17" s="13">
        <v>148.0899</v>
      </c>
      <c r="U17" s="191">
        <v>11.305100482882398</v>
      </c>
      <c r="V17" s="13">
        <v>146.98779999999999</v>
      </c>
      <c r="W17" s="191">
        <v>11.3075003231561</v>
      </c>
      <c r="X17" s="13">
        <v>142.4847</v>
      </c>
      <c r="Y17" s="191">
        <v>11.281912794847399</v>
      </c>
      <c r="Z17" s="13">
        <v>134.3954</v>
      </c>
      <c r="AA17" s="191">
        <v>11.4904702690717</v>
      </c>
      <c r="AB17" s="13">
        <v>132.31780000000001</v>
      </c>
      <c r="AC17" s="191">
        <v>11.597308275984</v>
      </c>
      <c r="AD17" s="13"/>
      <c r="AE17" s="191"/>
      <c r="AF17" s="13">
        <v>134.40770000000001</v>
      </c>
      <c r="AG17" s="191">
        <v>11.546514969008502</v>
      </c>
      <c r="AH17" s="13">
        <v>132.63060000000002</v>
      </c>
      <c r="AI17" s="191">
        <v>11.4199442662553</v>
      </c>
      <c r="AJ17" s="13">
        <v>131.2133</v>
      </c>
      <c r="AK17" s="191">
        <v>11.265183331262898</v>
      </c>
      <c r="AL17" s="13">
        <v>195.12</v>
      </c>
      <c r="AM17" s="191">
        <v>12.509517117671201</v>
      </c>
      <c r="AN17" s="13">
        <v>190.55250000000001</v>
      </c>
      <c r="AO17" s="191">
        <v>12.502339250337799</v>
      </c>
      <c r="AP17" s="13"/>
      <c r="AQ17" s="191"/>
      <c r="AR17" s="13"/>
      <c r="AS17" s="191"/>
      <c r="AT17" s="13"/>
      <c r="AU17" s="191"/>
      <c r="AV17" s="13"/>
      <c r="AW17" s="191"/>
      <c r="AX17" s="13"/>
      <c r="AY17" s="191"/>
      <c r="AZ17" s="13"/>
      <c r="BA17" s="191"/>
      <c r="BB17" s="13"/>
      <c r="BC17" s="191"/>
    </row>
    <row r="18" spans="1:55" s="20" customFormat="1" ht="12.75" customHeight="1">
      <c r="A18" s="452" t="s">
        <v>980</v>
      </c>
      <c r="B18" s="452" t="s">
        <v>205</v>
      </c>
      <c r="C18" s="452" t="s">
        <v>981</v>
      </c>
      <c r="D18" s="13">
        <f t="shared" si="0"/>
        <v>34914.193500000001</v>
      </c>
      <c r="E18" s="191">
        <f t="shared" si="1"/>
        <v>13.750683500221799</v>
      </c>
      <c r="F18" s="13">
        <v>30869.505799999999</v>
      </c>
      <c r="G18" s="191">
        <v>14.568942107845498</v>
      </c>
      <c r="H18" s="13">
        <v>31807.641800000001</v>
      </c>
      <c r="I18" s="191">
        <v>14.379355880321798</v>
      </c>
      <c r="J18" s="13">
        <v>32835.946799999998</v>
      </c>
      <c r="K18" s="191">
        <v>14.1801237744118</v>
      </c>
      <c r="L18" s="13">
        <v>33742.106899999999</v>
      </c>
      <c r="M18" s="191">
        <v>14.154438888106299</v>
      </c>
      <c r="N18" s="13">
        <v>33620.358999999997</v>
      </c>
      <c r="O18" s="191">
        <v>14.228850405612899</v>
      </c>
      <c r="P18" s="13">
        <v>34364.535400000001</v>
      </c>
      <c r="Q18" s="191">
        <v>13.943703021225799</v>
      </c>
      <c r="R18" s="13">
        <v>34077.8413</v>
      </c>
      <c r="S18" s="191">
        <v>13.957995186214998</v>
      </c>
      <c r="T18" s="13">
        <v>34510.250500000002</v>
      </c>
      <c r="U18" s="191">
        <v>13.8358184174004</v>
      </c>
      <c r="V18" s="13">
        <v>34100.6711</v>
      </c>
      <c r="W18" s="191">
        <v>13.9549413270638</v>
      </c>
      <c r="X18" s="13">
        <v>34084.2863</v>
      </c>
      <c r="Y18" s="191">
        <v>13.978058259914299</v>
      </c>
      <c r="Z18" s="13">
        <v>34388.243699999999</v>
      </c>
      <c r="AA18" s="191">
        <v>13.8764742502392</v>
      </c>
      <c r="AB18" s="13">
        <v>34914.193500000001</v>
      </c>
      <c r="AC18" s="191">
        <v>13.750683500221799</v>
      </c>
      <c r="AD18" s="13"/>
      <c r="AE18" s="191"/>
      <c r="AF18" s="13">
        <v>34592.798600000002</v>
      </c>
      <c r="AG18" s="191">
        <v>13.630181397465799</v>
      </c>
      <c r="AH18" s="13">
        <v>35512.911200000002</v>
      </c>
      <c r="AI18" s="191">
        <v>13.544093227366799</v>
      </c>
      <c r="AJ18" s="13">
        <v>35976.463300000003</v>
      </c>
      <c r="AK18" s="191">
        <v>13.585641562910398</v>
      </c>
      <c r="AL18" s="13">
        <v>36534.480799999998</v>
      </c>
      <c r="AM18" s="191">
        <v>13.5428612772567</v>
      </c>
      <c r="AN18" s="13">
        <v>36038.175499999998</v>
      </c>
      <c r="AO18" s="191">
        <v>13.446314758969999</v>
      </c>
      <c r="AP18" s="13"/>
      <c r="AQ18" s="191"/>
      <c r="AR18" s="13"/>
      <c r="AS18" s="191"/>
      <c r="AT18" s="13"/>
      <c r="AU18" s="191"/>
      <c r="AV18" s="13"/>
      <c r="AW18" s="191"/>
      <c r="AX18" s="13"/>
      <c r="AY18" s="191"/>
      <c r="AZ18" s="13"/>
      <c r="BA18" s="191"/>
      <c r="BB18" s="13"/>
      <c r="BC18" s="191"/>
    </row>
    <row r="19" spans="1:55" s="20" customFormat="1" ht="12.75" customHeight="1">
      <c r="A19" s="452" t="s">
        <v>982</v>
      </c>
      <c r="B19" s="452" t="s">
        <v>206</v>
      </c>
      <c r="C19" s="452" t="s">
        <v>983</v>
      </c>
      <c r="D19" s="13">
        <f t="shared" si="0"/>
        <v>1295.1690000000001</v>
      </c>
      <c r="E19" s="191">
        <f t="shared" si="1"/>
        <v>7.3008758038526196</v>
      </c>
      <c r="F19" s="13">
        <v>877.49090000000001</v>
      </c>
      <c r="G19" s="191">
        <v>8.2411524039736506</v>
      </c>
      <c r="H19" s="13">
        <v>860.87070000000006</v>
      </c>
      <c r="I19" s="191">
        <v>8.2482580891648407</v>
      </c>
      <c r="J19" s="13">
        <v>868.13610000000006</v>
      </c>
      <c r="K19" s="191">
        <v>8.2204893725764894</v>
      </c>
      <c r="L19" s="13">
        <v>891.71710000000007</v>
      </c>
      <c r="M19" s="191">
        <v>8.0585219393011496</v>
      </c>
      <c r="N19" s="13">
        <v>936.22180000000003</v>
      </c>
      <c r="O19" s="191">
        <v>7.8621496316364299</v>
      </c>
      <c r="P19" s="13">
        <v>955.03610000000003</v>
      </c>
      <c r="Q19" s="191">
        <v>7.8489538049922896</v>
      </c>
      <c r="R19" s="13">
        <v>980.34080000000006</v>
      </c>
      <c r="S19" s="191">
        <v>7.7363512790654001</v>
      </c>
      <c r="T19" s="13">
        <v>999.16030000000001</v>
      </c>
      <c r="U19" s="191">
        <v>7.6455853720368996</v>
      </c>
      <c r="V19" s="13">
        <v>1053.8204000000001</v>
      </c>
      <c r="W19" s="191">
        <v>7.5409325289204894</v>
      </c>
      <c r="X19" s="13">
        <v>1193.7923000000001</v>
      </c>
      <c r="Y19" s="191">
        <v>7.4451614690428096</v>
      </c>
      <c r="Z19" s="13">
        <v>1226.9941000000001</v>
      </c>
      <c r="AA19" s="191">
        <v>7.390596315010808</v>
      </c>
      <c r="AB19" s="13">
        <v>1295.1690000000001</v>
      </c>
      <c r="AC19" s="191">
        <v>7.3008758038526196</v>
      </c>
      <c r="AD19" s="13"/>
      <c r="AE19" s="191"/>
      <c r="AF19" s="13">
        <v>1258.4381000000001</v>
      </c>
      <c r="AG19" s="191">
        <v>7.2701169997952197</v>
      </c>
      <c r="AH19" s="13">
        <v>1251.8716000000002</v>
      </c>
      <c r="AI19" s="191">
        <v>7.2084625172421797</v>
      </c>
      <c r="AJ19" s="13">
        <v>1380.7537</v>
      </c>
      <c r="AK19" s="191">
        <v>7.1897225971583483</v>
      </c>
      <c r="AL19" s="13">
        <v>1464.2910000000002</v>
      </c>
      <c r="AM19" s="191">
        <v>7.11136284044633</v>
      </c>
      <c r="AN19" s="13">
        <v>1580.7387000000003</v>
      </c>
      <c r="AO19" s="191">
        <v>7.1368157880869196</v>
      </c>
      <c r="AP19" s="13"/>
      <c r="AQ19" s="191"/>
      <c r="AR19" s="13"/>
      <c r="AS19" s="191"/>
      <c r="AT19" s="13"/>
      <c r="AU19" s="191"/>
      <c r="AV19" s="13"/>
      <c r="AW19" s="191"/>
      <c r="AX19" s="13"/>
      <c r="AY19" s="191"/>
      <c r="AZ19" s="13"/>
      <c r="BA19" s="191"/>
      <c r="BB19" s="13"/>
      <c r="BC19" s="191"/>
    </row>
    <row r="20" spans="1:55" s="20" customFormat="1" ht="12.75" customHeight="1">
      <c r="A20" s="452" t="s">
        <v>984</v>
      </c>
      <c r="B20" s="452" t="s">
        <v>141</v>
      </c>
      <c r="C20" s="452" t="s">
        <v>985</v>
      </c>
      <c r="D20" s="13">
        <f t="shared" si="0"/>
        <v>11301.1819</v>
      </c>
      <c r="E20" s="191">
        <f t="shared" si="1"/>
        <v>12.1342466450345</v>
      </c>
      <c r="F20" s="13">
        <v>7869.5571999999993</v>
      </c>
      <c r="G20" s="191">
        <v>13.244406831428797</v>
      </c>
      <c r="H20" s="13">
        <v>7846.0874999999996</v>
      </c>
      <c r="I20" s="191">
        <v>13.135667109498799</v>
      </c>
      <c r="J20" s="13">
        <v>8172.9896000000008</v>
      </c>
      <c r="K20" s="191">
        <v>12.819147400236499</v>
      </c>
      <c r="L20" s="13">
        <v>8260.9790000000012</v>
      </c>
      <c r="M20" s="191">
        <v>12.802005799191599</v>
      </c>
      <c r="N20" s="13">
        <v>8544.6033000000007</v>
      </c>
      <c r="O20" s="191">
        <v>12.792849317182499</v>
      </c>
      <c r="P20" s="13">
        <v>9076.6791000000012</v>
      </c>
      <c r="Q20" s="191">
        <v>12.588823633304399</v>
      </c>
      <c r="R20" s="13">
        <v>9716.3394000000008</v>
      </c>
      <c r="S20" s="191">
        <v>12.2590437839172</v>
      </c>
      <c r="T20" s="13">
        <v>10331.2425</v>
      </c>
      <c r="U20" s="191">
        <v>12.201655118733299</v>
      </c>
      <c r="V20" s="13">
        <v>10410.013800000001</v>
      </c>
      <c r="W20" s="191">
        <v>12.2383445772185</v>
      </c>
      <c r="X20" s="13">
        <v>10629.1934</v>
      </c>
      <c r="Y20" s="191">
        <v>12.3601579727583</v>
      </c>
      <c r="Z20" s="13">
        <v>10705.1085</v>
      </c>
      <c r="AA20" s="191">
        <v>12.2780932641645</v>
      </c>
      <c r="AB20" s="13">
        <v>11301.1819</v>
      </c>
      <c r="AC20" s="191">
        <v>12.1342466450345</v>
      </c>
      <c r="AD20" s="13"/>
      <c r="AE20" s="191"/>
      <c r="AF20" s="13">
        <v>11284.578600000001</v>
      </c>
      <c r="AG20" s="191">
        <v>12.056816294673199</v>
      </c>
      <c r="AH20" s="13">
        <v>11349.8555</v>
      </c>
      <c r="AI20" s="191">
        <v>11.982750115981698</v>
      </c>
      <c r="AJ20" s="13">
        <v>11820.063399999999</v>
      </c>
      <c r="AK20" s="191">
        <v>11.8746061011822</v>
      </c>
      <c r="AL20" s="13">
        <v>12150.901699999999</v>
      </c>
      <c r="AM20" s="191">
        <v>11.8465588150549</v>
      </c>
      <c r="AN20" s="13">
        <v>12273.177799999999</v>
      </c>
      <c r="AO20" s="191">
        <v>11.9214135336653</v>
      </c>
      <c r="AP20" s="13"/>
      <c r="AQ20" s="191"/>
      <c r="AR20" s="13"/>
      <c r="AS20" s="191"/>
      <c r="AT20" s="13"/>
      <c r="AU20" s="191"/>
      <c r="AV20" s="13"/>
      <c r="AW20" s="191"/>
      <c r="AX20" s="13"/>
      <c r="AY20" s="191"/>
      <c r="AZ20" s="13"/>
      <c r="BA20" s="191"/>
      <c r="BB20" s="13"/>
      <c r="BC20" s="191"/>
    </row>
    <row r="21" spans="1:55" s="20" customFormat="1" ht="12.75" customHeight="1">
      <c r="A21" s="452" t="s">
        <v>986</v>
      </c>
      <c r="B21" s="452" t="s">
        <v>207</v>
      </c>
      <c r="C21" s="452" t="s">
        <v>987</v>
      </c>
      <c r="D21" s="13">
        <f t="shared" si="0"/>
        <v>12283.135700000001</v>
      </c>
      <c r="E21" s="191">
        <f t="shared" si="1"/>
        <v>13.863790980588099</v>
      </c>
      <c r="F21" s="13">
        <v>10384.962600000001</v>
      </c>
      <c r="G21" s="191">
        <v>14.6735446390534</v>
      </c>
      <c r="H21" s="13">
        <v>10580.060999999998</v>
      </c>
      <c r="I21" s="191">
        <v>14.555274724502999</v>
      </c>
      <c r="J21" s="13">
        <v>10645.339199999999</v>
      </c>
      <c r="K21" s="191">
        <v>14.450459681171997</v>
      </c>
      <c r="L21" s="13">
        <v>10836.3986</v>
      </c>
      <c r="M21" s="191">
        <v>14.3698144684342</v>
      </c>
      <c r="N21" s="13">
        <v>10961.223099999997</v>
      </c>
      <c r="O21" s="191">
        <v>14.323715861873099</v>
      </c>
      <c r="P21" s="13">
        <v>11035.6068</v>
      </c>
      <c r="Q21" s="191">
        <v>14.316911860886499</v>
      </c>
      <c r="R21" s="13">
        <v>11104.5803</v>
      </c>
      <c r="S21" s="191">
        <v>14.3832467918666</v>
      </c>
      <c r="T21" s="13">
        <v>11232.5121</v>
      </c>
      <c r="U21" s="191">
        <v>14.350233348958501</v>
      </c>
      <c r="V21" s="13">
        <v>11409.551899999999</v>
      </c>
      <c r="W21" s="191">
        <v>14.2370147114191</v>
      </c>
      <c r="X21" s="13">
        <v>11631.464400000003</v>
      </c>
      <c r="Y21" s="191">
        <v>14.2126208242532</v>
      </c>
      <c r="Z21" s="13">
        <v>11696.3748</v>
      </c>
      <c r="AA21" s="191">
        <v>14.163474779724099</v>
      </c>
      <c r="AB21" s="13">
        <v>12283.135700000001</v>
      </c>
      <c r="AC21" s="191">
        <v>13.863790980588099</v>
      </c>
      <c r="AD21" s="13"/>
      <c r="AE21" s="191"/>
      <c r="AF21" s="13">
        <v>12297.131799999999</v>
      </c>
      <c r="AG21" s="191">
        <v>13.8170263911459</v>
      </c>
      <c r="AH21" s="13">
        <v>12511.779499999999</v>
      </c>
      <c r="AI21" s="191">
        <v>13.751484994120899</v>
      </c>
      <c r="AJ21" s="13">
        <v>12583.491900000001</v>
      </c>
      <c r="AK21" s="191">
        <v>13.726868680862699</v>
      </c>
      <c r="AL21" s="13">
        <v>12730.536400000001</v>
      </c>
      <c r="AM21" s="191">
        <v>13.717317845145899</v>
      </c>
      <c r="AN21" s="13">
        <v>13000.4995</v>
      </c>
      <c r="AO21" s="191">
        <v>13.663956725124299</v>
      </c>
      <c r="AP21" s="13"/>
      <c r="AQ21" s="191"/>
      <c r="AR21" s="13"/>
      <c r="AS21" s="191"/>
      <c r="AT21" s="13"/>
      <c r="AU21" s="191"/>
      <c r="AV21" s="13"/>
      <c r="AW21" s="191"/>
      <c r="AX21" s="13"/>
      <c r="AY21" s="191"/>
      <c r="AZ21" s="13"/>
      <c r="BA21" s="191"/>
      <c r="BB21" s="13"/>
      <c r="BC21" s="191"/>
    </row>
    <row r="22" spans="1:55" s="20" customFormat="1" ht="12.75" customHeight="1">
      <c r="A22" s="445" t="s">
        <v>988</v>
      </c>
      <c r="B22" s="445" t="s">
        <v>208</v>
      </c>
      <c r="C22" s="445" t="s">
        <v>989</v>
      </c>
      <c r="D22" s="13">
        <f t="shared" si="0"/>
        <v>13736.0522</v>
      </c>
      <c r="E22" s="191">
        <f t="shared" si="1"/>
        <v>25.128416328164498</v>
      </c>
      <c r="F22" s="13">
        <v>10608.090899999999</v>
      </c>
      <c r="G22" s="191">
        <v>26.459176989329897</v>
      </c>
      <c r="H22" s="13">
        <v>10601.906500000001</v>
      </c>
      <c r="I22" s="191">
        <v>26.307887741322798</v>
      </c>
      <c r="J22" s="13">
        <v>10718.927600000001</v>
      </c>
      <c r="K22" s="191">
        <v>26.235731846626098</v>
      </c>
      <c r="L22" s="13">
        <v>11002.735200000001</v>
      </c>
      <c r="M22" s="191">
        <v>26.135938305685997</v>
      </c>
      <c r="N22" s="13">
        <v>11327.995500000001</v>
      </c>
      <c r="O22" s="191">
        <v>26.044994431097699</v>
      </c>
      <c r="P22" s="13">
        <v>11619.985700000001</v>
      </c>
      <c r="Q22" s="191">
        <v>25.867879526220101</v>
      </c>
      <c r="R22" s="13">
        <v>12060.5301</v>
      </c>
      <c r="S22" s="191">
        <v>25.731051533381596</v>
      </c>
      <c r="T22" s="13">
        <v>12507.7544</v>
      </c>
      <c r="U22" s="191">
        <v>25.556638596053698</v>
      </c>
      <c r="V22" s="13">
        <v>12946.469099999998</v>
      </c>
      <c r="W22" s="191">
        <v>25.388761055707494</v>
      </c>
      <c r="X22" s="13">
        <v>13384.123100000001</v>
      </c>
      <c r="Y22" s="191">
        <v>25.177822303651695</v>
      </c>
      <c r="Z22" s="13">
        <v>13606.6893</v>
      </c>
      <c r="AA22" s="191">
        <v>24.9847930546191</v>
      </c>
      <c r="AB22" s="13">
        <v>13736.0522</v>
      </c>
      <c r="AC22" s="191">
        <v>25.128416328164498</v>
      </c>
      <c r="AD22" s="13"/>
      <c r="AE22" s="191"/>
      <c r="AF22" s="13">
        <v>13548.3053</v>
      </c>
      <c r="AG22" s="191">
        <v>25.119970601563001</v>
      </c>
      <c r="AH22" s="13">
        <v>13480.3649</v>
      </c>
      <c r="AI22" s="191">
        <v>25.0254621620814</v>
      </c>
      <c r="AJ22" s="13">
        <v>13552.835999999999</v>
      </c>
      <c r="AK22" s="191">
        <v>24.9207727134749</v>
      </c>
      <c r="AL22" s="13">
        <v>13973.966700000001</v>
      </c>
      <c r="AM22" s="191">
        <v>24.842781712511197</v>
      </c>
      <c r="AN22" s="13">
        <v>14607.122800000001</v>
      </c>
      <c r="AO22" s="191">
        <v>24.782668274206593</v>
      </c>
      <c r="AP22" s="13"/>
      <c r="AQ22" s="191"/>
      <c r="AR22" s="13"/>
      <c r="AS22" s="191"/>
      <c r="AT22" s="13"/>
      <c r="AU22" s="191"/>
      <c r="AV22" s="13"/>
      <c r="AW22" s="191"/>
      <c r="AX22" s="13"/>
      <c r="AY22" s="191"/>
      <c r="AZ22" s="13"/>
      <c r="BA22" s="191"/>
      <c r="BB22" s="13"/>
      <c r="BC22" s="191"/>
    </row>
    <row r="23" spans="1:55" s="20" customFormat="1" ht="12.75" customHeight="1">
      <c r="A23" s="445" t="s">
        <v>5008</v>
      </c>
      <c r="B23" s="445" t="s">
        <v>5006</v>
      </c>
      <c r="C23" s="445" t="s">
        <v>5007</v>
      </c>
      <c r="D23" s="13">
        <f t="shared" si="0"/>
        <v>5105.5853000000006</v>
      </c>
      <c r="E23" s="191">
        <f t="shared" si="1"/>
        <v>11.998179592455296</v>
      </c>
      <c r="F23" s="13">
        <v>3809.6383000000001</v>
      </c>
      <c r="G23" s="191">
        <v>12.968106897444798</v>
      </c>
      <c r="H23" s="13">
        <v>3884.2734</v>
      </c>
      <c r="I23" s="191">
        <v>12.890015040393401</v>
      </c>
      <c r="J23" s="13">
        <v>4029.6084000000001</v>
      </c>
      <c r="K23" s="191">
        <v>12.8147262662049</v>
      </c>
      <c r="L23" s="13">
        <v>4067.9518000000007</v>
      </c>
      <c r="M23" s="191">
        <v>12.7637845386959</v>
      </c>
      <c r="N23" s="13">
        <v>4229.2416000000003</v>
      </c>
      <c r="O23" s="191">
        <v>12.629547543464998</v>
      </c>
      <c r="P23" s="13">
        <v>4335.9144000000006</v>
      </c>
      <c r="Q23" s="191">
        <v>12.586098341332601</v>
      </c>
      <c r="R23" s="13">
        <v>4482.9857000000002</v>
      </c>
      <c r="S23" s="191">
        <v>12.509682921585</v>
      </c>
      <c r="T23" s="13">
        <v>4610.4695000000002</v>
      </c>
      <c r="U23" s="191">
        <v>12.4502576856869</v>
      </c>
      <c r="V23" s="13">
        <v>4708.1480000000001</v>
      </c>
      <c r="W23" s="191">
        <v>12.395247684652199</v>
      </c>
      <c r="X23" s="13">
        <v>4679.6403</v>
      </c>
      <c r="Y23" s="191">
        <v>12.4141950963624</v>
      </c>
      <c r="Z23" s="13">
        <v>5018.8528000000006</v>
      </c>
      <c r="AA23" s="191">
        <v>12.1074053464967</v>
      </c>
      <c r="AB23" s="13">
        <v>5105.5853000000006</v>
      </c>
      <c r="AC23" s="191">
        <v>11.998179592455296</v>
      </c>
      <c r="AD23" s="13"/>
      <c r="AE23" s="191"/>
      <c r="AF23" s="13">
        <v>5021.4529000000002</v>
      </c>
      <c r="AG23" s="191">
        <v>11.9343112181735</v>
      </c>
      <c r="AH23" s="13">
        <v>4460.8391000000001</v>
      </c>
      <c r="AI23" s="191">
        <v>11.940114678424498</v>
      </c>
      <c r="AJ23" s="13">
        <v>4503.1301000000003</v>
      </c>
      <c r="AK23" s="191">
        <v>12.0903596373998</v>
      </c>
      <c r="AL23" s="13">
        <v>4714.7782999999999</v>
      </c>
      <c r="AM23" s="191">
        <v>11.9056487396237</v>
      </c>
      <c r="AN23" s="13">
        <v>4731.7132000000001</v>
      </c>
      <c r="AO23" s="191">
        <v>11.952529504746801</v>
      </c>
      <c r="AP23" s="13"/>
      <c r="AQ23" s="191"/>
      <c r="AR23" s="13"/>
      <c r="AS23" s="191"/>
      <c r="AT23" s="13"/>
      <c r="AU23" s="191"/>
      <c r="AV23" s="13"/>
      <c r="AW23" s="191"/>
      <c r="AX23" s="13"/>
      <c r="AY23" s="191"/>
      <c r="AZ23" s="13"/>
      <c r="BA23" s="191"/>
      <c r="BB23" s="13"/>
      <c r="BC23" s="191"/>
    </row>
    <row r="24" spans="1:55" s="20" customFormat="1" ht="12.75" customHeight="1">
      <c r="A24" s="445" t="s">
        <v>990</v>
      </c>
      <c r="B24" s="445" t="s">
        <v>209</v>
      </c>
      <c r="C24" s="445" t="s">
        <v>991</v>
      </c>
      <c r="D24" s="13">
        <f t="shared" si="0"/>
        <v>11556.624399999999</v>
      </c>
      <c r="E24" s="191">
        <f t="shared" si="1"/>
        <v>12.752474706801102</v>
      </c>
      <c r="F24" s="13">
        <v>9563.2515999999996</v>
      </c>
      <c r="G24" s="191">
        <v>13.421236656473599</v>
      </c>
      <c r="H24" s="13">
        <v>9581.917300000001</v>
      </c>
      <c r="I24" s="191">
        <v>13.307865517165299</v>
      </c>
      <c r="J24" s="13">
        <v>9878.6272000000008</v>
      </c>
      <c r="K24" s="191">
        <v>13.158942405074299</v>
      </c>
      <c r="L24" s="13">
        <v>10209.290999999999</v>
      </c>
      <c r="M24" s="191">
        <v>13.096469516541399</v>
      </c>
      <c r="N24" s="13">
        <v>10412.299300000001</v>
      </c>
      <c r="O24" s="191">
        <v>13.022213131637498</v>
      </c>
      <c r="P24" s="13">
        <v>10845.2346</v>
      </c>
      <c r="Q24" s="191">
        <v>12.898488988334099</v>
      </c>
      <c r="R24" s="13">
        <v>10929.5728</v>
      </c>
      <c r="S24" s="191">
        <v>12.901595554219599</v>
      </c>
      <c r="T24" s="13">
        <v>11401.2057</v>
      </c>
      <c r="U24" s="191">
        <v>12.805424340164301</v>
      </c>
      <c r="V24" s="13">
        <v>11515.4002</v>
      </c>
      <c r="W24" s="191">
        <v>12.849016096982899</v>
      </c>
      <c r="X24" s="13">
        <v>11521.422200000003</v>
      </c>
      <c r="Y24" s="191">
        <v>12.858535819215101</v>
      </c>
      <c r="Z24" s="13">
        <v>11673.931300000002</v>
      </c>
      <c r="AA24" s="191">
        <v>12.7411992962474</v>
      </c>
      <c r="AB24" s="13">
        <v>11556.624399999999</v>
      </c>
      <c r="AC24" s="191">
        <v>12.752474706801102</v>
      </c>
      <c r="AD24" s="13"/>
      <c r="AE24" s="191"/>
      <c r="AF24" s="13">
        <v>11412.029499999999</v>
      </c>
      <c r="AG24" s="191">
        <v>12.743549577838001</v>
      </c>
      <c r="AH24" s="13">
        <v>11969.518300000002</v>
      </c>
      <c r="AI24" s="191">
        <v>12.764896033619003</v>
      </c>
      <c r="AJ24" s="13">
        <v>12326.027099999999</v>
      </c>
      <c r="AK24" s="191">
        <v>12.736433994210499</v>
      </c>
      <c r="AL24" s="13">
        <v>12328.954</v>
      </c>
      <c r="AM24" s="191">
        <v>12.757056393348499</v>
      </c>
      <c r="AN24" s="13">
        <v>12650.360899999998</v>
      </c>
      <c r="AO24" s="191">
        <v>12.7583533062681</v>
      </c>
      <c r="AP24" s="13"/>
      <c r="AQ24" s="191"/>
      <c r="AR24" s="13"/>
      <c r="AS24" s="191"/>
      <c r="AT24" s="13"/>
      <c r="AU24" s="191"/>
      <c r="AV24" s="13"/>
      <c r="AW24" s="191"/>
      <c r="AX24" s="13"/>
      <c r="AY24" s="191"/>
      <c r="AZ24" s="13"/>
      <c r="BA24" s="191"/>
      <c r="BB24" s="13"/>
      <c r="BC24" s="191"/>
    </row>
    <row r="25" spans="1:55" s="27" customFormat="1" ht="12.75" customHeight="1">
      <c r="A25" s="1225" t="s">
        <v>4671</v>
      </c>
      <c r="B25" s="1225" t="s">
        <v>233</v>
      </c>
      <c r="C25" s="1225" t="s">
        <v>724</v>
      </c>
      <c r="D25" s="61"/>
      <c r="E25" s="871"/>
      <c r="F25" s="61"/>
      <c r="G25" s="871"/>
      <c r="H25" s="61"/>
      <c r="I25" s="871"/>
      <c r="J25" s="61"/>
      <c r="K25" s="871"/>
      <c r="L25" s="61"/>
      <c r="M25" s="871"/>
      <c r="N25" s="61"/>
      <c r="O25" s="871"/>
      <c r="P25" s="61"/>
      <c r="Q25" s="871"/>
      <c r="R25" s="61"/>
      <c r="S25" s="871"/>
      <c r="T25" s="61"/>
      <c r="U25" s="871"/>
      <c r="V25" s="61"/>
      <c r="W25" s="871"/>
      <c r="X25" s="61"/>
      <c r="Y25" s="871"/>
      <c r="Z25" s="61"/>
      <c r="AA25" s="871"/>
      <c r="AB25" s="61"/>
      <c r="AC25" s="871"/>
      <c r="AD25" s="61"/>
      <c r="AE25" s="871"/>
      <c r="AF25" s="61"/>
      <c r="AG25" s="871"/>
      <c r="AH25" s="61"/>
      <c r="AI25" s="871"/>
      <c r="AJ25" s="61"/>
      <c r="AK25" s="871"/>
      <c r="AL25" s="61"/>
      <c r="AM25" s="871"/>
      <c r="AN25" s="61"/>
      <c r="AO25" s="871"/>
      <c r="AP25" s="61"/>
      <c r="AQ25" s="871"/>
      <c r="AR25" s="61"/>
      <c r="AS25" s="871"/>
      <c r="AT25" s="61"/>
      <c r="AU25" s="871"/>
      <c r="AV25" s="61"/>
      <c r="AW25" s="871"/>
      <c r="AX25" s="61"/>
      <c r="AY25" s="871"/>
      <c r="AZ25" s="61"/>
      <c r="BA25" s="871"/>
      <c r="BB25" s="61"/>
      <c r="BC25" s="871"/>
    </row>
    <row r="26" spans="1:55" s="27" customFormat="1" ht="12.75" customHeight="1">
      <c r="A26" s="1226" t="s">
        <v>962</v>
      </c>
      <c r="B26" s="1226" t="s">
        <v>197</v>
      </c>
      <c r="C26" s="1226" t="s">
        <v>963</v>
      </c>
      <c r="D26" s="61">
        <f t="shared" ref="D26:D89" si="2">AB26</f>
        <v>1610.2915</v>
      </c>
      <c r="E26" s="871">
        <f t="shared" ref="E26:E89" si="3">AC26</f>
        <v>17.092196968064496</v>
      </c>
      <c r="F26" s="61">
        <v>1773.6608999999999</v>
      </c>
      <c r="G26" s="871">
        <v>15.4100435945789</v>
      </c>
      <c r="H26" s="61">
        <v>1787.4340999999999</v>
      </c>
      <c r="I26" s="871">
        <v>16.486740412415795</v>
      </c>
      <c r="J26" s="61">
        <v>1792.8704</v>
      </c>
      <c r="K26" s="871">
        <v>16.617303748224099</v>
      </c>
      <c r="L26" s="61">
        <v>1777.6001000000001</v>
      </c>
      <c r="M26" s="871">
        <v>15.966556005481799</v>
      </c>
      <c r="N26" s="61">
        <v>1577.6451000000002</v>
      </c>
      <c r="O26" s="871">
        <v>16.799243304466902</v>
      </c>
      <c r="P26" s="61">
        <v>1705.6999000000003</v>
      </c>
      <c r="Q26" s="871">
        <v>16.029877059264599</v>
      </c>
      <c r="R26" s="61">
        <v>1681.4584</v>
      </c>
      <c r="S26" s="871">
        <v>16.941511862559299</v>
      </c>
      <c r="T26" s="61">
        <v>1774.1002000000001</v>
      </c>
      <c r="U26" s="871">
        <v>16.4502670029573</v>
      </c>
      <c r="V26" s="61">
        <v>1557.0621000000001</v>
      </c>
      <c r="W26" s="871">
        <v>17.365304222612597</v>
      </c>
      <c r="X26" s="61">
        <v>1655.4444000000001</v>
      </c>
      <c r="Y26" s="871">
        <v>17.4163754113397</v>
      </c>
      <c r="Z26" s="61">
        <v>1699.9278000000004</v>
      </c>
      <c r="AA26" s="871">
        <v>17.224949897283896</v>
      </c>
      <c r="AB26" s="61">
        <v>1610.2915</v>
      </c>
      <c r="AC26" s="871">
        <v>17.092196968064496</v>
      </c>
      <c r="AD26" s="61"/>
      <c r="AE26" s="871"/>
      <c r="AF26" s="61">
        <v>1816.7021000000002</v>
      </c>
      <c r="AG26" s="871">
        <v>16.602401393161799</v>
      </c>
      <c r="AH26" s="61">
        <v>2036.0643</v>
      </c>
      <c r="AI26" s="871">
        <v>15.903731116939701</v>
      </c>
      <c r="AJ26" s="61">
        <v>2164.0677000000001</v>
      </c>
      <c r="AK26" s="871">
        <v>16.228548580527299</v>
      </c>
      <c r="AL26" s="61">
        <v>2369.2703000000001</v>
      </c>
      <c r="AM26" s="871">
        <v>15.496087494955701</v>
      </c>
      <c r="AN26" s="61">
        <v>2310.6478999999999</v>
      </c>
      <c r="AO26" s="871">
        <v>12.8094555133216</v>
      </c>
      <c r="AP26" s="61"/>
      <c r="AQ26" s="871"/>
      <c r="AR26" s="61"/>
      <c r="AS26" s="871"/>
      <c r="AT26" s="61"/>
      <c r="AU26" s="871"/>
      <c r="AV26" s="61"/>
      <c r="AW26" s="871"/>
      <c r="AX26" s="61"/>
      <c r="AY26" s="871"/>
      <c r="AZ26" s="61"/>
      <c r="BA26" s="871"/>
      <c r="BB26" s="61"/>
      <c r="BC26" s="871"/>
    </row>
    <row r="27" spans="1:55" s="20" customFormat="1" ht="12.75" customHeight="1">
      <c r="A27" s="1227" t="s">
        <v>976</v>
      </c>
      <c r="B27" s="1227" t="s">
        <v>204</v>
      </c>
      <c r="C27" s="1227" t="s">
        <v>977</v>
      </c>
      <c r="D27" s="13">
        <f t="shared" si="2"/>
        <v>20.267800000000001</v>
      </c>
      <c r="E27" s="191">
        <f t="shared" si="3"/>
        <v>16.6098312100968</v>
      </c>
      <c r="F27" s="13">
        <v>20.044499999999999</v>
      </c>
      <c r="G27" s="191">
        <v>16.731458055825801</v>
      </c>
      <c r="H27" s="13">
        <v>18.986000000000001</v>
      </c>
      <c r="I27" s="191">
        <v>16.847934899399597</v>
      </c>
      <c r="J27" s="13">
        <v>23.915100000000002</v>
      </c>
      <c r="K27" s="191">
        <v>17.384006840866203</v>
      </c>
      <c r="L27" s="13">
        <v>31.637800000000002</v>
      </c>
      <c r="M27" s="191">
        <v>16.759977305628098</v>
      </c>
      <c r="N27" s="13">
        <v>24.933700000000002</v>
      </c>
      <c r="O27" s="191">
        <v>16.6801836871383</v>
      </c>
      <c r="P27" s="13">
        <v>18.920100000000001</v>
      </c>
      <c r="Q27" s="191">
        <v>17.7211198143773</v>
      </c>
      <c r="R27" s="13">
        <v>26.137500000000003</v>
      </c>
      <c r="S27" s="191">
        <v>16.989822936394098</v>
      </c>
      <c r="T27" s="13">
        <v>34.733400000000003</v>
      </c>
      <c r="U27" s="191">
        <v>14.9750831764238</v>
      </c>
      <c r="V27" s="13">
        <v>14.261100000000001</v>
      </c>
      <c r="W27" s="191">
        <v>18.329470938426901</v>
      </c>
      <c r="X27" s="13">
        <v>14.605600000000003</v>
      </c>
      <c r="Y27" s="191">
        <v>16.488988196308298</v>
      </c>
      <c r="Z27" s="13">
        <v>23.4556</v>
      </c>
      <c r="AA27" s="191">
        <v>15.875777937891201</v>
      </c>
      <c r="AB27" s="13">
        <v>20.267800000000001</v>
      </c>
      <c r="AC27" s="191">
        <v>16.6098312100968</v>
      </c>
      <c r="AD27" s="13"/>
      <c r="AE27" s="191"/>
      <c r="AF27" s="13">
        <v>22.9056</v>
      </c>
      <c r="AG27" s="191">
        <v>16.6226019837944</v>
      </c>
      <c r="AH27" s="13">
        <v>26.101400000000002</v>
      </c>
      <c r="AI27" s="191">
        <v>14.509502555418498</v>
      </c>
      <c r="AJ27" s="13">
        <v>23.303600000000003</v>
      </c>
      <c r="AK27" s="191">
        <v>15.093528639351899</v>
      </c>
      <c r="AL27" s="13">
        <v>28.065200000000001</v>
      </c>
      <c r="AM27" s="191">
        <v>12.411496087681499</v>
      </c>
      <c r="AN27" s="13">
        <v>74.424500000000009</v>
      </c>
      <c r="AO27" s="191">
        <v>7.0580358349736994</v>
      </c>
      <c r="AP27" s="13"/>
      <c r="AQ27" s="191"/>
      <c r="AR27" s="13"/>
      <c r="AS27" s="191"/>
      <c r="AT27" s="13"/>
      <c r="AU27" s="191"/>
      <c r="AV27" s="13"/>
      <c r="AW27" s="191"/>
      <c r="AX27" s="13"/>
      <c r="AY27" s="191"/>
      <c r="AZ27" s="13"/>
      <c r="BA27" s="191"/>
      <c r="BB27" s="13"/>
      <c r="BC27" s="191"/>
    </row>
    <row r="28" spans="1:55" s="20" customFormat="1" ht="12.75" customHeight="1">
      <c r="A28" s="1228" t="s">
        <v>978</v>
      </c>
      <c r="B28" s="1228" t="s">
        <v>125</v>
      </c>
      <c r="C28" s="1228" t="s">
        <v>939</v>
      </c>
      <c r="D28" s="13">
        <f t="shared" si="2"/>
        <v>187.97370000000004</v>
      </c>
      <c r="E28" s="191">
        <f t="shared" si="3"/>
        <v>11.803064226538099</v>
      </c>
      <c r="F28" s="13">
        <v>87.487700000000004</v>
      </c>
      <c r="G28" s="191">
        <v>23.094870593237697</v>
      </c>
      <c r="H28" s="13">
        <v>107.50530000000001</v>
      </c>
      <c r="I28" s="191">
        <v>22.490311640449399</v>
      </c>
      <c r="J28" s="13">
        <v>93.664400000000001</v>
      </c>
      <c r="K28" s="191">
        <v>23.808007823676899</v>
      </c>
      <c r="L28" s="13">
        <v>78.9786</v>
      </c>
      <c r="M28" s="191">
        <v>22.073806258910601</v>
      </c>
      <c r="N28" s="13">
        <v>168.72830000000002</v>
      </c>
      <c r="O28" s="191">
        <v>14.0930823459965</v>
      </c>
      <c r="P28" s="13">
        <v>171.92310000000001</v>
      </c>
      <c r="Q28" s="191">
        <v>12.3273314057273</v>
      </c>
      <c r="R28" s="13">
        <v>189.69470000000001</v>
      </c>
      <c r="S28" s="191">
        <v>13.397631183159</v>
      </c>
      <c r="T28" s="13">
        <v>194.17950000000002</v>
      </c>
      <c r="U28" s="191">
        <v>13.6583234635994</v>
      </c>
      <c r="V28" s="13">
        <v>187.21200000000002</v>
      </c>
      <c r="W28" s="191">
        <v>13.644655807319999</v>
      </c>
      <c r="X28" s="13">
        <v>218.44970000000001</v>
      </c>
      <c r="Y28" s="191">
        <v>13.125198720803899</v>
      </c>
      <c r="Z28" s="13">
        <v>205.10050000000004</v>
      </c>
      <c r="AA28" s="191">
        <v>13.024240569866999</v>
      </c>
      <c r="AB28" s="13">
        <v>187.97370000000004</v>
      </c>
      <c r="AC28" s="191">
        <v>11.803064226538099</v>
      </c>
      <c r="AD28" s="13"/>
      <c r="AE28" s="191"/>
      <c r="AF28" s="13">
        <v>237.87010000000001</v>
      </c>
      <c r="AG28" s="191">
        <v>12.124224217335403</v>
      </c>
      <c r="AH28" s="13">
        <v>149.7816</v>
      </c>
      <c r="AI28" s="191">
        <v>16.560891992073799</v>
      </c>
      <c r="AJ28" s="13">
        <v>292.70590000000004</v>
      </c>
      <c r="AK28" s="191">
        <v>12.5552878811121</v>
      </c>
      <c r="AL28" s="13">
        <v>108.10040000000001</v>
      </c>
      <c r="AM28" s="191">
        <v>18.4856288968403</v>
      </c>
      <c r="AN28" s="13">
        <v>216.73950000000002</v>
      </c>
      <c r="AO28" s="191">
        <v>12.281066289255101</v>
      </c>
      <c r="AP28" s="13"/>
      <c r="AQ28" s="191"/>
      <c r="AR28" s="13"/>
      <c r="AS28" s="191"/>
      <c r="AT28" s="13"/>
      <c r="AU28" s="191"/>
      <c r="AV28" s="13"/>
      <c r="AW28" s="191"/>
      <c r="AX28" s="13"/>
      <c r="AY28" s="191"/>
      <c r="AZ28" s="13"/>
      <c r="BA28" s="191"/>
      <c r="BB28" s="13"/>
      <c r="BC28" s="191"/>
    </row>
    <row r="29" spans="1:55" s="20" customFormat="1" ht="12.75" customHeight="1">
      <c r="A29" s="1227" t="s">
        <v>4909</v>
      </c>
      <c r="B29" s="1227" t="s">
        <v>4909</v>
      </c>
      <c r="C29" s="1227" t="s">
        <v>4911</v>
      </c>
      <c r="D29" s="13">
        <f t="shared" ref="D29:D35" si="4">AB29</f>
        <v>1.3272000000000004</v>
      </c>
      <c r="E29" s="191">
        <f t="shared" ref="E29:E35" si="5">AC29</f>
        <v>23.922750150693201</v>
      </c>
      <c r="F29" s="13">
        <v>3.1226000000000003</v>
      </c>
      <c r="G29" s="191">
        <v>19.088180682764396</v>
      </c>
      <c r="H29" s="13">
        <v>2.1945999999999999</v>
      </c>
      <c r="I29" s="191">
        <v>22.394287341656799</v>
      </c>
      <c r="J29" s="13">
        <v>1.3795000000000002</v>
      </c>
      <c r="K29" s="191">
        <v>25.681133744110202</v>
      </c>
      <c r="L29" s="13">
        <v>1.5902000000000001</v>
      </c>
      <c r="M29" s="191">
        <v>22.342062004779294</v>
      </c>
      <c r="N29" s="13">
        <v>2.2984</v>
      </c>
      <c r="O29" s="191">
        <v>21.271964845109601</v>
      </c>
      <c r="P29" s="13">
        <v>2.8815</v>
      </c>
      <c r="Q29" s="191">
        <v>19.220223147666101</v>
      </c>
      <c r="R29" s="13">
        <v>2.8693</v>
      </c>
      <c r="S29" s="191">
        <v>20.951827274945099</v>
      </c>
      <c r="T29" s="13">
        <v>2.4645999999999999</v>
      </c>
      <c r="U29" s="191">
        <v>17.653068246368598</v>
      </c>
      <c r="V29" s="13">
        <v>1.7759</v>
      </c>
      <c r="W29" s="191">
        <v>20.457147361901001</v>
      </c>
      <c r="X29" s="13">
        <v>1.4143000000000001</v>
      </c>
      <c r="Y29" s="191">
        <v>24.1905253482288</v>
      </c>
      <c r="Z29" s="13">
        <v>1.645</v>
      </c>
      <c r="AA29" s="191">
        <v>22.426460790273598</v>
      </c>
      <c r="AB29" s="13">
        <v>1.3272000000000004</v>
      </c>
      <c r="AC29" s="191">
        <v>23.922750150693201</v>
      </c>
      <c r="AD29" s="13"/>
      <c r="AE29" s="191"/>
      <c r="AF29" s="13">
        <v>1.5399</v>
      </c>
      <c r="AG29" s="191">
        <v>23.228340151957902</v>
      </c>
      <c r="AH29" s="13">
        <v>4.1244000000000005</v>
      </c>
      <c r="AI29" s="191">
        <v>16.373183735816099</v>
      </c>
      <c r="AJ29" s="13">
        <v>2.3348</v>
      </c>
      <c r="AK29" s="191">
        <v>18.024034606818599</v>
      </c>
      <c r="AL29" s="13">
        <v>2.3168000000000002</v>
      </c>
      <c r="AM29" s="191">
        <v>17.2728841505525</v>
      </c>
      <c r="AN29" s="13">
        <v>2.8619000000000003</v>
      </c>
      <c r="AO29" s="191">
        <v>16.191568538383599</v>
      </c>
      <c r="AP29" s="13"/>
      <c r="AQ29" s="191"/>
      <c r="AR29" s="13"/>
      <c r="AS29" s="191"/>
      <c r="AT29" s="13"/>
      <c r="AU29" s="191"/>
      <c r="AV29" s="13"/>
      <c r="AW29" s="191"/>
      <c r="AX29" s="13"/>
      <c r="AY29" s="191"/>
      <c r="AZ29" s="13"/>
      <c r="BA29" s="191"/>
      <c r="BB29" s="13"/>
      <c r="BC29" s="191"/>
    </row>
    <row r="30" spans="1:55" s="20" customFormat="1" ht="12.75" customHeight="1">
      <c r="A30" s="1227" t="s">
        <v>4910</v>
      </c>
      <c r="B30" s="1227" t="s">
        <v>103</v>
      </c>
      <c r="C30" s="1227" t="s">
        <v>5005</v>
      </c>
      <c r="D30" s="13" t="str">
        <f t="shared" si="4"/>
        <v>-</v>
      </c>
      <c r="E30" s="191" t="str">
        <f t="shared" si="5"/>
        <v>-</v>
      </c>
      <c r="F30" s="13" t="s">
        <v>11</v>
      </c>
      <c r="G30" s="13" t="s">
        <v>11</v>
      </c>
      <c r="H30" s="13" t="s">
        <v>11</v>
      </c>
      <c r="I30" s="13" t="s">
        <v>11</v>
      </c>
      <c r="J30" s="13" t="s">
        <v>11</v>
      </c>
      <c r="K30" s="13" t="s">
        <v>11</v>
      </c>
      <c r="L30" s="13" t="s">
        <v>11</v>
      </c>
      <c r="M30" s="13" t="s">
        <v>11</v>
      </c>
      <c r="N30" s="13" t="s">
        <v>11</v>
      </c>
      <c r="O30" s="13" t="s">
        <v>11</v>
      </c>
      <c r="P30" s="13" t="s">
        <v>11</v>
      </c>
      <c r="Q30" s="13" t="s">
        <v>11</v>
      </c>
      <c r="R30" s="13" t="s">
        <v>11</v>
      </c>
      <c r="S30" s="13" t="s">
        <v>11</v>
      </c>
      <c r="T30" s="13" t="s">
        <v>11</v>
      </c>
      <c r="U30" s="13" t="s">
        <v>11</v>
      </c>
      <c r="V30" s="13" t="s">
        <v>11</v>
      </c>
      <c r="W30" s="13" t="s">
        <v>11</v>
      </c>
      <c r="X30" s="13" t="s">
        <v>11</v>
      </c>
      <c r="Y30" s="13" t="s">
        <v>11</v>
      </c>
      <c r="Z30" s="191">
        <v>2.1000000000000003E-3</v>
      </c>
      <c r="AA30" s="191">
        <v>32</v>
      </c>
      <c r="AB30" s="191" t="s">
        <v>11</v>
      </c>
      <c r="AC30" s="191" t="s">
        <v>11</v>
      </c>
      <c r="AD30" s="13"/>
      <c r="AE30" s="191"/>
      <c r="AF30" s="13">
        <v>1.1500000000000001</v>
      </c>
      <c r="AG30" s="191">
        <v>26</v>
      </c>
      <c r="AH30" s="13">
        <v>1.1500000000000001</v>
      </c>
      <c r="AI30" s="191">
        <v>26</v>
      </c>
      <c r="AJ30" s="13">
        <v>3.0000000000000001E-3</v>
      </c>
      <c r="AK30" s="191">
        <v>31</v>
      </c>
      <c r="AL30" s="13">
        <v>1.5E-3</v>
      </c>
      <c r="AM30" s="191">
        <v>31</v>
      </c>
      <c r="AN30" s="13">
        <v>0</v>
      </c>
      <c r="AO30" s="191">
        <v>0</v>
      </c>
      <c r="AP30" s="191"/>
      <c r="AQ30" s="191"/>
      <c r="AR30" s="191"/>
      <c r="AS30" s="191"/>
      <c r="AT30" s="191"/>
      <c r="AU30" s="191"/>
      <c r="AV30" s="191"/>
      <c r="AW30" s="191"/>
      <c r="AX30" s="191"/>
      <c r="AY30" s="191"/>
      <c r="AZ30" s="191"/>
      <c r="BA30" s="191"/>
      <c r="BB30" s="191"/>
      <c r="BC30" s="191"/>
    </row>
    <row r="31" spans="1:55" s="20" customFormat="1" ht="12.75" customHeight="1">
      <c r="A31" s="1227" t="s">
        <v>980</v>
      </c>
      <c r="B31" s="1227" t="s">
        <v>205</v>
      </c>
      <c r="C31" s="1227" t="s">
        <v>981</v>
      </c>
      <c r="D31" s="13">
        <f t="shared" si="4"/>
        <v>894.97820000000002</v>
      </c>
      <c r="E31" s="191">
        <f t="shared" si="5"/>
        <v>11.8935942104512</v>
      </c>
      <c r="F31" s="13">
        <v>1321.7241000000001</v>
      </c>
      <c r="G31" s="191">
        <v>11.503679023481503</v>
      </c>
      <c r="H31" s="13">
        <v>1307.8176000000001</v>
      </c>
      <c r="I31" s="191">
        <v>12.718980082543601</v>
      </c>
      <c r="J31" s="13">
        <v>1305.1976</v>
      </c>
      <c r="K31" s="191">
        <v>12.5843744387823</v>
      </c>
      <c r="L31" s="13">
        <v>1256.5492000000002</v>
      </c>
      <c r="M31" s="191">
        <v>11.569593263837199</v>
      </c>
      <c r="N31" s="13">
        <v>942.29550000000006</v>
      </c>
      <c r="O31" s="191">
        <v>11.715453302069299</v>
      </c>
      <c r="P31" s="13">
        <v>1080.8379</v>
      </c>
      <c r="Q31" s="191">
        <v>11.993735962626799</v>
      </c>
      <c r="R31" s="13">
        <v>921.64740000000006</v>
      </c>
      <c r="S31" s="191">
        <v>12.109786177446999</v>
      </c>
      <c r="T31" s="13">
        <v>1054.9954</v>
      </c>
      <c r="U31" s="191">
        <v>11.9018079225748</v>
      </c>
      <c r="V31" s="13">
        <v>851.0222</v>
      </c>
      <c r="W31" s="191">
        <v>11.857725892462001</v>
      </c>
      <c r="X31" s="13">
        <v>887.63510000000008</v>
      </c>
      <c r="Y31" s="191">
        <v>12.040011958743001</v>
      </c>
      <c r="Z31" s="13">
        <v>939.11440000000005</v>
      </c>
      <c r="AA31" s="191">
        <v>11.978984674284597</v>
      </c>
      <c r="AB31" s="13">
        <v>894.97820000000002</v>
      </c>
      <c r="AC31" s="191">
        <v>11.8935942104512</v>
      </c>
      <c r="AD31" s="13"/>
      <c r="AE31" s="191"/>
      <c r="AF31" s="13">
        <v>986.6511999999999</v>
      </c>
      <c r="AG31" s="191">
        <v>11.529516175523799</v>
      </c>
      <c r="AH31" s="13">
        <v>1321.9907000000001</v>
      </c>
      <c r="AI31" s="191">
        <v>11.001695101939799</v>
      </c>
      <c r="AJ31" s="13">
        <v>1254.2952</v>
      </c>
      <c r="AK31" s="191">
        <v>11.916363977156298</v>
      </c>
      <c r="AL31" s="13">
        <v>1625.8479</v>
      </c>
      <c r="AM31" s="191">
        <v>11.179841020799099</v>
      </c>
      <c r="AN31" s="13">
        <v>1261.9337</v>
      </c>
      <c r="AO31" s="191">
        <v>6.7198632788711494</v>
      </c>
      <c r="AP31" s="13"/>
      <c r="AQ31" s="191"/>
      <c r="AR31" s="13"/>
      <c r="AS31" s="191"/>
      <c r="AT31" s="13"/>
      <c r="AU31" s="191"/>
      <c r="AV31" s="13"/>
      <c r="AW31" s="191"/>
      <c r="AX31" s="13"/>
      <c r="AY31" s="191"/>
      <c r="AZ31" s="13"/>
      <c r="BA31" s="191"/>
      <c r="BB31" s="13"/>
      <c r="BC31" s="191"/>
    </row>
    <row r="32" spans="1:55" s="20" customFormat="1" ht="12.75" customHeight="1">
      <c r="A32" s="1227" t="s">
        <v>982</v>
      </c>
      <c r="B32" s="1227" t="s">
        <v>206</v>
      </c>
      <c r="C32" s="1227" t="s">
        <v>983</v>
      </c>
      <c r="D32" s="13">
        <f t="shared" si="4"/>
        <v>3.78E-2</v>
      </c>
      <c r="E32" s="191">
        <f t="shared" si="5"/>
        <v>9.3689417989417993</v>
      </c>
      <c r="F32" s="13">
        <v>6.9600000000000009E-2</v>
      </c>
      <c r="G32" s="191">
        <v>28.918304597701098</v>
      </c>
      <c r="H32" s="13">
        <v>3.2199999999999999E-2</v>
      </c>
      <c r="I32" s="191">
        <v>27.806304347826099</v>
      </c>
      <c r="J32" s="13">
        <v>0.1242</v>
      </c>
      <c r="K32" s="191">
        <v>20.1743156199678</v>
      </c>
      <c r="L32" s="13">
        <v>9.820000000000001E-2</v>
      </c>
      <c r="M32" s="191">
        <v>23.364266802444</v>
      </c>
      <c r="N32" s="13">
        <v>4.8999999999999998E-3</v>
      </c>
      <c r="O32" s="191">
        <v>30.96</v>
      </c>
      <c r="P32" s="13">
        <v>2.58E-2</v>
      </c>
      <c r="Q32" s="191">
        <v>33</v>
      </c>
      <c r="R32" s="13">
        <v>2.0300000000000002E-2</v>
      </c>
      <c r="S32" s="191">
        <v>22.699507389162601</v>
      </c>
      <c r="T32" s="13">
        <v>0.11990000000000001</v>
      </c>
      <c r="U32" s="191">
        <v>29.663327773144303</v>
      </c>
      <c r="V32" s="13">
        <v>3.6799999999999999E-2</v>
      </c>
      <c r="W32" s="191">
        <v>33.270000000000003</v>
      </c>
      <c r="X32" s="13" t="s">
        <v>11</v>
      </c>
      <c r="Y32" s="191" t="s">
        <v>11</v>
      </c>
      <c r="Z32" s="13">
        <v>5.4100000000000002E-2</v>
      </c>
      <c r="AA32" s="191">
        <v>20</v>
      </c>
      <c r="AB32" s="13">
        <v>3.78E-2</v>
      </c>
      <c r="AC32" s="191">
        <v>9.3689417989417993</v>
      </c>
      <c r="AD32" s="13"/>
      <c r="AE32" s="191"/>
      <c r="AF32" s="13">
        <v>21.32</v>
      </c>
      <c r="AG32" s="191">
        <v>10.003402157598501</v>
      </c>
      <c r="AH32" s="13">
        <v>0.14480000000000001</v>
      </c>
      <c r="AI32" s="191">
        <v>18.985801104972396</v>
      </c>
      <c r="AJ32" s="13">
        <v>4.1009000000000002</v>
      </c>
      <c r="AK32" s="191">
        <v>10.1827462264381</v>
      </c>
      <c r="AL32" s="13">
        <v>8.4000000000000012E-3</v>
      </c>
      <c r="AM32" s="191">
        <v>35.36</v>
      </c>
      <c r="AN32" s="13">
        <v>8.0999999999999996E-3</v>
      </c>
      <c r="AO32" s="191">
        <v>30.49</v>
      </c>
      <c r="AP32" s="13"/>
      <c r="AQ32" s="191"/>
      <c r="AR32" s="13"/>
      <c r="AS32" s="191"/>
      <c r="AT32" s="13"/>
      <c r="AU32" s="191"/>
      <c r="AV32" s="13"/>
      <c r="AW32" s="191"/>
      <c r="AX32" s="13"/>
      <c r="AY32" s="191"/>
      <c r="AZ32" s="13"/>
      <c r="BA32" s="191"/>
      <c r="BB32" s="13"/>
      <c r="BC32" s="191"/>
    </row>
    <row r="33" spans="1:55" s="20" customFormat="1" ht="12.75" customHeight="1">
      <c r="A33" s="1227" t="s">
        <v>984</v>
      </c>
      <c r="B33" s="1227" t="s">
        <v>141</v>
      </c>
      <c r="C33" s="1227" t="s">
        <v>985</v>
      </c>
      <c r="D33" s="13">
        <f t="shared" si="4"/>
        <v>3.8341000000000003</v>
      </c>
      <c r="E33" s="191">
        <f t="shared" si="5"/>
        <v>15.689795519157</v>
      </c>
      <c r="F33" s="13">
        <v>2.3081</v>
      </c>
      <c r="G33" s="191">
        <v>28.562557514839</v>
      </c>
      <c r="H33" s="13">
        <v>1.7584000000000004</v>
      </c>
      <c r="I33" s="191">
        <v>25.244226000909897</v>
      </c>
      <c r="J33" s="13">
        <v>3.4662000000000002</v>
      </c>
      <c r="K33" s="191">
        <v>23.092070278691398</v>
      </c>
      <c r="L33" s="13">
        <v>6.4889000000000001</v>
      </c>
      <c r="M33" s="191">
        <v>17.939007381836699</v>
      </c>
      <c r="N33" s="13">
        <v>6.5564</v>
      </c>
      <c r="O33" s="191">
        <v>19.093631261057901</v>
      </c>
      <c r="P33" s="13">
        <v>2.9376000000000007</v>
      </c>
      <c r="Q33" s="191">
        <v>23.9924135348584</v>
      </c>
      <c r="R33" s="13">
        <v>6.9699</v>
      </c>
      <c r="S33" s="191">
        <v>19.387044577397099</v>
      </c>
      <c r="T33" s="13">
        <v>3.9943000000000008</v>
      </c>
      <c r="U33" s="191">
        <v>19.110672708609798</v>
      </c>
      <c r="V33" s="13">
        <v>7.2631000000000006</v>
      </c>
      <c r="W33" s="191">
        <v>15.6281871377236</v>
      </c>
      <c r="X33" s="13">
        <v>3.9739</v>
      </c>
      <c r="Y33" s="191">
        <v>16.991654294270099</v>
      </c>
      <c r="Z33" s="13">
        <v>4.3210000000000006</v>
      </c>
      <c r="AA33" s="191">
        <v>17.691250636426801</v>
      </c>
      <c r="AB33" s="13">
        <v>3.8341000000000003</v>
      </c>
      <c r="AC33" s="191">
        <v>15.689795519157</v>
      </c>
      <c r="AD33" s="13"/>
      <c r="AE33" s="191"/>
      <c r="AF33" s="13">
        <v>4.4266000000000005</v>
      </c>
      <c r="AG33" s="191">
        <v>16.235051054985799</v>
      </c>
      <c r="AH33" s="13">
        <v>4.5113000000000003</v>
      </c>
      <c r="AI33" s="191">
        <v>17.623967370824399</v>
      </c>
      <c r="AJ33" s="13">
        <v>13.2682</v>
      </c>
      <c r="AK33" s="191">
        <v>16.6790930947679</v>
      </c>
      <c r="AL33" s="13">
        <v>17.7531</v>
      </c>
      <c r="AM33" s="191">
        <v>13.990245590910899</v>
      </c>
      <c r="AN33" s="13">
        <v>8.4548000000000005</v>
      </c>
      <c r="AO33" s="191">
        <v>17.5005146189147</v>
      </c>
      <c r="AP33" s="13"/>
      <c r="AQ33" s="191"/>
      <c r="AR33" s="13"/>
      <c r="AS33" s="191"/>
      <c r="AT33" s="13"/>
      <c r="AU33" s="191"/>
      <c r="AV33" s="13"/>
      <c r="AW33" s="191"/>
      <c r="AX33" s="13"/>
      <c r="AY33" s="191"/>
      <c r="AZ33" s="13"/>
      <c r="BA33" s="191"/>
      <c r="BB33" s="13"/>
      <c r="BC33" s="191"/>
    </row>
    <row r="34" spans="1:55" s="20" customFormat="1" ht="12.75" customHeight="1">
      <c r="A34" s="1227" t="s">
        <v>986</v>
      </c>
      <c r="B34" s="1227" t="s">
        <v>207</v>
      </c>
      <c r="C34" s="1227" t="s">
        <v>987</v>
      </c>
      <c r="D34" s="13">
        <f t="shared" si="4"/>
        <v>5.5438999999999998</v>
      </c>
      <c r="E34" s="191">
        <f t="shared" si="5"/>
        <v>12.9708396616101</v>
      </c>
      <c r="F34" s="13">
        <v>5.5053999999999998</v>
      </c>
      <c r="G34" s="191">
        <v>10.653324009154598</v>
      </c>
      <c r="H34" s="13">
        <v>4.7744</v>
      </c>
      <c r="I34" s="191">
        <v>14.526141923592499</v>
      </c>
      <c r="J34" s="13">
        <v>5.3872999999999998</v>
      </c>
      <c r="K34" s="191">
        <v>13.580904720360797</v>
      </c>
      <c r="L34" s="13">
        <v>5.1044</v>
      </c>
      <c r="M34" s="191">
        <v>14.7735829872267</v>
      </c>
      <c r="N34" s="13">
        <v>4.5338000000000003</v>
      </c>
      <c r="O34" s="191">
        <v>14.587516432131999</v>
      </c>
      <c r="P34" s="13">
        <v>4.952</v>
      </c>
      <c r="Q34" s="191">
        <v>15.03461046042</v>
      </c>
      <c r="R34" s="13">
        <v>7.3381000000000007</v>
      </c>
      <c r="S34" s="191">
        <v>14.9079291642251</v>
      </c>
      <c r="T34" s="13">
        <v>9.5750000000000011</v>
      </c>
      <c r="U34" s="191">
        <v>15.181656187989597</v>
      </c>
      <c r="V34" s="13">
        <v>10.7773</v>
      </c>
      <c r="W34" s="191">
        <v>13.108585823907699</v>
      </c>
      <c r="X34" s="13">
        <v>5.9061000000000003</v>
      </c>
      <c r="Y34" s="191">
        <v>14.987039332215799</v>
      </c>
      <c r="Z34" s="13">
        <v>5.3044000000000002</v>
      </c>
      <c r="AA34" s="191">
        <v>16.372363698062003</v>
      </c>
      <c r="AB34" s="13">
        <v>5.5438999999999998</v>
      </c>
      <c r="AC34" s="191">
        <v>12.9708396616101</v>
      </c>
      <c r="AD34" s="13"/>
      <c r="AE34" s="191"/>
      <c r="AF34" s="13">
        <v>7.3865000000000007</v>
      </c>
      <c r="AG34" s="191">
        <v>15.170253841467497</v>
      </c>
      <c r="AH34" s="13">
        <v>6.8107000000000006</v>
      </c>
      <c r="AI34" s="191">
        <v>13.994212342343699</v>
      </c>
      <c r="AJ34" s="13">
        <v>5.2870000000000008</v>
      </c>
      <c r="AK34" s="191">
        <v>15.878865140911698</v>
      </c>
      <c r="AL34" s="13">
        <v>4.9024000000000001</v>
      </c>
      <c r="AM34" s="191">
        <v>15.443595993799001</v>
      </c>
      <c r="AN34" s="13">
        <v>16.108599999999999</v>
      </c>
      <c r="AO34" s="191">
        <v>11.075763753523001</v>
      </c>
      <c r="AP34" s="13"/>
      <c r="AQ34" s="191"/>
      <c r="AR34" s="13"/>
      <c r="AS34" s="191"/>
      <c r="AT34" s="13"/>
      <c r="AU34" s="191"/>
      <c r="AV34" s="13"/>
      <c r="AW34" s="191"/>
      <c r="AX34" s="13"/>
      <c r="AY34" s="191"/>
      <c r="AZ34" s="13"/>
      <c r="BA34" s="191"/>
      <c r="BB34" s="13"/>
      <c r="BC34" s="191"/>
    </row>
    <row r="35" spans="1:55" s="20" customFormat="1" ht="12.75" customHeight="1">
      <c r="A35" s="1229" t="s">
        <v>988</v>
      </c>
      <c r="B35" s="1229" t="s">
        <v>208</v>
      </c>
      <c r="C35" s="1229" t="s">
        <v>989</v>
      </c>
      <c r="D35" s="13">
        <f t="shared" si="4"/>
        <v>472.73870000000005</v>
      </c>
      <c r="E35" s="191">
        <f t="shared" si="5"/>
        <v>29.114831696664602</v>
      </c>
      <c r="F35" s="13">
        <v>305.72840000000002</v>
      </c>
      <c r="G35" s="191">
        <v>29.899558398892601</v>
      </c>
      <c r="H35" s="13">
        <v>322.57920000000001</v>
      </c>
      <c r="I35" s="191">
        <v>29.590571493760297</v>
      </c>
      <c r="J35" s="13">
        <v>347.71010000000001</v>
      </c>
      <c r="K35" s="191">
        <v>29.4665109785422</v>
      </c>
      <c r="L35" s="13">
        <v>364.13370000000003</v>
      </c>
      <c r="M35" s="191">
        <v>29.579915805650497</v>
      </c>
      <c r="N35" s="13">
        <v>410.76129999999995</v>
      </c>
      <c r="O35" s="191">
        <v>29.542596237766301</v>
      </c>
      <c r="P35" s="13">
        <v>387.69170000000008</v>
      </c>
      <c r="Q35" s="191">
        <v>29.040395786136301</v>
      </c>
      <c r="R35" s="13">
        <v>447.65980000000002</v>
      </c>
      <c r="S35" s="191">
        <v>28.758468292216499</v>
      </c>
      <c r="T35" s="13">
        <v>440.04310000000004</v>
      </c>
      <c r="U35" s="191">
        <v>29.074117573937603</v>
      </c>
      <c r="V35" s="13">
        <v>462.40730000000002</v>
      </c>
      <c r="W35" s="191">
        <v>29.329255292898701</v>
      </c>
      <c r="X35" s="13">
        <v>495.42250000000001</v>
      </c>
      <c r="Y35" s="191">
        <v>29.212164530274698</v>
      </c>
      <c r="Z35" s="13">
        <v>495.15460000000002</v>
      </c>
      <c r="AA35" s="191">
        <v>29.192604915717201</v>
      </c>
      <c r="AB35" s="13">
        <v>472.73870000000005</v>
      </c>
      <c r="AC35" s="191">
        <v>29.114831696664602</v>
      </c>
      <c r="AD35" s="13"/>
      <c r="AE35" s="191"/>
      <c r="AF35" s="13">
        <v>514.28050000000007</v>
      </c>
      <c r="AG35" s="191">
        <v>28.7414352362184</v>
      </c>
      <c r="AH35" s="13">
        <v>501.41950000000003</v>
      </c>
      <c r="AI35" s="191">
        <v>28.723812835360398</v>
      </c>
      <c r="AJ35" s="13">
        <v>524.99680000000001</v>
      </c>
      <c r="AK35" s="191">
        <v>28.748529951039696</v>
      </c>
      <c r="AL35" s="13">
        <v>523.92550000000006</v>
      </c>
      <c r="AM35" s="191">
        <v>28.728952973275806</v>
      </c>
      <c r="AN35" s="13">
        <v>553.25350000000003</v>
      </c>
      <c r="AO35" s="191">
        <v>28.6788469950936</v>
      </c>
      <c r="AP35" s="13"/>
      <c r="AQ35" s="191"/>
      <c r="AR35" s="13"/>
      <c r="AS35" s="191"/>
      <c r="AT35" s="13"/>
      <c r="AU35" s="191"/>
      <c r="AV35" s="13"/>
      <c r="AW35" s="191"/>
      <c r="AX35" s="13"/>
      <c r="AY35" s="191"/>
      <c r="AZ35" s="13"/>
      <c r="BA35" s="191"/>
      <c r="BB35" s="13"/>
      <c r="BC35" s="191"/>
    </row>
    <row r="36" spans="1:55" s="20" customFormat="1" ht="12.75" customHeight="1">
      <c r="A36" s="1229" t="s">
        <v>5008</v>
      </c>
      <c r="B36" s="1229" t="s">
        <v>5006</v>
      </c>
      <c r="C36" s="1229" t="s">
        <v>5007</v>
      </c>
      <c r="D36" s="13">
        <f t="shared" si="2"/>
        <v>1.0177</v>
      </c>
      <c r="E36" s="191">
        <f t="shared" si="3"/>
        <v>22.726154072909498</v>
      </c>
      <c r="F36" s="13">
        <v>6.2450999999999999</v>
      </c>
      <c r="G36" s="191">
        <v>17.267296920785899</v>
      </c>
      <c r="H36" s="13">
        <v>3.4838</v>
      </c>
      <c r="I36" s="191">
        <v>17.278147425225299</v>
      </c>
      <c r="J36" s="13">
        <v>2.0108999999999999</v>
      </c>
      <c r="K36" s="191">
        <v>22.162890248147598</v>
      </c>
      <c r="L36" s="13">
        <v>5.79</v>
      </c>
      <c r="M36" s="191">
        <v>17.0672658031088</v>
      </c>
      <c r="N36" s="13">
        <v>4.9196</v>
      </c>
      <c r="O36" s="191">
        <v>16.787059720302498</v>
      </c>
      <c r="P36" s="13">
        <v>6.1597</v>
      </c>
      <c r="Q36" s="191">
        <v>25.193697420328899</v>
      </c>
      <c r="R36" s="13">
        <v>2.98</v>
      </c>
      <c r="S36" s="191">
        <v>19.439393288590598</v>
      </c>
      <c r="T36" s="13">
        <v>7.6686000000000005</v>
      </c>
      <c r="U36" s="191">
        <v>17.637658373105896</v>
      </c>
      <c r="V36" s="13">
        <v>2.5035000000000003</v>
      </c>
      <c r="W36" s="191">
        <v>20.1171967245856</v>
      </c>
      <c r="X36" s="13">
        <v>1.2654000000000001</v>
      </c>
      <c r="Y36" s="191">
        <v>24.783212422949294</v>
      </c>
      <c r="Z36" s="13">
        <v>2.4265000000000003</v>
      </c>
      <c r="AA36" s="191">
        <v>14.923304347826098</v>
      </c>
      <c r="AB36" s="13">
        <v>1.0177</v>
      </c>
      <c r="AC36" s="191">
        <v>22.726154072909498</v>
      </c>
      <c r="AD36" s="13"/>
      <c r="AE36" s="191"/>
      <c r="AF36" s="13">
        <v>4.0004</v>
      </c>
      <c r="AG36" s="191">
        <v>12.5746720327967</v>
      </c>
      <c r="AH36" s="13">
        <v>1.7978999999999998</v>
      </c>
      <c r="AI36" s="191">
        <v>16.988530507814698</v>
      </c>
      <c r="AJ36" s="13">
        <v>3.4169</v>
      </c>
      <c r="AK36" s="191">
        <v>17.138265679417</v>
      </c>
      <c r="AL36" s="13">
        <v>11.5397</v>
      </c>
      <c r="AM36" s="191">
        <v>14.301303933377799</v>
      </c>
      <c r="AN36" s="13">
        <v>1.6493</v>
      </c>
      <c r="AO36" s="191">
        <v>20.120617231552799</v>
      </c>
      <c r="AP36" s="13"/>
      <c r="AQ36" s="191"/>
      <c r="AR36" s="13"/>
      <c r="AS36" s="191"/>
      <c r="AT36" s="13"/>
      <c r="AU36" s="191"/>
      <c r="AV36" s="13"/>
      <c r="AW36" s="191"/>
      <c r="AX36" s="13"/>
      <c r="AY36" s="191"/>
      <c r="AZ36" s="13"/>
      <c r="BA36" s="191"/>
      <c r="BB36" s="13"/>
      <c r="BC36" s="191"/>
    </row>
    <row r="37" spans="1:55" s="20" customFormat="1" ht="12.75" customHeight="1">
      <c r="A37" s="1229" t="s">
        <v>990</v>
      </c>
      <c r="B37" s="1229" t="s">
        <v>209</v>
      </c>
      <c r="C37" s="1229" t="s">
        <v>991</v>
      </c>
      <c r="D37" s="13">
        <f t="shared" si="2"/>
        <v>22.572400000000002</v>
      </c>
      <c r="E37" s="191">
        <f t="shared" si="3"/>
        <v>16.506697028229198</v>
      </c>
      <c r="F37" s="13">
        <v>21.4254</v>
      </c>
      <c r="G37" s="191">
        <v>15.702740858980498</v>
      </c>
      <c r="H37" s="13">
        <v>18.302600000000002</v>
      </c>
      <c r="I37" s="191">
        <v>17.9139574705233</v>
      </c>
      <c r="J37" s="13">
        <v>10.0151</v>
      </c>
      <c r="K37" s="191">
        <v>24.000151970524499</v>
      </c>
      <c r="L37" s="13">
        <v>27.229100000000003</v>
      </c>
      <c r="M37" s="191">
        <v>17.307960600974699</v>
      </c>
      <c r="N37" s="13">
        <v>12.613200000000001</v>
      </c>
      <c r="O37" s="191">
        <v>16.817145926489701</v>
      </c>
      <c r="P37" s="13">
        <v>29.370500000000003</v>
      </c>
      <c r="Q37" s="191">
        <v>10.526375444749</v>
      </c>
      <c r="R37" s="13">
        <v>76.141400000000004</v>
      </c>
      <c r="S37" s="191">
        <v>14.485211580033999</v>
      </c>
      <c r="T37" s="13">
        <v>26.3264</v>
      </c>
      <c r="U37" s="191">
        <v>9.7956392822413996</v>
      </c>
      <c r="V37" s="13">
        <v>19.802900000000001</v>
      </c>
      <c r="W37" s="191">
        <v>11.466188184558797</v>
      </c>
      <c r="X37" s="13">
        <v>26.771800000000002</v>
      </c>
      <c r="Y37" s="191">
        <v>12.800843723619598</v>
      </c>
      <c r="Z37" s="13">
        <v>23.349599999999999</v>
      </c>
      <c r="AA37" s="191">
        <v>12.654856314455099</v>
      </c>
      <c r="AB37" s="13">
        <v>22.572400000000002</v>
      </c>
      <c r="AC37" s="191">
        <v>16.506697028229198</v>
      </c>
      <c r="AD37" s="13"/>
      <c r="AE37" s="191"/>
      <c r="AF37" s="13">
        <v>15.1713</v>
      </c>
      <c r="AG37" s="191">
        <v>14.958440805995499</v>
      </c>
      <c r="AH37" s="13">
        <v>18.231999999999999</v>
      </c>
      <c r="AI37" s="191">
        <v>14.777626535761302</v>
      </c>
      <c r="AJ37" s="13">
        <v>40.355400000000003</v>
      </c>
      <c r="AK37" s="191">
        <v>15.008307636648398</v>
      </c>
      <c r="AL37" s="13">
        <v>46.809400000000004</v>
      </c>
      <c r="AM37" s="191">
        <v>13.026395553029896</v>
      </c>
      <c r="AN37" s="13">
        <v>175.21400000000003</v>
      </c>
      <c r="AO37" s="191">
        <v>9.4639421963998291</v>
      </c>
      <c r="AP37" s="13"/>
      <c r="AQ37" s="191"/>
      <c r="AR37" s="13"/>
      <c r="AS37" s="191"/>
      <c r="AT37" s="13"/>
      <c r="AU37" s="191"/>
      <c r="AV37" s="13"/>
      <c r="AW37" s="191"/>
      <c r="AX37" s="13"/>
      <c r="AY37" s="191"/>
      <c r="AZ37" s="13"/>
      <c r="BA37" s="191"/>
      <c r="BB37" s="13"/>
      <c r="BC37" s="191"/>
    </row>
    <row r="38" spans="1:55" s="27" customFormat="1" ht="12.75" customHeight="1">
      <c r="A38" s="1226" t="s">
        <v>964</v>
      </c>
      <c r="B38" s="1226" t="s">
        <v>210</v>
      </c>
      <c r="C38" s="1226" t="s">
        <v>965</v>
      </c>
      <c r="D38" s="61">
        <f t="shared" si="2"/>
        <v>1234.6446000000001</v>
      </c>
      <c r="E38" s="871">
        <f t="shared" si="3"/>
        <v>19.115489970960098</v>
      </c>
      <c r="F38" s="61">
        <v>912.94030000000009</v>
      </c>
      <c r="G38" s="871">
        <v>24.9886898267061</v>
      </c>
      <c r="H38" s="61">
        <v>1100.8672000000001</v>
      </c>
      <c r="I38" s="871">
        <v>20.7631714143177</v>
      </c>
      <c r="J38" s="61">
        <v>1132.8847000000001</v>
      </c>
      <c r="K38" s="871">
        <v>19.833896934966099</v>
      </c>
      <c r="L38" s="61">
        <v>860.17700000000002</v>
      </c>
      <c r="M38" s="871">
        <v>23.1746681369067</v>
      </c>
      <c r="N38" s="61">
        <v>967.61380000000008</v>
      </c>
      <c r="O38" s="871">
        <v>22.941129329800802</v>
      </c>
      <c r="P38" s="61">
        <v>992.96340000000009</v>
      </c>
      <c r="Q38" s="871">
        <v>22.9072905728449</v>
      </c>
      <c r="R38" s="61">
        <v>886.4674</v>
      </c>
      <c r="S38" s="871">
        <v>23.539610515851997</v>
      </c>
      <c r="T38" s="61">
        <v>936.15460000000007</v>
      </c>
      <c r="U38" s="871">
        <v>22.718434992468097</v>
      </c>
      <c r="V38" s="61">
        <v>980.822</v>
      </c>
      <c r="W38" s="871">
        <v>22.223048983403697</v>
      </c>
      <c r="X38" s="61">
        <v>801.04570000000012</v>
      </c>
      <c r="Y38" s="871">
        <v>22.257855682890501</v>
      </c>
      <c r="Z38" s="61">
        <v>979.34270000000004</v>
      </c>
      <c r="AA38" s="871">
        <v>19.525136124463902</v>
      </c>
      <c r="AB38" s="61">
        <v>1234.6446000000001</v>
      </c>
      <c r="AC38" s="871">
        <v>19.115489970960098</v>
      </c>
      <c r="AD38" s="61"/>
      <c r="AE38" s="871"/>
      <c r="AF38" s="61">
        <v>1386.1868999999999</v>
      </c>
      <c r="AG38" s="871">
        <v>19.524996521753298</v>
      </c>
      <c r="AH38" s="61">
        <v>1453.4566</v>
      </c>
      <c r="AI38" s="871">
        <v>18.8409093831904</v>
      </c>
      <c r="AJ38" s="61">
        <v>1652.24</v>
      </c>
      <c r="AK38" s="871">
        <v>17.129043934900501</v>
      </c>
      <c r="AL38" s="61">
        <v>1410.8673000000001</v>
      </c>
      <c r="AM38" s="871">
        <v>18.0795114423589</v>
      </c>
      <c r="AN38" s="61">
        <v>1157.3609000000001</v>
      </c>
      <c r="AO38" s="871">
        <v>19.328827970601001</v>
      </c>
      <c r="AP38" s="61"/>
      <c r="AQ38" s="871"/>
      <c r="AR38" s="61"/>
      <c r="AS38" s="871"/>
      <c r="AT38" s="61"/>
      <c r="AU38" s="871"/>
      <c r="AV38" s="61"/>
      <c r="AW38" s="871"/>
      <c r="AX38" s="61"/>
      <c r="AY38" s="871"/>
      <c r="AZ38" s="61"/>
      <c r="BA38" s="871"/>
      <c r="BB38" s="61"/>
      <c r="BC38" s="871"/>
    </row>
    <row r="39" spans="1:55" s="20" customFormat="1" ht="12.75" customHeight="1">
      <c r="A39" s="1227" t="s">
        <v>976</v>
      </c>
      <c r="B39" s="1227" t="s">
        <v>204</v>
      </c>
      <c r="C39" s="1227" t="s">
        <v>977</v>
      </c>
      <c r="D39" s="13">
        <f t="shared" si="2"/>
        <v>64.526700000000005</v>
      </c>
      <c r="E39" s="191">
        <f t="shared" si="3"/>
        <v>12.3007973598526</v>
      </c>
      <c r="F39" s="13">
        <v>18.3032</v>
      </c>
      <c r="G39" s="191">
        <v>15.558724485335901</v>
      </c>
      <c r="H39" s="13">
        <v>48.715000000000003</v>
      </c>
      <c r="I39" s="191">
        <v>14.901744616647797</v>
      </c>
      <c r="J39" s="13">
        <v>38.963200000000001</v>
      </c>
      <c r="K39" s="191">
        <v>15.278385989857101</v>
      </c>
      <c r="L39" s="13">
        <v>17.066700000000001</v>
      </c>
      <c r="M39" s="191">
        <v>15.745467547914901</v>
      </c>
      <c r="N39" s="13">
        <v>30.776200000000003</v>
      </c>
      <c r="O39" s="191">
        <v>14.0791994138328</v>
      </c>
      <c r="P39" s="13">
        <v>60.6175</v>
      </c>
      <c r="Q39" s="191">
        <v>13.428040747308899</v>
      </c>
      <c r="R39" s="13">
        <v>28.718000000000004</v>
      </c>
      <c r="S39" s="191">
        <v>15.361939759036099</v>
      </c>
      <c r="T39" s="13">
        <v>14.486300000000002</v>
      </c>
      <c r="U39" s="191">
        <v>18.656818028067899</v>
      </c>
      <c r="V39" s="13">
        <v>49.094300000000004</v>
      </c>
      <c r="W39" s="191">
        <v>14.703147452963002</v>
      </c>
      <c r="X39" s="13">
        <v>42.004800000000003</v>
      </c>
      <c r="Y39" s="191">
        <v>14.8898865129699</v>
      </c>
      <c r="Z39" s="13">
        <v>32.153199999999998</v>
      </c>
      <c r="AA39" s="191">
        <v>13.4467714566513</v>
      </c>
      <c r="AB39" s="13">
        <v>64.526700000000005</v>
      </c>
      <c r="AC39" s="191">
        <v>12.3007973598526</v>
      </c>
      <c r="AD39" s="13"/>
      <c r="AE39" s="191"/>
      <c r="AF39" s="13">
        <v>70.949700000000007</v>
      </c>
      <c r="AG39" s="191">
        <v>11.510984598948301</v>
      </c>
      <c r="AH39" s="13">
        <v>47.999600000000001</v>
      </c>
      <c r="AI39" s="191">
        <v>10.7813454278786</v>
      </c>
      <c r="AJ39" s="13">
        <v>111.23200000000001</v>
      </c>
      <c r="AK39" s="191">
        <v>9.8197774291570816</v>
      </c>
      <c r="AL39" s="13">
        <v>85.672700000000006</v>
      </c>
      <c r="AM39" s="191">
        <v>10.523455371431</v>
      </c>
      <c r="AN39" s="13">
        <v>35.483000000000004</v>
      </c>
      <c r="AO39" s="191">
        <v>13.637738973592997</v>
      </c>
      <c r="AP39" s="13"/>
      <c r="AQ39" s="191"/>
      <c r="AR39" s="13"/>
      <c r="AS39" s="191"/>
      <c r="AT39" s="13"/>
      <c r="AU39" s="191"/>
      <c r="AV39" s="13"/>
      <c r="AW39" s="191"/>
      <c r="AX39" s="13"/>
      <c r="AY39" s="191"/>
      <c r="AZ39" s="13"/>
      <c r="BA39" s="191"/>
      <c r="BB39" s="13"/>
      <c r="BC39" s="191"/>
    </row>
    <row r="40" spans="1:55" s="20" customFormat="1" ht="12.75" customHeight="1">
      <c r="A40" s="1228" t="s">
        <v>978</v>
      </c>
      <c r="B40" s="1228" t="s">
        <v>125</v>
      </c>
      <c r="C40" s="1228" t="s">
        <v>939</v>
      </c>
      <c r="D40" s="13">
        <f t="shared" ref="D40:D44" si="6">AB40</f>
        <v>446.98820000000001</v>
      </c>
      <c r="E40" s="191">
        <f t="shared" ref="E40:E44" si="7">AC40</f>
        <v>19.0067146336301</v>
      </c>
      <c r="F40" s="13">
        <v>401.32390000000009</v>
      </c>
      <c r="G40" s="191">
        <v>24.824954997696398</v>
      </c>
      <c r="H40" s="13">
        <v>329.08760000000001</v>
      </c>
      <c r="I40" s="191">
        <v>25.399695497490598</v>
      </c>
      <c r="J40" s="13">
        <v>275.75670000000002</v>
      </c>
      <c r="K40" s="191">
        <v>25.385882493516895</v>
      </c>
      <c r="L40" s="13">
        <v>240.55350000000001</v>
      </c>
      <c r="M40" s="191">
        <v>25.163908195058497</v>
      </c>
      <c r="N40" s="13">
        <v>273.56490000000002</v>
      </c>
      <c r="O40" s="191">
        <v>23.730965292330996</v>
      </c>
      <c r="P40" s="13">
        <v>307.69110000000001</v>
      </c>
      <c r="Q40" s="191">
        <v>23.777497824929</v>
      </c>
      <c r="R40" s="13">
        <v>287.57350000000002</v>
      </c>
      <c r="S40" s="191">
        <v>25.0024027770292</v>
      </c>
      <c r="T40" s="13">
        <v>290.91290000000004</v>
      </c>
      <c r="U40" s="191">
        <v>24.362605013390599</v>
      </c>
      <c r="V40" s="13">
        <v>290.71640000000002</v>
      </c>
      <c r="W40" s="191">
        <v>24.323955638553599</v>
      </c>
      <c r="X40" s="13">
        <v>239.63560000000001</v>
      </c>
      <c r="Y40" s="191">
        <v>23.598558999581002</v>
      </c>
      <c r="Z40" s="13">
        <v>293.5609</v>
      </c>
      <c r="AA40" s="191">
        <v>20.818569581303201</v>
      </c>
      <c r="AB40" s="13">
        <v>446.98820000000001</v>
      </c>
      <c r="AC40" s="191">
        <v>19.0067146336301</v>
      </c>
      <c r="AD40" s="13"/>
      <c r="AE40" s="191"/>
      <c r="AF40" s="13">
        <v>519.64890000000003</v>
      </c>
      <c r="AG40" s="191">
        <v>19.196891210584702</v>
      </c>
      <c r="AH40" s="13">
        <v>450.47310000000004</v>
      </c>
      <c r="AI40" s="191">
        <v>19.922137614876402</v>
      </c>
      <c r="AJ40" s="13">
        <v>343.5752</v>
      </c>
      <c r="AK40" s="191">
        <v>21.111899322186201</v>
      </c>
      <c r="AL40" s="13">
        <v>315.73740000000004</v>
      </c>
      <c r="AM40" s="191">
        <v>20.808507873948397</v>
      </c>
      <c r="AN40" s="13">
        <v>320.92169999999999</v>
      </c>
      <c r="AO40" s="191">
        <v>20.599247473760698</v>
      </c>
      <c r="AP40" s="13"/>
      <c r="AQ40" s="191"/>
      <c r="AR40" s="13"/>
      <c r="AS40" s="191"/>
      <c r="AT40" s="13"/>
      <c r="AU40" s="191"/>
      <c r="AV40" s="13"/>
      <c r="AW40" s="191"/>
      <c r="AX40" s="13"/>
      <c r="AY40" s="191"/>
      <c r="AZ40" s="13"/>
      <c r="BA40" s="191"/>
      <c r="BB40" s="13"/>
      <c r="BC40" s="191"/>
    </row>
    <row r="41" spans="1:55" s="20" customFormat="1" ht="12.75" customHeight="1">
      <c r="A41" s="1227" t="s">
        <v>4909</v>
      </c>
      <c r="B41" s="1227" t="s">
        <v>4909</v>
      </c>
      <c r="C41" s="1227" t="s">
        <v>4911</v>
      </c>
      <c r="D41" s="13">
        <f t="shared" si="6"/>
        <v>16.5916</v>
      </c>
      <c r="E41" s="191">
        <f t="shared" si="7"/>
        <v>18.227320029412496</v>
      </c>
      <c r="F41" s="13">
        <v>7.2896000000000001</v>
      </c>
      <c r="G41" s="191">
        <v>24.695665331431098</v>
      </c>
      <c r="H41" s="13">
        <v>7.1522000000000006</v>
      </c>
      <c r="I41" s="191">
        <v>23.701142865132397</v>
      </c>
      <c r="J41" s="13">
        <v>9.0753000000000004</v>
      </c>
      <c r="K41" s="191">
        <v>21.501199960331903</v>
      </c>
      <c r="L41" s="13">
        <v>12.737400000000001</v>
      </c>
      <c r="M41" s="191">
        <v>19.865421750121698</v>
      </c>
      <c r="N41" s="13">
        <v>13.505999999999998</v>
      </c>
      <c r="O41" s="191">
        <v>20.2768787205686</v>
      </c>
      <c r="P41" s="13">
        <v>19.5002</v>
      </c>
      <c r="Q41" s="191">
        <v>18.035390919067499</v>
      </c>
      <c r="R41" s="13">
        <v>24.868499999999997</v>
      </c>
      <c r="S41" s="191">
        <v>16.802573335745997</v>
      </c>
      <c r="T41" s="13">
        <v>7.2079000000000004</v>
      </c>
      <c r="U41" s="191">
        <v>23.281516807946801</v>
      </c>
      <c r="V41" s="13">
        <v>6.7170000000000005</v>
      </c>
      <c r="W41" s="191">
        <v>23.933082477296399</v>
      </c>
      <c r="X41" s="13">
        <v>6.4741</v>
      </c>
      <c r="Y41" s="191">
        <v>23.187848040654298</v>
      </c>
      <c r="Z41" s="13">
        <v>7.5212000000000003</v>
      </c>
      <c r="AA41" s="191">
        <v>23.610225495931498</v>
      </c>
      <c r="AB41" s="13">
        <v>16.5916</v>
      </c>
      <c r="AC41" s="191">
        <v>18.227320029412496</v>
      </c>
      <c r="AD41" s="13"/>
      <c r="AE41" s="191"/>
      <c r="AF41" s="13">
        <v>14.583899999999998</v>
      </c>
      <c r="AG41" s="191">
        <v>17.8925229191094</v>
      </c>
      <c r="AH41" s="13">
        <v>10.233500000000001</v>
      </c>
      <c r="AI41" s="191">
        <v>19.244240484682699</v>
      </c>
      <c r="AJ41" s="13">
        <v>11.648500000000002</v>
      </c>
      <c r="AK41" s="191">
        <v>17.042081984804899</v>
      </c>
      <c r="AL41" s="13">
        <v>9.4507000000000012</v>
      </c>
      <c r="AM41" s="191">
        <v>18.267977927560896</v>
      </c>
      <c r="AN41" s="13">
        <v>7.5857000000000001</v>
      </c>
      <c r="AO41" s="191">
        <v>22.385843099516197</v>
      </c>
      <c r="AP41" s="13"/>
      <c r="AQ41" s="191"/>
      <c r="AR41" s="13"/>
      <c r="AS41" s="191"/>
      <c r="AT41" s="13"/>
      <c r="AU41" s="191"/>
      <c r="AV41" s="13"/>
      <c r="AW41" s="191"/>
      <c r="AX41" s="13"/>
      <c r="AY41" s="191"/>
      <c r="AZ41" s="13"/>
      <c r="BA41" s="191"/>
      <c r="BB41" s="13"/>
      <c r="BC41" s="191"/>
    </row>
    <row r="42" spans="1:55" s="20" customFormat="1" ht="12.75" customHeight="1">
      <c r="A42" s="1227" t="s">
        <v>4910</v>
      </c>
      <c r="B42" s="1227" t="s">
        <v>103</v>
      </c>
      <c r="C42" s="1227" t="s">
        <v>5005</v>
      </c>
      <c r="D42" s="13" t="str">
        <f t="shared" si="6"/>
        <v>-</v>
      </c>
      <c r="E42" s="191" t="str">
        <f t="shared" si="7"/>
        <v>-</v>
      </c>
      <c r="F42" s="13" t="s">
        <v>11</v>
      </c>
      <c r="G42" s="13" t="s">
        <v>11</v>
      </c>
      <c r="H42" s="13" t="s">
        <v>11</v>
      </c>
      <c r="I42" s="13" t="s">
        <v>11</v>
      </c>
      <c r="J42" s="13" t="s">
        <v>11</v>
      </c>
      <c r="K42" s="13" t="s">
        <v>11</v>
      </c>
      <c r="L42" s="13" t="s">
        <v>11</v>
      </c>
      <c r="M42" s="13" t="s">
        <v>11</v>
      </c>
      <c r="N42" s="13" t="s">
        <v>11</v>
      </c>
      <c r="O42" s="13" t="s">
        <v>11</v>
      </c>
      <c r="P42" s="13" t="s">
        <v>11</v>
      </c>
      <c r="Q42" s="13" t="s">
        <v>11</v>
      </c>
      <c r="R42" s="13" t="s">
        <v>11</v>
      </c>
      <c r="S42" s="13" t="s">
        <v>11</v>
      </c>
      <c r="T42" s="191">
        <v>5.6299999999999996E-2</v>
      </c>
      <c r="U42" s="191">
        <v>33</v>
      </c>
      <c r="V42" s="191">
        <v>6.0000000000000001E-3</v>
      </c>
      <c r="W42" s="191">
        <v>32</v>
      </c>
      <c r="X42" s="191">
        <v>4.1000000000000003E-3</v>
      </c>
      <c r="Y42" s="191">
        <v>32</v>
      </c>
      <c r="Z42" s="191" t="s">
        <v>11</v>
      </c>
      <c r="AA42" s="191" t="s">
        <v>11</v>
      </c>
      <c r="AB42" s="191" t="s">
        <v>11</v>
      </c>
      <c r="AC42" s="191" t="s">
        <v>11</v>
      </c>
      <c r="AD42" s="13"/>
      <c r="AE42" s="13"/>
      <c r="AF42" s="13">
        <v>5.8999999999999999E-3</v>
      </c>
      <c r="AG42" s="191">
        <v>31</v>
      </c>
      <c r="AH42" s="13">
        <v>4.5000000000000005E-3</v>
      </c>
      <c r="AI42" s="191">
        <v>31</v>
      </c>
      <c r="AJ42" s="13">
        <v>9.06E-2</v>
      </c>
      <c r="AK42" s="191">
        <v>31.8</v>
      </c>
      <c r="AL42" s="13">
        <v>6.4600000000000005E-2</v>
      </c>
      <c r="AM42" s="191">
        <v>31.8</v>
      </c>
      <c r="AN42" s="13">
        <v>0</v>
      </c>
      <c r="AO42" s="191">
        <v>0</v>
      </c>
      <c r="AP42" s="13"/>
      <c r="AQ42" s="13"/>
      <c r="AR42" s="13"/>
      <c r="AS42" s="13"/>
      <c r="AT42" s="191"/>
      <c r="AU42" s="191"/>
      <c r="AV42" s="191"/>
      <c r="AW42" s="191"/>
      <c r="AX42" s="191"/>
      <c r="AY42" s="191"/>
      <c r="AZ42" s="191"/>
      <c r="BA42" s="191"/>
      <c r="BB42" s="191"/>
      <c r="BC42" s="191"/>
    </row>
    <row r="43" spans="1:55" s="20" customFormat="1" ht="12.75" customHeight="1">
      <c r="A43" s="1227" t="s">
        <v>980</v>
      </c>
      <c r="B43" s="1227" t="s">
        <v>205</v>
      </c>
      <c r="C43" s="1227" t="s">
        <v>981</v>
      </c>
      <c r="D43" s="13">
        <f t="shared" si="6"/>
        <v>352.7971</v>
      </c>
      <c r="E43" s="191">
        <f t="shared" si="7"/>
        <v>14.083977138701</v>
      </c>
      <c r="F43" s="13">
        <v>206.16420000000002</v>
      </c>
      <c r="G43" s="191">
        <v>21.095323965072499</v>
      </c>
      <c r="H43" s="13">
        <v>417.98080000000004</v>
      </c>
      <c r="I43" s="191">
        <v>12.3185079697441</v>
      </c>
      <c r="J43" s="13">
        <v>461.73750000000001</v>
      </c>
      <c r="K43" s="191">
        <v>11.631152594277101</v>
      </c>
      <c r="L43" s="13">
        <v>260.57010000000002</v>
      </c>
      <c r="M43" s="191">
        <v>17.096983686923398</v>
      </c>
      <c r="N43" s="13">
        <v>251.56620000000004</v>
      </c>
      <c r="O43" s="191">
        <v>18.961090587686297</v>
      </c>
      <c r="P43" s="13">
        <v>202.68560000000002</v>
      </c>
      <c r="Q43" s="191">
        <v>19.913921650082699</v>
      </c>
      <c r="R43" s="13">
        <v>208.65030000000002</v>
      </c>
      <c r="S43" s="191">
        <v>18.0787479624999</v>
      </c>
      <c r="T43" s="13">
        <v>302.93</v>
      </c>
      <c r="U43" s="191">
        <v>16.283119067111198</v>
      </c>
      <c r="V43" s="13">
        <v>305.65700000000004</v>
      </c>
      <c r="W43" s="191">
        <v>15.507896472189397</v>
      </c>
      <c r="X43" s="13">
        <v>223.67170000000002</v>
      </c>
      <c r="Y43" s="191">
        <v>15.792516536513098</v>
      </c>
      <c r="Z43" s="13">
        <v>303.24830000000003</v>
      </c>
      <c r="AA43" s="191">
        <v>14.210472701743102</v>
      </c>
      <c r="AB43" s="13">
        <v>352.7971</v>
      </c>
      <c r="AC43" s="191">
        <v>14.083977138701</v>
      </c>
      <c r="AD43" s="13"/>
      <c r="AE43" s="191"/>
      <c r="AF43" s="13">
        <v>314.89109999999999</v>
      </c>
      <c r="AG43" s="191">
        <v>15.832741512859499</v>
      </c>
      <c r="AH43" s="13">
        <v>435.94620000000003</v>
      </c>
      <c r="AI43" s="191">
        <v>13.631877160530399</v>
      </c>
      <c r="AJ43" s="13">
        <v>495.44440000000003</v>
      </c>
      <c r="AK43" s="191">
        <v>13.008742512782501</v>
      </c>
      <c r="AL43" s="13">
        <v>390.40539999999999</v>
      </c>
      <c r="AM43" s="191">
        <v>14.146854433878197</v>
      </c>
      <c r="AN43" s="13">
        <v>373.8587</v>
      </c>
      <c r="AO43" s="191">
        <v>11.7510749756526</v>
      </c>
      <c r="AP43" s="13"/>
      <c r="AQ43" s="191"/>
      <c r="AR43" s="13"/>
      <c r="AS43" s="191"/>
      <c r="AT43" s="13"/>
      <c r="AU43" s="191"/>
      <c r="AV43" s="13"/>
      <c r="AW43" s="191"/>
      <c r="AX43" s="13"/>
      <c r="AY43" s="191"/>
      <c r="AZ43" s="13"/>
      <c r="BA43" s="191"/>
      <c r="BB43" s="13"/>
      <c r="BC43" s="191"/>
    </row>
    <row r="44" spans="1:55" s="20" customFormat="1" ht="12.75" customHeight="1">
      <c r="A44" s="1227" t="s">
        <v>982</v>
      </c>
      <c r="B44" s="1227" t="s">
        <v>206</v>
      </c>
      <c r="C44" s="1227" t="s">
        <v>983</v>
      </c>
      <c r="D44" s="13">
        <f t="shared" si="6"/>
        <v>16.585900000000002</v>
      </c>
      <c r="E44" s="191">
        <f t="shared" si="7"/>
        <v>10.283239980947702</v>
      </c>
      <c r="F44" s="13">
        <v>0.39930000000000004</v>
      </c>
      <c r="G44" s="191">
        <v>27.520227898822899</v>
      </c>
      <c r="H44" s="13">
        <v>0.51529999999999998</v>
      </c>
      <c r="I44" s="191">
        <v>23.578979235396901</v>
      </c>
      <c r="J44" s="13">
        <v>0.20090000000000002</v>
      </c>
      <c r="K44" s="191">
        <v>23.435788949726199</v>
      </c>
      <c r="L44" s="13">
        <v>3.5300000000000005E-2</v>
      </c>
      <c r="M44" s="191">
        <v>32.46</v>
      </c>
      <c r="N44" s="13">
        <v>6.7299999999999999E-2</v>
      </c>
      <c r="O44" s="191">
        <v>26.3231649331352</v>
      </c>
      <c r="P44" s="13">
        <v>0.21510000000000001</v>
      </c>
      <c r="Q44" s="191">
        <v>30.119288702928895</v>
      </c>
      <c r="R44" s="13">
        <v>0.25490000000000002</v>
      </c>
      <c r="S44" s="191">
        <v>31.719792075323699</v>
      </c>
      <c r="T44" s="13">
        <v>7.010000000000001E-2</v>
      </c>
      <c r="U44" s="191">
        <v>33.19</v>
      </c>
      <c r="V44" s="13">
        <v>0.1065</v>
      </c>
      <c r="W44" s="191">
        <v>20</v>
      </c>
      <c r="X44" s="13">
        <v>0.10970000000000001</v>
      </c>
      <c r="Y44" s="191">
        <v>23.580127620783998</v>
      </c>
      <c r="Z44" s="13">
        <v>21.392299999999999</v>
      </c>
      <c r="AA44" s="191">
        <v>10.0619559841625</v>
      </c>
      <c r="AB44" s="13">
        <v>16.585900000000002</v>
      </c>
      <c r="AC44" s="191">
        <v>10.283239980947702</v>
      </c>
      <c r="AD44" s="13"/>
      <c r="AE44" s="191"/>
      <c r="AF44" s="13">
        <v>11.7943</v>
      </c>
      <c r="AG44" s="191">
        <v>10.463354925684397</v>
      </c>
      <c r="AH44" s="13">
        <v>7.8542000000000005</v>
      </c>
      <c r="AI44" s="191">
        <v>10.3314319727025</v>
      </c>
      <c r="AJ44" s="13">
        <v>5.2600000000000001E-2</v>
      </c>
      <c r="AK44" s="191">
        <v>31.88</v>
      </c>
      <c r="AL44" s="13">
        <v>3.6874000000000002</v>
      </c>
      <c r="AM44" s="191">
        <v>10.120084612464101</v>
      </c>
      <c r="AN44" s="13">
        <v>1.7718</v>
      </c>
      <c r="AO44" s="191">
        <v>10.787334913647099</v>
      </c>
      <c r="AP44" s="13"/>
      <c r="AQ44" s="191"/>
      <c r="AR44" s="13"/>
      <c r="AS44" s="191"/>
      <c r="AT44" s="13"/>
      <c r="AU44" s="191"/>
      <c r="AV44" s="13"/>
      <c r="AW44" s="191"/>
      <c r="AX44" s="13"/>
      <c r="AY44" s="191"/>
      <c r="AZ44" s="13"/>
      <c r="BA44" s="191"/>
      <c r="BB44" s="13"/>
      <c r="BC44" s="191"/>
    </row>
    <row r="45" spans="1:55" s="20" customFormat="1" ht="12.75" customHeight="1">
      <c r="A45" s="1227" t="s">
        <v>984</v>
      </c>
      <c r="B45" s="1227" t="s">
        <v>141</v>
      </c>
      <c r="C45" s="1227" t="s">
        <v>985</v>
      </c>
      <c r="D45" s="13">
        <f t="shared" si="2"/>
        <v>10.6951</v>
      </c>
      <c r="E45" s="191">
        <f t="shared" si="3"/>
        <v>23.714480556516502</v>
      </c>
      <c r="F45" s="13">
        <v>12.1874</v>
      </c>
      <c r="G45" s="191">
        <v>25.616193691845698</v>
      </c>
      <c r="H45" s="13">
        <v>19.287100000000002</v>
      </c>
      <c r="I45" s="191">
        <v>22.346647759383195</v>
      </c>
      <c r="J45" s="13">
        <v>27.064500000000002</v>
      </c>
      <c r="K45" s="191">
        <v>20.551472371556802</v>
      </c>
      <c r="L45" s="13">
        <v>21.221800000000002</v>
      </c>
      <c r="M45" s="191">
        <v>21.875527052370693</v>
      </c>
      <c r="N45" s="13">
        <v>21.032800000000002</v>
      </c>
      <c r="O45" s="191">
        <v>22.739265908485798</v>
      </c>
      <c r="P45" s="13">
        <v>19.4604</v>
      </c>
      <c r="Q45" s="191">
        <v>22.339809048118198</v>
      </c>
      <c r="R45" s="13">
        <v>18.529800000000002</v>
      </c>
      <c r="S45" s="191">
        <v>20.2454717266241</v>
      </c>
      <c r="T45" s="13">
        <v>15.219100000000001</v>
      </c>
      <c r="U45" s="191">
        <v>19.904303013975898</v>
      </c>
      <c r="V45" s="13">
        <v>10.1898</v>
      </c>
      <c r="W45" s="191">
        <v>23.010158393687799</v>
      </c>
      <c r="X45" s="13">
        <v>10.7142</v>
      </c>
      <c r="Y45" s="191">
        <v>20.599500102667502</v>
      </c>
      <c r="Z45" s="13">
        <v>8.7521000000000004</v>
      </c>
      <c r="AA45" s="191">
        <v>22.1184682533335</v>
      </c>
      <c r="AB45" s="13">
        <v>10.6951</v>
      </c>
      <c r="AC45" s="191">
        <v>23.714480556516502</v>
      </c>
      <c r="AD45" s="13"/>
      <c r="AE45" s="191"/>
      <c r="AF45" s="13">
        <v>32.891500000000001</v>
      </c>
      <c r="AG45" s="191">
        <v>19.1944475624401</v>
      </c>
      <c r="AH45" s="13">
        <v>42.558700000000002</v>
      </c>
      <c r="AI45" s="191">
        <v>17.5840108133002</v>
      </c>
      <c r="AJ45" s="13">
        <v>35.4998</v>
      </c>
      <c r="AK45" s="191">
        <v>17.737694381376798</v>
      </c>
      <c r="AL45" s="13">
        <v>30.2286</v>
      </c>
      <c r="AM45" s="191">
        <v>17.814308667950201</v>
      </c>
      <c r="AN45" s="13">
        <v>22.162500000000001</v>
      </c>
      <c r="AO45" s="191">
        <v>21.258984139875896</v>
      </c>
      <c r="AP45" s="13"/>
      <c r="AQ45" s="191"/>
      <c r="AR45" s="13"/>
      <c r="AS45" s="191"/>
      <c r="AT45" s="13"/>
      <c r="AU45" s="191"/>
      <c r="AV45" s="13"/>
      <c r="AW45" s="191"/>
      <c r="AX45" s="13"/>
      <c r="AY45" s="191"/>
      <c r="AZ45" s="13"/>
      <c r="BA45" s="191"/>
      <c r="BB45" s="13"/>
      <c r="BC45" s="191"/>
    </row>
    <row r="46" spans="1:55" s="20" customFormat="1" ht="12.75" customHeight="1">
      <c r="A46" s="1227" t="s">
        <v>986</v>
      </c>
      <c r="B46" s="1227" t="s">
        <v>207</v>
      </c>
      <c r="C46" s="1227" t="s">
        <v>987</v>
      </c>
      <c r="D46" s="13">
        <f t="shared" si="2"/>
        <v>14.569100000000001</v>
      </c>
      <c r="E46" s="191">
        <f t="shared" si="3"/>
        <v>16.942625831382898</v>
      </c>
      <c r="F46" s="13">
        <v>9.5579999999999998</v>
      </c>
      <c r="G46" s="191">
        <v>18.419616342331</v>
      </c>
      <c r="H46" s="13">
        <v>10.821400000000001</v>
      </c>
      <c r="I46" s="191">
        <v>17.338888313896501</v>
      </c>
      <c r="J46" s="13">
        <v>8.0408000000000008</v>
      </c>
      <c r="K46" s="191">
        <v>20.497318426027299</v>
      </c>
      <c r="L46" s="13">
        <v>9.1243999999999996</v>
      </c>
      <c r="M46" s="191">
        <v>19.960635439042598</v>
      </c>
      <c r="N46" s="13">
        <v>12.7958</v>
      </c>
      <c r="O46" s="191">
        <v>18.248927382422398</v>
      </c>
      <c r="P46" s="13">
        <v>13.753800000000002</v>
      </c>
      <c r="Q46" s="191">
        <v>17.938133679419501</v>
      </c>
      <c r="R46" s="13">
        <v>16.148700000000002</v>
      </c>
      <c r="S46" s="191">
        <v>15.001267036975099</v>
      </c>
      <c r="T46" s="13">
        <v>12.646300000000002</v>
      </c>
      <c r="U46" s="191">
        <v>16.143704245510502</v>
      </c>
      <c r="V46" s="13">
        <v>11.023599999999998</v>
      </c>
      <c r="W46" s="191">
        <v>26.548005370296501</v>
      </c>
      <c r="X46" s="13">
        <v>9.5888000000000009</v>
      </c>
      <c r="Y46" s="191">
        <v>23.648457992658098</v>
      </c>
      <c r="Z46" s="13">
        <v>14.863400000000002</v>
      </c>
      <c r="AA46" s="191">
        <v>12.125306188355301</v>
      </c>
      <c r="AB46" s="13">
        <v>14.569100000000001</v>
      </c>
      <c r="AC46" s="191">
        <v>16.942625831382898</v>
      </c>
      <c r="AD46" s="13"/>
      <c r="AE46" s="191"/>
      <c r="AF46" s="13">
        <v>18.9343</v>
      </c>
      <c r="AG46" s="191">
        <v>11.9566522131793</v>
      </c>
      <c r="AH46" s="13">
        <v>20.269300000000001</v>
      </c>
      <c r="AI46" s="191">
        <v>12.807954295412298</v>
      </c>
      <c r="AJ46" s="13">
        <v>27.378600000000002</v>
      </c>
      <c r="AK46" s="191">
        <v>13.751665132621799</v>
      </c>
      <c r="AL46" s="13">
        <v>25.041600000000003</v>
      </c>
      <c r="AM46" s="191">
        <v>12.161761748450601</v>
      </c>
      <c r="AN46" s="13">
        <v>10.844799999999999</v>
      </c>
      <c r="AO46" s="191">
        <v>16.868396097668899</v>
      </c>
      <c r="AP46" s="13"/>
      <c r="AQ46" s="191"/>
      <c r="AR46" s="13"/>
      <c r="AS46" s="191"/>
      <c r="AT46" s="13"/>
      <c r="AU46" s="191"/>
      <c r="AV46" s="13"/>
      <c r="AW46" s="191"/>
      <c r="AX46" s="13"/>
      <c r="AY46" s="191"/>
      <c r="AZ46" s="13"/>
      <c r="BA46" s="191"/>
      <c r="BB46" s="13"/>
      <c r="BC46" s="191"/>
    </row>
    <row r="47" spans="1:55" s="20" customFormat="1" ht="12.75" customHeight="1">
      <c r="A47" s="1229" t="s">
        <v>988</v>
      </c>
      <c r="B47" s="1229" t="s">
        <v>208</v>
      </c>
      <c r="C47" s="1229" t="s">
        <v>989</v>
      </c>
      <c r="D47" s="13">
        <f t="shared" si="2"/>
        <v>250.81130000000002</v>
      </c>
      <c r="E47" s="191">
        <f t="shared" si="3"/>
        <v>29.108692530998397</v>
      </c>
      <c r="F47" s="13">
        <v>207.54940000000002</v>
      </c>
      <c r="G47" s="191">
        <v>30.663004590714298</v>
      </c>
      <c r="H47" s="13">
        <v>218.3049</v>
      </c>
      <c r="I47" s="191">
        <v>30.534328249159795</v>
      </c>
      <c r="J47" s="13">
        <v>233.7175</v>
      </c>
      <c r="K47" s="191">
        <v>30.493550782461696</v>
      </c>
      <c r="L47" s="13">
        <v>232.60170000000002</v>
      </c>
      <c r="M47" s="191">
        <v>30.184802002736898</v>
      </c>
      <c r="N47" s="13">
        <v>250.947</v>
      </c>
      <c r="O47" s="191">
        <v>30.022681339087502</v>
      </c>
      <c r="P47" s="13">
        <v>250.12820000000002</v>
      </c>
      <c r="Q47" s="191">
        <v>29.8203736403972</v>
      </c>
      <c r="R47" s="13">
        <v>235.53190000000004</v>
      </c>
      <c r="S47" s="191">
        <v>30.442013260199598</v>
      </c>
      <c r="T47" s="13">
        <v>238.04840000000002</v>
      </c>
      <c r="U47" s="191">
        <v>30.132975604960997</v>
      </c>
      <c r="V47" s="13">
        <v>247.26580000000001</v>
      </c>
      <c r="W47" s="191">
        <v>29.943478823193502</v>
      </c>
      <c r="X47" s="13">
        <v>220.19720000000001</v>
      </c>
      <c r="Y47" s="191">
        <v>29.613417768254997</v>
      </c>
      <c r="Z47" s="13">
        <v>224.00830000000002</v>
      </c>
      <c r="AA47" s="191">
        <v>28.389370376008401</v>
      </c>
      <c r="AB47" s="13">
        <v>250.81130000000002</v>
      </c>
      <c r="AC47" s="191">
        <v>29.108692530998397</v>
      </c>
      <c r="AD47" s="13"/>
      <c r="AE47" s="191"/>
      <c r="AF47" s="13">
        <v>279.23660000000001</v>
      </c>
      <c r="AG47" s="191">
        <v>28.845021598171602</v>
      </c>
      <c r="AH47" s="13">
        <v>291.57380000000001</v>
      </c>
      <c r="AI47" s="191">
        <v>28.708156957175198</v>
      </c>
      <c r="AJ47" s="13">
        <v>312.84520000000003</v>
      </c>
      <c r="AK47" s="191">
        <v>28.343648782209197</v>
      </c>
      <c r="AL47" s="13">
        <v>310.43290000000002</v>
      </c>
      <c r="AM47" s="191">
        <v>28.235418455969103</v>
      </c>
      <c r="AN47" s="13">
        <v>306.21260000000001</v>
      </c>
      <c r="AO47" s="191">
        <v>28.382779944391597</v>
      </c>
      <c r="AP47" s="13"/>
      <c r="AQ47" s="191"/>
      <c r="AR47" s="13"/>
      <c r="AS47" s="191"/>
      <c r="AT47" s="13"/>
      <c r="AU47" s="191"/>
      <c r="AV47" s="13"/>
      <c r="AW47" s="191"/>
      <c r="AX47" s="13"/>
      <c r="AY47" s="191"/>
      <c r="AZ47" s="13"/>
      <c r="BA47" s="191"/>
      <c r="BB47" s="13"/>
      <c r="BC47" s="191"/>
    </row>
    <row r="48" spans="1:55" s="20" customFormat="1" ht="12.75" customHeight="1">
      <c r="A48" s="1229" t="s">
        <v>5008</v>
      </c>
      <c r="B48" s="1229" t="s">
        <v>5006</v>
      </c>
      <c r="C48" s="1229" t="s">
        <v>5007</v>
      </c>
      <c r="D48" s="13">
        <f t="shared" si="2"/>
        <v>13.597300000000001</v>
      </c>
      <c r="E48" s="191">
        <f t="shared" si="3"/>
        <v>14.367924955689698</v>
      </c>
      <c r="F48" s="13">
        <v>11.893800000000001</v>
      </c>
      <c r="G48" s="191">
        <v>19.4293640384066</v>
      </c>
      <c r="H48" s="13">
        <v>12.273000000000001</v>
      </c>
      <c r="I48" s="191">
        <v>19.979414894483796</v>
      </c>
      <c r="J48" s="13">
        <v>21.881600000000002</v>
      </c>
      <c r="K48" s="191">
        <v>17.449290454080099</v>
      </c>
      <c r="L48" s="13">
        <v>22.807100000000002</v>
      </c>
      <c r="M48" s="191">
        <v>21.944258761525997</v>
      </c>
      <c r="N48" s="13">
        <v>18.792000000000002</v>
      </c>
      <c r="O48" s="191">
        <v>22.448001170710899</v>
      </c>
      <c r="P48" s="13">
        <v>24.879799999999999</v>
      </c>
      <c r="Q48" s="191">
        <v>18.0081217694676</v>
      </c>
      <c r="R48" s="13">
        <v>22.2758</v>
      </c>
      <c r="S48" s="191">
        <v>17.327134289228699</v>
      </c>
      <c r="T48" s="13">
        <v>11.5318</v>
      </c>
      <c r="U48" s="191">
        <v>18.028826635911102</v>
      </c>
      <c r="V48" s="13">
        <v>15.8703</v>
      </c>
      <c r="W48" s="191">
        <v>14.4701622527614</v>
      </c>
      <c r="X48" s="13">
        <v>6.6890000000000001</v>
      </c>
      <c r="Y48" s="191">
        <v>17.539879503662696</v>
      </c>
      <c r="Z48" s="13">
        <v>13.983700000000001</v>
      </c>
      <c r="AA48" s="191">
        <v>13.971267976286699</v>
      </c>
      <c r="AB48" s="13">
        <v>13.597300000000001</v>
      </c>
      <c r="AC48" s="191">
        <v>14.367924955689698</v>
      </c>
      <c r="AD48" s="13"/>
      <c r="AE48" s="191"/>
      <c r="AF48" s="13">
        <v>12.244900000000003</v>
      </c>
      <c r="AG48" s="191">
        <v>15.125070110821598</v>
      </c>
      <c r="AH48" s="13">
        <v>28.760200000000001</v>
      </c>
      <c r="AI48" s="191">
        <v>14.3612460274963</v>
      </c>
      <c r="AJ48" s="13">
        <v>23.7027</v>
      </c>
      <c r="AK48" s="191">
        <v>14.7878298252942</v>
      </c>
      <c r="AL48" s="13">
        <v>19.203300000000002</v>
      </c>
      <c r="AM48" s="191">
        <v>15.400915519728398</v>
      </c>
      <c r="AN48" s="13">
        <v>20.911799999999999</v>
      </c>
      <c r="AO48" s="191">
        <v>16.032188046939996</v>
      </c>
      <c r="AP48" s="13"/>
      <c r="AQ48" s="191"/>
      <c r="AR48" s="13"/>
      <c r="AS48" s="191"/>
      <c r="AT48" s="13"/>
      <c r="AU48" s="191"/>
      <c r="AV48" s="13"/>
      <c r="AW48" s="191"/>
      <c r="AX48" s="13"/>
      <c r="AY48" s="191"/>
      <c r="AZ48" s="13"/>
      <c r="BA48" s="191"/>
      <c r="BB48" s="13"/>
      <c r="BC48" s="191"/>
    </row>
    <row r="49" spans="1:55" s="20" customFormat="1" ht="12.75" customHeight="1">
      <c r="A49" s="1229" t="s">
        <v>990</v>
      </c>
      <c r="B49" s="1229" t="s">
        <v>209</v>
      </c>
      <c r="C49" s="1229" t="s">
        <v>991</v>
      </c>
      <c r="D49" s="13">
        <f t="shared" si="2"/>
        <v>47.482300000000002</v>
      </c>
      <c r="E49" s="191">
        <f t="shared" si="3"/>
        <v>18.384627745496701</v>
      </c>
      <c r="F49" s="13">
        <v>38.271500000000003</v>
      </c>
      <c r="G49" s="191">
        <v>24.614195393439001</v>
      </c>
      <c r="H49" s="13">
        <v>36.729900000000001</v>
      </c>
      <c r="I49" s="191">
        <v>24.847107370289599</v>
      </c>
      <c r="J49" s="13">
        <v>56.4467</v>
      </c>
      <c r="K49" s="191">
        <v>19.0231486517369</v>
      </c>
      <c r="L49" s="13">
        <v>43.459000000000003</v>
      </c>
      <c r="M49" s="191">
        <v>16.919319289445198</v>
      </c>
      <c r="N49" s="13">
        <v>94.565599999999989</v>
      </c>
      <c r="O49" s="191">
        <v>16.491881128021202</v>
      </c>
      <c r="P49" s="13">
        <v>94.031700000000001</v>
      </c>
      <c r="Q49" s="191">
        <v>17.368088538226999</v>
      </c>
      <c r="R49" s="13">
        <v>43.916000000000004</v>
      </c>
      <c r="S49" s="191">
        <v>19.682844749066401</v>
      </c>
      <c r="T49" s="13">
        <v>43.045500000000004</v>
      </c>
      <c r="U49" s="191">
        <v>21.316218954362199</v>
      </c>
      <c r="V49" s="13">
        <v>44.1753</v>
      </c>
      <c r="W49" s="191">
        <v>21.271991542785198</v>
      </c>
      <c r="X49" s="13">
        <v>41.956500000000005</v>
      </c>
      <c r="Y49" s="191">
        <v>18.550098339947297</v>
      </c>
      <c r="Z49" s="13">
        <v>59.859300000000005</v>
      </c>
      <c r="AA49" s="191">
        <v>15.823214421150899</v>
      </c>
      <c r="AB49" s="13">
        <v>47.482300000000002</v>
      </c>
      <c r="AC49" s="191">
        <v>18.384627745496701</v>
      </c>
      <c r="AD49" s="13"/>
      <c r="AE49" s="191"/>
      <c r="AF49" s="13">
        <v>111.00579999999999</v>
      </c>
      <c r="AG49" s="191">
        <v>16.263216444546099</v>
      </c>
      <c r="AH49" s="13">
        <v>117.7835</v>
      </c>
      <c r="AI49" s="191">
        <v>15.961756001477299</v>
      </c>
      <c r="AJ49" s="13">
        <v>290.7704</v>
      </c>
      <c r="AK49" s="191">
        <v>10.6043800847679</v>
      </c>
      <c r="AL49" s="13">
        <v>220.9427</v>
      </c>
      <c r="AM49" s="191">
        <v>10.849722769749798</v>
      </c>
      <c r="AN49" s="13">
        <v>57.6083</v>
      </c>
      <c r="AO49" s="191">
        <v>17.585939040034198</v>
      </c>
      <c r="AP49" s="13"/>
      <c r="AQ49" s="191"/>
      <c r="AR49" s="13"/>
      <c r="AS49" s="191"/>
      <c r="AT49" s="13"/>
      <c r="AU49" s="191"/>
      <c r="AV49" s="13"/>
      <c r="AW49" s="191"/>
      <c r="AX49" s="13"/>
      <c r="AY49" s="191"/>
      <c r="AZ49" s="13"/>
      <c r="BA49" s="191"/>
      <c r="BB49" s="13"/>
      <c r="BC49" s="191"/>
    </row>
    <row r="50" spans="1:55" s="27" customFormat="1" ht="12.75" customHeight="1">
      <c r="A50" s="1226" t="s">
        <v>966</v>
      </c>
      <c r="B50" s="1226" t="s">
        <v>199</v>
      </c>
      <c r="C50" s="1226" t="s">
        <v>967</v>
      </c>
      <c r="D50" s="61">
        <f t="shared" si="2"/>
        <v>4201.0156999999999</v>
      </c>
      <c r="E50" s="871">
        <f t="shared" si="3"/>
        <v>19.325582819412002</v>
      </c>
      <c r="F50" s="61">
        <v>2618.38</v>
      </c>
      <c r="G50" s="871">
        <v>23.833170233121201</v>
      </c>
      <c r="H50" s="61">
        <v>2828.6244000000002</v>
      </c>
      <c r="I50" s="871">
        <v>23.273965314907102</v>
      </c>
      <c r="J50" s="61">
        <v>2796.9054000000006</v>
      </c>
      <c r="K50" s="871">
        <v>23.280259780684798</v>
      </c>
      <c r="L50" s="61">
        <v>2821.38</v>
      </c>
      <c r="M50" s="871">
        <v>23.577679795702796</v>
      </c>
      <c r="N50" s="61">
        <v>2568.1329000000001</v>
      </c>
      <c r="O50" s="871">
        <v>24.170447609233904</v>
      </c>
      <c r="P50" s="61">
        <v>2637.5143000000007</v>
      </c>
      <c r="Q50" s="871">
        <v>23.901164853589599</v>
      </c>
      <c r="R50" s="61">
        <v>2542.9994999999999</v>
      </c>
      <c r="S50" s="871">
        <v>22.901697423849296</v>
      </c>
      <c r="T50" s="61">
        <v>2495.27</v>
      </c>
      <c r="U50" s="871">
        <v>22.863624850216596</v>
      </c>
      <c r="V50" s="61">
        <v>3070.0246000000002</v>
      </c>
      <c r="W50" s="871">
        <v>20.799928661483694</v>
      </c>
      <c r="X50" s="61">
        <v>3801.4434000000001</v>
      </c>
      <c r="Y50" s="871">
        <v>19.999079403365595</v>
      </c>
      <c r="Z50" s="61">
        <v>4081.2406000000001</v>
      </c>
      <c r="AA50" s="871">
        <v>19.650138504698798</v>
      </c>
      <c r="AB50" s="61">
        <v>4201.0156999999999</v>
      </c>
      <c r="AC50" s="871">
        <v>19.325582819412002</v>
      </c>
      <c r="AD50" s="61"/>
      <c r="AE50" s="871"/>
      <c r="AF50" s="61">
        <v>4014.7038000000002</v>
      </c>
      <c r="AG50" s="871">
        <v>19.278391757070601</v>
      </c>
      <c r="AH50" s="61">
        <v>3733.6426000000001</v>
      </c>
      <c r="AI50" s="871">
        <v>19.654150121117599</v>
      </c>
      <c r="AJ50" s="61">
        <v>3400.3419000000008</v>
      </c>
      <c r="AK50" s="871">
        <v>20.632107594827399</v>
      </c>
      <c r="AL50" s="61">
        <v>3322.1065000000003</v>
      </c>
      <c r="AM50" s="871">
        <v>21.066845065924305</v>
      </c>
      <c r="AN50" s="61">
        <v>3276.5691000000002</v>
      </c>
      <c r="AO50" s="871">
        <v>21.3492949835851</v>
      </c>
      <c r="AP50" s="61"/>
      <c r="AQ50" s="871"/>
      <c r="AR50" s="61"/>
      <c r="AS50" s="871"/>
      <c r="AT50" s="61"/>
      <c r="AU50" s="871"/>
      <c r="AV50" s="61"/>
      <c r="AW50" s="871"/>
      <c r="AX50" s="61"/>
      <c r="AY50" s="871"/>
      <c r="AZ50" s="61"/>
      <c r="BA50" s="871"/>
      <c r="BB50" s="61"/>
      <c r="BC50" s="871"/>
    </row>
    <row r="51" spans="1:55" s="20" customFormat="1" ht="12.75" customHeight="1">
      <c r="A51" s="1227" t="s">
        <v>976</v>
      </c>
      <c r="B51" s="1227" t="s">
        <v>204</v>
      </c>
      <c r="C51" s="1227" t="s">
        <v>977</v>
      </c>
      <c r="D51" s="13">
        <f t="shared" si="2"/>
        <v>155.4059</v>
      </c>
      <c r="E51" s="191">
        <f t="shared" si="3"/>
        <v>10.712233724716999</v>
      </c>
      <c r="F51" s="13">
        <v>83.017700000000005</v>
      </c>
      <c r="G51" s="191">
        <v>14.902219189401798</v>
      </c>
      <c r="H51" s="13">
        <v>109.33240000000002</v>
      </c>
      <c r="I51" s="191">
        <v>13.4063092184933</v>
      </c>
      <c r="J51" s="13">
        <v>136.23860000000002</v>
      </c>
      <c r="K51" s="191">
        <v>13.161675787919101</v>
      </c>
      <c r="L51" s="13">
        <v>175.85060000000001</v>
      </c>
      <c r="M51" s="191">
        <v>12.2260585406021</v>
      </c>
      <c r="N51" s="13">
        <v>100.74880000000002</v>
      </c>
      <c r="O51" s="191">
        <v>12.981761708327998</v>
      </c>
      <c r="P51" s="13">
        <v>109.0138</v>
      </c>
      <c r="Q51" s="191">
        <v>14.444477295535101</v>
      </c>
      <c r="R51" s="13">
        <v>157.2303</v>
      </c>
      <c r="S51" s="191">
        <v>12.360194676216999</v>
      </c>
      <c r="T51" s="13">
        <v>125.90990000000002</v>
      </c>
      <c r="U51" s="191">
        <v>13.253896278211599</v>
      </c>
      <c r="V51" s="13">
        <v>189.94590000000005</v>
      </c>
      <c r="W51" s="191">
        <v>11.540134517249399</v>
      </c>
      <c r="X51" s="13">
        <v>168.6071</v>
      </c>
      <c r="Y51" s="191">
        <v>11.788042288847898</v>
      </c>
      <c r="Z51" s="13">
        <v>173.31380000000001</v>
      </c>
      <c r="AA51" s="191">
        <v>11.0766703805467</v>
      </c>
      <c r="AB51" s="13">
        <v>155.4059</v>
      </c>
      <c r="AC51" s="191">
        <v>10.712233724716999</v>
      </c>
      <c r="AD51" s="13"/>
      <c r="AE51" s="191"/>
      <c r="AF51" s="13">
        <v>198.0668</v>
      </c>
      <c r="AG51" s="191">
        <v>10.261723176221402</v>
      </c>
      <c r="AH51" s="13">
        <v>158.9135</v>
      </c>
      <c r="AI51" s="191">
        <v>11.605412636434298</v>
      </c>
      <c r="AJ51" s="13">
        <v>163.50409999999999</v>
      </c>
      <c r="AK51" s="191">
        <v>11.266758387098498</v>
      </c>
      <c r="AL51" s="13">
        <v>254.55110000000002</v>
      </c>
      <c r="AM51" s="191">
        <v>9.4525483527668896</v>
      </c>
      <c r="AN51" s="13">
        <v>262.88220000000001</v>
      </c>
      <c r="AO51" s="191">
        <v>9.0978033088584898</v>
      </c>
      <c r="AP51" s="13"/>
      <c r="AQ51" s="191"/>
      <c r="AR51" s="13"/>
      <c r="AS51" s="191"/>
      <c r="AT51" s="13"/>
      <c r="AU51" s="191"/>
      <c r="AV51" s="13"/>
      <c r="AW51" s="191"/>
      <c r="AX51" s="13"/>
      <c r="AY51" s="191"/>
      <c r="AZ51" s="13"/>
      <c r="BA51" s="191"/>
      <c r="BB51" s="13"/>
      <c r="BC51" s="191"/>
    </row>
    <row r="52" spans="1:55" s="20" customFormat="1" ht="12.75" customHeight="1">
      <c r="A52" s="1228" t="s">
        <v>978</v>
      </c>
      <c r="B52" s="1228" t="s">
        <v>125</v>
      </c>
      <c r="C52" s="1228" t="s">
        <v>939</v>
      </c>
      <c r="D52" s="13">
        <f t="shared" si="2"/>
        <v>1220.0307</v>
      </c>
      <c r="E52" s="191">
        <f t="shared" si="3"/>
        <v>20.8203215386301</v>
      </c>
      <c r="F52" s="13">
        <v>789.17590000000007</v>
      </c>
      <c r="G52" s="191">
        <v>25.453650281261801</v>
      </c>
      <c r="H52" s="13">
        <v>843.36469999999997</v>
      </c>
      <c r="I52" s="191">
        <v>24.443583904448495</v>
      </c>
      <c r="J52" s="13">
        <v>861.14060000000018</v>
      </c>
      <c r="K52" s="191">
        <v>24.346383813514297</v>
      </c>
      <c r="L52" s="13">
        <v>891.7850000000002</v>
      </c>
      <c r="M52" s="191">
        <v>24.724520489804199</v>
      </c>
      <c r="N52" s="13">
        <v>874.76049999999998</v>
      </c>
      <c r="O52" s="191">
        <v>24.885484291986199</v>
      </c>
      <c r="P52" s="13">
        <v>853.40770000000009</v>
      </c>
      <c r="Q52" s="191">
        <v>25.111892981513996</v>
      </c>
      <c r="R52" s="13">
        <v>774.26790000000005</v>
      </c>
      <c r="S52" s="191">
        <v>24.356805470044698</v>
      </c>
      <c r="T52" s="13">
        <v>815.12780000000009</v>
      </c>
      <c r="U52" s="191">
        <v>23.060911452167396</v>
      </c>
      <c r="V52" s="13">
        <v>1067.1991</v>
      </c>
      <c r="W52" s="191">
        <v>20.828350563639003</v>
      </c>
      <c r="X52" s="13">
        <v>1406.7441000000001</v>
      </c>
      <c r="Y52" s="191">
        <v>19.975419236519297</v>
      </c>
      <c r="Z52" s="13">
        <v>1406.9652000000001</v>
      </c>
      <c r="AA52" s="191">
        <v>20.109602678872196</v>
      </c>
      <c r="AB52" s="13">
        <v>1220.0307</v>
      </c>
      <c r="AC52" s="191">
        <v>20.8203215386301</v>
      </c>
      <c r="AD52" s="13"/>
      <c r="AE52" s="191"/>
      <c r="AF52" s="13">
        <v>1053.5311000000002</v>
      </c>
      <c r="AG52" s="191">
        <v>21.090653808890902</v>
      </c>
      <c r="AH52" s="13">
        <v>982.49600000000009</v>
      </c>
      <c r="AI52" s="191">
        <v>21.3919562094909</v>
      </c>
      <c r="AJ52" s="13">
        <v>1011.4133999999999</v>
      </c>
      <c r="AK52" s="191">
        <v>21.501352816761202</v>
      </c>
      <c r="AL52" s="13">
        <v>1018.1327</v>
      </c>
      <c r="AM52" s="191">
        <v>21.777532017191898</v>
      </c>
      <c r="AN52" s="13">
        <v>1025.0878</v>
      </c>
      <c r="AO52" s="191">
        <v>21.452154672019301</v>
      </c>
      <c r="AP52" s="13"/>
      <c r="AQ52" s="191"/>
      <c r="AR52" s="13"/>
      <c r="AS52" s="191"/>
      <c r="AT52" s="13"/>
      <c r="AU52" s="191"/>
      <c r="AV52" s="13"/>
      <c r="AW52" s="191"/>
      <c r="AX52" s="13"/>
      <c r="AY52" s="191"/>
      <c r="AZ52" s="13"/>
      <c r="BA52" s="191"/>
      <c r="BB52" s="13"/>
      <c r="BC52" s="191"/>
    </row>
    <row r="53" spans="1:55" s="20" customFormat="1" ht="12.75" customHeight="1">
      <c r="A53" s="1227" t="s">
        <v>4909</v>
      </c>
      <c r="B53" s="1227" t="s">
        <v>4909</v>
      </c>
      <c r="C53" s="1227" t="s">
        <v>4911</v>
      </c>
      <c r="D53" s="13">
        <f t="shared" si="2"/>
        <v>35.5946</v>
      </c>
      <c r="E53" s="191">
        <f t="shared" si="3"/>
        <v>18.430085940002101</v>
      </c>
      <c r="F53" s="13">
        <v>34.2303</v>
      </c>
      <c r="G53" s="191">
        <v>20.5971101334198</v>
      </c>
      <c r="H53" s="13">
        <v>39.621099999999998</v>
      </c>
      <c r="I53" s="191">
        <v>19.770896264868998</v>
      </c>
      <c r="J53" s="13">
        <v>42.297699999999992</v>
      </c>
      <c r="K53" s="191">
        <v>19.2655940630342</v>
      </c>
      <c r="L53" s="13">
        <v>38.043300000000002</v>
      </c>
      <c r="M53" s="191">
        <v>20.586971792667796</v>
      </c>
      <c r="N53" s="13">
        <v>36.432300000000005</v>
      </c>
      <c r="O53" s="191">
        <v>20.6849424549095</v>
      </c>
      <c r="P53" s="13">
        <v>28.557300000000001</v>
      </c>
      <c r="Q53" s="191">
        <v>22.319590752627196</v>
      </c>
      <c r="R53" s="13">
        <v>22.14</v>
      </c>
      <c r="S53" s="191">
        <v>23.960632520325202</v>
      </c>
      <c r="T53" s="13">
        <v>22.818100000000001</v>
      </c>
      <c r="U53" s="191">
        <v>23.9579736262003</v>
      </c>
      <c r="V53" s="13">
        <v>41.358699999999999</v>
      </c>
      <c r="W53" s="191">
        <v>19.525359356072599</v>
      </c>
      <c r="X53" s="13">
        <v>42.433199999999999</v>
      </c>
      <c r="Y53" s="191">
        <v>18.888996870375099</v>
      </c>
      <c r="Z53" s="13">
        <v>39.690300000000001</v>
      </c>
      <c r="AA53" s="191">
        <v>18.472888060810796</v>
      </c>
      <c r="AB53" s="13">
        <v>35.5946</v>
      </c>
      <c r="AC53" s="191">
        <v>18.430085940002101</v>
      </c>
      <c r="AD53" s="13"/>
      <c r="AE53" s="191"/>
      <c r="AF53" s="13">
        <v>32.867100000000001</v>
      </c>
      <c r="AG53" s="191">
        <v>18.2661197671836</v>
      </c>
      <c r="AH53" s="13">
        <v>31.982200000000002</v>
      </c>
      <c r="AI53" s="191">
        <v>19.3556727179494</v>
      </c>
      <c r="AJ53" s="13">
        <v>28.5565</v>
      </c>
      <c r="AK53" s="191">
        <v>22.721733825924002</v>
      </c>
      <c r="AL53" s="13">
        <v>28.180200000000003</v>
      </c>
      <c r="AM53" s="191">
        <v>23.599898155442496</v>
      </c>
      <c r="AN53" s="13">
        <v>30.641000000000005</v>
      </c>
      <c r="AO53" s="191">
        <v>22.593585816389794</v>
      </c>
      <c r="AP53" s="13"/>
      <c r="AQ53" s="191"/>
      <c r="AR53" s="13"/>
      <c r="AS53" s="191"/>
      <c r="AT53" s="13"/>
      <c r="AU53" s="191"/>
      <c r="AV53" s="13"/>
      <c r="AW53" s="191"/>
      <c r="AX53" s="13"/>
      <c r="AY53" s="191"/>
      <c r="AZ53" s="13"/>
      <c r="BA53" s="191"/>
      <c r="BB53" s="13"/>
      <c r="BC53" s="191"/>
    </row>
    <row r="54" spans="1:55" s="20" customFormat="1" ht="12.75" customHeight="1">
      <c r="A54" s="1227" t="s">
        <v>4910</v>
      </c>
      <c r="B54" s="1227" t="s">
        <v>103</v>
      </c>
      <c r="C54" s="1227" t="s">
        <v>5005</v>
      </c>
      <c r="D54" s="13">
        <f t="shared" si="2"/>
        <v>0.1721</v>
      </c>
      <c r="E54" s="191">
        <f t="shared" si="3"/>
        <v>31.77</v>
      </c>
      <c r="F54" s="13" t="s">
        <v>11</v>
      </c>
      <c r="G54" s="191" t="s">
        <v>11</v>
      </c>
      <c r="H54" s="13">
        <v>2.35E-2</v>
      </c>
      <c r="I54" s="191">
        <v>30</v>
      </c>
      <c r="J54" s="13" t="s">
        <v>11</v>
      </c>
      <c r="K54" s="13" t="s">
        <v>11</v>
      </c>
      <c r="L54" s="13" t="s">
        <v>11</v>
      </c>
      <c r="M54" s="13" t="s">
        <v>11</v>
      </c>
      <c r="N54" s="13">
        <v>0.10790000000000001</v>
      </c>
      <c r="O54" s="191">
        <v>33</v>
      </c>
      <c r="P54" s="13">
        <v>0.1027</v>
      </c>
      <c r="Q54" s="191">
        <v>32.89</v>
      </c>
      <c r="R54" s="13">
        <v>8.3600000000000008E-2</v>
      </c>
      <c r="S54" s="191">
        <v>32.880000000000003</v>
      </c>
      <c r="T54" s="13">
        <v>7.9000000000000008E-3</v>
      </c>
      <c r="U54" s="191">
        <v>32</v>
      </c>
      <c r="V54" s="13" t="s">
        <v>11</v>
      </c>
      <c r="W54" s="13" t="s">
        <v>11</v>
      </c>
      <c r="X54" s="13" t="s">
        <v>11</v>
      </c>
      <c r="Y54" s="13" t="s">
        <v>11</v>
      </c>
      <c r="Z54" s="13">
        <v>8.6E-3</v>
      </c>
      <c r="AA54" s="191">
        <v>31</v>
      </c>
      <c r="AB54" s="13">
        <v>0.1721</v>
      </c>
      <c r="AC54" s="191">
        <v>31.77</v>
      </c>
      <c r="AD54" s="13"/>
      <c r="AE54" s="191"/>
      <c r="AF54" s="13">
        <v>0.1409</v>
      </c>
      <c r="AG54" s="191">
        <v>31.8</v>
      </c>
      <c r="AH54" s="13">
        <v>0.11620000000000001</v>
      </c>
      <c r="AI54" s="191">
        <v>31.8</v>
      </c>
      <c r="AJ54" s="13">
        <v>0</v>
      </c>
      <c r="AK54" s="13">
        <v>0</v>
      </c>
      <c r="AL54" s="13">
        <v>0.221</v>
      </c>
      <c r="AM54" s="13">
        <v>26</v>
      </c>
      <c r="AN54" s="13">
        <v>0.18600000000000003</v>
      </c>
      <c r="AO54" s="191">
        <v>26</v>
      </c>
      <c r="AP54" s="13"/>
      <c r="AQ54" s="191"/>
      <c r="AR54" s="13"/>
      <c r="AS54" s="191"/>
      <c r="AT54" s="13"/>
      <c r="AU54" s="191"/>
      <c r="AV54" s="13"/>
      <c r="AW54" s="13"/>
      <c r="AX54" s="13"/>
      <c r="AY54" s="13"/>
      <c r="AZ54" s="13"/>
      <c r="BA54" s="191"/>
      <c r="BB54" s="13"/>
      <c r="BC54" s="191"/>
    </row>
    <row r="55" spans="1:55" s="20" customFormat="1" ht="12.75" customHeight="1">
      <c r="A55" s="1227" t="s">
        <v>980</v>
      </c>
      <c r="B55" s="1227" t="s">
        <v>205</v>
      </c>
      <c r="C55" s="1227" t="s">
        <v>981</v>
      </c>
      <c r="D55" s="13">
        <f t="shared" si="2"/>
        <v>1070.9690000000001</v>
      </c>
      <c r="E55" s="191">
        <f t="shared" si="3"/>
        <v>14.7832338265627</v>
      </c>
      <c r="F55" s="13">
        <v>691.99340000000007</v>
      </c>
      <c r="G55" s="191">
        <v>17.832015019218399</v>
      </c>
      <c r="H55" s="13">
        <v>721.07530000000008</v>
      </c>
      <c r="I55" s="191">
        <v>17.869218347931199</v>
      </c>
      <c r="J55" s="13">
        <v>684.10149999999999</v>
      </c>
      <c r="K55" s="191">
        <v>17.795210988427904</v>
      </c>
      <c r="L55" s="13">
        <v>630.51300000000003</v>
      </c>
      <c r="M55" s="191">
        <v>18.500486212020999</v>
      </c>
      <c r="N55" s="13">
        <v>593.34870000000001</v>
      </c>
      <c r="O55" s="191">
        <v>18.4234301600391</v>
      </c>
      <c r="P55" s="13">
        <v>638.25369999999998</v>
      </c>
      <c r="Q55" s="191">
        <v>17.609130477426103</v>
      </c>
      <c r="R55" s="13">
        <v>685.87350000000004</v>
      </c>
      <c r="S55" s="191">
        <v>16.6461226669349</v>
      </c>
      <c r="T55" s="13">
        <v>572.06439999999998</v>
      </c>
      <c r="U55" s="191">
        <v>18.118908507503697</v>
      </c>
      <c r="V55" s="13">
        <v>732.98070000000007</v>
      </c>
      <c r="W55" s="191">
        <v>16.252704874766795</v>
      </c>
      <c r="X55" s="13">
        <v>912.69290000000012</v>
      </c>
      <c r="Y55" s="191">
        <v>15.872607719420198</v>
      </c>
      <c r="Z55" s="13">
        <v>1058.9298000000001</v>
      </c>
      <c r="AA55" s="191">
        <v>15.1644075877362</v>
      </c>
      <c r="AB55" s="13">
        <v>1070.9690000000001</v>
      </c>
      <c r="AC55" s="191">
        <v>14.7832338265627</v>
      </c>
      <c r="AD55" s="13"/>
      <c r="AE55" s="191"/>
      <c r="AF55" s="13">
        <v>1067.2147</v>
      </c>
      <c r="AG55" s="191">
        <v>14.3756711353395</v>
      </c>
      <c r="AH55" s="13">
        <v>974.27330000000006</v>
      </c>
      <c r="AI55" s="191">
        <v>14.0024374813515</v>
      </c>
      <c r="AJ55" s="13">
        <v>813.58300000000008</v>
      </c>
      <c r="AK55" s="191">
        <v>13.9238953431918</v>
      </c>
      <c r="AL55" s="13">
        <v>679.14480000000015</v>
      </c>
      <c r="AM55" s="191">
        <v>14.6990239960609</v>
      </c>
      <c r="AN55" s="13">
        <v>572.52179999999998</v>
      </c>
      <c r="AO55" s="191">
        <v>15.9194625078032</v>
      </c>
      <c r="AP55" s="13"/>
      <c r="AQ55" s="191"/>
      <c r="AR55" s="13"/>
      <c r="AS55" s="191"/>
      <c r="AT55" s="13"/>
      <c r="AU55" s="191"/>
      <c r="AV55" s="13"/>
      <c r="AW55" s="191"/>
      <c r="AX55" s="13"/>
      <c r="AY55" s="191"/>
      <c r="AZ55" s="13"/>
      <c r="BA55" s="191"/>
      <c r="BB55" s="13"/>
      <c r="BC55" s="191"/>
    </row>
    <row r="56" spans="1:55" s="20" customFormat="1" ht="12.75" customHeight="1">
      <c r="A56" s="1227" t="s">
        <v>982</v>
      </c>
      <c r="B56" s="1227" t="s">
        <v>206</v>
      </c>
      <c r="C56" s="1227" t="s">
        <v>983</v>
      </c>
      <c r="D56" s="13">
        <f t="shared" si="2"/>
        <v>15.348500000000001</v>
      </c>
      <c r="E56" s="191">
        <f t="shared" si="3"/>
        <v>10.426127960386999</v>
      </c>
      <c r="F56" s="13">
        <v>0.39560000000000001</v>
      </c>
      <c r="G56" s="191">
        <v>37.038736097067698</v>
      </c>
      <c r="H56" s="13">
        <v>0.1434</v>
      </c>
      <c r="I56" s="191">
        <v>27.108577405857702</v>
      </c>
      <c r="J56" s="13">
        <v>0.38789999999999997</v>
      </c>
      <c r="K56" s="191">
        <v>30.875174013921097</v>
      </c>
      <c r="L56" s="13">
        <v>0.61650000000000005</v>
      </c>
      <c r="M56" s="191">
        <v>32.322214111922094</v>
      </c>
      <c r="N56" s="13">
        <v>0.48560000000000003</v>
      </c>
      <c r="O56" s="191">
        <v>33.099785831960503</v>
      </c>
      <c r="P56" s="13">
        <v>0.34300000000000003</v>
      </c>
      <c r="Q56" s="191">
        <v>26.083265306122399</v>
      </c>
      <c r="R56" s="13">
        <v>0.23530000000000001</v>
      </c>
      <c r="S56" s="191">
        <v>24.3248746281343</v>
      </c>
      <c r="T56" s="13">
        <v>23.122800000000002</v>
      </c>
      <c r="U56" s="191">
        <v>10.175152187451298</v>
      </c>
      <c r="V56" s="13">
        <v>23.377300000000002</v>
      </c>
      <c r="W56" s="191">
        <v>10.494077245875298</v>
      </c>
      <c r="X56" s="13">
        <v>37.991</v>
      </c>
      <c r="Y56" s="191">
        <v>10.361483693506397</v>
      </c>
      <c r="Z56" s="13">
        <v>15.9076</v>
      </c>
      <c r="AA56" s="191">
        <v>10.7274839699263</v>
      </c>
      <c r="AB56" s="13">
        <v>15.348500000000001</v>
      </c>
      <c r="AC56" s="191">
        <v>10.426127960386999</v>
      </c>
      <c r="AD56" s="13"/>
      <c r="AE56" s="191"/>
      <c r="AF56" s="13">
        <v>7.3618000000000006</v>
      </c>
      <c r="AG56" s="191">
        <v>10.346540248308797</v>
      </c>
      <c r="AH56" s="13">
        <v>6.5228000000000002</v>
      </c>
      <c r="AI56" s="191">
        <v>10.6165872018152</v>
      </c>
      <c r="AJ56" s="13">
        <v>6.3371000000000004</v>
      </c>
      <c r="AK56" s="191">
        <v>13.179829259440401</v>
      </c>
      <c r="AL56" s="13">
        <v>1.4158000000000002</v>
      </c>
      <c r="AM56" s="191">
        <v>25.080343268823299</v>
      </c>
      <c r="AN56" s="13">
        <v>3.5039999999999996</v>
      </c>
      <c r="AO56" s="191">
        <v>12.447238584474896</v>
      </c>
      <c r="AP56" s="13"/>
      <c r="AQ56" s="191"/>
      <c r="AR56" s="13"/>
      <c r="AS56" s="191"/>
      <c r="AT56" s="13"/>
      <c r="AU56" s="191"/>
      <c r="AV56" s="13"/>
      <c r="AW56" s="191"/>
      <c r="AX56" s="13"/>
      <c r="AY56" s="191"/>
      <c r="AZ56" s="13"/>
      <c r="BA56" s="191"/>
      <c r="BB56" s="13"/>
      <c r="BC56" s="191"/>
    </row>
    <row r="57" spans="1:55" s="20" customFormat="1" ht="12.75" customHeight="1">
      <c r="A57" s="1227" t="s">
        <v>984</v>
      </c>
      <c r="B57" s="1227" t="s">
        <v>141</v>
      </c>
      <c r="C57" s="1227" t="s">
        <v>985</v>
      </c>
      <c r="D57" s="13">
        <f t="shared" si="2"/>
        <v>99.480699999999999</v>
      </c>
      <c r="E57" s="191">
        <f t="shared" si="3"/>
        <v>18.961666886139696</v>
      </c>
      <c r="F57" s="13">
        <v>78.804500000000004</v>
      </c>
      <c r="G57" s="191">
        <v>20.839065154908695</v>
      </c>
      <c r="H57" s="13">
        <v>67.133099999999999</v>
      </c>
      <c r="I57" s="191">
        <v>22.762721295456302</v>
      </c>
      <c r="J57" s="13">
        <v>50.808900000000001</v>
      </c>
      <c r="K57" s="191">
        <v>24.712158755651092</v>
      </c>
      <c r="L57" s="13">
        <v>60.061400000000006</v>
      </c>
      <c r="M57" s="191">
        <v>22.003039506238597</v>
      </c>
      <c r="N57" s="13">
        <v>44.107700000000001</v>
      </c>
      <c r="O57" s="191">
        <v>22.415230492635096</v>
      </c>
      <c r="P57" s="13">
        <v>42.0867</v>
      </c>
      <c r="Q57" s="191">
        <v>21.776765890411898</v>
      </c>
      <c r="R57" s="13">
        <v>27.738800000000001</v>
      </c>
      <c r="S57" s="191">
        <v>23.625805297994102</v>
      </c>
      <c r="T57" s="13">
        <v>27.587600000000002</v>
      </c>
      <c r="U57" s="191">
        <v>23.499178471487202</v>
      </c>
      <c r="V57" s="13">
        <v>37.708300000000001</v>
      </c>
      <c r="W57" s="191">
        <v>21.894920852968699</v>
      </c>
      <c r="X57" s="13">
        <v>74.519800000000004</v>
      </c>
      <c r="Y57" s="191">
        <v>20.195741655237899</v>
      </c>
      <c r="Z57" s="13">
        <v>99.180500000000009</v>
      </c>
      <c r="AA57" s="191">
        <v>18.829828282777399</v>
      </c>
      <c r="AB57" s="13">
        <v>99.480699999999999</v>
      </c>
      <c r="AC57" s="191">
        <v>18.961666886139696</v>
      </c>
      <c r="AD57" s="13"/>
      <c r="AE57" s="191"/>
      <c r="AF57" s="13">
        <v>129.96979999999999</v>
      </c>
      <c r="AG57" s="191">
        <v>16.530000615527598</v>
      </c>
      <c r="AH57" s="13">
        <v>112.6939</v>
      </c>
      <c r="AI57" s="191">
        <v>17.7869521686622</v>
      </c>
      <c r="AJ57" s="13">
        <v>104.97219999999999</v>
      </c>
      <c r="AK57" s="191">
        <v>18.240892941178696</v>
      </c>
      <c r="AL57" s="13">
        <v>53.483600000000003</v>
      </c>
      <c r="AM57" s="191">
        <v>24.0994013865933</v>
      </c>
      <c r="AN57" s="13">
        <v>47.45</v>
      </c>
      <c r="AO57" s="191">
        <v>23.890292792413096</v>
      </c>
      <c r="AP57" s="13"/>
      <c r="AQ57" s="191"/>
      <c r="AR57" s="13"/>
      <c r="AS57" s="191"/>
      <c r="AT57" s="13"/>
      <c r="AU57" s="191"/>
      <c r="AV57" s="13"/>
      <c r="AW57" s="191"/>
      <c r="AX57" s="13"/>
      <c r="AY57" s="191"/>
      <c r="AZ57" s="13"/>
      <c r="BA57" s="191"/>
      <c r="BB57" s="13"/>
      <c r="BC57" s="191"/>
    </row>
    <row r="58" spans="1:55" s="20" customFormat="1" ht="12.75" customHeight="1">
      <c r="A58" s="1227" t="s">
        <v>986</v>
      </c>
      <c r="B58" s="1227" t="s">
        <v>207</v>
      </c>
      <c r="C58" s="1227" t="s">
        <v>987</v>
      </c>
      <c r="D58" s="13">
        <f t="shared" si="2"/>
        <v>56.707599999999999</v>
      </c>
      <c r="E58" s="191">
        <f t="shared" si="3"/>
        <v>14.0316999132391</v>
      </c>
      <c r="F58" s="13">
        <v>28.748100000000001</v>
      </c>
      <c r="G58" s="191">
        <v>19.8065450238451</v>
      </c>
      <c r="H58" s="13">
        <v>31.227600000000002</v>
      </c>
      <c r="I58" s="191">
        <v>19.297330214297599</v>
      </c>
      <c r="J58" s="13">
        <v>36.589600000000004</v>
      </c>
      <c r="K58" s="191">
        <v>18.616154481054696</v>
      </c>
      <c r="L58" s="13">
        <v>40.913600000000002</v>
      </c>
      <c r="M58" s="191">
        <v>15.735815279026999</v>
      </c>
      <c r="N58" s="13">
        <v>36.433399999999999</v>
      </c>
      <c r="O58" s="191">
        <v>16.549770073613796</v>
      </c>
      <c r="P58" s="13">
        <v>36.682000000000002</v>
      </c>
      <c r="Q58" s="191">
        <v>16.575708412845501</v>
      </c>
      <c r="R58" s="13">
        <v>24.6829</v>
      </c>
      <c r="S58" s="191">
        <v>22.577686373967399</v>
      </c>
      <c r="T58" s="13">
        <v>27.197299999999998</v>
      </c>
      <c r="U58" s="191">
        <v>22.112534773672401</v>
      </c>
      <c r="V58" s="13">
        <v>33.3919</v>
      </c>
      <c r="W58" s="191">
        <v>19.5015153076045</v>
      </c>
      <c r="X58" s="13">
        <v>41.789300000000004</v>
      </c>
      <c r="Y58" s="191">
        <v>16.710329103382897</v>
      </c>
      <c r="Z58" s="13">
        <v>46.682200000000002</v>
      </c>
      <c r="AA58" s="191">
        <v>16.796391194073998</v>
      </c>
      <c r="AB58" s="13">
        <v>56.707599999999999</v>
      </c>
      <c r="AC58" s="191">
        <v>14.0316999132391</v>
      </c>
      <c r="AD58" s="13"/>
      <c r="AE58" s="191"/>
      <c r="AF58" s="13">
        <v>51.173500000000004</v>
      </c>
      <c r="AG58" s="191">
        <v>15.107714500669299</v>
      </c>
      <c r="AH58" s="13">
        <v>47.2926</v>
      </c>
      <c r="AI58" s="191">
        <v>15.019438981997201</v>
      </c>
      <c r="AJ58" s="13">
        <v>30.758500000000005</v>
      </c>
      <c r="AK58" s="191">
        <v>17.136773867386299</v>
      </c>
      <c r="AL58" s="13">
        <v>32.863100000000003</v>
      </c>
      <c r="AM58" s="191">
        <v>17.749075771914399</v>
      </c>
      <c r="AN58" s="13">
        <v>36.173500000000004</v>
      </c>
      <c r="AO58" s="191">
        <v>17.672489446694399</v>
      </c>
      <c r="AP58" s="13"/>
      <c r="AQ58" s="191"/>
      <c r="AR58" s="13"/>
      <c r="AS58" s="191"/>
      <c r="AT58" s="13"/>
      <c r="AU58" s="191"/>
      <c r="AV58" s="13"/>
      <c r="AW58" s="191"/>
      <c r="AX58" s="13"/>
      <c r="AY58" s="191"/>
      <c r="AZ58" s="13"/>
      <c r="BA58" s="191"/>
      <c r="BB58" s="13"/>
      <c r="BC58" s="191"/>
    </row>
    <row r="59" spans="1:55" s="20" customFormat="1" ht="12.75" customHeight="1">
      <c r="A59" s="1229" t="s">
        <v>988</v>
      </c>
      <c r="B59" s="1229" t="s">
        <v>208</v>
      </c>
      <c r="C59" s="1229" t="s">
        <v>989</v>
      </c>
      <c r="D59" s="13">
        <f t="shared" si="2"/>
        <v>933.9686999999999</v>
      </c>
      <c r="E59" s="191">
        <f t="shared" si="3"/>
        <v>28.531300617461799</v>
      </c>
      <c r="F59" s="13">
        <v>707.28870000000006</v>
      </c>
      <c r="G59" s="191">
        <v>30.430138506383599</v>
      </c>
      <c r="H59" s="13">
        <v>770.02750000000003</v>
      </c>
      <c r="I59" s="191">
        <v>30.049702976841701</v>
      </c>
      <c r="J59" s="13">
        <v>746.53790000000004</v>
      </c>
      <c r="K59" s="191">
        <v>30.123642300009102</v>
      </c>
      <c r="L59" s="13">
        <v>758.64269999999999</v>
      </c>
      <c r="M59" s="191">
        <v>30.236028803809798</v>
      </c>
      <c r="N59" s="13">
        <v>732.41820000000007</v>
      </c>
      <c r="O59" s="191">
        <v>30.144892674704195</v>
      </c>
      <c r="P59" s="13">
        <v>751.66350000000011</v>
      </c>
      <c r="Q59" s="191">
        <v>30.1451737938586</v>
      </c>
      <c r="R59" s="13">
        <v>700.32320000000004</v>
      </c>
      <c r="S59" s="191">
        <v>29.875734682215299</v>
      </c>
      <c r="T59" s="13">
        <v>705.5652</v>
      </c>
      <c r="U59" s="191">
        <v>29.246417027086899</v>
      </c>
      <c r="V59" s="13">
        <v>735.80470000000003</v>
      </c>
      <c r="W59" s="191">
        <v>28.506934204144098</v>
      </c>
      <c r="X59" s="13">
        <v>815.62279999999998</v>
      </c>
      <c r="Y59" s="191">
        <v>27.973041467207601</v>
      </c>
      <c r="Z59" s="13">
        <v>867.56810000000007</v>
      </c>
      <c r="AA59" s="191">
        <v>27.6458036366252</v>
      </c>
      <c r="AB59" s="13">
        <v>933.9686999999999</v>
      </c>
      <c r="AC59" s="191">
        <v>28.531300617461799</v>
      </c>
      <c r="AD59" s="13"/>
      <c r="AE59" s="191"/>
      <c r="AF59" s="13">
        <v>952.70060000000001</v>
      </c>
      <c r="AG59" s="191">
        <v>28.410483195874999</v>
      </c>
      <c r="AH59" s="13">
        <v>954.77399999999989</v>
      </c>
      <c r="AI59" s="191">
        <v>28.375712187386799</v>
      </c>
      <c r="AJ59" s="13">
        <v>959.16460000000006</v>
      </c>
      <c r="AK59" s="191">
        <v>28.407018356390598</v>
      </c>
      <c r="AL59" s="13">
        <v>1017.8356</v>
      </c>
      <c r="AM59" s="191">
        <v>28.132808047782998</v>
      </c>
      <c r="AN59" s="13">
        <v>1065.4842000000001</v>
      </c>
      <c r="AO59" s="191">
        <v>27.922025867675899</v>
      </c>
      <c r="AP59" s="13"/>
      <c r="AQ59" s="191"/>
      <c r="AR59" s="13"/>
      <c r="AS59" s="191"/>
      <c r="AT59" s="13"/>
      <c r="AU59" s="191"/>
      <c r="AV59" s="13"/>
      <c r="AW59" s="191"/>
      <c r="AX59" s="13"/>
      <c r="AY59" s="191"/>
      <c r="AZ59" s="13"/>
      <c r="BA59" s="191"/>
      <c r="BB59" s="13"/>
      <c r="BC59" s="191"/>
    </row>
    <row r="60" spans="1:55" s="20" customFormat="1" ht="12.75" customHeight="1">
      <c r="A60" s="1229" t="s">
        <v>5008</v>
      </c>
      <c r="B60" s="1229" t="s">
        <v>5006</v>
      </c>
      <c r="C60" s="1229" t="s">
        <v>5007</v>
      </c>
      <c r="D60" s="13">
        <f t="shared" si="2"/>
        <v>50.650100000000002</v>
      </c>
      <c r="E60" s="191">
        <f t="shared" si="3"/>
        <v>16.162581574370002</v>
      </c>
      <c r="F60" s="13">
        <v>60.124100000000006</v>
      </c>
      <c r="G60" s="191">
        <v>22.698734168162201</v>
      </c>
      <c r="H60" s="13">
        <v>51.853999999999999</v>
      </c>
      <c r="I60" s="191">
        <v>23.285629266787499</v>
      </c>
      <c r="J60" s="13">
        <v>58.1554</v>
      </c>
      <c r="K60" s="191">
        <v>22.183418392788997</v>
      </c>
      <c r="L60" s="13">
        <v>40.908200000000001</v>
      </c>
      <c r="M60" s="191">
        <v>21.5535994739441</v>
      </c>
      <c r="N60" s="13">
        <v>32.978200000000001</v>
      </c>
      <c r="O60" s="191">
        <v>22.081404442934996</v>
      </c>
      <c r="P60" s="13">
        <v>38.999900000000004</v>
      </c>
      <c r="Q60" s="191">
        <v>17.869350023974398</v>
      </c>
      <c r="R60" s="13">
        <v>23.3704</v>
      </c>
      <c r="S60" s="191">
        <v>18.511525947352197</v>
      </c>
      <c r="T60" s="13">
        <v>32.929500000000004</v>
      </c>
      <c r="U60" s="191">
        <v>15.8373334851729</v>
      </c>
      <c r="V60" s="13">
        <v>24.870700000000003</v>
      </c>
      <c r="W60" s="191">
        <v>18.245292693812399</v>
      </c>
      <c r="X60" s="13">
        <v>28.8171</v>
      </c>
      <c r="Y60" s="191">
        <v>17.008918524070797</v>
      </c>
      <c r="Z60" s="13">
        <v>49.845800000000011</v>
      </c>
      <c r="AA60" s="191">
        <v>16.3198339278334</v>
      </c>
      <c r="AB60" s="13">
        <v>50.650100000000002</v>
      </c>
      <c r="AC60" s="191">
        <v>16.162581574370002</v>
      </c>
      <c r="AD60" s="13"/>
      <c r="AE60" s="191"/>
      <c r="AF60" s="13">
        <v>60.023200000000003</v>
      </c>
      <c r="AG60" s="191">
        <v>16.283777406069699</v>
      </c>
      <c r="AH60" s="13">
        <v>44.394100000000002</v>
      </c>
      <c r="AI60" s="191">
        <v>17.706682059102402</v>
      </c>
      <c r="AJ60" s="13">
        <v>42.397000000000006</v>
      </c>
      <c r="AK60" s="191">
        <v>17.993786399981101</v>
      </c>
      <c r="AL60" s="13">
        <v>31.9344</v>
      </c>
      <c r="AM60" s="191">
        <v>18.761586690214898</v>
      </c>
      <c r="AN60" s="13">
        <v>38.246099999999998</v>
      </c>
      <c r="AO60" s="191">
        <v>18.1639509910814</v>
      </c>
      <c r="AP60" s="13"/>
      <c r="AQ60" s="191"/>
      <c r="AR60" s="13"/>
      <c r="AS60" s="191"/>
      <c r="AT60" s="13"/>
      <c r="AU60" s="191"/>
      <c r="AV60" s="13"/>
      <c r="AW60" s="191"/>
      <c r="AX60" s="13"/>
      <c r="AY60" s="191"/>
      <c r="AZ60" s="13"/>
      <c r="BA60" s="191"/>
      <c r="BB60" s="13"/>
      <c r="BC60" s="191"/>
    </row>
    <row r="61" spans="1:55" s="20" customFormat="1" ht="12.75" customHeight="1">
      <c r="A61" s="1229" t="s">
        <v>990</v>
      </c>
      <c r="B61" s="1229" t="s">
        <v>209</v>
      </c>
      <c r="C61" s="1229" t="s">
        <v>991</v>
      </c>
      <c r="D61" s="13">
        <f t="shared" si="2"/>
        <v>562.68780000000004</v>
      </c>
      <c r="E61" s="191">
        <f t="shared" si="3"/>
        <v>13.007229380128699</v>
      </c>
      <c r="F61" s="13">
        <v>144.60169999999999</v>
      </c>
      <c r="G61" s="191">
        <v>20.201420481225298</v>
      </c>
      <c r="H61" s="13">
        <v>194.8218</v>
      </c>
      <c r="I61" s="191">
        <v>18.490874039763497</v>
      </c>
      <c r="J61" s="13">
        <v>180.6473</v>
      </c>
      <c r="K61" s="191">
        <v>20.138787770423399</v>
      </c>
      <c r="L61" s="13">
        <v>184.04570000000001</v>
      </c>
      <c r="M61" s="191">
        <v>22.110564055557901</v>
      </c>
      <c r="N61" s="13">
        <v>116.3116</v>
      </c>
      <c r="O61" s="191">
        <v>24.872086171972498</v>
      </c>
      <c r="P61" s="13">
        <v>138.404</v>
      </c>
      <c r="Q61" s="191">
        <v>23.590774464610799</v>
      </c>
      <c r="R61" s="13">
        <v>127.0536</v>
      </c>
      <c r="S61" s="191">
        <v>22.926497045341499</v>
      </c>
      <c r="T61" s="13">
        <v>142.93950000000001</v>
      </c>
      <c r="U61" s="191">
        <v>21.202571059783999</v>
      </c>
      <c r="V61" s="13">
        <v>183.38729999999998</v>
      </c>
      <c r="W61" s="191">
        <v>19.436386947187696</v>
      </c>
      <c r="X61" s="13">
        <v>272.22610000000003</v>
      </c>
      <c r="Y61" s="191">
        <v>17.436402486756396</v>
      </c>
      <c r="Z61" s="13">
        <v>323.14870000000002</v>
      </c>
      <c r="AA61" s="191">
        <v>17.242225003535495</v>
      </c>
      <c r="AB61" s="13">
        <v>562.68780000000004</v>
      </c>
      <c r="AC61" s="191">
        <v>13.007229380128699</v>
      </c>
      <c r="AD61" s="13"/>
      <c r="AE61" s="191"/>
      <c r="AF61" s="13">
        <v>461.65429999999998</v>
      </c>
      <c r="AG61" s="191">
        <v>13.3353685344207</v>
      </c>
      <c r="AH61" s="13">
        <v>420.18400000000003</v>
      </c>
      <c r="AI61" s="191">
        <v>13.309329329531801</v>
      </c>
      <c r="AJ61" s="13">
        <v>239.65550000000002</v>
      </c>
      <c r="AK61" s="191">
        <v>16.9197271833945</v>
      </c>
      <c r="AL61" s="13">
        <v>204.34419999999997</v>
      </c>
      <c r="AM61" s="191">
        <v>17.679643434949497</v>
      </c>
      <c r="AN61" s="13">
        <v>194.39250000000001</v>
      </c>
      <c r="AO61" s="191">
        <v>17.991534014943998</v>
      </c>
      <c r="AP61" s="13"/>
      <c r="AQ61" s="191"/>
      <c r="AR61" s="13"/>
      <c r="AS61" s="191"/>
      <c r="AT61" s="13"/>
      <c r="AU61" s="191"/>
      <c r="AV61" s="13"/>
      <c r="AW61" s="191"/>
      <c r="AX61" s="13"/>
      <c r="AY61" s="191"/>
      <c r="AZ61" s="13"/>
      <c r="BA61" s="191"/>
      <c r="BB61" s="13"/>
      <c r="BC61" s="191"/>
    </row>
    <row r="62" spans="1:55" s="27" customFormat="1" ht="12.75" customHeight="1">
      <c r="A62" s="1226" t="s">
        <v>968</v>
      </c>
      <c r="B62" s="1226" t="s">
        <v>200</v>
      </c>
      <c r="C62" s="1226" t="s">
        <v>969</v>
      </c>
      <c r="D62" s="61">
        <f t="shared" si="2"/>
        <v>11654.704399999999</v>
      </c>
      <c r="E62" s="871">
        <f t="shared" si="3"/>
        <v>21.205130834377901</v>
      </c>
      <c r="F62" s="61">
        <v>9542.5619000000006</v>
      </c>
      <c r="G62" s="871">
        <v>23.204453319081995</v>
      </c>
      <c r="H62" s="61">
        <v>9386.6347000000005</v>
      </c>
      <c r="I62" s="871">
        <v>22.846536006349503</v>
      </c>
      <c r="J62" s="61">
        <v>9883.4703000000009</v>
      </c>
      <c r="K62" s="871">
        <v>22.204222212920499</v>
      </c>
      <c r="L62" s="61">
        <v>10989.582199999999</v>
      </c>
      <c r="M62" s="871">
        <v>21.499696321485299</v>
      </c>
      <c r="N62" s="61">
        <v>11733.398300000001</v>
      </c>
      <c r="O62" s="871">
        <v>21.113923731371198</v>
      </c>
      <c r="P62" s="61">
        <v>11985.463500000002</v>
      </c>
      <c r="Q62" s="871">
        <v>20.873112535948202</v>
      </c>
      <c r="R62" s="61">
        <v>12438.888200000001</v>
      </c>
      <c r="S62" s="871">
        <v>20.767543382615198</v>
      </c>
      <c r="T62" s="61">
        <v>12541.537</v>
      </c>
      <c r="U62" s="871">
        <v>20.779705706485597</v>
      </c>
      <c r="V62" s="61">
        <v>12240.0816</v>
      </c>
      <c r="W62" s="871">
        <v>21.030819088330293</v>
      </c>
      <c r="X62" s="61">
        <v>12117.6248</v>
      </c>
      <c r="Y62" s="871">
        <v>20.987453356205595</v>
      </c>
      <c r="Z62" s="61">
        <v>11922.108400000001</v>
      </c>
      <c r="AA62" s="871">
        <v>20.897714529839401</v>
      </c>
      <c r="AB62" s="61">
        <v>11654.704399999999</v>
      </c>
      <c r="AC62" s="871">
        <v>21.205130834377901</v>
      </c>
      <c r="AD62" s="61"/>
      <c r="AE62" s="871"/>
      <c r="AF62" s="61">
        <v>11390.3454</v>
      </c>
      <c r="AG62" s="871">
        <v>20.796317255927999</v>
      </c>
      <c r="AH62" s="61">
        <v>11780.184300000001</v>
      </c>
      <c r="AI62" s="871">
        <v>20.153887406158798</v>
      </c>
      <c r="AJ62" s="61">
        <v>12527.1057</v>
      </c>
      <c r="AK62" s="871">
        <v>19.669206910100598</v>
      </c>
      <c r="AL62" s="61">
        <v>13372.5129</v>
      </c>
      <c r="AM62" s="871">
        <v>19.230979969441599</v>
      </c>
      <c r="AN62" s="61">
        <v>14069.8307</v>
      </c>
      <c r="AO62" s="871">
        <v>19.155815542968799</v>
      </c>
      <c r="AP62" s="61"/>
      <c r="AQ62" s="871"/>
      <c r="AR62" s="61"/>
      <c r="AS62" s="871"/>
      <c r="AT62" s="61"/>
      <c r="AU62" s="871"/>
      <c r="AV62" s="61"/>
      <c r="AW62" s="871"/>
      <c r="AX62" s="61"/>
      <c r="AY62" s="871"/>
      <c r="AZ62" s="61"/>
      <c r="BA62" s="871"/>
      <c r="BB62" s="61"/>
      <c r="BC62" s="871"/>
    </row>
    <row r="63" spans="1:55" s="20" customFormat="1" ht="12.75" customHeight="1">
      <c r="A63" s="1227" t="s">
        <v>976</v>
      </c>
      <c r="B63" s="1227" t="s">
        <v>204</v>
      </c>
      <c r="C63" s="1227" t="s">
        <v>977</v>
      </c>
      <c r="D63" s="13">
        <f t="shared" si="2"/>
        <v>829.08260000000007</v>
      </c>
      <c r="E63" s="191">
        <f t="shared" si="3"/>
        <v>10.614554672839601</v>
      </c>
      <c r="F63" s="13">
        <v>521.28460000000007</v>
      </c>
      <c r="G63" s="191">
        <v>12.3482069564303</v>
      </c>
      <c r="H63" s="13">
        <v>543.7835</v>
      </c>
      <c r="I63" s="191">
        <v>11.940815515733698</v>
      </c>
      <c r="J63" s="13">
        <v>527.93799999999999</v>
      </c>
      <c r="K63" s="191">
        <v>11.396991747136999</v>
      </c>
      <c r="L63" s="13">
        <v>498.18820000000005</v>
      </c>
      <c r="M63" s="191">
        <v>11.984633871296001</v>
      </c>
      <c r="N63" s="13">
        <v>622.13010000000008</v>
      </c>
      <c r="O63" s="191">
        <v>11.447048723410099</v>
      </c>
      <c r="P63" s="13">
        <v>609.12330000000009</v>
      </c>
      <c r="Q63" s="191">
        <v>10.9708298237812</v>
      </c>
      <c r="R63" s="13">
        <v>584.83050000000003</v>
      </c>
      <c r="S63" s="191">
        <v>11.181930721807397</v>
      </c>
      <c r="T63" s="13">
        <v>525.49329999999998</v>
      </c>
      <c r="U63" s="191">
        <v>10.9073630548667</v>
      </c>
      <c r="V63" s="13">
        <v>541.36880000000008</v>
      </c>
      <c r="W63" s="191">
        <v>11.085021042956301</v>
      </c>
      <c r="X63" s="13">
        <v>739.26250000000005</v>
      </c>
      <c r="Y63" s="191">
        <v>10.226561575894902</v>
      </c>
      <c r="Z63" s="13">
        <v>845.87049999999999</v>
      </c>
      <c r="AA63" s="191">
        <v>10.3181758212398</v>
      </c>
      <c r="AB63" s="13">
        <v>829.08260000000007</v>
      </c>
      <c r="AC63" s="191">
        <v>10.614554672839601</v>
      </c>
      <c r="AD63" s="13"/>
      <c r="AE63" s="191"/>
      <c r="AF63" s="13">
        <v>850.4248</v>
      </c>
      <c r="AG63" s="191">
        <v>10.743415692957198</v>
      </c>
      <c r="AH63" s="13">
        <v>816.29910000000007</v>
      </c>
      <c r="AI63" s="191">
        <v>10.030320432792299</v>
      </c>
      <c r="AJ63" s="13">
        <v>734.60900000000004</v>
      </c>
      <c r="AK63" s="191">
        <v>10.188860739522699</v>
      </c>
      <c r="AL63" s="13">
        <v>599.89550000000008</v>
      </c>
      <c r="AM63" s="191">
        <v>10.4999040666249</v>
      </c>
      <c r="AN63" s="13">
        <v>561.0462</v>
      </c>
      <c r="AO63" s="191">
        <v>10.6230084991218</v>
      </c>
      <c r="AP63" s="13"/>
      <c r="AQ63" s="191"/>
      <c r="AR63" s="13"/>
      <c r="AS63" s="191"/>
      <c r="AT63" s="13"/>
      <c r="AU63" s="191"/>
      <c r="AV63" s="13"/>
      <c r="AW63" s="191"/>
      <c r="AX63" s="13"/>
      <c r="AY63" s="191"/>
      <c r="AZ63" s="13"/>
      <c r="BA63" s="191"/>
      <c r="BB63" s="13"/>
      <c r="BC63" s="191"/>
    </row>
    <row r="64" spans="1:55" s="20" customFormat="1" ht="12.75" customHeight="1">
      <c r="A64" s="1228" t="s">
        <v>978</v>
      </c>
      <c r="B64" s="1228" t="s">
        <v>125</v>
      </c>
      <c r="C64" s="1228" t="s">
        <v>939</v>
      </c>
      <c r="D64" s="13">
        <f t="shared" si="2"/>
        <v>3645.3533999999995</v>
      </c>
      <c r="E64" s="191">
        <f t="shared" si="3"/>
        <v>22.009846698813899</v>
      </c>
      <c r="F64" s="13">
        <v>3065.4755</v>
      </c>
      <c r="G64" s="191">
        <v>24.610151077377694</v>
      </c>
      <c r="H64" s="13">
        <v>3050.1831000000002</v>
      </c>
      <c r="I64" s="191">
        <v>24.204675054425397</v>
      </c>
      <c r="J64" s="13">
        <v>3432.8357000000001</v>
      </c>
      <c r="K64" s="191">
        <v>22.861666911993503</v>
      </c>
      <c r="L64" s="13">
        <v>4012.1479999999997</v>
      </c>
      <c r="M64" s="191">
        <v>21.6773007177203</v>
      </c>
      <c r="N64" s="13">
        <v>4232.7340000000004</v>
      </c>
      <c r="O64" s="191">
        <v>21.338323129920301</v>
      </c>
      <c r="P64" s="13">
        <v>4222.3688000000002</v>
      </c>
      <c r="Q64" s="191">
        <v>21.119456238403401</v>
      </c>
      <c r="R64" s="13">
        <v>4343.0057999999999</v>
      </c>
      <c r="S64" s="191">
        <v>20.8844059335587</v>
      </c>
      <c r="T64" s="13">
        <v>4306.4044000000004</v>
      </c>
      <c r="U64" s="191">
        <v>21.014726803873806</v>
      </c>
      <c r="V64" s="13">
        <v>4112.1779000000006</v>
      </c>
      <c r="W64" s="191">
        <v>21.406649658323399</v>
      </c>
      <c r="X64" s="13">
        <v>3883.4158999999995</v>
      </c>
      <c r="Y64" s="191">
        <v>21.7103560301126</v>
      </c>
      <c r="Z64" s="13">
        <v>3730.6543000000001</v>
      </c>
      <c r="AA64" s="191">
        <v>21.793623758170202</v>
      </c>
      <c r="AB64" s="13">
        <v>3645.3533999999995</v>
      </c>
      <c r="AC64" s="191">
        <v>22.009846698813899</v>
      </c>
      <c r="AD64" s="13"/>
      <c r="AE64" s="191"/>
      <c r="AF64" s="13">
        <v>3399.55</v>
      </c>
      <c r="AG64" s="191">
        <v>22.321566325248899</v>
      </c>
      <c r="AH64" s="13">
        <v>3413.5253000000002</v>
      </c>
      <c r="AI64" s="191">
        <v>22.096715274382198</v>
      </c>
      <c r="AJ64" s="13">
        <v>3871.2152000000001</v>
      </c>
      <c r="AK64" s="191">
        <v>20.750906941572204</v>
      </c>
      <c r="AL64" s="13">
        <v>4358.5190000000002</v>
      </c>
      <c r="AM64" s="191">
        <v>19.987723802970699</v>
      </c>
      <c r="AN64" s="13">
        <v>4672.3296</v>
      </c>
      <c r="AO64" s="191">
        <v>19.574715518785297</v>
      </c>
      <c r="AP64" s="13"/>
      <c r="AQ64" s="191"/>
      <c r="AR64" s="13"/>
      <c r="AS64" s="191"/>
      <c r="AT64" s="13"/>
      <c r="AU64" s="191"/>
      <c r="AV64" s="13"/>
      <c r="AW64" s="191"/>
      <c r="AX64" s="13"/>
      <c r="AY64" s="191"/>
      <c r="AZ64" s="13"/>
      <c r="BA64" s="191"/>
      <c r="BB64" s="13"/>
      <c r="BC64" s="191"/>
    </row>
    <row r="65" spans="1:55" s="20" customFormat="1" ht="12.75" customHeight="1">
      <c r="A65" s="1227" t="s">
        <v>4909</v>
      </c>
      <c r="B65" s="1227" t="s">
        <v>4909</v>
      </c>
      <c r="C65" s="1227" t="s">
        <v>4911</v>
      </c>
      <c r="D65" s="13">
        <f t="shared" si="2"/>
        <v>122.1234</v>
      </c>
      <c r="E65" s="191">
        <f t="shared" si="3"/>
        <v>22.186433885725396</v>
      </c>
      <c r="F65" s="13">
        <v>216.90270000000001</v>
      </c>
      <c r="G65" s="191">
        <v>17.3344997549593</v>
      </c>
      <c r="H65" s="13">
        <v>103.6297</v>
      </c>
      <c r="I65" s="191">
        <v>23.081723646792398</v>
      </c>
      <c r="J65" s="13">
        <v>110.33170000000001</v>
      </c>
      <c r="K65" s="191">
        <v>22.923642806192596</v>
      </c>
      <c r="L65" s="13">
        <v>113.4752</v>
      </c>
      <c r="M65" s="191">
        <v>22.3570414064042</v>
      </c>
      <c r="N65" s="13">
        <v>145.84010000000001</v>
      </c>
      <c r="O65" s="191">
        <v>20.654025484074701</v>
      </c>
      <c r="P65" s="13">
        <v>137.53480000000002</v>
      </c>
      <c r="Q65" s="191">
        <v>20.764918267958397</v>
      </c>
      <c r="R65" s="13">
        <v>141.958</v>
      </c>
      <c r="S65" s="191">
        <v>20.296126643091597</v>
      </c>
      <c r="T65" s="13">
        <v>135.6258</v>
      </c>
      <c r="U65" s="191">
        <v>20.5699709568533</v>
      </c>
      <c r="V65" s="13">
        <v>128.09010000000001</v>
      </c>
      <c r="W65" s="191">
        <v>21.118900555156102</v>
      </c>
      <c r="X65" s="13">
        <v>128.9248</v>
      </c>
      <c r="Y65" s="191">
        <v>21.311765820074996</v>
      </c>
      <c r="Z65" s="13">
        <v>125.79940000000001</v>
      </c>
      <c r="AA65" s="191">
        <v>21.724754505983302</v>
      </c>
      <c r="AB65" s="13">
        <v>122.1234</v>
      </c>
      <c r="AC65" s="191">
        <v>22.186433885725396</v>
      </c>
      <c r="AD65" s="13"/>
      <c r="AE65" s="191"/>
      <c r="AF65" s="13">
        <v>120.7016</v>
      </c>
      <c r="AG65" s="191">
        <v>22.523512679202298</v>
      </c>
      <c r="AH65" s="13">
        <v>130.46200000000002</v>
      </c>
      <c r="AI65" s="191">
        <v>21.988448383437298</v>
      </c>
      <c r="AJ65" s="13">
        <v>148.07760000000002</v>
      </c>
      <c r="AK65" s="191">
        <v>20.2820829619065</v>
      </c>
      <c r="AL65" s="13">
        <v>148.0548</v>
      </c>
      <c r="AM65" s="191">
        <v>20.033824455539399</v>
      </c>
      <c r="AN65" s="13">
        <v>173.86060000000001</v>
      </c>
      <c r="AO65" s="191">
        <v>18.569839612885296</v>
      </c>
      <c r="AP65" s="13"/>
      <c r="AQ65" s="191"/>
      <c r="AR65" s="13"/>
      <c r="AS65" s="191"/>
      <c r="AT65" s="13"/>
      <c r="AU65" s="191"/>
      <c r="AV65" s="13"/>
      <c r="AW65" s="191"/>
      <c r="AX65" s="13"/>
      <c r="AY65" s="191"/>
      <c r="AZ65" s="13"/>
      <c r="BA65" s="191"/>
      <c r="BB65" s="13"/>
      <c r="BC65" s="191"/>
    </row>
    <row r="66" spans="1:55" s="20" customFormat="1" ht="12.75" customHeight="1">
      <c r="A66" s="1227" t="s">
        <v>4910</v>
      </c>
      <c r="B66" s="1227" t="s">
        <v>103</v>
      </c>
      <c r="C66" s="1227" t="s">
        <v>5005</v>
      </c>
      <c r="D66" s="13">
        <f t="shared" si="2"/>
        <v>1.4636000000000002</v>
      </c>
      <c r="E66" s="191">
        <f t="shared" si="3"/>
        <v>26</v>
      </c>
      <c r="F66" s="13">
        <v>0.1978</v>
      </c>
      <c r="G66" s="191">
        <v>32.590495449949394</v>
      </c>
      <c r="H66" s="13">
        <v>0.156</v>
      </c>
      <c r="I66" s="191">
        <v>33</v>
      </c>
      <c r="J66" s="13">
        <v>0.14030000000000001</v>
      </c>
      <c r="K66" s="191">
        <v>33</v>
      </c>
      <c r="L66" s="13">
        <v>0.13930000000000001</v>
      </c>
      <c r="M66" s="191">
        <v>32.89</v>
      </c>
      <c r="N66" s="13">
        <v>1.3300000000000001E-2</v>
      </c>
      <c r="O66" s="191">
        <v>32</v>
      </c>
      <c r="P66" s="13">
        <v>0.29670000000000002</v>
      </c>
      <c r="Q66" s="191">
        <v>31.8</v>
      </c>
      <c r="R66" s="13">
        <v>0.27600000000000002</v>
      </c>
      <c r="S66" s="191">
        <v>31.8</v>
      </c>
      <c r="T66" s="13">
        <v>0.26750000000000002</v>
      </c>
      <c r="U66" s="191">
        <v>31.76</v>
      </c>
      <c r="V66" s="13">
        <v>0.24460000000000001</v>
      </c>
      <c r="W66" s="191">
        <v>31.76</v>
      </c>
      <c r="X66" s="13">
        <v>0.221</v>
      </c>
      <c r="Y66" s="191">
        <v>31.76</v>
      </c>
      <c r="Z66" s="13">
        <v>0.57279999999999998</v>
      </c>
      <c r="AA66" s="191">
        <v>27.91</v>
      </c>
      <c r="AB66" s="13">
        <v>1.4636000000000002</v>
      </c>
      <c r="AC66" s="191">
        <v>26</v>
      </c>
      <c r="AD66" s="13"/>
      <c r="AE66" s="191"/>
      <c r="AF66" s="13">
        <v>0.32130000000000003</v>
      </c>
      <c r="AG66" s="191">
        <v>26</v>
      </c>
      <c r="AH66" s="13">
        <v>0.2888</v>
      </c>
      <c r="AI66" s="191">
        <v>26</v>
      </c>
      <c r="AJ66" s="13">
        <v>0.255</v>
      </c>
      <c r="AK66" s="191">
        <v>26</v>
      </c>
      <c r="AL66" s="13">
        <v>0</v>
      </c>
      <c r="AM66" s="191">
        <v>0</v>
      </c>
      <c r="AN66" s="13">
        <v>0.1074</v>
      </c>
      <c r="AO66" s="191">
        <v>30.931098696461799</v>
      </c>
      <c r="AP66" s="13"/>
      <c r="AQ66" s="191"/>
      <c r="AR66" s="13"/>
      <c r="AS66" s="191"/>
      <c r="AT66" s="13"/>
      <c r="AU66" s="191"/>
      <c r="AV66" s="13"/>
      <c r="AW66" s="191"/>
      <c r="AX66" s="13"/>
      <c r="AY66" s="191"/>
      <c r="AZ66" s="13"/>
      <c r="BA66" s="191"/>
      <c r="BB66" s="13"/>
      <c r="BC66" s="191"/>
    </row>
    <row r="67" spans="1:55" s="20" customFormat="1" ht="12.75" customHeight="1">
      <c r="A67" s="1227" t="s">
        <v>980</v>
      </c>
      <c r="B67" s="1227" t="s">
        <v>205</v>
      </c>
      <c r="C67" s="1227" t="s">
        <v>981</v>
      </c>
      <c r="D67" s="13">
        <f t="shared" si="2"/>
        <v>2572.5383000000002</v>
      </c>
      <c r="E67" s="191">
        <f t="shared" si="3"/>
        <v>15.451705625529499</v>
      </c>
      <c r="F67" s="13">
        <v>2366.6008999999999</v>
      </c>
      <c r="G67" s="191">
        <v>17.756459349778801</v>
      </c>
      <c r="H67" s="13">
        <v>2435.2674999999999</v>
      </c>
      <c r="I67" s="191">
        <v>17.202890630290099</v>
      </c>
      <c r="J67" s="13">
        <v>2500.3711000000003</v>
      </c>
      <c r="K67" s="191">
        <v>16.971317523226897</v>
      </c>
      <c r="L67" s="13">
        <v>2856.1419000000001</v>
      </c>
      <c r="M67" s="191">
        <v>16.518296928804599</v>
      </c>
      <c r="N67" s="13">
        <v>2957.9526000000001</v>
      </c>
      <c r="O67" s="191">
        <v>16.626715289487702</v>
      </c>
      <c r="P67" s="13">
        <v>2972.2043000000003</v>
      </c>
      <c r="Q67" s="191">
        <v>16.548970848672798</v>
      </c>
      <c r="R67" s="13">
        <v>2911.5956000000001</v>
      </c>
      <c r="S67" s="191">
        <v>16.771396672669802</v>
      </c>
      <c r="T67" s="13">
        <v>2969.7383</v>
      </c>
      <c r="U67" s="191">
        <v>16.255892566695202</v>
      </c>
      <c r="V67" s="13">
        <v>2831.0371</v>
      </c>
      <c r="W67" s="191">
        <v>16.153875437732701</v>
      </c>
      <c r="X67" s="13">
        <v>2604.4011</v>
      </c>
      <c r="Y67" s="191">
        <v>16.287752748222999</v>
      </c>
      <c r="Z67" s="13">
        <v>2501.6558</v>
      </c>
      <c r="AA67" s="191">
        <v>16.136772045938503</v>
      </c>
      <c r="AB67" s="13">
        <v>2572.5383000000002</v>
      </c>
      <c r="AC67" s="191">
        <v>15.451705625529499</v>
      </c>
      <c r="AD67" s="13"/>
      <c r="AE67" s="191"/>
      <c r="AF67" s="13">
        <v>2821.8850000000002</v>
      </c>
      <c r="AG67" s="191">
        <v>14.038890914052098</v>
      </c>
      <c r="AH67" s="13">
        <v>3272.8786</v>
      </c>
      <c r="AI67" s="191">
        <v>13.235909775266299</v>
      </c>
      <c r="AJ67" s="13">
        <v>3564.5148000000004</v>
      </c>
      <c r="AK67" s="191">
        <v>13.1666738777463</v>
      </c>
      <c r="AL67" s="13">
        <v>3825.8088000000002</v>
      </c>
      <c r="AM67" s="191">
        <v>12.440585700989599</v>
      </c>
      <c r="AN67" s="13">
        <v>3930.9367000000002</v>
      </c>
      <c r="AO67" s="191">
        <v>12.446741636160199</v>
      </c>
      <c r="AP67" s="13"/>
      <c r="AQ67" s="191"/>
      <c r="AR67" s="13"/>
      <c r="AS67" s="191"/>
      <c r="AT67" s="13"/>
      <c r="AU67" s="191"/>
      <c r="AV67" s="13"/>
      <c r="AW67" s="191"/>
      <c r="AX67" s="13"/>
      <c r="AY67" s="191"/>
      <c r="AZ67" s="13"/>
      <c r="BA67" s="191"/>
      <c r="BB67" s="13"/>
      <c r="BC67" s="191"/>
    </row>
    <row r="68" spans="1:55" s="20" customFormat="1" ht="12.75" customHeight="1">
      <c r="A68" s="1227" t="s">
        <v>982</v>
      </c>
      <c r="B68" s="1227" t="s">
        <v>206</v>
      </c>
      <c r="C68" s="1227" t="s">
        <v>983</v>
      </c>
      <c r="D68" s="13">
        <f t="shared" si="2"/>
        <v>16.8018</v>
      </c>
      <c r="E68" s="191">
        <f t="shared" si="3"/>
        <v>12.058723053482399</v>
      </c>
      <c r="F68" s="13">
        <v>1.3021</v>
      </c>
      <c r="G68" s="191">
        <v>29.642973657937194</v>
      </c>
      <c r="H68" s="13">
        <v>28.408799999999999</v>
      </c>
      <c r="I68" s="191">
        <v>10.902563008645199</v>
      </c>
      <c r="J68" s="13">
        <v>29.630600000000001</v>
      </c>
      <c r="K68" s="191">
        <v>11.156521096434098</v>
      </c>
      <c r="L68" s="13">
        <v>44.286900000000003</v>
      </c>
      <c r="M68" s="191">
        <v>10.80938266169</v>
      </c>
      <c r="N68" s="13">
        <v>42.769800000000004</v>
      </c>
      <c r="O68" s="191">
        <v>10.7980750436055</v>
      </c>
      <c r="P68" s="13">
        <v>47.407299999999992</v>
      </c>
      <c r="Q68" s="191">
        <v>10.697003626023797</v>
      </c>
      <c r="R68" s="13">
        <v>54.241400000000006</v>
      </c>
      <c r="S68" s="191">
        <v>10.603561781222499</v>
      </c>
      <c r="T68" s="13">
        <v>33.665100000000002</v>
      </c>
      <c r="U68" s="191">
        <v>10.797586224309399</v>
      </c>
      <c r="V68" s="13">
        <v>30.613800000000001</v>
      </c>
      <c r="W68" s="191">
        <v>11.520346837047301</v>
      </c>
      <c r="X68" s="13">
        <v>14.3348</v>
      </c>
      <c r="Y68" s="191">
        <v>13.170674372854901</v>
      </c>
      <c r="Z68" s="13">
        <v>18.911899999999999</v>
      </c>
      <c r="AA68" s="191">
        <v>12.169292033058598</v>
      </c>
      <c r="AB68" s="13">
        <v>16.8018</v>
      </c>
      <c r="AC68" s="191">
        <v>12.058723053482399</v>
      </c>
      <c r="AD68" s="13"/>
      <c r="AE68" s="191"/>
      <c r="AF68" s="13">
        <v>7.8538000000000014</v>
      </c>
      <c r="AG68" s="191">
        <v>14.2637364078535</v>
      </c>
      <c r="AH68" s="13">
        <v>28.497300000000006</v>
      </c>
      <c r="AI68" s="191">
        <v>11.332626459348798</v>
      </c>
      <c r="AJ68" s="13">
        <v>93.7393</v>
      </c>
      <c r="AK68" s="191">
        <v>13.147828104114298</v>
      </c>
      <c r="AL68" s="13">
        <v>106.37480000000001</v>
      </c>
      <c r="AM68" s="191">
        <v>12.024330988166401</v>
      </c>
      <c r="AN68" s="13">
        <v>115.99390000000001</v>
      </c>
      <c r="AO68" s="191">
        <v>11.140736538731799</v>
      </c>
      <c r="AP68" s="13"/>
      <c r="AQ68" s="191"/>
      <c r="AR68" s="13"/>
      <c r="AS68" s="191"/>
      <c r="AT68" s="13"/>
      <c r="AU68" s="191"/>
      <c r="AV68" s="13"/>
      <c r="AW68" s="191"/>
      <c r="AX68" s="13"/>
      <c r="AY68" s="191"/>
      <c r="AZ68" s="13"/>
      <c r="BA68" s="191"/>
      <c r="BB68" s="13"/>
      <c r="BC68" s="191"/>
    </row>
    <row r="69" spans="1:55" s="20" customFormat="1" ht="12.75" customHeight="1">
      <c r="A69" s="1227" t="s">
        <v>984</v>
      </c>
      <c r="B69" s="1227" t="s">
        <v>141</v>
      </c>
      <c r="C69" s="1227" t="s">
        <v>985</v>
      </c>
      <c r="D69" s="13">
        <f t="shared" si="2"/>
        <v>235.68</v>
      </c>
      <c r="E69" s="191">
        <f t="shared" si="3"/>
        <v>21.289203733876402</v>
      </c>
      <c r="F69" s="13">
        <v>198.72130000000001</v>
      </c>
      <c r="G69" s="191">
        <v>22.509937153188904</v>
      </c>
      <c r="H69" s="13">
        <v>182.87910000000002</v>
      </c>
      <c r="I69" s="191">
        <v>22.248554186891798</v>
      </c>
      <c r="J69" s="13">
        <v>175.37399999999997</v>
      </c>
      <c r="K69" s="191">
        <v>22.066718857983503</v>
      </c>
      <c r="L69" s="13">
        <v>211.92610000000002</v>
      </c>
      <c r="M69" s="191">
        <v>20.961546034207199</v>
      </c>
      <c r="N69" s="13">
        <v>257.80009999999999</v>
      </c>
      <c r="O69" s="191">
        <v>20.0661536205766</v>
      </c>
      <c r="P69" s="13">
        <v>283.79700000000003</v>
      </c>
      <c r="Q69" s="191">
        <v>19.424116918078798</v>
      </c>
      <c r="R69" s="13">
        <v>352.28890000000001</v>
      </c>
      <c r="S69" s="191">
        <v>18.7162400830682</v>
      </c>
      <c r="T69" s="13">
        <v>389.97980000000001</v>
      </c>
      <c r="U69" s="191">
        <v>18.3334107715323</v>
      </c>
      <c r="V69" s="13">
        <v>367.358</v>
      </c>
      <c r="W69" s="191">
        <v>18.935755456530103</v>
      </c>
      <c r="X69" s="13">
        <v>331.82679999999999</v>
      </c>
      <c r="Y69" s="191">
        <v>19.329248177061</v>
      </c>
      <c r="Z69" s="13">
        <v>278.97040000000004</v>
      </c>
      <c r="AA69" s="191">
        <v>20.570638117879199</v>
      </c>
      <c r="AB69" s="13">
        <v>235.68</v>
      </c>
      <c r="AC69" s="191">
        <v>21.289203733876402</v>
      </c>
      <c r="AD69" s="13"/>
      <c r="AE69" s="191"/>
      <c r="AF69" s="13">
        <v>167.3817</v>
      </c>
      <c r="AG69" s="191">
        <v>24.293031621736397</v>
      </c>
      <c r="AH69" s="13">
        <v>155.21270000000001</v>
      </c>
      <c r="AI69" s="191">
        <v>24.078723461417802</v>
      </c>
      <c r="AJ69" s="13">
        <v>173.92240000000001</v>
      </c>
      <c r="AK69" s="191">
        <v>22.989049995860196</v>
      </c>
      <c r="AL69" s="13">
        <v>189.6643</v>
      </c>
      <c r="AM69" s="191">
        <v>23.039320451977503</v>
      </c>
      <c r="AN69" s="13">
        <v>214.267</v>
      </c>
      <c r="AO69" s="191">
        <v>22.804473558690798</v>
      </c>
      <c r="AP69" s="13"/>
      <c r="AQ69" s="191"/>
      <c r="AR69" s="13"/>
      <c r="AS69" s="191"/>
      <c r="AT69" s="13"/>
      <c r="AU69" s="191"/>
      <c r="AV69" s="13"/>
      <c r="AW69" s="191"/>
      <c r="AX69" s="13"/>
      <c r="AY69" s="191"/>
      <c r="AZ69" s="13"/>
      <c r="BA69" s="191"/>
      <c r="BB69" s="13"/>
      <c r="BC69" s="191"/>
    </row>
    <row r="70" spans="1:55" s="20" customFormat="1" ht="12.75" customHeight="1">
      <c r="A70" s="1227" t="s">
        <v>986</v>
      </c>
      <c r="B70" s="1227" t="s">
        <v>207</v>
      </c>
      <c r="C70" s="1227" t="s">
        <v>987</v>
      </c>
      <c r="D70" s="13">
        <f t="shared" si="2"/>
        <v>151.61680000000001</v>
      </c>
      <c r="E70" s="191">
        <f t="shared" si="3"/>
        <v>17.541608522274597</v>
      </c>
      <c r="F70" s="13">
        <v>123.23480000000001</v>
      </c>
      <c r="G70" s="191">
        <v>18.116890780850898</v>
      </c>
      <c r="H70" s="13">
        <v>119.28440000000001</v>
      </c>
      <c r="I70" s="191">
        <v>18.629433354235797</v>
      </c>
      <c r="J70" s="13">
        <v>136.45520000000002</v>
      </c>
      <c r="K70" s="191">
        <v>17.275599229637297</v>
      </c>
      <c r="L70" s="13">
        <v>148.13310000000001</v>
      </c>
      <c r="M70" s="191">
        <v>16.5822006897851</v>
      </c>
      <c r="N70" s="13">
        <v>154.90950000000001</v>
      </c>
      <c r="O70" s="191">
        <v>16.251305162046197</v>
      </c>
      <c r="P70" s="13">
        <v>172.5959</v>
      </c>
      <c r="Q70" s="191">
        <v>16.097023805316301</v>
      </c>
      <c r="R70" s="13">
        <v>175.84370000000001</v>
      </c>
      <c r="S70" s="191">
        <v>16.336696196679199</v>
      </c>
      <c r="T70" s="13">
        <v>157.5213</v>
      </c>
      <c r="U70" s="191">
        <v>17.452685757418198</v>
      </c>
      <c r="V70" s="13">
        <v>150.95189999999999</v>
      </c>
      <c r="W70" s="191">
        <v>17.1464146459899</v>
      </c>
      <c r="X70" s="13">
        <v>153.4802</v>
      </c>
      <c r="Y70" s="191">
        <v>17.531117401462897</v>
      </c>
      <c r="Z70" s="13">
        <v>154.1395</v>
      </c>
      <c r="AA70" s="191">
        <v>17.495481742188101</v>
      </c>
      <c r="AB70" s="13">
        <v>151.61680000000001</v>
      </c>
      <c r="AC70" s="191">
        <v>17.541608522274597</v>
      </c>
      <c r="AD70" s="13"/>
      <c r="AE70" s="191"/>
      <c r="AF70" s="13">
        <v>138.6421</v>
      </c>
      <c r="AG70" s="191">
        <v>17.522220746800599</v>
      </c>
      <c r="AH70" s="13">
        <v>130.06710000000001</v>
      </c>
      <c r="AI70" s="191">
        <v>17.5850670461631</v>
      </c>
      <c r="AJ70" s="13">
        <v>121.5369</v>
      </c>
      <c r="AK70" s="191">
        <v>17.667188392990099</v>
      </c>
      <c r="AL70" s="13">
        <v>120.1427</v>
      </c>
      <c r="AM70" s="191">
        <v>17.5172387419294</v>
      </c>
      <c r="AN70" s="13">
        <v>117.27260000000003</v>
      </c>
      <c r="AO70" s="191">
        <v>17.135394346164396</v>
      </c>
      <c r="AP70" s="13"/>
      <c r="AQ70" s="191"/>
      <c r="AR70" s="13"/>
      <c r="AS70" s="191"/>
      <c r="AT70" s="13"/>
      <c r="AU70" s="191"/>
      <c r="AV70" s="13"/>
      <c r="AW70" s="191"/>
      <c r="AX70" s="13"/>
      <c r="AY70" s="191"/>
      <c r="AZ70" s="13"/>
      <c r="BA70" s="191"/>
      <c r="BB70" s="13"/>
      <c r="BC70" s="191"/>
    </row>
    <row r="71" spans="1:55" s="20" customFormat="1" ht="12.75" customHeight="1">
      <c r="A71" s="1229" t="s">
        <v>988</v>
      </c>
      <c r="B71" s="1229" t="s">
        <v>208</v>
      </c>
      <c r="C71" s="1229" t="s">
        <v>989</v>
      </c>
      <c r="D71" s="13">
        <f t="shared" si="2"/>
        <v>3295.0062000000007</v>
      </c>
      <c r="E71" s="191">
        <f t="shared" si="3"/>
        <v>28.222072095038897</v>
      </c>
      <c r="F71" s="13">
        <v>2461.4920999999999</v>
      </c>
      <c r="G71" s="191">
        <v>30.149567986019498</v>
      </c>
      <c r="H71" s="13">
        <v>2392.5585000000001</v>
      </c>
      <c r="I71" s="191">
        <v>29.972300384713698</v>
      </c>
      <c r="J71" s="13">
        <v>2414.7964000000002</v>
      </c>
      <c r="K71" s="191">
        <v>29.818452398719796</v>
      </c>
      <c r="L71" s="13">
        <v>2508.5774000000001</v>
      </c>
      <c r="M71" s="191">
        <v>29.5585056319171</v>
      </c>
      <c r="N71" s="13">
        <v>2587.5958000000001</v>
      </c>
      <c r="O71" s="191">
        <v>29.441989265479595</v>
      </c>
      <c r="P71" s="13">
        <v>2674.2943</v>
      </c>
      <c r="Q71" s="191">
        <v>29.2261397371262</v>
      </c>
      <c r="R71" s="13">
        <v>2832.0861999999997</v>
      </c>
      <c r="S71" s="191">
        <v>29.029522096820401</v>
      </c>
      <c r="T71" s="13">
        <v>2959.0192999999999</v>
      </c>
      <c r="U71" s="191">
        <v>28.828312517258702</v>
      </c>
      <c r="V71" s="13">
        <v>3056.2463000000002</v>
      </c>
      <c r="W71" s="191">
        <v>28.723090225745199</v>
      </c>
      <c r="X71" s="13">
        <v>3212.4487000000004</v>
      </c>
      <c r="Y71" s="191">
        <v>28.231762604956199</v>
      </c>
      <c r="Z71" s="13">
        <v>3243.7750000000001</v>
      </c>
      <c r="AA71" s="191">
        <v>27.963290343812396</v>
      </c>
      <c r="AB71" s="13">
        <v>3295.0062000000007</v>
      </c>
      <c r="AC71" s="191">
        <v>28.222072095038897</v>
      </c>
      <c r="AD71" s="13"/>
      <c r="AE71" s="191"/>
      <c r="AF71" s="13">
        <v>3186.7603000000004</v>
      </c>
      <c r="AG71" s="191">
        <v>28.141676051694297</v>
      </c>
      <c r="AH71" s="13">
        <v>3133.8634000000002</v>
      </c>
      <c r="AI71" s="191">
        <v>28.049799183653001</v>
      </c>
      <c r="AJ71" s="13">
        <v>3167.0759000000003</v>
      </c>
      <c r="AK71" s="191">
        <v>27.881346587557296</v>
      </c>
      <c r="AL71" s="13">
        <v>3289.1545000000001</v>
      </c>
      <c r="AM71" s="191">
        <v>27.857147468749201</v>
      </c>
      <c r="AN71" s="13">
        <v>3481.6303000000003</v>
      </c>
      <c r="AO71" s="191">
        <v>27.8469080183499</v>
      </c>
      <c r="AP71" s="13"/>
      <c r="AQ71" s="191"/>
      <c r="AR71" s="13"/>
      <c r="AS71" s="191"/>
      <c r="AT71" s="13"/>
      <c r="AU71" s="191"/>
      <c r="AV71" s="13"/>
      <c r="AW71" s="191"/>
      <c r="AX71" s="13"/>
      <c r="AY71" s="191"/>
      <c r="AZ71" s="13"/>
      <c r="BA71" s="191"/>
      <c r="BB71" s="13"/>
      <c r="BC71" s="191"/>
    </row>
    <row r="72" spans="1:55" s="20" customFormat="1" ht="12.75" customHeight="1">
      <c r="A72" s="1229" t="s">
        <v>5008</v>
      </c>
      <c r="B72" s="1229" t="s">
        <v>5006</v>
      </c>
      <c r="C72" s="1229" t="s">
        <v>5007</v>
      </c>
      <c r="D72" s="13">
        <f t="shared" si="2"/>
        <v>163.22400000000002</v>
      </c>
      <c r="E72" s="191">
        <f t="shared" si="3"/>
        <v>18.222236178503199</v>
      </c>
      <c r="F72" s="13">
        <v>127.18570000000001</v>
      </c>
      <c r="G72" s="191">
        <v>20.704849004251297</v>
      </c>
      <c r="H72" s="13">
        <v>135.95240000000001</v>
      </c>
      <c r="I72" s="191">
        <v>19.1145215310653</v>
      </c>
      <c r="J72" s="13">
        <v>119.02960000000002</v>
      </c>
      <c r="K72" s="191">
        <v>18.281593326365901</v>
      </c>
      <c r="L72" s="13">
        <v>117.23540000000001</v>
      </c>
      <c r="M72" s="191">
        <v>17.879404360798901</v>
      </c>
      <c r="N72" s="13">
        <v>165.477</v>
      </c>
      <c r="O72" s="191">
        <v>16.701446098249299</v>
      </c>
      <c r="P72" s="13">
        <v>143.76</v>
      </c>
      <c r="Q72" s="191">
        <v>17.432137938230401</v>
      </c>
      <c r="R72" s="13">
        <v>174.1123</v>
      </c>
      <c r="S72" s="191">
        <v>17.043501142653302</v>
      </c>
      <c r="T72" s="13">
        <v>177.15360000000001</v>
      </c>
      <c r="U72" s="191">
        <v>17.439447056113998</v>
      </c>
      <c r="V72" s="13">
        <v>174.14760000000001</v>
      </c>
      <c r="W72" s="191">
        <v>17.379131529805797</v>
      </c>
      <c r="X72" s="13">
        <v>163.6172</v>
      </c>
      <c r="Y72" s="191">
        <v>17.583621275758301</v>
      </c>
      <c r="Z72" s="13">
        <v>159.4204</v>
      </c>
      <c r="AA72" s="191">
        <v>17.8366798916575</v>
      </c>
      <c r="AB72" s="13">
        <v>163.22400000000002</v>
      </c>
      <c r="AC72" s="191">
        <v>18.222236178503199</v>
      </c>
      <c r="AD72" s="13"/>
      <c r="AE72" s="191"/>
      <c r="AF72" s="13">
        <v>122.65050000000001</v>
      </c>
      <c r="AG72" s="191">
        <v>17.905564045804898</v>
      </c>
      <c r="AH72" s="13">
        <v>102.3566</v>
      </c>
      <c r="AI72" s="191">
        <v>18.108305248513499</v>
      </c>
      <c r="AJ72" s="13">
        <v>97.500500000000017</v>
      </c>
      <c r="AK72" s="191">
        <v>17.931677447807999</v>
      </c>
      <c r="AL72" s="13">
        <v>106.28469999999999</v>
      </c>
      <c r="AM72" s="191">
        <v>17.022867966885197</v>
      </c>
      <c r="AN72" s="13">
        <v>97.448800000000006</v>
      </c>
      <c r="AO72" s="191">
        <v>17.329764676425</v>
      </c>
      <c r="AP72" s="13"/>
      <c r="AQ72" s="191"/>
      <c r="AR72" s="13"/>
      <c r="AS72" s="191"/>
      <c r="AT72" s="13"/>
      <c r="AU72" s="191"/>
      <c r="AV72" s="13"/>
      <c r="AW72" s="191"/>
      <c r="AX72" s="13"/>
      <c r="AY72" s="191"/>
      <c r="AZ72" s="13"/>
      <c r="BA72" s="191"/>
      <c r="BB72" s="13"/>
      <c r="BC72" s="191"/>
    </row>
    <row r="73" spans="1:55" s="20" customFormat="1" ht="12.75" customHeight="1">
      <c r="A73" s="1229" t="s">
        <v>990</v>
      </c>
      <c r="B73" s="1229" t="s">
        <v>209</v>
      </c>
      <c r="C73" s="1229" t="s">
        <v>991</v>
      </c>
      <c r="D73" s="13">
        <f t="shared" si="2"/>
        <v>621.8143</v>
      </c>
      <c r="E73" s="191">
        <f t="shared" si="3"/>
        <v>18.915646592559899</v>
      </c>
      <c r="F73" s="13">
        <v>460.1644</v>
      </c>
      <c r="G73" s="191">
        <v>22.1044268961267</v>
      </c>
      <c r="H73" s="13">
        <v>394.5317</v>
      </c>
      <c r="I73" s="191">
        <v>22.633328693232997</v>
      </c>
      <c r="J73" s="13">
        <v>436.56769999999995</v>
      </c>
      <c r="K73" s="191">
        <v>21.187326508580501</v>
      </c>
      <c r="L73" s="13">
        <v>479.33070000000009</v>
      </c>
      <c r="M73" s="191">
        <v>20.833430731643102</v>
      </c>
      <c r="N73" s="13">
        <v>566.17600000000004</v>
      </c>
      <c r="O73" s="191">
        <v>19.434572521618698</v>
      </c>
      <c r="P73" s="13">
        <v>722.08109999999999</v>
      </c>
      <c r="Q73" s="191">
        <v>17.728902574793899</v>
      </c>
      <c r="R73" s="13">
        <v>868.64979999999991</v>
      </c>
      <c r="S73" s="191">
        <v>16.278191865122199</v>
      </c>
      <c r="T73" s="13">
        <v>886.6686000000002</v>
      </c>
      <c r="U73" s="191">
        <v>16.522974961558397</v>
      </c>
      <c r="V73" s="13">
        <v>847.84550000000002</v>
      </c>
      <c r="W73" s="191">
        <v>16.791096179669498</v>
      </c>
      <c r="X73" s="13">
        <v>885.69180000000006</v>
      </c>
      <c r="Y73" s="191">
        <v>16.269363455775498</v>
      </c>
      <c r="Z73" s="13">
        <v>862.33840000000009</v>
      </c>
      <c r="AA73" s="191">
        <v>15.978950646289199</v>
      </c>
      <c r="AB73" s="13">
        <v>621.8143</v>
      </c>
      <c r="AC73" s="191">
        <v>18.915646592559899</v>
      </c>
      <c r="AD73" s="13"/>
      <c r="AE73" s="191"/>
      <c r="AF73" s="13">
        <v>574.17430000000002</v>
      </c>
      <c r="AG73" s="191">
        <v>19.210058339427601</v>
      </c>
      <c r="AH73" s="13">
        <v>596.73340000000007</v>
      </c>
      <c r="AI73" s="191">
        <v>19.2717937574803</v>
      </c>
      <c r="AJ73" s="13">
        <v>554.65910000000008</v>
      </c>
      <c r="AK73" s="191">
        <v>20.2119466641762</v>
      </c>
      <c r="AL73" s="13">
        <v>628.61380000000008</v>
      </c>
      <c r="AM73" s="191">
        <v>19.090066613236903</v>
      </c>
      <c r="AN73" s="13">
        <v>704.93760000000009</v>
      </c>
      <c r="AO73" s="191">
        <v>18.598670330537097</v>
      </c>
      <c r="AP73" s="13"/>
      <c r="AQ73" s="191"/>
      <c r="AR73" s="13"/>
      <c r="AS73" s="191"/>
      <c r="AT73" s="13"/>
      <c r="AU73" s="191"/>
      <c r="AV73" s="13"/>
      <c r="AW73" s="191"/>
      <c r="AX73" s="13"/>
      <c r="AY73" s="191"/>
      <c r="AZ73" s="13"/>
      <c r="BA73" s="191"/>
      <c r="BB73" s="13"/>
      <c r="BC73" s="191"/>
    </row>
    <row r="74" spans="1:55" s="27" customFormat="1" ht="12.75" customHeight="1">
      <c r="A74" s="1226" t="s">
        <v>4205</v>
      </c>
      <c r="B74" s="1226" t="s">
        <v>3959</v>
      </c>
      <c r="C74" s="1226" t="s">
        <v>4157</v>
      </c>
      <c r="D74" s="61">
        <f t="shared" si="2"/>
        <v>54535.918700000002</v>
      </c>
      <c r="E74" s="871">
        <f t="shared" si="3"/>
        <v>15.906391430992802</v>
      </c>
      <c r="F74" s="61">
        <v>48195.424299999999</v>
      </c>
      <c r="G74" s="871">
        <v>16.3796273111553</v>
      </c>
      <c r="H74" s="61">
        <v>48143.8554</v>
      </c>
      <c r="I74" s="871">
        <v>16.284012910565501</v>
      </c>
      <c r="J74" s="61">
        <v>49806.2382</v>
      </c>
      <c r="K74" s="871">
        <v>16.107067904698702</v>
      </c>
      <c r="L74" s="61">
        <v>51223.379800000002</v>
      </c>
      <c r="M74" s="871">
        <v>15.9166940326144</v>
      </c>
      <c r="N74" s="61">
        <v>51392.853300000002</v>
      </c>
      <c r="O74" s="871">
        <v>15.998796753127499</v>
      </c>
      <c r="P74" s="61">
        <v>52734.144100000005</v>
      </c>
      <c r="Q74" s="871">
        <v>15.7826954115673</v>
      </c>
      <c r="R74" s="61">
        <v>52750.004699999998</v>
      </c>
      <c r="S74" s="871">
        <v>15.8360223043923</v>
      </c>
      <c r="T74" s="61">
        <v>53213.374400000001</v>
      </c>
      <c r="U74" s="871">
        <v>15.888215497230298</v>
      </c>
      <c r="V74" s="61">
        <v>53630.641100000001</v>
      </c>
      <c r="W74" s="871">
        <v>15.9459009362094</v>
      </c>
      <c r="X74" s="61">
        <v>53750.786599999999</v>
      </c>
      <c r="Y74" s="871">
        <v>15.9718380797054</v>
      </c>
      <c r="Z74" s="61">
        <v>54154.37279999999</v>
      </c>
      <c r="AA74" s="871">
        <v>15.919234317750199</v>
      </c>
      <c r="AB74" s="61">
        <v>54535.918700000002</v>
      </c>
      <c r="AC74" s="871">
        <v>15.906391430992802</v>
      </c>
      <c r="AD74" s="61"/>
      <c r="AE74" s="871"/>
      <c r="AF74" s="61">
        <v>53279.7376</v>
      </c>
      <c r="AG74" s="871">
        <v>15.919575345937899</v>
      </c>
      <c r="AH74" s="61">
        <v>53410.419099999999</v>
      </c>
      <c r="AI74" s="871">
        <v>15.897874297395299</v>
      </c>
      <c r="AJ74" s="61">
        <v>55606.157299999992</v>
      </c>
      <c r="AK74" s="871">
        <v>15.698690638077998</v>
      </c>
      <c r="AL74" s="61">
        <v>57392.133300000001</v>
      </c>
      <c r="AM74" s="871">
        <v>15.696684178456898</v>
      </c>
      <c r="AN74" s="61">
        <v>58360.3825</v>
      </c>
      <c r="AO74" s="871">
        <v>15.7862308102247</v>
      </c>
      <c r="AP74" s="61"/>
      <c r="AQ74" s="871"/>
      <c r="AR74" s="61"/>
      <c r="AS74" s="871"/>
      <c r="AT74" s="61"/>
      <c r="AU74" s="871"/>
      <c r="AV74" s="61"/>
      <c r="AW74" s="871"/>
      <c r="AX74" s="61"/>
      <c r="AY74" s="871"/>
      <c r="AZ74" s="61"/>
      <c r="BA74" s="871"/>
      <c r="BB74" s="61"/>
      <c r="BC74" s="871"/>
    </row>
    <row r="75" spans="1:55" s="20" customFormat="1" ht="12.75" customHeight="1">
      <c r="A75" s="1227" t="s">
        <v>976</v>
      </c>
      <c r="B75" s="1227" t="s">
        <v>204</v>
      </c>
      <c r="C75" s="1227" t="s">
        <v>977</v>
      </c>
      <c r="D75" s="13">
        <f t="shared" si="2"/>
        <v>4847.8908000000001</v>
      </c>
      <c r="E75" s="191">
        <f t="shared" si="3"/>
        <v>10.673097376698299</v>
      </c>
      <c r="F75" s="13">
        <v>4090.7353000000003</v>
      </c>
      <c r="G75" s="191">
        <v>11.537922136638899</v>
      </c>
      <c r="H75" s="13">
        <v>4046.8834000000002</v>
      </c>
      <c r="I75" s="191">
        <v>11.4816787254113</v>
      </c>
      <c r="J75" s="13">
        <v>4382.7779</v>
      </c>
      <c r="K75" s="191">
        <v>11.4362335809898</v>
      </c>
      <c r="L75" s="13">
        <v>4421.8305</v>
      </c>
      <c r="M75" s="191">
        <v>11.2405547566783</v>
      </c>
      <c r="N75" s="13">
        <v>4204.5186000000003</v>
      </c>
      <c r="O75" s="191">
        <v>11.1541197139668</v>
      </c>
      <c r="P75" s="13">
        <v>4325.5172000000002</v>
      </c>
      <c r="Q75" s="191">
        <v>11.1459860709836</v>
      </c>
      <c r="R75" s="13">
        <v>4627.1995999999999</v>
      </c>
      <c r="S75" s="191">
        <v>10.8808659745303</v>
      </c>
      <c r="T75" s="13">
        <v>4622.0015000000003</v>
      </c>
      <c r="U75" s="191">
        <v>10.8026555261828</v>
      </c>
      <c r="V75" s="13">
        <v>4530.6725000000006</v>
      </c>
      <c r="W75" s="191">
        <v>10.747209691497199</v>
      </c>
      <c r="X75" s="13">
        <v>4406.2250000000004</v>
      </c>
      <c r="Y75" s="191">
        <v>10.8767399091059</v>
      </c>
      <c r="Z75" s="13">
        <v>4711.9881000000005</v>
      </c>
      <c r="AA75" s="191">
        <v>10.6660538397794</v>
      </c>
      <c r="AB75" s="13">
        <v>4847.8908000000001</v>
      </c>
      <c r="AC75" s="191">
        <v>10.673097376698299</v>
      </c>
      <c r="AD75" s="13"/>
      <c r="AE75" s="191"/>
      <c r="AF75" s="13">
        <v>4656.7901000000002</v>
      </c>
      <c r="AG75" s="191">
        <v>10.648779228636499</v>
      </c>
      <c r="AH75" s="13">
        <v>4628.8033000000005</v>
      </c>
      <c r="AI75" s="191">
        <v>10.648018546391899</v>
      </c>
      <c r="AJ75" s="13">
        <v>4896.9705000000004</v>
      </c>
      <c r="AK75" s="191">
        <v>10.598501010778</v>
      </c>
      <c r="AL75" s="13">
        <v>5009.5510000000004</v>
      </c>
      <c r="AM75" s="191">
        <v>10.709952943287698</v>
      </c>
      <c r="AN75" s="13">
        <v>4970.7930999999999</v>
      </c>
      <c r="AO75" s="191">
        <v>10.730810742655899</v>
      </c>
      <c r="AP75" s="13"/>
      <c r="AQ75" s="191"/>
      <c r="AR75" s="13"/>
      <c r="AS75" s="191"/>
      <c r="AT75" s="13"/>
      <c r="AU75" s="191"/>
      <c r="AV75" s="13"/>
      <c r="AW75" s="191"/>
      <c r="AX75" s="13"/>
      <c r="AY75" s="191"/>
      <c r="AZ75" s="13"/>
      <c r="BA75" s="191"/>
      <c r="BB75" s="13"/>
      <c r="BC75" s="191"/>
    </row>
    <row r="76" spans="1:55" s="20" customFormat="1" ht="12.75" customHeight="1">
      <c r="A76" s="1228" t="s">
        <v>978</v>
      </c>
      <c r="B76" s="1228" t="s">
        <v>125</v>
      </c>
      <c r="C76" s="1228" t="s">
        <v>939</v>
      </c>
      <c r="D76" s="13">
        <f t="shared" si="2"/>
        <v>15194.6826</v>
      </c>
      <c r="E76" s="191">
        <f t="shared" si="3"/>
        <v>16.453111186738401</v>
      </c>
      <c r="F76" s="13">
        <v>13989.771100000002</v>
      </c>
      <c r="G76" s="191">
        <v>16.601910775652399</v>
      </c>
      <c r="H76" s="13">
        <v>13568.6618</v>
      </c>
      <c r="I76" s="191">
        <v>16.765144475116898</v>
      </c>
      <c r="J76" s="13">
        <v>13899.5126</v>
      </c>
      <c r="K76" s="191">
        <v>16.669474077601798</v>
      </c>
      <c r="L76" s="13">
        <v>15090.187400000001</v>
      </c>
      <c r="M76" s="191">
        <v>16.072549761376699</v>
      </c>
      <c r="N76" s="13">
        <v>15562.879000000001</v>
      </c>
      <c r="O76" s="191">
        <v>15.8569248493804</v>
      </c>
      <c r="P76" s="13">
        <v>16197.3662</v>
      </c>
      <c r="Q76" s="191">
        <v>15.665062655124798</v>
      </c>
      <c r="R76" s="13">
        <v>16075.620800000001</v>
      </c>
      <c r="S76" s="191">
        <v>15.7555485093926</v>
      </c>
      <c r="T76" s="13">
        <v>15975.314399999999</v>
      </c>
      <c r="U76" s="191">
        <v>15.860718318069498</v>
      </c>
      <c r="V76" s="13">
        <v>15757.274300000001</v>
      </c>
      <c r="W76" s="191">
        <v>15.994747035342298</v>
      </c>
      <c r="X76" s="13">
        <v>15601.329900000001</v>
      </c>
      <c r="Y76" s="191">
        <v>16.144047456428702</v>
      </c>
      <c r="Z76" s="13">
        <v>15339.857400000001</v>
      </c>
      <c r="AA76" s="191">
        <v>16.328528359461799</v>
      </c>
      <c r="AB76" s="13">
        <v>15194.6826</v>
      </c>
      <c r="AC76" s="191">
        <v>16.453111186738401</v>
      </c>
      <c r="AD76" s="13"/>
      <c r="AE76" s="191"/>
      <c r="AF76" s="13">
        <v>14901.716899999999</v>
      </c>
      <c r="AG76" s="191">
        <v>16.443817210418199</v>
      </c>
      <c r="AH76" s="13">
        <v>14697.334299999999</v>
      </c>
      <c r="AI76" s="191">
        <v>16.489005936266999</v>
      </c>
      <c r="AJ76" s="13">
        <v>15632.5185</v>
      </c>
      <c r="AK76" s="191">
        <v>16.194747194382</v>
      </c>
      <c r="AL76" s="13">
        <v>16632.166499999999</v>
      </c>
      <c r="AM76" s="191">
        <v>16.064555402568896</v>
      </c>
      <c r="AN76" s="13">
        <v>16999.059300000001</v>
      </c>
      <c r="AO76" s="191">
        <v>16.155060818924298</v>
      </c>
      <c r="AP76" s="13"/>
      <c r="AQ76" s="191"/>
      <c r="AR76" s="13"/>
      <c r="AS76" s="191"/>
      <c r="AT76" s="13"/>
      <c r="AU76" s="191"/>
      <c r="AV76" s="13"/>
      <c r="AW76" s="191"/>
      <c r="AX76" s="13"/>
      <c r="AY76" s="191"/>
      <c r="AZ76" s="13"/>
      <c r="BA76" s="191"/>
      <c r="BB76" s="13"/>
      <c r="BC76" s="191"/>
    </row>
    <row r="77" spans="1:55" s="20" customFormat="1" ht="12.75" customHeight="1">
      <c r="A77" s="1227" t="s">
        <v>4909</v>
      </c>
      <c r="B77" s="1227" t="s">
        <v>4909</v>
      </c>
      <c r="C77" s="1227" t="s">
        <v>4911</v>
      </c>
      <c r="D77" s="13">
        <f t="shared" si="2"/>
        <v>1181.3672000000001</v>
      </c>
      <c r="E77" s="191">
        <f t="shared" si="3"/>
        <v>18.349615161991998</v>
      </c>
      <c r="F77" s="13">
        <v>1014.86</v>
      </c>
      <c r="G77" s="191">
        <v>19.513571923220901</v>
      </c>
      <c r="H77" s="13">
        <v>1042.3371999999999</v>
      </c>
      <c r="I77" s="191">
        <v>19.2575279295414</v>
      </c>
      <c r="J77" s="13">
        <v>1068.5004000000001</v>
      </c>
      <c r="K77" s="191">
        <v>18.9798543051552</v>
      </c>
      <c r="L77" s="13">
        <v>1082.2432000000001</v>
      </c>
      <c r="M77" s="191">
        <v>18.887221492359597</v>
      </c>
      <c r="N77" s="13">
        <v>1060.723</v>
      </c>
      <c r="O77" s="191">
        <v>19.008117387857197</v>
      </c>
      <c r="P77" s="13">
        <v>1067.098</v>
      </c>
      <c r="Q77" s="191">
        <v>18.939468761069698</v>
      </c>
      <c r="R77" s="13">
        <v>1055.7943</v>
      </c>
      <c r="S77" s="191">
        <v>19.0427071438063</v>
      </c>
      <c r="T77" s="13">
        <v>1092.9011</v>
      </c>
      <c r="U77" s="191">
        <v>18.630574473756102</v>
      </c>
      <c r="V77" s="13">
        <v>1124.3956000000001</v>
      </c>
      <c r="W77" s="191">
        <v>18.527942171776598</v>
      </c>
      <c r="X77" s="13">
        <v>1119.5873000000001</v>
      </c>
      <c r="Y77" s="191">
        <v>18.465242266502997</v>
      </c>
      <c r="Z77" s="13">
        <v>1132.1537000000001</v>
      </c>
      <c r="AA77" s="191">
        <v>18.468724385213797</v>
      </c>
      <c r="AB77" s="13">
        <v>1181.3672000000001</v>
      </c>
      <c r="AC77" s="191">
        <v>18.349615161991998</v>
      </c>
      <c r="AD77" s="13"/>
      <c r="AE77" s="191"/>
      <c r="AF77" s="13">
        <v>1180.5155999999999</v>
      </c>
      <c r="AG77" s="191">
        <v>18.243868085267099</v>
      </c>
      <c r="AH77" s="13">
        <v>1246.8166000000001</v>
      </c>
      <c r="AI77" s="191">
        <v>18.065607419728</v>
      </c>
      <c r="AJ77" s="13">
        <v>1322.1271000000002</v>
      </c>
      <c r="AK77" s="191">
        <v>17.945290213021099</v>
      </c>
      <c r="AL77" s="13">
        <v>1375.7226999999998</v>
      </c>
      <c r="AM77" s="191">
        <v>17.851166117997497</v>
      </c>
      <c r="AN77" s="13">
        <v>1333.0529000000001</v>
      </c>
      <c r="AO77" s="191">
        <v>18.298827403623697</v>
      </c>
      <c r="AP77" s="13"/>
      <c r="AQ77" s="191"/>
      <c r="AR77" s="13"/>
      <c r="AS77" s="191"/>
      <c r="AT77" s="13"/>
      <c r="AU77" s="191"/>
      <c r="AV77" s="13"/>
      <c r="AW77" s="191"/>
      <c r="AX77" s="13"/>
      <c r="AY77" s="191"/>
      <c r="AZ77" s="13"/>
      <c r="BA77" s="191"/>
      <c r="BB77" s="13"/>
      <c r="BC77" s="191"/>
    </row>
    <row r="78" spans="1:55" s="20" customFormat="1" ht="12.75" customHeight="1">
      <c r="A78" s="1227" t="s">
        <v>4910</v>
      </c>
      <c r="B78" s="1227" t="s">
        <v>103</v>
      </c>
      <c r="C78" s="1227" t="s">
        <v>5005</v>
      </c>
      <c r="D78" s="13">
        <f t="shared" si="2"/>
        <v>96.376500000000021</v>
      </c>
      <c r="E78" s="191">
        <f t="shared" si="3"/>
        <v>12.092555757886998</v>
      </c>
      <c r="F78" s="13">
        <v>35.142700000000005</v>
      </c>
      <c r="G78" s="191">
        <v>10.034494788391299</v>
      </c>
      <c r="H78" s="13">
        <v>33.872500000000002</v>
      </c>
      <c r="I78" s="191">
        <v>10.02742696878</v>
      </c>
      <c r="J78" s="13">
        <v>32.8797</v>
      </c>
      <c r="K78" s="191">
        <v>10.009126603953201</v>
      </c>
      <c r="L78" s="13">
        <v>31.8948</v>
      </c>
      <c r="M78" s="191">
        <v>9.9886169532337608</v>
      </c>
      <c r="N78" s="13">
        <v>30.598600000000001</v>
      </c>
      <c r="O78" s="191">
        <v>9.9757531390324985</v>
      </c>
      <c r="P78" s="13">
        <v>27.3811</v>
      </c>
      <c r="Q78" s="191">
        <v>9</v>
      </c>
      <c r="R78" s="13">
        <v>26.2836</v>
      </c>
      <c r="S78" s="191">
        <v>9</v>
      </c>
      <c r="T78" s="13">
        <v>18.7255</v>
      </c>
      <c r="U78" s="191">
        <v>9</v>
      </c>
      <c r="V78" s="13">
        <v>17.9785</v>
      </c>
      <c r="W78" s="191">
        <v>9</v>
      </c>
      <c r="X78" s="13">
        <v>9.0029000000000003</v>
      </c>
      <c r="Y78" s="191">
        <v>9.8497261993357714</v>
      </c>
      <c r="Z78" s="13">
        <v>98.772499999999994</v>
      </c>
      <c r="AA78" s="191">
        <v>12.093548305449401</v>
      </c>
      <c r="AB78" s="13">
        <v>96.376500000000021</v>
      </c>
      <c r="AC78" s="191">
        <v>12.092555757886998</v>
      </c>
      <c r="AD78" s="13"/>
      <c r="AE78" s="191"/>
      <c r="AF78" s="13">
        <v>96.654600000000016</v>
      </c>
      <c r="AG78" s="191">
        <v>12.002197515689897</v>
      </c>
      <c r="AH78" s="13">
        <v>99.535499999999999</v>
      </c>
      <c r="AI78" s="191">
        <v>11.837268110372699</v>
      </c>
      <c r="AJ78" s="13">
        <v>98.151800000000009</v>
      </c>
      <c r="AK78" s="191">
        <v>11.794451044198897</v>
      </c>
      <c r="AL78" s="13">
        <v>160.38480000000001</v>
      </c>
      <c r="AM78" s="191">
        <v>13.092283059242499</v>
      </c>
      <c r="AN78" s="13">
        <v>156.0222</v>
      </c>
      <c r="AO78" s="191">
        <v>13.0901487096067</v>
      </c>
      <c r="AP78" s="13"/>
      <c r="AQ78" s="191"/>
      <c r="AR78" s="13"/>
      <c r="AS78" s="191"/>
      <c r="AT78" s="13"/>
      <c r="AU78" s="191"/>
      <c r="AV78" s="13"/>
      <c r="AW78" s="191"/>
      <c r="AX78" s="13"/>
      <c r="AY78" s="191"/>
      <c r="AZ78" s="13"/>
      <c r="BA78" s="191"/>
      <c r="BB78" s="13"/>
      <c r="BC78" s="191"/>
    </row>
    <row r="79" spans="1:55" s="20" customFormat="1" ht="12.75" customHeight="1">
      <c r="A79" s="1227" t="s">
        <v>980</v>
      </c>
      <c r="B79" s="1227" t="s">
        <v>205</v>
      </c>
      <c r="C79" s="1227" t="s">
        <v>981</v>
      </c>
      <c r="D79" s="13">
        <f t="shared" si="2"/>
        <v>16741.130499999999</v>
      </c>
      <c r="E79" s="191">
        <f t="shared" si="3"/>
        <v>14.363395532995799</v>
      </c>
      <c r="F79" s="13">
        <v>15304.290700000001</v>
      </c>
      <c r="G79" s="191">
        <v>14.879738522217201</v>
      </c>
      <c r="H79" s="13">
        <v>15730.866499999998</v>
      </c>
      <c r="I79" s="191">
        <v>14.613903605055699</v>
      </c>
      <c r="J79" s="13">
        <v>16454.546000000002</v>
      </c>
      <c r="K79" s="191">
        <v>14.417577378616199</v>
      </c>
      <c r="L79" s="13">
        <v>16588.9414</v>
      </c>
      <c r="M79" s="191">
        <v>14.374930168539899</v>
      </c>
      <c r="N79" s="13">
        <v>16557.2837</v>
      </c>
      <c r="O79" s="191">
        <v>14.632577782127401</v>
      </c>
      <c r="P79" s="13">
        <v>16835.597600000001</v>
      </c>
      <c r="Q79" s="191">
        <v>14.199943110068199</v>
      </c>
      <c r="R79" s="13">
        <v>16490.597999999998</v>
      </c>
      <c r="S79" s="191">
        <v>14.311490080286999</v>
      </c>
      <c r="T79" s="13">
        <v>16515.731</v>
      </c>
      <c r="U79" s="191">
        <v>14.396331456355199</v>
      </c>
      <c r="V79" s="13">
        <v>16527.4548</v>
      </c>
      <c r="W79" s="191">
        <v>14.449935788963698</v>
      </c>
      <c r="X79" s="13">
        <v>16672.505300000001</v>
      </c>
      <c r="Y79" s="191">
        <v>14.357812613560798</v>
      </c>
      <c r="Z79" s="13">
        <v>16593.305</v>
      </c>
      <c r="AA79" s="191">
        <v>14.3437228603946</v>
      </c>
      <c r="AB79" s="13">
        <v>16741.130499999999</v>
      </c>
      <c r="AC79" s="191">
        <v>14.363395532995799</v>
      </c>
      <c r="AD79" s="13"/>
      <c r="AE79" s="191"/>
      <c r="AF79" s="13">
        <v>16291.483700000001</v>
      </c>
      <c r="AG79" s="191">
        <v>14.427516908358701</v>
      </c>
      <c r="AH79" s="13">
        <v>16354.576300000001</v>
      </c>
      <c r="AI79" s="191">
        <v>14.495719100530899</v>
      </c>
      <c r="AJ79" s="13">
        <v>16711.428500000002</v>
      </c>
      <c r="AK79" s="191">
        <v>14.494036951359398</v>
      </c>
      <c r="AL79" s="13">
        <v>17135.571599999999</v>
      </c>
      <c r="AM79" s="191">
        <v>14.585741319011499</v>
      </c>
      <c r="AN79" s="13">
        <v>16972.743600000002</v>
      </c>
      <c r="AO79" s="191">
        <v>14.718511386161499</v>
      </c>
      <c r="AP79" s="13"/>
      <c r="AQ79" s="191"/>
      <c r="AR79" s="13"/>
      <c r="AS79" s="191"/>
      <c r="AT79" s="13"/>
      <c r="AU79" s="191"/>
      <c r="AV79" s="13"/>
      <c r="AW79" s="191"/>
      <c r="AX79" s="13"/>
      <c r="AY79" s="191"/>
      <c r="AZ79" s="13"/>
      <c r="BA79" s="191"/>
      <c r="BB79" s="13"/>
      <c r="BC79" s="191"/>
    </row>
    <row r="80" spans="1:55" s="20" customFormat="1" ht="12.75" customHeight="1">
      <c r="A80" s="1227" t="s">
        <v>982</v>
      </c>
      <c r="B80" s="1227" t="s">
        <v>206</v>
      </c>
      <c r="C80" s="1227" t="s">
        <v>983</v>
      </c>
      <c r="D80" s="13">
        <f t="shared" si="2"/>
        <v>1144.5001</v>
      </c>
      <c r="E80" s="191">
        <f t="shared" si="3"/>
        <v>6.9048354997959391</v>
      </c>
      <c r="F80" s="13">
        <v>802.15440000000001</v>
      </c>
      <c r="G80" s="191">
        <v>7.9018253680338795</v>
      </c>
      <c r="H80" s="13">
        <v>763.62380000000007</v>
      </c>
      <c r="I80" s="191">
        <v>7.8629658897483292</v>
      </c>
      <c r="J80" s="13">
        <v>772.87480000000005</v>
      </c>
      <c r="K80" s="191">
        <v>7.8466947350334086</v>
      </c>
      <c r="L80" s="13">
        <v>793.01960000000008</v>
      </c>
      <c r="M80" s="191">
        <v>7.6616972720472498</v>
      </c>
      <c r="N80" s="13">
        <v>853.16980000000001</v>
      </c>
      <c r="O80" s="191">
        <v>7.6218056534584289</v>
      </c>
      <c r="P80" s="13">
        <v>866.2894</v>
      </c>
      <c r="Q80" s="191">
        <v>7.5679396307977402</v>
      </c>
      <c r="R80" s="13">
        <v>884.19010000000014</v>
      </c>
      <c r="S80" s="191">
        <v>7.4280812191857795</v>
      </c>
      <c r="T80" s="13">
        <v>900.32510000000013</v>
      </c>
      <c r="U80" s="191">
        <v>7.3324418401752887</v>
      </c>
      <c r="V80" s="13">
        <v>955.2912</v>
      </c>
      <c r="W80" s="191">
        <v>7.2010375003977796</v>
      </c>
      <c r="X80" s="13">
        <v>1063.0984000000001</v>
      </c>
      <c r="Y80" s="191">
        <v>7.0826505298098503</v>
      </c>
      <c r="Z80" s="13">
        <v>1087.1038000000001</v>
      </c>
      <c r="AA80" s="191">
        <v>7.0055897514110397</v>
      </c>
      <c r="AB80" s="13">
        <v>1144.5001</v>
      </c>
      <c r="AC80" s="191">
        <v>6.9048354997959391</v>
      </c>
      <c r="AD80" s="13"/>
      <c r="AE80" s="191"/>
      <c r="AF80" s="13">
        <v>1116.9346</v>
      </c>
      <c r="AG80" s="191">
        <v>6.8964111318603587</v>
      </c>
      <c r="AH80" s="13">
        <v>1095.4596000000001</v>
      </c>
      <c r="AI80" s="191">
        <v>6.8570603543937194</v>
      </c>
      <c r="AJ80" s="13">
        <v>1093.3362</v>
      </c>
      <c r="AK80" s="191">
        <v>6.5176980127430193</v>
      </c>
      <c r="AL80" s="13">
        <v>1126.1028000000001</v>
      </c>
      <c r="AM80" s="191">
        <v>6.5485413995951296</v>
      </c>
      <c r="AN80" s="13">
        <v>1175.0924</v>
      </c>
      <c r="AO80" s="191">
        <v>6.59918980754194</v>
      </c>
      <c r="AP80" s="13"/>
      <c r="AQ80" s="191"/>
      <c r="AR80" s="13"/>
      <c r="AS80" s="191"/>
      <c r="AT80" s="13"/>
      <c r="AU80" s="191"/>
      <c r="AV80" s="13"/>
      <c r="AW80" s="191"/>
      <c r="AX80" s="13"/>
      <c r="AY80" s="191"/>
      <c r="AZ80" s="13"/>
      <c r="BA80" s="191"/>
      <c r="BB80" s="13"/>
      <c r="BC80" s="191"/>
    </row>
    <row r="81" spans="1:55" s="20" customFormat="1" ht="12.75" customHeight="1">
      <c r="A81" s="1227" t="s">
        <v>984</v>
      </c>
      <c r="B81" s="1227" t="s">
        <v>141</v>
      </c>
      <c r="C81" s="1227" t="s">
        <v>985</v>
      </c>
      <c r="D81" s="13">
        <f t="shared" si="2"/>
        <v>2113.5383000000002</v>
      </c>
      <c r="E81" s="191">
        <f t="shared" si="3"/>
        <v>15.421229238665799</v>
      </c>
      <c r="F81" s="13">
        <v>1949.6722000000002</v>
      </c>
      <c r="G81" s="191">
        <v>16.195310417823098</v>
      </c>
      <c r="H81" s="13">
        <v>1942.6178</v>
      </c>
      <c r="I81" s="191">
        <v>15.955180446714699</v>
      </c>
      <c r="J81" s="13">
        <v>2015.1724000000002</v>
      </c>
      <c r="K81" s="191">
        <v>15.6877042599432</v>
      </c>
      <c r="L81" s="13">
        <v>1945.7682</v>
      </c>
      <c r="M81" s="191">
        <v>15.664185536591701</v>
      </c>
      <c r="N81" s="13">
        <v>1801.1881000000001</v>
      </c>
      <c r="O81" s="191">
        <v>16.051094045646899</v>
      </c>
      <c r="P81" s="13">
        <v>1794.9276</v>
      </c>
      <c r="Q81" s="191">
        <v>16.1321089040026</v>
      </c>
      <c r="R81" s="13">
        <v>1818.5329000000002</v>
      </c>
      <c r="S81" s="191">
        <v>16.091954138965498</v>
      </c>
      <c r="T81" s="13">
        <v>1853.2649000000001</v>
      </c>
      <c r="U81" s="191">
        <v>16.2266066847756</v>
      </c>
      <c r="V81" s="13">
        <v>1990.1076</v>
      </c>
      <c r="W81" s="191">
        <v>16.010987744582298</v>
      </c>
      <c r="X81" s="13">
        <v>2056.1473000000001</v>
      </c>
      <c r="Y81" s="191">
        <v>15.644474841369599</v>
      </c>
      <c r="Z81" s="13">
        <v>2052.2978000000003</v>
      </c>
      <c r="AA81" s="191">
        <v>15.685060844483699</v>
      </c>
      <c r="AB81" s="13">
        <v>2113.5383000000002</v>
      </c>
      <c r="AC81" s="191">
        <v>15.421229238665799</v>
      </c>
      <c r="AD81" s="13"/>
      <c r="AE81" s="191"/>
      <c r="AF81" s="13">
        <v>2193.3944999999999</v>
      </c>
      <c r="AG81" s="191">
        <v>14.950440245473398</v>
      </c>
      <c r="AH81" s="13">
        <v>2361.7139999999999</v>
      </c>
      <c r="AI81" s="191">
        <v>14.7413939287314</v>
      </c>
      <c r="AJ81" s="13">
        <v>2664.8784000000001</v>
      </c>
      <c r="AK81" s="191">
        <v>14.152765702555097</v>
      </c>
      <c r="AL81" s="13">
        <v>2614.6083000000003</v>
      </c>
      <c r="AM81" s="191">
        <v>14.361061767837301</v>
      </c>
      <c r="AN81" s="13">
        <v>2870.5170000000003</v>
      </c>
      <c r="AO81" s="191">
        <v>14.363305231078598</v>
      </c>
      <c r="AP81" s="13"/>
      <c r="AQ81" s="191"/>
      <c r="AR81" s="13"/>
      <c r="AS81" s="191"/>
      <c r="AT81" s="13"/>
      <c r="AU81" s="191"/>
      <c r="AV81" s="13"/>
      <c r="AW81" s="191"/>
      <c r="AX81" s="13"/>
      <c r="AY81" s="191"/>
      <c r="AZ81" s="13"/>
      <c r="BA81" s="191"/>
      <c r="BB81" s="13"/>
      <c r="BC81" s="191"/>
    </row>
    <row r="82" spans="1:55" s="20" customFormat="1" ht="12.75" customHeight="1">
      <c r="A82" s="1227" t="s">
        <v>986</v>
      </c>
      <c r="B82" s="1227" t="s">
        <v>207</v>
      </c>
      <c r="C82" s="1227" t="s">
        <v>987</v>
      </c>
      <c r="D82" s="13">
        <f t="shared" si="2"/>
        <v>1293.0927000000001</v>
      </c>
      <c r="E82" s="191">
        <f t="shared" si="3"/>
        <v>17.027193160242902</v>
      </c>
      <c r="F82" s="13">
        <v>1363.0623999999998</v>
      </c>
      <c r="G82" s="191">
        <v>17.3237712858927</v>
      </c>
      <c r="H82" s="13">
        <v>1323.8974000000003</v>
      </c>
      <c r="I82" s="191">
        <v>17.207757231036201</v>
      </c>
      <c r="J82" s="13">
        <v>1272.8194000000001</v>
      </c>
      <c r="K82" s="191">
        <v>17.197055638843999</v>
      </c>
      <c r="L82" s="13">
        <v>1248.2992000000002</v>
      </c>
      <c r="M82" s="191">
        <v>17.296865064881903</v>
      </c>
      <c r="N82" s="13">
        <v>1239.2423000000001</v>
      </c>
      <c r="O82" s="191">
        <v>17.241575549834</v>
      </c>
      <c r="P82" s="13">
        <v>1219.5783000000001</v>
      </c>
      <c r="Q82" s="191">
        <v>17.302770866782399</v>
      </c>
      <c r="R82" s="13">
        <v>1250.8595</v>
      </c>
      <c r="S82" s="191">
        <v>17.199647649476198</v>
      </c>
      <c r="T82" s="13">
        <v>1265.4992999999999</v>
      </c>
      <c r="U82" s="191">
        <v>17.127233653151798</v>
      </c>
      <c r="V82" s="13">
        <v>1309.0059000000001</v>
      </c>
      <c r="W82" s="191">
        <v>17.003835132446699</v>
      </c>
      <c r="X82" s="13">
        <v>1326.6714000000002</v>
      </c>
      <c r="Y82" s="191">
        <v>17.033897276296102</v>
      </c>
      <c r="Z82" s="13">
        <v>1284.7177000000001</v>
      </c>
      <c r="AA82" s="191">
        <v>17.045213191193699</v>
      </c>
      <c r="AB82" s="13">
        <v>1293.0927000000001</v>
      </c>
      <c r="AC82" s="191">
        <v>17.027193160242902</v>
      </c>
      <c r="AD82" s="13"/>
      <c r="AE82" s="191"/>
      <c r="AF82" s="13">
        <v>1278.3846000000001</v>
      </c>
      <c r="AG82" s="191">
        <v>17.057790894852801</v>
      </c>
      <c r="AH82" s="13">
        <v>1280.3524</v>
      </c>
      <c r="AI82" s="191">
        <v>17.028445702917399</v>
      </c>
      <c r="AJ82" s="13">
        <v>1299.3991000000001</v>
      </c>
      <c r="AK82" s="191">
        <v>16.983144792850801</v>
      </c>
      <c r="AL82" s="13">
        <v>1295.1867</v>
      </c>
      <c r="AM82" s="191">
        <v>17.0613251819216</v>
      </c>
      <c r="AN82" s="13">
        <v>1331.3607000000002</v>
      </c>
      <c r="AO82" s="191">
        <v>17.037882821687599</v>
      </c>
      <c r="AP82" s="13"/>
      <c r="AQ82" s="191"/>
      <c r="AR82" s="13"/>
      <c r="AS82" s="191"/>
      <c r="AT82" s="13"/>
      <c r="AU82" s="191"/>
      <c r="AV82" s="13"/>
      <c r="AW82" s="191"/>
      <c r="AX82" s="13"/>
      <c r="AY82" s="191"/>
      <c r="AZ82" s="13"/>
      <c r="BA82" s="191"/>
      <c r="BB82" s="13"/>
      <c r="BC82" s="191"/>
    </row>
    <row r="83" spans="1:55" s="20" customFormat="1" ht="12.75" customHeight="1">
      <c r="A83" s="1229" t="s">
        <v>988</v>
      </c>
      <c r="B83" s="1229" t="s">
        <v>208</v>
      </c>
      <c r="C83" s="1229" t="s">
        <v>989</v>
      </c>
      <c r="D83" s="13">
        <f t="shared" si="2"/>
        <v>6537.1687000000002</v>
      </c>
      <c r="E83" s="191">
        <f t="shared" si="3"/>
        <v>25.117899542809695</v>
      </c>
      <c r="F83" s="13">
        <v>5135.4304000000002</v>
      </c>
      <c r="G83" s="191">
        <v>26.093027867342897</v>
      </c>
      <c r="H83" s="13">
        <v>5071.9171000000006</v>
      </c>
      <c r="I83" s="191">
        <v>26.118883525915699</v>
      </c>
      <c r="J83" s="13">
        <v>5120.2268000000004</v>
      </c>
      <c r="K83" s="191">
        <v>26.089954001256398</v>
      </c>
      <c r="L83" s="13">
        <v>5192.5886</v>
      </c>
      <c r="M83" s="191">
        <v>26.089528469287899</v>
      </c>
      <c r="N83" s="13">
        <v>5358.0169999999998</v>
      </c>
      <c r="O83" s="191">
        <v>26.027002802529399</v>
      </c>
      <c r="P83" s="13">
        <v>5498.6423000000013</v>
      </c>
      <c r="Q83" s="191">
        <v>25.926261600068095</v>
      </c>
      <c r="R83" s="13">
        <v>5708.9492</v>
      </c>
      <c r="S83" s="191">
        <v>25.8488405717465</v>
      </c>
      <c r="T83" s="13">
        <v>5979.6976000000004</v>
      </c>
      <c r="U83" s="191">
        <v>25.668043778166997</v>
      </c>
      <c r="V83" s="13">
        <v>6219.7476999999999</v>
      </c>
      <c r="W83" s="191">
        <v>25.497666466277998</v>
      </c>
      <c r="X83" s="13">
        <v>6434.6027000000004</v>
      </c>
      <c r="Y83" s="191">
        <v>25.285804998341199</v>
      </c>
      <c r="Z83" s="13">
        <v>6534.9753000000001</v>
      </c>
      <c r="AA83" s="191">
        <v>25.116602045764399</v>
      </c>
      <c r="AB83" s="13">
        <v>6537.1687000000002</v>
      </c>
      <c r="AC83" s="191">
        <v>25.117899542809695</v>
      </c>
      <c r="AD83" s="13"/>
      <c r="AE83" s="191"/>
      <c r="AF83" s="13">
        <v>6362.6154000000006</v>
      </c>
      <c r="AG83" s="191">
        <v>25.074951310431196</v>
      </c>
      <c r="AH83" s="13">
        <v>6329.0003000000006</v>
      </c>
      <c r="AI83" s="191">
        <v>24.961716000076699</v>
      </c>
      <c r="AJ83" s="13">
        <v>6339.9426000000003</v>
      </c>
      <c r="AK83" s="191">
        <v>24.7879453596315</v>
      </c>
      <c r="AL83" s="13">
        <v>6536.2398999999996</v>
      </c>
      <c r="AM83" s="191">
        <v>24.674131203629805</v>
      </c>
      <c r="AN83" s="13">
        <v>6800.8974000000007</v>
      </c>
      <c r="AO83" s="191">
        <v>24.613981547641103</v>
      </c>
      <c r="AP83" s="13"/>
      <c r="AQ83" s="191"/>
      <c r="AR83" s="13"/>
      <c r="AS83" s="191"/>
      <c r="AT83" s="13"/>
      <c r="AU83" s="191"/>
      <c r="AV83" s="13"/>
      <c r="AW83" s="191"/>
      <c r="AX83" s="13"/>
      <c r="AY83" s="191"/>
      <c r="AZ83" s="13"/>
      <c r="BA83" s="191"/>
      <c r="BB83" s="13"/>
      <c r="BC83" s="191"/>
    </row>
    <row r="84" spans="1:55" s="20" customFormat="1" ht="12.75" customHeight="1">
      <c r="A84" s="1229" t="s">
        <v>5008</v>
      </c>
      <c r="B84" s="1229" t="s">
        <v>5006</v>
      </c>
      <c r="C84" s="1229" t="s">
        <v>5007</v>
      </c>
      <c r="D84" s="13">
        <f t="shared" si="2"/>
        <v>1239.8431</v>
      </c>
      <c r="E84" s="191">
        <f t="shared" si="3"/>
        <v>13.9370948324026</v>
      </c>
      <c r="F84" s="13">
        <v>995.47990000000004</v>
      </c>
      <c r="G84" s="191">
        <v>14.654842485518797</v>
      </c>
      <c r="H84" s="13">
        <v>1070.0589</v>
      </c>
      <c r="I84" s="191">
        <v>14.5884052690931</v>
      </c>
      <c r="J84" s="13">
        <v>1117.2061000000001</v>
      </c>
      <c r="K84" s="191">
        <v>14.516585142168498</v>
      </c>
      <c r="L84" s="13">
        <v>1107.0538000000001</v>
      </c>
      <c r="M84" s="191">
        <v>14.600700423050801</v>
      </c>
      <c r="N84" s="13">
        <v>1083.5898</v>
      </c>
      <c r="O84" s="191">
        <v>14.782963306778999</v>
      </c>
      <c r="P84" s="13">
        <v>1073.4913000000001</v>
      </c>
      <c r="Q84" s="191">
        <v>14.796315600322099</v>
      </c>
      <c r="R84" s="13">
        <v>1073.5498</v>
      </c>
      <c r="S84" s="191">
        <v>14.685442821562599</v>
      </c>
      <c r="T84" s="13">
        <v>1124.0230000000001</v>
      </c>
      <c r="U84" s="191">
        <v>14.3916632052903</v>
      </c>
      <c r="V84" s="13">
        <v>1129.9378000000002</v>
      </c>
      <c r="W84" s="191">
        <v>14.5652928665631</v>
      </c>
      <c r="X84" s="13">
        <v>1171.3791000000001</v>
      </c>
      <c r="Y84" s="191">
        <v>14.272914749802201</v>
      </c>
      <c r="Z84" s="13">
        <v>1187.9916000000001</v>
      </c>
      <c r="AA84" s="191">
        <v>14.068217182680398</v>
      </c>
      <c r="AB84" s="13">
        <v>1239.8431</v>
      </c>
      <c r="AC84" s="191">
        <v>13.9370948324026</v>
      </c>
      <c r="AD84" s="13"/>
      <c r="AE84" s="191"/>
      <c r="AF84" s="13">
        <v>1339.4921999999999</v>
      </c>
      <c r="AG84" s="191">
        <v>13.5369618927232</v>
      </c>
      <c r="AH84" s="13">
        <v>1230.7974000000002</v>
      </c>
      <c r="AI84" s="191">
        <v>13.292482858673599</v>
      </c>
      <c r="AJ84" s="13">
        <v>1245.8762000000002</v>
      </c>
      <c r="AK84" s="191">
        <v>13.215034367780699</v>
      </c>
      <c r="AL84" s="13">
        <v>1250.9991</v>
      </c>
      <c r="AM84" s="191">
        <v>12.459141594106701</v>
      </c>
      <c r="AN84" s="13">
        <v>1341.0559000000001</v>
      </c>
      <c r="AO84" s="191">
        <v>12.348705782510599</v>
      </c>
      <c r="AP84" s="13"/>
      <c r="AQ84" s="191"/>
      <c r="AR84" s="13"/>
      <c r="AS84" s="191"/>
      <c r="AT84" s="13"/>
      <c r="AU84" s="191"/>
      <c r="AV84" s="13"/>
      <c r="AW84" s="191"/>
      <c r="AX84" s="13"/>
      <c r="AY84" s="191"/>
      <c r="AZ84" s="13"/>
      <c r="BA84" s="191"/>
      <c r="BB84" s="13"/>
      <c r="BC84" s="191"/>
    </row>
    <row r="85" spans="1:55" s="20" customFormat="1" ht="12.75" customHeight="1">
      <c r="A85" s="1229" t="s">
        <v>990</v>
      </c>
      <c r="B85" s="1229" t="s">
        <v>209</v>
      </c>
      <c r="C85" s="1229" t="s">
        <v>991</v>
      </c>
      <c r="D85" s="13">
        <f t="shared" si="2"/>
        <v>4146.3281999999999</v>
      </c>
      <c r="E85" s="191">
        <f t="shared" si="3"/>
        <v>14.092436298458001</v>
      </c>
      <c r="F85" s="13">
        <v>3514.8252000000002</v>
      </c>
      <c r="G85" s="191">
        <v>14.786682151078201</v>
      </c>
      <c r="H85" s="13">
        <v>3549.1190000000001</v>
      </c>
      <c r="I85" s="191">
        <v>14.613197997024098</v>
      </c>
      <c r="J85" s="13">
        <v>3669.7221000000004</v>
      </c>
      <c r="K85" s="191">
        <v>14.4963206723474</v>
      </c>
      <c r="L85" s="13">
        <v>3721.5531000000001</v>
      </c>
      <c r="M85" s="191">
        <v>14.525886962623199</v>
      </c>
      <c r="N85" s="13">
        <v>3641.6434000000004</v>
      </c>
      <c r="O85" s="191">
        <v>14.705272768333097</v>
      </c>
      <c r="P85" s="13">
        <v>3828.2551000000003</v>
      </c>
      <c r="Q85" s="191">
        <v>14.566365743233797</v>
      </c>
      <c r="R85" s="13">
        <v>3738.4269000000004</v>
      </c>
      <c r="S85" s="191">
        <v>14.630251763114597</v>
      </c>
      <c r="T85" s="13">
        <v>3865.8910000000005</v>
      </c>
      <c r="U85" s="191">
        <v>14.4463154765615</v>
      </c>
      <c r="V85" s="13">
        <v>4068.7752</v>
      </c>
      <c r="W85" s="191">
        <v>14.4024321036463</v>
      </c>
      <c r="X85" s="13">
        <v>3890.2373000000002</v>
      </c>
      <c r="Y85" s="191">
        <v>14.611876314588802</v>
      </c>
      <c r="Z85" s="13">
        <v>4131.2098999999998</v>
      </c>
      <c r="AA85" s="191">
        <v>14.207222357789201</v>
      </c>
      <c r="AB85" s="13">
        <v>4146.3281999999999</v>
      </c>
      <c r="AC85" s="191">
        <v>14.092436298458001</v>
      </c>
      <c r="AD85" s="13"/>
      <c r="AE85" s="191"/>
      <c r="AF85" s="13">
        <v>3861.7554</v>
      </c>
      <c r="AG85" s="191">
        <v>14.4600734067725</v>
      </c>
      <c r="AH85" s="13">
        <v>4086.0294000000008</v>
      </c>
      <c r="AI85" s="191">
        <v>14.251972761380499</v>
      </c>
      <c r="AJ85" s="13">
        <v>4301.5284000000001</v>
      </c>
      <c r="AK85" s="191">
        <v>14.006928421999998</v>
      </c>
      <c r="AL85" s="13">
        <v>4255.5999000000002</v>
      </c>
      <c r="AM85" s="191">
        <v>13.9932805579303</v>
      </c>
      <c r="AN85" s="13">
        <v>4409.7880000000005</v>
      </c>
      <c r="AO85" s="191">
        <v>13.935819070667298</v>
      </c>
      <c r="AP85" s="13"/>
      <c r="AQ85" s="191"/>
      <c r="AR85" s="13"/>
      <c r="AS85" s="191"/>
      <c r="AT85" s="13"/>
      <c r="AU85" s="191"/>
      <c r="AV85" s="13"/>
      <c r="AW85" s="191"/>
      <c r="AX85" s="13"/>
      <c r="AY85" s="191"/>
      <c r="AZ85" s="13"/>
      <c r="BA85" s="191"/>
      <c r="BB85" s="13"/>
      <c r="BC85" s="191"/>
    </row>
    <row r="86" spans="1:55" s="27" customFormat="1" ht="12.75" customHeight="1">
      <c r="A86" s="1226" t="s">
        <v>4206</v>
      </c>
      <c r="B86" s="1226" t="s">
        <v>3960</v>
      </c>
      <c r="C86" s="1226" t="s">
        <v>4207</v>
      </c>
      <c r="D86" s="61">
        <f t="shared" si="2"/>
        <v>52295.517299999992</v>
      </c>
      <c r="E86" s="871">
        <f t="shared" si="3"/>
        <v>12.013489062876099</v>
      </c>
      <c r="F86" s="61">
        <v>41630.091800000002</v>
      </c>
      <c r="G86" s="871">
        <v>12.640080059924298</v>
      </c>
      <c r="H86" s="61">
        <v>42237.270600000003</v>
      </c>
      <c r="I86" s="871">
        <v>12.571517140101401</v>
      </c>
      <c r="J86" s="61">
        <v>42879.252699999997</v>
      </c>
      <c r="K86" s="871">
        <v>12.439664037615097</v>
      </c>
      <c r="L86" s="61">
        <v>44722.748699999989</v>
      </c>
      <c r="M86" s="871">
        <v>12.299637036352399</v>
      </c>
      <c r="N86" s="61">
        <v>45958.364299999994</v>
      </c>
      <c r="O86" s="871">
        <v>12.2762497162024</v>
      </c>
      <c r="P86" s="61">
        <v>47277.254399999998</v>
      </c>
      <c r="Q86" s="871">
        <v>12.098013482716102</v>
      </c>
      <c r="R86" s="61">
        <v>48648.753200000006</v>
      </c>
      <c r="S86" s="871">
        <v>12.0854987458137</v>
      </c>
      <c r="T86" s="61">
        <v>50171.945399999997</v>
      </c>
      <c r="U86" s="871">
        <v>12.000846639863399</v>
      </c>
      <c r="V86" s="61">
        <v>50056.786399999997</v>
      </c>
      <c r="W86" s="871">
        <v>12.071578833514598</v>
      </c>
      <c r="X86" s="61">
        <v>50645.383399999999</v>
      </c>
      <c r="Y86" s="871">
        <v>12.139821567171701</v>
      </c>
      <c r="Z86" s="61">
        <v>50899.397900000004</v>
      </c>
      <c r="AA86" s="871">
        <v>12.116806786844098</v>
      </c>
      <c r="AB86" s="61">
        <v>52295.517299999992</v>
      </c>
      <c r="AC86" s="871">
        <v>12.013489062876099</v>
      </c>
      <c r="AD86" s="61"/>
      <c r="AE86" s="871"/>
      <c r="AF86" s="61">
        <v>52211.079400000002</v>
      </c>
      <c r="AG86" s="871">
        <v>12.014362247259001</v>
      </c>
      <c r="AH86" s="61">
        <v>52492.7065</v>
      </c>
      <c r="AI86" s="871">
        <v>12.053354639982199</v>
      </c>
      <c r="AJ86" s="61">
        <v>52894.116800000003</v>
      </c>
      <c r="AK86" s="871">
        <v>12.0696504601245</v>
      </c>
      <c r="AL86" s="61">
        <v>54050.0389</v>
      </c>
      <c r="AM86" s="871">
        <v>12.0680813955899</v>
      </c>
      <c r="AN86" s="61">
        <v>54891.911699999997</v>
      </c>
      <c r="AO86" s="871">
        <v>12.0931121653029</v>
      </c>
      <c r="AP86" s="61"/>
      <c r="AQ86" s="871"/>
      <c r="AR86" s="61"/>
      <c r="AS86" s="871"/>
      <c r="AT86" s="61"/>
      <c r="AU86" s="871"/>
      <c r="AV86" s="61"/>
      <c r="AW86" s="871"/>
      <c r="AX86" s="61"/>
      <c r="AY86" s="871"/>
      <c r="AZ86" s="61"/>
      <c r="BA86" s="871"/>
      <c r="BB86" s="61"/>
      <c r="BC86" s="871"/>
    </row>
    <row r="87" spans="1:55" s="20" customFormat="1" ht="12.75" customHeight="1">
      <c r="A87" s="1227" t="s">
        <v>976</v>
      </c>
      <c r="B87" s="1227" t="s">
        <v>204</v>
      </c>
      <c r="C87" s="1227" t="s">
        <v>977</v>
      </c>
      <c r="D87" s="13">
        <f t="shared" si="2"/>
        <v>5475.1971000000012</v>
      </c>
      <c r="E87" s="191">
        <f t="shared" si="3"/>
        <v>9.7149910541120104</v>
      </c>
      <c r="F87" s="13">
        <v>5264.1406000000006</v>
      </c>
      <c r="G87" s="191">
        <v>10.201219311847399</v>
      </c>
      <c r="H87" s="13">
        <v>5277.3788999999997</v>
      </c>
      <c r="I87" s="191">
        <v>10.002928758251599</v>
      </c>
      <c r="J87" s="13">
        <v>4897.0228000000006</v>
      </c>
      <c r="K87" s="191">
        <v>9.9019531128178482</v>
      </c>
      <c r="L87" s="13">
        <v>5052.9543000000003</v>
      </c>
      <c r="M87" s="191">
        <v>9.6235891694092697</v>
      </c>
      <c r="N87" s="13">
        <v>5180.5034000000005</v>
      </c>
      <c r="O87" s="191">
        <v>9.9118751208618114</v>
      </c>
      <c r="P87" s="13">
        <v>5351.9531000000006</v>
      </c>
      <c r="Q87" s="191">
        <v>9.6559676214277701</v>
      </c>
      <c r="R87" s="13">
        <v>5601.3474999999999</v>
      </c>
      <c r="S87" s="191">
        <v>9.7841411883479807</v>
      </c>
      <c r="T87" s="13">
        <v>5717.0390000000007</v>
      </c>
      <c r="U87" s="191">
        <v>9.7889085155794788</v>
      </c>
      <c r="V87" s="13">
        <v>5713.1001999999999</v>
      </c>
      <c r="W87" s="191">
        <v>9.8169543522096792</v>
      </c>
      <c r="X87" s="13">
        <v>5738.5322000000006</v>
      </c>
      <c r="Y87" s="191">
        <v>9.7487910535728997</v>
      </c>
      <c r="Z87" s="13">
        <v>5420.7668000000003</v>
      </c>
      <c r="AA87" s="191">
        <v>9.7708462354440293</v>
      </c>
      <c r="AB87" s="13">
        <v>5475.1971000000012</v>
      </c>
      <c r="AC87" s="191">
        <v>9.7149910541120104</v>
      </c>
      <c r="AD87" s="13"/>
      <c r="AE87" s="191"/>
      <c r="AF87" s="13">
        <v>5437.6039000000001</v>
      </c>
      <c r="AG87" s="191">
        <v>9.6846948373712909</v>
      </c>
      <c r="AH87" s="13">
        <v>5369.5646000000006</v>
      </c>
      <c r="AI87" s="191">
        <v>9.7378671445725811</v>
      </c>
      <c r="AJ87" s="13">
        <v>5191.1831000000002</v>
      </c>
      <c r="AK87" s="191">
        <v>9.7539274896699393</v>
      </c>
      <c r="AL87" s="13">
        <v>5265.9763000000003</v>
      </c>
      <c r="AM87" s="191">
        <v>9.7856086815278704</v>
      </c>
      <c r="AN87" s="13">
        <v>5192.1238000000003</v>
      </c>
      <c r="AO87" s="191">
        <v>9.7110906390560316</v>
      </c>
      <c r="AP87" s="13"/>
      <c r="AQ87" s="191"/>
      <c r="AR87" s="13"/>
      <c r="AS87" s="191"/>
      <c r="AT87" s="13"/>
      <c r="AU87" s="191"/>
      <c r="AV87" s="13"/>
      <c r="AW87" s="191"/>
      <c r="AX87" s="13"/>
      <c r="AY87" s="191"/>
      <c r="AZ87" s="13"/>
      <c r="BA87" s="191"/>
      <c r="BB87" s="13"/>
      <c r="BC87" s="191"/>
    </row>
    <row r="88" spans="1:55" s="20" customFormat="1" ht="12.75" customHeight="1">
      <c r="A88" s="1228" t="s">
        <v>978</v>
      </c>
      <c r="B88" s="1228" t="s">
        <v>125</v>
      </c>
      <c r="C88" s="1228" t="s">
        <v>939</v>
      </c>
      <c r="D88" s="13">
        <f t="shared" si="2"/>
        <v>2735.7156</v>
      </c>
      <c r="E88" s="191">
        <f t="shared" si="3"/>
        <v>12.703666802572601</v>
      </c>
      <c r="F88" s="13">
        <v>2354.5163000000002</v>
      </c>
      <c r="G88" s="191">
        <v>13.283638174855701</v>
      </c>
      <c r="H88" s="13">
        <v>2427.9612999999999</v>
      </c>
      <c r="I88" s="191">
        <v>13.1667518852133</v>
      </c>
      <c r="J88" s="13">
        <v>2491.1341000000002</v>
      </c>
      <c r="K88" s="191">
        <v>12.863712591786999</v>
      </c>
      <c r="L88" s="13">
        <v>2686.0686000000001</v>
      </c>
      <c r="M88" s="191">
        <v>12.450184166182501</v>
      </c>
      <c r="N88" s="13">
        <v>2684.4397999999997</v>
      </c>
      <c r="O88" s="191">
        <v>12.503149691417899</v>
      </c>
      <c r="P88" s="13">
        <v>2598.4237000000003</v>
      </c>
      <c r="Q88" s="191">
        <v>12.2245888097465</v>
      </c>
      <c r="R88" s="13">
        <v>2593.3587000000002</v>
      </c>
      <c r="S88" s="191">
        <v>12.1640036679076</v>
      </c>
      <c r="T88" s="13">
        <v>2631.3308999999995</v>
      </c>
      <c r="U88" s="191">
        <v>12.228537097709797</v>
      </c>
      <c r="V88" s="13">
        <v>2652.3887</v>
      </c>
      <c r="W88" s="191">
        <v>12.461607146041599</v>
      </c>
      <c r="X88" s="13">
        <v>2703.9221999999995</v>
      </c>
      <c r="Y88" s="191">
        <v>12.4943074138746</v>
      </c>
      <c r="Z88" s="13">
        <v>2731.1902</v>
      </c>
      <c r="AA88" s="191">
        <v>12.5753997187746</v>
      </c>
      <c r="AB88" s="13">
        <v>2735.7156</v>
      </c>
      <c r="AC88" s="191">
        <v>12.703666802572601</v>
      </c>
      <c r="AD88" s="13"/>
      <c r="AE88" s="191"/>
      <c r="AF88" s="13">
        <v>2771.3732</v>
      </c>
      <c r="AG88" s="191">
        <v>12.868897429620796</v>
      </c>
      <c r="AH88" s="13">
        <v>2992.4453999999996</v>
      </c>
      <c r="AI88" s="191">
        <v>12.94991879384</v>
      </c>
      <c r="AJ88" s="13">
        <v>3118.3611000000001</v>
      </c>
      <c r="AK88" s="191">
        <v>12.871824683805901</v>
      </c>
      <c r="AL88" s="13">
        <v>3493.7981</v>
      </c>
      <c r="AM88" s="191">
        <v>12.668170681929201</v>
      </c>
      <c r="AN88" s="13">
        <v>3915.5783000000001</v>
      </c>
      <c r="AO88" s="191">
        <v>12.496639516568997</v>
      </c>
      <c r="AP88" s="13"/>
      <c r="AQ88" s="191"/>
      <c r="AR88" s="13"/>
      <c r="AS88" s="191"/>
      <c r="AT88" s="13"/>
      <c r="AU88" s="191"/>
      <c r="AV88" s="13"/>
      <c r="AW88" s="191"/>
      <c r="AX88" s="13"/>
      <c r="AY88" s="191"/>
      <c r="AZ88" s="13"/>
      <c r="BA88" s="191"/>
      <c r="BB88" s="13"/>
      <c r="BC88" s="191"/>
    </row>
    <row r="89" spans="1:55" s="20" customFormat="1" ht="12.75" customHeight="1">
      <c r="A89" s="1227" t="s">
        <v>4909</v>
      </c>
      <c r="B89" s="1227" t="s">
        <v>4909</v>
      </c>
      <c r="C89" s="1227" t="s">
        <v>4911</v>
      </c>
      <c r="D89" s="13">
        <f t="shared" si="2"/>
        <v>972.08950000000016</v>
      </c>
      <c r="E89" s="191">
        <f t="shared" si="3"/>
        <v>13.255119308458699</v>
      </c>
      <c r="F89" s="13">
        <v>480.63870000000003</v>
      </c>
      <c r="G89" s="191">
        <v>14.565539474869599</v>
      </c>
      <c r="H89" s="13">
        <v>528.87350000000004</v>
      </c>
      <c r="I89" s="191">
        <v>14.0077867599719</v>
      </c>
      <c r="J89" s="13">
        <v>592.41230000000007</v>
      </c>
      <c r="K89" s="191">
        <v>13.4141371153165</v>
      </c>
      <c r="L89" s="13">
        <v>625.92960000000005</v>
      </c>
      <c r="M89" s="191">
        <v>13.375448914702199</v>
      </c>
      <c r="N89" s="13">
        <v>685.92470000000003</v>
      </c>
      <c r="O89" s="191">
        <v>13.278880982125299</v>
      </c>
      <c r="P89" s="13">
        <v>672.01980000000015</v>
      </c>
      <c r="Q89" s="191">
        <v>13.456028645286899</v>
      </c>
      <c r="R89" s="13">
        <v>708.53199999999993</v>
      </c>
      <c r="S89" s="191">
        <v>13.091215350894501</v>
      </c>
      <c r="T89" s="13">
        <v>735.07130000000006</v>
      </c>
      <c r="U89" s="191">
        <v>13.0000677444487</v>
      </c>
      <c r="V89" s="13">
        <v>739.71339999999998</v>
      </c>
      <c r="W89" s="191">
        <v>13.1656129968715</v>
      </c>
      <c r="X89" s="13">
        <v>910.03380000000004</v>
      </c>
      <c r="Y89" s="191">
        <v>12.9019008502761</v>
      </c>
      <c r="Z89" s="13">
        <v>949.18170000000009</v>
      </c>
      <c r="AA89" s="191">
        <v>13.1270477686201</v>
      </c>
      <c r="AB89" s="13">
        <v>972.08950000000016</v>
      </c>
      <c r="AC89" s="191">
        <v>13.255119308458699</v>
      </c>
      <c r="AD89" s="13"/>
      <c r="AE89" s="191"/>
      <c r="AF89" s="13">
        <v>966.22350000000006</v>
      </c>
      <c r="AG89" s="191">
        <v>13.713815953555299</v>
      </c>
      <c r="AH89" s="13">
        <v>985.53850000000011</v>
      </c>
      <c r="AI89" s="191">
        <v>14.008973755971999</v>
      </c>
      <c r="AJ89" s="13">
        <v>1000.1577000000001</v>
      </c>
      <c r="AK89" s="191">
        <v>14.316753757932396</v>
      </c>
      <c r="AL89" s="13">
        <v>1017.9844000000001</v>
      </c>
      <c r="AM89" s="191">
        <v>14.337193591571699</v>
      </c>
      <c r="AN89" s="13">
        <v>1078.9476999999999</v>
      </c>
      <c r="AO89" s="191">
        <v>14.253645949659999</v>
      </c>
      <c r="AP89" s="13"/>
      <c r="AQ89" s="191"/>
      <c r="AR89" s="13"/>
      <c r="AS89" s="191"/>
      <c r="AT89" s="13"/>
      <c r="AU89" s="191"/>
      <c r="AV89" s="13"/>
      <c r="AW89" s="191"/>
      <c r="AX89" s="13"/>
      <c r="AY89" s="191"/>
      <c r="AZ89" s="13"/>
      <c r="BA89" s="191"/>
      <c r="BB89" s="13"/>
      <c r="BC89" s="191"/>
    </row>
    <row r="90" spans="1:55" s="20" customFormat="1" ht="12.75" customHeight="1">
      <c r="A90" s="1227" t="s">
        <v>4910</v>
      </c>
      <c r="B90" s="1227" t="s">
        <v>103</v>
      </c>
      <c r="C90" s="1227" t="s">
        <v>5005</v>
      </c>
      <c r="D90" s="13">
        <f t="shared" ref="D90:D109" si="8">AB90</f>
        <v>31.870600000000003</v>
      </c>
      <c r="E90" s="191">
        <f t="shared" ref="E90:E109" si="9">AC90</f>
        <v>9.3200065263910901</v>
      </c>
      <c r="F90" s="13">
        <v>105.25070000000001</v>
      </c>
      <c r="G90" s="191">
        <v>12</v>
      </c>
      <c r="H90" s="13">
        <v>104.97669999999999</v>
      </c>
      <c r="I90" s="191">
        <v>12</v>
      </c>
      <c r="J90" s="13">
        <v>102.93710000000002</v>
      </c>
      <c r="K90" s="191">
        <v>12</v>
      </c>
      <c r="L90" s="13">
        <v>118.00460000000001</v>
      </c>
      <c r="M90" s="191">
        <v>11.872229557152899</v>
      </c>
      <c r="N90" s="13">
        <v>117.7308</v>
      </c>
      <c r="O90" s="191">
        <v>11.874173113577799</v>
      </c>
      <c r="P90" s="13">
        <v>117.4748</v>
      </c>
      <c r="Q90" s="191">
        <v>11.875992978919699</v>
      </c>
      <c r="R90" s="13">
        <v>128.96610000000001</v>
      </c>
      <c r="S90" s="191">
        <v>11.5867673753025</v>
      </c>
      <c r="T90" s="13">
        <v>129.03270000000001</v>
      </c>
      <c r="U90" s="191">
        <v>11.586483116295302</v>
      </c>
      <c r="V90" s="13">
        <v>128.7587</v>
      </c>
      <c r="W90" s="191">
        <v>11.5898778101985</v>
      </c>
      <c r="X90" s="13">
        <v>133.0538</v>
      </c>
      <c r="Y90" s="191">
        <v>11.344597448550898</v>
      </c>
      <c r="Z90" s="13">
        <v>32.3371</v>
      </c>
      <c r="AA90" s="191">
        <v>9.3209502398174191</v>
      </c>
      <c r="AB90" s="13">
        <v>31.870600000000003</v>
      </c>
      <c r="AC90" s="191">
        <v>9.3200065263910901</v>
      </c>
      <c r="AD90" s="13"/>
      <c r="AE90" s="191"/>
      <c r="AF90" s="13">
        <v>31.388900000000003</v>
      </c>
      <c r="AG90" s="191">
        <v>9.3202724530009</v>
      </c>
      <c r="AH90" s="13">
        <v>30.823700000000002</v>
      </c>
      <c r="AI90" s="191">
        <v>9.3206818130205011</v>
      </c>
      <c r="AJ90" s="13">
        <v>30.395300000000002</v>
      </c>
      <c r="AK90" s="191">
        <v>9.3205429786842</v>
      </c>
      <c r="AL90" s="13">
        <v>29.906999999999996</v>
      </c>
      <c r="AM90" s="191">
        <v>9.3204868425452183</v>
      </c>
      <c r="AN90" s="13">
        <v>29.403600000000001</v>
      </c>
      <c r="AO90" s="191">
        <v>9.3205321797330907</v>
      </c>
      <c r="AP90" s="13"/>
      <c r="AQ90" s="191"/>
      <c r="AR90" s="13"/>
      <c r="AS90" s="191"/>
      <c r="AT90" s="13"/>
      <c r="AU90" s="191"/>
      <c r="AV90" s="13"/>
      <c r="AW90" s="191"/>
      <c r="AX90" s="13"/>
      <c r="AY90" s="191"/>
      <c r="AZ90" s="13"/>
      <c r="BA90" s="191"/>
      <c r="BB90" s="13"/>
      <c r="BC90" s="191"/>
    </row>
    <row r="91" spans="1:55" s="20" customFormat="1" ht="12.75" customHeight="1">
      <c r="A91" s="1227" t="s">
        <v>980</v>
      </c>
      <c r="B91" s="1227" t="s">
        <v>205</v>
      </c>
      <c r="C91" s="1227" t="s">
        <v>981</v>
      </c>
      <c r="D91" s="13">
        <f t="shared" si="8"/>
        <v>12003.793700000002</v>
      </c>
      <c r="E91" s="191">
        <f t="shared" si="9"/>
        <v>12.176683600951899</v>
      </c>
      <c r="F91" s="13">
        <v>9770.6165000000001</v>
      </c>
      <c r="G91" s="191">
        <v>12.889018687203599</v>
      </c>
      <c r="H91" s="13">
        <v>9972.2465000000011</v>
      </c>
      <c r="I91" s="191">
        <v>12.870363806089198</v>
      </c>
      <c r="J91" s="13">
        <v>10218.8974</v>
      </c>
      <c r="K91" s="191">
        <v>12.7514626203214</v>
      </c>
      <c r="L91" s="13">
        <v>10987.461600000002</v>
      </c>
      <c r="M91" s="191">
        <v>12.548893714813998</v>
      </c>
      <c r="N91" s="13">
        <v>11187.1756</v>
      </c>
      <c r="O91" s="191">
        <v>12.503654462793998</v>
      </c>
      <c r="P91" s="13">
        <v>11508.726099999998</v>
      </c>
      <c r="Q91" s="191">
        <v>12.2093443741788</v>
      </c>
      <c r="R91" s="13">
        <v>11724.6962</v>
      </c>
      <c r="S91" s="191">
        <v>12.203802817509299</v>
      </c>
      <c r="T91" s="13">
        <v>11944.3706</v>
      </c>
      <c r="U91" s="191">
        <v>11.9942374442066</v>
      </c>
      <c r="V91" s="13">
        <v>11678.667800000001</v>
      </c>
      <c r="W91" s="191">
        <v>12.207107884171499</v>
      </c>
      <c r="X91" s="13">
        <v>11626.878600000002</v>
      </c>
      <c r="Y91" s="191">
        <v>12.368381797415498</v>
      </c>
      <c r="Z91" s="13">
        <v>11836.311799999999</v>
      </c>
      <c r="AA91" s="191">
        <v>12.346622568695802</v>
      </c>
      <c r="AB91" s="13">
        <v>12003.793700000002</v>
      </c>
      <c r="AC91" s="191">
        <v>12.176683600951899</v>
      </c>
      <c r="AD91" s="13"/>
      <c r="AE91" s="191"/>
      <c r="AF91" s="13">
        <v>11922.5818</v>
      </c>
      <c r="AG91" s="191">
        <v>12.253857352356299</v>
      </c>
      <c r="AH91" s="13">
        <v>11956.341</v>
      </c>
      <c r="AI91" s="191">
        <v>12.293503586590599</v>
      </c>
      <c r="AJ91" s="13">
        <v>11930.2405</v>
      </c>
      <c r="AK91" s="191">
        <v>12.3153211939022</v>
      </c>
      <c r="AL91" s="13">
        <v>11687.4221</v>
      </c>
      <c r="AM91" s="191">
        <v>12.351096954648401</v>
      </c>
      <c r="AN91" s="13">
        <v>11794.009199999999</v>
      </c>
      <c r="AO91" s="191">
        <v>12.473514924000602</v>
      </c>
      <c r="AP91" s="13"/>
      <c r="AQ91" s="191"/>
      <c r="AR91" s="13"/>
      <c r="AS91" s="191"/>
      <c r="AT91" s="13"/>
      <c r="AU91" s="191"/>
      <c r="AV91" s="13"/>
      <c r="AW91" s="191"/>
      <c r="AX91" s="13"/>
      <c r="AY91" s="191"/>
      <c r="AZ91" s="13"/>
      <c r="BA91" s="191"/>
      <c r="BB91" s="13"/>
      <c r="BC91" s="191"/>
    </row>
    <row r="92" spans="1:55" s="20" customFormat="1" ht="12.75" customHeight="1">
      <c r="A92" s="1227" t="s">
        <v>982</v>
      </c>
      <c r="B92" s="1227" t="s">
        <v>206</v>
      </c>
      <c r="C92" s="1227" t="s">
        <v>983</v>
      </c>
      <c r="D92" s="13">
        <f t="shared" si="8"/>
        <v>90.999400000000009</v>
      </c>
      <c r="E92" s="191">
        <f t="shared" si="9"/>
        <v>10.297109376545301</v>
      </c>
      <c r="F92" s="13">
        <v>68.261700000000005</v>
      </c>
      <c r="G92" s="191">
        <v>11.927716450073801</v>
      </c>
      <c r="H92" s="13">
        <v>63.391499999999994</v>
      </c>
      <c r="I92" s="191">
        <v>11.905255862378999</v>
      </c>
      <c r="J92" s="13">
        <v>59.281600000000005</v>
      </c>
      <c r="K92" s="191">
        <v>11.832356599686898</v>
      </c>
      <c r="L92" s="13">
        <v>47.813000000000002</v>
      </c>
      <c r="M92" s="191">
        <v>12.209101520507</v>
      </c>
      <c r="N92" s="13">
        <v>33.575499999999998</v>
      </c>
      <c r="O92" s="191">
        <v>10.4628845437894</v>
      </c>
      <c r="P92" s="13">
        <v>35.7637</v>
      </c>
      <c r="Q92" s="191">
        <v>11.142112197563499</v>
      </c>
      <c r="R92" s="13">
        <v>36.153800000000004</v>
      </c>
      <c r="S92" s="191">
        <v>11.2255593049693</v>
      </c>
      <c r="T92" s="13">
        <v>36.856900000000003</v>
      </c>
      <c r="U92" s="191">
        <v>11.288793902905603</v>
      </c>
      <c r="V92" s="13">
        <v>39.606100000000005</v>
      </c>
      <c r="W92" s="191">
        <v>11.4177008087138</v>
      </c>
      <c r="X92" s="13">
        <v>72.265600000000006</v>
      </c>
      <c r="Y92" s="191">
        <v>10.382572897754899</v>
      </c>
      <c r="Z92" s="13">
        <v>77.682200000000009</v>
      </c>
      <c r="AA92" s="191">
        <v>10.347434470187499</v>
      </c>
      <c r="AB92" s="13">
        <v>90.999400000000009</v>
      </c>
      <c r="AC92" s="191">
        <v>10.297109376545301</v>
      </c>
      <c r="AD92" s="13"/>
      <c r="AE92" s="191"/>
      <c r="AF92" s="13">
        <v>83.5197</v>
      </c>
      <c r="AG92" s="191">
        <v>10.180717279875299</v>
      </c>
      <c r="AH92" s="13">
        <v>100.1801</v>
      </c>
      <c r="AI92" s="191">
        <v>9.2869802286082805</v>
      </c>
      <c r="AJ92" s="13">
        <v>168.1096</v>
      </c>
      <c r="AK92" s="191">
        <v>7.6517883511709002</v>
      </c>
      <c r="AL92" s="13">
        <v>206.7921</v>
      </c>
      <c r="AM92" s="191">
        <v>7.1918636060081598</v>
      </c>
      <c r="AN92" s="13">
        <v>257.55119999999999</v>
      </c>
      <c r="AO92" s="191">
        <v>7.4808391884798091</v>
      </c>
      <c r="AP92" s="13"/>
      <c r="AQ92" s="191"/>
      <c r="AR92" s="13"/>
      <c r="AS92" s="191"/>
      <c r="AT92" s="13"/>
      <c r="AU92" s="191"/>
      <c r="AV92" s="13"/>
      <c r="AW92" s="191"/>
      <c r="AX92" s="13"/>
      <c r="AY92" s="191"/>
      <c r="AZ92" s="13"/>
      <c r="BA92" s="191"/>
      <c r="BB92" s="13"/>
      <c r="BC92" s="191"/>
    </row>
    <row r="93" spans="1:55" s="20" customFormat="1" ht="12.75" customHeight="1">
      <c r="A93" s="1227" t="s">
        <v>984</v>
      </c>
      <c r="B93" s="1227" t="s">
        <v>141</v>
      </c>
      <c r="C93" s="1227" t="s">
        <v>985</v>
      </c>
      <c r="D93" s="13">
        <f t="shared" si="8"/>
        <v>8743.4418999999998</v>
      </c>
      <c r="E93" s="191">
        <f t="shared" si="9"/>
        <v>10.946709798003001</v>
      </c>
      <c r="F93" s="13">
        <v>5495.3642</v>
      </c>
      <c r="G93" s="191">
        <v>11.511088209949801</v>
      </c>
      <c r="H93" s="13">
        <v>5496.4652999999998</v>
      </c>
      <c r="I93" s="191">
        <v>11.4335125319539</v>
      </c>
      <c r="J93" s="13">
        <v>5801.6638000000003</v>
      </c>
      <c r="K93" s="191">
        <v>11.099486888226798</v>
      </c>
      <c r="L93" s="13">
        <v>5912.0508999999993</v>
      </c>
      <c r="M93" s="191">
        <v>11.147956193340599</v>
      </c>
      <c r="N93" s="13">
        <v>6319.661900000001</v>
      </c>
      <c r="O93" s="191">
        <v>11.1840528875445</v>
      </c>
      <c r="P93" s="13">
        <v>6833.1035000000002</v>
      </c>
      <c r="Q93" s="191">
        <v>10.999178073038099</v>
      </c>
      <c r="R93" s="13">
        <v>7401.7294000000002</v>
      </c>
      <c r="S93" s="191">
        <v>10.875416102215199</v>
      </c>
      <c r="T93" s="13">
        <v>7945.6542000000009</v>
      </c>
      <c r="U93" s="191">
        <v>10.845377118349797</v>
      </c>
      <c r="V93" s="13">
        <v>7893.2323000000006</v>
      </c>
      <c r="W93" s="191">
        <v>10.8552194034629</v>
      </c>
      <c r="X93" s="13">
        <v>8051.2008000000005</v>
      </c>
      <c r="Y93" s="191">
        <v>11.093509167849799</v>
      </c>
      <c r="Z93" s="13">
        <v>8158.5159000000012</v>
      </c>
      <c r="AA93" s="191">
        <v>10.983116718568899</v>
      </c>
      <c r="AB93" s="13">
        <v>8743.4418999999998</v>
      </c>
      <c r="AC93" s="191">
        <v>10.946709798003001</v>
      </c>
      <c r="AD93" s="13"/>
      <c r="AE93" s="191"/>
      <c r="AF93" s="13">
        <v>8658.6754000000001</v>
      </c>
      <c r="AG93" s="191">
        <v>10.929835613886201</v>
      </c>
      <c r="AH93" s="13">
        <v>8568.5481</v>
      </c>
      <c r="AI93" s="191">
        <v>10.8423350358505</v>
      </c>
      <c r="AJ93" s="13">
        <v>8714.6490000000013</v>
      </c>
      <c r="AK93" s="191">
        <v>10.793983658435399</v>
      </c>
      <c r="AL93" s="13">
        <v>9119.9811000000009</v>
      </c>
      <c r="AM93" s="191">
        <v>10.751865084895799</v>
      </c>
      <c r="AN93" s="13">
        <v>8971.4752000000008</v>
      </c>
      <c r="AO93" s="191">
        <v>10.742733463611398</v>
      </c>
      <c r="AP93" s="13"/>
      <c r="AQ93" s="191"/>
      <c r="AR93" s="13"/>
      <c r="AS93" s="191"/>
      <c r="AT93" s="13"/>
      <c r="AU93" s="191"/>
      <c r="AV93" s="13"/>
      <c r="AW93" s="191"/>
      <c r="AX93" s="13"/>
      <c r="AY93" s="191"/>
      <c r="AZ93" s="13"/>
      <c r="BA93" s="191"/>
      <c r="BB93" s="13"/>
      <c r="BC93" s="191"/>
    </row>
    <row r="94" spans="1:55" s="20" customFormat="1" ht="12.75" customHeight="1">
      <c r="A94" s="1227" t="s">
        <v>986</v>
      </c>
      <c r="B94" s="1227" t="s">
        <v>207</v>
      </c>
      <c r="C94" s="1227" t="s">
        <v>987</v>
      </c>
      <c r="D94" s="13">
        <f t="shared" si="8"/>
        <v>10656.551199999998</v>
      </c>
      <c r="E94" s="191">
        <f t="shared" si="9"/>
        <v>13.395146168396399</v>
      </c>
      <c r="F94" s="13">
        <v>8748.6985000000004</v>
      </c>
      <c r="G94" s="191">
        <v>14.1169684361622</v>
      </c>
      <c r="H94" s="13">
        <v>8986.7754999999997</v>
      </c>
      <c r="I94" s="191">
        <v>14.001967231405699</v>
      </c>
      <c r="J94" s="13">
        <v>9079.8230000000003</v>
      </c>
      <c r="K94" s="191">
        <v>13.905638809589099</v>
      </c>
      <c r="L94" s="13">
        <v>9276.6018999999997</v>
      </c>
      <c r="M94" s="191">
        <v>13.820407438202102</v>
      </c>
      <c r="N94" s="13">
        <v>9409.8253999999997</v>
      </c>
      <c r="O94" s="191">
        <v>13.786565437228999</v>
      </c>
      <c r="P94" s="13">
        <v>9483.8129000000008</v>
      </c>
      <c r="Q94" s="191">
        <v>13.778235325266699</v>
      </c>
      <c r="R94" s="13">
        <v>9527.0338000000011</v>
      </c>
      <c r="S94" s="191">
        <v>13.836642662273299</v>
      </c>
      <c r="T94" s="13">
        <v>9657.9578000000001</v>
      </c>
      <c r="U94" s="191">
        <v>13.788780575433901</v>
      </c>
      <c r="V94" s="13">
        <v>9795.6035000000011</v>
      </c>
      <c r="W94" s="191">
        <v>13.762948533594699</v>
      </c>
      <c r="X94" s="13">
        <v>9992.6527000000006</v>
      </c>
      <c r="Y94" s="191">
        <v>13.740629561157499</v>
      </c>
      <c r="Z94" s="13">
        <v>10086.5682</v>
      </c>
      <c r="AA94" s="191">
        <v>13.7115584703031</v>
      </c>
      <c r="AB94" s="13">
        <v>10656.551199999998</v>
      </c>
      <c r="AC94" s="191">
        <v>13.395146168396399</v>
      </c>
      <c r="AD94" s="13"/>
      <c r="AE94" s="191"/>
      <c r="AF94" s="13">
        <v>10694.226300000002</v>
      </c>
      <c r="AG94" s="191">
        <v>13.321904318407798</v>
      </c>
      <c r="AH94" s="13">
        <v>10924.036099999999</v>
      </c>
      <c r="AI94" s="191">
        <v>13.258440387523102</v>
      </c>
      <c r="AJ94" s="13">
        <v>11000.06</v>
      </c>
      <c r="AK94" s="191">
        <v>13.234444513029901</v>
      </c>
      <c r="AL94" s="13">
        <v>11142.986199999999</v>
      </c>
      <c r="AM94" s="191">
        <v>13.2287722397969</v>
      </c>
      <c r="AN94" s="13">
        <v>11378.1077</v>
      </c>
      <c r="AO94" s="191">
        <v>13.172124633430899</v>
      </c>
      <c r="AP94" s="13"/>
      <c r="AQ94" s="191"/>
      <c r="AR94" s="13"/>
      <c r="AS94" s="191"/>
      <c r="AT94" s="13"/>
      <c r="AU94" s="191"/>
      <c r="AV94" s="13"/>
      <c r="AW94" s="191"/>
      <c r="AX94" s="13"/>
      <c r="AY94" s="191"/>
      <c r="AZ94" s="13"/>
      <c r="BA94" s="191"/>
      <c r="BB94" s="13"/>
      <c r="BC94" s="191"/>
    </row>
    <row r="95" spans="1:55" s="20" customFormat="1" ht="12.75" customHeight="1">
      <c r="A95" s="1229" t="s">
        <v>988</v>
      </c>
      <c r="B95" s="1229" t="s">
        <v>208</v>
      </c>
      <c r="C95" s="1229" t="s">
        <v>989</v>
      </c>
      <c r="D95" s="13">
        <f t="shared" si="8"/>
        <v>2063.6428000000001</v>
      </c>
      <c r="E95" s="191">
        <f t="shared" si="9"/>
        <v>17.674086992186798</v>
      </c>
      <c r="F95" s="13">
        <v>1615.3101000000001</v>
      </c>
      <c r="G95" s="191">
        <v>18.870985678848896</v>
      </c>
      <c r="H95" s="13">
        <v>1649.4345000000001</v>
      </c>
      <c r="I95" s="191">
        <v>18.852003548488902</v>
      </c>
      <c r="J95" s="13">
        <v>1682.2892000000002</v>
      </c>
      <c r="K95" s="191">
        <v>18.776802845194499</v>
      </c>
      <c r="L95" s="13">
        <v>1767.4649000000002</v>
      </c>
      <c r="M95" s="191">
        <v>18.567918028244897</v>
      </c>
      <c r="N95" s="13">
        <v>1815.7902000000001</v>
      </c>
      <c r="O95" s="191">
        <v>18.452332527733699</v>
      </c>
      <c r="P95" s="13">
        <v>1880.9924000000001</v>
      </c>
      <c r="Q95" s="191">
        <v>18.241895488785598</v>
      </c>
      <c r="R95" s="13">
        <v>1959.9204</v>
      </c>
      <c r="S95" s="191">
        <v>18.040375233606401</v>
      </c>
      <c r="T95" s="13">
        <v>2000.4424000000001</v>
      </c>
      <c r="U95" s="191">
        <v>17.899086221127902</v>
      </c>
      <c r="V95" s="13">
        <v>2033.2899</v>
      </c>
      <c r="W95" s="191">
        <v>17.921185112855795</v>
      </c>
      <c r="X95" s="13">
        <v>2023.2257</v>
      </c>
      <c r="Y95" s="191">
        <v>17.846926598451198</v>
      </c>
      <c r="Z95" s="13">
        <v>2055.5451000000003</v>
      </c>
      <c r="AA95" s="191">
        <v>17.780108495308596</v>
      </c>
      <c r="AB95" s="13">
        <v>2063.6428000000001</v>
      </c>
      <c r="AC95" s="191">
        <v>17.674086992186798</v>
      </c>
      <c r="AD95" s="13"/>
      <c r="AE95" s="191"/>
      <c r="AF95" s="13">
        <v>2050.5837999999999</v>
      </c>
      <c r="AG95" s="191">
        <v>17.6525100178788</v>
      </c>
      <c r="AH95" s="13">
        <v>2066.9286999999999</v>
      </c>
      <c r="AI95" s="191">
        <v>17.647362059465298</v>
      </c>
      <c r="AJ95" s="13">
        <v>2046.2809999999999</v>
      </c>
      <c r="AK95" s="191">
        <v>17.652188431598599</v>
      </c>
      <c r="AL95" s="13">
        <v>2091.4277999999999</v>
      </c>
      <c r="AM95" s="191">
        <v>17.645087770182602</v>
      </c>
      <c r="AN95" s="13">
        <v>2207.0428999999999</v>
      </c>
      <c r="AO95" s="191">
        <v>17.662618289839298</v>
      </c>
      <c r="AP95" s="13"/>
      <c r="AQ95" s="191"/>
      <c r="AR95" s="13"/>
      <c r="AS95" s="191"/>
      <c r="AT95" s="13"/>
      <c r="AU95" s="191"/>
      <c r="AV95" s="13"/>
      <c r="AW95" s="191"/>
      <c r="AX95" s="13"/>
      <c r="AY95" s="191"/>
      <c r="AZ95" s="13"/>
      <c r="BA95" s="191"/>
      <c r="BB95" s="13"/>
      <c r="BC95" s="191"/>
    </row>
    <row r="96" spans="1:55" s="20" customFormat="1" ht="12.75" customHeight="1">
      <c r="A96" s="1229" t="s">
        <v>5008</v>
      </c>
      <c r="B96" s="1229" t="s">
        <v>5006</v>
      </c>
      <c r="C96" s="1229" t="s">
        <v>5007</v>
      </c>
      <c r="D96" s="13">
        <f t="shared" si="8"/>
        <v>3546.9088000000002</v>
      </c>
      <c r="E96" s="191">
        <f t="shared" si="9"/>
        <v>10.9814830733736</v>
      </c>
      <c r="F96" s="13">
        <v>2533.5724</v>
      </c>
      <c r="G96" s="191">
        <v>11.679981989857499</v>
      </c>
      <c r="H96" s="13">
        <v>2530.8939</v>
      </c>
      <c r="I96" s="191">
        <v>11.6213951252559</v>
      </c>
      <c r="J96" s="13">
        <v>2630.9211</v>
      </c>
      <c r="K96" s="191">
        <v>11.628894396719099</v>
      </c>
      <c r="L96" s="13">
        <v>2693.6615000000002</v>
      </c>
      <c r="M96" s="191">
        <v>11.600596015869097</v>
      </c>
      <c r="N96" s="13">
        <v>2840.3344999999999</v>
      </c>
      <c r="O96" s="191">
        <v>11.4191744239983</v>
      </c>
      <c r="P96" s="13">
        <v>2967.239</v>
      </c>
      <c r="Q96" s="191">
        <v>11.420923454093202</v>
      </c>
      <c r="R96" s="13">
        <v>3106.0218</v>
      </c>
      <c r="S96" s="191">
        <v>11.428011631792199</v>
      </c>
      <c r="T96" s="13">
        <v>3171.9153000000001</v>
      </c>
      <c r="U96" s="191">
        <v>11.428259794957299</v>
      </c>
      <c r="V96" s="13">
        <v>3270.7880999999998</v>
      </c>
      <c r="W96" s="191">
        <v>11.337699448643598</v>
      </c>
      <c r="X96" s="13">
        <v>3221.9059999999999</v>
      </c>
      <c r="Y96" s="191">
        <v>11.441478953141401</v>
      </c>
      <c r="Z96" s="13">
        <v>3516.5366999999997</v>
      </c>
      <c r="AA96" s="191">
        <v>11.128489146437698</v>
      </c>
      <c r="AB96" s="13">
        <v>3546.9088000000002</v>
      </c>
      <c r="AC96" s="191">
        <v>10.9814830733736</v>
      </c>
      <c r="AD96" s="13"/>
      <c r="AE96" s="191"/>
      <c r="AF96" s="13">
        <v>3389.4803000000002</v>
      </c>
      <c r="AG96" s="191">
        <v>11.018973280358098</v>
      </c>
      <c r="AH96" s="13">
        <v>2958.2464</v>
      </c>
      <c r="AI96" s="191">
        <v>11.086059547642797</v>
      </c>
      <c r="AJ96" s="13">
        <v>2987.0370000000003</v>
      </c>
      <c r="AK96" s="191">
        <v>11.359616937118599</v>
      </c>
      <c r="AL96" s="13">
        <v>3199.7502000000004</v>
      </c>
      <c r="AM96" s="191">
        <v>11.460163074604999</v>
      </c>
      <c r="AN96" s="13">
        <v>3142.5891000000001</v>
      </c>
      <c r="AO96" s="191">
        <v>11.551053656362498</v>
      </c>
      <c r="AP96" s="13"/>
      <c r="AQ96" s="191"/>
      <c r="AR96" s="13"/>
      <c r="AS96" s="191"/>
      <c r="AT96" s="13"/>
      <c r="AU96" s="191"/>
      <c r="AV96" s="13"/>
      <c r="AW96" s="191"/>
      <c r="AX96" s="13"/>
      <c r="AY96" s="191"/>
      <c r="AZ96" s="13"/>
      <c r="BA96" s="191"/>
      <c r="BB96" s="13"/>
      <c r="BC96" s="191"/>
    </row>
    <row r="97" spans="1:55" s="20" customFormat="1" ht="12.75" customHeight="1">
      <c r="A97" s="1229" t="s">
        <v>990</v>
      </c>
      <c r="B97" s="1229" t="s">
        <v>209</v>
      </c>
      <c r="C97" s="1229" t="s">
        <v>991</v>
      </c>
      <c r="D97" s="13">
        <f t="shared" si="8"/>
        <v>5975.3067000000001</v>
      </c>
      <c r="E97" s="191">
        <f t="shared" si="9"/>
        <v>11.068818650932201</v>
      </c>
      <c r="F97" s="13">
        <v>5193.7221</v>
      </c>
      <c r="G97" s="191">
        <v>11.433335311683299</v>
      </c>
      <c r="H97" s="13">
        <v>5198.8730000000005</v>
      </c>
      <c r="I97" s="191">
        <v>11.4016360884369</v>
      </c>
      <c r="J97" s="13">
        <v>5322.8703000000005</v>
      </c>
      <c r="K97" s="191">
        <v>11.242046158629901</v>
      </c>
      <c r="L97" s="13">
        <v>5554.7377999999999</v>
      </c>
      <c r="M97" s="191">
        <v>11.0872448352108</v>
      </c>
      <c r="N97" s="13">
        <v>5683.4025000000001</v>
      </c>
      <c r="O97" s="191">
        <v>10.943675381604599</v>
      </c>
      <c r="P97" s="13">
        <v>5827.7454000000007</v>
      </c>
      <c r="Q97" s="191">
        <v>10.833928787623401</v>
      </c>
      <c r="R97" s="13">
        <v>5860.9935000000005</v>
      </c>
      <c r="S97" s="191">
        <v>10.947030020251697</v>
      </c>
      <c r="T97" s="13">
        <v>6202.2743000000009</v>
      </c>
      <c r="U97" s="191">
        <v>10.9368887299938</v>
      </c>
      <c r="V97" s="13">
        <v>6111.6377000000002</v>
      </c>
      <c r="W97" s="191">
        <v>10.939587375900901</v>
      </c>
      <c r="X97" s="13">
        <v>6171.7120000000004</v>
      </c>
      <c r="Y97" s="191">
        <v>10.969210446145301</v>
      </c>
      <c r="Z97" s="13">
        <v>6034.7622000000001</v>
      </c>
      <c r="AA97" s="191">
        <v>10.958704099889799</v>
      </c>
      <c r="AB97" s="13">
        <v>5975.3067000000001</v>
      </c>
      <c r="AC97" s="191">
        <v>11.068818650932201</v>
      </c>
      <c r="AD97" s="13"/>
      <c r="AE97" s="191"/>
      <c r="AF97" s="13">
        <v>6205.4225999999999</v>
      </c>
      <c r="AG97" s="191">
        <v>10.9281510814429</v>
      </c>
      <c r="AH97" s="13">
        <v>6540.0538999999999</v>
      </c>
      <c r="AI97" s="191">
        <v>11.109070189161597</v>
      </c>
      <c r="AJ97" s="13">
        <v>6707.6424999999999</v>
      </c>
      <c r="AK97" s="191">
        <v>11.200401450286</v>
      </c>
      <c r="AL97" s="13">
        <v>6794.0136000000002</v>
      </c>
      <c r="AM97" s="191">
        <v>11.294950080906501</v>
      </c>
      <c r="AN97" s="13">
        <v>6925.0830000000005</v>
      </c>
      <c r="AO97" s="191">
        <v>11.2972586819537</v>
      </c>
      <c r="AP97" s="13"/>
      <c r="AQ97" s="191"/>
      <c r="AR97" s="13"/>
      <c r="AS97" s="191"/>
      <c r="AT97" s="13"/>
      <c r="AU97" s="191"/>
      <c r="AV97" s="13"/>
      <c r="AW97" s="191"/>
      <c r="AX97" s="13"/>
      <c r="AY97" s="191"/>
      <c r="AZ97" s="13"/>
      <c r="BA97" s="191"/>
      <c r="BB97" s="13"/>
      <c r="BC97" s="191"/>
    </row>
    <row r="98" spans="1:55" s="27" customFormat="1" ht="12.75" customHeight="1">
      <c r="A98" s="1226" t="s">
        <v>4334</v>
      </c>
      <c r="B98" s="1226" t="s">
        <v>4333</v>
      </c>
      <c r="C98" s="1226" t="s">
        <v>4335</v>
      </c>
      <c r="D98" s="61">
        <f t="shared" si="8"/>
        <v>2349.9717000000001</v>
      </c>
      <c r="E98" s="871">
        <f t="shared" si="9"/>
        <v>17.589447960586099</v>
      </c>
      <c r="F98" s="61">
        <v>2380.1975000000002</v>
      </c>
      <c r="G98" s="871">
        <v>19.120681184649598</v>
      </c>
      <c r="H98" s="61">
        <v>2401.2377000000001</v>
      </c>
      <c r="I98" s="871">
        <v>19.436047062729397</v>
      </c>
      <c r="J98" s="61">
        <v>2355.4823000000001</v>
      </c>
      <c r="K98" s="871">
        <v>19.464487292050499</v>
      </c>
      <c r="L98" s="61">
        <v>2325.6273000000001</v>
      </c>
      <c r="M98" s="871">
        <v>21.450870195753197</v>
      </c>
      <c r="N98" s="61">
        <v>2350.8848000000003</v>
      </c>
      <c r="O98" s="871">
        <v>20.5206029665937</v>
      </c>
      <c r="P98" s="61">
        <v>2223.4537</v>
      </c>
      <c r="Q98" s="871">
        <v>20.213137904783</v>
      </c>
      <c r="R98" s="61">
        <v>2216.5010000000002</v>
      </c>
      <c r="S98" s="871">
        <v>19.376006410103102</v>
      </c>
      <c r="T98" s="61">
        <v>2280.1228000000001</v>
      </c>
      <c r="U98" s="871">
        <v>19.3709942933775</v>
      </c>
      <c r="V98" s="61">
        <v>2339.6131</v>
      </c>
      <c r="W98" s="871">
        <v>18.693550010042298</v>
      </c>
      <c r="X98" s="61">
        <v>2291.779</v>
      </c>
      <c r="Y98" s="871">
        <v>19.352849368110999</v>
      </c>
      <c r="Z98" s="61">
        <v>2302.3142000000003</v>
      </c>
      <c r="AA98" s="871">
        <v>18.699898276264797</v>
      </c>
      <c r="AB98" s="61">
        <v>2349.9717000000001</v>
      </c>
      <c r="AC98" s="871">
        <v>17.589447960586099</v>
      </c>
      <c r="AD98" s="61"/>
      <c r="AE98" s="871"/>
      <c r="AF98" s="61">
        <v>2307.6157000000003</v>
      </c>
      <c r="AG98" s="871">
        <v>17.356876458242198</v>
      </c>
      <c r="AH98" s="61">
        <v>2338.9381000000003</v>
      </c>
      <c r="AI98" s="871">
        <v>17.485813668176998</v>
      </c>
      <c r="AJ98" s="61">
        <v>2384.6532999999999</v>
      </c>
      <c r="AK98" s="871">
        <v>17.488218267619899</v>
      </c>
      <c r="AL98" s="61">
        <v>2377.2710000000002</v>
      </c>
      <c r="AM98" s="871">
        <v>17.0084999442638</v>
      </c>
      <c r="AN98" s="61">
        <v>2337.1714999999999</v>
      </c>
      <c r="AO98" s="871">
        <v>16.102519516432601</v>
      </c>
      <c r="AP98" s="61"/>
      <c r="AQ98" s="871"/>
      <c r="AR98" s="61"/>
      <c r="AS98" s="871"/>
      <c r="AT98" s="61"/>
      <c r="AU98" s="871"/>
      <c r="AV98" s="61"/>
      <c r="AW98" s="871"/>
      <c r="AX98" s="61"/>
      <c r="AY98" s="871"/>
      <c r="AZ98" s="61"/>
      <c r="BA98" s="871"/>
      <c r="BB98" s="61"/>
      <c r="BC98" s="871"/>
    </row>
    <row r="99" spans="1:55" s="20" customFormat="1" ht="12.75" customHeight="1">
      <c r="A99" s="1227" t="s">
        <v>976</v>
      </c>
      <c r="B99" s="1227" t="s">
        <v>204</v>
      </c>
      <c r="C99" s="1227" t="s">
        <v>977</v>
      </c>
      <c r="D99" s="13">
        <f t="shared" si="8"/>
        <v>115.0351</v>
      </c>
      <c r="E99" s="191">
        <f t="shared" si="9"/>
        <v>21.685840817281001</v>
      </c>
      <c r="F99" s="13">
        <v>151.2372</v>
      </c>
      <c r="G99" s="191">
        <v>21.1230065420412</v>
      </c>
      <c r="H99" s="13">
        <v>148.54760000000002</v>
      </c>
      <c r="I99" s="191">
        <v>27.683621761644098</v>
      </c>
      <c r="J99" s="13">
        <v>134.33080000000001</v>
      </c>
      <c r="K99" s="191">
        <v>31.019593555610495</v>
      </c>
      <c r="L99" s="13">
        <v>147.91540000000001</v>
      </c>
      <c r="M99" s="191">
        <v>40.319139508124202</v>
      </c>
      <c r="N99" s="13">
        <v>147.97640000000001</v>
      </c>
      <c r="O99" s="191">
        <v>47.567477117972906</v>
      </c>
      <c r="P99" s="13">
        <v>127.68180000000001</v>
      </c>
      <c r="Q99" s="191">
        <v>22.977665595253203</v>
      </c>
      <c r="R99" s="13">
        <v>117.7873</v>
      </c>
      <c r="S99" s="191">
        <v>26.8396390357874</v>
      </c>
      <c r="T99" s="13">
        <v>116.65799999999999</v>
      </c>
      <c r="U99" s="191">
        <v>38.798684102247599</v>
      </c>
      <c r="V99" s="13">
        <v>137.21720000000002</v>
      </c>
      <c r="W99" s="191">
        <v>35.038648784554695</v>
      </c>
      <c r="X99" s="13">
        <v>130.3766</v>
      </c>
      <c r="Y99" s="191">
        <v>38.349273711693698</v>
      </c>
      <c r="Z99" s="13">
        <v>119.62100000000001</v>
      </c>
      <c r="AA99" s="191">
        <v>36.883449277300798</v>
      </c>
      <c r="AB99" s="13">
        <v>115.0351</v>
      </c>
      <c r="AC99" s="191">
        <v>21.685840817281001</v>
      </c>
      <c r="AD99" s="13"/>
      <c r="AE99" s="191"/>
      <c r="AF99" s="13">
        <v>116.90830000000001</v>
      </c>
      <c r="AG99" s="191">
        <v>21.330044265462799</v>
      </c>
      <c r="AH99" s="13">
        <v>117.31450000000001</v>
      </c>
      <c r="AI99" s="191">
        <v>21.294442502844898</v>
      </c>
      <c r="AJ99" s="13">
        <v>133.74880000000002</v>
      </c>
      <c r="AK99" s="191">
        <v>22.220356048054299</v>
      </c>
      <c r="AL99" s="13">
        <v>128.5754</v>
      </c>
      <c r="AM99" s="191">
        <v>20.721116317740396</v>
      </c>
      <c r="AN99" s="13">
        <v>139.6951</v>
      </c>
      <c r="AO99" s="191">
        <v>19.784286270599296</v>
      </c>
      <c r="AP99" s="13"/>
      <c r="AQ99" s="191"/>
      <c r="AR99" s="13"/>
      <c r="AS99" s="191"/>
      <c r="AT99" s="13"/>
      <c r="AU99" s="191"/>
      <c r="AV99" s="13"/>
      <c r="AW99" s="191"/>
      <c r="AX99" s="13"/>
      <c r="AY99" s="191"/>
      <c r="AZ99" s="13"/>
      <c r="BA99" s="191"/>
      <c r="BB99" s="13"/>
      <c r="BC99" s="191"/>
    </row>
    <row r="100" spans="1:55" s="20" customFormat="1" ht="12.75" customHeight="1">
      <c r="A100" s="1228" t="s">
        <v>978</v>
      </c>
      <c r="B100" s="1228" t="s">
        <v>125</v>
      </c>
      <c r="C100" s="1228" t="s">
        <v>939</v>
      </c>
      <c r="D100" s="13">
        <f t="shared" si="8"/>
        <v>239.70519999999999</v>
      </c>
      <c r="E100" s="191">
        <f t="shared" si="9"/>
        <v>22.404844304587499</v>
      </c>
      <c r="F100" s="13">
        <v>263.8922</v>
      </c>
      <c r="G100" s="191">
        <v>22.036849406689502</v>
      </c>
      <c r="H100" s="13">
        <v>264.1293</v>
      </c>
      <c r="I100" s="191">
        <v>22.280402265102701</v>
      </c>
      <c r="J100" s="13">
        <v>267.27170000000001</v>
      </c>
      <c r="K100" s="191">
        <v>22.257764765218297</v>
      </c>
      <c r="L100" s="13">
        <v>265.60840000000002</v>
      </c>
      <c r="M100" s="191">
        <v>22.553962939425094</v>
      </c>
      <c r="N100" s="13">
        <v>241.2218</v>
      </c>
      <c r="O100" s="191">
        <v>22.379414472489604</v>
      </c>
      <c r="P100" s="13">
        <v>242.7955</v>
      </c>
      <c r="Q100" s="191">
        <v>22.370848281784497</v>
      </c>
      <c r="R100" s="13">
        <v>241.15</v>
      </c>
      <c r="S100" s="191">
        <v>22.131909139539701</v>
      </c>
      <c r="T100" s="13">
        <v>251.4179</v>
      </c>
      <c r="U100" s="191">
        <v>22.057379311496891</v>
      </c>
      <c r="V100" s="13">
        <v>243.77989999999997</v>
      </c>
      <c r="W100" s="191">
        <v>18.065951450468198</v>
      </c>
      <c r="X100" s="13">
        <v>244.50259999999997</v>
      </c>
      <c r="Y100" s="191">
        <v>21.947135179748599</v>
      </c>
      <c r="Z100" s="13">
        <v>247.50529999999998</v>
      </c>
      <c r="AA100" s="191">
        <v>22.187917794083599</v>
      </c>
      <c r="AB100" s="13">
        <v>239.70519999999999</v>
      </c>
      <c r="AC100" s="191">
        <v>22.404844304587499</v>
      </c>
      <c r="AD100" s="13"/>
      <c r="AE100" s="191"/>
      <c r="AF100" s="13">
        <v>251.41970000000001</v>
      </c>
      <c r="AG100" s="191">
        <v>21.944148577060602</v>
      </c>
      <c r="AH100" s="13">
        <v>260.94640000000004</v>
      </c>
      <c r="AI100" s="191">
        <v>21.894676676896101</v>
      </c>
      <c r="AJ100" s="13">
        <v>260.58500000000004</v>
      </c>
      <c r="AK100" s="191">
        <v>21.258016854385296</v>
      </c>
      <c r="AL100" s="13">
        <v>263.51030000000003</v>
      </c>
      <c r="AM100" s="191">
        <v>21.104914509983097</v>
      </c>
      <c r="AN100" s="13">
        <v>260.79329999999999</v>
      </c>
      <c r="AO100" s="191">
        <v>20.922582723559199</v>
      </c>
      <c r="AP100" s="13"/>
      <c r="AQ100" s="191"/>
      <c r="AR100" s="13"/>
      <c r="AS100" s="191"/>
      <c r="AT100" s="13"/>
      <c r="AU100" s="191"/>
      <c r="AV100" s="13"/>
      <c r="AW100" s="191"/>
      <c r="AX100" s="13"/>
      <c r="AY100" s="191"/>
      <c r="AZ100" s="13"/>
      <c r="BA100" s="191"/>
      <c r="BB100" s="13"/>
      <c r="BC100" s="191"/>
    </row>
    <row r="101" spans="1:55" s="20" customFormat="1" ht="12.75" customHeight="1">
      <c r="A101" s="1227" t="s">
        <v>4909</v>
      </c>
      <c r="B101" s="1227" t="s">
        <v>4909</v>
      </c>
      <c r="C101" s="1227" t="s">
        <v>4911</v>
      </c>
      <c r="D101" s="13">
        <f t="shared" si="8"/>
        <v>50.855200000000004</v>
      </c>
      <c r="E101" s="191">
        <f t="shared" si="9"/>
        <v>8.6948682337302809</v>
      </c>
      <c r="F101" s="13">
        <v>72.718600000000009</v>
      </c>
      <c r="G101" s="191">
        <v>9.9799002043493701</v>
      </c>
      <c r="H101" s="13">
        <v>75.808999999999997</v>
      </c>
      <c r="I101" s="191">
        <v>10.659907966072598</v>
      </c>
      <c r="J101" s="13">
        <v>75.072900000000004</v>
      </c>
      <c r="K101" s="191">
        <v>10.262691357334001</v>
      </c>
      <c r="L101" s="13">
        <v>74.48490000000001</v>
      </c>
      <c r="M101" s="191">
        <v>10.385677754820099</v>
      </c>
      <c r="N101" s="13">
        <v>73.8583</v>
      </c>
      <c r="O101" s="191">
        <v>10.1128810167578</v>
      </c>
      <c r="P101" s="13">
        <v>53.793500000000002</v>
      </c>
      <c r="Q101" s="191">
        <v>9.5744133770808695</v>
      </c>
      <c r="R101" s="13">
        <v>53.188500000000005</v>
      </c>
      <c r="S101" s="191">
        <v>9.6854460456677689</v>
      </c>
      <c r="T101" s="13">
        <v>54.721500000000006</v>
      </c>
      <c r="U101" s="191">
        <v>9.9662030097859216</v>
      </c>
      <c r="V101" s="13">
        <v>55.509600000000006</v>
      </c>
      <c r="W101" s="191">
        <v>9.8821449623128306</v>
      </c>
      <c r="X101" s="13">
        <v>50.619300000000003</v>
      </c>
      <c r="Y101" s="191">
        <v>8.9777323076376003</v>
      </c>
      <c r="Z101" s="13">
        <v>50.120399999999997</v>
      </c>
      <c r="AA101" s="191">
        <v>8.6439706786059194</v>
      </c>
      <c r="AB101" s="13">
        <v>50.855200000000004</v>
      </c>
      <c r="AC101" s="191">
        <v>8.6948682337302809</v>
      </c>
      <c r="AD101" s="13"/>
      <c r="AE101" s="191"/>
      <c r="AF101" s="13">
        <v>52.037700000000001</v>
      </c>
      <c r="AG101" s="191">
        <v>8.9333735349563899</v>
      </c>
      <c r="AH101" s="13">
        <v>54.485500000000002</v>
      </c>
      <c r="AI101" s="191">
        <v>9.1831930880692987</v>
      </c>
      <c r="AJ101" s="13">
        <v>56.876300000000001</v>
      </c>
      <c r="AK101" s="191">
        <v>9.3231124563306711</v>
      </c>
      <c r="AL101" s="13">
        <v>57.210100000000004</v>
      </c>
      <c r="AM101" s="191">
        <v>8.9573124675538107</v>
      </c>
      <c r="AN101" s="13">
        <v>57.626200000000011</v>
      </c>
      <c r="AO101" s="191">
        <v>8.6498832128441592</v>
      </c>
      <c r="AP101" s="13"/>
      <c r="AQ101" s="191"/>
      <c r="AR101" s="13"/>
      <c r="AS101" s="191"/>
      <c r="AT101" s="13"/>
      <c r="AU101" s="191"/>
      <c r="AV101" s="13"/>
      <c r="AW101" s="191"/>
      <c r="AX101" s="13"/>
      <c r="AY101" s="191"/>
      <c r="AZ101" s="13"/>
      <c r="BA101" s="191"/>
      <c r="BB101" s="13"/>
      <c r="BC101" s="191"/>
    </row>
    <row r="102" spans="1:55" s="20" customFormat="1" ht="12.75" customHeight="1">
      <c r="A102" s="1227" t="s">
        <v>4910</v>
      </c>
      <c r="B102" s="1227" t="s">
        <v>103</v>
      </c>
      <c r="C102" s="1227" t="s">
        <v>5005</v>
      </c>
      <c r="D102" s="191">
        <f t="shared" si="8"/>
        <v>2.4350000000000001</v>
      </c>
      <c r="E102" s="191">
        <f t="shared" si="9"/>
        <v>11.7193839835729</v>
      </c>
      <c r="F102" s="191" t="s">
        <v>11</v>
      </c>
      <c r="G102" s="191" t="s">
        <v>11</v>
      </c>
      <c r="H102" s="191" t="s">
        <v>11</v>
      </c>
      <c r="I102" s="191" t="s">
        <v>11</v>
      </c>
      <c r="J102" s="191" t="s">
        <v>11</v>
      </c>
      <c r="K102" s="191" t="s">
        <v>11</v>
      </c>
      <c r="L102" s="191" t="s">
        <v>11</v>
      </c>
      <c r="M102" s="191" t="s">
        <v>11</v>
      </c>
      <c r="N102" s="191" t="s">
        <v>11</v>
      </c>
      <c r="O102" s="191" t="s">
        <v>11</v>
      </c>
      <c r="P102" s="13">
        <v>5.79E-2</v>
      </c>
      <c r="Q102" s="191">
        <v>11</v>
      </c>
      <c r="R102" s="13" t="s">
        <v>11</v>
      </c>
      <c r="S102" s="13" t="s">
        <v>11</v>
      </c>
      <c r="T102" s="13" t="s">
        <v>11</v>
      </c>
      <c r="U102" s="13" t="s">
        <v>11</v>
      </c>
      <c r="V102" s="13" t="s">
        <v>11</v>
      </c>
      <c r="W102" s="13" t="s">
        <v>11</v>
      </c>
      <c r="X102" s="13">
        <v>0.2029</v>
      </c>
      <c r="Y102" s="191">
        <v>11</v>
      </c>
      <c r="Z102" s="13">
        <v>2.7023000000000001</v>
      </c>
      <c r="AA102" s="191">
        <v>11.850349702105598</v>
      </c>
      <c r="AB102" s="13">
        <v>2.4350000000000001</v>
      </c>
      <c r="AC102" s="191">
        <v>11.7193839835729</v>
      </c>
      <c r="AD102" s="191"/>
      <c r="AE102" s="191"/>
      <c r="AF102" s="191">
        <v>4.7461000000000002</v>
      </c>
      <c r="AG102" s="191">
        <v>11.883967889425001</v>
      </c>
      <c r="AH102" s="191">
        <v>0.71190000000000009</v>
      </c>
      <c r="AI102" s="191">
        <v>11.046916701783998</v>
      </c>
      <c r="AJ102" s="191">
        <v>2.3176000000000001</v>
      </c>
      <c r="AK102" s="191">
        <v>11.9047721781153</v>
      </c>
      <c r="AL102" s="191">
        <v>4.5411000000000001</v>
      </c>
      <c r="AM102" s="191">
        <v>11.992512827288499</v>
      </c>
      <c r="AN102" s="191">
        <v>4.8333000000000004</v>
      </c>
      <c r="AO102" s="191">
        <v>11.9551858978338</v>
      </c>
      <c r="AP102" s="13"/>
      <c r="AQ102" s="191"/>
      <c r="AR102" s="13"/>
      <c r="AS102" s="13"/>
      <c r="AT102" s="13"/>
      <c r="AU102" s="13"/>
      <c r="AV102" s="13"/>
      <c r="AW102" s="13"/>
      <c r="AX102" s="13"/>
      <c r="AY102" s="191"/>
      <c r="AZ102" s="13"/>
      <c r="BA102" s="191"/>
      <c r="BB102" s="13"/>
      <c r="BC102" s="191"/>
    </row>
    <row r="103" spans="1:55" s="20" customFormat="1" ht="12.75" customHeight="1">
      <c r="A103" s="1227" t="s">
        <v>980</v>
      </c>
      <c r="B103" s="1227" t="s">
        <v>205</v>
      </c>
      <c r="C103" s="1227" t="s">
        <v>981</v>
      </c>
      <c r="D103" s="13">
        <f t="shared" si="8"/>
        <v>1277.9867000000002</v>
      </c>
      <c r="E103" s="191">
        <f t="shared" si="9"/>
        <v>17.427696272582502</v>
      </c>
      <c r="F103" s="13">
        <v>1208.116</v>
      </c>
      <c r="G103" s="191">
        <v>18.3448117457264</v>
      </c>
      <c r="H103" s="13">
        <v>1222.3876</v>
      </c>
      <c r="I103" s="191">
        <v>18.468688508456697</v>
      </c>
      <c r="J103" s="13">
        <v>1211.0957000000001</v>
      </c>
      <c r="K103" s="191">
        <v>17.8955754214964</v>
      </c>
      <c r="L103" s="13">
        <v>1161.9297000000001</v>
      </c>
      <c r="M103" s="191">
        <v>20.1553545933115</v>
      </c>
      <c r="N103" s="13">
        <v>1130.7367000000002</v>
      </c>
      <c r="O103" s="191">
        <v>17.9536019189967</v>
      </c>
      <c r="P103" s="13">
        <v>1126.2302</v>
      </c>
      <c r="Q103" s="191">
        <v>19.680508590517302</v>
      </c>
      <c r="R103" s="13">
        <v>1134.7803000000001</v>
      </c>
      <c r="S103" s="191">
        <v>18.845662286347402</v>
      </c>
      <c r="T103" s="13">
        <v>1150.4208000000001</v>
      </c>
      <c r="U103" s="191">
        <v>17.6614309216245</v>
      </c>
      <c r="V103" s="13">
        <v>1173.8515</v>
      </c>
      <c r="W103" s="191">
        <v>18.752816062338397</v>
      </c>
      <c r="X103" s="13">
        <v>1156.5016000000001</v>
      </c>
      <c r="Y103" s="191">
        <v>19.1263248853266</v>
      </c>
      <c r="Z103" s="13">
        <v>1155.6786</v>
      </c>
      <c r="AA103" s="191">
        <v>18.217612047155697</v>
      </c>
      <c r="AB103" s="13">
        <v>1277.9867000000002</v>
      </c>
      <c r="AC103" s="191">
        <v>17.427696272582502</v>
      </c>
      <c r="AD103" s="13"/>
      <c r="AE103" s="191"/>
      <c r="AF103" s="13">
        <v>1188.0911000000001</v>
      </c>
      <c r="AG103" s="191">
        <v>16.0287230204822</v>
      </c>
      <c r="AH103" s="13">
        <v>1196.9050999999999</v>
      </c>
      <c r="AI103" s="191">
        <v>16.279389706836398</v>
      </c>
      <c r="AJ103" s="13">
        <v>1206.9569000000001</v>
      </c>
      <c r="AK103" s="191">
        <v>16.545523715055598</v>
      </c>
      <c r="AL103" s="13">
        <v>1190.2802000000001</v>
      </c>
      <c r="AM103" s="191">
        <v>16.144190014250398</v>
      </c>
      <c r="AN103" s="13">
        <v>1132.1718000000001</v>
      </c>
      <c r="AO103" s="191">
        <v>14.785322371569398</v>
      </c>
      <c r="AP103" s="13"/>
      <c r="AQ103" s="191"/>
      <c r="AR103" s="13"/>
      <c r="AS103" s="191"/>
      <c r="AT103" s="13"/>
      <c r="AU103" s="191"/>
      <c r="AV103" s="13"/>
      <c r="AW103" s="191"/>
      <c r="AX103" s="13"/>
      <c r="AY103" s="191"/>
      <c r="AZ103" s="13"/>
      <c r="BA103" s="191"/>
      <c r="BB103" s="13"/>
      <c r="BC103" s="191"/>
    </row>
    <row r="104" spans="1:55" s="20" customFormat="1" ht="12.75" customHeight="1">
      <c r="A104" s="1227" t="s">
        <v>982</v>
      </c>
      <c r="B104" s="1227" t="s">
        <v>206</v>
      </c>
      <c r="C104" s="1227" t="s">
        <v>983</v>
      </c>
      <c r="D104" s="13">
        <f t="shared" si="8"/>
        <v>10.8955</v>
      </c>
      <c r="E104" s="191">
        <f t="shared" si="9"/>
        <v>7.5909967417741306</v>
      </c>
      <c r="F104" s="13">
        <v>4.9081999999999999</v>
      </c>
      <c r="G104" s="191">
        <v>2.5658836233242299</v>
      </c>
      <c r="H104" s="13">
        <v>4.7557</v>
      </c>
      <c r="I104" s="191">
        <v>3.1503423260508394</v>
      </c>
      <c r="J104" s="13">
        <v>5.6360999999999999</v>
      </c>
      <c r="K104" s="191">
        <v>3.6878577385071196</v>
      </c>
      <c r="L104" s="13">
        <v>5.8475999999999999</v>
      </c>
      <c r="M104" s="191">
        <v>4.1403368903481796</v>
      </c>
      <c r="N104" s="13">
        <v>6.1489000000000003</v>
      </c>
      <c r="O104" s="191">
        <v>4.3742581599961001</v>
      </c>
      <c r="P104" s="13">
        <v>4.9918000000000005</v>
      </c>
      <c r="Q104" s="191">
        <v>3.6324596337994297</v>
      </c>
      <c r="R104" s="13">
        <v>5.2450000000000001</v>
      </c>
      <c r="S104" s="191">
        <v>4.0336408007626305</v>
      </c>
      <c r="T104" s="13">
        <v>5.0004</v>
      </c>
      <c r="U104" s="191">
        <v>3.3699128069754396</v>
      </c>
      <c r="V104" s="13">
        <v>4.7887000000000004</v>
      </c>
      <c r="W104" s="191">
        <v>2.9509171591454901</v>
      </c>
      <c r="X104" s="13">
        <v>5.9927999999999999</v>
      </c>
      <c r="Y104" s="191">
        <v>3.8530032705913801</v>
      </c>
      <c r="Z104" s="13">
        <v>5.9422000000000006</v>
      </c>
      <c r="AA104" s="191">
        <v>5.2977047221567792</v>
      </c>
      <c r="AB104" s="13">
        <v>10.8955</v>
      </c>
      <c r="AC104" s="191">
        <v>7.5909967417741306</v>
      </c>
      <c r="AD104" s="13"/>
      <c r="AE104" s="191"/>
      <c r="AF104" s="13">
        <v>9.6539000000000001</v>
      </c>
      <c r="AG104" s="191">
        <v>7.3532342369405095</v>
      </c>
      <c r="AH104" s="13">
        <v>13.212800000000001</v>
      </c>
      <c r="AI104" s="191">
        <v>8.0204722693146007</v>
      </c>
      <c r="AJ104" s="13">
        <v>15.078000000000001</v>
      </c>
      <c r="AK104" s="191">
        <v>10.3088214617323</v>
      </c>
      <c r="AL104" s="13">
        <v>19.909700000000001</v>
      </c>
      <c r="AM104" s="191">
        <v>10.012448354319799</v>
      </c>
      <c r="AN104" s="13">
        <v>26.817300000000003</v>
      </c>
      <c r="AO104" s="191">
        <v>9.1303538760426992</v>
      </c>
      <c r="AP104" s="13"/>
      <c r="AQ104" s="191"/>
      <c r="AR104" s="13"/>
      <c r="AS104" s="191"/>
      <c r="AT104" s="13"/>
      <c r="AU104" s="191"/>
      <c r="AV104" s="13"/>
      <c r="AW104" s="191"/>
      <c r="AX104" s="13"/>
      <c r="AY104" s="191"/>
      <c r="AZ104" s="13"/>
      <c r="BA104" s="191"/>
      <c r="BB104" s="13"/>
      <c r="BC104" s="191"/>
    </row>
    <row r="105" spans="1:55" s="20" customFormat="1" ht="12.75" customHeight="1">
      <c r="A105" s="1227" t="s">
        <v>984</v>
      </c>
      <c r="B105" s="1227" t="s">
        <v>141</v>
      </c>
      <c r="C105" s="1227" t="s">
        <v>985</v>
      </c>
      <c r="D105" s="13">
        <f t="shared" si="8"/>
        <v>94.511800000000008</v>
      </c>
      <c r="E105" s="191">
        <f t="shared" si="9"/>
        <v>17.019085384047301</v>
      </c>
      <c r="F105" s="13">
        <v>132.49950000000001</v>
      </c>
      <c r="G105" s="191">
        <v>21.893761667025203</v>
      </c>
      <c r="H105" s="13">
        <v>135.94669999999999</v>
      </c>
      <c r="I105" s="191">
        <v>23.189617673691199</v>
      </c>
      <c r="J105" s="13">
        <v>99.43980000000002</v>
      </c>
      <c r="K105" s="191">
        <v>30.169560347064298</v>
      </c>
      <c r="L105" s="13">
        <v>103.46170000000001</v>
      </c>
      <c r="M105" s="191">
        <v>29.252061197525293</v>
      </c>
      <c r="N105" s="13">
        <v>94.25630000000001</v>
      </c>
      <c r="O105" s="191">
        <v>31.341707620604698</v>
      </c>
      <c r="P105" s="13">
        <v>100.36630000000001</v>
      </c>
      <c r="Q105" s="191">
        <v>32.042454529060102</v>
      </c>
      <c r="R105" s="13">
        <v>90.549699999999987</v>
      </c>
      <c r="S105" s="191">
        <v>17.595304821551</v>
      </c>
      <c r="T105" s="13">
        <v>95.542600000000007</v>
      </c>
      <c r="U105" s="191">
        <v>17.115254629871899</v>
      </c>
      <c r="V105" s="13">
        <v>104.15470000000001</v>
      </c>
      <c r="W105" s="191">
        <v>16.563627277501602</v>
      </c>
      <c r="X105" s="13">
        <v>100.81060000000001</v>
      </c>
      <c r="Y105" s="191">
        <v>16.743471996000398</v>
      </c>
      <c r="Z105" s="13">
        <v>103.07080000000001</v>
      </c>
      <c r="AA105" s="191">
        <v>17.131859401498797</v>
      </c>
      <c r="AB105" s="13">
        <v>94.511800000000008</v>
      </c>
      <c r="AC105" s="191">
        <v>17.019085384047301</v>
      </c>
      <c r="AD105" s="13"/>
      <c r="AE105" s="191"/>
      <c r="AF105" s="13">
        <v>97.839100000000002</v>
      </c>
      <c r="AG105" s="191">
        <v>17.458959925019801</v>
      </c>
      <c r="AH105" s="13">
        <v>104.6168</v>
      </c>
      <c r="AI105" s="191">
        <v>16.391175050278701</v>
      </c>
      <c r="AJ105" s="13">
        <v>112.8734</v>
      </c>
      <c r="AK105" s="191">
        <v>16.0652101646624</v>
      </c>
      <c r="AL105" s="13">
        <v>125.18270000000001</v>
      </c>
      <c r="AM105" s="191">
        <v>15.1417313734246</v>
      </c>
      <c r="AN105" s="13">
        <v>138.85130000000001</v>
      </c>
      <c r="AO105" s="191">
        <v>14.882058137014202</v>
      </c>
      <c r="AP105" s="13"/>
      <c r="AQ105" s="191"/>
      <c r="AR105" s="13"/>
      <c r="AS105" s="191"/>
      <c r="AT105" s="13"/>
      <c r="AU105" s="191"/>
      <c r="AV105" s="13"/>
      <c r="AW105" s="191"/>
      <c r="AX105" s="13"/>
      <c r="AY105" s="191"/>
      <c r="AZ105" s="13"/>
      <c r="BA105" s="191"/>
      <c r="BB105" s="13"/>
      <c r="BC105" s="191"/>
    </row>
    <row r="106" spans="1:55" s="20" customFormat="1" ht="12.75" customHeight="1">
      <c r="A106" s="1227" t="s">
        <v>986</v>
      </c>
      <c r="B106" s="1227" t="s">
        <v>207</v>
      </c>
      <c r="C106" s="1227" t="s">
        <v>987</v>
      </c>
      <c r="D106" s="13">
        <f t="shared" si="8"/>
        <v>105.0544</v>
      </c>
      <c r="E106" s="191">
        <f t="shared" si="9"/>
        <v>16.686320173167399</v>
      </c>
      <c r="F106" s="13">
        <v>106.15540000000001</v>
      </c>
      <c r="G106" s="191">
        <v>20.997452659026305</v>
      </c>
      <c r="H106" s="13">
        <v>103.28030000000001</v>
      </c>
      <c r="I106" s="191">
        <v>22.270061037777797</v>
      </c>
      <c r="J106" s="13">
        <v>106.2239</v>
      </c>
      <c r="K106" s="191">
        <v>22.632171564026599</v>
      </c>
      <c r="L106" s="13">
        <v>108.22200000000001</v>
      </c>
      <c r="M106" s="191">
        <v>23.666499611908897</v>
      </c>
      <c r="N106" s="13">
        <v>103.48290000000001</v>
      </c>
      <c r="O106" s="191">
        <v>24.0589445792493</v>
      </c>
      <c r="P106" s="13">
        <v>104.23190000000001</v>
      </c>
      <c r="Q106" s="191">
        <v>24.138874471251096</v>
      </c>
      <c r="R106" s="13">
        <v>102.67360000000001</v>
      </c>
      <c r="S106" s="191">
        <v>25.3402946619189</v>
      </c>
      <c r="T106" s="13">
        <v>102.1151</v>
      </c>
      <c r="U106" s="191">
        <v>25.883666020010796</v>
      </c>
      <c r="V106" s="13">
        <v>98.797800000000009</v>
      </c>
      <c r="W106" s="191">
        <v>17.1060959049695</v>
      </c>
      <c r="X106" s="13">
        <v>101.3759</v>
      </c>
      <c r="Y106" s="191">
        <v>16.8245319548334</v>
      </c>
      <c r="Z106" s="13">
        <v>104.0994</v>
      </c>
      <c r="AA106" s="191">
        <v>16.4510710436371</v>
      </c>
      <c r="AB106" s="13">
        <v>105.0544</v>
      </c>
      <c r="AC106" s="191">
        <v>16.686320173167399</v>
      </c>
      <c r="AD106" s="13"/>
      <c r="AE106" s="191"/>
      <c r="AF106" s="13">
        <v>108.3845</v>
      </c>
      <c r="AG106" s="191">
        <v>19.329699994002798</v>
      </c>
      <c r="AH106" s="13">
        <v>102.9513</v>
      </c>
      <c r="AI106" s="191">
        <v>20.057926932442797</v>
      </c>
      <c r="AJ106" s="13">
        <v>99.071799999999996</v>
      </c>
      <c r="AK106" s="191">
        <v>19.6787019313266</v>
      </c>
      <c r="AL106" s="13">
        <v>109.41370000000001</v>
      </c>
      <c r="AM106" s="191">
        <v>18.7825427528728</v>
      </c>
      <c r="AN106" s="13">
        <v>110.63159999999999</v>
      </c>
      <c r="AO106" s="191">
        <v>18.717118635182</v>
      </c>
      <c r="AP106" s="13"/>
      <c r="AQ106" s="191"/>
      <c r="AR106" s="13"/>
      <c r="AS106" s="191"/>
      <c r="AT106" s="13"/>
      <c r="AU106" s="191"/>
      <c r="AV106" s="13"/>
      <c r="AW106" s="191"/>
      <c r="AX106" s="13"/>
      <c r="AY106" s="191"/>
      <c r="AZ106" s="13"/>
      <c r="BA106" s="191"/>
      <c r="BB106" s="13"/>
      <c r="BC106" s="191"/>
    </row>
    <row r="107" spans="1:55" s="20" customFormat="1" ht="12.75" customHeight="1">
      <c r="A107" s="1229" t="s">
        <v>988</v>
      </c>
      <c r="B107" s="1229" t="s">
        <v>208</v>
      </c>
      <c r="C107" s="1229" t="s">
        <v>989</v>
      </c>
      <c r="D107" s="13">
        <f t="shared" si="8"/>
        <v>182.71580000000003</v>
      </c>
      <c r="E107" s="191">
        <f t="shared" si="9"/>
        <v>20.7346509661452</v>
      </c>
      <c r="F107" s="13">
        <v>175.29179999999999</v>
      </c>
      <c r="G107" s="191">
        <v>28.2893065391536</v>
      </c>
      <c r="H107" s="13">
        <v>177.0848</v>
      </c>
      <c r="I107" s="191">
        <v>24.198197400341499</v>
      </c>
      <c r="J107" s="13">
        <v>173.64970000000002</v>
      </c>
      <c r="K107" s="191">
        <v>24.058802111377098</v>
      </c>
      <c r="L107" s="13">
        <v>178.72619999999998</v>
      </c>
      <c r="M107" s="191">
        <v>24.597707040154194</v>
      </c>
      <c r="N107" s="13">
        <v>172.46600000000001</v>
      </c>
      <c r="O107" s="191">
        <v>24.046471872716904</v>
      </c>
      <c r="P107" s="13">
        <v>176.57330000000002</v>
      </c>
      <c r="Q107" s="191">
        <v>23.652059218466196</v>
      </c>
      <c r="R107" s="13">
        <v>176.05940000000001</v>
      </c>
      <c r="S107" s="191">
        <v>23.979690666899895</v>
      </c>
      <c r="T107" s="13">
        <v>184.9384</v>
      </c>
      <c r="U107" s="191">
        <v>24.100832563707698</v>
      </c>
      <c r="V107" s="13">
        <v>191.70740000000001</v>
      </c>
      <c r="W107" s="191">
        <v>20.554026897240295</v>
      </c>
      <c r="X107" s="13">
        <v>182.6035</v>
      </c>
      <c r="Y107" s="191">
        <v>20.092214475626196</v>
      </c>
      <c r="Z107" s="13">
        <v>185.66290000000001</v>
      </c>
      <c r="AA107" s="191">
        <v>20.308746443150497</v>
      </c>
      <c r="AB107" s="13">
        <v>182.71580000000003</v>
      </c>
      <c r="AC107" s="191">
        <v>20.7346509661452</v>
      </c>
      <c r="AD107" s="13"/>
      <c r="AE107" s="191"/>
      <c r="AF107" s="13">
        <v>202.12810000000002</v>
      </c>
      <c r="AG107" s="191">
        <v>24.784295488850901</v>
      </c>
      <c r="AH107" s="13">
        <v>202.80520000000001</v>
      </c>
      <c r="AI107" s="191">
        <v>25.265412380944898</v>
      </c>
      <c r="AJ107" s="13">
        <v>202.52989999999997</v>
      </c>
      <c r="AK107" s="191">
        <v>24.501316072342899</v>
      </c>
      <c r="AL107" s="13">
        <v>204.95050000000001</v>
      </c>
      <c r="AM107" s="191">
        <v>23.882191168111298</v>
      </c>
      <c r="AN107" s="13">
        <v>192.6019</v>
      </c>
      <c r="AO107" s="191">
        <v>22.654013070483696</v>
      </c>
      <c r="AP107" s="13"/>
      <c r="AQ107" s="191"/>
      <c r="AR107" s="13"/>
      <c r="AS107" s="191"/>
      <c r="AT107" s="13"/>
      <c r="AU107" s="191"/>
      <c r="AV107" s="13"/>
      <c r="AW107" s="191"/>
      <c r="AX107" s="13"/>
      <c r="AY107" s="191"/>
      <c r="AZ107" s="13"/>
      <c r="BA107" s="191"/>
      <c r="BB107" s="13"/>
      <c r="BC107" s="191"/>
    </row>
    <row r="108" spans="1:55" s="20" customFormat="1" ht="12.75" customHeight="1">
      <c r="A108" s="1229" t="s">
        <v>5008</v>
      </c>
      <c r="B108" s="1229" t="s">
        <v>5006</v>
      </c>
      <c r="C108" s="1229" t="s">
        <v>5007</v>
      </c>
      <c r="D108" s="13">
        <f t="shared" si="8"/>
        <v>90.344300000000004</v>
      </c>
      <c r="E108" s="191">
        <f t="shared" si="9"/>
        <v>11.2476769204034</v>
      </c>
      <c r="F108" s="13">
        <v>75.13730000000001</v>
      </c>
      <c r="G108" s="191">
        <v>11.792930249024101</v>
      </c>
      <c r="H108" s="13">
        <v>79.757400000000004</v>
      </c>
      <c r="I108" s="191">
        <v>11.708663446902699</v>
      </c>
      <c r="J108" s="13">
        <v>80.403700000000001</v>
      </c>
      <c r="K108" s="191">
        <v>11.605006175088999</v>
      </c>
      <c r="L108" s="13">
        <v>80.495800000000003</v>
      </c>
      <c r="M108" s="191">
        <v>11.5968545563868</v>
      </c>
      <c r="N108" s="13">
        <v>83.150500000000008</v>
      </c>
      <c r="O108" s="191">
        <v>11.594950168670101</v>
      </c>
      <c r="P108" s="13">
        <v>81.384700000000009</v>
      </c>
      <c r="Q108" s="191">
        <v>12.210506151647699</v>
      </c>
      <c r="R108" s="13">
        <v>80.675600000000003</v>
      </c>
      <c r="S108" s="191">
        <v>12.091785694807399</v>
      </c>
      <c r="T108" s="13">
        <v>85.247700000000009</v>
      </c>
      <c r="U108" s="191">
        <v>11.981126869112</v>
      </c>
      <c r="V108" s="13">
        <v>90.03</v>
      </c>
      <c r="W108" s="191">
        <v>11.743382372542499</v>
      </c>
      <c r="X108" s="13">
        <v>85.966500000000011</v>
      </c>
      <c r="Y108" s="191">
        <v>11.5834473544927</v>
      </c>
      <c r="Z108" s="13">
        <v>88.648099999999999</v>
      </c>
      <c r="AA108" s="191">
        <v>11.619353894781703</v>
      </c>
      <c r="AB108" s="13">
        <v>90.344300000000004</v>
      </c>
      <c r="AC108" s="191">
        <v>11.2476769204034</v>
      </c>
      <c r="AD108" s="13"/>
      <c r="AE108" s="191"/>
      <c r="AF108" s="13">
        <v>93.561400000000006</v>
      </c>
      <c r="AG108" s="191">
        <v>11.086777763051899</v>
      </c>
      <c r="AH108" s="13">
        <v>94.486500000000021</v>
      </c>
      <c r="AI108" s="191">
        <v>10.838887767035498</v>
      </c>
      <c r="AJ108" s="13">
        <v>103.19980000000001</v>
      </c>
      <c r="AK108" s="191">
        <v>10.932852505528098</v>
      </c>
      <c r="AL108" s="13">
        <v>95.066900000000004</v>
      </c>
      <c r="AM108" s="191">
        <v>10.595367336054901</v>
      </c>
      <c r="AN108" s="13">
        <v>89.812200000000018</v>
      </c>
      <c r="AO108" s="191">
        <v>10.505361944145699</v>
      </c>
      <c r="AP108" s="13"/>
      <c r="AQ108" s="191"/>
      <c r="AR108" s="13"/>
      <c r="AS108" s="191"/>
      <c r="AT108" s="13"/>
      <c r="AU108" s="191"/>
      <c r="AV108" s="13"/>
      <c r="AW108" s="191"/>
      <c r="AX108" s="13"/>
      <c r="AY108" s="191"/>
      <c r="AZ108" s="13"/>
      <c r="BA108" s="191"/>
      <c r="BB108" s="13"/>
      <c r="BC108" s="191"/>
    </row>
    <row r="109" spans="1:55" s="20" customFormat="1" ht="12.75" customHeight="1" thickBot="1">
      <c r="A109" s="1230" t="s">
        <v>990</v>
      </c>
      <c r="B109" s="1230" t="s">
        <v>209</v>
      </c>
      <c r="C109" s="1230" t="s">
        <v>991</v>
      </c>
      <c r="D109" s="146">
        <f t="shared" si="8"/>
        <v>180.43270000000001</v>
      </c>
      <c r="E109" s="208">
        <f t="shared" si="9"/>
        <v>13.7310979273713</v>
      </c>
      <c r="F109" s="146">
        <v>190.24130000000002</v>
      </c>
      <c r="G109" s="208">
        <v>13.799337094521499</v>
      </c>
      <c r="H109" s="146">
        <v>189.5393</v>
      </c>
      <c r="I109" s="208">
        <v>13.731903462764699</v>
      </c>
      <c r="J109" s="146">
        <v>202.358</v>
      </c>
      <c r="K109" s="208">
        <v>13.604534987497397</v>
      </c>
      <c r="L109" s="146">
        <v>198.93560000000002</v>
      </c>
      <c r="M109" s="208">
        <v>14.065037454332</v>
      </c>
      <c r="N109" s="146">
        <v>297.58699999999999</v>
      </c>
      <c r="O109" s="208">
        <v>14.027917217485999</v>
      </c>
      <c r="P109" s="146">
        <v>205.3468</v>
      </c>
      <c r="Q109" s="208">
        <v>14.4970247405852</v>
      </c>
      <c r="R109" s="146">
        <v>214.39160000000001</v>
      </c>
      <c r="S109" s="208">
        <v>14.618441748650598</v>
      </c>
      <c r="T109" s="146">
        <v>234.06040000000002</v>
      </c>
      <c r="U109" s="208">
        <v>14.7794026584591</v>
      </c>
      <c r="V109" s="146">
        <v>239.77630000000002</v>
      </c>
      <c r="W109" s="208">
        <v>14.743354931242202</v>
      </c>
      <c r="X109" s="146">
        <v>232.82670000000002</v>
      </c>
      <c r="Y109" s="208">
        <v>14.297593720995099</v>
      </c>
      <c r="Z109" s="146">
        <v>239.26319999999998</v>
      </c>
      <c r="AA109" s="208">
        <v>13.875834829593497</v>
      </c>
      <c r="AB109" s="146">
        <v>180.43270000000001</v>
      </c>
      <c r="AC109" s="208">
        <v>13.7310979273713</v>
      </c>
      <c r="AD109" s="146"/>
      <c r="AE109" s="208"/>
      <c r="AF109" s="146">
        <v>182.84579999999997</v>
      </c>
      <c r="AG109" s="208">
        <v>13.980080953459099</v>
      </c>
      <c r="AH109" s="146">
        <v>190.50210000000004</v>
      </c>
      <c r="AI109" s="208">
        <v>13.962112344168396</v>
      </c>
      <c r="AJ109" s="146">
        <v>191.41580000000002</v>
      </c>
      <c r="AK109" s="208">
        <v>13.872362991978697</v>
      </c>
      <c r="AL109" s="146">
        <v>178.63040000000001</v>
      </c>
      <c r="AM109" s="208">
        <v>13.286523077818799</v>
      </c>
      <c r="AN109" s="146">
        <v>183.33750000000001</v>
      </c>
      <c r="AO109" s="208">
        <v>13.252496292357</v>
      </c>
      <c r="AP109" s="146"/>
      <c r="AQ109" s="208"/>
      <c r="AR109" s="146"/>
      <c r="AS109" s="208"/>
      <c r="AT109" s="146"/>
      <c r="AU109" s="208"/>
      <c r="AV109" s="146"/>
      <c r="AW109" s="208"/>
      <c r="AX109" s="146"/>
      <c r="AY109" s="208"/>
      <c r="AZ109" s="146"/>
      <c r="BA109" s="208"/>
      <c r="BB109" s="146"/>
      <c r="BC109" s="208"/>
    </row>
    <row r="110" spans="1:55" s="20" customFormat="1" ht="5.0999999999999996" customHeight="1">
      <c r="A110" s="95"/>
      <c r="B110" s="95"/>
      <c r="C110" s="95"/>
      <c r="D110" s="95"/>
      <c r="E110" s="95"/>
      <c r="F110" s="95"/>
      <c r="G110" s="212"/>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95"/>
      <c r="AD110" s="95"/>
      <c r="AE110" s="95"/>
      <c r="AF110" s="95"/>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95"/>
    </row>
    <row r="111" spans="1:55" s="20" customFormat="1" ht="12.75" customHeight="1">
      <c r="A111" s="95" t="s">
        <v>2543</v>
      </c>
      <c r="B111" s="95" t="s">
        <v>2544</v>
      </c>
      <c r="C111" s="95" t="s">
        <v>2545</v>
      </c>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5"/>
      <c r="BA111" s="95"/>
      <c r="BB111" s="95"/>
      <c r="BC111" s="95"/>
    </row>
  </sheetData>
  <mergeCells count="31">
    <mergeCell ref="A6:A10"/>
    <mergeCell ref="B6:B10"/>
    <mergeCell ref="C6:C10"/>
    <mergeCell ref="F6:AC6"/>
    <mergeCell ref="F7:G7"/>
    <mergeCell ref="H7:I7"/>
    <mergeCell ref="J7:K7"/>
    <mergeCell ref="L7:M7"/>
    <mergeCell ref="N7:O7"/>
    <mergeCell ref="AB7:AC7"/>
    <mergeCell ref="P7:Q7"/>
    <mergeCell ref="R7:S7"/>
    <mergeCell ref="T7:U7"/>
    <mergeCell ref="V7:W7"/>
    <mergeCell ref="X7:Y7"/>
    <mergeCell ref="Z7:AA7"/>
    <mergeCell ref="D6:E7"/>
    <mergeCell ref="AD6:AE7"/>
    <mergeCell ref="AF6:BC6"/>
    <mergeCell ref="AF7:AG7"/>
    <mergeCell ref="AH7:AI7"/>
    <mergeCell ref="AJ7:AK7"/>
    <mergeCell ref="AL7:AM7"/>
    <mergeCell ref="AN7:AO7"/>
    <mergeCell ref="AP7:AQ7"/>
    <mergeCell ref="AR7:AS7"/>
    <mergeCell ref="AT7:AU7"/>
    <mergeCell ref="AV7:AW7"/>
    <mergeCell ref="AX7:AY7"/>
    <mergeCell ref="AZ7:BA7"/>
    <mergeCell ref="BB7:BC7"/>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11"/>
  <sheetViews>
    <sheetView zoomScale="80" zoomScaleNormal="80" workbookViewId="0">
      <pane xSplit="3" ySplit="10" topLeftCell="AC11"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55" width="14.5703125" style="24" customWidth="1"/>
    <col min="56" max="16384" width="9.140625" style="24"/>
  </cols>
  <sheetData>
    <row r="1" spans="1:55" ht="15" customHeight="1">
      <c r="A1" s="49" t="s">
        <v>595</v>
      </c>
      <c r="B1" s="234" t="s">
        <v>202</v>
      </c>
      <c r="C1" s="49" t="s">
        <v>596</v>
      </c>
      <c r="G1" s="337"/>
      <c r="H1" s="337"/>
      <c r="I1" s="337"/>
      <c r="J1" s="337"/>
      <c r="K1" s="337"/>
      <c r="L1" s="337"/>
      <c r="M1" s="337"/>
      <c r="N1" s="337"/>
      <c r="O1" s="337"/>
      <c r="P1" s="337"/>
      <c r="Q1" s="337"/>
      <c r="R1" s="337"/>
      <c r="S1" s="337"/>
      <c r="T1" s="337"/>
      <c r="U1" s="337"/>
      <c r="V1" s="337"/>
      <c r="W1" s="337"/>
      <c r="X1" s="337"/>
      <c r="AG1" s="337"/>
      <c r="AH1" s="337"/>
      <c r="AI1" s="337"/>
      <c r="AJ1" s="337"/>
      <c r="AK1" s="337"/>
      <c r="AL1" s="337"/>
      <c r="AM1" s="337"/>
      <c r="AN1" s="337"/>
      <c r="AO1" s="337"/>
      <c r="AP1" s="337"/>
      <c r="AQ1" s="337"/>
      <c r="AR1" s="337"/>
      <c r="AS1" s="337"/>
      <c r="AT1" s="337"/>
      <c r="AU1" s="337"/>
      <c r="AV1" s="337"/>
      <c r="AW1" s="337"/>
      <c r="AX1" s="337"/>
    </row>
    <row r="2" spans="1:55" ht="5.0999999999999996" customHeight="1">
      <c r="A2" s="49"/>
      <c r="B2" s="49"/>
      <c r="C2" s="49"/>
    </row>
    <row r="3" spans="1:55" s="82" customFormat="1" ht="18.75" customHeight="1">
      <c r="A3" s="86" t="s">
        <v>4976</v>
      </c>
      <c r="B3" s="86" t="s">
        <v>4814</v>
      </c>
      <c r="C3" s="86" t="s">
        <v>4813</v>
      </c>
      <c r="D3" s="846"/>
      <c r="E3" s="846"/>
      <c r="F3" s="846"/>
      <c r="G3" s="846"/>
      <c r="H3" s="846"/>
      <c r="I3" s="846"/>
      <c r="J3" s="846"/>
      <c r="K3" s="846"/>
      <c r="L3" s="846"/>
      <c r="M3" s="846"/>
      <c r="N3" s="846"/>
      <c r="O3" s="846"/>
      <c r="P3" s="846"/>
      <c r="Q3" s="846"/>
      <c r="R3" s="846"/>
      <c r="S3" s="846"/>
      <c r="T3" s="846"/>
      <c r="U3" s="846"/>
      <c r="V3" s="846"/>
      <c r="W3" s="846"/>
      <c r="X3" s="846"/>
      <c r="AD3" s="846"/>
      <c r="AE3" s="846"/>
      <c r="AF3" s="846"/>
      <c r="AG3" s="846"/>
      <c r="AH3" s="846"/>
      <c r="AI3" s="846"/>
      <c r="AJ3" s="846"/>
      <c r="AK3" s="846"/>
      <c r="AL3" s="846"/>
      <c r="AM3" s="846"/>
      <c r="AN3" s="846"/>
      <c r="AO3" s="846"/>
      <c r="AP3" s="846"/>
      <c r="AQ3" s="846"/>
      <c r="AR3" s="846"/>
      <c r="AS3" s="846"/>
      <c r="AT3" s="846"/>
      <c r="AU3" s="846"/>
      <c r="AV3" s="846"/>
      <c r="AW3" s="846"/>
      <c r="AX3" s="846"/>
    </row>
    <row r="4" spans="1:55" s="20" customFormat="1" ht="5.0999999999999996" customHeight="1">
      <c r="A4" s="227"/>
      <c r="B4" s="227"/>
      <c r="C4" s="227"/>
    </row>
    <row r="5" spans="1:55" s="20" customFormat="1" ht="12.75" customHeight="1" thickBot="1">
      <c r="A5" s="54" t="s">
        <v>3155</v>
      </c>
      <c r="B5" s="54" t="s">
        <v>3155</v>
      </c>
      <c r="C5" s="54" t="s">
        <v>3156</v>
      </c>
      <c r="D5" s="847"/>
      <c r="E5" s="847"/>
      <c r="F5" s="847"/>
      <c r="G5" s="847"/>
      <c r="H5" s="847"/>
      <c r="I5" s="847"/>
      <c r="J5" s="847"/>
      <c r="K5" s="847"/>
      <c r="L5" s="847"/>
      <c r="M5" s="847"/>
      <c r="N5" s="847"/>
      <c r="O5" s="847"/>
      <c r="P5" s="847"/>
      <c r="Q5" s="847"/>
      <c r="R5" s="847"/>
      <c r="S5" s="847"/>
      <c r="T5" s="847"/>
      <c r="U5" s="847"/>
      <c r="V5" s="847"/>
      <c r="W5" s="847"/>
      <c r="X5" s="847"/>
      <c r="Y5" s="213"/>
      <c r="Z5" s="213"/>
      <c r="AA5" s="213"/>
      <c r="AB5" s="213"/>
      <c r="AC5" s="30"/>
      <c r="AD5" s="847"/>
      <c r="AE5" s="847"/>
      <c r="AF5" s="847"/>
      <c r="AG5" s="847"/>
      <c r="AH5" s="847"/>
      <c r="AI5" s="847"/>
      <c r="AJ5" s="847"/>
      <c r="AK5" s="847"/>
      <c r="AL5" s="847"/>
      <c r="AM5" s="847"/>
      <c r="AN5" s="847"/>
      <c r="AO5" s="847"/>
      <c r="AP5" s="847"/>
      <c r="AQ5" s="847"/>
      <c r="AR5" s="847"/>
      <c r="AS5" s="847"/>
      <c r="AT5" s="847"/>
      <c r="AU5" s="847"/>
      <c r="AV5" s="847"/>
      <c r="AW5" s="847"/>
      <c r="AX5" s="847"/>
      <c r="AY5" s="213"/>
      <c r="AZ5" s="213"/>
      <c r="BA5" s="213"/>
      <c r="BB5" s="213"/>
      <c r="BC5" s="30"/>
    </row>
    <row r="6" spans="1:55" s="22" customFormat="1" ht="17.100000000000001" customHeight="1">
      <c r="A6" s="1445"/>
      <c r="B6" s="1471"/>
      <c r="C6" s="1471"/>
      <c r="D6" s="1457">
        <v>2018</v>
      </c>
      <c r="E6" s="1458"/>
      <c r="F6" s="1469" t="s">
        <v>3862</v>
      </c>
      <c r="G6" s="1469"/>
      <c r="H6" s="1469"/>
      <c r="I6" s="1469"/>
      <c r="J6" s="1469"/>
      <c r="K6" s="1469"/>
      <c r="L6" s="1469"/>
      <c r="M6" s="1469"/>
      <c r="N6" s="1469"/>
      <c r="O6" s="1469"/>
      <c r="P6" s="1469"/>
      <c r="Q6" s="1469"/>
      <c r="R6" s="1469"/>
      <c r="S6" s="1469"/>
      <c r="T6" s="1469"/>
      <c r="U6" s="1469"/>
      <c r="V6" s="1469"/>
      <c r="W6" s="1469"/>
      <c r="X6" s="1469"/>
      <c r="Y6" s="1469"/>
      <c r="Z6" s="1469"/>
      <c r="AA6" s="1469"/>
      <c r="AB6" s="1469"/>
      <c r="AC6" s="1470"/>
      <c r="AD6" s="1457">
        <v>2019</v>
      </c>
      <c r="AE6" s="1458"/>
      <c r="AF6" s="1469" t="s">
        <v>5516</v>
      </c>
      <c r="AG6" s="1469"/>
      <c r="AH6" s="1469"/>
      <c r="AI6" s="1469"/>
      <c r="AJ6" s="1469"/>
      <c r="AK6" s="1469"/>
      <c r="AL6" s="1469"/>
      <c r="AM6" s="1469"/>
      <c r="AN6" s="1469"/>
      <c r="AO6" s="1469"/>
      <c r="AP6" s="1469"/>
      <c r="AQ6" s="1469"/>
      <c r="AR6" s="1469"/>
      <c r="AS6" s="1469"/>
      <c r="AT6" s="1469"/>
      <c r="AU6" s="1469"/>
      <c r="AV6" s="1469"/>
      <c r="AW6" s="1469"/>
      <c r="AX6" s="1469"/>
      <c r="AY6" s="1469"/>
      <c r="AZ6" s="1469"/>
      <c r="BA6" s="1469"/>
      <c r="BB6" s="1469"/>
      <c r="BC6" s="1470"/>
    </row>
    <row r="7" spans="1:55" s="22" customFormat="1" ht="17.100000000000001" customHeight="1">
      <c r="A7" s="1465"/>
      <c r="B7" s="1472"/>
      <c r="C7" s="1472"/>
      <c r="D7" s="1459"/>
      <c r="E7" s="1460"/>
      <c r="F7" s="1468" t="s">
        <v>777</v>
      </c>
      <c r="G7" s="1468"/>
      <c r="H7" s="1468" t="s">
        <v>778</v>
      </c>
      <c r="I7" s="1468"/>
      <c r="J7" s="1468" t="s">
        <v>779</v>
      </c>
      <c r="K7" s="1468"/>
      <c r="L7" s="1468" t="s">
        <v>780</v>
      </c>
      <c r="M7" s="1468"/>
      <c r="N7" s="1468" t="s">
        <v>781</v>
      </c>
      <c r="O7" s="1468"/>
      <c r="P7" s="1468" t="s">
        <v>782</v>
      </c>
      <c r="Q7" s="1468"/>
      <c r="R7" s="1468" t="s">
        <v>783</v>
      </c>
      <c r="S7" s="1468"/>
      <c r="T7" s="1468" t="s">
        <v>784</v>
      </c>
      <c r="U7" s="1468"/>
      <c r="V7" s="1468" t="s">
        <v>785</v>
      </c>
      <c r="W7" s="1468"/>
      <c r="X7" s="1468" t="s">
        <v>786</v>
      </c>
      <c r="Y7" s="1468"/>
      <c r="Z7" s="1468" t="s">
        <v>787</v>
      </c>
      <c r="AA7" s="1468"/>
      <c r="AB7" s="1468" t="s">
        <v>788</v>
      </c>
      <c r="AC7" s="1468"/>
      <c r="AD7" s="1459"/>
      <c r="AE7" s="1460"/>
      <c r="AF7" s="1468" t="s">
        <v>777</v>
      </c>
      <c r="AG7" s="1468"/>
      <c r="AH7" s="1468" t="s">
        <v>778</v>
      </c>
      <c r="AI7" s="1468"/>
      <c r="AJ7" s="1468" t="s">
        <v>779</v>
      </c>
      <c r="AK7" s="1468"/>
      <c r="AL7" s="1468" t="s">
        <v>780</v>
      </c>
      <c r="AM7" s="1468"/>
      <c r="AN7" s="1468" t="s">
        <v>781</v>
      </c>
      <c r="AO7" s="1468"/>
      <c r="AP7" s="1468" t="s">
        <v>782</v>
      </c>
      <c r="AQ7" s="1468"/>
      <c r="AR7" s="1468" t="s">
        <v>783</v>
      </c>
      <c r="AS7" s="1468"/>
      <c r="AT7" s="1468" t="s">
        <v>784</v>
      </c>
      <c r="AU7" s="1468"/>
      <c r="AV7" s="1468" t="s">
        <v>785</v>
      </c>
      <c r="AW7" s="1468"/>
      <c r="AX7" s="1468" t="s">
        <v>786</v>
      </c>
      <c r="AY7" s="1468"/>
      <c r="AZ7" s="1468" t="s">
        <v>787</v>
      </c>
      <c r="BA7" s="1468"/>
      <c r="BB7" s="1468" t="s">
        <v>788</v>
      </c>
      <c r="BC7" s="1468"/>
    </row>
    <row r="8" spans="1:55" s="22" customFormat="1" ht="51">
      <c r="A8" s="1465"/>
      <c r="B8" s="1472"/>
      <c r="C8" s="1472"/>
      <c r="D8" s="1174" t="s">
        <v>4201</v>
      </c>
      <c r="E8" s="1174" t="s">
        <v>4202</v>
      </c>
      <c r="F8" s="1174" t="s">
        <v>4201</v>
      </c>
      <c r="G8" s="1174" t="s">
        <v>4202</v>
      </c>
      <c r="H8" s="1174" t="s">
        <v>4201</v>
      </c>
      <c r="I8" s="1174" t="s">
        <v>4202</v>
      </c>
      <c r="J8" s="1174" t="s">
        <v>4201</v>
      </c>
      <c r="K8" s="1174" t="s">
        <v>4202</v>
      </c>
      <c r="L8" s="1174" t="s">
        <v>4201</v>
      </c>
      <c r="M8" s="1174" t="s">
        <v>4202</v>
      </c>
      <c r="N8" s="1174" t="s">
        <v>4201</v>
      </c>
      <c r="O8" s="1174" t="s">
        <v>4202</v>
      </c>
      <c r="P8" s="1174" t="s">
        <v>4201</v>
      </c>
      <c r="Q8" s="1174" t="s">
        <v>4202</v>
      </c>
      <c r="R8" s="1174" t="s">
        <v>4201</v>
      </c>
      <c r="S8" s="1174" t="s">
        <v>4202</v>
      </c>
      <c r="T8" s="1174" t="s">
        <v>4201</v>
      </c>
      <c r="U8" s="1174" t="s">
        <v>4202</v>
      </c>
      <c r="V8" s="1174" t="s">
        <v>4201</v>
      </c>
      <c r="W8" s="1174" t="s">
        <v>4202</v>
      </c>
      <c r="X8" s="1174" t="s">
        <v>4201</v>
      </c>
      <c r="Y8" s="1174" t="s">
        <v>4202</v>
      </c>
      <c r="Z8" s="1174" t="s">
        <v>4201</v>
      </c>
      <c r="AA8" s="1174" t="s">
        <v>4202</v>
      </c>
      <c r="AB8" s="1174" t="s">
        <v>4201</v>
      </c>
      <c r="AC8" s="1174" t="s">
        <v>4202</v>
      </c>
      <c r="AD8" s="1174" t="s">
        <v>4201</v>
      </c>
      <c r="AE8" s="1174" t="s">
        <v>4202</v>
      </c>
      <c r="AF8" s="1174" t="s">
        <v>4201</v>
      </c>
      <c r="AG8" s="1174" t="s">
        <v>4202</v>
      </c>
      <c r="AH8" s="1174" t="s">
        <v>4201</v>
      </c>
      <c r="AI8" s="1174" t="s">
        <v>4202</v>
      </c>
      <c r="AJ8" s="1174" t="s">
        <v>4201</v>
      </c>
      <c r="AK8" s="1174" t="s">
        <v>4202</v>
      </c>
      <c r="AL8" s="1174" t="s">
        <v>4201</v>
      </c>
      <c r="AM8" s="1174" t="s">
        <v>4202</v>
      </c>
      <c r="AN8" s="1174" t="s">
        <v>4201</v>
      </c>
      <c r="AO8" s="1174" t="s">
        <v>4202</v>
      </c>
      <c r="AP8" s="1174" t="s">
        <v>4201</v>
      </c>
      <c r="AQ8" s="1174" t="s">
        <v>4202</v>
      </c>
      <c r="AR8" s="1174" t="s">
        <v>4201</v>
      </c>
      <c r="AS8" s="1174" t="s">
        <v>4202</v>
      </c>
      <c r="AT8" s="1174" t="s">
        <v>4201</v>
      </c>
      <c r="AU8" s="1174" t="s">
        <v>4202</v>
      </c>
      <c r="AV8" s="1174" t="s">
        <v>4201</v>
      </c>
      <c r="AW8" s="1174" t="s">
        <v>4202</v>
      </c>
      <c r="AX8" s="1174" t="s">
        <v>4201</v>
      </c>
      <c r="AY8" s="1174" t="s">
        <v>4202</v>
      </c>
      <c r="AZ8" s="1174" t="s">
        <v>4201</v>
      </c>
      <c r="BA8" s="1174" t="s">
        <v>4202</v>
      </c>
      <c r="BB8" s="1174" t="s">
        <v>4201</v>
      </c>
      <c r="BC8" s="1174" t="s">
        <v>4202</v>
      </c>
    </row>
    <row r="9" spans="1:55" s="22" customFormat="1" ht="25.5">
      <c r="A9" s="1465"/>
      <c r="B9" s="1472"/>
      <c r="C9" s="1472"/>
      <c r="D9" s="1174" t="s">
        <v>4200</v>
      </c>
      <c r="E9" s="1174" t="s">
        <v>4199</v>
      </c>
      <c r="F9" s="1174" t="s">
        <v>4200</v>
      </c>
      <c r="G9" s="1174" t="s">
        <v>4199</v>
      </c>
      <c r="H9" s="1174" t="s">
        <v>4200</v>
      </c>
      <c r="I9" s="1174" t="s">
        <v>4199</v>
      </c>
      <c r="J9" s="1174" t="s">
        <v>4200</v>
      </c>
      <c r="K9" s="1174" t="s">
        <v>4199</v>
      </c>
      <c r="L9" s="1174" t="s">
        <v>4200</v>
      </c>
      <c r="M9" s="1174" t="s">
        <v>4199</v>
      </c>
      <c r="N9" s="1174" t="s">
        <v>4200</v>
      </c>
      <c r="O9" s="1174" t="s">
        <v>4199</v>
      </c>
      <c r="P9" s="1174" t="s">
        <v>4200</v>
      </c>
      <c r="Q9" s="1174" t="s">
        <v>4199</v>
      </c>
      <c r="R9" s="1174" t="s">
        <v>4200</v>
      </c>
      <c r="S9" s="1174" t="s">
        <v>4199</v>
      </c>
      <c r="T9" s="1174" t="s">
        <v>4200</v>
      </c>
      <c r="U9" s="1174" t="s">
        <v>4199</v>
      </c>
      <c r="V9" s="1174" t="s">
        <v>4200</v>
      </c>
      <c r="W9" s="1174" t="s">
        <v>4199</v>
      </c>
      <c r="X9" s="1174" t="s">
        <v>4200</v>
      </c>
      <c r="Y9" s="1174" t="s">
        <v>4199</v>
      </c>
      <c r="Z9" s="1174" t="s">
        <v>4200</v>
      </c>
      <c r="AA9" s="1174" t="s">
        <v>4199</v>
      </c>
      <c r="AB9" s="1174" t="s">
        <v>4200</v>
      </c>
      <c r="AC9" s="1174" t="s">
        <v>4199</v>
      </c>
      <c r="AD9" s="1174" t="s">
        <v>4200</v>
      </c>
      <c r="AE9" s="1174" t="s">
        <v>4199</v>
      </c>
      <c r="AF9" s="1174" t="s">
        <v>4200</v>
      </c>
      <c r="AG9" s="1174" t="s">
        <v>4199</v>
      </c>
      <c r="AH9" s="1174" t="s">
        <v>4200</v>
      </c>
      <c r="AI9" s="1174" t="s">
        <v>4199</v>
      </c>
      <c r="AJ9" s="1174" t="s">
        <v>4200</v>
      </c>
      <c r="AK9" s="1174" t="s">
        <v>4199</v>
      </c>
      <c r="AL9" s="1174" t="s">
        <v>4200</v>
      </c>
      <c r="AM9" s="1174" t="s">
        <v>4199</v>
      </c>
      <c r="AN9" s="1174" t="s">
        <v>4200</v>
      </c>
      <c r="AO9" s="1174" t="s">
        <v>4199</v>
      </c>
      <c r="AP9" s="1174" t="s">
        <v>4200</v>
      </c>
      <c r="AQ9" s="1174" t="s">
        <v>4199</v>
      </c>
      <c r="AR9" s="1174" t="s">
        <v>4200</v>
      </c>
      <c r="AS9" s="1174" t="s">
        <v>4199</v>
      </c>
      <c r="AT9" s="1174" t="s">
        <v>4200</v>
      </c>
      <c r="AU9" s="1174" t="s">
        <v>4199</v>
      </c>
      <c r="AV9" s="1174" t="s">
        <v>4200</v>
      </c>
      <c r="AW9" s="1174" t="s">
        <v>4199</v>
      </c>
      <c r="AX9" s="1174" t="s">
        <v>4200</v>
      </c>
      <c r="AY9" s="1174" t="s">
        <v>4199</v>
      </c>
      <c r="AZ9" s="1174" t="s">
        <v>4200</v>
      </c>
      <c r="BA9" s="1174" t="s">
        <v>4199</v>
      </c>
      <c r="BB9" s="1174" t="s">
        <v>4200</v>
      </c>
      <c r="BC9" s="1174" t="s">
        <v>4199</v>
      </c>
    </row>
    <row r="10" spans="1:55" s="22" customFormat="1" ht="39" thickBot="1">
      <c r="A10" s="1446"/>
      <c r="B10" s="1473"/>
      <c r="C10" s="1473"/>
      <c r="D10" s="1175" t="s">
        <v>4203</v>
      </c>
      <c r="E10" s="1175" t="s">
        <v>4204</v>
      </c>
      <c r="F10" s="1175" t="s">
        <v>4203</v>
      </c>
      <c r="G10" s="1175" t="s">
        <v>4204</v>
      </c>
      <c r="H10" s="1175" t="s">
        <v>4203</v>
      </c>
      <c r="I10" s="1175" t="s">
        <v>4204</v>
      </c>
      <c r="J10" s="1175" t="s">
        <v>4203</v>
      </c>
      <c r="K10" s="1175" t="s">
        <v>4204</v>
      </c>
      <c r="L10" s="1175" t="s">
        <v>4203</v>
      </c>
      <c r="M10" s="1175" t="s">
        <v>4204</v>
      </c>
      <c r="N10" s="1175" t="s">
        <v>4203</v>
      </c>
      <c r="O10" s="1175" t="s">
        <v>4204</v>
      </c>
      <c r="P10" s="1175" t="s">
        <v>4203</v>
      </c>
      <c r="Q10" s="1175" t="s">
        <v>4204</v>
      </c>
      <c r="R10" s="1175" t="s">
        <v>4203</v>
      </c>
      <c r="S10" s="1175" t="s">
        <v>4204</v>
      </c>
      <c r="T10" s="1175" t="s">
        <v>4203</v>
      </c>
      <c r="U10" s="1175" t="s">
        <v>4204</v>
      </c>
      <c r="V10" s="1175" t="s">
        <v>4203</v>
      </c>
      <c r="W10" s="1175" t="s">
        <v>4204</v>
      </c>
      <c r="X10" s="1175" t="s">
        <v>4203</v>
      </c>
      <c r="Y10" s="1175" t="s">
        <v>4204</v>
      </c>
      <c r="Z10" s="1175" t="s">
        <v>4203</v>
      </c>
      <c r="AA10" s="1175" t="s">
        <v>4204</v>
      </c>
      <c r="AB10" s="1175" t="s">
        <v>4203</v>
      </c>
      <c r="AC10" s="1175" t="s">
        <v>4204</v>
      </c>
      <c r="AD10" s="1175" t="s">
        <v>4203</v>
      </c>
      <c r="AE10" s="1175" t="s">
        <v>4204</v>
      </c>
      <c r="AF10" s="1175" t="s">
        <v>4203</v>
      </c>
      <c r="AG10" s="1175" t="s">
        <v>4204</v>
      </c>
      <c r="AH10" s="1175" t="s">
        <v>4203</v>
      </c>
      <c r="AI10" s="1175" t="s">
        <v>4204</v>
      </c>
      <c r="AJ10" s="1175" t="s">
        <v>4203</v>
      </c>
      <c r="AK10" s="1175" t="s">
        <v>4204</v>
      </c>
      <c r="AL10" s="1175" t="s">
        <v>4203</v>
      </c>
      <c r="AM10" s="1175" t="s">
        <v>4204</v>
      </c>
      <c r="AN10" s="1175" t="s">
        <v>4203</v>
      </c>
      <c r="AO10" s="1175" t="s">
        <v>4204</v>
      </c>
      <c r="AP10" s="1175" t="s">
        <v>4203</v>
      </c>
      <c r="AQ10" s="1175" t="s">
        <v>4204</v>
      </c>
      <c r="AR10" s="1175" t="s">
        <v>4203</v>
      </c>
      <c r="AS10" s="1175" t="s">
        <v>4204</v>
      </c>
      <c r="AT10" s="1175" t="s">
        <v>4203</v>
      </c>
      <c r="AU10" s="1175" t="s">
        <v>4204</v>
      </c>
      <c r="AV10" s="1175" t="s">
        <v>4203</v>
      </c>
      <c r="AW10" s="1175" t="s">
        <v>4204</v>
      </c>
      <c r="AX10" s="1175" t="s">
        <v>4203</v>
      </c>
      <c r="AY10" s="1175" t="s">
        <v>4204</v>
      </c>
      <c r="AZ10" s="1175" t="s">
        <v>4203</v>
      </c>
      <c r="BA10" s="1175" t="s">
        <v>4204</v>
      </c>
      <c r="BB10" s="1175" t="s">
        <v>4203</v>
      </c>
      <c r="BC10" s="1175" t="s">
        <v>4204</v>
      </c>
    </row>
    <row r="11" spans="1:55" s="22" customFormat="1" ht="5.0999999999999996" customHeight="1">
      <c r="A11" s="1187"/>
      <c r="B11" s="1187"/>
      <c r="C11" s="1187"/>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row>
    <row r="12" spans="1:55" s="27" customFormat="1" ht="12.75" customHeight="1">
      <c r="A12" s="515" t="s">
        <v>955</v>
      </c>
      <c r="B12" s="515" t="s">
        <v>203</v>
      </c>
      <c r="C12" s="515" t="s">
        <v>975</v>
      </c>
      <c r="D12" s="61">
        <f>AB12</f>
        <v>79366.100200000001</v>
      </c>
      <c r="E12" s="871">
        <f>AC12</f>
        <v>17.9831742501189</v>
      </c>
      <c r="F12" s="61">
        <v>66212.0478</v>
      </c>
      <c r="G12" s="871">
        <v>18.769629982173697</v>
      </c>
      <c r="H12" s="61">
        <v>66554.813099999999</v>
      </c>
      <c r="I12" s="871">
        <v>18.6635983299381</v>
      </c>
      <c r="J12" s="61">
        <v>68023.782000000007</v>
      </c>
      <c r="K12" s="871">
        <v>18.485077616869301</v>
      </c>
      <c r="L12" s="61">
        <v>71016.009399999995</v>
      </c>
      <c r="M12" s="871">
        <v>18.276103458004197</v>
      </c>
      <c r="N12" s="61">
        <v>72391.308900000004</v>
      </c>
      <c r="O12" s="871">
        <v>18.298009782167398</v>
      </c>
      <c r="P12" s="61">
        <v>74582.684099999999</v>
      </c>
      <c r="Q12" s="871">
        <v>17.992498704119399</v>
      </c>
      <c r="R12" s="61">
        <v>75460.822</v>
      </c>
      <c r="S12" s="871">
        <v>17.967379854926595</v>
      </c>
      <c r="T12" s="61">
        <v>76658.777600000001</v>
      </c>
      <c r="U12" s="871">
        <v>17.969493777670198</v>
      </c>
      <c r="V12" s="61">
        <v>77378.531300000002</v>
      </c>
      <c r="W12" s="871">
        <v>18.015788377880501</v>
      </c>
      <c r="X12" s="61">
        <v>78437.228799999997</v>
      </c>
      <c r="Y12" s="871">
        <v>18.0401838013813</v>
      </c>
      <c r="Z12" s="61">
        <v>78359.362399999998</v>
      </c>
      <c r="AA12" s="871">
        <v>18.047528106367</v>
      </c>
      <c r="AB12" s="61">
        <v>79366.100200000001</v>
      </c>
      <c r="AC12" s="871">
        <v>17.9831742501189</v>
      </c>
      <c r="AD12" s="61"/>
      <c r="AE12" s="871"/>
      <c r="AF12" s="61">
        <v>78214.070399999997</v>
      </c>
      <c r="AG12" s="871">
        <v>17.960964031620097</v>
      </c>
      <c r="AH12" s="61">
        <v>78589.800600000002</v>
      </c>
      <c r="AI12" s="871">
        <v>17.917329275791499</v>
      </c>
      <c r="AJ12" s="61">
        <v>81166.798599999995</v>
      </c>
      <c r="AK12" s="871">
        <v>17.735910080602803</v>
      </c>
      <c r="AL12" s="61">
        <v>84152.035799999998</v>
      </c>
      <c r="AM12" s="871">
        <v>17.6614419730533</v>
      </c>
      <c r="AN12" s="61">
        <v>86564.289399999994</v>
      </c>
      <c r="AO12" s="871">
        <v>17.580233204455801</v>
      </c>
      <c r="AP12" s="61"/>
      <c r="AQ12" s="871"/>
      <c r="AR12" s="61"/>
      <c r="AS12" s="871"/>
      <c r="AT12" s="61"/>
      <c r="AU12" s="871"/>
      <c r="AV12" s="61"/>
      <c r="AW12" s="871"/>
      <c r="AX12" s="61"/>
      <c r="AY12" s="871"/>
      <c r="AZ12" s="61"/>
      <c r="BA12" s="871"/>
      <c r="BB12" s="61"/>
      <c r="BC12" s="871"/>
    </row>
    <row r="13" spans="1:55" s="27" customFormat="1" ht="12.75" customHeight="1">
      <c r="A13" s="516" t="s">
        <v>723</v>
      </c>
      <c r="B13" s="516" t="s">
        <v>40</v>
      </c>
      <c r="C13" s="516" t="s">
        <v>724</v>
      </c>
      <c r="D13" s="44"/>
      <c r="E13" s="1188"/>
      <c r="F13" s="44"/>
      <c r="G13" s="1188"/>
      <c r="H13" s="44"/>
      <c r="I13" s="1188"/>
      <c r="J13" s="44"/>
      <c r="K13" s="1188"/>
      <c r="L13" s="44"/>
      <c r="M13" s="1188"/>
      <c r="N13" s="44"/>
      <c r="O13" s="1188"/>
      <c r="P13" s="44"/>
      <c r="Q13" s="1188"/>
      <c r="R13" s="44"/>
      <c r="S13" s="1188"/>
      <c r="T13" s="44"/>
      <c r="U13" s="1188"/>
      <c r="V13" s="44"/>
      <c r="W13" s="1188"/>
      <c r="X13" s="44"/>
      <c r="Y13" s="1188"/>
      <c r="Z13" s="44"/>
      <c r="AA13" s="1188"/>
      <c r="AB13" s="44"/>
      <c r="AC13" s="1188"/>
      <c r="AD13" s="44"/>
      <c r="AE13" s="1188"/>
      <c r="AF13" s="44"/>
      <c r="AG13" s="1188"/>
      <c r="AH13" s="44"/>
      <c r="AI13" s="1188"/>
      <c r="AJ13" s="44"/>
      <c r="AK13" s="1188"/>
      <c r="AL13" s="44"/>
      <c r="AM13" s="1188"/>
      <c r="AN13" s="44"/>
      <c r="AO13" s="1188"/>
      <c r="AP13" s="44"/>
      <c r="AQ13" s="1188"/>
      <c r="AR13" s="44"/>
      <c r="AS13" s="1188"/>
      <c r="AT13" s="44"/>
      <c r="AU13" s="1188"/>
      <c r="AV13" s="44"/>
      <c r="AW13" s="1188"/>
      <c r="AX13" s="44"/>
      <c r="AY13" s="1188"/>
      <c r="AZ13" s="44"/>
      <c r="BA13" s="1188"/>
      <c r="BB13" s="44"/>
      <c r="BC13" s="1188"/>
    </row>
    <row r="14" spans="1:55" s="20" customFormat="1" ht="12.75" customHeight="1">
      <c r="A14" s="452" t="s">
        <v>976</v>
      </c>
      <c r="B14" s="452" t="s">
        <v>204</v>
      </c>
      <c r="C14" s="452" t="s">
        <v>977</v>
      </c>
      <c r="D14" s="13">
        <f t="shared" ref="D14:D24" si="0">AB14</f>
        <v>5113.6635999999999</v>
      </c>
      <c r="E14" s="191">
        <f t="shared" ref="E14:E24" si="1">AC14</f>
        <v>12.222043967655599</v>
      </c>
      <c r="F14" s="13">
        <v>4831.2031000000006</v>
      </c>
      <c r="G14" s="191">
        <v>12.461862581185999</v>
      </c>
      <c r="H14" s="13">
        <v>4757.0141000000003</v>
      </c>
      <c r="I14" s="191">
        <v>12.5438829319425</v>
      </c>
      <c r="J14" s="13">
        <v>4736.4114</v>
      </c>
      <c r="K14" s="191">
        <v>12.561154171489399</v>
      </c>
      <c r="L14" s="13">
        <v>4782.9034000000001</v>
      </c>
      <c r="M14" s="191">
        <v>12.657408147946299</v>
      </c>
      <c r="N14" s="13">
        <v>4722.1909000000005</v>
      </c>
      <c r="O14" s="191">
        <v>13.1915350268876</v>
      </c>
      <c r="P14" s="13">
        <v>4895.6513000000004</v>
      </c>
      <c r="Q14" s="191">
        <v>12.080191450931199</v>
      </c>
      <c r="R14" s="13">
        <v>5188.4993000000004</v>
      </c>
      <c r="S14" s="191">
        <v>12.0582254608765</v>
      </c>
      <c r="T14" s="13">
        <v>5162.3253000000004</v>
      </c>
      <c r="U14" s="191">
        <v>12.261063177866799</v>
      </c>
      <c r="V14" s="13">
        <v>5199.3152</v>
      </c>
      <c r="W14" s="191">
        <v>12.292465355052901</v>
      </c>
      <c r="X14" s="13">
        <v>5070.4966000000004</v>
      </c>
      <c r="Y14" s="191">
        <v>12.317021643599999</v>
      </c>
      <c r="Z14" s="13">
        <v>5081.4862000000003</v>
      </c>
      <c r="AA14" s="191">
        <v>12.157546229683698</v>
      </c>
      <c r="AB14" s="13">
        <v>5113.6635999999999</v>
      </c>
      <c r="AC14" s="191">
        <v>12.222043967655599</v>
      </c>
      <c r="AD14" s="13"/>
      <c r="AE14" s="191"/>
      <c r="AF14" s="13">
        <v>4969.7908000000007</v>
      </c>
      <c r="AG14" s="191">
        <v>12.239378793368902</v>
      </c>
      <c r="AH14" s="13">
        <v>4816.1827000000003</v>
      </c>
      <c r="AI14" s="191">
        <v>12.245258987787199</v>
      </c>
      <c r="AJ14" s="13">
        <v>4852.8366000000005</v>
      </c>
      <c r="AK14" s="191">
        <v>12.276684124291299</v>
      </c>
      <c r="AL14" s="13">
        <v>4947.3638000000001</v>
      </c>
      <c r="AM14" s="191">
        <v>12.284246005114898</v>
      </c>
      <c r="AN14" s="13">
        <v>4895.8913000000002</v>
      </c>
      <c r="AO14" s="191">
        <v>12.211025200048901</v>
      </c>
      <c r="AP14" s="13"/>
      <c r="AQ14" s="191"/>
      <c r="AR14" s="13"/>
      <c r="AS14" s="191"/>
      <c r="AT14" s="13"/>
      <c r="AU14" s="191"/>
      <c r="AV14" s="13"/>
      <c r="AW14" s="191"/>
      <c r="AX14" s="13"/>
      <c r="AY14" s="191"/>
      <c r="AZ14" s="13"/>
      <c r="BA14" s="191"/>
      <c r="BB14" s="13"/>
      <c r="BC14" s="191"/>
    </row>
    <row r="15" spans="1:55" s="20" customFormat="1" ht="12.75" customHeight="1">
      <c r="A15" s="517" t="s">
        <v>978</v>
      </c>
      <c r="B15" s="517" t="s">
        <v>125</v>
      </c>
      <c r="C15" s="517" t="s">
        <v>939</v>
      </c>
      <c r="D15" s="13">
        <f t="shared" si="0"/>
        <v>22572.409200000006</v>
      </c>
      <c r="E15" s="191">
        <f t="shared" si="1"/>
        <v>17.5328184891757</v>
      </c>
      <c r="F15" s="13">
        <v>20085.351699999999</v>
      </c>
      <c r="G15" s="191">
        <v>18.250684665531601</v>
      </c>
      <c r="H15" s="13">
        <v>19710.507300000001</v>
      </c>
      <c r="I15" s="191">
        <v>18.2834326511474</v>
      </c>
      <c r="J15" s="13">
        <v>20465.0363</v>
      </c>
      <c r="K15" s="191">
        <v>18.013138061279697</v>
      </c>
      <c r="L15" s="13">
        <v>22225.0373</v>
      </c>
      <c r="M15" s="191">
        <v>17.443239084507599</v>
      </c>
      <c r="N15" s="13">
        <v>22926.772799999999</v>
      </c>
      <c r="O15" s="191">
        <v>17.238703818275695</v>
      </c>
      <c r="P15" s="13">
        <v>23481.947400000001</v>
      </c>
      <c r="Q15" s="191">
        <v>17.019075833122798</v>
      </c>
      <c r="R15" s="13">
        <v>23376.030500000004</v>
      </c>
      <c r="S15" s="191">
        <v>17.032435402708799</v>
      </c>
      <c r="T15" s="13">
        <v>23326.3014</v>
      </c>
      <c r="U15" s="191">
        <v>17.098145887628799</v>
      </c>
      <c r="V15" s="13">
        <v>23182.243700000003</v>
      </c>
      <c r="W15" s="191">
        <v>17.221815068573399</v>
      </c>
      <c r="X15" s="13">
        <v>23155.120600000002</v>
      </c>
      <c r="Y15" s="191">
        <v>17.306004207898596</v>
      </c>
      <c r="Z15" s="13">
        <v>22829.8475</v>
      </c>
      <c r="AA15" s="191">
        <v>17.419814609186499</v>
      </c>
      <c r="AB15" s="13">
        <v>22572.409200000006</v>
      </c>
      <c r="AC15" s="191">
        <v>17.5328184891757</v>
      </c>
      <c r="AD15" s="13"/>
      <c r="AE15" s="191"/>
      <c r="AF15" s="13">
        <v>22026.680400000001</v>
      </c>
      <c r="AG15" s="191">
        <v>17.542756865487501</v>
      </c>
      <c r="AH15" s="13">
        <v>22005.6878</v>
      </c>
      <c r="AI15" s="191">
        <v>17.508415630117199</v>
      </c>
      <c r="AJ15" s="13">
        <v>23446.95</v>
      </c>
      <c r="AK15" s="191">
        <v>17.120657501849898</v>
      </c>
      <c r="AL15" s="13">
        <v>25172.979299999995</v>
      </c>
      <c r="AM15" s="191">
        <v>16.884239065298104</v>
      </c>
      <c r="AN15" s="13">
        <v>26030.642000000003</v>
      </c>
      <c r="AO15" s="191">
        <v>16.856169353103198</v>
      </c>
      <c r="AP15" s="13"/>
      <c r="AQ15" s="191"/>
      <c r="AR15" s="13"/>
      <c r="AS15" s="191"/>
      <c r="AT15" s="13"/>
      <c r="AU15" s="191"/>
      <c r="AV15" s="13"/>
      <c r="AW15" s="191"/>
      <c r="AX15" s="13"/>
      <c r="AY15" s="191"/>
      <c r="AZ15" s="13"/>
      <c r="BA15" s="191"/>
      <c r="BB15" s="13"/>
      <c r="BC15" s="191"/>
    </row>
    <row r="16" spans="1:55" s="20" customFormat="1" ht="12.75" customHeight="1">
      <c r="A16" s="452" t="s">
        <v>4909</v>
      </c>
      <c r="B16" s="452" t="s">
        <v>4909</v>
      </c>
      <c r="C16" s="452" t="s">
        <v>4911</v>
      </c>
      <c r="D16" s="13">
        <f t="shared" si="0"/>
        <v>1380.0041000000001</v>
      </c>
      <c r="E16" s="191">
        <f t="shared" si="1"/>
        <v>20.295002118471999</v>
      </c>
      <c r="F16" s="13">
        <v>1163.5055</v>
      </c>
      <c r="G16" s="191">
        <v>20.509610894834601</v>
      </c>
      <c r="H16" s="13">
        <v>1074.5964000000001</v>
      </c>
      <c r="I16" s="191">
        <v>21.308293726835501</v>
      </c>
      <c r="J16" s="13">
        <v>1105.4629</v>
      </c>
      <c r="K16" s="191">
        <v>21.056055102346701</v>
      </c>
      <c r="L16" s="13">
        <v>1116.7681</v>
      </c>
      <c r="M16" s="191">
        <v>21.087383621541502</v>
      </c>
      <c r="N16" s="13">
        <v>1148.9961000000001</v>
      </c>
      <c r="O16" s="191">
        <v>20.951879967216602</v>
      </c>
      <c r="P16" s="13">
        <v>1183.0805</v>
      </c>
      <c r="Q16" s="191">
        <v>20.663311682510201</v>
      </c>
      <c r="R16" s="13">
        <v>1196.1673000000001</v>
      </c>
      <c r="S16" s="191">
        <v>20.511641309706398</v>
      </c>
      <c r="T16" s="13">
        <v>1158.7355</v>
      </c>
      <c r="U16" s="191">
        <v>20.736042703446998</v>
      </c>
      <c r="V16" s="13">
        <v>1200.8441</v>
      </c>
      <c r="W16" s="191">
        <v>20.652868136671497</v>
      </c>
      <c r="X16" s="13">
        <v>1301.6802</v>
      </c>
      <c r="Y16" s="191">
        <v>20.302346511070802</v>
      </c>
      <c r="Z16" s="13">
        <v>1341.1167</v>
      </c>
      <c r="AA16" s="191">
        <v>20.280697451608802</v>
      </c>
      <c r="AB16" s="13">
        <v>1380.0041000000001</v>
      </c>
      <c r="AC16" s="191">
        <v>20.295002118471999</v>
      </c>
      <c r="AD16" s="13"/>
      <c r="AE16" s="191"/>
      <c r="AF16" s="13">
        <v>1401.1166000000001</v>
      </c>
      <c r="AG16" s="191">
        <v>20.3183446852318</v>
      </c>
      <c r="AH16" s="13">
        <v>1448.8726000000001</v>
      </c>
      <c r="AI16" s="191">
        <v>20.4094921686006</v>
      </c>
      <c r="AJ16" s="13">
        <v>1531.8132000000001</v>
      </c>
      <c r="AK16" s="191">
        <v>20.316947371259101</v>
      </c>
      <c r="AL16" s="13">
        <v>1561.6391000000001</v>
      </c>
      <c r="AM16" s="191">
        <v>20.328294242248401</v>
      </c>
      <c r="AN16" s="13">
        <v>1603.5368000000003</v>
      </c>
      <c r="AO16" s="191">
        <v>20.360510391778995</v>
      </c>
      <c r="AP16" s="13"/>
      <c r="AQ16" s="191"/>
      <c r="AR16" s="13"/>
      <c r="AS16" s="191"/>
      <c r="AT16" s="13"/>
      <c r="AU16" s="191"/>
      <c r="AV16" s="13"/>
      <c r="AW16" s="191"/>
      <c r="AX16" s="13"/>
      <c r="AY16" s="191"/>
      <c r="AZ16" s="13"/>
      <c r="BA16" s="191"/>
      <c r="BB16" s="13"/>
      <c r="BC16" s="191"/>
    </row>
    <row r="17" spans="1:55" s="20" customFormat="1" ht="12.75" customHeight="1">
      <c r="A17" s="452" t="s">
        <v>4910</v>
      </c>
      <c r="B17" s="452" t="s">
        <v>103</v>
      </c>
      <c r="C17" s="452" t="s">
        <v>5005</v>
      </c>
      <c r="D17" s="13">
        <f t="shared" si="0"/>
        <v>99.763900000000007</v>
      </c>
      <c r="E17" s="191">
        <f t="shared" si="1"/>
        <v>12.328906718763001</v>
      </c>
      <c r="F17" s="13">
        <v>107.94930000000001</v>
      </c>
      <c r="G17" s="191">
        <v>12.305007443309</v>
      </c>
      <c r="H17" s="13">
        <v>107.551</v>
      </c>
      <c r="I17" s="191">
        <v>12.291174605536</v>
      </c>
      <c r="J17" s="13">
        <v>105.36200000000001</v>
      </c>
      <c r="K17" s="191">
        <v>12.277825781591099</v>
      </c>
      <c r="L17" s="13">
        <v>105.2384</v>
      </c>
      <c r="M17" s="191">
        <v>12.265356723401299</v>
      </c>
      <c r="N17" s="13">
        <v>105.09629999999999</v>
      </c>
      <c r="O17" s="191">
        <v>12.249433900146801</v>
      </c>
      <c r="P17" s="13">
        <v>103.3065</v>
      </c>
      <c r="Q17" s="191">
        <v>12.077633672615001</v>
      </c>
      <c r="R17" s="13">
        <v>103.2567</v>
      </c>
      <c r="S17" s="191">
        <v>12.0698295413276</v>
      </c>
      <c r="T17" s="13">
        <v>103.21880000000002</v>
      </c>
      <c r="U17" s="191">
        <v>12.064194700965299</v>
      </c>
      <c r="V17" s="13">
        <v>103.1277</v>
      </c>
      <c r="W17" s="191">
        <v>12.048030703681</v>
      </c>
      <c r="X17" s="13">
        <v>101.0967</v>
      </c>
      <c r="Y17" s="191">
        <v>12.106323549631202</v>
      </c>
      <c r="Z17" s="13">
        <v>101.65390000000001</v>
      </c>
      <c r="AA17" s="191">
        <v>12.182567004315599</v>
      </c>
      <c r="AB17" s="13">
        <v>99.763900000000007</v>
      </c>
      <c r="AC17" s="191">
        <v>12.328906718763001</v>
      </c>
      <c r="AD17" s="13"/>
      <c r="AE17" s="191"/>
      <c r="AF17" s="13">
        <v>99.674300000000002</v>
      </c>
      <c r="AG17" s="191">
        <v>12.321987914638001</v>
      </c>
      <c r="AH17" s="13">
        <v>92.974999999999994</v>
      </c>
      <c r="AI17" s="191">
        <v>12.331186447969898</v>
      </c>
      <c r="AJ17" s="13">
        <v>91.233500000000006</v>
      </c>
      <c r="AK17" s="191">
        <v>12.146188406670799</v>
      </c>
      <c r="AL17" s="13">
        <v>156.05119999999999</v>
      </c>
      <c r="AM17" s="191">
        <v>13.326299188984102</v>
      </c>
      <c r="AN17" s="13">
        <v>152.04590000000002</v>
      </c>
      <c r="AO17" s="191">
        <v>13.324493458883099</v>
      </c>
      <c r="AP17" s="13"/>
      <c r="AQ17" s="191"/>
      <c r="AR17" s="13"/>
      <c r="AS17" s="191"/>
      <c r="AT17" s="13"/>
      <c r="AU17" s="191"/>
      <c r="AV17" s="13"/>
      <c r="AW17" s="191"/>
      <c r="AX17" s="13"/>
      <c r="AY17" s="191"/>
      <c r="AZ17" s="13"/>
      <c r="BA17" s="191"/>
      <c r="BB17" s="13"/>
      <c r="BC17" s="191"/>
    </row>
    <row r="18" spans="1:55" s="20" customFormat="1" ht="12.75" customHeight="1">
      <c r="A18" s="452" t="s">
        <v>980</v>
      </c>
      <c r="B18" s="452" t="s">
        <v>205</v>
      </c>
      <c r="C18" s="452" t="s">
        <v>981</v>
      </c>
      <c r="D18" s="13">
        <f t="shared" si="0"/>
        <v>15981.796299999998</v>
      </c>
      <c r="E18" s="191">
        <f t="shared" si="1"/>
        <v>17.753699602278097</v>
      </c>
      <c r="F18" s="13">
        <v>13983.029699999999</v>
      </c>
      <c r="G18" s="191">
        <v>18.723242448880701</v>
      </c>
      <c r="H18" s="13">
        <v>14592.889799999999</v>
      </c>
      <c r="I18" s="191">
        <v>18.413987008933596</v>
      </c>
      <c r="J18" s="13">
        <v>14986.4336</v>
      </c>
      <c r="K18" s="191">
        <v>18.171050542672099</v>
      </c>
      <c r="L18" s="13">
        <v>15377.6895</v>
      </c>
      <c r="M18" s="191">
        <v>18.2096952822464</v>
      </c>
      <c r="N18" s="13">
        <v>15099.1574</v>
      </c>
      <c r="O18" s="191">
        <v>18.624306670913999</v>
      </c>
      <c r="P18" s="13">
        <v>15522.7256</v>
      </c>
      <c r="Q18" s="191">
        <v>18.148454744571396</v>
      </c>
      <c r="R18" s="13">
        <v>15330.097600000001</v>
      </c>
      <c r="S18" s="191">
        <v>18.134456130338002</v>
      </c>
      <c r="T18" s="13">
        <v>15576.428800000002</v>
      </c>
      <c r="U18" s="191">
        <v>18.0506732158658</v>
      </c>
      <c r="V18" s="13">
        <v>15491.0368</v>
      </c>
      <c r="W18" s="191">
        <v>18.098665555297099</v>
      </c>
      <c r="X18" s="13">
        <v>15642.644699999999</v>
      </c>
      <c r="Y18" s="191">
        <v>18.1166450255052</v>
      </c>
      <c r="Z18" s="13">
        <v>15620.514299999999</v>
      </c>
      <c r="AA18" s="191">
        <v>18.0941423488214</v>
      </c>
      <c r="AB18" s="13">
        <v>15981.796299999998</v>
      </c>
      <c r="AC18" s="191">
        <v>17.753699602278097</v>
      </c>
      <c r="AD18" s="13"/>
      <c r="AE18" s="191"/>
      <c r="AF18" s="13">
        <v>15838.309000000001</v>
      </c>
      <c r="AG18" s="191">
        <v>17.681481181797899</v>
      </c>
      <c r="AH18" s="13">
        <v>16185.8549</v>
      </c>
      <c r="AI18" s="191">
        <v>17.623681558951798</v>
      </c>
      <c r="AJ18" s="13">
        <v>16729.622200000002</v>
      </c>
      <c r="AK18" s="191">
        <v>17.531182127890499</v>
      </c>
      <c r="AL18" s="13">
        <v>17023.467000000001</v>
      </c>
      <c r="AM18" s="191">
        <v>17.529196242281298</v>
      </c>
      <c r="AN18" s="13">
        <v>17294.345300000001</v>
      </c>
      <c r="AO18" s="191">
        <v>17.103649705143802</v>
      </c>
      <c r="AP18" s="13"/>
      <c r="AQ18" s="191"/>
      <c r="AR18" s="13"/>
      <c r="AS18" s="191"/>
      <c r="AT18" s="13"/>
      <c r="AU18" s="191"/>
      <c r="AV18" s="13"/>
      <c r="AW18" s="191"/>
      <c r="AX18" s="13"/>
      <c r="AY18" s="191"/>
      <c r="AZ18" s="13"/>
      <c r="BA18" s="191"/>
      <c r="BB18" s="13"/>
      <c r="BC18" s="191"/>
    </row>
    <row r="19" spans="1:55" s="20" customFormat="1" ht="12.75" customHeight="1">
      <c r="A19" s="452" t="s">
        <v>982</v>
      </c>
      <c r="B19" s="452" t="s">
        <v>206</v>
      </c>
      <c r="C19" s="452" t="s">
        <v>983</v>
      </c>
      <c r="D19" s="13">
        <f t="shared" si="0"/>
        <v>1228.5344</v>
      </c>
      <c r="E19" s="191">
        <f t="shared" si="1"/>
        <v>7.1899283178395299</v>
      </c>
      <c r="F19" s="13">
        <v>818.64280000000008</v>
      </c>
      <c r="G19" s="191">
        <v>8.1013833493679996</v>
      </c>
      <c r="H19" s="13">
        <v>803.02440000000001</v>
      </c>
      <c r="I19" s="191">
        <v>8.1116066298857206</v>
      </c>
      <c r="J19" s="13">
        <v>812.19590000000017</v>
      </c>
      <c r="K19" s="191">
        <v>8.0823183766379483</v>
      </c>
      <c r="L19" s="13">
        <v>847.73900000000003</v>
      </c>
      <c r="M19" s="191">
        <v>7.94069600549226</v>
      </c>
      <c r="N19" s="13">
        <v>893.35080000000005</v>
      </c>
      <c r="O19" s="191">
        <v>7.7470860338402296</v>
      </c>
      <c r="P19" s="13">
        <v>913.23340000000007</v>
      </c>
      <c r="Q19" s="191">
        <v>7.7418183905669693</v>
      </c>
      <c r="R19" s="13">
        <v>939.05670000000009</v>
      </c>
      <c r="S19" s="191">
        <v>7.6296848305325993</v>
      </c>
      <c r="T19" s="13">
        <v>958.39920000000018</v>
      </c>
      <c r="U19" s="191">
        <v>7.5413098529297597</v>
      </c>
      <c r="V19" s="13">
        <v>1013.9297</v>
      </c>
      <c r="W19" s="191">
        <v>7.4447870419418596</v>
      </c>
      <c r="X19" s="13">
        <v>1126.9731000000002</v>
      </c>
      <c r="Y19" s="191">
        <v>7.3119629048821091</v>
      </c>
      <c r="Z19" s="13">
        <v>1158.2538</v>
      </c>
      <c r="AA19" s="191">
        <v>7.2642638685925309</v>
      </c>
      <c r="AB19" s="13">
        <v>1228.5344</v>
      </c>
      <c r="AC19" s="191">
        <v>7.1899283178395299</v>
      </c>
      <c r="AD19" s="13"/>
      <c r="AE19" s="191"/>
      <c r="AF19" s="13">
        <v>1193.0368000000001</v>
      </c>
      <c r="AG19" s="191">
        <v>7.1585745175672697</v>
      </c>
      <c r="AH19" s="13">
        <v>1170.5060000000001</v>
      </c>
      <c r="AI19" s="191">
        <v>7.1292308018925095</v>
      </c>
      <c r="AJ19" s="13">
        <v>1301.8945000000001</v>
      </c>
      <c r="AK19" s="191">
        <v>7.0989874625017588</v>
      </c>
      <c r="AL19" s="13">
        <v>1375.713</v>
      </c>
      <c r="AM19" s="191">
        <v>6.9871933775431394</v>
      </c>
      <c r="AN19" s="13">
        <v>1434.3282000000002</v>
      </c>
      <c r="AO19" s="191">
        <v>6.9251603684568099</v>
      </c>
      <c r="AP19" s="13"/>
      <c r="AQ19" s="191"/>
      <c r="AR19" s="13"/>
      <c r="AS19" s="191"/>
      <c r="AT19" s="13"/>
      <c r="AU19" s="191"/>
      <c r="AV19" s="13"/>
      <c r="AW19" s="191"/>
      <c r="AX19" s="13"/>
      <c r="AY19" s="191"/>
      <c r="AZ19" s="13"/>
      <c r="BA19" s="191"/>
      <c r="BB19" s="13"/>
      <c r="BC19" s="191"/>
    </row>
    <row r="20" spans="1:55" s="20" customFormat="1" ht="12.75" customHeight="1">
      <c r="A20" s="452" t="s">
        <v>984</v>
      </c>
      <c r="B20" s="452" t="s">
        <v>141</v>
      </c>
      <c r="C20" s="452" t="s">
        <v>985</v>
      </c>
      <c r="D20" s="13">
        <f t="shared" si="0"/>
        <v>3854.9267999999997</v>
      </c>
      <c r="E20" s="191">
        <f t="shared" si="1"/>
        <v>17.242575733474396</v>
      </c>
      <c r="F20" s="13">
        <v>2809.2651000000001</v>
      </c>
      <c r="G20" s="191">
        <v>18.423473609877497</v>
      </c>
      <c r="H20" s="13">
        <v>2712.3331000000007</v>
      </c>
      <c r="I20" s="191">
        <v>18.487834719857997</v>
      </c>
      <c r="J20" s="13">
        <v>2705.3368</v>
      </c>
      <c r="K20" s="191">
        <v>18.133009212383495</v>
      </c>
      <c r="L20" s="13">
        <v>2867.4558999999995</v>
      </c>
      <c r="M20" s="191">
        <v>17.707147254470399</v>
      </c>
      <c r="N20" s="13">
        <v>3091.2078000000001</v>
      </c>
      <c r="O20" s="191">
        <v>17.598520990403799</v>
      </c>
      <c r="P20" s="13">
        <v>3234.8315999999995</v>
      </c>
      <c r="Q20" s="191">
        <v>17.544902007263701</v>
      </c>
      <c r="R20" s="13">
        <v>3323.4437000000007</v>
      </c>
      <c r="S20" s="191">
        <v>17.340501196394598</v>
      </c>
      <c r="T20" s="13">
        <v>3488.7512000000002</v>
      </c>
      <c r="U20" s="191">
        <v>17.303508183673301</v>
      </c>
      <c r="V20" s="13">
        <v>3564.4444000000008</v>
      </c>
      <c r="W20" s="191">
        <v>17.350767593401098</v>
      </c>
      <c r="X20" s="13">
        <v>3751.3226</v>
      </c>
      <c r="Y20" s="191">
        <v>17.445003298303398</v>
      </c>
      <c r="Z20" s="13">
        <v>3674.4787000000001</v>
      </c>
      <c r="AA20" s="191">
        <v>17.495421215531898</v>
      </c>
      <c r="AB20" s="13">
        <v>3854.9267999999997</v>
      </c>
      <c r="AC20" s="191">
        <v>17.242575733474396</v>
      </c>
      <c r="AD20" s="13"/>
      <c r="AE20" s="191"/>
      <c r="AF20" s="13">
        <v>3790.8967000000002</v>
      </c>
      <c r="AG20" s="191">
        <v>17.175522422966598</v>
      </c>
      <c r="AH20" s="13">
        <v>3770.7993000000001</v>
      </c>
      <c r="AI20" s="191">
        <v>17.100274435449297</v>
      </c>
      <c r="AJ20" s="13">
        <v>3855.1170000000002</v>
      </c>
      <c r="AK20" s="191">
        <v>17.029408020560698</v>
      </c>
      <c r="AL20" s="13">
        <v>3982.2853000000005</v>
      </c>
      <c r="AM20" s="191">
        <v>17.051714153679502</v>
      </c>
      <c r="AN20" s="13">
        <v>4161.2660999999998</v>
      </c>
      <c r="AO20" s="191">
        <v>17.082588860395198</v>
      </c>
      <c r="AP20" s="13"/>
      <c r="AQ20" s="191"/>
      <c r="AR20" s="13"/>
      <c r="AS20" s="191"/>
      <c r="AT20" s="13"/>
      <c r="AU20" s="191"/>
      <c r="AV20" s="13"/>
      <c r="AW20" s="191"/>
      <c r="AX20" s="13"/>
      <c r="AY20" s="191"/>
      <c r="AZ20" s="13"/>
      <c r="BA20" s="191"/>
      <c r="BB20" s="13"/>
      <c r="BC20" s="191"/>
    </row>
    <row r="21" spans="1:55" s="20" customFormat="1" ht="12.75" customHeight="1">
      <c r="A21" s="452" t="s">
        <v>986</v>
      </c>
      <c r="B21" s="452" t="s">
        <v>207</v>
      </c>
      <c r="C21" s="452" t="s">
        <v>987</v>
      </c>
      <c r="D21" s="13">
        <f t="shared" si="0"/>
        <v>9660.9466000000011</v>
      </c>
      <c r="E21" s="191">
        <f t="shared" si="1"/>
        <v>14.0836374029849</v>
      </c>
      <c r="F21" s="13">
        <v>7594.84</v>
      </c>
      <c r="G21" s="191">
        <v>14.903558986496101</v>
      </c>
      <c r="H21" s="13">
        <v>7837.3183000000008</v>
      </c>
      <c r="I21" s="191">
        <v>14.721692837331897</v>
      </c>
      <c r="J21" s="13">
        <v>7961.8627000000006</v>
      </c>
      <c r="K21" s="191">
        <v>14.597085198165999</v>
      </c>
      <c r="L21" s="13">
        <v>8202.7775000000001</v>
      </c>
      <c r="M21" s="191">
        <v>14.488310718046398</v>
      </c>
      <c r="N21" s="13">
        <v>8387.3534</v>
      </c>
      <c r="O21" s="191">
        <v>14.421601190788</v>
      </c>
      <c r="P21" s="13">
        <v>8598.1396000000004</v>
      </c>
      <c r="Q21" s="191">
        <v>14.369693944490001</v>
      </c>
      <c r="R21" s="13">
        <v>8731.0056000000004</v>
      </c>
      <c r="S21" s="191">
        <v>14.425525526406698</v>
      </c>
      <c r="T21" s="13">
        <v>8860.4308000000001</v>
      </c>
      <c r="U21" s="191">
        <v>14.360305765945398</v>
      </c>
      <c r="V21" s="13">
        <v>9037.8927999999996</v>
      </c>
      <c r="W21" s="191">
        <v>14.3283285146954</v>
      </c>
      <c r="X21" s="13">
        <v>9184.0945000000011</v>
      </c>
      <c r="Y21" s="191">
        <v>14.334383463933198</v>
      </c>
      <c r="Z21" s="13">
        <v>9267.5835000000006</v>
      </c>
      <c r="AA21" s="191">
        <v>14.307998729334399</v>
      </c>
      <c r="AB21" s="13">
        <v>9660.9466000000011</v>
      </c>
      <c r="AC21" s="191">
        <v>14.0836374029849</v>
      </c>
      <c r="AD21" s="13"/>
      <c r="AE21" s="191"/>
      <c r="AF21" s="13">
        <v>9716.4552000000003</v>
      </c>
      <c r="AG21" s="191">
        <v>14.007756376728798</v>
      </c>
      <c r="AH21" s="13">
        <v>9944.6589999999997</v>
      </c>
      <c r="AI21" s="191">
        <v>13.934458303597898</v>
      </c>
      <c r="AJ21" s="13">
        <v>10062.4745</v>
      </c>
      <c r="AK21" s="191">
        <v>13.882672348536097</v>
      </c>
      <c r="AL21" s="13">
        <v>10175.919</v>
      </c>
      <c r="AM21" s="191">
        <v>13.903363126711199</v>
      </c>
      <c r="AN21" s="13">
        <v>10452.5852</v>
      </c>
      <c r="AO21" s="191">
        <v>13.8556967500251</v>
      </c>
      <c r="AP21" s="13"/>
      <c r="AQ21" s="191"/>
      <c r="AR21" s="13"/>
      <c r="AS21" s="191"/>
      <c r="AT21" s="13"/>
      <c r="AU21" s="191"/>
      <c r="AV21" s="13"/>
      <c r="AW21" s="191"/>
      <c r="AX21" s="13"/>
      <c r="AY21" s="191"/>
      <c r="AZ21" s="13"/>
      <c r="BA21" s="191"/>
      <c r="BB21" s="13"/>
      <c r="BC21" s="191"/>
    </row>
    <row r="22" spans="1:55" s="20" customFormat="1" ht="12.75" customHeight="1">
      <c r="A22" s="445" t="s">
        <v>988</v>
      </c>
      <c r="B22" s="445" t="s">
        <v>208</v>
      </c>
      <c r="C22" s="445" t="s">
        <v>989</v>
      </c>
      <c r="D22" s="13">
        <f t="shared" si="0"/>
        <v>13085.672399999999</v>
      </c>
      <c r="E22" s="191">
        <f t="shared" si="1"/>
        <v>25.613638082136298</v>
      </c>
      <c r="F22" s="13">
        <v>9841.2486000000008</v>
      </c>
      <c r="G22" s="191">
        <v>27.193915897318199</v>
      </c>
      <c r="H22" s="13">
        <v>9855.83</v>
      </c>
      <c r="I22" s="191">
        <v>27.0164988783289</v>
      </c>
      <c r="J22" s="13">
        <v>9998.0775000000012</v>
      </c>
      <c r="K22" s="191">
        <v>26.917254065694102</v>
      </c>
      <c r="L22" s="13">
        <v>10278.840700000001</v>
      </c>
      <c r="M22" s="191">
        <v>26.812211743878898</v>
      </c>
      <c r="N22" s="13">
        <v>10625.4905</v>
      </c>
      <c r="O22" s="191">
        <v>26.681936909830203</v>
      </c>
      <c r="P22" s="13">
        <v>10932.6273</v>
      </c>
      <c r="Q22" s="191">
        <v>26.4768084888433</v>
      </c>
      <c r="R22" s="13">
        <v>11369.249399999999</v>
      </c>
      <c r="S22" s="191">
        <v>26.318050652842597</v>
      </c>
      <c r="T22" s="13">
        <v>11831.6078</v>
      </c>
      <c r="U22" s="191">
        <v>26.099075925589794</v>
      </c>
      <c r="V22" s="13">
        <v>12287.3699</v>
      </c>
      <c r="W22" s="191">
        <v>25.902242986678498</v>
      </c>
      <c r="X22" s="13">
        <v>12732.2346</v>
      </c>
      <c r="Y22" s="191">
        <v>25.665966145879803</v>
      </c>
      <c r="Z22" s="13">
        <v>12949.629199999999</v>
      </c>
      <c r="AA22" s="191">
        <v>25.469514026085005</v>
      </c>
      <c r="AB22" s="13">
        <v>13085.672399999999</v>
      </c>
      <c r="AC22" s="191">
        <v>25.613638082136298</v>
      </c>
      <c r="AD22" s="13"/>
      <c r="AE22" s="191"/>
      <c r="AF22" s="13">
        <v>12918.494699999999</v>
      </c>
      <c r="AG22" s="191">
        <v>25.590999872841198</v>
      </c>
      <c r="AH22" s="13">
        <v>12849.413800000002</v>
      </c>
      <c r="AI22" s="191">
        <v>25.499267181511399</v>
      </c>
      <c r="AJ22" s="13">
        <v>12929.374299999999</v>
      </c>
      <c r="AK22" s="191">
        <v>25.385308222455897</v>
      </c>
      <c r="AL22" s="13">
        <v>13362.073100000001</v>
      </c>
      <c r="AM22" s="191">
        <v>25.281124237675396</v>
      </c>
      <c r="AN22" s="13">
        <v>14006.903900000001</v>
      </c>
      <c r="AO22" s="191">
        <v>25.1924849594349</v>
      </c>
      <c r="AP22" s="13"/>
      <c r="AQ22" s="191"/>
      <c r="AR22" s="13"/>
      <c r="AS22" s="191"/>
      <c r="AT22" s="13"/>
      <c r="AU22" s="191"/>
      <c r="AV22" s="13"/>
      <c r="AW22" s="191"/>
      <c r="AX22" s="13"/>
      <c r="AY22" s="191"/>
      <c r="AZ22" s="13"/>
      <c r="BA22" s="191"/>
      <c r="BB22" s="13"/>
      <c r="BC22" s="191"/>
    </row>
    <row r="23" spans="1:55" s="20" customFormat="1" ht="12.75" customHeight="1">
      <c r="A23" s="445" t="s">
        <v>5008</v>
      </c>
      <c r="B23" s="445" t="s">
        <v>5006</v>
      </c>
      <c r="C23" s="445" t="s">
        <v>5007</v>
      </c>
      <c r="D23" s="13">
        <f t="shared" si="0"/>
        <v>1510.8553000000002</v>
      </c>
      <c r="E23" s="191">
        <f t="shared" si="1"/>
        <v>17.013350146767898</v>
      </c>
      <c r="F23" s="13">
        <v>1142.3815</v>
      </c>
      <c r="G23" s="191">
        <v>18.781756833422097</v>
      </c>
      <c r="H23" s="13">
        <v>1188.1664000000001</v>
      </c>
      <c r="I23" s="191">
        <v>18.333189937032401</v>
      </c>
      <c r="J23" s="13">
        <v>1251.6110000000001</v>
      </c>
      <c r="K23" s="191">
        <v>18.038201100821301</v>
      </c>
      <c r="L23" s="13">
        <v>1250.221</v>
      </c>
      <c r="M23" s="191">
        <v>17.996915792487901</v>
      </c>
      <c r="N23" s="13">
        <v>1314.0294000000001</v>
      </c>
      <c r="O23" s="191">
        <v>17.5753090395086</v>
      </c>
      <c r="P23" s="13">
        <v>1350.8987</v>
      </c>
      <c r="Q23" s="191">
        <v>17.492553528254902</v>
      </c>
      <c r="R23" s="13">
        <v>1444.9676000000002</v>
      </c>
      <c r="S23" s="191">
        <v>17.140437743379199</v>
      </c>
      <c r="T23" s="13">
        <v>1454.1232</v>
      </c>
      <c r="U23" s="191">
        <v>17.179489807328601</v>
      </c>
      <c r="V23" s="13">
        <v>1465.1441</v>
      </c>
      <c r="W23" s="191">
        <v>17.2190687325567</v>
      </c>
      <c r="X23" s="13">
        <v>1489.1917999999998</v>
      </c>
      <c r="Y23" s="191">
        <v>17.1335260871031</v>
      </c>
      <c r="Z23" s="13">
        <v>1507.1370000000002</v>
      </c>
      <c r="AA23" s="191">
        <v>17.111532905767699</v>
      </c>
      <c r="AB23" s="13">
        <v>1510.8553000000002</v>
      </c>
      <c r="AC23" s="191">
        <v>17.013350146767898</v>
      </c>
      <c r="AD23" s="13"/>
      <c r="AE23" s="191"/>
      <c r="AF23" s="13">
        <v>1463.5881000000002</v>
      </c>
      <c r="AG23" s="191">
        <v>16.949829206728296</v>
      </c>
      <c r="AH23" s="13">
        <v>1412.7263</v>
      </c>
      <c r="AI23" s="191">
        <v>16.7566951121388</v>
      </c>
      <c r="AJ23" s="13">
        <v>1400.9709</v>
      </c>
      <c r="AK23" s="191">
        <v>16.735714087280495</v>
      </c>
      <c r="AL23" s="13">
        <v>1448.4389999999999</v>
      </c>
      <c r="AM23" s="191">
        <v>16.8827593360853</v>
      </c>
      <c r="AN23" s="13">
        <v>1443.8098</v>
      </c>
      <c r="AO23" s="191">
        <v>16.950481466464598</v>
      </c>
      <c r="AP23" s="13"/>
      <c r="AQ23" s="191"/>
      <c r="AR23" s="13"/>
      <c r="AS23" s="191"/>
      <c r="AT23" s="13"/>
      <c r="AU23" s="191"/>
      <c r="AV23" s="13"/>
      <c r="AW23" s="191"/>
      <c r="AX23" s="13"/>
      <c r="AY23" s="191"/>
      <c r="AZ23" s="13"/>
      <c r="BA23" s="191"/>
      <c r="BB23" s="13"/>
      <c r="BC23" s="191"/>
    </row>
    <row r="24" spans="1:55" s="20" customFormat="1" ht="12.75" customHeight="1">
      <c r="A24" s="445" t="s">
        <v>990</v>
      </c>
      <c r="B24" s="445" t="s">
        <v>209</v>
      </c>
      <c r="C24" s="445" t="s">
        <v>991</v>
      </c>
      <c r="D24" s="13">
        <f t="shared" si="0"/>
        <v>4877.5276000000003</v>
      </c>
      <c r="E24" s="191">
        <f t="shared" si="1"/>
        <v>17.177608703844101</v>
      </c>
      <c r="F24" s="13">
        <v>3834.6305000000007</v>
      </c>
      <c r="G24" s="191">
        <v>17.8224958276945</v>
      </c>
      <c r="H24" s="13">
        <v>3915.5823</v>
      </c>
      <c r="I24" s="191">
        <v>17.642748472940998</v>
      </c>
      <c r="J24" s="13">
        <v>3895.9919</v>
      </c>
      <c r="K24" s="191">
        <v>17.675373309682701</v>
      </c>
      <c r="L24" s="13">
        <v>3961.3386</v>
      </c>
      <c r="M24" s="191">
        <v>17.763572470427</v>
      </c>
      <c r="N24" s="13">
        <v>4077.6635000000006</v>
      </c>
      <c r="O24" s="191">
        <v>17.568882988260299</v>
      </c>
      <c r="P24" s="13">
        <v>4366.2422000000006</v>
      </c>
      <c r="Q24" s="191">
        <v>17.239214089864298</v>
      </c>
      <c r="R24" s="13">
        <v>4459.0475999999999</v>
      </c>
      <c r="S24" s="191">
        <v>17.179837324006101</v>
      </c>
      <c r="T24" s="13">
        <v>4738.4556000000002</v>
      </c>
      <c r="U24" s="191">
        <v>16.9550219423814</v>
      </c>
      <c r="V24" s="13">
        <v>4833.1828999999998</v>
      </c>
      <c r="W24" s="191">
        <v>16.982800792206699</v>
      </c>
      <c r="X24" s="13">
        <v>4882.3734000000004</v>
      </c>
      <c r="Y24" s="191">
        <v>17.035140876156696</v>
      </c>
      <c r="Z24" s="13">
        <v>4827.6616000000004</v>
      </c>
      <c r="AA24" s="191">
        <v>17.137595234926998</v>
      </c>
      <c r="AB24" s="13">
        <v>4877.5276000000003</v>
      </c>
      <c r="AC24" s="191">
        <v>17.177608703844101</v>
      </c>
      <c r="AD24" s="13"/>
      <c r="AE24" s="191"/>
      <c r="AF24" s="13">
        <v>4796.0277999999998</v>
      </c>
      <c r="AG24" s="191">
        <v>17.2353797161059</v>
      </c>
      <c r="AH24" s="13">
        <v>4892.1232</v>
      </c>
      <c r="AI24" s="191">
        <v>17.408473647801802</v>
      </c>
      <c r="AJ24" s="13">
        <v>4964.5119000000004</v>
      </c>
      <c r="AK24" s="191">
        <v>17.482928810785996</v>
      </c>
      <c r="AL24" s="13">
        <v>4946.1060000000007</v>
      </c>
      <c r="AM24" s="191">
        <v>17.580251473583498</v>
      </c>
      <c r="AN24" s="13">
        <v>5088.9349000000002</v>
      </c>
      <c r="AO24" s="191">
        <v>17.606917725553899</v>
      </c>
      <c r="AP24" s="13"/>
      <c r="AQ24" s="191"/>
      <c r="AR24" s="13"/>
      <c r="AS24" s="191"/>
      <c r="AT24" s="13"/>
      <c r="AU24" s="191"/>
      <c r="AV24" s="13"/>
      <c r="AW24" s="191"/>
      <c r="AX24" s="13"/>
      <c r="AY24" s="191"/>
      <c r="AZ24" s="13"/>
      <c r="BA24" s="191"/>
      <c r="BB24" s="13"/>
      <c r="BC24" s="191"/>
    </row>
    <row r="25" spans="1:55" s="27" customFormat="1" ht="12.75" customHeight="1">
      <c r="A25" s="1225" t="s">
        <v>4671</v>
      </c>
      <c r="B25" s="1225" t="s">
        <v>233</v>
      </c>
      <c r="C25" s="1225" t="s">
        <v>724</v>
      </c>
      <c r="D25" s="61"/>
      <c r="E25" s="871"/>
      <c r="F25" s="61"/>
      <c r="G25" s="871"/>
      <c r="H25" s="61"/>
      <c r="I25" s="871"/>
      <c r="J25" s="61"/>
      <c r="K25" s="871"/>
      <c r="L25" s="61"/>
      <c r="M25" s="871"/>
      <c r="N25" s="61"/>
      <c r="O25" s="871"/>
      <c r="P25" s="61"/>
      <c r="Q25" s="871"/>
      <c r="R25" s="61"/>
      <c r="S25" s="871"/>
      <c r="T25" s="61"/>
      <c r="U25" s="871"/>
      <c r="V25" s="61"/>
      <c r="W25" s="871"/>
      <c r="X25" s="61"/>
      <c r="Y25" s="871"/>
      <c r="Z25" s="61"/>
      <c r="AA25" s="871"/>
      <c r="AB25" s="61"/>
      <c r="AC25" s="871"/>
      <c r="AD25" s="61"/>
      <c r="AE25" s="871"/>
      <c r="AF25" s="61"/>
      <c r="AG25" s="871"/>
      <c r="AH25" s="61"/>
      <c r="AI25" s="871"/>
      <c r="AJ25" s="61"/>
      <c r="AK25" s="871"/>
      <c r="AL25" s="61"/>
      <c r="AM25" s="871"/>
      <c r="AN25" s="61"/>
      <c r="AO25" s="871"/>
      <c r="AP25" s="61"/>
      <c r="AQ25" s="871"/>
      <c r="AR25" s="61"/>
      <c r="AS25" s="871"/>
      <c r="AT25" s="61"/>
      <c r="AU25" s="871"/>
      <c r="AV25" s="61"/>
      <c r="AW25" s="871"/>
      <c r="AX25" s="61"/>
      <c r="AY25" s="871"/>
      <c r="AZ25" s="61"/>
      <c r="BA25" s="871"/>
      <c r="BB25" s="61"/>
      <c r="BC25" s="871"/>
    </row>
    <row r="26" spans="1:55" s="27" customFormat="1" ht="12.75" customHeight="1">
      <c r="A26" s="1226" t="s">
        <v>962</v>
      </c>
      <c r="B26" s="1226" t="s">
        <v>197</v>
      </c>
      <c r="C26" s="1226" t="s">
        <v>963</v>
      </c>
      <c r="D26" s="61">
        <f t="shared" ref="D26:D89" si="2">AB26</f>
        <v>1148.9716000000001</v>
      </c>
      <c r="E26" s="871">
        <f t="shared" ref="E26:E89" si="3">AC26</f>
        <v>20.357424926777998</v>
      </c>
      <c r="F26" s="61">
        <v>939.9434</v>
      </c>
      <c r="G26" s="871">
        <v>20.272214536534896</v>
      </c>
      <c r="H26" s="61">
        <v>1294.0539000000001</v>
      </c>
      <c r="I26" s="871">
        <v>18.729941607532702</v>
      </c>
      <c r="J26" s="61">
        <v>1265.7150000000001</v>
      </c>
      <c r="K26" s="871">
        <v>19.108033603141298</v>
      </c>
      <c r="L26" s="61">
        <v>1413.4389000000001</v>
      </c>
      <c r="M26" s="871">
        <v>17.5034690675345</v>
      </c>
      <c r="N26" s="61">
        <v>1058.8152</v>
      </c>
      <c r="O26" s="871">
        <v>20.756341556109099</v>
      </c>
      <c r="P26" s="61">
        <v>1221.7816</v>
      </c>
      <c r="Q26" s="871">
        <v>18.831353763225799</v>
      </c>
      <c r="R26" s="61">
        <v>1190.6412</v>
      </c>
      <c r="S26" s="871">
        <v>20.259622201046</v>
      </c>
      <c r="T26" s="61">
        <v>1208.2832000000001</v>
      </c>
      <c r="U26" s="871">
        <v>19.922462077598997</v>
      </c>
      <c r="V26" s="61">
        <v>1066.1582000000001</v>
      </c>
      <c r="W26" s="871">
        <v>21.128267069558696</v>
      </c>
      <c r="X26" s="61">
        <v>1125.5493000000001</v>
      </c>
      <c r="Y26" s="871">
        <v>21.076350696499897</v>
      </c>
      <c r="Z26" s="61">
        <v>1138.5593000000001</v>
      </c>
      <c r="AA26" s="871">
        <v>21.060555224484101</v>
      </c>
      <c r="AB26" s="61">
        <v>1148.9716000000001</v>
      </c>
      <c r="AC26" s="871">
        <v>20.357424926777998</v>
      </c>
      <c r="AD26" s="61"/>
      <c r="AE26" s="871"/>
      <c r="AF26" s="61">
        <v>1280.3303000000001</v>
      </c>
      <c r="AG26" s="871">
        <v>19.953726541502601</v>
      </c>
      <c r="AH26" s="61">
        <v>1401.1917999999998</v>
      </c>
      <c r="AI26" s="871">
        <v>19.349779263623997</v>
      </c>
      <c r="AJ26" s="61">
        <v>1616.8518000000001</v>
      </c>
      <c r="AK26" s="871">
        <v>18.786960279847502</v>
      </c>
      <c r="AL26" s="61">
        <v>1651.5869</v>
      </c>
      <c r="AM26" s="871">
        <v>18.494208397390398</v>
      </c>
      <c r="AN26" s="61">
        <v>1716.0753</v>
      </c>
      <c r="AO26" s="871">
        <v>14.717234463429399</v>
      </c>
      <c r="AP26" s="61"/>
      <c r="AQ26" s="871"/>
      <c r="AR26" s="61"/>
      <c r="AS26" s="871"/>
      <c r="AT26" s="61"/>
      <c r="AU26" s="871"/>
      <c r="AV26" s="61"/>
      <c r="AW26" s="871"/>
      <c r="AX26" s="61"/>
      <c r="AY26" s="871"/>
      <c r="AZ26" s="61"/>
      <c r="BA26" s="871"/>
      <c r="BB26" s="61"/>
      <c r="BC26" s="871"/>
    </row>
    <row r="27" spans="1:55" s="20" customFormat="1" ht="12.75" customHeight="1">
      <c r="A27" s="1227" t="s">
        <v>976</v>
      </c>
      <c r="B27" s="1227" t="s">
        <v>204</v>
      </c>
      <c r="C27" s="1227" t="s">
        <v>977</v>
      </c>
      <c r="D27" s="13">
        <f t="shared" si="2"/>
        <v>19.0364</v>
      </c>
      <c r="E27" s="191">
        <f t="shared" si="3"/>
        <v>16.594683711205899</v>
      </c>
      <c r="F27" s="13">
        <v>18.2059</v>
      </c>
      <c r="G27" s="191">
        <v>16.845554572968101</v>
      </c>
      <c r="H27" s="13">
        <v>16.6753</v>
      </c>
      <c r="I27" s="191">
        <v>16.859510293667903</v>
      </c>
      <c r="J27" s="13">
        <v>21.483400000000003</v>
      </c>
      <c r="K27" s="191">
        <v>17.524840667678298</v>
      </c>
      <c r="L27" s="13">
        <v>29.5608</v>
      </c>
      <c r="M27" s="191">
        <v>16.7237001366675</v>
      </c>
      <c r="N27" s="13">
        <v>21.3748</v>
      </c>
      <c r="O27" s="191">
        <v>16.854427456631196</v>
      </c>
      <c r="P27" s="13">
        <v>16.903300000000002</v>
      </c>
      <c r="Q27" s="191">
        <v>17.866349115261499</v>
      </c>
      <c r="R27" s="13">
        <v>22.3232</v>
      </c>
      <c r="S27" s="191">
        <v>16.964969045656503</v>
      </c>
      <c r="T27" s="13">
        <v>15.742700000000003</v>
      </c>
      <c r="U27" s="191">
        <v>18.086098064499701</v>
      </c>
      <c r="V27" s="13">
        <v>7.8587999999999996</v>
      </c>
      <c r="W27" s="191">
        <v>20.323844352827397</v>
      </c>
      <c r="X27" s="13">
        <v>9.9161999999999999</v>
      </c>
      <c r="Y27" s="191">
        <v>18.165999778140797</v>
      </c>
      <c r="Z27" s="13">
        <v>16.868000000000002</v>
      </c>
      <c r="AA27" s="191">
        <v>16.383081041024401</v>
      </c>
      <c r="AB27" s="13">
        <v>19.0364</v>
      </c>
      <c r="AC27" s="191">
        <v>16.594683711205899</v>
      </c>
      <c r="AD27" s="13"/>
      <c r="AE27" s="191"/>
      <c r="AF27" s="13">
        <v>21.4587</v>
      </c>
      <c r="AG27" s="191">
        <v>16.6712173617228</v>
      </c>
      <c r="AH27" s="13">
        <v>23.950599999999998</v>
      </c>
      <c r="AI27" s="191">
        <v>14.493408348851398</v>
      </c>
      <c r="AJ27" s="13">
        <v>21.966899999999999</v>
      </c>
      <c r="AK27" s="191">
        <v>15.042122238458798</v>
      </c>
      <c r="AL27" s="13">
        <v>14.887499999999999</v>
      </c>
      <c r="AM27" s="191">
        <v>16.246364399664099</v>
      </c>
      <c r="AN27" s="13">
        <v>43.502600000000001</v>
      </c>
      <c r="AO27" s="191">
        <v>9.7304049643009805</v>
      </c>
      <c r="AP27" s="13"/>
      <c r="AQ27" s="191"/>
      <c r="AR27" s="13"/>
      <c r="AS27" s="191"/>
      <c r="AT27" s="13"/>
      <c r="AU27" s="191"/>
      <c r="AV27" s="13"/>
      <c r="AW27" s="191"/>
      <c r="AX27" s="13"/>
      <c r="AY27" s="191"/>
      <c r="AZ27" s="13"/>
      <c r="BA27" s="191"/>
      <c r="BB27" s="13"/>
      <c r="BC27" s="191"/>
    </row>
    <row r="28" spans="1:55" s="20" customFormat="1" ht="12.75" customHeight="1">
      <c r="A28" s="1228" t="s">
        <v>978</v>
      </c>
      <c r="B28" s="1228" t="s">
        <v>125</v>
      </c>
      <c r="C28" s="1228" t="s">
        <v>939</v>
      </c>
      <c r="D28" s="13">
        <f t="shared" si="2"/>
        <v>56.841100000000004</v>
      </c>
      <c r="E28" s="191">
        <f t="shared" si="3"/>
        <v>20.501481392865397</v>
      </c>
      <c r="F28" s="13">
        <v>85.451000000000008</v>
      </c>
      <c r="G28" s="191">
        <v>23.229024072275301</v>
      </c>
      <c r="H28" s="13">
        <v>99.743499999999997</v>
      </c>
      <c r="I28" s="191">
        <v>23.209844430965401</v>
      </c>
      <c r="J28" s="13">
        <v>92.676200000000009</v>
      </c>
      <c r="K28" s="191">
        <v>23.967792335033199</v>
      </c>
      <c r="L28" s="13">
        <v>70.628100000000003</v>
      </c>
      <c r="M28" s="191">
        <v>23.674436633577901</v>
      </c>
      <c r="N28" s="13">
        <v>65.727800000000002</v>
      </c>
      <c r="O28" s="191">
        <v>23.417650917876493</v>
      </c>
      <c r="P28" s="13">
        <v>47.9542</v>
      </c>
      <c r="Q28" s="191">
        <v>23.416404652772897</v>
      </c>
      <c r="R28" s="13">
        <v>67.341499999999996</v>
      </c>
      <c r="S28" s="191">
        <v>23.118181121596603</v>
      </c>
      <c r="T28" s="13">
        <v>77.557699999999997</v>
      </c>
      <c r="U28" s="191">
        <v>22.0993107583128</v>
      </c>
      <c r="V28" s="13">
        <v>69.618400000000008</v>
      </c>
      <c r="W28" s="191">
        <v>23.173203635820396</v>
      </c>
      <c r="X28" s="13">
        <v>81.181600000000003</v>
      </c>
      <c r="Y28" s="191">
        <v>21.610468074046299</v>
      </c>
      <c r="Z28" s="13">
        <v>70.706500000000005</v>
      </c>
      <c r="AA28" s="191">
        <v>22.430396512343297</v>
      </c>
      <c r="AB28" s="13">
        <v>56.841100000000004</v>
      </c>
      <c r="AC28" s="191">
        <v>20.501481392865397</v>
      </c>
      <c r="AD28" s="13"/>
      <c r="AE28" s="191"/>
      <c r="AF28" s="13">
        <v>99.104800000000012</v>
      </c>
      <c r="AG28" s="191">
        <v>17.782308495653101</v>
      </c>
      <c r="AH28" s="13">
        <v>146.3015</v>
      </c>
      <c r="AI28" s="191">
        <v>16.703112073355399</v>
      </c>
      <c r="AJ28" s="13">
        <v>141.40520000000001</v>
      </c>
      <c r="AK28" s="191">
        <v>17.737085531508001</v>
      </c>
      <c r="AL28" s="13">
        <v>106.72110000000001</v>
      </c>
      <c r="AM28" s="191">
        <v>18.627985899695599</v>
      </c>
      <c r="AN28" s="13">
        <v>76.40270000000001</v>
      </c>
      <c r="AO28" s="191">
        <v>20.050035954226697</v>
      </c>
      <c r="AP28" s="13"/>
      <c r="AQ28" s="191"/>
      <c r="AR28" s="13"/>
      <c r="AS28" s="191"/>
      <c r="AT28" s="13"/>
      <c r="AU28" s="191"/>
      <c r="AV28" s="13"/>
      <c r="AW28" s="191"/>
      <c r="AX28" s="13"/>
      <c r="AY28" s="191"/>
      <c r="AZ28" s="13"/>
      <c r="BA28" s="191"/>
      <c r="BB28" s="13"/>
      <c r="BC28" s="191"/>
    </row>
    <row r="29" spans="1:55" s="20" customFormat="1" ht="12.75" customHeight="1">
      <c r="A29" s="1227" t="s">
        <v>4909</v>
      </c>
      <c r="B29" s="1227" t="s">
        <v>4909</v>
      </c>
      <c r="C29" s="1227" t="s">
        <v>4911</v>
      </c>
      <c r="D29" s="13">
        <f t="shared" si="2"/>
        <v>1.0583</v>
      </c>
      <c r="E29" s="191">
        <f t="shared" si="3"/>
        <v>24.948282150618898</v>
      </c>
      <c r="F29" s="13">
        <v>1.1485000000000001</v>
      </c>
      <c r="G29" s="191">
        <v>23.1681036134088</v>
      </c>
      <c r="H29" s="13">
        <v>1.6362999999999999</v>
      </c>
      <c r="I29" s="191">
        <v>23.367361119599099</v>
      </c>
      <c r="J29" s="13">
        <v>0.85430000000000006</v>
      </c>
      <c r="K29" s="191">
        <v>29.368938312068398</v>
      </c>
      <c r="L29" s="13">
        <v>1.0431000000000001</v>
      </c>
      <c r="M29" s="191">
        <v>25.344364873933497</v>
      </c>
      <c r="N29" s="13">
        <v>1.6045000000000003</v>
      </c>
      <c r="O29" s="191">
        <v>23.126296665627898</v>
      </c>
      <c r="P29" s="13">
        <v>2.4750000000000001</v>
      </c>
      <c r="Q29" s="191">
        <v>19.179816565656598</v>
      </c>
      <c r="R29" s="13">
        <v>2.1052</v>
      </c>
      <c r="S29" s="191">
        <v>21.575951928557899</v>
      </c>
      <c r="T29" s="13">
        <v>1.0706</v>
      </c>
      <c r="U29" s="191">
        <v>26.118561554268602</v>
      </c>
      <c r="V29" s="13">
        <v>1.7109000000000001</v>
      </c>
      <c r="W29" s="191">
        <v>20.779440060786698</v>
      </c>
      <c r="X29" s="13">
        <v>0.91480000000000006</v>
      </c>
      <c r="Y29" s="191">
        <v>26.805251421075599</v>
      </c>
      <c r="Z29" s="13">
        <v>1.1492</v>
      </c>
      <c r="AA29" s="191">
        <v>25.201860424643201</v>
      </c>
      <c r="AB29" s="13">
        <v>1.0583</v>
      </c>
      <c r="AC29" s="191">
        <v>24.948282150618898</v>
      </c>
      <c r="AD29" s="13"/>
      <c r="AE29" s="191"/>
      <c r="AF29" s="13">
        <v>1.0341</v>
      </c>
      <c r="AG29" s="191">
        <v>27.130381974664001</v>
      </c>
      <c r="AH29" s="13">
        <v>3.3974000000000002</v>
      </c>
      <c r="AI29" s="191">
        <v>16.550436510272597</v>
      </c>
      <c r="AJ29" s="13">
        <v>1.7921</v>
      </c>
      <c r="AK29" s="191">
        <v>21.965914848501797</v>
      </c>
      <c r="AL29" s="13">
        <v>1.8121</v>
      </c>
      <c r="AM29" s="191">
        <v>17.517255118370997</v>
      </c>
      <c r="AN29" s="13">
        <v>1.8248</v>
      </c>
      <c r="AO29" s="191">
        <v>19.984526523454598</v>
      </c>
      <c r="AP29" s="13"/>
      <c r="AQ29" s="191"/>
      <c r="AR29" s="13"/>
      <c r="AS29" s="191"/>
      <c r="AT29" s="13"/>
      <c r="AU29" s="191"/>
      <c r="AV29" s="13"/>
      <c r="AW29" s="191"/>
      <c r="AX29" s="13"/>
      <c r="AY29" s="191"/>
      <c r="AZ29" s="13"/>
      <c r="BA29" s="191"/>
      <c r="BB29" s="13"/>
      <c r="BC29" s="191"/>
    </row>
    <row r="30" spans="1:55" s="20" customFormat="1" ht="12.75" customHeight="1">
      <c r="A30" s="1227" t="s">
        <v>4910</v>
      </c>
      <c r="B30" s="1227" t="s">
        <v>103</v>
      </c>
      <c r="C30" s="1227" t="s">
        <v>5005</v>
      </c>
      <c r="D30" s="191" t="str">
        <f t="shared" si="2"/>
        <v>-</v>
      </c>
      <c r="E30" s="191" t="str">
        <f t="shared" si="3"/>
        <v>-</v>
      </c>
      <c r="F30" s="191" t="s">
        <v>11</v>
      </c>
      <c r="G30" s="191" t="s">
        <v>11</v>
      </c>
      <c r="H30" s="191" t="s">
        <v>11</v>
      </c>
      <c r="I30" s="191" t="s">
        <v>11</v>
      </c>
      <c r="J30" s="191" t="s">
        <v>11</v>
      </c>
      <c r="K30" s="191" t="s">
        <v>11</v>
      </c>
      <c r="L30" s="191" t="s">
        <v>11</v>
      </c>
      <c r="M30" s="191" t="s">
        <v>11</v>
      </c>
      <c r="N30" s="191" t="s">
        <v>11</v>
      </c>
      <c r="O30" s="191" t="s">
        <v>11</v>
      </c>
      <c r="P30" s="191" t="s">
        <v>11</v>
      </c>
      <c r="Q30" s="191" t="s">
        <v>11</v>
      </c>
      <c r="R30" s="191" t="s">
        <v>11</v>
      </c>
      <c r="S30" s="191" t="s">
        <v>11</v>
      </c>
      <c r="T30" s="191" t="s">
        <v>11</v>
      </c>
      <c r="U30" s="191" t="s">
        <v>11</v>
      </c>
      <c r="V30" s="191" t="s">
        <v>11</v>
      </c>
      <c r="W30" s="191" t="s">
        <v>11</v>
      </c>
      <c r="X30" s="191" t="s">
        <v>11</v>
      </c>
      <c r="Y30" s="191" t="s">
        <v>11</v>
      </c>
      <c r="Z30" s="191">
        <v>2.1000000000000003E-3</v>
      </c>
      <c r="AA30" s="191">
        <v>32</v>
      </c>
      <c r="AB30" s="191" t="s">
        <v>11</v>
      </c>
      <c r="AC30" s="191" t="s">
        <v>11</v>
      </c>
      <c r="AD30" s="191"/>
      <c r="AE30" s="191"/>
      <c r="AF30" s="191">
        <v>1.1500000000000001</v>
      </c>
      <c r="AG30" s="191">
        <v>26</v>
      </c>
      <c r="AH30" s="191">
        <v>1.1500000000000001</v>
      </c>
      <c r="AI30" s="191">
        <v>26</v>
      </c>
      <c r="AJ30" s="191">
        <v>3.0000000000000001E-3</v>
      </c>
      <c r="AK30" s="191">
        <v>31</v>
      </c>
      <c r="AL30" s="191">
        <v>1.5E-3</v>
      </c>
      <c r="AM30" s="191">
        <v>31</v>
      </c>
      <c r="AN30" s="191">
        <v>0</v>
      </c>
      <c r="AO30" s="191">
        <v>0</v>
      </c>
      <c r="AP30" s="191"/>
      <c r="AQ30" s="191"/>
      <c r="AR30" s="191"/>
      <c r="AS30" s="191"/>
      <c r="AT30" s="191"/>
      <c r="AU30" s="191"/>
      <c r="AV30" s="191"/>
      <c r="AW30" s="191"/>
      <c r="AX30" s="191"/>
      <c r="AY30" s="191"/>
      <c r="AZ30" s="191"/>
      <c r="BA30" s="191"/>
      <c r="BB30" s="191"/>
      <c r="BC30" s="191"/>
    </row>
    <row r="31" spans="1:55" s="20" customFormat="1" ht="12.75" customHeight="1">
      <c r="A31" s="1227" t="s">
        <v>980</v>
      </c>
      <c r="B31" s="1227" t="s">
        <v>205</v>
      </c>
      <c r="C31" s="1227" t="s">
        <v>981</v>
      </c>
      <c r="D31" s="13">
        <f t="shared" si="2"/>
        <v>583.96220000000005</v>
      </c>
      <c r="E31" s="191">
        <f t="shared" si="3"/>
        <v>13.372194350935699</v>
      </c>
      <c r="F31" s="13">
        <v>516.93619999999999</v>
      </c>
      <c r="G31" s="191">
        <v>14.158836078804299</v>
      </c>
      <c r="H31" s="13">
        <v>846.83750000000009</v>
      </c>
      <c r="I31" s="191">
        <v>13.969807921826801</v>
      </c>
      <c r="J31" s="13">
        <v>796.31590000000006</v>
      </c>
      <c r="K31" s="191">
        <v>13.865907814976399</v>
      </c>
      <c r="L31" s="13">
        <v>935.41930000000002</v>
      </c>
      <c r="M31" s="191">
        <v>12.237624513413401</v>
      </c>
      <c r="N31" s="13">
        <v>550.06740000000002</v>
      </c>
      <c r="O31" s="191">
        <v>13.9118805386394</v>
      </c>
      <c r="P31" s="13">
        <v>757.22880000000009</v>
      </c>
      <c r="Q31" s="191">
        <v>13.135042724206999</v>
      </c>
      <c r="R31" s="13">
        <v>596.91920000000005</v>
      </c>
      <c r="S31" s="191">
        <v>13.827535681546202</v>
      </c>
      <c r="T31" s="13">
        <v>656.42570000000012</v>
      </c>
      <c r="U31" s="191">
        <v>13.481305171323999</v>
      </c>
      <c r="V31" s="13">
        <v>511.95260000000002</v>
      </c>
      <c r="W31" s="191">
        <v>13.325106066460101</v>
      </c>
      <c r="X31" s="13">
        <v>526.22469999999998</v>
      </c>
      <c r="Y31" s="191">
        <v>13.241642102698698</v>
      </c>
      <c r="Z31" s="13">
        <v>545.39010000000007</v>
      </c>
      <c r="AA31" s="191">
        <v>13.450969064161599</v>
      </c>
      <c r="AB31" s="13">
        <v>583.96220000000005</v>
      </c>
      <c r="AC31" s="191">
        <v>13.372194350935699</v>
      </c>
      <c r="AD31" s="13"/>
      <c r="AE31" s="191"/>
      <c r="AF31" s="13">
        <v>604.60390000000007</v>
      </c>
      <c r="AG31" s="191">
        <v>13.3251189481245</v>
      </c>
      <c r="AH31" s="13">
        <v>708.33440000000007</v>
      </c>
      <c r="AI31" s="191">
        <v>13.460423274656698</v>
      </c>
      <c r="AJ31" s="13">
        <v>881.1558</v>
      </c>
      <c r="AK31" s="191">
        <v>13.211353367928801</v>
      </c>
      <c r="AL31" s="13">
        <v>965.08930000000009</v>
      </c>
      <c r="AM31" s="191">
        <v>13.131548640110299</v>
      </c>
      <c r="AN31" s="13">
        <v>955.01460000000009</v>
      </c>
      <c r="AO31" s="191">
        <v>6.6089539196573499</v>
      </c>
      <c r="AP31" s="13"/>
      <c r="AQ31" s="191"/>
      <c r="AR31" s="13"/>
      <c r="AS31" s="191"/>
      <c r="AT31" s="13"/>
      <c r="AU31" s="191"/>
      <c r="AV31" s="13"/>
      <c r="AW31" s="191"/>
      <c r="AX31" s="13"/>
      <c r="AY31" s="191"/>
      <c r="AZ31" s="13"/>
      <c r="BA31" s="191"/>
      <c r="BB31" s="13"/>
      <c r="BC31" s="191"/>
    </row>
    <row r="32" spans="1:55" s="20" customFormat="1" ht="12.75" customHeight="1">
      <c r="A32" s="1227" t="s">
        <v>982</v>
      </c>
      <c r="B32" s="1227" t="s">
        <v>206</v>
      </c>
      <c r="C32" s="1227" t="s">
        <v>983</v>
      </c>
      <c r="D32" s="13">
        <f t="shared" si="2"/>
        <v>3.78E-2</v>
      </c>
      <c r="E32" s="191">
        <f t="shared" si="3"/>
        <v>9.3689417989417993</v>
      </c>
      <c r="F32" s="13">
        <v>6.9600000000000009E-2</v>
      </c>
      <c r="G32" s="191">
        <v>28.918304597701098</v>
      </c>
      <c r="H32" s="13">
        <v>3.2199999999999999E-2</v>
      </c>
      <c r="I32" s="191">
        <v>27.806304347826099</v>
      </c>
      <c r="J32" s="13">
        <v>9.8600000000000007E-2</v>
      </c>
      <c r="K32" s="191">
        <v>19.697707910750498</v>
      </c>
      <c r="L32" s="13">
        <v>9.820000000000001E-2</v>
      </c>
      <c r="M32" s="191">
        <v>23.364266802444</v>
      </c>
      <c r="N32" s="13">
        <v>4.8999999999999998E-3</v>
      </c>
      <c r="O32" s="191">
        <v>30.96</v>
      </c>
      <c r="P32" s="13">
        <v>2.58E-2</v>
      </c>
      <c r="Q32" s="191">
        <v>33</v>
      </c>
      <c r="R32" s="13">
        <v>2.0300000000000002E-2</v>
      </c>
      <c r="S32" s="191">
        <v>22.699507389162601</v>
      </c>
      <c r="T32" s="13">
        <v>0.11990000000000001</v>
      </c>
      <c r="U32" s="191">
        <v>29.663327773144303</v>
      </c>
      <c r="V32" s="13">
        <v>3.6799999999999999E-2</v>
      </c>
      <c r="W32" s="191">
        <v>33.270000000000003</v>
      </c>
      <c r="X32" s="13" t="s">
        <v>11</v>
      </c>
      <c r="Y32" s="191" t="s">
        <v>11</v>
      </c>
      <c r="Z32" s="13">
        <v>5.4100000000000002E-2</v>
      </c>
      <c r="AA32" s="191">
        <v>20</v>
      </c>
      <c r="AB32" s="13">
        <v>3.78E-2</v>
      </c>
      <c r="AC32" s="191">
        <v>9.3689417989417993</v>
      </c>
      <c r="AD32" s="13"/>
      <c r="AE32" s="191"/>
      <c r="AF32" s="13">
        <v>21.32</v>
      </c>
      <c r="AG32" s="191">
        <v>10.003402157598501</v>
      </c>
      <c r="AH32" s="13">
        <v>3.8700000000000005E-2</v>
      </c>
      <c r="AI32" s="191">
        <v>27.171679586563297</v>
      </c>
      <c r="AJ32" s="13">
        <v>4.1009000000000002</v>
      </c>
      <c r="AK32" s="191">
        <v>10.1827462264381</v>
      </c>
      <c r="AL32" s="13">
        <v>8.4000000000000012E-3</v>
      </c>
      <c r="AM32" s="191">
        <v>35.36</v>
      </c>
      <c r="AN32" s="13">
        <v>8.0999999999999996E-3</v>
      </c>
      <c r="AO32" s="191">
        <v>30.49</v>
      </c>
      <c r="AP32" s="13"/>
      <c r="AQ32" s="191"/>
      <c r="AR32" s="13"/>
      <c r="AS32" s="191"/>
      <c r="AT32" s="13"/>
      <c r="AU32" s="191"/>
      <c r="AV32" s="13"/>
      <c r="AW32" s="191"/>
      <c r="AX32" s="13"/>
      <c r="AY32" s="191"/>
      <c r="AZ32" s="13"/>
      <c r="BA32" s="191"/>
      <c r="BB32" s="13"/>
      <c r="BC32" s="191"/>
    </row>
    <row r="33" spans="1:55" s="20" customFormat="1" ht="12.75" customHeight="1">
      <c r="A33" s="1227" t="s">
        <v>984</v>
      </c>
      <c r="B33" s="1227" t="s">
        <v>141</v>
      </c>
      <c r="C33" s="1227" t="s">
        <v>985</v>
      </c>
      <c r="D33" s="13">
        <f t="shared" si="2"/>
        <v>2.1289000000000002</v>
      </c>
      <c r="E33" s="191">
        <f t="shared" si="3"/>
        <v>18.406616092817902</v>
      </c>
      <c r="F33" s="13">
        <v>1.6798000000000002</v>
      </c>
      <c r="G33" s="191">
        <v>32.795854863674194</v>
      </c>
      <c r="H33" s="13">
        <v>1.6685000000000003</v>
      </c>
      <c r="I33" s="191">
        <v>25.453379682349397</v>
      </c>
      <c r="J33" s="13">
        <v>3.3229000000000002</v>
      </c>
      <c r="K33" s="191">
        <v>23.671833037407101</v>
      </c>
      <c r="L33" s="13">
        <v>3.9744000000000002</v>
      </c>
      <c r="M33" s="191">
        <v>20.470771437198099</v>
      </c>
      <c r="N33" s="13">
        <v>3.0687000000000002</v>
      </c>
      <c r="O33" s="191">
        <v>24.840178577247698</v>
      </c>
      <c r="P33" s="13">
        <v>1.5744999999999998</v>
      </c>
      <c r="Q33" s="191">
        <v>28.979194664973001</v>
      </c>
      <c r="R33" s="13">
        <v>4.6459000000000001</v>
      </c>
      <c r="S33" s="191">
        <v>22.639772702813204</v>
      </c>
      <c r="T33" s="13">
        <v>2.1804999999999999</v>
      </c>
      <c r="U33" s="191">
        <v>23.432212795230498</v>
      </c>
      <c r="V33" s="13">
        <v>1.7906000000000004</v>
      </c>
      <c r="W33" s="191">
        <v>27.144361666480499</v>
      </c>
      <c r="X33" s="13">
        <v>2.5864000000000003</v>
      </c>
      <c r="Y33" s="191">
        <v>19.613182415712998</v>
      </c>
      <c r="Z33" s="13">
        <v>2.1701000000000001</v>
      </c>
      <c r="AA33" s="191">
        <v>20.945464264319597</v>
      </c>
      <c r="AB33" s="13">
        <v>2.1289000000000002</v>
      </c>
      <c r="AC33" s="191">
        <v>18.406616092817902</v>
      </c>
      <c r="AD33" s="13"/>
      <c r="AE33" s="191"/>
      <c r="AF33" s="13">
        <v>2.9125000000000001</v>
      </c>
      <c r="AG33" s="191">
        <v>18.7139313304721</v>
      </c>
      <c r="AH33" s="13">
        <v>3.1453000000000002</v>
      </c>
      <c r="AI33" s="191">
        <v>19.993324643118299</v>
      </c>
      <c r="AJ33" s="13">
        <v>8.7626000000000008</v>
      </c>
      <c r="AK33" s="191">
        <v>19.171107091502499</v>
      </c>
      <c r="AL33" s="13">
        <v>5.1353</v>
      </c>
      <c r="AM33" s="191">
        <v>12.1709491168968</v>
      </c>
      <c r="AN33" s="13">
        <v>5.319300000000001</v>
      </c>
      <c r="AO33" s="191">
        <v>19.119993044197503</v>
      </c>
      <c r="AP33" s="13"/>
      <c r="AQ33" s="191"/>
      <c r="AR33" s="13"/>
      <c r="AS33" s="191"/>
      <c r="AT33" s="13"/>
      <c r="AU33" s="191"/>
      <c r="AV33" s="13"/>
      <c r="AW33" s="191"/>
      <c r="AX33" s="13"/>
      <c r="AY33" s="191"/>
      <c r="AZ33" s="13"/>
      <c r="BA33" s="191"/>
      <c r="BB33" s="13"/>
      <c r="BC33" s="191"/>
    </row>
    <row r="34" spans="1:55" s="20" customFormat="1" ht="12.75" customHeight="1">
      <c r="A34" s="1227" t="s">
        <v>986</v>
      </c>
      <c r="B34" s="1227" t="s">
        <v>207</v>
      </c>
      <c r="C34" s="1227" t="s">
        <v>987</v>
      </c>
      <c r="D34" s="13">
        <f t="shared" si="2"/>
        <v>2.9036</v>
      </c>
      <c r="E34" s="191">
        <f t="shared" si="3"/>
        <v>14.940431877669099</v>
      </c>
      <c r="F34" s="13">
        <v>2.1653000000000002</v>
      </c>
      <c r="G34" s="191">
        <v>10.0128896688681</v>
      </c>
      <c r="H34" s="13">
        <v>1.3913</v>
      </c>
      <c r="I34" s="191">
        <v>22.273598792496202</v>
      </c>
      <c r="J34" s="13">
        <v>1.2835000000000003</v>
      </c>
      <c r="K34" s="191">
        <v>20.3368648227503</v>
      </c>
      <c r="L34" s="13">
        <v>1.4907000000000001</v>
      </c>
      <c r="M34" s="191">
        <v>21.734907090628599</v>
      </c>
      <c r="N34" s="13">
        <v>1.4332</v>
      </c>
      <c r="O34" s="191">
        <v>21.143651967624898</v>
      </c>
      <c r="P34" s="13">
        <v>1.4101000000000001</v>
      </c>
      <c r="Q34" s="191">
        <v>22.668242677824299</v>
      </c>
      <c r="R34" s="13">
        <v>1.5917000000000001</v>
      </c>
      <c r="S34" s="191">
        <v>17.802195765533696</v>
      </c>
      <c r="T34" s="13">
        <v>6.5279000000000007</v>
      </c>
      <c r="U34" s="191">
        <v>16.8007870831355</v>
      </c>
      <c r="V34" s="13">
        <v>5.8479999999999999</v>
      </c>
      <c r="W34" s="191">
        <v>16.1473741450068</v>
      </c>
      <c r="X34" s="13">
        <v>2.9329000000000001</v>
      </c>
      <c r="Y34" s="191">
        <v>19.217857069794398</v>
      </c>
      <c r="Z34" s="13">
        <v>2.4883000000000002</v>
      </c>
      <c r="AA34" s="191">
        <v>22.241798014708802</v>
      </c>
      <c r="AB34" s="13">
        <v>2.9036</v>
      </c>
      <c r="AC34" s="191">
        <v>14.940431877669099</v>
      </c>
      <c r="AD34" s="13"/>
      <c r="AE34" s="191"/>
      <c r="AF34" s="13">
        <v>4.5921000000000003</v>
      </c>
      <c r="AG34" s="191">
        <v>17.722466845234202</v>
      </c>
      <c r="AH34" s="13">
        <v>2.3343000000000003</v>
      </c>
      <c r="AI34" s="191">
        <v>16.222094846420799</v>
      </c>
      <c r="AJ34" s="13">
        <v>1.9983000000000002</v>
      </c>
      <c r="AK34" s="191">
        <v>22.444442776359903</v>
      </c>
      <c r="AL34" s="13">
        <v>2.1107</v>
      </c>
      <c r="AM34" s="191">
        <v>20.349450419292197</v>
      </c>
      <c r="AN34" s="13">
        <v>13.805399999999999</v>
      </c>
      <c r="AO34" s="191">
        <v>11.040473148188399</v>
      </c>
      <c r="AP34" s="13"/>
      <c r="AQ34" s="191"/>
      <c r="AR34" s="13"/>
      <c r="AS34" s="191"/>
      <c r="AT34" s="13"/>
      <c r="AU34" s="191"/>
      <c r="AV34" s="13"/>
      <c r="AW34" s="191"/>
      <c r="AX34" s="13"/>
      <c r="AY34" s="191"/>
      <c r="AZ34" s="13"/>
      <c r="BA34" s="191"/>
      <c r="BB34" s="13"/>
      <c r="BC34" s="191"/>
    </row>
    <row r="35" spans="1:55" s="20" customFormat="1" ht="12.75" customHeight="1">
      <c r="A35" s="1229" t="s">
        <v>988</v>
      </c>
      <c r="B35" s="1229" t="s">
        <v>208</v>
      </c>
      <c r="C35" s="1229" t="s">
        <v>989</v>
      </c>
      <c r="D35" s="13">
        <f t="shared" si="2"/>
        <v>466.32730000000004</v>
      </c>
      <c r="E35" s="191">
        <f t="shared" si="3"/>
        <v>29.362331619872997</v>
      </c>
      <c r="F35" s="13">
        <v>298.31880000000001</v>
      </c>
      <c r="G35" s="191">
        <v>30.341792827002497</v>
      </c>
      <c r="H35" s="13">
        <v>314.55560000000003</v>
      </c>
      <c r="I35" s="191">
        <v>30.055240625186798</v>
      </c>
      <c r="J35" s="13">
        <v>339.26739999999995</v>
      </c>
      <c r="K35" s="191">
        <v>29.931578887331899</v>
      </c>
      <c r="L35" s="13">
        <v>357.5872</v>
      </c>
      <c r="M35" s="191">
        <v>29.922095072194999</v>
      </c>
      <c r="N35" s="13">
        <v>402.73880000000003</v>
      </c>
      <c r="O35" s="191">
        <v>29.913437155794298</v>
      </c>
      <c r="P35" s="13">
        <v>381.06420000000003</v>
      </c>
      <c r="Q35" s="191">
        <v>29.4249409390859</v>
      </c>
      <c r="R35" s="13">
        <v>439.41650000000004</v>
      </c>
      <c r="S35" s="191">
        <v>29.063539889831201</v>
      </c>
      <c r="T35" s="13">
        <v>434.20359999999999</v>
      </c>
      <c r="U35" s="191">
        <v>29.3207468247615</v>
      </c>
      <c r="V35" s="13">
        <v>456.44640000000004</v>
      </c>
      <c r="W35" s="191">
        <v>29.569442381405597</v>
      </c>
      <c r="X35" s="13">
        <v>485.74200000000002</v>
      </c>
      <c r="Y35" s="191">
        <v>29.535715344771504</v>
      </c>
      <c r="Z35" s="13">
        <v>486.57840000000004</v>
      </c>
      <c r="AA35" s="191">
        <v>29.488926573806001</v>
      </c>
      <c r="AB35" s="13">
        <v>466.32730000000004</v>
      </c>
      <c r="AC35" s="191">
        <v>29.362331619872997</v>
      </c>
      <c r="AD35" s="13"/>
      <c r="AE35" s="191"/>
      <c r="AF35" s="13">
        <v>508.65650000000011</v>
      </c>
      <c r="AG35" s="191">
        <v>28.948490236534898</v>
      </c>
      <c r="AH35" s="13">
        <v>495.36300000000006</v>
      </c>
      <c r="AI35" s="191">
        <v>28.943032501418198</v>
      </c>
      <c r="AJ35" s="13">
        <v>519.07950000000005</v>
      </c>
      <c r="AK35" s="191">
        <v>28.957493697978798</v>
      </c>
      <c r="AL35" s="13">
        <v>517.12040000000002</v>
      </c>
      <c r="AM35" s="191">
        <v>28.9471622411338</v>
      </c>
      <c r="AN35" s="13">
        <v>543.49270000000001</v>
      </c>
      <c r="AO35" s="191">
        <v>28.977104632684096</v>
      </c>
      <c r="AP35" s="13"/>
      <c r="AQ35" s="191"/>
      <c r="AR35" s="13"/>
      <c r="AS35" s="191"/>
      <c r="AT35" s="13"/>
      <c r="AU35" s="191"/>
      <c r="AV35" s="13"/>
      <c r="AW35" s="191"/>
      <c r="AX35" s="13"/>
      <c r="AY35" s="191"/>
      <c r="AZ35" s="13"/>
      <c r="BA35" s="191"/>
      <c r="BB35" s="13"/>
      <c r="BC35" s="191"/>
    </row>
    <row r="36" spans="1:55" s="20" customFormat="1" ht="12.75" customHeight="1">
      <c r="A36" s="1229" t="s">
        <v>5008</v>
      </c>
      <c r="B36" s="1229" t="s">
        <v>5006</v>
      </c>
      <c r="C36" s="1229" t="s">
        <v>5007</v>
      </c>
      <c r="D36" s="13">
        <f t="shared" si="2"/>
        <v>0.6925</v>
      </c>
      <c r="E36" s="191">
        <f t="shared" si="3"/>
        <v>26.361959566787</v>
      </c>
      <c r="F36" s="13">
        <v>5.6327000000000007</v>
      </c>
      <c r="G36" s="191">
        <v>17.3115791716228</v>
      </c>
      <c r="H36" s="13">
        <v>1.1826000000000001</v>
      </c>
      <c r="I36" s="191">
        <v>28.130334855403298</v>
      </c>
      <c r="J36" s="13">
        <v>1.2963999999999998</v>
      </c>
      <c r="K36" s="191">
        <v>27.7278278309164</v>
      </c>
      <c r="L36" s="13">
        <v>4.1325000000000003</v>
      </c>
      <c r="M36" s="191">
        <v>18.866610768300095</v>
      </c>
      <c r="N36" s="13">
        <v>1.3784000000000001</v>
      </c>
      <c r="O36" s="191">
        <v>27.3697148868253</v>
      </c>
      <c r="P36" s="13">
        <v>4.7164999999999999</v>
      </c>
      <c r="Q36" s="191">
        <v>28.772708152231498</v>
      </c>
      <c r="R36" s="13">
        <v>1.1549</v>
      </c>
      <c r="S36" s="191">
        <v>28.476294051432998</v>
      </c>
      <c r="T36" s="13">
        <v>5.7725</v>
      </c>
      <c r="U36" s="191">
        <v>18.827424859246399</v>
      </c>
      <c r="V36" s="13">
        <v>1.2435</v>
      </c>
      <c r="W36" s="191">
        <v>27.8673116204262</v>
      </c>
      <c r="X36" s="13">
        <v>1.0809</v>
      </c>
      <c r="Y36" s="191">
        <v>25.514318623369398</v>
      </c>
      <c r="Z36" s="13">
        <v>1.0022</v>
      </c>
      <c r="AA36" s="191">
        <v>25.634154859309497</v>
      </c>
      <c r="AB36" s="13">
        <v>0.6925</v>
      </c>
      <c r="AC36" s="191">
        <v>26.361959566787</v>
      </c>
      <c r="AD36" s="13"/>
      <c r="AE36" s="191"/>
      <c r="AF36" s="13">
        <v>1.4305000000000001</v>
      </c>
      <c r="AG36" s="191">
        <v>19.743422579517699</v>
      </c>
      <c r="AH36" s="13">
        <v>0.84900000000000009</v>
      </c>
      <c r="AI36" s="191">
        <v>24.1130494699647</v>
      </c>
      <c r="AJ36" s="13">
        <v>1.3802000000000001</v>
      </c>
      <c r="AK36" s="191">
        <v>26.139408781336002</v>
      </c>
      <c r="AL36" s="13">
        <v>3.3046000000000002</v>
      </c>
      <c r="AM36" s="191">
        <v>17.120475095321698</v>
      </c>
      <c r="AN36" s="13">
        <v>1.3568</v>
      </c>
      <c r="AO36" s="191">
        <v>20.6761342865566</v>
      </c>
      <c r="AP36" s="13"/>
      <c r="AQ36" s="191"/>
      <c r="AR36" s="13"/>
      <c r="AS36" s="191"/>
      <c r="AT36" s="13"/>
      <c r="AU36" s="191"/>
      <c r="AV36" s="13"/>
      <c r="AW36" s="191"/>
      <c r="AX36" s="13"/>
      <c r="AY36" s="191"/>
      <c r="AZ36" s="13"/>
      <c r="BA36" s="191"/>
      <c r="BB36" s="13"/>
      <c r="BC36" s="191"/>
    </row>
    <row r="37" spans="1:55" s="20" customFormat="1" ht="12.75" customHeight="1">
      <c r="A37" s="1229" t="s">
        <v>990</v>
      </c>
      <c r="B37" s="1229" t="s">
        <v>209</v>
      </c>
      <c r="C37" s="1229" t="s">
        <v>991</v>
      </c>
      <c r="D37" s="13">
        <f t="shared" si="2"/>
        <v>15.983500000000001</v>
      </c>
      <c r="E37" s="191">
        <f t="shared" si="3"/>
        <v>17.516876028404301</v>
      </c>
      <c r="F37" s="13">
        <v>10.335600000000001</v>
      </c>
      <c r="G37" s="191">
        <v>18.3304978907852</v>
      </c>
      <c r="H37" s="13">
        <v>10.331100000000001</v>
      </c>
      <c r="I37" s="191">
        <v>20.455467278411799</v>
      </c>
      <c r="J37" s="13">
        <v>9.1164000000000005</v>
      </c>
      <c r="K37" s="191">
        <v>24.5048409459875</v>
      </c>
      <c r="L37" s="13">
        <v>9.5045999999999999</v>
      </c>
      <c r="M37" s="191">
        <v>21.685570565831298</v>
      </c>
      <c r="N37" s="13">
        <v>11.416700000000001</v>
      </c>
      <c r="O37" s="191">
        <v>17.202090183678298</v>
      </c>
      <c r="P37" s="13">
        <v>8.4291999999999998</v>
      </c>
      <c r="Q37" s="191">
        <v>19.247609025767598</v>
      </c>
      <c r="R37" s="13">
        <v>55.122800000000005</v>
      </c>
      <c r="S37" s="191">
        <v>17.219868076367696</v>
      </c>
      <c r="T37" s="13">
        <v>8.6821000000000002</v>
      </c>
      <c r="U37" s="191">
        <v>22.075675009502302</v>
      </c>
      <c r="V37" s="13">
        <v>9.6522000000000006</v>
      </c>
      <c r="W37" s="191">
        <v>22.784563001181098</v>
      </c>
      <c r="X37" s="13">
        <v>14.969799999999999</v>
      </c>
      <c r="Y37" s="191">
        <v>20.9724689708613</v>
      </c>
      <c r="Z37" s="13">
        <v>12.150300000000001</v>
      </c>
      <c r="AA37" s="191">
        <v>22.638663489790396</v>
      </c>
      <c r="AB37" s="13">
        <v>15.983500000000001</v>
      </c>
      <c r="AC37" s="191">
        <v>17.516876028404301</v>
      </c>
      <c r="AD37" s="13"/>
      <c r="AE37" s="191"/>
      <c r="AF37" s="13">
        <v>14.067200000000003</v>
      </c>
      <c r="AG37" s="191">
        <v>14.977437514217502</v>
      </c>
      <c r="AH37" s="13">
        <v>16.3276</v>
      </c>
      <c r="AI37" s="191">
        <v>14.8058128567579</v>
      </c>
      <c r="AJ37" s="13">
        <v>35.207300000000004</v>
      </c>
      <c r="AK37" s="191">
        <v>15.182930869450399</v>
      </c>
      <c r="AL37" s="13">
        <v>35.396000000000001</v>
      </c>
      <c r="AM37" s="191">
        <v>13.519162984517999</v>
      </c>
      <c r="AN37" s="13">
        <v>75.348300000000009</v>
      </c>
      <c r="AO37" s="191">
        <v>12.227537874112603</v>
      </c>
      <c r="AP37" s="13"/>
      <c r="AQ37" s="191"/>
      <c r="AR37" s="13"/>
      <c r="AS37" s="191"/>
      <c r="AT37" s="13"/>
      <c r="AU37" s="191"/>
      <c r="AV37" s="13"/>
      <c r="AW37" s="191"/>
      <c r="AX37" s="13"/>
      <c r="AY37" s="191"/>
      <c r="AZ37" s="13"/>
      <c r="BA37" s="191"/>
      <c r="BB37" s="13"/>
      <c r="BC37" s="191"/>
    </row>
    <row r="38" spans="1:55" s="27" customFormat="1" ht="12.75" customHeight="1">
      <c r="A38" s="1226" t="s">
        <v>964</v>
      </c>
      <c r="B38" s="1226" t="s">
        <v>210</v>
      </c>
      <c r="C38" s="1226" t="s">
        <v>965</v>
      </c>
      <c r="D38" s="61">
        <f t="shared" si="2"/>
        <v>992.11740000000009</v>
      </c>
      <c r="E38" s="871">
        <f t="shared" si="3"/>
        <v>21.4266500254909</v>
      </c>
      <c r="F38" s="61">
        <v>776.9860000000001</v>
      </c>
      <c r="G38" s="871">
        <v>26.803053254498799</v>
      </c>
      <c r="H38" s="61">
        <v>954.56650000000013</v>
      </c>
      <c r="I38" s="871">
        <v>21.815144454576998</v>
      </c>
      <c r="J38" s="61">
        <v>912.4235000000001</v>
      </c>
      <c r="K38" s="871">
        <v>21.589364029970703</v>
      </c>
      <c r="L38" s="61">
        <v>673.52350000000001</v>
      </c>
      <c r="M38" s="871">
        <v>26.2599037464914</v>
      </c>
      <c r="N38" s="61">
        <v>795.00070000000005</v>
      </c>
      <c r="O38" s="871">
        <v>25.088633088121799</v>
      </c>
      <c r="P38" s="61">
        <v>816.79140000000018</v>
      </c>
      <c r="Q38" s="871">
        <v>25.139094548497901</v>
      </c>
      <c r="R38" s="61">
        <v>721.2056</v>
      </c>
      <c r="S38" s="871">
        <v>26.159585000449201</v>
      </c>
      <c r="T38" s="61">
        <v>699.07429999999988</v>
      </c>
      <c r="U38" s="871">
        <v>26.113626241159199</v>
      </c>
      <c r="V38" s="61">
        <v>743.33360000000005</v>
      </c>
      <c r="W38" s="871">
        <v>25.598913452856198</v>
      </c>
      <c r="X38" s="61">
        <v>663.78820000000007</v>
      </c>
      <c r="Y38" s="871">
        <v>24.847347587679295</v>
      </c>
      <c r="Z38" s="61">
        <v>764.93119999999999</v>
      </c>
      <c r="AA38" s="871">
        <v>22.474592006444496</v>
      </c>
      <c r="AB38" s="61">
        <v>992.11740000000009</v>
      </c>
      <c r="AC38" s="871">
        <v>21.4266500254909</v>
      </c>
      <c r="AD38" s="61"/>
      <c r="AE38" s="871"/>
      <c r="AF38" s="61">
        <v>1206.9573</v>
      </c>
      <c r="AG38" s="871">
        <v>20.745571057899095</v>
      </c>
      <c r="AH38" s="61">
        <v>1162.2338999999999</v>
      </c>
      <c r="AI38" s="871">
        <v>21.017959952811598</v>
      </c>
      <c r="AJ38" s="61">
        <v>1158.9391000000001</v>
      </c>
      <c r="AK38" s="871">
        <v>20.613544696179495</v>
      </c>
      <c r="AL38" s="61">
        <v>1111.1589000000001</v>
      </c>
      <c r="AM38" s="871">
        <v>20.477100213119801</v>
      </c>
      <c r="AN38" s="61">
        <v>926.91390000000001</v>
      </c>
      <c r="AO38" s="871">
        <v>22.467464764526699</v>
      </c>
      <c r="AP38" s="61"/>
      <c r="AQ38" s="871"/>
      <c r="AR38" s="61"/>
      <c r="AS38" s="871"/>
      <c r="AT38" s="61"/>
      <c r="AU38" s="871"/>
      <c r="AV38" s="61"/>
      <c r="AW38" s="871"/>
      <c r="AX38" s="61"/>
      <c r="AY38" s="871"/>
      <c r="AZ38" s="61"/>
      <c r="BA38" s="871"/>
      <c r="BB38" s="61"/>
      <c r="BC38" s="871"/>
    </row>
    <row r="39" spans="1:55" s="20" customFormat="1" ht="12.75" customHeight="1">
      <c r="A39" s="1227" t="s">
        <v>976</v>
      </c>
      <c r="B39" s="1227" t="s">
        <v>204</v>
      </c>
      <c r="C39" s="1227" t="s">
        <v>977</v>
      </c>
      <c r="D39" s="13">
        <f t="shared" si="2"/>
        <v>52.2926</v>
      </c>
      <c r="E39" s="191">
        <f t="shared" si="3"/>
        <v>12.9782514543167</v>
      </c>
      <c r="F39" s="13">
        <v>5.8167</v>
      </c>
      <c r="G39" s="191">
        <v>24.0960976154864</v>
      </c>
      <c r="H39" s="13">
        <v>39.6267</v>
      </c>
      <c r="I39" s="191">
        <v>15.7632839979105</v>
      </c>
      <c r="J39" s="13">
        <v>32.499600000000001</v>
      </c>
      <c r="K39" s="191">
        <v>15.273205147140299</v>
      </c>
      <c r="L39" s="13">
        <v>9.5414000000000012</v>
      </c>
      <c r="M39" s="191">
        <v>15.9638991133377</v>
      </c>
      <c r="N39" s="13">
        <v>5.9477000000000002</v>
      </c>
      <c r="O39" s="191">
        <v>21.356631470988802</v>
      </c>
      <c r="P39" s="13">
        <v>18.506</v>
      </c>
      <c r="Q39" s="191">
        <v>17.560338809034899</v>
      </c>
      <c r="R39" s="13">
        <v>5.3084000000000007</v>
      </c>
      <c r="S39" s="191">
        <v>26.013937532966597</v>
      </c>
      <c r="T39" s="13">
        <v>8.3155999999999999</v>
      </c>
      <c r="U39" s="191">
        <v>20.8896826446679</v>
      </c>
      <c r="V39" s="13">
        <v>38.318600000000004</v>
      </c>
      <c r="W39" s="191">
        <v>15.3391516652487</v>
      </c>
      <c r="X39" s="13">
        <v>37.4285</v>
      </c>
      <c r="Y39" s="191">
        <v>15.019239429846198</v>
      </c>
      <c r="Z39" s="13">
        <v>28.550900000000002</v>
      </c>
      <c r="AA39" s="191">
        <v>14.635858484320998</v>
      </c>
      <c r="AB39" s="13">
        <v>52.2926</v>
      </c>
      <c r="AC39" s="191">
        <v>12.9782514543167</v>
      </c>
      <c r="AD39" s="13"/>
      <c r="AE39" s="191"/>
      <c r="AF39" s="13">
        <v>52.074300000000001</v>
      </c>
      <c r="AG39" s="191">
        <v>12.3635723571896</v>
      </c>
      <c r="AH39" s="13">
        <v>35.816900000000004</v>
      </c>
      <c r="AI39" s="191">
        <v>11.981986771607799</v>
      </c>
      <c r="AJ39" s="13">
        <v>79.321899999999999</v>
      </c>
      <c r="AK39" s="191">
        <v>12.215302696985299</v>
      </c>
      <c r="AL39" s="13">
        <v>62.844399999999993</v>
      </c>
      <c r="AM39" s="191">
        <v>13.115582661303199</v>
      </c>
      <c r="AN39" s="13">
        <v>29.924900000000001</v>
      </c>
      <c r="AO39" s="191">
        <v>14.407361829112199</v>
      </c>
      <c r="AP39" s="13"/>
      <c r="AQ39" s="191"/>
      <c r="AR39" s="13"/>
      <c r="AS39" s="191"/>
      <c r="AT39" s="13"/>
      <c r="AU39" s="191"/>
      <c r="AV39" s="13"/>
      <c r="AW39" s="191"/>
      <c r="AX39" s="13"/>
      <c r="AY39" s="191"/>
      <c r="AZ39" s="13"/>
      <c r="BA39" s="191"/>
      <c r="BB39" s="13"/>
      <c r="BC39" s="191"/>
    </row>
    <row r="40" spans="1:55" s="20" customFormat="1" ht="12.75" customHeight="1">
      <c r="A40" s="1228" t="s">
        <v>978</v>
      </c>
      <c r="B40" s="1228" t="s">
        <v>125</v>
      </c>
      <c r="C40" s="1228" t="s">
        <v>939</v>
      </c>
      <c r="D40" s="13">
        <f t="shared" si="2"/>
        <v>437.74990000000003</v>
      </c>
      <c r="E40" s="191">
        <f t="shared" si="3"/>
        <v>19.195254255911898</v>
      </c>
      <c r="F40" s="13">
        <v>385.86780000000005</v>
      </c>
      <c r="G40" s="191">
        <v>25.333619550529999</v>
      </c>
      <c r="H40" s="13">
        <v>325.60040000000004</v>
      </c>
      <c r="I40" s="191">
        <v>25.554035084109202</v>
      </c>
      <c r="J40" s="13">
        <v>271.09039999999999</v>
      </c>
      <c r="K40" s="191">
        <v>25.550732655970094</v>
      </c>
      <c r="L40" s="13">
        <v>236.84360000000001</v>
      </c>
      <c r="M40" s="191">
        <v>25.2986146427431</v>
      </c>
      <c r="N40" s="13">
        <v>249.73750000000001</v>
      </c>
      <c r="O40" s="191">
        <v>25.148815724911195</v>
      </c>
      <c r="P40" s="13">
        <v>290.9042</v>
      </c>
      <c r="Q40" s="191">
        <v>24.623537422285398</v>
      </c>
      <c r="R40" s="13">
        <v>286.20660000000004</v>
      </c>
      <c r="S40" s="191">
        <v>25.0554070905423</v>
      </c>
      <c r="T40" s="13">
        <v>286.72840000000002</v>
      </c>
      <c r="U40" s="191">
        <v>24.506179353004406</v>
      </c>
      <c r="V40" s="13">
        <v>285.66470000000004</v>
      </c>
      <c r="W40" s="191">
        <v>24.477261352207698</v>
      </c>
      <c r="X40" s="13">
        <v>237.05450000000002</v>
      </c>
      <c r="Y40" s="191">
        <v>23.682475776667403</v>
      </c>
      <c r="Z40" s="13">
        <v>290.19450000000001</v>
      </c>
      <c r="AA40" s="191">
        <v>20.886911512795695</v>
      </c>
      <c r="AB40" s="13">
        <v>437.74990000000003</v>
      </c>
      <c r="AC40" s="191">
        <v>19.195254255911898</v>
      </c>
      <c r="AD40" s="13"/>
      <c r="AE40" s="191"/>
      <c r="AF40" s="13">
        <v>512.91050000000007</v>
      </c>
      <c r="AG40" s="191">
        <v>19.308736602194699</v>
      </c>
      <c r="AH40" s="13">
        <v>446.97910000000002</v>
      </c>
      <c r="AI40" s="191">
        <v>19.978785464465801</v>
      </c>
      <c r="AJ40" s="13">
        <v>340.88210000000004</v>
      </c>
      <c r="AK40" s="191">
        <v>21.180557832165402</v>
      </c>
      <c r="AL40" s="13">
        <v>314.25330000000002</v>
      </c>
      <c r="AM40" s="191">
        <v>20.827939493395903</v>
      </c>
      <c r="AN40" s="13">
        <v>318.90219999999999</v>
      </c>
      <c r="AO40" s="191">
        <v>20.625126687743101</v>
      </c>
      <c r="AP40" s="13"/>
      <c r="AQ40" s="191"/>
      <c r="AR40" s="13"/>
      <c r="AS40" s="191"/>
      <c r="AT40" s="13"/>
      <c r="AU40" s="191"/>
      <c r="AV40" s="13"/>
      <c r="AW40" s="191"/>
      <c r="AX40" s="13"/>
      <c r="AY40" s="191"/>
      <c r="AZ40" s="13"/>
      <c r="BA40" s="191"/>
      <c r="BB40" s="13"/>
      <c r="BC40" s="191"/>
    </row>
    <row r="41" spans="1:55" s="20" customFormat="1" ht="12.75" customHeight="1">
      <c r="A41" s="1227" t="s">
        <v>4909</v>
      </c>
      <c r="B41" s="1227" t="s">
        <v>4909</v>
      </c>
      <c r="C41" s="1227" t="s">
        <v>4911</v>
      </c>
      <c r="D41" s="13">
        <f t="shared" si="2"/>
        <v>13.0274</v>
      </c>
      <c r="E41" s="191">
        <f t="shared" si="3"/>
        <v>18.474800957980896</v>
      </c>
      <c r="F41" s="13">
        <v>4.7102000000000004</v>
      </c>
      <c r="G41" s="191">
        <v>28.300326525412899</v>
      </c>
      <c r="H41" s="13">
        <v>4.8161000000000005</v>
      </c>
      <c r="I41" s="191">
        <v>26.741415253005499</v>
      </c>
      <c r="J41" s="13">
        <v>6.5233000000000008</v>
      </c>
      <c r="K41" s="191">
        <v>23.521830975119997</v>
      </c>
      <c r="L41" s="13">
        <v>10.7172</v>
      </c>
      <c r="M41" s="191">
        <v>20.251046635315198</v>
      </c>
      <c r="N41" s="13">
        <v>11.233600000000001</v>
      </c>
      <c r="O41" s="191">
        <v>20.4573184909557</v>
      </c>
      <c r="P41" s="13">
        <v>16.435700000000001</v>
      </c>
      <c r="Q41" s="191">
        <v>18.962549571968299</v>
      </c>
      <c r="R41" s="13">
        <v>22.933900000000005</v>
      </c>
      <c r="S41" s="191">
        <v>17.3285021300346</v>
      </c>
      <c r="T41" s="13">
        <v>5.7964000000000002</v>
      </c>
      <c r="U41" s="191">
        <v>24.299493996273494</v>
      </c>
      <c r="V41" s="13">
        <v>5.0918000000000001</v>
      </c>
      <c r="W41" s="191">
        <v>26.091278526257899</v>
      </c>
      <c r="X41" s="13">
        <v>5.0143000000000004</v>
      </c>
      <c r="Y41" s="191">
        <v>25.057686017988598</v>
      </c>
      <c r="Z41" s="13">
        <v>5.8161000000000005</v>
      </c>
      <c r="AA41" s="191">
        <v>24.573485325217895</v>
      </c>
      <c r="AB41" s="13">
        <v>13.0274</v>
      </c>
      <c r="AC41" s="191">
        <v>18.474800957980896</v>
      </c>
      <c r="AD41" s="13"/>
      <c r="AE41" s="191"/>
      <c r="AF41" s="13">
        <v>11.488400000000002</v>
      </c>
      <c r="AG41" s="191">
        <v>19.102742592528099</v>
      </c>
      <c r="AH41" s="13">
        <v>7.9053000000000004</v>
      </c>
      <c r="AI41" s="191">
        <v>20.9582223318533</v>
      </c>
      <c r="AJ41" s="13">
        <v>7.9648000000000003</v>
      </c>
      <c r="AK41" s="191">
        <v>20.005854509843299</v>
      </c>
      <c r="AL41" s="13">
        <v>6.4720000000000004</v>
      </c>
      <c r="AM41" s="191">
        <v>21.345606767614303</v>
      </c>
      <c r="AN41" s="13">
        <v>5.9678000000000004</v>
      </c>
      <c r="AO41" s="191">
        <v>23.9962073125775</v>
      </c>
      <c r="AP41" s="13"/>
      <c r="AQ41" s="191"/>
      <c r="AR41" s="13"/>
      <c r="AS41" s="191"/>
      <c r="AT41" s="13"/>
      <c r="AU41" s="191"/>
      <c r="AV41" s="13"/>
      <c r="AW41" s="191"/>
      <c r="AX41" s="13"/>
      <c r="AY41" s="191"/>
      <c r="AZ41" s="13"/>
      <c r="BA41" s="191"/>
      <c r="BB41" s="13"/>
      <c r="BC41" s="191"/>
    </row>
    <row r="42" spans="1:55" s="20" customFormat="1" ht="12.75" customHeight="1">
      <c r="A42" s="1227" t="s">
        <v>4910</v>
      </c>
      <c r="B42" s="1227" t="s">
        <v>103</v>
      </c>
      <c r="C42" s="1227" t="s">
        <v>5005</v>
      </c>
      <c r="D42" s="13" t="str">
        <f t="shared" si="2"/>
        <v>-</v>
      </c>
      <c r="E42" s="13" t="str">
        <f t="shared" si="3"/>
        <v>-</v>
      </c>
      <c r="F42" s="13" t="s">
        <v>11</v>
      </c>
      <c r="G42" s="13" t="s">
        <v>11</v>
      </c>
      <c r="H42" s="13" t="s">
        <v>11</v>
      </c>
      <c r="I42" s="13" t="s">
        <v>11</v>
      </c>
      <c r="J42" s="13" t="s">
        <v>11</v>
      </c>
      <c r="K42" s="13" t="s">
        <v>11</v>
      </c>
      <c r="L42" s="13" t="s">
        <v>11</v>
      </c>
      <c r="M42" s="13" t="s">
        <v>11</v>
      </c>
      <c r="N42" s="13" t="s">
        <v>11</v>
      </c>
      <c r="O42" s="13" t="s">
        <v>11</v>
      </c>
      <c r="P42" s="13" t="s">
        <v>11</v>
      </c>
      <c r="Q42" s="13" t="s">
        <v>11</v>
      </c>
      <c r="R42" s="13" t="s">
        <v>11</v>
      </c>
      <c r="S42" s="13" t="s">
        <v>11</v>
      </c>
      <c r="T42" s="191">
        <v>5.6299999999999996E-2</v>
      </c>
      <c r="U42" s="191">
        <v>33</v>
      </c>
      <c r="V42" s="191">
        <v>6.0000000000000001E-3</v>
      </c>
      <c r="W42" s="191">
        <v>32</v>
      </c>
      <c r="X42" s="191">
        <v>4.1000000000000003E-3</v>
      </c>
      <c r="Y42" s="191">
        <v>32</v>
      </c>
      <c r="Z42" s="191" t="s">
        <v>11</v>
      </c>
      <c r="AA42" s="191" t="s">
        <v>11</v>
      </c>
      <c r="AB42" s="191" t="s">
        <v>11</v>
      </c>
      <c r="AC42" s="191" t="s">
        <v>11</v>
      </c>
      <c r="AD42" s="13"/>
      <c r="AE42" s="13"/>
      <c r="AF42" s="13">
        <v>5.8999999999999999E-3</v>
      </c>
      <c r="AG42" s="191">
        <v>31</v>
      </c>
      <c r="AH42" s="13">
        <v>4.5000000000000005E-3</v>
      </c>
      <c r="AI42" s="191">
        <v>31</v>
      </c>
      <c r="AJ42" s="13">
        <v>9.06E-2</v>
      </c>
      <c r="AK42" s="191">
        <v>31.8</v>
      </c>
      <c r="AL42" s="13">
        <v>6.4600000000000005E-2</v>
      </c>
      <c r="AM42" s="191">
        <v>31.8</v>
      </c>
      <c r="AN42" s="13">
        <v>0</v>
      </c>
      <c r="AO42" s="191">
        <v>0</v>
      </c>
      <c r="AP42" s="13"/>
      <c r="AQ42" s="13"/>
      <c r="AR42" s="13"/>
      <c r="AS42" s="13"/>
      <c r="AT42" s="191"/>
      <c r="AU42" s="191"/>
      <c r="AV42" s="191"/>
      <c r="AW42" s="191"/>
      <c r="AX42" s="191"/>
      <c r="AY42" s="191"/>
      <c r="AZ42" s="191"/>
      <c r="BA42" s="191"/>
      <c r="BB42" s="191"/>
      <c r="BC42" s="191"/>
    </row>
    <row r="43" spans="1:55" s="20" customFormat="1" ht="12.75" customHeight="1">
      <c r="A43" s="1227" t="s">
        <v>980</v>
      </c>
      <c r="B43" s="1227" t="s">
        <v>205</v>
      </c>
      <c r="C43" s="1227" t="s">
        <v>981</v>
      </c>
      <c r="D43" s="13">
        <f t="shared" si="2"/>
        <v>156.71080000000001</v>
      </c>
      <c r="E43" s="191">
        <f t="shared" si="3"/>
        <v>20.2230632030466</v>
      </c>
      <c r="F43" s="13">
        <v>127.66249999999999</v>
      </c>
      <c r="G43" s="191">
        <v>24.553658020170396</v>
      </c>
      <c r="H43" s="13">
        <v>319.14690000000002</v>
      </c>
      <c r="I43" s="191">
        <v>11.8591324653318</v>
      </c>
      <c r="J43" s="13">
        <v>307.33640000000003</v>
      </c>
      <c r="K43" s="191">
        <v>11.6567897554601</v>
      </c>
      <c r="L43" s="13">
        <v>134.3295</v>
      </c>
      <c r="M43" s="191">
        <v>22.235294354553499</v>
      </c>
      <c r="N43" s="13">
        <v>180.29859999999999</v>
      </c>
      <c r="O43" s="191">
        <v>20.651085371711197</v>
      </c>
      <c r="P43" s="13">
        <v>139.15450000000001</v>
      </c>
      <c r="Q43" s="191">
        <v>22.310101060332201</v>
      </c>
      <c r="R43" s="13">
        <v>112.39130000000002</v>
      </c>
      <c r="S43" s="191">
        <v>22.933711853141698</v>
      </c>
      <c r="T43" s="13">
        <v>113.57980000000002</v>
      </c>
      <c r="U43" s="191">
        <v>22.547048542082301</v>
      </c>
      <c r="V43" s="13">
        <v>118.0668</v>
      </c>
      <c r="W43" s="191">
        <v>22.221348075834999</v>
      </c>
      <c r="X43" s="13">
        <v>114.68220000000001</v>
      </c>
      <c r="Y43" s="191">
        <v>22.692069492911699</v>
      </c>
      <c r="Z43" s="13">
        <v>124.05110000000001</v>
      </c>
      <c r="AA43" s="191">
        <v>22.2570792358955</v>
      </c>
      <c r="AB43" s="13">
        <v>156.71080000000001</v>
      </c>
      <c r="AC43" s="191">
        <v>20.2230632030466</v>
      </c>
      <c r="AD43" s="13"/>
      <c r="AE43" s="191"/>
      <c r="AF43" s="13">
        <v>195.44400000000002</v>
      </c>
      <c r="AG43" s="191">
        <v>18.670485970405799</v>
      </c>
      <c r="AH43" s="13">
        <v>216.90600000000003</v>
      </c>
      <c r="AI43" s="191">
        <v>18.029102141019596</v>
      </c>
      <c r="AJ43" s="13">
        <v>252.72450000000001</v>
      </c>
      <c r="AK43" s="191">
        <v>16.421382378835496</v>
      </c>
      <c r="AL43" s="13">
        <v>257.16540000000003</v>
      </c>
      <c r="AM43" s="191">
        <v>15.819612393424599</v>
      </c>
      <c r="AN43" s="13">
        <v>183.62150000000003</v>
      </c>
      <c r="AO43" s="191">
        <v>18.302759883782695</v>
      </c>
      <c r="AP43" s="13"/>
      <c r="AQ43" s="191"/>
      <c r="AR43" s="13"/>
      <c r="AS43" s="191"/>
      <c r="AT43" s="13"/>
      <c r="AU43" s="191"/>
      <c r="AV43" s="13"/>
      <c r="AW43" s="191"/>
      <c r="AX43" s="13"/>
      <c r="AY43" s="191"/>
      <c r="AZ43" s="13"/>
      <c r="BA43" s="191"/>
      <c r="BB43" s="13"/>
      <c r="BC43" s="191"/>
    </row>
    <row r="44" spans="1:55" s="20" customFormat="1" ht="12.75" customHeight="1">
      <c r="A44" s="1227" t="s">
        <v>982</v>
      </c>
      <c r="B44" s="1227" t="s">
        <v>206</v>
      </c>
      <c r="C44" s="1227" t="s">
        <v>983</v>
      </c>
      <c r="D44" s="13">
        <f t="shared" si="2"/>
        <v>16.274000000000001</v>
      </c>
      <c r="E44" s="191">
        <f t="shared" si="3"/>
        <v>10.173675187415499</v>
      </c>
      <c r="F44" s="13">
        <v>0.32380000000000003</v>
      </c>
      <c r="G44" s="191">
        <v>28.805040148239694</v>
      </c>
      <c r="H44" s="13">
        <v>0.44010000000000005</v>
      </c>
      <c r="I44" s="191">
        <v>23.847071120199999</v>
      </c>
      <c r="J44" s="13">
        <v>0.20090000000000002</v>
      </c>
      <c r="K44" s="191">
        <v>23.435788949726199</v>
      </c>
      <c r="L44" s="13">
        <v>3.5300000000000005E-2</v>
      </c>
      <c r="M44" s="191">
        <v>32.46</v>
      </c>
      <c r="N44" s="13">
        <v>6.7299999999999999E-2</v>
      </c>
      <c r="O44" s="191">
        <v>26.3231649331352</v>
      </c>
      <c r="P44" s="13">
        <v>0.21510000000000001</v>
      </c>
      <c r="Q44" s="191">
        <v>30.119288702928895</v>
      </c>
      <c r="R44" s="13">
        <v>0.25490000000000002</v>
      </c>
      <c r="S44" s="191">
        <v>31.719792075323699</v>
      </c>
      <c r="T44" s="13">
        <v>7.010000000000001E-2</v>
      </c>
      <c r="U44" s="191">
        <v>33.19</v>
      </c>
      <c r="V44" s="13">
        <v>0.1065</v>
      </c>
      <c r="W44" s="191">
        <v>20</v>
      </c>
      <c r="X44" s="13">
        <v>0.10970000000000001</v>
      </c>
      <c r="Y44" s="191">
        <v>23.580127620783998</v>
      </c>
      <c r="Z44" s="13">
        <v>21.392299999999999</v>
      </c>
      <c r="AA44" s="191">
        <v>10.0619559841625</v>
      </c>
      <c r="AB44" s="13">
        <v>16.274000000000001</v>
      </c>
      <c r="AC44" s="191">
        <v>10.173675187415499</v>
      </c>
      <c r="AD44" s="13"/>
      <c r="AE44" s="191"/>
      <c r="AF44" s="13">
        <v>11.5845</v>
      </c>
      <c r="AG44" s="191">
        <v>10.363084034701496</v>
      </c>
      <c r="AH44" s="13">
        <v>7.8542000000000005</v>
      </c>
      <c r="AI44" s="191">
        <v>10.3314319727025</v>
      </c>
      <c r="AJ44" s="13">
        <v>5.2600000000000001E-2</v>
      </c>
      <c r="AK44" s="191">
        <v>31.88</v>
      </c>
      <c r="AL44" s="13">
        <v>3.6874000000000002</v>
      </c>
      <c r="AM44" s="191">
        <v>10.120084612464101</v>
      </c>
      <c r="AN44" s="13">
        <v>1.7718</v>
      </c>
      <c r="AO44" s="191">
        <v>10.787334913647099</v>
      </c>
      <c r="AP44" s="13"/>
      <c r="AQ44" s="191"/>
      <c r="AR44" s="13"/>
      <c r="AS44" s="191"/>
      <c r="AT44" s="13"/>
      <c r="AU44" s="191"/>
      <c r="AV44" s="13"/>
      <c r="AW44" s="191"/>
      <c r="AX44" s="13"/>
      <c r="AY44" s="191"/>
      <c r="AZ44" s="13"/>
      <c r="BA44" s="191"/>
      <c r="BB44" s="13"/>
      <c r="BC44" s="191"/>
    </row>
    <row r="45" spans="1:55" s="20" customFormat="1" ht="12.75" customHeight="1">
      <c r="A45" s="1227" t="s">
        <v>984</v>
      </c>
      <c r="B45" s="1227" t="s">
        <v>141</v>
      </c>
      <c r="C45" s="1227" t="s">
        <v>985</v>
      </c>
      <c r="D45" s="13">
        <f t="shared" si="2"/>
        <v>10.3012</v>
      </c>
      <c r="E45" s="191">
        <f t="shared" si="3"/>
        <v>24.251464974954398</v>
      </c>
      <c r="F45" s="13">
        <v>11.3146</v>
      </c>
      <c r="G45" s="191">
        <v>26.551271189436701</v>
      </c>
      <c r="H45" s="13">
        <v>13.195400000000001</v>
      </c>
      <c r="I45" s="191">
        <v>26.1675764281492</v>
      </c>
      <c r="J45" s="13">
        <v>14.8093</v>
      </c>
      <c r="K45" s="191">
        <v>25.686447029906898</v>
      </c>
      <c r="L45" s="13">
        <v>11.763300000000001</v>
      </c>
      <c r="M45" s="191">
        <v>26.952136815349398</v>
      </c>
      <c r="N45" s="13">
        <v>16.328700000000001</v>
      </c>
      <c r="O45" s="191">
        <v>24.417727191999397</v>
      </c>
      <c r="P45" s="13">
        <v>16.1433</v>
      </c>
      <c r="Q45" s="191">
        <v>23.360098183147201</v>
      </c>
      <c r="R45" s="13">
        <v>10.222100000000001</v>
      </c>
      <c r="S45" s="191">
        <v>25.882323397344997</v>
      </c>
      <c r="T45" s="13">
        <v>8.6178000000000008</v>
      </c>
      <c r="U45" s="191">
        <v>25.651522198240901</v>
      </c>
      <c r="V45" s="13">
        <v>9.0829000000000004</v>
      </c>
      <c r="W45" s="191">
        <v>23.7152972068392</v>
      </c>
      <c r="X45" s="13">
        <v>7.9465000000000012</v>
      </c>
      <c r="Y45" s="191">
        <v>22.956348329453199</v>
      </c>
      <c r="Z45" s="13">
        <v>7.5196000000000005</v>
      </c>
      <c r="AA45" s="191">
        <v>23.910682084153397</v>
      </c>
      <c r="AB45" s="13">
        <v>10.3012</v>
      </c>
      <c r="AC45" s="191">
        <v>24.251464974954398</v>
      </c>
      <c r="AD45" s="13"/>
      <c r="AE45" s="191"/>
      <c r="AF45" s="13">
        <v>25.7058</v>
      </c>
      <c r="AG45" s="191">
        <v>21.360820982035204</v>
      </c>
      <c r="AH45" s="13">
        <v>24.916600000000003</v>
      </c>
      <c r="AI45" s="191">
        <v>20.113280022153898</v>
      </c>
      <c r="AJ45" s="13">
        <v>20.076900000000002</v>
      </c>
      <c r="AK45" s="191">
        <v>19.788736059849899</v>
      </c>
      <c r="AL45" s="13">
        <v>18.827000000000002</v>
      </c>
      <c r="AM45" s="191">
        <v>21.821661337440897</v>
      </c>
      <c r="AN45" s="13">
        <v>16.061199999999999</v>
      </c>
      <c r="AO45" s="191">
        <v>24.070936169153001</v>
      </c>
      <c r="AP45" s="13"/>
      <c r="AQ45" s="191"/>
      <c r="AR45" s="13"/>
      <c r="AS45" s="191"/>
      <c r="AT45" s="13"/>
      <c r="AU45" s="191"/>
      <c r="AV45" s="13"/>
      <c r="AW45" s="191"/>
      <c r="AX45" s="13"/>
      <c r="AY45" s="191"/>
      <c r="AZ45" s="13"/>
      <c r="BA45" s="191"/>
      <c r="BB45" s="13"/>
      <c r="BC45" s="191"/>
    </row>
    <row r="46" spans="1:55" s="20" customFormat="1" ht="12.75" customHeight="1">
      <c r="A46" s="1227" t="s">
        <v>986</v>
      </c>
      <c r="B46" s="1227" t="s">
        <v>207</v>
      </c>
      <c r="C46" s="1227" t="s">
        <v>987</v>
      </c>
      <c r="D46" s="13">
        <f t="shared" si="2"/>
        <v>9.6370000000000005</v>
      </c>
      <c r="E46" s="191">
        <f t="shared" si="3"/>
        <v>18.750482930372495</v>
      </c>
      <c r="F46" s="13">
        <v>6.6169000000000002</v>
      </c>
      <c r="G46" s="191">
        <v>20.768566851546801</v>
      </c>
      <c r="H46" s="13">
        <v>6.394400000000001</v>
      </c>
      <c r="I46" s="191">
        <v>20.658460527961996</v>
      </c>
      <c r="J46" s="13">
        <v>6.5353000000000012</v>
      </c>
      <c r="K46" s="191">
        <v>20.838741909323197</v>
      </c>
      <c r="L46" s="13">
        <v>6.6760000000000002</v>
      </c>
      <c r="M46" s="191">
        <v>21.186680647094093</v>
      </c>
      <c r="N46" s="13">
        <v>7.2923999999999998</v>
      </c>
      <c r="O46" s="191">
        <v>19.615853628435101</v>
      </c>
      <c r="P46" s="13">
        <v>7.2463999999999995</v>
      </c>
      <c r="Q46" s="191">
        <v>20.921263937955402</v>
      </c>
      <c r="R46" s="13">
        <v>10.7475</v>
      </c>
      <c r="S46" s="191">
        <v>19.075120725750196</v>
      </c>
      <c r="T46" s="13">
        <v>8.0495000000000001</v>
      </c>
      <c r="U46" s="191">
        <v>21.288711845456202</v>
      </c>
      <c r="V46" s="13">
        <v>9.5698000000000008</v>
      </c>
      <c r="W46" s="191">
        <v>28.867015716106899</v>
      </c>
      <c r="X46" s="13">
        <v>8.7219999999999995</v>
      </c>
      <c r="Y46" s="191">
        <v>24.738538179316699</v>
      </c>
      <c r="Z46" s="13">
        <v>9.5787000000000013</v>
      </c>
      <c r="AA46" s="191">
        <v>17.798722999989597</v>
      </c>
      <c r="AB46" s="13">
        <v>9.6370000000000005</v>
      </c>
      <c r="AC46" s="191">
        <v>18.750482930372495</v>
      </c>
      <c r="AD46" s="13"/>
      <c r="AE46" s="191"/>
      <c r="AF46" s="13">
        <v>13.8697</v>
      </c>
      <c r="AG46" s="191">
        <v>11.1748161820371</v>
      </c>
      <c r="AH46" s="13">
        <v>13.939900000000002</v>
      </c>
      <c r="AI46" s="191">
        <v>11.2778706446962</v>
      </c>
      <c r="AJ46" s="13">
        <v>22.409600000000001</v>
      </c>
      <c r="AK46" s="191">
        <v>12.834418775881799</v>
      </c>
      <c r="AL46" s="13">
        <v>22.73</v>
      </c>
      <c r="AM46" s="191">
        <v>12.1744956885174</v>
      </c>
      <c r="AN46" s="13">
        <v>8.5458999999999996</v>
      </c>
      <c r="AO46" s="191">
        <v>17.957551808469599</v>
      </c>
      <c r="AP46" s="13"/>
      <c r="AQ46" s="191"/>
      <c r="AR46" s="13"/>
      <c r="AS46" s="191"/>
      <c r="AT46" s="13"/>
      <c r="AU46" s="191"/>
      <c r="AV46" s="13"/>
      <c r="AW46" s="191"/>
      <c r="AX46" s="13"/>
      <c r="AY46" s="191"/>
      <c r="AZ46" s="13"/>
      <c r="BA46" s="191"/>
      <c r="BB46" s="13"/>
      <c r="BC46" s="191"/>
    </row>
    <row r="47" spans="1:55" s="20" customFormat="1" ht="12.75" customHeight="1">
      <c r="A47" s="1229" t="s">
        <v>988</v>
      </c>
      <c r="B47" s="1229" t="s">
        <v>208</v>
      </c>
      <c r="C47" s="1229" t="s">
        <v>989</v>
      </c>
      <c r="D47" s="13">
        <f t="shared" si="2"/>
        <v>248.47420000000002</v>
      </c>
      <c r="E47" s="191">
        <f t="shared" si="3"/>
        <v>29.2091006430446</v>
      </c>
      <c r="F47" s="13">
        <v>201.06830000000002</v>
      </c>
      <c r="G47" s="191">
        <v>31.091441977676201</v>
      </c>
      <c r="H47" s="13">
        <v>211.61109999999999</v>
      </c>
      <c r="I47" s="191">
        <v>30.985565582334797</v>
      </c>
      <c r="J47" s="13">
        <v>228.54490000000001</v>
      </c>
      <c r="K47" s="191">
        <v>30.780813783199697</v>
      </c>
      <c r="L47" s="13">
        <v>224.73090000000005</v>
      </c>
      <c r="M47" s="191">
        <v>30.623120861439197</v>
      </c>
      <c r="N47" s="13">
        <v>241.1472</v>
      </c>
      <c r="O47" s="191">
        <v>30.472062420795297</v>
      </c>
      <c r="P47" s="13">
        <v>240.84720000000002</v>
      </c>
      <c r="Q47" s="191">
        <v>30.371844821114802</v>
      </c>
      <c r="R47" s="13">
        <v>230.99280000000002</v>
      </c>
      <c r="S47" s="191">
        <v>30.658457276590401</v>
      </c>
      <c r="T47" s="13">
        <v>231.1979</v>
      </c>
      <c r="U47" s="191">
        <v>30.466407428441197</v>
      </c>
      <c r="V47" s="13">
        <v>241.15870000000004</v>
      </c>
      <c r="W47" s="191">
        <v>30.230152472210204</v>
      </c>
      <c r="X47" s="13">
        <v>216.25120000000004</v>
      </c>
      <c r="Y47" s="191">
        <v>29.804508719489199</v>
      </c>
      <c r="Z47" s="13">
        <v>220.92960000000002</v>
      </c>
      <c r="AA47" s="191">
        <v>28.516739345927398</v>
      </c>
      <c r="AB47" s="13">
        <v>248.47420000000002</v>
      </c>
      <c r="AC47" s="191">
        <v>29.2091006430446</v>
      </c>
      <c r="AD47" s="13"/>
      <c r="AE47" s="191"/>
      <c r="AF47" s="13">
        <v>277.49119999999999</v>
      </c>
      <c r="AG47" s="191">
        <v>28.902258331075</v>
      </c>
      <c r="AH47" s="13">
        <v>288.27359999999999</v>
      </c>
      <c r="AI47" s="191">
        <v>28.818793753573001</v>
      </c>
      <c r="AJ47" s="13">
        <v>304.47200000000004</v>
      </c>
      <c r="AK47" s="191">
        <v>28.668609060931701</v>
      </c>
      <c r="AL47" s="13">
        <v>302.41220000000004</v>
      </c>
      <c r="AM47" s="191">
        <v>28.542602358634998</v>
      </c>
      <c r="AN47" s="13">
        <v>301.06550000000004</v>
      </c>
      <c r="AO47" s="191">
        <v>28.533236870381998</v>
      </c>
      <c r="AP47" s="13"/>
      <c r="AQ47" s="191"/>
      <c r="AR47" s="13"/>
      <c r="AS47" s="191"/>
      <c r="AT47" s="13"/>
      <c r="AU47" s="191"/>
      <c r="AV47" s="13"/>
      <c r="AW47" s="191"/>
      <c r="AX47" s="13"/>
      <c r="AY47" s="191"/>
      <c r="AZ47" s="13"/>
      <c r="BA47" s="191"/>
      <c r="BB47" s="13"/>
      <c r="BC47" s="191"/>
    </row>
    <row r="48" spans="1:55" s="20" customFormat="1" ht="12.75" customHeight="1">
      <c r="A48" s="1229" t="s">
        <v>5008</v>
      </c>
      <c r="B48" s="1229" t="s">
        <v>5006</v>
      </c>
      <c r="C48" s="1229" t="s">
        <v>5007</v>
      </c>
      <c r="D48" s="13">
        <f t="shared" si="2"/>
        <v>5.5805000000000007</v>
      </c>
      <c r="E48" s="191">
        <f t="shared" si="3"/>
        <v>21.642895439476703</v>
      </c>
      <c r="F48" s="13">
        <v>5.8459000000000003</v>
      </c>
      <c r="G48" s="191">
        <v>27.9039788569767</v>
      </c>
      <c r="H48" s="13">
        <v>6.5679000000000007</v>
      </c>
      <c r="I48" s="191">
        <v>27.016909362200998</v>
      </c>
      <c r="J48" s="13">
        <v>13.012599999999999</v>
      </c>
      <c r="K48" s="191">
        <v>21.053535035273502</v>
      </c>
      <c r="L48" s="13">
        <v>13.941300000000002</v>
      </c>
      <c r="M48" s="191">
        <v>27.7088967312948</v>
      </c>
      <c r="N48" s="13">
        <v>11.306900000000001</v>
      </c>
      <c r="O48" s="191">
        <v>28.591112152756299</v>
      </c>
      <c r="P48" s="13">
        <v>17.852499999999999</v>
      </c>
      <c r="Q48" s="191">
        <v>20.071206273631102</v>
      </c>
      <c r="R48" s="13">
        <v>13.7233</v>
      </c>
      <c r="S48" s="191">
        <v>20.746639438035999</v>
      </c>
      <c r="T48" s="13">
        <v>5.1964000000000006</v>
      </c>
      <c r="U48" s="191">
        <v>26.778928296513001</v>
      </c>
      <c r="V48" s="13">
        <v>4.9732000000000003</v>
      </c>
      <c r="W48" s="191">
        <v>25.5074577736669</v>
      </c>
      <c r="X48" s="13">
        <v>3.5043000000000002</v>
      </c>
      <c r="Y48" s="191">
        <v>26.138381987843498</v>
      </c>
      <c r="Z48" s="13">
        <v>5.9184999999999999</v>
      </c>
      <c r="AA48" s="191">
        <v>20.89063867534</v>
      </c>
      <c r="AB48" s="13">
        <v>5.5805000000000007</v>
      </c>
      <c r="AC48" s="191">
        <v>21.642895439476703</v>
      </c>
      <c r="AD48" s="13"/>
      <c r="AE48" s="191"/>
      <c r="AF48" s="13">
        <v>3.9860000000000002</v>
      </c>
      <c r="AG48" s="191">
        <v>24.215638233818396</v>
      </c>
      <c r="AH48" s="13">
        <v>12.068000000000001</v>
      </c>
      <c r="AI48" s="191">
        <v>17.440027013589699</v>
      </c>
      <c r="AJ48" s="13">
        <v>9.9256000000000011</v>
      </c>
      <c r="AK48" s="191">
        <v>17.8563065205126</v>
      </c>
      <c r="AL48" s="13">
        <v>13.119200000000001</v>
      </c>
      <c r="AM48" s="191">
        <v>17.386570446368701</v>
      </c>
      <c r="AN48" s="13">
        <v>15.618</v>
      </c>
      <c r="AO48" s="191">
        <v>17.873604110641601</v>
      </c>
      <c r="AP48" s="13"/>
      <c r="AQ48" s="191"/>
      <c r="AR48" s="13"/>
      <c r="AS48" s="191"/>
      <c r="AT48" s="13"/>
      <c r="AU48" s="191"/>
      <c r="AV48" s="13"/>
      <c r="AW48" s="191"/>
      <c r="AX48" s="13"/>
      <c r="AY48" s="191"/>
      <c r="AZ48" s="13"/>
      <c r="BA48" s="191"/>
      <c r="BB48" s="13"/>
      <c r="BC48" s="191"/>
    </row>
    <row r="49" spans="1:55" s="20" customFormat="1" ht="12.75" customHeight="1">
      <c r="A49" s="1229" t="s">
        <v>990</v>
      </c>
      <c r="B49" s="1229" t="s">
        <v>209</v>
      </c>
      <c r="C49" s="1229" t="s">
        <v>991</v>
      </c>
      <c r="D49" s="13">
        <f t="shared" si="2"/>
        <v>42.069800000000008</v>
      </c>
      <c r="E49" s="191">
        <f t="shared" si="3"/>
        <v>18.824526334805501</v>
      </c>
      <c r="F49" s="13">
        <v>27.7593</v>
      </c>
      <c r="G49" s="191">
        <v>28.1106832665089</v>
      </c>
      <c r="H49" s="13">
        <v>27.1675</v>
      </c>
      <c r="I49" s="191">
        <v>27.354053740682801</v>
      </c>
      <c r="J49" s="13">
        <v>31.870800000000003</v>
      </c>
      <c r="K49" s="191">
        <v>22.266862457170802</v>
      </c>
      <c r="L49" s="13">
        <v>24.945</v>
      </c>
      <c r="M49" s="191">
        <v>24.483669432752098</v>
      </c>
      <c r="N49" s="13">
        <v>71.640799999999999</v>
      </c>
      <c r="O49" s="191">
        <v>19.117977884110701</v>
      </c>
      <c r="P49" s="13">
        <v>69.486500000000007</v>
      </c>
      <c r="Q49" s="191">
        <v>20.444745943456599</v>
      </c>
      <c r="R49" s="13">
        <v>28.424800000000001</v>
      </c>
      <c r="S49" s="191">
        <v>25.966829353240797</v>
      </c>
      <c r="T49" s="13">
        <v>31.466100000000001</v>
      </c>
      <c r="U49" s="191">
        <v>24.590500856477298</v>
      </c>
      <c r="V49" s="13">
        <v>31.294599999999999</v>
      </c>
      <c r="W49" s="191">
        <v>24.953759562352598</v>
      </c>
      <c r="X49" s="13">
        <v>33.070900000000002</v>
      </c>
      <c r="Y49" s="191">
        <v>19.697083115367299</v>
      </c>
      <c r="Z49" s="13">
        <v>50.979900000000001</v>
      </c>
      <c r="AA49" s="191">
        <v>16.066665725119101</v>
      </c>
      <c r="AB49" s="13">
        <v>42.069800000000008</v>
      </c>
      <c r="AC49" s="191">
        <v>18.824526334805501</v>
      </c>
      <c r="AD49" s="13"/>
      <c r="AE49" s="191"/>
      <c r="AF49" s="13">
        <v>102.39700000000001</v>
      </c>
      <c r="AG49" s="191">
        <v>16.427020654901998</v>
      </c>
      <c r="AH49" s="13">
        <v>107.5698</v>
      </c>
      <c r="AI49" s="191">
        <v>16.123593146031702</v>
      </c>
      <c r="AJ49" s="13">
        <v>121.0185</v>
      </c>
      <c r="AK49" s="191">
        <v>14.839951552861798</v>
      </c>
      <c r="AL49" s="13">
        <v>109.58340000000003</v>
      </c>
      <c r="AM49" s="191">
        <v>14.516376914751699</v>
      </c>
      <c r="AN49" s="13">
        <v>45.435100000000006</v>
      </c>
      <c r="AO49" s="191">
        <v>19.4601909977088</v>
      </c>
      <c r="AP49" s="13"/>
      <c r="AQ49" s="191"/>
      <c r="AR49" s="13"/>
      <c r="AS49" s="191"/>
      <c r="AT49" s="13"/>
      <c r="AU49" s="191"/>
      <c r="AV49" s="13"/>
      <c r="AW49" s="191"/>
      <c r="AX49" s="13"/>
      <c r="AY49" s="191"/>
      <c r="AZ49" s="13"/>
      <c r="BA49" s="191"/>
      <c r="BB49" s="13"/>
      <c r="BC49" s="191"/>
    </row>
    <row r="50" spans="1:55" s="27" customFormat="1" ht="12.75" customHeight="1">
      <c r="A50" s="1226" t="s">
        <v>966</v>
      </c>
      <c r="B50" s="1226" t="s">
        <v>199</v>
      </c>
      <c r="C50" s="1226" t="s">
        <v>967</v>
      </c>
      <c r="D50" s="61">
        <f t="shared" si="2"/>
        <v>3386.5179000000003</v>
      </c>
      <c r="E50" s="871">
        <f t="shared" si="3"/>
        <v>21.554493881753903</v>
      </c>
      <c r="F50" s="61">
        <v>2108.1482000000001</v>
      </c>
      <c r="G50" s="871">
        <v>26.4352714586195</v>
      </c>
      <c r="H50" s="61">
        <v>2253.1132000000002</v>
      </c>
      <c r="I50" s="871">
        <v>26.106924747278597</v>
      </c>
      <c r="J50" s="61">
        <v>2304.8604</v>
      </c>
      <c r="K50" s="871">
        <v>25.735651247251198</v>
      </c>
      <c r="L50" s="61">
        <v>2337.9725000000003</v>
      </c>
      <c r="M50" s="871">
        <v>25.9650999504913</v>
      </c>
      <c r="N50" s="61">
        <v>2163.4299000000001</v>
      </c>
      <c r="O50" s="871">
        <v>26.267271472026902</v>
      </c>
      <c r="P50" s="61">
        <v>2186.6220000000003</v>
      </c>
      <c r="Q50" s="871">
        <v>26.190587713834397</v>
      </c>
      <c r="R50" s="61">
        <v>2017.1524999999999</v>
      </c>
      <c r="S50" s="871">
        <v>25.840494473273601</v>
      </c>
      <c r="T50" s="61">
        <v>2150.3654000000001</v>
      </c>
      <c r="U50" s="871">
        <v>24.582743783451896</v>
      </c>
      <c r="V50" s="61">
        <v>2567.0623000000001</v>
      </c>
      <c r="W50" s="871">
        <v>22.766812192286899</v>
      </c>
      <c r="X50" s="61">
        <v>3264.9945000000002</v>
      </c>
      <c r="Y50" s="871">
        <v>21.474448116528198</v>
      </c>
      <c r="Z50" s="61">
        <v>3462.7327</v>
      </c>
      <c r="AA50" s="871">
        <v>21.189205477511997</v>
      </c>
      <c r="AB50" s="61">
        <v>3386.5179000000003</v>
      </c>
      <c r="AC50" s="871">
        <v>21.554493881753903</v>
      </c>
      <c r="AD50" s="61"/>
      <c r="AE50" s="871"/>
      <c r="AF50" s="61">
        <v>3162.5419999999999</v>
      </c>
      <c r="AG50" s="871">
        <v>21.745729219722602</v>
      </c>
      <c r="AH50" s="61">
        <v>3009.6291000000001</v>
      </c>
      <c r="AI50" s="871">
        <v>22.0913185368921</v>
      </c>
      <c r="AJ50" s="61">
        <v>2781.3252999999995</v>
      </c>
      <c r="AK50" s="871">
        <v>23.116541748640497</v>
      </c>
      <c r="AL50" s="61">
        <v>2685.2278000000001</v>
      </c>
      <c r="AM50" s="871">
        <v>23.887870861086693</v>
      </c>
      <c r="AN50" s="61">
        <v>2728.5180999999998</v>
      </c>
      <c r="AO50" s="871">
        <v>23.569403309070996</v>
      </c>
      <c r="AP50" s="61"/>
      <c r="AQ50" s="871"/>
      <c r="AR50" s="61"/>
      <c r="AS50" s="871"/>
      <c r="AT50" s="61"/>
      <c r="AU50" s="871"/>
      <c r="AV50" s="61"/>
      <c r="AW50" s="871"/>
      <c r="AX50" s="61"/>
      <c r="AY50" s="871"/>
      <c r="AZ50" s="61"/>
      <c r="BA50" s="871"/>
      <c r="BB50" s="61"/>
      <c r="BC50" s="871"/>
    </row>
    <row r="51" spans="1:55" s="20" customFormat="1" ht="12.75" customHeight="1">
      <c r="A51" s="1227" t="s">
        <v>976</v>
      </c>
      <c r="B51" s="1227" t="s">
        <v>204</v>
      </c>
      <c r="C51" s="1227" t="s">
        <v>977</v>
      </c>
      <c r="D51" s="13">
        <f t="shared" si="2"/>
        <v>109.16930000000001</v>
      </c>
      <c r="E51" s="191">
        <f t="shared" si="3"/>
        <v>12.7416839807528</v>
      </c>
      <c r="F51" s="13">
        <v>61.937200000000004</v>
      </c>
      <c r="G51" s="191">
        <v>15.4992961903347</v>
      </c>
      <c r="H51" s="13">
        <v>29.333600000000001</v>
      </c>
      <c r="I51" s="191">
        <v>17.685723811601697</v>
      </c>
      <c r="J51" s="13">
        <v>38.931100000000001</v>
      </c>
      <c r="K51" s="191">
        <v>17.267399225811797</v>
      </c>
      <c r="L51" s="13">
        <v>65.908600000000007</v>
      </c>
      <c r="M51" s="191">
        <v>15.300264017138897</v>
      </c>
      <c r="N51" s="13">
        <v>48.436100000000003</v>
      </c>
      <c r="O51" s="191">
        <v>15.314836826251501</v>
      </c>
      <c r="P51" s="13">
        <v>90.591800000000006</v>
      </c>
      <c r="Q51" s="191">
        <v>14.5455016016902</v>
      </c>
      <c r="R51" s="13">
        <v>80.24560000000001</v>
      </c>
      <c r="S51" s="191">
        <v>15.6503781017277</v>
      </c>
      <c r="T51" s="13">
        <v>80.9071</v>
      </c>
      <c r="U51" s="191">
        <v>15.147505348727099</v>
      </c>
      <c r="V51" s="13">
        <v>128.64670000000001</v>
      </c>
      <c r="W51" s="191">
        <v>13.355036646878601</v>
      </c>
      <c r="X51" s="13">
        <v>133.75280000000001</v>
      </c>
      <c r="Y51" s="191">
        <v>12.977638494296897</v>
      </c>
      <c r="Z51" s="13">
        <v>130.7807</v>
      </c>
      <c r="AA51" s="191">
        <v>12.2713696975165</v>
      </c>
      <c r="AB51" s="13">
        <v>109.16930000000001</v>
      </c>
      <c r="AC51" s="191">
        <v>12.7416839807528</v>
      </c>
      <c r="AD51" s="13"/>
      <c r="AE51" s="191"/>
      <c r="AF51" s="13">
        <v>101.7889</v>
      </c>
      <c r="AG51" s="191">
        <v>13.209457897668599</v>
      </c>
      <c r="AH51" s="13">
        <v>125.91720000000001</v>
      </c>
      <c r="AI51" s="191">
        <v>13.294329654725498</v>
      </c>
      <c r="AJ51" s="13">
        <v>81.387700000000009</v>
      </c>
      <c r="AK51" s="191">
        <v>13.6800397603078</v>
      </c>
      <c r="AL51" s="13">
        <v>66.309100000000001</v>
      </c>
      <c r="AM51" s="191">
        <v>12.5543453311838</v>
      </c>
      <c r="AN51" s="13">
        <v>39.623400000000004</v>
      </c>
      <c r="AO51" s="191">
        <v>13.648134738563598</v>
      </c>
      <c r="AP51" s="13"/>
      <c r="AQ51" s="191"/>
      <c r="AR51" s="13"/>
      <c r="AS51" s="191"/>
      <c r="AT51" s="13"/>
      <c r="AU51" s="191"/>
      <c r="AV51" s="13"/>
      <c r="AW51" s="191"/>
      <c r="AX51" s="13"/>
      <c r="AY51" s="191"/>
      <c r="AZ51" s="13"/>
      <c r="BA51" s="191"/>
      <c r="BB51" s="13"/>
      <c r="BC51" s="191"/>
    </row>
    <row r="52" spans="1:55" s="20" customFormat="1" ht="12.75" customHeight="1">
      <c r="A52" s="1228" t="s">
        <v>978</v>
      </c>
      <c r="B52" s="1228" t="s">
        <v>125</v>
      </c>
      <c r="C52" s="1228" t="s">
        <v>939</v>
      </c>
      <c r="D52" s="13">
        <f t="shared" si="2"/>
        <v>1209.1725000000001</v>
      </c>
      <c r="E52" s="191">
        <f t="shared" si="3"/>
        <v>20.876404532851996</v>
      </c>
      <c r="F52" s="13">
        <v>777.73090000000002</v>
      </c>
      <c r="G52" s="191">
        <v>25.580159007440699</v>
      </c>
      <c r="H52" s="13">
        <v>790.76980000000015</v>
      </c>
      <c r="I52" s="191">
        <v>25.405060594752101</v>
      </c>
      <c r="J52" s="13">
        <v>819.52870000000007</v>
      </c>
      <c r="K52" s="191">
        <v>25.103413353309001</v>
      </c>
      <c r="L52" s="13">
        <v>858.45699999999999</v>
      </c>
      <c r="M52" s="191">
        <v>25.3278473272395</v>
      </c>
      <c r="N52" s="13">
        <v>865.10059999999999</v>
      </c>
      <c r="O52" s="191">
        <v>24.997486545495399</v>
      </c>
      <c r="P52" s="13">
        <v>843.37790000000007</v>
      </c>
      <c r="Q52" s="191">
        <v>25.227755216255996</v>
      </c>
      <c r="R52" s="13">
        <v>764.03399999999999</v>
      </c>
      <c r="S52" s="191">
        <v>24.468978082127201</v>
      </c>
      <c r="T52" s="13">
        <v>808.25020000000006</v>
      </c>
      <c r="U52" s="191">
        <v>23.1163213853829</v>
      </c>
      <c r="V52" s="13">
        <v>1061.6873000000001</v>
      </c>
      <c r="W52" s="191">
        <v>20.859408500977601</v>
      </c>
      <c r="X52" s="13">
        <v>1390.7598</v>
      </c>
      <c r="Y52" s="191">
        <v>20.083459590937295</v>
      </c>
      <c r="Z52" s="13">
        <v>1391.7683</v>
      </c>
      <c r="AA52" s="191">
        <v>20.209991623605699</v>
      </c>
      <c r="AB52" s="13">
        <v>1209.1725000000001</v>
      </c>
      <c r="AC52" s="191">
        <v>20.876404532851996</v>
      </c>
      <c r="AD52" s="13"/>
      <c r="AE52" s="191"/>
      <c r="AF52" s="13">
        <v>1045.6835000000001</v>
      </c>
      <c r="AG52" s="191">
        <v>21.142440915439501</v>
      </c>
      <c r="AH52" s="13">
        <v>976.44110000000001</v>
      </c>
      <c r="AI52" s="191">
        <v>21.424491384068098</v>
      </c>
      <c r="AJ52" s="13">
        <v>1009.0072</v>
      </c>
      <c r="AK52" s="191">
        <v>21.5109336177185</v>
      </c>
      <c r="AL52" s="13">
        <v>1013.9431000000001</v>
      </c>
      <c r="AM52" s="191">
        <v>21.799640654391801</v>
      </c>
      <c r="AN52" s="13">
        <v>1014.5677000000001</v>
      </c>
      <c r="AO52" s="191">
        <v>21.539862233934699</v>
      </c>
      <c r="AP52" s="13"/>
      <c r="AQ52" s="191"/>
      <c r="AR52" s="13"/>
      <c r="AS52" s="191"/>
      <c r="AT52" s="13"/>
      <c r="AU52" s="191"/>
      <c r="AV52" s="13"/>
      <c r="AW52" s="191"/>
      <c r="AX52" s="13"/>
      <c r="AY52" s="191"/>
      <c r="AZ52" s="13"/>
      <c r="BA52" s="191"/>
      <c r="BB52" s="13"/>
      <c r="BC52" s="191"/>
    </row>
    <row r="53" spans="1:55" s="20" customFormat="1" ht="12.75" customHeight="1">
      <c r="A53" s="1227" t="s">
        <v>4909</v>
      </c>
      <c r="B53" s="1227" t="s">
        <v>4909</v>
      </c>
      <c r="C53" s="1227" t="s">
        <v>4911</v>
      </c>
      <c r="D53" s="13">
        <f t="shared" si="2"/>
        <v>23.801300000000001</v>
      </c>
      <c r="E53" s="191">
        <f t="shared" si="3"/>
        <v>22.001792843248094</v>
      </c>
      <c r="F53" s="13">
        <v>27.505100000000002</v>
      </c>
      <c r="G53" s="191">
        <v>21.425601797484802</v>
      </c>
      <c r="H53" s="13">
        <v>33.0854</v>
      </c>
      <c r="I53" s="191">
        <v>20.094995375603702</v>
      </c>
      <c r="J53" s="13">
        <v>35.377500000000005</v>
      </c>
      <c r="K53" s="191">
        <v>20.039642060631799</v>
      </c>
      <c r="L53" s="13">
        <v>33.033500000000004</v>
      </c>
      <c r="M53" s="191">
        <v>21.561921958012295</v>
      </c>
      <c r="N53" s="13">
        <v>30.539300000000004</v>
      </c>
      <c r="O53" s="191">
        <v>21.751881935735302</v>
      </c>
      <c r="P53" s="13">
        <v>24.008300000000006</v>
      </c>
      <c r="Q53" s="191">
        <v>23.156768242649399</v>
      </c>
      <c r="R53" s="13">
        <v>17.083100000000002</v>
      </c>
      <c r="S53" s="191">
        <v>25.655645638086799</v>
      </c>
      <c r="T53" s="13">
        <v>18.603200000000001</v>
      </c>
      <c r="U53" s="191">
        <v>25.066816837963398</v>
      </c>
      <c r="V53" s="13">
        <v>33.433800000000005</v>
      </c>
      <c r="W53" s="191">
        <v>20.132432777608301</v>
      </c>
      <c r="X53" s="13">
        <v>34.068400000000004</v>
      </c>
      <c r="Y53" s="191">
        <v>19.809658980169299</v>
      </c>
      <c r="Z53" s="13">
        <v>31.210700000000003</v>
      </c>
      <c r="AA53" s="191">
        <v>19.526920607355798</v>
      </c>
      <c r="AB53" s="13">
        <v>23.801300000000001</v>
      </c>
      <c r="AC53" s="191">
        <v>22.001792843248094</v>
      </c>
      <c r="AD53" s="13"/>
      <c r="AE53" s="191"/>
      <c r="AF53" s="13">
        <v>23.250600000000006</v>
      </c>
      <c r="AG53" s="191">
        <v>20.556781803480298</v>
      </c>
      <c r="AH53" s="13">
        <v>24.5595</v>
      </c>
      <c r="AI53" s="191">
        <v>21.345812618335099</v>
      </c>
      <c r="AJ53" s="13">
        <v>24.979100000000003</v>
      </c>
      <c r="AK53" s="191">
        <v>23.512847620610799</v>
      </c>
      <c r="AL53" s="13">
        <v>23.291600000000003</v>
      </c>
      <c r="AM53" s="191">
        <v>24.949486596026006</v>
      </c>
      <c r="AN53" s="13">
        <v>23.8752</v>
      </c>
      <c r="AO53" s="191">
        <v>24.535690255997896</v>
      </c>
      <c r="AP53" s="13"/>
      <c r="AQ53" s="191"/>
      <c r="AR53" s="13"/>
      <c r="AS53" s="191"/>
      <c r="AT53" s="13"/>
      <c r="AU53" s="191"/>
      <c r="AV53" s="13"/>
      <c r="AW53" s="191"/>
      <c r="AX53" s="13"/>
      <c r="AY53" s="191"/>
      <c r="AZ53" s="13"/>
      <c r="BA53" s="191"/>
      <c r="BB53" s="13"/>
      <c r="BC53" s="191"/>
    </row>
    <row r="54" spans="1:55" s="20" customFormat="1" ht="12.75" customHeight="1">
      <c r="A54" s="1227" t="s">
        <v>4910</v>
      </c>
      <c r="B54" s="1227" t="s">
        <v>103</v>
      </c>
      <c r="C54" s="1227" t="s">
        <v>5005</v>
      </c>
      <c r="D54" s="13">
        <f t="shared" si="2"/>
        <v>0.1721</v>
      </c>
      <c r="E54" s="191">
        <f t="shared" si="3"/>
        <v>31.77</v>
      </c>
      <c r="F54" s="13" t="s">
        <v>11</v>
      </c>
      <c r="G54" s="191" t="s">
        <v>11</v>
      </c>
      <c r="H54" s="13">
        <v>2.35E-2</v>
      </c>
      <c r="I54" s="191">
        <v>30</v>
      </c>
      <c r="J54" s="191" t="s">
        <v>11</v>
      </c>
      <c r="K54" s="191" t="s">
        <v>11</v>
      </c>
      <c r="L54" s="191" t="s">
        <v>11</v>
      </c>
      <c r="M54" s="191" t="s">
        <v>11</v>
      </c>
      <c r="N54" s="13">
        <v>0.10790000000000001</v>
      </c>
      <c r="O54" s="191">
        <v>33</v>
      </c>
      <c r="P54" s="13">
        <v>0.1027</v>
      </c>
      <c r="Q54" s="191">
        <v>32.89</v>
      </c>
      <c r="R54" s="13">
        <v>8.3600000000000008E-2</v>
      </c>
      <c r="S54" s="191">
        <v>32.880000000000003</v>
      </c>
      <c r="T54" s="13">
        <v>7.9000000000000008E-3</v>
      </c>
      <c r="U54" s="191">
        <v>32</v>
      </c>
      <c r="V54" s="13" t="s">
        <v>11</v>
      </c>
      <c r="W54" s="13" t="s">
        <v>11</v>
      </c>
      <c r="X54" s="13" t="s">
        <v>11</v>
      </c>
      <c r="Y54" s="13" t="s">
        <v>11</v>
      </c>
      <c r="Z54" s="13">
        <v>8.6E-3</v>
      </c>
      <c r="AA54" s="191">
        <v>31</v>
      </c>
      <c r="AB54" s="13">
        <v>0.1721</v>
      </c>
      <c r="AC54" s="191">
        <v>31.77</v>
      </c>
      <c r="AD54" s="13"/>
      <c r="AE54" s="191"/>
      <c r="AF54" s="13">
        <v>0.1409</v>
      </c>
      <c r="AG54" s="191">
        <v>31.8</v>
      </c>
      <c r="AH54" s="13">
        <v>0.11620000000000001</v>
      </c>
      <c r="AI54" s="191">
        <v>31.8</v>
      </c>
      <c r="AJ54" s="191">
        <v>0</v>
      </c>
      <c r="AK54" s="191">
        <v>0</v>
      </c>
      <c r="AL54" s="191">
        <v>0.221</v>
      </c>
      <c r="AM54" s="191">
        <v>26</v>
      </c>
      <c r="AN54" s="13">
        <v>0.18600000000000003</v>
      </c>
      <c r="AO54" s="191">
        <v>26</v>
      </c>
      <c r="AP54" s="13"/>
      <c r="AQ54" s="191"/>
      <c r="AR54" s="13"/>
      <c r="AS54" s="191"/>
      <c r="AT54" s="13"/>
      <c r="AU54" s="191"/>
      <c r="AV54" s="13"/>
      <c r="AW54" s="13"/>
      <c r="AX54" s="13"/>
      <c r="AY54" s="13"/>
      <c r="AZ54" s="13"/>
      <c r="BA54" s="191"/>
      <c r="BB54" s="13"/>
      <c r="BC54" s="191"/>
    </row>
    <row r="55" spans="1:55" s="20" customFormat="1" ht="12.75" customHeight="1">
      <c r="A55" s="1227" t="s">
        <v>980</v>
      </c>
      <c r="B55" s="1227" t="s">
        <v>205</v>
      </c>
      <c r="C55" s="1227" t="s">
        <v>981</v>
      </c>
      <c r="D55" s="13">
        <f t="shared" si="2"/>
        <v>640.87620000000004</v>
      </c>
      <c r="E55" s="191">
        <f t="shared" si="3"/>
        <v>17.6561792433546</v>
      </c>
      <c r="F55" s="13">
        <v>351.80600000000004</v>
      </c>
      <c r="G55" s="191">
        <v>23.271883540928798</v>
      </c>
      <c r="H55" s="13">
        <v>404.79040000000003</v>
      </c>
      <c r="I55" s="191">
        <v>22.5473174265002</v>
      </c>
      <c r="J55" s="13">
        <v>432.60820000000001</v>
      </c>
      <c r="K55" s="191">
        <v>21.637938573517598</v>
      </c>
      <c r="L55" s="13">
        <v>381.69210000000004</v>
      </c>
      <c r="M55" s="191">
        <v>22.681562709838598</v>
      </c>
      <c r="N55" s="13">
        <v>318.8082</v>
      </c>
      <c r="O55" s="191">
        <v>23.223466262787497</v>
      </c>
      <c r="P55" s="13">
        <v>314.25580000000002</v>
      </c>
      <c r="Q55" s="191">
        <v>23.179058960884699</v>
      </c>
      <c r="R55" s="13">
        <v>316.4128</v>
      </c>
      <c r="S55" s="191">
        <v>22.785584372692902</v>
      </c>
      <c r="T55" s="13">
        <v>344.23420000000004</v>
      </c>
      <c r="U55" s="191">
        <v>22.3687061918891</v>
      </c>
      <c r="V55" s="13">
        <v>380.68220000000002</v>
      </c>
      <c r="W55" s="191">
        <v>21.955451812561797</v>
      </c>
      <c r="X55" s="13">
        <v>518.33519999999999</v>
      </c>
      <c r="Y55" s="191">
        <v>19.8686293059009</v>
      </c>
      <c r="Z55" s="13">
        <v>625.70220000000006</v>
      </c>
      <c r="AA55" s="191">
        <v>18.636209452356102</v>
      </c>
      <c r="AB55" s="13">
        <v>640.87620000000004</v>
      </c>
      <c r="AC55" s="191">
        <v>17.6561792433546</v>
      </c>
      <c r="AD55" s="13"/>
      <c r="AE55" s="191"/>
      <c r="AF55" s="13">
        <v>634.5883</v>
      </c>
      <c r="AG55" s="191">
        <v>17.1154710274362</v>
      </c>
      <c r="AH55" s="13">
        <v>576.78060000000005</v>
      </c>
      <c r="AI55" s="191">
        <v>17.341663636051599</v>
      </c>
      <c r="AJ55" s="13">
        <v>451.32330000000002</v>
      </c>
      <c r="AK55" s="191">
        <v>18.541309600013999</v>
      </c>
      <c r="AL55" s="13">
        <v>367.88510000000002</v>
      </c>
      <c r="AM55" s="191">
        <v>20.336253520460598</v>
      </c>
      <c r="AN55" s="13">
        <v>386.08480000000003</v>
      </c>
      <c r="AO55" s="191">
        <v>18.427995629457598</v>
      </c>
      <c r="AP55" s="13"/>
      <c r="AQ55" s="191"/>
      <c r="AR55" s="13"/>
      <c r="AS55" s="191"/>
      <c r="AT55" s="13"/>
      <c r="AU55" s="191"/>
      <c r="AV55" s="13"/>
      <c r="AW55" s="191"/>
      <c r="AX55" s="13"/>
      <c r="AY55" s="191"/>
      <c r="AZ55" s="13"/>
      <c r="BA55" s="191"/>
      <c r="BB55" s="13"/>
      <c r="BC55" s="191"/>
    </row>
    <row r="56" spans="1:55" s="20" customFormat="1" ht="12.75" customHeight="1">
      <c r="A56" s="1227" t="s">
        <v>982</v>
      </c>
      <c r="B56" s="1227" t="s">
        <v>206</v>
      </c>
      <c r="C56" s="1227" t="s">
        <v>983</v>
      </c>
      <c r="D56" s="13">
        <f t="shared" si="2"/>
        <v>15.348500000000001</v>
      </c>
      <c r="E56" s="191">
        <f t="shared" si="3"/>
        <v>10.426127960386999</v>
      </c>
      <c r="F56" s="13">
        <v>0.39560000000000001</v>
      </c>
      <c r="G56" s="191">
        <v>37.038736097067698</v>
      </c>
      <c r="H56" s="13">
        <v>0.1434</v>
      </c>
      <c r="I56" s="191">
        <v>27.108577405857702</v>
      </c>
      <c r="J56" s="13">
        <v>0.38789999999999997</v>
      </c>
      <c r="K56" s="191">
        <v>30.875174013921097</v>
      </c>
      <c r="L56" s="13">
        <v>0.61650000000000005</v>
      </c>
      <c r="M56" s="191">
        <v>32.322214111922094</v>
      </c>
      <c r="N56" s="13">
        <v>0.48560000000000003</v>
      </c>
      <c r="O56" s="191">
        <v>33.099785831960503</v>
      </c>
      <c r="P56" s="13">
        <v>0.34300000000000003</v>
      </c>
      <c r="Q56" s="191">
        <v>26.083265306122399</v>
      </c>
      <c r="R56" s="13">
        <v>0.23530000000000001</v>
      </c>
      <c r="S56" s="191">
        <v>24.3248746281343</v>
      </c>
      <c r="T56" s="13">
        <v>23.122800000000002</v>
      </c>
      <c r="U56" s="191">
        <v>10.175152187451298</v>
      </c>
      <c r="V56" s="13">
        <v>22.772200000000002</v>
      </c>
      <c r="W56" s="191">
        <v>10.347774567235499</v>
      </c>
      <c r="X56" s="13">
        <v>37.4803</v>
      </c>
      <c r="Y56" s="191">
        <v>10.284654258370402</v>
      </c>
      <c r="Z56" s="13">
        <v>15.494900000000003</v>
      </c>
      <c r="AA56" s="191">
        <v>10.587052772202501</v>
      </c>
      <c r="AB56" s="13">
        <v>15.348500000000001</v>
      </c>
      <c r="AC56" s="191">
        <v>10.426127960386999</v>
      </c>
      <c r="AD56" s="13"/>
      <c r="AE56" s="191"/>
      <c r="AF56" s="13">
        <v>7.3618000000000006</v>
      </c>
      <c r="AG56" s="191">
        <v>10.346540248308797</v>
      </c>
      <c r="AH56" s="13">
        <v>6.5228000000000002</v>
      </c>
      <c r="AI56" s="191">
        <v>10.6165872018152</v>
      </c>
      <c r="AJ56" s="13">
        <v>5.5657000000000005</v>
      </c>
      <c r="AK56" s="191">
        <v>11.871431805523098</v>
      </c>
      <c r="AL56" s="13">
        <v>0.76690000000000003</v>
      </c>
      <c r="AM56" s="191">
        <v>25.571391315686501</v>
      </c>
      <c r="AN56" s="13">
        <v>3.5039999999999996</v>
      </c>
      <c r="AO56" s="191">
        <v>12.447238584474896</v>
      </c>
      <c r="AP56" s="13"/>
      <c r="AQ56" s="191"/>
      <c r="AR56" s="13"/>
      <c r="AS56" s="191"/>
      <c r="AT56" s="13"/>
      <c r="AU56" s="191"/>
      <c r="AV56" s="13"/>
      <c r="AW56" s="191"/>
      <c r="AX56" s="13"/>
      <c r="AY56" s="191"/>
      <c r="AZ56" s="13"/>
      <c r="BA56" s="191"/>
      <c r="BB56" s="13"/>
      <c r="BC56" s="191"/>
    </row>
    <row r="57" spans="1:55" s="20" customFormat="1" ht="12.75" customHeight="1">
      <c r="A57" s="1227" t="s">
        <v>984</v>
      </c>
      <c r="B57" s="1227" t="s">
        <v>141</v>
      </c>
      <c r="C57" s="1227" t="s">
        <v>985</v>
      </c>
      <c r="D57" s="13">
        <f t="shared" si="2"/>
        <v>67.701700000000002</v>
      </c>
      <c r="E57" s="191">
        <f t="shared" si="3"/>
        <v>21.591918681510197</v>
      </c>
      <c r="F57" s="13">
        <v>39.2273</v>
      </c>
      <c r="G57" s="191">
        <v>26.7996807580435</v>
      </c>
      <c r="H57" s="13">
        <v>46.264400000000002</v>
      </c>
      <c r="I57" s="191">
        <v>26.1690952438592</v>
      </c>
      <c r="J57" s="13">
        <v>41.875100000000003</v>
      </c>
      <c r="K57" s="191">
        <v>26.068135670123798</v>
      </c>
      <c r="L57" s="13">
        <v>41.893799999999999</v>
      </c>
      <c r="M57" s="191">
        <v>25.487137309100603</v>
      </c>
      <c r="N57" s="13">
        <v>30.206100000000003</v>
      </c>
      <c r="O57" s="191">
        <v>26.488055624526197</v>
      </c>
      <c r="P57" s="13">
        <v>26.3537</v>
      </c>
      <c r="Q57" s="191">
        <v>26.513937170112698</v>
      </c>
      <c r="R57" s="13">
        <v>22.121300000000002</v>
      </c>
      <c r="S57" s="191">
        <v>25.476635459941296</v>
      </c>
      <c r="T57" s="13">
        <v>21.6023</v>
      </c>
      <c r="U57" s="191">
        <v>26.354040541979295</v>
      </c>
      <c r="V57" s="13">
        <v>33.867600000000003</v>
      </c>
      <c r="W57" s="191">
        <v>22.994727231926696</v>
      </c>
      <c r="X57" s="13">
        <v>64.00200000000001</v>
      </c>
      <c r="Y57" s="191">
        <v>21.765859488765997</v>
      </c>
      <c r="Z57" s="13">
        <v>71.802599999999998</v>
      </c>
      <c r="AA57" s="191">
        <v>21.028853871586797</v>
      </c>
      <c r="AB57" s="13">
        <v>67.701700000000002</v>
      </c>
      <c r="AC57" s="191">
        <v>21.591918681510197</v>
      </c>
      <c r="AD57" s="13"/>
      <c r="AE57" s="191"/>
      <c r="AF57" s="13">
        <v>52.217000000000006</v>
      </c>
      <c r="AG57" s="191">
        <v>22.366670241492201</v>
      </c>
      <c r="AH57" s="13">
        <v>49.919000000000004</v>
      </c>
      <c r="AI57" s="191">
        <v>24.113163925559402</v>
      </c>
      <c r="AJ57" s="13">
        <v>45.248200000000004</v>
      </c>
      <c r="AK57" s="191">
        <v>25.842650867879797</v>
      </c>
      <c r="AL57" s="13">
        <v>42.772100000000002</v>
      </c>
      <c r="AM57" s="191">
        <v>26.798281964177601</v>
      </c>
      <c r="AN57" s="13">
        <v>37.343299999999999</v>
      </c>
      <c r="AO57" s="191">
        <v>26.8733848642193</v>
      </c>
      <c r="AP57" s="13"/>
      <c r="AQ57" s="191"/>
      <c r="AR57" s="13"/>
      <c r="AS57" s="191"/>
      <c r="AT57" s="13"/>
      <c r="AU57" s="191"/>
      <c r="AV57" s="13"/>
      <c r="AW57" s="191"/>
      <c r="AX57" s="13"/>
      <c r="AY57" s="191"/>
      <c r="AZ57" s="13"/>
      <c r="BA57" s="191"/>
      <c r="BB57" s="13"/>
      <c r="BC57" s="191"/>
    </row>
    <row r="58" spans="1:55" s="20" customFormat="1" ht="12.75" customHeight="1">
      <c r="A58" s="1227" t="s">
        <v>986</v>
      </c>
      <c r="B58" s="1227" t="s">
        <v>207</v>
      </c>
      <c r="C58" s="1227" t="s">
        <v>987</v>
      </c>
      <c r="D58" s="13">
        <f t="shared" si="2"/>
        <v>47.254000000000005</v>
      </c>
      <c r="E58" s="191">
        <f t="shared" si="3"/>
        <v>13.656182206797299</v>
      </c>
      <c r="F58" s="13">
        <v>19.186500000000002</v>
      </c>
      <c r="G58" s="191">
        <v>21.319309566622401</v>
      </c>
      <c r="H58" s="13">
        <v>19.845700000000001</v>
      </c>
      <c r="I58" s="191">
        <v>20.773654242480703</v>
      </c>
      <c r="J58" s="13">
        <v>21.747900000000001</v>
      </c>
      <c r="K58" s="191">
        <v>21.433555469723498</v>
      </c>
      <c r="L58" s="13">
        <v>21.747</v>
      </c>
      <c r="M58" s="191">
        <v>20.8936736561365</v>
      </c>
      <c r="N58" s="13">
        <v>24.219299999999997</v>
      </c>
      <c r="O58" s="191">
        <v>20.8925695210018</v>
      </c>
      <c r="P58" s="13">
        <v>27.778200000000002</v>
      </c>
      <c r="Q58" s="191">
        <v>19.507843632776797</v>
      </c>
      <c r="R58" s="13">
        <v>21.6</v>
      </c>
      <c r="S58" s="191">
        <v>24.080122222222197</v>
      </c>
      <c r="T58" s="13">
        <v>23.5473</v>
      </c>
      <c r="U58" s="191">
        <v>23.609709223562799</v>
      </c>
      <c r="V58" s="13">
        <v>24.104100000000003</v>
      </c>
      <c r="W58" s="191">
        <v>18.948268759256699</v>
      </c>
      <c r="X58" s="13">
        <v>30.867600000000003</v>
      </c>
      <c r="Y58" s="191">
        <v>15.921106629605198</v>
      </c>
      <c r="Z58" s="13">
        <v>32.295400000000001</v>
      </c>
      <c r="AA58" s="191">
        <v>16.058395251336101</v>
      </c>
      <c r="AB58" s="13">
        <v>47.254000000000005</v>
      </c>
      <c r="AC58" s="191">
        <v>13.656182206797299</v>
      </c>
      <c r="AD58" s="13"/>
      <c r="AE58" s="191"/>
      <c r="AF58" s="13">
        <v>41.387799999999999</v>
      </c>
      <c r="AG58" s="191">
        <v>14.9651017691204</v>
      </c>
      <c r="AH58" s="13">
        <v>39.624200000000002</v>
      </c>
      <c r="AI58" s="191">
        <v>15.166946487247699</v>
      </c>
      <c r="AJ58" s="13">
        <v>23.956900000000001</v>
      </c>
      <c r="AK58" s="191">
        <v>17.989523936736401</v>
      </c>
      <c r="AL58" s="13">
        <v>27.282400000000003</v>
      </c>
      <c r="AM58" s="191">
        <v>17.758203493827498</v>
      </c>
      <c r="AN58" s="13">
        <v>29.046100000000003</v>
      </c>
      <c r="AO58" s="191">
        <v>18.0961165526525</v>
      </c>
      <c r="AP58" s="13"/>
      <c r="AQ58" s="191"/>
      <c r="AR58" s="13"/>
      <c r="AS58" s="191"/>
      <c r="AT58" s="13"/>
      <c r="AU58" s="191"/>
      <c r="AV58" s="13"/>
      <c r="AW58" s="191"/>
      <c r="AX58" s="13"/>
      <c r="AY58" s="191"/>
      <c r="AZ58" s="13"/>
      <c r="BA58" s="191"/>
      <c r="BB58" s="13"/>
      <c r="BC58" s="191"/>
    </row>
    <row r="59" spans="1:55" s="20" customFormat="1" ht="12.75" customHeight="1">
      <c r="A59" s="1229" t="s">
        <v>988</v>
      </c>
      <c r="B59" s="1229" t="s">
        <v>208</v>
      </c>
      <c r="C59" s="1229" t="s">
        <v>989</v>
      </c>
      <c r="D59" s="13">
        <f t="shared" si="2"/>
        <v>918.27500000000009</v>
      </c>
      <c r="E59" s="191">
        <f t="shared" si="3"/>
        <v>28.722256886009099</v>
      </c>
      <c r="F59" s="13">
        <v>687.51710000000003</v>
      </c>
      <c r="G59" s="191">
        <v>30.7928478302576</v>
      </c>
      <c r="H59" s="13">
        <v>747.82360000000006</v>
      </c>
      <c r="I59" s="191">
        <v>30.386514849223794</v>
      </c>
      <c r="J59" s="13">
        <v>723.29570000000012</v>
      </c>
      <c r="K59" s="191">
        <v>30.528700158178697</v>
      </c>
      <c r="L59" s="13">
        <v>739.57429999999988</v>
      </c>
      <c r="M59" s="191">
        <v>30.557239291576199</v>
      </c>
      <c r="N59" s="13">
        <v>714.3066</v>
      </c>
      <c r="O59" s="191">
        <v>30.469176027492995</v>
      </c>
      <c r="P59" s="13">
        <v>735.61689999999999</v>
      </c>
      <c r="Q59" s="191">
        <v>30.388558380048099</v>
      </c>
      <c r="R59" s="13">
        <v>685.51460000000009</v>
      </c>
      <c r="S59" s="191">
        <v>30.114934056838496</v>
      </c>
      <c r="T59" s="13">
        <v>692.71070000000009</v>
      </c>
      <c r="U59" s="191">
        <v>29.430703339792498</v>
      </c>
      <c r="V59" s="13">
        <v>725.77470000000005</v>
      </c>
      <c r="W59" s="191">
        <v>28.632703888686095</v>
      </c>
      <c r="X59" s="13">
        <v>810.13700000000017</v>
      </c>
      <c r="Y59" s="191">
        <v>28.0294636758968</v>
      </c>
      <c r="Z59" s="13">
        <v>858.55950000000007</v>
      </c>
      <c r="AA59" s="191">
        <v>27.739594531305102</v>
      </c>
      <c r="AB59" s="13">
        <v>918.27500000000009</v>
      </c>
      <c r="AC59" s="191">
        <v>28.722256886009099</v>
      </c>
      <c r="AD59" s="13"/>
      <c r="AE59" s="191"/>
      <c r="AF59" s="13">
        <v>933.59780000000001</v>
      </c>
      <c r="AG59" s="191">
        <v>28.6307543912379</v>
      </c>
      <c r="AH59" s="13">
        <v>936.60270000000003</v>
      </c>
      <c r="AI59" s="191">
        <v>28.575049309595201</v>
      </c>
      <c r="AJ59" s="13">
        <v>941.92550000000006</v>
      </c>
      <c r="AK59" s="191">
        <v>28.569785108270199</v>
      </c>
      <c r="AL59" s="13">
        <v>995.4050000000002</v>
      </c>
      <c r="AM59" s="191">
        <v>28.338311567653395</v>
      </c>
      <c r="AN59" s="13">
        <v>1043.0838000000001</v>
      </c>
      <c r="AO59" s="191">
        <v>28.130735480696799</v>
      </c>
      <c r="AP59" s="13"/>
      <c r="AQ59" s="191"/>
      <c r="AR59" s="13"/>
      <c r="AS59" s="191"/>
      <c r="AT59" s="13"/>
      <c r="AU59" s="191"/>
      <c r="AV59" s="13"/>
      <c r="AW59" s="191"/>
      <c r="AX59" s="13"/>
      <c r="AY59" s="191"/>
      <c r="AZ59" s="13"/>
      <c r="BA59" s="191"/>
      <c r="BB59" s="13"/>
      <c r="BC59" s="191"/>
    </row>
    <row r="60" spans="1:55" s="20" customFormat="1" ht="12.75" customHeight="1">
      <c r="A60" s="1229" t="s">
        <v>5008</v>
      </c>
      <c r="B60" s="1229" t="s">
        <v>5006</v>
      </c>
      <c r="C60" s="1229" t="s">
        <v>5007</v>
      </c>
      <c r="D60" s="13">
        <f t="shared" si="2"/>
        <v>30.507600000000004</v>
      </c>
      <c r="E60" s="191">
        <f t="shared" si="3"/>
        <v>17.921636379131801</v>
      </c>
      <c r="F60" s="13">
        <v>48.054400000000008</v>
      </c>
      <c r="G60" s="191">
        <v>24.607840426683101</v>
      </c>
      <c r="H60" s="13">
        <v>41.174300000000002</v>
      </c>
      <c r="I60" s="191">
        <v>25.1359277024746</v>
      </c>
      <c r="J60" s="13">
        <v>49.348399999999998</v>
      </c>
      <c r="K60" s="191">
        <v>23.176892847589798</v>
      </c>
      <c r="L60" s="13">
        <v>35.106700000000004</v>
      </c>
      <c r="M60" s="191">
        <v>22.392624142969897</v>
      </c>
      <c r="N60" s="13">
        <v>30.618600000000001</v>
      </c>
      <c r="O60" s="191">
        <v>22.448555714500301</v>
      </c>
      <c r="P60" s="13">
        <v>15.713299999999998</v>
      </c>
      <c r="Q60" s="191">
        <v>26.397580775521398</v>
      </c>
      <c r="R60" s="13">
        <v>12.514699999999999</v>
      </c>
      <c r="S60" s="191">
        <v>26.169953175066098</v>
      </c>
      <c r="T60" s="13">
        <v>16.850000000000001</v>
      </c>
      <c r="U60" s="191">
        <v>22.187788308605299</v>
      </c>
      <c r="V60" s="13">
        <v>15.932400000000003</v>
      </c>
      <c r="W60" s="191">
        <v>23.020319223720197</v>
      </c>
      <c r="X60" s="13">
        <v>15.6523</v>
      </c>
      <c r="Y60" s="191">
        <v>23.054510135890599</v>
      </c>
      <c r="Z60" s="13">
        <v>30.047800000000002</v>
      </c>
      <c r="AA60" s="191">
        <v>18.567178096233299</v>
      </c>
      <c r="AB60" s="13">
        <v>30.507600000000004</v>
      </c>
      <c r="AC60" s="191">
        <v>17.921636379131801</v>
      </c>
      <c r="AD60" s="13"/>
      <c r="AE60" s="191"/>
      <c r="AF60" s="13">
        <v>44.654900000000005</v>
      </c>
      <c r="AG60" s="191">
        <v>16.978447673155699</v>
      </c>
      <c r="AH60" s="13">
        <v>38.786200000000001</v>
      </c>
      <c r="AI60" s="191">
        <v>17.854326641949999</v>
      </c>
      <c r="AJ60" s="13">
        <v>38.640900000000002</v>
      </c>
      <c r="AK60" s="191">
        <v>18.317969353715899</v>
      </c>
      <c r="AL60" s="13">
        <v>25.686300000000003</v>
      </c>
      <c r="AM60" s="191">
        <v>19.557476981893096</v>
      </c>
      <c r="AN60" s="13">
        <v>31.906700000000001</v>
      </c>
      <c r="AO60" s="191">
        <v>18.695760890345898</v>
      </c>
      <c r="AP60" s="13"/>
      <c r="AQ60" s="191"/>
      <c r="AR60" s="13"/>
      <c r="AS60" s="191"/>
      <c r="AT60" s="13"/>
      <c r="AU60" s="191"/>
      <c r="AV60" s="13"/>
      <c r="AW60" s="191"/>
      <c r="AX60" s="13"/>
      <c r="AY60" s="191"/>
      <c r="AZ60" s="13"/>
      <c r="BA60" s="191"/>
      <c r="BB60" s="13"/>
      <c r="BC60" s="191"/>
    </row>
    <row r="61" spans="1:55" s="20" customFormat="1" ht="12.75" customHeight="1">
      <c r="A61" s="1229" t="s">
        <v>990</v>
      </c>
      <c r="B61" s="1229" t="s">
        <v>209</v>
      </c>
      <c r="C61" s="1229" t="s">
        <v>991</v>
      </c>
      <c r="D61" s="13">
        <f t="shared" si="2"/>
        <v>324.23970000000003</v>
      </c>
      <c r="E61" s="191">
        <f t="shared" si="3"/>
        <v>16.429572350332197</v>
      </c>
      <c r="F61" s="13">
        <v>94.7881</v>
      </c>
      <c r="G61" s="191">
        <v>23.952439641684997</v>
      </c>
      <c r="H61" s="13">
        <v>139.85910000000001</v>
      </c>
      <c r="I61" s="191">
        <v>21.703720401461201</v>
      </c>
      <c r="J61" s="13">
        <v>141.75990000000002</v>
      </c>
      <c r="K61" s="191">
        <v>22.625845228446096</v>
      </c>
      <c r="L61" s="13">
        <v>159.94300000000001</v>
      </c>
      <c r="M61" s="191">
        <v>22.865829595543396</v>
      </c>
      <c r="N61" s="13">
        <v>100.6016</v>
      </c>
      <c r="O61" s="191">
        <v>25.9909890995769</v>
      </c>
      <c r="P61" s="13">
        <v>108.4804</v>
      </c>
      <c r="Q61" s="191">
        <v>25.926202668869202</v>
      </c>
      <c r="R61" s="13">
        <v>97.307500000000005</v>
      </c>
      <c r="S61" s="191">
        <v>25.294750168280999</v>
      </c>
      <c r="T61" s="13">
        <v>120.52970000000001</v>
      </c>
      <c r="U61" s="191">
        <v>22.107098233879302</v>
      </c>
      <c r="V61" s="13">
        <v>140.16130000000001</v>
      </c>
      <c r="W61" s="191">
        <v>20.901715145336098</v>
      </c>
      <c r="X61" s="13">
        <v>229.93910000000002</v>
      </c>
      <c r="Y61" s="191">
        <v>17.9824109514215</v>
      </c>
      <c r="Z61" s="13">
        <v>275.06200000000001</v>
      </c>
      <c r="AA61" s="191">
        <v>17.461731191513202</v>
      </c>
      <c r="AB61" s="13">
        <v>324.23970000000003</v>
      </c>
      <c r="AC61" s="191">
        <v>16.429572350332197</v>
      </c>
      <c r="AD61" s="13"/>
      <c r="AE61" s="191"/>
      <c r="AF61" s="13">
        <v>277.87049999999999</v>
      </c>
      <c r="AG61" s="191">
        <v>16.6406508283535</v>
      </c>
      <c r="AH61" s="13">
        <v>234.3596</v>
      </c>
      <c r="AI61" s="191">
        <v>17.2075766386357</v>
      </c>
      <c r="AJ61" s="13">
        <v>159.29080000000002</v>
      </c>
      <c r="AK61" s="191">
        <v>20.3168186863271</v>
      </c>
      <c r="AL61" s="13">
        <v>121.6652</v>
      </c>
      <c r="AM61" s="191">
        <v>22.843640408267902</v>
      </c>
      <c r="AN61" s="13">
        <v>119.29709999999999</v>
      </c>
      <c r="AO61" s="191">
        <v>22.613273289962599</v>
      </c>
      <c r="AP61" s="13"/>
      <c r="AQ61" s="191"/>
      <c r="AR61" s="13"/>
      <c r="AS61" s="191"/>
      <c r="AT61" s="13"/>
      <c r="AU61" s="191"/>
      <c r="AV61" s="13"/>
      <c r="AW61" s="191"/>
      <c r="AX61" s="13"/>
      <c r="AY61" s="191"/>
      <c r="AZ61" s="13"/>
      <c r="BA61" s="191"/>
      <c r="BB61" s="13"/>
      <c r="BC61" s="191"/>
    </row>
    <row r="62" spans="1:55" s="27" customFormat="1" ht="12.75" customHeight="1">
      <c r="A62" s="1226" t="s">
        <v>968</v>
      </c>
      <c r="B62" s="1226" t="s">
        <v>200</v>
      </c>
      <c r="C62" s="1226" t="s">
        <v>969</v>
      </c>
      <c r="D62" s="61">
        <f t="shared" si="2"/>
        <v>9599.958700000001</v>
      </c>
      <c r="E62" s="871">
        <f t="shared" si="3"/>
        <v>23.605412497659998</v>
      </c>
      <c r="F62" s="61">
        <v>7710.4771000000001</v>
      </c>
      <c r="G62" s="871">
        <v>25.821750537460296</v>
      </c>
      <c r="H62" s="61">
        <v>7549.8584999999994</v>
      </c>
      <c r="I62" s="871">
        <v>25.548090887796103</v>
      </c>
      <c r="J62" s="61">
        <v>7984.1013000000003</v>
      </c>
      <c r="K62" s="871">
        <v>24.809226323193098</v>
      </c>
      <c r="L62" s="61">
        <v>9005.7252000000008</v>
      </c>
      <c r="M62" s="871">
        <v>23.7636799821518</v>
      </c>
      <c r="N62" s="61">
        <v>9788.0601999999999</v>
      </c>
      <c r="O62" s="871">
        <v>23.069727241767499</v>
      </c>
      <c r="P62" s="61">
        <v>10138.6144</v>
      </c>
      <c r="Q62" s="871">
        <v>22.6096577037194</v>
      </c>
      <c r="R62" s="61">
        <v>10677.828799999999</v>
      </c>
      <c r="S62" s="871">
        <v>22.265929382853599</v>
      </c>
      <c r="T62" s="61">
        <v>10728.897000000003</v>
      </c>
      <c r="U62" s="871">
        <v>22.406550433283098</v>
      </c>
      <c r="V62" s="61">
        <v>10477.441000000001</v>
      </c>
      <c r="W62" s="871">
        <v>22.675032517959298</v>
      </c>
      <c r="X62" s="61">
        <v>10123.3815</v>
      </c>
      <c r="Y62" s="871">
        <v>22.997956062013497</v>
      </c>
      <c r="Z62" s="61">
        <v>9743.8361000000004</v>
      </c>
      <c r="AA62" s="871">
        <v>23.250115705661297</v>
      </c>
      <c r="AB62" s="61">
        <v>9599.958700000001</v>
      </c>
      <c r="AC62" s="871">
        <v>23.605412497659998</v>
      </c>
      <c r="AD62" s="61"/>
      <c r="AE62" s="871"/>
      <c r="AF62" s="61">
        <v>8959.1951000000008</v>
      </c>
      <c r="AG62" s="871">
        <v>23.902151320490802</v>
      </c>
      <c r="AH62" s="61">
        <v>8828.5918000000001</v>
      </c>
      <c r="AI62" s="871">
        <v>23.855394434817999</v>
      </c>
      <c r="AJ62" s="61">
        <v>9584.7630000000008</v>
      </c>
      <c r="AK62" s="871">
        <v>22.941879742983701</v>
      </c>
      <c r="AL62" s="61">
        <v>10361.0406</v>
      </c>
      <c r="AM62" s="871">
        <v>22.430595863025598</v>
      </c>
      <c r="AN62" s="61">
        <v>11089.269400000001</v>
      </c>
      <c r="AO62" s="871">
        <v>22.106558476431299</v>
      </c>
      <c r="AP62" s="61"/>
      <c r="AQ62" s="871"/>
      <c r="AR62" s="61"/>
      <c r="AS62" s="871"/>
      <c r="AT62" s="61"/>
      <c r="AU62" s="871"/>
      <c r="AV62" s="61"/>
      <c r="AW62" s="871"/>
      <c r="AX62" s="61"/>
      <c r="AY62" s="871"/>
      <c r="AZ62" s="61"/>
      <c r="BA62" s="871"/>
      <c r="BB62" s="61"/>
      <c r="BC62" s="871"/>
    </row>
    <row r="63" spans="1:55" s="20" customFormat="1" ht="12.75" customHeight="1">
      <c r="A63" s="1227" t="s">
        <v>976</v>
      </c>
      <c r="B63" s="1227" t="s">
        <v>204</v>
      </c>
      <c r="C63" s="1227" t="s">
        <v>977</v>
      </c>
      <c r="D63" s="13">
        <f t="shared" si="2"/>
        <v>290.78530000000001</v>
      </c>
      <c r="E63" s="191">
        <f t="shared" si="3"/>
        <v>14.4344034550577</v>
      </c>
      <c r="F63" s="13">
        <v>185.28910000000005</v>
      </c>
      <c r="G63" s="191">
        <v>16.108494568757703</v>
      </c>
      <c r="H63" s="13">
        <v>189.7116</v>
      </c>
      <c r="I63" s="191">
        <v>15.962559917263899</v>
      </c>
      <c r="J63" s="13">
        <v>203.81579999999997</v>
      </c>
      <c r="K63" s="191">
        <v>15.254409977047899</v>
      </c>
      <c r="L63" s="13">
        <v>230.77850000000001</v>
      </c>
      <c r="M63" s="191">
        <v>15.202647573322499</v>
      </c>
      <c r="N63" s="13">
        <v>278.91149999999999</v>
      </c>
      <c r="O63" s="191">
        <v>14.1448981056715</v>
      </c>
      <c r="P63" s="13">
        <v>253.14780000000002</v>
      </c>
      <c r="Q63" s="191">
        <v>14.1494828080671</v>
      </c>
      <c r="R63" s="13">
        <v>260.93090000000001</v>
      </c>
      <c r="S63" s="191">
        <v>14.014300560033298</v>
      </c>
      <c r="T63" s="13">
        <v>255.88729999999998</v>
      </c>
      <c r="U63" s="191">
        <v>13.819768988144398</v>
      </c>
      <c r="V63" s="13">
        <v>285.16840000000002</v>
      </c>
      <c r="W63" s="191">
        <v>13.847635502390899</v>
      </c>
      <c r="X63" s="13">
        <v>306.95910000000003</v>
      </c>
      <c r="Y63" s="191">
        <v>13.1314573667958</v>
      </c>
      <c r="Z63" s="13">
        <v>302.65680000000003</v>
      </c>
      <c r="AA63" s="191">
        <v>14.097914740392401</v>
      </c>
      <c r="AB63" s="13">
        <v>290.78530000000001</v>
      </c>
      <c r="AC63" s="191">
        <v>14.4344034550577</v>
      </c>
      <c r="AD63" s="13"/>
      <c r="AE63" s="191"/>
      <c r="AF63" s="13">
        <v>312.0419</v>
      </c>
      <c r="AG63" s="191">
        <v>14.619020871876499</v>
      </c>
      <c r="AH63" s="13">
        <v>201.0975</v>
      </c>
      <c r="AI63" s="191">
        <v>14.840874083467</v>
      </c>
      <c r="AJ63" s="13">
        <v>164.06239999999997</v>
      </c>
      <c r="AK63" s="191">
        <v>15.728909329620901</v>
      </c>
      <c r="AL63" s="13">
        <v>129.38660000000002</v>
      </c>
      <c r="AM63" s="191">
        <v>16.549428603889396</v>
      </c>
      <c r="AN63" s="13">
        <v>176.58850000000001</v>
      </c>
      <c r="AO63" s="191">
        <v>14.2413911268288</v>
      </c>
      <c r="AP63" s="13"/>
      <c r="AQ63" s="191"/>
      <c r="AR63" s="13"/>
      <c r="AS63" s="191"/>
      <c r="AT63" s="13"/>
      <c r="AU63" s="191"/>
      <c r="AV63" s="13"/>
      <c r="AW63" s="191"/>
      <c r="AX63" s="13"/>
      <c r="AY63" s="191"/>
      <c r="AZ63" s="13"/>
      <c r="BA63" s="191"/>
      <c r="BB63" s="13"/>
      <c r="BC63" s="191"/>
    </row>
    <row r="64" spans="1:55" s="20" customFormat="1" ht="12.75" customHeight="1">
      <c r="A64" s="1228" t="s">
        <v>978</v>
      </c>
      <c r="B64" s="1228" t="s">
        <v>125</v>
      </c>
      <c r="C64" s="1228" t="s">
        <v>939</v>
      </c>
      <c r="D64" s="13">
        <f t="shared" si="2"/>
        <v>3621.0910999999996</v>
      </c>
      <c r="E64" s="191">
        <f t="shared" si="3"/>
        <v>22.060917977180999</v>
      </c>
      <c r="F64" s="13">
        <v>2982.2988</v>
      </c>
      <c r="G64" s="191">
        <v>24.971147930582898</v>
      </c>
      <c r="H64" s="13">
        <v>3019.2660000000005</v>
      </c>
      <c r="I64" s="191">
        <v>24.2854822788055</v>
      </c>
      <c r="J64" s="13">
        <v>3406.6618000000003</v>
      </c>
      <c r="K64" s="191">
        <v>22.917322170049303</v>
      </c>
      <c r="L64" s="13">
        <v>3962.9181000000008</v>
      </c>
      <c r="M64" s="191">
        <v>21.792793421090401</v>
      </c>
      <c r="N64" s="13">
        <v>4189.0429000000004</v>
      </c>
      <c r="O64" s="191">
        <v>21.432084870508202</v>
      </c>
      <c r="P64" s="13">
        <v>4173.0567000000001</v>
      </c>
      <c r="Q64" s="191">
        <v>21.221229030029701</v>
      </c>
      <c r="R64" s="13">
        <v>4299.1896000000006</v>
      </c>
      <c r="S64" s="191">
        <v>20.9714688812515</v>
      </c>
      <c r="T64" s="13">
        <v>4264.8492000000006</v>
      </c>
      <c r="U64" s="191">
        <v>21.095338512555099</v>
      </c>
      <c r="V64" s="13">
        <v>4075.8926000000001</v>
      </c>
      <c r="W64" s="191">
        <v>21.482655788084298</v>
      </c>
      <c r="X64" s="13">
        <v>3861.9365000000003</v>
      </c>
      <c r="Y64" s="191">
        <v>21.744990203748799</v>
      </c>
      <c r="Z64" s="13">
        <v>3699.3472000000002</v>
      </c>
      <c r="AA64" s="191">
        <v>21.858408091297807</v>
      </c>
      <c r="AB64" s="13">
        <v>3621.0910999999996</v>
      </c>
      <c r="AC64" s="191">
        <v>22.060917977180999</v>
      </c>
      <c r="AD64" s="13"/>
      <c r="AE64" s="191"/>
      <c r="AF64" s="13">
        <v>3362.0513000000001</v>
      </c>
      <c r="AG64" s="191">
        <v>22.412523595639399</v>
      </c>
      <c r="AH64" s="13">
        <v>3371.7037</v>
      </c>
      <c r="AI64" s="191">
        <v>22.188696281348804</v>
      </c>
      <c r="AJ64" s="13">
        <v>3825.7583</v>
      </c>
      <c r="AK64" s="191">
        <v>20.825656725622199</v>
      </c>
      <c r="AL64" s="13">
        <v>4318.5151999999998</v>
      </c>
      <c r="AM64" s="191">
        <v>20.037468933766899</v>
      </c>
      <c r="AN64" s="13">
        <v>4647.393</v>
      </c>
      <c r="AO64" s="191">
        <v>19.594778703457997</v>
      </c>
      <c r="AP64" s="13"/>
      <c r="AQ64" s="191"/>
      <c r="AR64" s="13"/>
      <c r="AS64" s="191"/>
      <c r="AT64" s="13"/>
      <c r="AU64" s="191"/>
      <c r="AV64" s="13"/>
      <c r="AW64" s="191"/>
      <c r="AX64" s="13"/>
      <c r="AY64" s="191"/>
      <c r="AZ64" s="13"/>
      <c r="BA64" s="191"/>
      <c r="BB64" s="13"/>
      <c r="BC64" s="191"/>
    </row>
    <row r="65" spans="1:55" s="20" customFormat="1" ht="12.75" customHeight="1">
      <c r="A65" s="1227" t="s">
        <v>4909</v>
      </c>
      <c r="B65" s="1227" t="s">
        <v>4909</v>
      </c>
      <c r="C65" s="1227" t="s">
        <v>4911</v>
      </c>
      <c r="D65" s="13">
        <f t="shared" si="2"/>
        <v>100.5706</v>
      </c>
      <c r="E65" s="191">
        <f t="shared" si="3"/>
        <v>23.399275146016798</v>
      </c>
      <c r="F65" s="13">
        <v>197.0497</v>
      </c>
      <c r="G65" s="191">
        <v>17.213009839649601</v>
      </c>
      <c r="H65" s="13">
        <v>84.943899999999999</v>
      </c>
      <c r="I65" s="191">
        <v>24.339610236874002</v>
      </c>
      <c r="J65" s="13">
        <v>89.652800000000013</v>
      </c>
      <c r="K65" s="191">
        <v>24.100830436974601</v>
      </c>
      <c r="L65" s="13">
        <v>90.583300000000023</v>
      </c>
      <c r="M65" s="191">
        <v>23.750042458157303</v>
      </c>
      <c r="N65" s="13">
        <v>105.4915</v>
      </c>
      <c r="O65" s="191">
        <v>22.301202267481298</v>
      </c>
      <c r="P65" s="13">
        <v>106.55770000000001</v>
      </c>
      <c r="Q65" s="191">
        <v>22.199370538215398</v>
      </c>
      <c r="R65" s="13">
        <v>109.6345</v>
      </c>
      <c r="S65" s="191">
        <v>21.626523129124497</v>
      </c>
      <c r="T65" s="13">
        <v>101.38420000000001</v>
      </c>
      <c r="U65" s="191">
        <v>22.330305195484097</v>
      </c>
      <c r="V65" s="13">
        <v>97.688799999999986</v>
      </c>
      <c r="W65" s="191">
        <v>22.932037459770196</v>
      </c>
      <c r="X65" s="13">
        <v>98.051200000000009</v>
      </c>
      <c r="Y65" s="191">
        <v>23.416070736513198</v>
      </c>
      <c r="Z65" s="13">
        <v>97.334900000000005</v>
      </c>
      <c r="AA65" s="191">
        <v>23.789244823799098</v>
      </c>
      <c r="AB65" s="13">
        <v>100.5706</v>
      </c>
      <c r="AC65" s="191">
        <v>23.399275146016798</v>
      </c>
      <c r="AD65" s="13"/>
      <c r="AE65" s="191"/>
      <c r="AF65" s="13">
        <v>101.1927</v>
      </c>
      <c r="AG65" s="191">
        <v>23.867773525165397</v>
      </c>
      <c r="AH65" s="13">
        <v>105.14710000000001</v>
      </c>
      <c r="AI65" s="191">
        <v>23.6000429588643</v>
      </c>
      <c r="AJ65" s="13">
        <v>119.66900000000001</v>
      </c>
      <c r="AK65" s="191">
        <v>21.714176135841399</v>
      </c>
      <c r="AL65" s="13">
        <v>118.44040000000001</v>
      </c>
      <c r="AM65" s="191">
        <v>21.693945190998999</v>
      </c>
      <c r="AN65" s="13">
        <v>126.9718</v>
      </c>
      <c r="AO65" s="191">
        <v>21.4154432480283</v>
      </c>
      <c r="AP65" s="13"/>
      <c r="AQ65" s="191"/>
      <c r="AR65" s="13"/>
      <c r="AS65" s="191"/>
      <c r="AT65" s="13"/>
      <c r="AU65" s="191"/>
      <c r="AV65" s="13"/>
      <c r="AW65" s="191"/>
      <c r="AX65" s="13"/>
      <c r="AY65" s="191"/>
      <c r="AZ65" s="13"/>
      <c r="BA65" s="191"/>
      <c r="BB65" s="13"/>
      <c r="BC65" s="191"/>
    </row>
    <row r="66" spans="1:55" s="20" customFormat="1" ht="12.75" customHeight="1">
      <c r="A66" s="1227" t="s">
        <v>4910</v>
      </c>
      <c r="B66" s="1227" t="s">
        <v>103</v>
      </c>
      <c r="C66" s="1227" t="s">
        <v>5005</v>
      </c>
      <c r="D66" s="13">
        <f t="shared" si="2"/>
        <v>1.4636000000000002</v>
      </c>
      <c r="E66" s="191">
        <f t="shared" si="3"/>
        <v>26</v>
      </c>
      <c r="F66" s="13">
        <v>0.1978</v>
      </c>
      <c r="G66" s="191">
        <v>32.590495449949394</v>
      </c>
      <c r="H66" s="13">
        <v>0.156</v>
      </c>
      <c r="I66" s="191">
        <v>33</v>
      </c>
      <c r="J66" s="13">
        <v>0.14030000000000001</v>
      </c>
      <c r="K66" s="191">
        <v>33</v>
      </c>
      <c r="L66" s="13">
        <v>0.13930000000000001</v>
      </c>
      <c r="M66" s="191">
        <v>32.89</v>
      </c>
      <c r="N66" s="13">
        <v>1.3300000000000001E-2</v>
      </c>
      <c r="O66" s="191">
        <v>32</v>
      </c>
      <c r="P66" s="13">
        <v>0.29670000000000002</v>
      </c>
      <c r="Q66" s="191">
        <v>31.8</v>
      </c>
      <c r="R66" s="13">
        <v>0.27600000000000002</v>
      </c>
      <c r="S66" s="191">
        <v>31.8</v>
      </c>
      <c r="T66" s="13">
        <v>0.26750000000000002</v>
      </c>
      <c r="U66" s="191">
        <v>31.76</v>
      </c>
      <c r="V66" s="13">
        <v>0.24460000000000001</v>
      </c>
      <c r="W66" s="191">
        <v>31.76</v>
      </c>
      <c r="X66" s="13">
        <v>0.221</v>
      </c>
      <c r="Y66" s="191">
        <v>31.76</v>
      </c>
      <c r="Z66" s="13">
        <v>0.57279999999999998</v>
      </c>
      <c r="AA66" s="191">
        <v>27.91</v>
      </c>
      <c r="AB66" s="13">
        <v>1.4636000000000002</v>
      </c>
      <c r="AC66" s="191">
        <v>26</v>
      </c>
      <c r="AD66" s="13"/>
      <c r="AE66" s="191"/>
      <c r="AF66" s="13">
        <v>0.32130000000000003</v>
      </c>
      <c r="AG66" s="191">
        <v>26</v>
      </c>
      <c r="AH66" s="13">
        <v>0.2888</v>
      </c>
      <c r="AI66" s="191">
        <v>26</v>
      </c>
      <c r="AJ66" s="13">
        <v>0.255</v>
      </c>
      <c r="AK66" s="191">
        <v>26</v>
      </c>
      <c r="AL66" s="13">
        <v>0</v>
      </c>
      <c r="AM66" s="191">
        <v>0</v>
      </c>
      <c r="AN66" s="13">
        <v>0.1074</v>
      </c>
      <c r="AO66" s="191">
        <v>30.931098696461799</v>
      </c>
      <c r="AP66" s="13"/>
      <c r="AQ66" s="191"/>
      <c r="AR66" s="13"/>
      <c r="AS66" s="191"/>
      <c r="AT66" s="13"/>
      <c r="AU66" s="191"/>
      <c r="AV66" s="13"/>
      <c r="AW66" s="191"/>
      <c r="AX66" s="13"/>
      <c r="AY66" s="191"/>
      <c r="AZ66" s="13"/>
      <c r="BA66" s="191"/>
      <c r="BB66" s="13"/>
      <c r="BC66" s="191"/>
    </row>
    <row r="67" spans="1:55" s="20" customFormat="1" ht="12.75" customHeight="1">
      <c r="A67" s="1227" t="s">
        <v>980</v>
      </c>
      <c r="B67" s="1227" t="s">
        <v>205</v>
      </c>
      <c r="C67" s="1227" t="s">
        <v>981</v>
      </c>
      <c r="D67" s="13">
        <f t="shared" si="2"/>
        <v>1480.6604</v>
      </c>
      <c r="E67" s="191">
        <f t="shared" si="3"/>
        <v>19.929245059164099</v>
      </c>
      <c r="F67" s="13">
        <v>1275.4335000000001</v>
      </c>
      <c r="G67" s="191">
        <v>22.828256250913899</v>
      </c>
      <c r="H67" s="13">
        <v>1257.9573</v>
      </c>
      <c r="I67" s="191">
        <v>22.656644393255601</v>
      </c>
      <c r="J67" s="13">
        <v>1268.8626000000002</v>
      </c>
      <c r="K67" s="191">
        <v>22.743433173930704</v>
      </c>
      <c r="L67" s="13">
        <v>1517.4008000000001</v>
      </c>
      <c r="M67" s="191">
        <v>21.4390834788014</v>
      </c>
      <c r="N67" s="13">
        <v>1781.1191000000001</v>
      </c>
      <c r="O67" s="191">
        <v>20.377047922848096</v>
      </c>
      <c r="P67" s="13">
        <v>1898.9204</v>
      </c>
      <c r="Q67" s="191">
        <v>19.586326800217602</v>
      </c>
      <c r="R67" s="13">
        <v>1999.4451000000001</v>
      </c>
      <c r="S67" s="191">
        <v>19.038985116920703</v>
      </c>
      <c r="T67" s="13">
        <v>1939.8141000000001</v>
      </c>
      <c r="U67" s="191">
        <v>19.154697412499498</v>
      </c>
      <c r="V67" s="13">
        <v>1817.1022</v>
      </c>
      <c r="W67" s="191">
        <v>19.038798477598</v>
      </c>
      <c r="X67" s="13">
        <v>1631.2751000000001</v>
      </c>
      <c r="Y67" s="191">
        <v>19.615642440689498</v>
      </c>
      <c r="Z67" s="13">
        <v>1493.0347000000004</v>
      </c>
      <c r="AA67" s="191">
        <v>19.904603840754696</v>
      </c>
      <c r="AB67" s="13">
        <v>1480.6604</v>
      </c>
      <c r="AC67" s="191">
        <v>19.929245059164099</v>
      </c>
      <c r="AD67" s="13"/>
      <c r="AE67" s="191"/>
      <c r="AF67" s="13">
        <v>1294.4698000000001</v>
      </c>
      <c r="AG67" s="191">
        <v>20.334331676181201</v>
      </c>
      <c r="AH67" s="13">
        <v>1308.22</v>
      </c>
      <c r="AI67" s="191">
        <v>20.353882817874698</v>
      </c>
      <c r="AJ67" s="13">
        <v>1516.3455999999999</v>
      </c>
      <c r="AK67" s="191">
        <v>19.647849602359798</v>
      </c>
      <c r="AL67" s="13">
        <v>1590.9305000000002</v>
      </c>
      <c r="AM67" s="191">
        <v>19.577594253174496</v>
      </c>
      <c r="AN67" s="13">
        <v>1673.5716</v>
      </c>
      <c r="AO67" s="191">
        <v>19.399221261283401</v>
      </c>
      <c r="AP67" s="13"/>
      <c r="AQ67" s="191"/>
      <c r="AR67" s="13"/>
      <c r="AS67" s="191"/>
      <c r="AT67" s="13"/>
      <c r="AU67" s="191"/>
      <c r="AV67" s="13"/>
      <c r="AW67" s="191"/>
      <c r="AX67" s="13"/>
      <c r="AY67" s="191"/>
      <c r="AZ67" s="13"/>
      <c r="BA67" s="191"/>
      <c r="BB67" s="13"/>
      <c r="BC67" s="191"/>
    </row>
    <row r="68" spans="1:55" s="20" customFormat="1" ht="12.75" customHeight="1">
      <c r="A68" s="1227" t="s">
        <v>982</v>
      </c>
      <c r="B68" s="1227" t="s">
        <v>206</v>
      </c>
      <c r="C68" s="1227" t="s">
        <v>983</v>
      </c>
      <c r="D68" s="13">
        <f t="shared" si="2"/>
        <v>15.675900000000002</v>
      </c>
      <c r="E68" s="191">
        <f t="shared" si="3"/>
        <v>11.300173833719301</v>
      </c>
      <c r="F68" s="13">
        <v>1.3021</v>
      </c>
      <c r="G68" s="191">
        <v>29.642973657937194</v>
      </c>
      <c r="H68" s="13">
        <v>28.408799999999999</v>
      </c>
      <c r="I68" s="191">
        <v>10.902563008645199</v>
      </c>
      <c r="J68" s="13">
        <v>28.483500000000003</v>
      </c>
      <c r="K68" s="191">
        <v>10.961462390506799</v>
      </c>
      <c r="L68" s="13">
        <v>43.222700000000003</v>
      </c>
      <c r="M68" s="191">
        <v>10.681582802555099</v>
      </c>
      <c r="N68" s="13">
        <v>41.800699999999999</v>
      </c>
      <c r="O68" s="191">
        <v>10.677474539899999</v>
      </c>
      <c r="P68" s="13">
        <v>46.532499999999999</v>
      </c>
      <c r="Q68" s="191">
        <v>10.597308547789201</v>
      </c>
      <c r="R68" s="13">
        <v>53.055900000000001</v>
      </c>
      <c r="S68" s="191">
        <v>10.467745076419398</v>
      </c>
      <c r="T68" s="13">
        <v>32.588200000000001</v>
      </c>
      <c r="U68" s="191">
        <v>10.602433396137299</v>
      </c>
      <c r="V68" s="13">
        <v>29.1646</v>
      </c>
      <c r="W68" s="191">
        <v>10.9688008750334</v>
      </c>
      <c r="X68" s="13">
        <v>12.986500000000001</v>
      </c>
      <c r="Y68" s="191">
        <v>12.189615138797999</v>
      </c>
      <c r="Z68" s="13">
        <v>17.6722</v>
      </c>
      <c r="AA68" s="191">
        <v>11.436177725467099</v>
      </c>
      <c r="AB68" s="13">
        <v>15.675900000000002</v>
      </c>
      <c r="AC68" s="191">
        <v>11.300173833719301</v>
      </c>
      <c r="AD68" s="13"/>
      <c r="AE68" s="191"/>
      <c r="AF68" s="13">
        <v>6.8439000000000014</v>
      </c>
      <c r="AG68" s="191">
        <v>13.030668916845698</v>
      </c>
      <c r="AH68" s="13">
        <v>27.607900000000001</v>
      </c>
      <c r="AI68" s="191">
        <v>10.9689990183969</v>
      </c>
      <c r="AJ68" s="13">
        <v>93.7393</v>
      </c>
      <c r="AK68" s="191">
        <v>13.147828104114298</v>
      </c>
      <c r="AL68" s="13">
        <v>106.37480000000001</v>
      </c>
      <c r="AM68" s="191">
        <v>12.024330988166401</v>
      </c>
      <c r="AN68" s="13">
        <v>115.99390000000001</v>
      </c>
      <c r="AO68" s="191">
        <v>11.140736538731799</v>
      </c>
      <c r="AP68" s="13"/>
      <c r="AQ68" s="191"/>
      <c r="AR68" s="13"/>
      <c r="AS68" s="191"/>
      <c r="AT68" s="13"/>
      <c r="AU68" s="191"/>
      <c r="AV68" s="13"/>
      <c r="AW68" s="191"/>
      <c r="AX68" s="13"/>
      <c r="AY68" s="191"/>
      <c r="AZ68" s="13"/>
      <c r="BA68" s="191"/>
      <c r="BB68" s="13"/>
      <c r="BC68" s="191"/>
    </row>
    <row r="69" spans="1:55" s="20" customFormat="1" ht="12.75" customHeight="1">
      <c r="A69" s="1227" t="s">
        <v>984</v>
      </c>
      <c r="B69" s="1227" t="s">
        <v>141</v>
      </c>
      <c r="C69" s="1227" t="s">
        <v>985</v>
      </c>
      <c r="D69" s="13">
        <f t="shared" si="2"/>
        <v>148.40700000000001</v>
      </c>
      <c r="E69" s="191">
        <f t="shared" si="3"/>
        <v>26.286285795144398</v>
      </c>
      <c r="F69" s="13">
        <v>150.1662</v>
      </c>
      <c r="G69" s="191">
        <v>25.321121184394396</v>
      </c>
      <c r="H69" s="13">
        <v>137.46080000000001</v>
      </c>
      <c r="I69" s="191">
        <v>25.002031502799301</v>
      </c>
      <c r="J69" s="13">
        <v>142.49260000000001</v>
      </c>
      <c r="K69" s="191">
        <v>24.074923413566705</v>
      </c>
      <c r="L69" s="13">
        <v>180.32470000000001</v>
      </c>
      <c r="M69" s="191">
        <v>22.5346256891042</v>
      </c>
      <c r="N69" s="13">
        <v>208.17160000000001</v>
      </c>
      <c r="O69" s="191">
        <v>21.805871237959501</v>
      </c>
      <c r="P69" s="13">
        <v>224.68450000000001</v>
      </c>
      <c r="Q69" s="191">
        <v>21.1996810816946</v>
      </c>
      <c r="R69" s="13">
        <v>242.08170000000001</v>
      </c>
      <c r="S69" s="191">
        <v>21.383206533166298</v>
      </c>
      <c r="T69" s="13">
        <v>264.32550000000003</v>
      </c>
      <c r="U69" s="191">
        <v>21.010250853587699</v>
      </c>
      <c r="V69" s="13">
        <v>240.62030000000001</v>
      </c>
      <c r="W69" s="191">
        <v>22.230716485682997</v>
      </c>
      <c r="X69" s="13">
        <v>207.06939999999997</v>
      </c>
      <c r="Y69" s="191">
        <v>23.266077242702199</v>
      </c>
      <c r="Z69" s="13">
        <v>179.51600000000002</v>
      </c>
      <c r="AA69" s="191">
        <v>24.8516437921968</v>
      </c>
      <c r="AB69" s="13">
        <v>148.40700000000001</v>
      </c>
      <c r="AC69" s="191">
        <v>26.286285795144398</v>
      </c>
      <c r="AD69" s="13"/>
      <c r="AE69" s="191"/>
      <c r="AF69" s="13">
        <v>140.84530000000001</v>
      </c>
      <c r="AG69" s="191">
        <v>26.1177757937255</v>
      </c>
      <c r="AH69" s="13">
        <v>134.4263</v>
      </c>
      <c r="AI69" s="191">
        <v>25.659542329142401</v>
      </c>
      <c r="AJ69" s="13">
        <v>149.4229</v>
      </c>
      <c r="AK69" s="191">
        <v>24.895441629094297</v>
      </c>
      <c r="AL69" s="13">
        <v>161.1362</v>
      </c>
      <c r="AM69" s="191">
        <v>24.992266678747498</v>
      </c>
      <c r="AN69" s="13">
        <v>187.5437</v>
      </c>
      <c r="AO69" s="191">
        <v>24.343250378445099</v>
      </c>
      <c r="AP69" s="13"/>
      <c r="AQ69" s="191"/>
      <c r="AR69" s="13"/>
      <c r="AS69" s="191"/>
      <c r="AT69" s="13"/>
      <c r="AU69" s="191"/>
      <c r="AV69" s="13"/>
      <c r="AW69" s="191"/>
      <c r="AX69" s="13"/>
      <c r="AY69" s="191"/>
      <c r="AZ69" s="13"/>
      <c r="BA69" s="191"/>
      <c r="BB69" s="13"/>
      <c r="BC69" s="191"/>
    </row>
    <row r="70" spans="1:55" s="20" customFormat="1" ht="12.75" customHeight="1">
      <c r="A70" s="1227" t="s">
        <v>986</v>
      </c>
      <c r="B70" s="1227" t="s">
        <v>207</v>
      </c>
      <c r="C70" s="1227" t="s">
        <v>987</v>
      </c>
      <c r="D70" s="13">
        <f t="shared" si="2"/>
        <v>118.27040000000001</v>
      </c>
      <c r="E70" s="191">
        <f t="shared" si="3"/>
        <v>18.234126459367701</v>
      </c>
      <c r="F70" s="13">
        <v>84.9148</v>
      </c>
      <c r="G70" s="191">
        <v>20.274787210238998</v>
      </c>
      <c r="H70" s="13">
        <v>88.076200000000014</v>
      </c>
      <c r="I70" s="191">
        <v>20.573519724965401</v>
      </c>
      <c r="J70" s="13">
        <v>90.418000000000006</v>
      </c>
      <c r="K70" s="191">
        <v>20.3633247472848</v>
      </c>
      <c r="L70" s="13">
        <v>97.593100000000007</v>
      </c>
      <c r="M70" s="191">
        <v>19.036120760586599</v>
      </c>
      <c r="N70" s="13">
        <v>96.305599999999998</v>
      </c>
      <c r="O70" s="191">
        <v>18.744946638617098</v>
      </c>
      <c r="P70" s="13">
        <v>114.39230000000002</v>
      </c>
      <c r="Q70" s="191">
        <v>17.801313602401599</v>
      </c>
      <c r="R70" s="13">
        <v>118.2235</v>
      </c>
      <c r="S70" s="191">
        <v>17.990359353258896</v>
      </c>
      <c r="T70" s="13">
        <v>120.31200000000001</v>
      </c>
      <c r="U70" s="191">
        <v>17.8550724200412</v>
      </c>
      <c r="V70" s="13">
        <v>117.64050000000002</v>
      </c>
      <c r="W70" s="191">
        <v>17.745047963924002</v>
      </c>
      <c r="X70" s="13">
        <v>118.8844</v>
      </c>
      <c r="Y70" s="191">
        <v>18.090548978671698</v>
      </c>
      <c r="Z70" s="13">
        <v>116.6185</v>
      </c>
      <c r="AA70" s="191">
        <v>18.191756573785497</v>
      </c>
      <c r="AB70" s="13">
        <v>118.27040000000001</v>
      </c>
      <c r="AC70" s="191">
        <v>18.234126459367701</v>
      </c>
      <c r="AD70" s="13"/>
      <c r="AE70" s="191"/>
      <c r="AF70" s="13">
        <v>109.15810000000002</v>
      </c>
      <c r="AG70" s="191">
        <v>18.297539431338603</v>
      </c>
      <c r="AH70" s="13">
        <v>102.6576</v>
      </c>
      <c r="AI70" s="191">
        <v>18.232302459827601</v>
      </c>
      <c r="AJ70" s="13">
        <v>97.357600000000005</v>
      </c>
      <c r="AK70" s="191">
        <v>18.242653742491601</v>
      </c>
      <c r="AL70" s="13">
        <v>92.971000000000004</v>
      </c>
      <c r="AM70" s="191">
        <v>18.291474793215102</v>
      </c>
      <c r="AN70" s="13">
        <v>91.767400000000009</v>
      </c>
      <c r="AO70" s="191">
        <v>17.7905034140664</v>
      </c>
      <c r="AP70" s="13"/>
      <c r="AQ70" s="191"/>
      <c r="AR70" s="13"/>
      <c r="AS70" s="191"/>
      <c r="AT70" s="13"/>
      <c r="AU70" s="191"/>
      <c r="AV70" s="13"/>
      <c r="AW70" s="191"/>
      <c r="AX70" s="13"/>
      <c r="AY70" s="191"/>
      <c r="AZ70" s="13"/>
      <c r="BA70" s="191"/>
      <c r="BB70" s="13"/>
      <c r="BC70" s="191"/>
    </row>
    <row r="71" spans="1:55" s="20" customFormat="1" ht="12.75" customHeight="1">
      <c r="A71" s="1229" t="s">
        <v>988</v>
      </c>
      <c r="B71" s="1229" t="s">
        <v>208</v>
      </c>
      <c r="C71" s="1229" t="s">
        <v>989</v>
      </c>
      <c r="D71" s="13">
        <f t="shared" si="2"/>
        <v>3229.9328000000005</v>
      </c>
      <c r="E71" s="191">
        <f t="shared" si="3"/>
        <v>28.402695648962098</v>
      </c>
      <c r="F71" s="13">
        <v>2395.4585000000002</v>
      </c>
      <c r="G71" s="191">
        <v>30.431282243462</v>
      </c>
      <c r="H71" s="13">
        <v>2332.6781000000001</v>
      </c>
      <c r="I71" s="191">
        <v>30.235932059807102</v>
      </c>
      <c r="J71" s="13">
        <v>2363.2496000000001</v>
      </c>
      <c r="K71" s="191">
        <v>30.040010475406397</v>
      </c>
      <c r="L71" s="13">
        <v>2462.2256000000002</v>
      </c>
      <c r="M71" s="191">
        <v>29.745147114870402</v>
      </c>
      <c r="N71" s="13">
        <v>2549.8733000000002</v>
      </c>
      <c r="O71" s="191">
        <v>29.584111984309203</v>
      </c>
      <c r="P71" s="13">
        <v>2637.8040000000001</v>
      </c>
      <c r="Q71" s="191">
        <v>29.355289355463903</v>
      </c>
      <c r="R71" s="13">
        <v>2786.3207000000002</v>
      </c>
      <c r="S71" s="191">
        <v>29.182856007924698</v>
      </c>
      <c r="T71" s="13">
        <v>2913.2706000000007</v>
      </c>
      <c r="U71" s="191">
        <v>28.974882879743497</v>
      </c>
      <c r="V71" s="13">
        <v>3006.5878000000002</v>
      </c>
      <c r="W71" s="191">
        <v>28.876892453298698</v>
      </c>
      <c r="X71" s="13">
        <v>3143.1523000000002</v>
      </c>
      <c r="Y71" s="191">
        <v>28.438858077605698</v>
      </c>
      <c r="Z71" s="13">
        <v>3173.2545</v>
      </c>
      <c r="AA71" s="191">
        <v>28.1740528240014</v>
      </c>
      <c r="AB71" s="13">
        <v>3229.9328000000005</v>
      </c>
      <c r="AC71" s="191">
        <v>28.402695648962098</v>
      </c>
      <c r="AD71" s="13"/>
      <c r="AE71" s="191"/>
      <c r="AF71" s="13">
        <v>3127.8529000000003</v>
      </c>
      <c r="AG71" s="191">
        <v>28.319873147167499</v>
      </c>
      <c r="AH71" s="13">
        <v>3081.0991999999997</v>
      </c>
      <c r="AI71" s="191">
        <v>28.214453546643398</v>
      </c>
      <c r="AJ71" s="13">
        <v>3119.6374000000001</v>
      </c>
      <c r="AK71" s="191">
        <v>28.036084218954397</v>
      </c>
      <c r="AL71" s="13">
        <v>3253.3203000000003</v>
      </c>
      <c r="AM71" s="191">
        <v>27.967371130964299</v>
      </c>
      <c r="AN71" s="13">
        <v>3445.0465000000004</v>
      </c>
      <c r="AO71" s="191">
        <v>27.953877873346599</v>
      </c>
      <c r="AP71" s="13"/>
      <c r="AQ71" s="191"/>
      <c r="AR71" s="13"/>
      <c r="AS71" s="191"/>
      <c r="AT71" s="13"/>
      <c r="AU71" s="191"/>
      <c r="AV71" s="13"/>
      <c r="AW71" s="191"/>
      <c r="AX71" s="13"/>
      <c r="AY71" s="191"/>
      <c r="AZ71" s="13"/>
      <c r="BA71" s="191"/>
      <c r="BB71" s="13"/>
      <c r="BC71" s="191"/>
    </row>
    <row r="72" spans="1:55" s="20" customFormat="1" ht="12.75" customHeight="1">
      <c r="A72" s="1229" t="s">
        <v>5008</v>
      </c>
      <c r="B72" s="1229" t="s">
        <v>5006</v>
      </c>
      <c r="C72" s="1229" t="s">
        <v>5007</v>
      </c>
      <c r="D72" s="13">
        <f t="shared" si="2"/>
        <v>139.63130000000001</v>
      </c>
      <c r="E72" s="191">
        <f t="shared" si="3"/>
        <v>18.781354732069403</v>
      </c>
      <c r="F72" s="13">
        <v>85.82050000000001</v>
      </c>
      <c r="G72" s="191">
        <v>23.5392991651179</v>
      </c>
      <c r="H72" s="13">
        <v>88.926299999999998</v>
      </c>
      <c r="I72" s="191">
        <v>22.238991411989495</v>
      </c>
      <c r="J72" s="13">
        <v>69.962400000000002</v>
      </c>
      <c r="K72" s="191">
        <v>22.818872051273296</v>
      </c>
      <c r="L72" s="13">
        <v>60.1907</v>
      </c>
      <c r="M72" s="191">
        <v>23.916356862438903</v>
      </c>
      <c r="N72" s="13">
        <v>94.317000000000007</v>
      </c>
      <c r="O72" s="191">
        <v>20.006149188375399</v>
      </c>
      <c r="P72" s="13">
        <v>94.237299999999991</v>
      </c>
      <c r="Q72" s="191">
        <v>19.824869260897799</v>
      </c>
      <c r="R72" s="13">
        <v>128.20480000000001</v>
      </c>
      <c r="S72" s="191">
        <v>18.5720608432758</v>
      </c>
      <c r="T72" s="13">
        <v>135.53290000000001</v>
      </c>
      <c r="U72" s="191">
        <v>18.467114434945298</v>
      </c>
      <c r="V72" s="13">
        <v>131.81950000000001</v>
      </c>
      <c r="W72" s="191">
        <v>18.408913271556901</v>
      </c>
      <c r="X72" s="13">
        <v>127.24870000000001</v>
      </c>
      <c r="Y72" s="191">
        <v>18.305351638169995</v>
      </c>
      <c r="Z72" s="13">
        <v>132.5847</v>
      </c>
      <c r="AA72" s="191">
        <v>18.3276225009371</v>
      </c>
      <c r="AB72" s="13">
        <v>139.63130000000001</v>
      </c>
      <c r="AC72" s="191">
        <v>18.781354732069403</v>
      </c>
      <c r="AD72" s="13"/>
      <c r="AE72" s="191"/>
      <c r="AF72" s="13">
        <v>91.783899999999988</v>
      </c>
      <c r="AG72" s="191">
        <v>19.333286611268395</v>
      </c>
      <c r="AH72" s="13">
        <v>81.135600000000011</v>
      </c>
      <c r="AI72" s="191">
        <v>19.4117628266753</v>
      </c>
      <c r="AJ72" s="13">
        <v>78.828500000000005</v>
      </c>
      <c r="AK72" s="191">
        <v>19.000624342718698</v>
      </c>
      <c r="AL72" s="13">
        <v>79.36930000000001</v>
      </c>
      <c r="AM72" s="191">
        <v>18.9650337599046</v>
      </c>
      <c r="AN72" s="13">
        <v>62.5792</v>
      </c>
      <c r="AO72" s="191">
        <v>20.388904508207201</v>
      </c>
      <c r="AP72" s="13"/>
      <c r="AQ72" s="191"/>
      <c r="AR72" s="13"/>
      <c r="AS72" s="191"/>
      <c r="AT72" s="13"/>
      <c r="AU72" s="191"/>
      <c r="AV72" s="13"/>
      <c r="AW72" s="191"/>
      <c r="AX72" s="13"/>
      <c r="AY72" s="191"/>
      <c r="AZ72" s="13"/>
      <c r="BA72" s="191"/>
      <c r="BB72" s="13"/>
      <c r="BC72" s="191"/>
    </row>
    <row r="73" spans="1:55" s="20" customFormat="1" ht="12.75" customHeight="1">
      <c r="A73" s="1229" t="s">
        <v>990</v>
      </c>
      <c r="B73" s="1229" t="s">
        <v>209</v>
      </c>
      <c r="C73" s="1229" t="s">
        <v>991</v>
      </c>
      <c r="D73" s="13">
        <f t="shared" si="2"/>
        <v>453.47030000000001</v>
      </c>
      <c r="E73" s="191">
        <f t="shared" si="3"/>
        <v>22.125533656779695</v>
      </c>
      <c r="F73" s="13">
        <v>352.54610000000002</v>
      </c>
      <c r="G73" s="191">
        <v>24.530248194491399</v>
      </c>
      <c r="H73" s="13">
        <v>322.27350000000001</v>
      </c>
      <c r="I73" s="191">
        <v>24.486107635284903</v>
      </c>
      <c r="J73" s="13">
        <v>320.36189999999999</v>
      </c>
      <c r="K73" s="191">
        <v>24.0436070987218</v>
      </c>
      <c r="L73" s="13">
        <v>360.34840000000003</v>
      </c>
      <c r="M73" s="191">
        <v>23.278069981717699</v>
      </c>
      <c r="N73" s="13">
        <v>443.01370000000003</v>
      </c>
      <c r="O73" s="191">
        <v>21.042756968915402</v>
      </c>
      <c r="P73" s="13">
        <v>588.98450000000003</v>
      </c>
      <c r="Q73" s="191">
        <v>18.555734914925598</v>
      </c>
      <c r="R73" s="13">
        <v>680.46609999999998</v>
      </c>
      <c r="S73" s="191">
        <v>17.539355308074899</v>
      </c>
      <c r="T73" s="13">
        <v>700.66550000000007</v>
      </c>
      <c r="U73" s="191">
        <v>17.843076276768301</v>
      </c>
      <c r="V73" s="13">
        <v>675.51170000000002</v>
      </c>
      <c r="W73" s="191">
        <v>18.088258543856501</v>
      </c>
      <c r="X73" s="13">
        <v>615.59730000000002</v>
      </c>
      <c r="Y73" s="191">
        <v>18.946343387146097</v>
      </c>
      <c r="Z73" s="13">
        <v>531.24380000000008</v>
      </c>
      <c r="AA73" s="191">
        <v>20.232901850336898</v>
      </c>
      <c r="AB73" s="13">
        <v>453.47030000000001</v>
      </c>
      <c r="AC73" s="191">
        <v>22.125533656779695</v>
      </c>
      <c r="AD73" s="13"/>
      <c r="AE73" s="191"/>
      <c r="AF73" s="13">
        <v>412.63400000000001</v>
      </c>
      <c r="AG73" s="191">
        <v>22.6944613119617</v>
      </c>
      <c r="AH73" s="13">
        <v>415.2081</v>
      </c>
      <c r="AI73" s="191">
        <v>23.0358660127295</v>
      </c>
      <c r="AJ73" s="13">
        <v>419.68700000000007</v>
      </c>
      <c r="AK73" s="191">
        <v>22.758075706419298</v>
      </c>
      <c r="AL73" s="13">
        <v>510.59630000000004</v>
      </c>
      <c r="AM73" s="191">
        <v>20.595557623508004</v>
      </c>
      <c r="AN73" s="13">
        <v>561.70640000000003</v>
      </c>
      <c r="AO73" s="191">
        <v>20.133319825090098</v>
      </c>
      <c r="AP73" s="13"/>
      <c r="AQ73" s="191"/>
      <c r="AR73" s="13"/>
      <c r="AS73" s="191"/>
      <c r="AT73" s="13"/>
      <c r="AU73" s="191"/>
      <c r="AV73" s="13"/>
      <c r="AW73" s="191"/>
      <c r="AX73" s="13"/>
      <c r="AY73" s="191"/>
      <c r="AZ73" s="13"/>
      <c r="BA73" s="191"/>
      <c r="BB73" s="13"/>
      <c r="BC73" s="191"/>
    </row>
    <row r="74" spans="1:55" s="27" customFormat="1" ht="12.75" customHeight="1">
      <c r="A74" s="1226" t="s">
        <v>4205</v>
      </c>
      <c r="B74" s="1226" t="s">
        <v>3959</v>
      </c>
      <c r="C74" s="1226" t="s">
        <v>4157</v>
      </c>
      <c r="D74" s="61">
        <f t="shared" si="2"/>
        <v>39688.558600000004</v>
      </c>
      <c r="E74" s="871">
        <f t="shared" si="3"/>
        <v>17.992637073244598</v>
      </c>
      <c r="F74" s="61">
        <v>34776.428500000002</v>
      </c>
      <c r="G74" s="871">
        <v>18.2869614675066</v>
      </c>
      <c r="H74" s="61">
        <v>34302.978900000002</v>
      </c>
      <c r="I74" s="871">
        <v>18.328428812548399</v>
      </c>
      <c r="J74" s="61">
        <v>35314.742899999997</v>
      </c>
      <c r="K74" s="871">
        <v>18.176542394791198</v>
      </c>
      <c r="L74" s="61">
        <v>36788.505100000002</v>
      </c>
      <c r="M74" s="871">
        <v>17.845537358814802</v>
      </c>
      <c r="N74" s="61">
        <v>37356.1008</v>
      </c>
      <c r="O74" s="871">
        <v>17.876478593799099</v>
      </c>
      <c r="P74" s="61">
        <v>38680.741699999999</v>
      </c>
      <c r="Q74" s="871">
        <v>17.553541281422699</v>
      </c>
      <c r="R74" s="61">
        <v>38907.409800000001</v>
      </c>
      <c r="S74" s="871">
        <v>17.614419449505498</v>
      </c>
      <c r="T74" s="61">
        <v>39191.628499999999</v>
      </c>
      <c r="U74" s="871">
        <v>17.709940903654999</v>
      </c>
      <c r="V74" s="61">
        <v>39541.7644</v>
      </c>
      <c r="W74" s="871">
        <v>17.8006140749754</v>
      </c>
      <c r="X74" s="61">
        <v>39573.998699999996</v>
      </c>
      <c r="Y74" s="871">
        <v>17.930274698826398</v>
      </c>
      <c r="Z74" s="61">
        <v>39492.652999999998</v>
      </c>
      <c r="AA74" s="871">
        <v>17.971303373642701</v>
      </c>
      <c r="AB74" s="61">
        <v>39688.558600000004</v>
      </c>
      <c r="AC74" s="871">
        <v>17.992637073244598</v>
      </c>
      <c r="AD74" s="61"/>
      <c r="AE74" s="871"/>
      <c r="AF74" s="61">
        <v>38945.731899999999</v>
      </c>
      <c r="AG74" s="871">
        <v>17.967286406241598</v>
      </c>
      <c r="AH74" s="61">
        <v>38810.694199999998</v>
      </c>
      <c r="AI74" s="871">
        <v>17.988722041823198</v>
      </c>
      <c r="AJ74" s="61">
        <v>40260.477299999999</v>
      </c>
      <c r="AK74" s="871">
        <v>17.761100947901596</v>
      </c>
      <c r="AL74" s="61">
        <v>41825.568299999999</v>
      </c>
      <c r="AM74" s="871">
        <v>17.703953725142799</v>
      </c>
      <c r="AN74" s="61">
        <v>42771.358399999997</v>
      </c>
      <c r="AO74" s="871">
        <v>17.797745898222399</v>
      </c>
      <c r="AP74" s="61"/>
      <c r="AQ74" s="871"/>
      <c r="AR74" s="61"/>
      <c r="AS74" s="871"/>
      <c r="AT74" s="61"/>
      <c r="AU74" s="871"/>
      <c r="AV74" s="61"/>
      <c r="AW74" s="871"/>
      <c r="AX74" s="61"/>
      <c r="AY74" s="871"/>
      <c r="AZ74" s="61"/>
      <c r="BA74" s="871"/>
      <c r="BB74" s="61"/>
      <c r="BC74" s="871"/>
    </row>
    <row r="75" spans="1:55" s="20" customFormat="1" ht="12.75" customHeight="1">
      <c r="A75" s="1227" t="s">
        <v>976</v>
      </c>
      <c r="B75" s="1227" t="s">
        <v>204</v>
      </c>
      <c r="C75" s="1227" t="s">
        <v>977</v>
      </c>
      <c r="D75" s="13">
        <f t="shared" si="2"/>
        <v>2870.6937000000007</v>
      </c>
      <c r="E75" s="191">
        <f t="shared" si="3"/>
        <v>11.6797278992182</v>
      </c>
      <c r="F75" s="13">
        <v>2775.8670000000002</v>
      </c>
      <c r="G75" s="191">
        <v>11.826492705162</v>
      </c>
      <c r="H75" s="13">
        <v>2753.5295000000001</v>
      </c>
      <c r="I75" s="191">
        <v>11.877536047462</v>
      </c>
      <c r="J75" s="13">
        <v>2864.7094000000002</v>
      </c>
      <c r="K75" s="191">
        <v>11.902860016446999</v>
      </c>
      <c r="L75" s="13">
        <v>2955.9987000000001</v>
      </c>
      <c r="M75" s="191">
        <v>11.5678814713281</v>
      </c>
      <c r="N75" s="13">
        <v>2899.5624000000007</v>
      </c>
      <c r="O75" s="191">
        <v>11.395014730498598</v>
      </c>
      <c r="P75" s="13">
        <v>3022.5359999999996</v>
      </c>
      <c r="Q75" s="191">
        <v>11.304331501097099</v>
      </c>
      <c r="R75" s="13">
        <v>3147.8081999999999</v>
      </c>
      <c r="S75" s="191">
        <v>11.191545619266099</v>
      </c>
      <c r="T75" s="13">
        <v>3112.9709000000003</v>
      </c>
      <c r="U75" s="191">
        <v>11.150476177596099</v>
      </c>
      <c r="V75" s="13">
        <v>3028.0763999999999</v>
      </c>
      <c r="W75" s="191">
        <v>11.1822826891026</v>
      </c>
      <c r="X75" s="13">
        <v>2796.4830999999999</v>
      </c>
      <c r="Y75" s="191">
        <v>11.5580730353779</v>
      </c>
      <c r="Z75" s="13">
        <v>2881.0273000000002</v>
      </c>
      <c r="AA75" s="191">
        <v>11.538988164742499</v>
      </c>
      <c r="AB75" s="13">
        <v>2870.6937000000007</v>
      </c>
      <c r="AC75" s="191">
        <v>11.6797278992182</v>
      </c>
      <c r="AD75" s="13"/>
      <c r="AE75" s="191"/>
      <c r="AF75" s="13">
        <v>2716.2647000000002</v>
      </c>
      <c r="AG75" s="191">
        <v>11.6593842533093</v>
      </c>
      <c r="AH75" s="13">
        <v>2653.0998999999997</v>
      </c>
      <c r="AI75" s="191">
        <v>11.700176377828798</v>
      </c>
      <c r="AJ75" s="13">
        <v>2832.7342000000003</v>
      </c>
      <c r="AK75" s="191">
        <v>11.581481446441401</v>
      </c>
      <c r="AL75" s="13">
        <v>2918.4474</v>
      </c>
      <c r="AM75" s="191">
        <v>11.811254584201199</v>
      </c>
      <c r="AN75" s="13">
        <v>2844.2266</v>
      </c>
      <c r="AO75" s="191">
        <v>11.922944237283998</v>
      </c>
      <c r="AP75" s="13"/>
      <c r="AQ75" s="191"/>
      <c r="AR75" s="13"/>
      <c r="AS75" s="191"/>
      <c r="AT75" s="13"/>
      <c r="AU75" s="191"/>
      <c r="AV75" s="13"/>
      <c r="AW75" s="191"/>
      <c r="AX75" s="13"/>
      <c r="AY75" s="191"/>
      <c r="AZ75" s="13"/>
      <c r="BA75" s="191"/>
      <c r="BB75" s="13"/>
      <c r="BC75" s="191"/>
    </row>
    <row r="76" spans="1:55" s="20" customFormat="1" ht="12.75" customHeight="1">
      <c r="A76" s="1228" t="s">
        <v>978</v>
      </c>
      <c r="B76" s="1228" t="s">
        <v>125</v>
      </c>
      <c r="C76" s="1228" t="s">
        <v>939</v>
      </c>
      <c r="D76" s="13">
        <f t="shared" si="2"/>
        <v>14890.640100000001</v>
      </c>
      <c r="E76" s="191">
        <f t="shared" si="3"/>
        <v>16.5898745712751</v>
      </c>
      <c r="F76" s="13">
        <v>13701.577299999999</v>
      </c>
      <c r="G76" s="191">
        <v>16.662772700848102</v>
      </c>
      <c r="H76" s="13">
        <v>13283.372299999999</v>
      </c>
      <c r="I76" s="191">
        <v>16.835049167070295</v>
      </c>
      <c r="J76" s="13">
        <v>13619.985500000001</v>
      </c>
      <c r="K76" s="191">
        <v>16.7365461836945</v>
      </c>
      <c r="L76" s="13">
        <v>14842.988799999999</v>
      </c>
      <c r="M76" s="191">
        <v>16.111657420909701</v>
      </c>
      <c r="N76" s="13">
        <v>15334.3207</v>
      </c>
      <c r="O76" s="191">
        <v>15.890008848517203</v>
      </c>
      <c r="P76" s="13">
        <v>15955.5404</v>
      </c>
      <c r="Q76" s="191">
        <v>15.698566203812199</v>
      </c>
      <c r="R76" s="13">
        <v>15836.790300000001</v>
      </c>
      <c r="S76" s="191">
        <v>15.794666658559002</v>
      </c>
      <c r="T76" s="13">
        <v>15705.3135</v>
      </c>
      <c r="U76" s="191">
        <v>15.9231576255386</v>
      </c>
      <c r="V76" s="13">
        <v>15452.392</v>
      </c>
      <c r="W76" s="191">
        <v>16.0859724673047</v>
      </c>
      <c r="X76" s="13">
        <v>15295.251200000001</v>
      </c>
      <c r="Y76" s="191">
        <v>16.252265231315697</v>
      </c>
      <c r="Z76" s="13">
        <v>15052.694100000001</v>
      </c>
      <c r="AA76" s="191">
        <v>16.440950996273799</v>
      </c>
      <c r="AB76" s="13">
        <v>14890.640100000001</v>
      </c>
      <c r="AC76" s="191">
        <v>16.5898745712751</v>
      </c>
      <c r="AD76" s="13"/>
      <c r="AE76" s="191"/>
      <c r="AF76" s="13">
        <v>14552.987499999999</v>
      </c>
      <c r="AG76" s="191">
        <v>16.622765464410698</v>
      </c>
      <c r="AH76" s="13">
        <v>14351.7358</v>
      </c>
      <c r="AI76" s="191">
        <v>16.677691270905399</v>
      </c>
      <c r="AJ76" s="13">
        <v>15313.7227</v>
      </c>
      <c r="AK76" s="191">
        <v>16.3520626219123</v>
      </c>
      <c r="AL76" s="13">
        <v>16306.1723</v>
      </c>
      <c r="AM76" s="191">
        <v>16.209820449339901</v>
      </c>
      <c r="AN76" s="13">
        <v>16671.029699999999</v>
      </c>
      <c r="AO76" s="191">
        <v>16.297762970573999</v>
      </c>
      <c r="AP76" s="13"/>
      <c r="AQ76" s="191"/>
      <c r="AR76" s="13"/>
      <c r="AS76" s="191"/>
      <c r="AT76" s="13"/>
      <c r="AU76" s="191"/>
      <c r="AV76" s="13"/>
      <c r="AW76" s="191"/>
      <c r="AX76" s="13"/>
      <c r="AY76" s="191"/>
      <c r="AZ76" s="13"/>
      <c r="BA76" s="191"/>
      <c r="BB76" s="13"/>
      <c r="BC76" s="191"/>
    </row>
    <row r="77" spans="1:55" s="20" customFormat="1" ht="12.75" customHeight="1">
      <c r="A77" s="1227" t="s">
        <v>4909</v>
      </c>
      <c r="B77" s="1227" t="s">
        <v>4909</v>
      </c>
      <c r="C77" s="1227" t="s">
        <v>4911</v>
      </c>
      <c r="D77" s="13">
        <f t="shared" si="2"/>
        <v>825.23560000000009</v>
      </c>
      <c r="E77" s="191">
        <f t="shared" si="3"/>
        <v>20.775385763774601</v>
      </c>
      <c r="F77" s="13">
        <v>701.82630000000006</v>
      </c>
      <c r="G77" s="191">
        <v>21.954962103870997</v>
      </c>
      <c r="H77" s="13">
        <v>701.56680000000006</v>
      </c>
      <c r="I77" s="191">
        <v>21.783741982944498</v>
      </c>
      <c r="J77" s="13">
        <v>722.00130000000001</v>
      </c>
      <c r="K77" s="191">
        <v>21.485347567933694</v>
      </c>
      <c r="L77" s="13">
        <v>725.06929999999988</v>
      </c>
      <c r="M77" s="191">
        <v>21.4791287481072</v>
      </c>
      <c r="N77" s="13">
        <v>734.04010000000005</v>
      </c>
      <c r="O77" s="191">
        <v>21.4531313166678</v>
      </c>
      <c r="P77" s="13">
        <v>759.56200000000001</v>
      </c>
      <c r="Q77" s="191">
        <v>21.020660630731896</v>
      </c>
      <c r="R77" s="13">
        <v>772.04690000000005</v>
      </c>
      <c r="S77" s="191">
        <v>20.879291489934097</v>
      </c>
      <c r="T77" s="13">
        <v>757.61029999999994</v>
      </c>
      <c r="U77" s="191">
        <v>20.9488879612645</v>
      </c>
      <c r="V77" s="13">
        <v>780.71270000000004</v>
      </c>
      <c r="W77" s="191">
        <v>20.831830526133398</v>
      </c>
      <c r="X77" s="13">
        <v>787.03510000000006</v>
      </c>
      <c r="Y77" s="191">
        <v>20.825858733619398</v>
      </c>
      <c r="Z77" s="13">
        <v>797.43310000000008</v>
      </c>
      <c r="AA77" s="191">
        <v>20.788830285575106</v>
      </c>
      <c r="AB77" s="13">
        <v>825.23560000000009</v>
      </c>
      <c r="AC77" s="191">
        <v>20.775385763774601</v>
      </c>
      <c r="AD77" s="13"/>
      <c r="AE77" s="191"/>
      <c r="AF77" s="13">
        <v>826.31060000000002</v>
      </c>
      <c r="AG77" s="191">
        <v>20.8741018522575</v>
      </c>
      <c r="AH77" s="13">
        <v>853.2152000000001</v>
      </c>
      <c r="AI77" s="191">
        <v>20.948756435656595</v>
      </c>
      <c r="AJ77" s="13">
        <v>891.47390000000019</v>
      </c>
      <c r="AK77" s="191">
        <v>20.8916009733992</v>
      </c>
      <c r="AL77" s="13">
        <v>917.69500000000005</v>
      </c>
      <c r="AM77" s="191">
        <v>20.885413755114698</v>
      </c>
      <c r="AN77" s="13">
        <v>934.04700000000003</v>
      </c>
      <c r="AO77" s="191">
        <v>20.9437696925315</v>
      </c>
      <c r="AP77" s="13"/>
      <c r="AQ77" s="191"/>
      <c r="AR77" s="13"/>
      <c r="AS77" s="191"/>
      <c r="AT77" s="13"/>
      <c r="AU77" s="191"/>
      <c r="AV77" s="13"/>
      <c r="AW77" s="191"/>
      <c r="AX77" s="13"/>
      <c r="AY77" s="191"/>
      <c r="AZ77" s="13"/>
      <c r="BA77" s="191"/>
      <c r="BB77" s="13"/>
      <c r="BC77" s="191"/>
    </row>
    <row r="78" spans="1:55" s="20" customFormat="1" ht="12.75" customHeight="1">
      <c r="A78" s="1227" t="s">
        <v>4910</v>
      </c>
      <c r="B78" s="1227" t="s">
        <v>103</v>
      </c>
      <c r="C78" s="1227" t="s">
        <v>5005</v>
      </c>
      <c r="D78" s="13">
        <f t="shared" si="2"/>
        <v>96.376500000000021</v>
      </c>
      <c r="E78" s="191">
        <f t="shared" si="3"/>
        <v>12.092555757886998</v>
      </c>
      <c r="F78" s="13">
        <v>2.5007999999999999</v>
      </c>
      <c r="G78" s="191">
        <v>23.537324056302001</v>
      </c>
      <c r="H78" s="13">
        <v>2.3948</v>
      </c>
      <c r="I78" s="191">
        <v>23.532119592450293</v>
      </c>
      <c r="J78" s="13">
        <v>2.2846000000000002</v>
      </c>
      <c r="K78" s="191">
        <v>23.523233826490397</v>
      </c>
      <c r="L78" s="13">
        <v>2.1720000000000002</v>
      </c>
      <c r="M78" s="191">
        <v>23.5173756906077</v>
      </c>
      <c r="N78" s="13">
        <v>2.0580000000000003</v>
      </c>
      <c r="O78" s="191">
        <v>23.507619047619002</v>
      </c>
      <c r="P78" s="13" t="s">
        <v>11</v>
      </c>
      <c r="Q78" s="13" t="s">
        <v>11</v>
      </c>
      <c r="R78" s="13" t="s">
        <v>11</v>
      </c>
      <c r="S78" s="13" t="s">
        <v>11</v>
      </c>
      <c r="T78" s="13" t="s">
        <v>11</v>
      </c>
      <c r="U78" s="13" t="s">
        <v>11</v>
      </c>
      <c r="V78" s="13" t="s">
        <v>11</v>
      </c>
      <c r="W78" s="13" t="s">
        <v>11</v>
      </c>
      <c r="X78" s="13">
        <v>0.45</v>
      </c>
      <c r="Y78" s="191">
        <v>26</v>
      </c>
      <c r="Z78" s="13">
        <v>98.772499999999994</v>
      </c>
      <c r="AA78" s="191">
        <v>12.093548305449401</v>
      </c>
      <c r="AB78" s="13">
        <v>96.376500000000021</v>
      </c>
      <c r="AC78" s="191">
        <v>12.092555757886998</v>
      </c>
      <c r="AD78" s="13"/>
      <c r="AE78" s="191"/>
      <c r="AF78" s="13">
        <v>93.860799999999998</v>
      </c>
      <c r="AG78" s="191">
        <v>12.091558989482301</v>
      </c>
      <c r="AH78" s="13">
        <v>91.382100000000008</v>
      </c>
      <c r="AI78" s="191">
        <v>12.090418145347899</v>
      </c>
      <c r="AJ78" s="13">
        <v>88.788000000000011</v>
      </c>
      <c r="AK78" s="191">
        <v>12.089160697391499</v>
      </c>
      <c r="AL78" s="13">
        <v>151.25700000000001</v>
      </c>
      <c r="AM78" s="191">
        <v>13.339237192328298</v>
      </c>
      <c r="AN78" s="13">
        <v>147.13580000000002</v>
      </c>
      <c r="AO78" s="191">
        <v>13.3371769480983</v>
      </c>
      <c r="AP78" s="13"/>
      <c r="AQ78" s="13"/>
      <c r="AR78" s="13"/>
      <c r="AS78" s="13"/>
      <c r="AT78" s="13"/>
      <c r="AU78" s="13"/>
      <c r="AV78" s="13"/>
      <c r="AW78" s="13"/>
      <c r="AX78" s="13"/>
      <c r="AY78" s="191"/>
      <c r="AZ78" s="13"/>
      <c r="BA78" s="191"/>
      <c r="BB78" s="13"/>
      <c r="BC78" s="191"/>
    </row>
    <row r="79" spans="1:55" s="20" customFormat="1" ht="12.75" customHeight="1">
      <c r="A79" s="1227" t="s">
        <v>980</v>
      </c>
      <c r="B79" s="1227" t="s">
        <v>205</v>
      </c>
      <c r="C79" s="1227" t="s">
        <v>981</v>
      </c>
      <c r="D79" s="13">
        <f t="shared" si="2"/>
        <v>8547.7520999999997</v>
      </c>
      <c r="E79" s="191">
        <f t="shared" si="3"/>
        <v>18.276313001753998</v>
      </c>
      <c r="F79" s="13">
        <v>7918.9062000000004</v>
      </c>
      <c r="G79" s="191">
        <v>18.678592196609198</v>
      </c>
      <c r="H79" s="13">
        <v>7936.684400000001</v>
      </c>
      <c r="I79" s="191">
        <v>18.591706189803901</v>
      </c>
      <c r="J79" s="13">
        <v>8340.8536999999997</v>
      </c>
      <c r="K79" s="191">
        <v>18.294861572862704</v>
      </c>
      <c r="L79" s="13">
        <v>8360.2605999999996</v>
      </c>
      <c r="M79" s="191">
        <v>18.3587429140666</v>
      </c>
      <c r="N79" s="13">
        <v>8242.4464000000007</v>
      </c>
      <c r="O79" s="191">
        <v>18.9009871684455</v>
      </c>
      <c r="P79" s="13">
        <v>8312.2247000000007</v>
      </c>
      <c r="Q79" s="191">
        <v>18.197004053800399</v>
      </c>
      <c r="R79" s="13">
        <v>8241.6592000000001</v>
      </c>
      <c r="S79" s="191">
        <v>18.3174209534168</v>
      </c>
      <c r="T79" s="13">
        <v>8374.5689000000002</v>
      </c>
      <c r="U79" s="191">
        <v>18.327191371844798</v>
      </c>
      <c r="V79" s="13">
        <v>8402.431700000001</v>
      </c>
      <c r="W79" s="191">
        <v>18.381882735446702</v>
      </c>
      <c r="X79" s="13">
        <v>8426.0105999999996</v>
      </c>
      <c r="Y79" s="191">
        <v>18.432045780478798</v>
      </c>
      <c r="Z79" s="13">
        <v>8333.3845000000001</v>
      </c>
      <c r="AA79" s="191">
        <v>18.447642755353499</v>
      </c>
      <c r="AB79" s="13">
        <v>8547.7520999999997</v>
      </c>
      <c r="AC79" s="191">
        <v>18.276313001753998</v>
      </c>
      <c r="AD79" s="13"/>
      <c r="AE79" s="191"/>
      <c r="AF79" s="13">
        <v>8562.1375000000007</v>
      </c>
      <c r="AG79" s="191">
        <v>18.088586025510597</v>
      </c>
      <c r="AH79" s="13">
        <v>8715.6542000000009</v>
      </c>
      <c r="AI79" s="191">
        <v>18.025604991763</v>
      </c>
      <c r="AJ79" s="13">
        <v>8908.5073000000011</v>
      </c>
      <c r="AK79" s="191">
        <v>18.006429692098898</v>
      </c>
      <c r="AL79" s="13">
        <v>9116.2267000000011</v>
      </c>
      <c r="AM79" s="191">
        <v>17.987080083692998</v>
      </c>
      <c r="AN79" s="13">
        <v>9190.3155999999999</v>
      </c>
      <c r="AO79" s="191">
        <v>18.071447679663997</v>
      </c>
      <c r="AP79" s="13"/>
      <c r="AQ79" s="191"/>
      <c r="AR79" s="13"/>
      <c r="AS79" s="191"/>
      <c r="AT79" s="13"/>
      <c r="AU79" s="191"/>
      <c r="AV79" s="13"/>
      <c r="AW79" s="191"/>
      <c r="AX79" s="13"/>
      <c r="AY79" s="191"/>
      <c r="AZ79" s="13"/>
      <c r="BA79" s="191"/>
      <c r="BB79" s="13"/>
      <c r="BC79" s="191"/>
    </row>
    <row r="80" spans="1:55" s="20" customFormat="1" ht="12.75" customHeight="1">
      <c r="A80" s="1227" t="s">
        <v>982</v>
      </c>
      <c r="B80" s="1227" t="s">
        <v>206</v>
      </c>
      <c r="C80" s="1227" t="s">
        <v>983</v>
      </c>
      <c r="D80" s="13">
        <f t="shared" si="2"/>
        <v>1131.5101999999999</v>
      </c>
      <c r="E80" s="191">
        <f t="shared" si="3"/>
        <v>6.8500376258207787</v>
      </c>
      <c r="F80" s="13">
        <v>782.38030000000003</v>
      </c>
      <c r="G80" s="191">
        <v>7.7662710334091996</v>
      </c>
      <c r="H80" s="13">
        <v>744.56860000000006</v>
      </c>
      <c r="I80" s="191">
        <v>7.7253505103492106</v>
      </c>
      <c r="J80" s="13">
        <v>755.50829999999996</v>
      </c>
      <c r="K80" s="191">
        <v>7.7276215019742303</v>
      </c>
      <c r="L80" s="13">
        <v>775.43200000000002</v>
      </c>
      <c r="M80" s="191">
        <v>7.5416049840604993</v>
      </c>
      <c r="N80" s="13">
        <v>836.23680000000013</v>
      </c>
      <c r="O80" s="191">
        <v>7.5143401498235907</v>
      </c>
      <c r="P80" s="13">
        <v>850.00840000000017</v>
      </c>
      <c r="Q80" s="191">
        <v>7.4658190671998099</v>
      </c>
      <c r="R80" s="13">
        <v>868.39740000000006</v>
      </c>
      <c r="S80" s="191">
        <v>7.3320690872635002</v>
      </c>
      <c r="T80" s="13">
        <v>884.88930000000005</v>
      </c>
      <c r="U80" s="191">
        <v>7.2392282820009202</v>
      </c>
      <c r="V80" s="13">
        <v>940.25420000000008</v>
      </c>
      <c r="W80" s="191">
        <v>7.122691520016609</v>
      </c>
      <c r="X80" s="13">
        <v>1048.2845</v>
      </c>
      <c r="Y80" s="191">
        <v>7.0116130439780395</v>
      </c>
      <c r="Z80" s="13">
        <v>1072.8006</v>
      </c>
      <c r="AA80" s="191">
        <v>6.937426716577149</v>
      </c>
      <c r="AB80" s="13">
        <v>1131.5101999999999</v>
      </c>
      <c r="AC80" s="191">
        <v>6.8500376258207787</v>
      </c>
      <c r="AD80" s="13"/>
      <c r="AE80" s="191"/>
      <c r="AF80" s="13">
        <v>1096.9798000000001</v>
      </c>
      <c r="AG80" s="191">
        <v>6.8070290802073101</v>
      </c>
      <c r="AH80" s="13">
        <v>1076.1570000000002</v>
      </c>
      <c r="AI80" s="191">
        <v>6.7679151397054484</v>
      </c>
      <c r="AJ80" s="13">
        <v>1073.1863000000001</v>
      </c>
      <c r="AK80" s="191">
        <v>6.4175856195704295</v>
      </c>
      <c r="AL80" s="13">
        <v>1095.8581000000001</v>
      </c>
      <c r="AM80" s="191">
        <v>6.4022684305568394</v>
      </c>
      <c r="AN80" s="13">
        <v>1123.9670000000001</v>
      </c>
      <c r="AO80" s="191">
        <v>6.4012167688197295</v>
      </c>
      <c r="AP80" s="13"/>
      <c r="AQ80" s="191"/>
      <c r="AR80" s="13"/>
      <c r="AS80" s="191"/>
      <c r="AT80" s="13"/>
      <c r="AU80" s="191"/>
      <c r="AV80" s="13"/>
      <c r="AW80" s="191"/>
      <c r="AX80" s="13"/>
      <c r="AY80" s="191"/>
      <c r="AZ80" s="13"/>
      <c r="BA80" s="191"/>
      <c r="BB80" s="13"/>
      <c r="BC80" s="191"/>
    </row>
    <row r="81" spans="1:55" s="20" customFormat="1" ht="12.75" customHeight="1">
      <c r="A81" s="1227" t="s">
        <v>984</v>
      </c>
      <c r="B81" s="1227" t="s">
        <v>141</v>
      </c>
      <c r="C81" s="1227" t="s">
        <v>985</v>
      </c>
      <c r="D81" s="13">
        <f t="shared" si="2"/>
        <v>1181.0220000000002</v>
      </c>
      <c r="E81" s="191">
        <f t="shared" si="3"/>
        <v>19.875185883920896</v>
      </c>
      <c r="F81" s="13">
        <v>937.16890000000001</v>
      </c>
      <c r="G81" s="191">
        <v>20.993893245923999</v>
      </c>
      <c r="H81" s="13">
        <v>902.56060000000002</v>
      </c>
      <c r="I81" s="191">
        <v>20.776118506613301</v>
      </c>
      <c r="J81" s="13">
        <v>907.21080000000006</v>
      </c>
      <c r="K81" s="191">
        <v>20.701989125349897</v>
      </c>
      <c r="L81" s="13">
        <v>884.26310000000001</v>
      </c>
      <c r="M81" s="191">
        <v>20.531736264919299</v>
      </c>
      <c r="N81" s="13">
        <v>896.4606</v>
      </c>
      <c r="O81" s="191">
        <v>20.7330333156862</v>
      </c>
      <c r="P81" s="13">
        <v>1054.1617000000001</v>
      </c>
      <c r="Q81" s="191">
        <v>19.525801534053095</v>
      </c>
      <c r="R81" s="13">
        <v>1080.4942000000001</v>
      </c>
      <c r="S81" s="191">
        <v>19.432206591206103</v>
      </c>
      <c r="T81" s="13">
        <v>1095.3291000000002</v>
      </c>
      <c r="U81" s="191">
        <v>19.8112447044454</v>
      </c>
      <c r="V81" s="13">
        <v>1139.3015</v>
      </c>
      <c r="W81" s="191">
        <v>19.877836749095795</v>
      </c>
      <c r="X81" s="13">
        <v>1158.9018000000001</v>
      </c>
      <c r="Y81" s="191">
        <v>19.961784112338098</v>
      </c>
      <c r="Z81" s="13">
        <v>1179.6067</v>
      </c>
      <c r="AA81" s="191">
        <v>19.8642839227685</v>
      </c>
      <c r="AB81" s="13">
        <v>1181.0220000000002</v>
      </c>
      <c r="AC81" s="191">
        <v>19.875185883920896</v>
      </c>
      <c r="AD81" s="13"/>
      <c r="AE81" s="191"/>
      <c r="AF81" s="13">
        <v>1136.7282</v>
      </c>
      <c r="AG81" s="191">
        <v>19.844477515381396</v>
      </c>
      <c r="AH81" s="13">
        <v>1187.6580000000001</v>
      </c>
      <c r="AI81" s="191">
        <v>19.742084584956295</v>
      </c>
      <c r="AJ81" s="13">
        <v>1209.3033</v>
      </c>
      <c r="AK81" s="191">
        <v>19.764013124747098</v>
      </c>
      <c r="AL81" s="13">
        <v>1260.4962</v>
      </c>
      <c r="AM81" s="191">
        <v>19.711115397253899</v>
      </c>
      <c r="AN81" s="13">
        <v>1448.7735</v>
      </c>
      <c r="AO81" s="191">
        <v>19.317565816188697</v>
      </c>
      <c r="AP81" s="13"/>
      <c r="AQ81" s="191"/>
      <c r="AR81" s="13"/>
      <c r="AS81" s="191"/>
      <c r="AT81" s="13"/>
      <c r="AU81" s="191"/>
      <c r="AV81" s="13"/>
      <c r="AW81" s="191"/>
      <c r="AX81" s="13"/>
      <c r="AY81" s="191"/>
      <c r="AZ81" s="13"/>
      <c r="BA81" s="191"/>
      <c r="BB81" s="13"/>
      <c r="BC81" s="191"/>
    </row>
    <row r="82" spans="1:55" s="20" customFormat="1" ht="12.75" customHeight="1">
      <c r="A82" s="1227" t="s">
        <v>986</v>
      </c>
      <c r="B82" s="1227" t="s">
        <v>207</v>
      </c>
      <c r="C82" s="1227" t="s">
        <v>987</v>
      </c>
      <c r="D82" s="13">
        <f t="shared" si="2"/>
        <v>985.82260000000008</v>
      </c>
      <c r="E82" s="191">
        <f t="shared" si="3"/>
        <v>17.628583017877698</v>
      </c>
      <c r="F82" s="13">
        <v>978.02629999999999</v>
      </c>
      <c r="G82" s="191">
        <v>18.376863369625102</v>
      </c>
      <c r="H82" s="13">
        <v>944.6015000000001</v>
      </c>
      <c r="I82" s="191">
        <v>18.207229080199397</v>
      </c>
      <c r="J82" s="13">
        <v>922.89550000000008</v>
      </c>
      <c r="K82" s="191">
        <v>18.062152498305597</v>
      </c>
      <c r="L82" s="13">
        <v>917.54950000000008</v>
      </c>
      <c r="M82" s="191">
        <v>18.0596773078728</v>
      </c>
      <c r="N82" s="13">
        <v>926.56180000000006</v>
      </c>
      <c r="O82" s="191">
        <v>17.9492448156183</v>
      </c>
      <c r="P82" s="13">
        <v>940.83159999999998</v>
      </c>
      <c r="Q82" s="191">
        <v>17.887100504489901</v>
      </c>
      <c r="R82" s="13">
        <v>961.66100000000006</v>
      </c>
      <c r="S82" s="191">
        <v>17.775749561435898</v>
      </c>
      <c r="T82" s="13">
        <v>972.75280000000009</v>
      </c>
      <c r="U82" s="191">
        <v>17.704815695210502</v>
      </c>
      <c r="V82" s="13">
        <v>1014.215</v>
      </c>
      <c r="W82" s="191">
        <v>17.563194726956297</v>
      </c>
      <c r="X82" s="13">
        <v>1031.6364000000001</v>
      </c>
      <c r="Y82" s="191">
        <v>17.616371545246004</v>
      </c>
      <c r="Z82" s="13">
        <v>982.85089999999991</v>
      </c>
      <c r="AA82" s="191">
        <v>17.666091288108898</v>
      </c>
      <c r="AB82" s="13">
        <v>985.82260000000008</v>
      </c>
      <c r="AC82" s="191">
        <v>17.628583017877698</v>
      </c>
      <c r="AD82" s="13"/>
      <c r="AE82" s="191"/>
      <c r="AF82" s="13">
        <v>984.2478000000001</v>
      </c>
      <c r="AG82" s="191">
        <v>17.624743067751801</v>
      </c>
      <c r="AH82" s="13">
        <v>994.8687000000001</v>
      </c>
      <c r="AI82" s="191">
        <v>17.642907296209</v>
      </c>
      <c r="AJ82" s="13">
        <v>1021.0408000000002</v>
      </c>
      <c r="AK82" s="191">
        <v>17.562054643653799</v>
      </c>
      <c r="AL82" s="13">
        <v>1041.4573</v>
      </c>
      <c r="AM82" s="191">
        <v>17.512562594740999</v>
      </c>
      <c r="AN82" s="13">
        <v>1088.1592000000001</v>
      </c>
      <c r="AO82" s="191">
        <v>17.445767724979902</v>
      </c>
      <c r="AP82" s="13"/>
      <c r="AQ82" s="191"/>
      <c r="AR82" s="13"/>
      <c r="AS82" s="191"/>
      <c r="AT82" s="13"/>
      <c r="AU82" s="191"/>
      <c r="AV82" s="13"/>
      <c r="AW82" s="191"/>
      <c r="AX82" s="13"/>
      <c r="AY82" s="191"/>
      <c r="AZ82" s="13"/>
      <c r="BA82" s="191"/>
      <c r="BB82" s="13"/>
      <c r="BC82" s="191"/>
    </row>
    <row r="83" spans="1:55" s="20" customFormat="1" ht="12.75" customHeight="1">
      <c r="A83" s="1229" t="s">
        <v>988</v>
      </c>
      <c r="B83" s="1229" t="s">
        <v>208</v>
      </c>
      <c r="C83" s="1229" t="s">
        <v>989</v>
      </c>
      <c r="D83" s="13">
        <f t="shared" si="2"/>
        <v>6292.3616000000002</v>
      </c>
      <c r="E83" s="191">
        <f t="shared" si="3"/>
        <v>25.476020787807201</v>
      </c>
      <c r="F83" s="13">
        <v>4773.317</v>
      </c>
      <c r="G83" s="191">
        <v>26.716350129689701</v>
      </c>
      <c r="H83" s="13">
        <v>4720.3743000000004</v>
      </c>
      <c r="I83" s="191">
        <v>26.747892196811605</v>
      </c>
      <c r="J83" s="13">
        <v>4781.4641000000001</v>
      </c>
      <c r="K83" s="191">
        <v>26.698888031178598</v>
      </c>
      <c r="L83" s="13">
        <v>4865.0807000000004</v>
      </c>
      <c r="M83" s="191">
        <v>26.6758185776857</v>
      </c>
      <c r="N83" s="13">
        <v>5043.7885000000006</v>
      </c>
      <c r="O83" s="191">
        <v>26.572664565137899</v>
      </c>
      <c r="P83" s="13">
        <v>5203.5034000000005</v>
      </c>
      <c r="Q83" s="191">
        <v>26.422245269216102</v>
      </c>
      <c r="R83" s="13">
        <v>5424.8255000000008</v>
      </c>
      <c r="S83" s="191">
        <v>26.310416547776498</v>
      </c>
      <c r="T83" s="13">
        <v>5701.7480000000005</v>
      </c>
      <c r="U83" s="191">
        <v>26.094302162073799</v>
      </c>
      <c r="V83" s="13">
        <v>5946.8654000000006</v>
      </c>
      <c r="W83" s="191">
        <v>25.898149294416498</v>
      </c>
      <c r="X83" s="13">
        <v>6182.2109999999993</v>
      </c>
      <c r="Y83" s="191">
        <v>25.644741042484601</v>
      </c>
      <c r="Z83" s="13">
        <v>6287.3541000000005</v>
      </c>
      <c r="AA83" s="191">
        <v>25.466897062311194</v>
      </c>
      <c r="AB83" s="13">
        <v>6292.3616000000002</v>
      </c>
      <c r="AC83" s="191">
        <v>25.476020787807201</v>
      </c>
      <c r="AD83" s="13"/>
      <c r="AE83" s="191"/>
      <c r="AF83" s="13">
        <v>6127.3152</v>
      </c>
      <c r="AG83" s="191">
        <v>25.429770352763995</v>
      </c>
      <c r="AH83" s="13">
        <v>6088.7656000000006</v>
      </c>
      <c r="AI83" s="191">
        <v>25.328317288811398</v>
      </c>
      <c r="AJ83" s="13">
        <v>6094.8950000000004</v>
      </c>
      <c r="AK83" s="191">
        <v>25.159077817255298</v>
      </c>
      <c r="AL83" s="13">
        <v>6287.7887000000001</v>
      </c>
      <c r="AM83" s="191">
        <v>25.041712976137401</v>
      </c>
      <c r="AN83" s="13">
        <v>6570.8416000000007</v>
      </c>
      <c r="AO83" s="191">
        <v>24.939313757007898</v>
      </c>
      <c r="AP83" s="13"/>
      <c r="AQ83" s="191"/>
      <c r="AR83" s="13"/>
      <c r="AS83" s="191"/>
      <c r="AT83" s="13"/>
      <c r="AU83" s="191"/>
      <c r="AV83" s="13"/>
      <c r="AW83" s="191"/>
      <c r="AX83" s="13"/>
      <c r="AY83" s="191"/>
      <c r="AZ83" s="13"/>
      <c r="BA83" s="191"/>
      <c r="BB83" s="13"/>
      <c r="BC83" s="191"/>
    </row>
    <row r="84" spans="1:55" s="20" customFormat="1" ht="12.75" customHeight="1">
      <c r="A84" s="1229" t="s">
        <v>5008</v>
      </c>
      <c r="B84" s="1229" t="s">
        <v>5006</v>
      </c>
      <c r="C84" s="1229" t="s">
        <v>5007</v>
      </c>
      <c r="D84" s="13">
        <f t="shared" si="2"/>
        <v>586.42860000000007</v>
      </c>
      <c r="E84" s="191">
        <f t="shared" si="3"/>
        <v>18.042936672938495</v>
      </c>
      <c r="F84" s="13">
        <v>392.11830000000003</v>
      </c>
      <c r="G84" s="191">
        <v>20.2007206141616</v>
      </c>
      <c r="H84" s="13">
        <v>459.79690000000005</v>
      </c>
      <c r="I84" s="191">
        <v>19.1838344147166</v>
      </c>
      <c r="J84" s="13">
        <v>490.87080000000003</v>
      </c>
      <c r="K84" s="191">
        <v>18.931953842029301</v>
      </c>
      <c r="L84" s="13">
        <v>500.38600000000008</v>
      </c>
      <c r="M84" s="191">
        <v>18.796175794286796</v>
      </c>
      <c r="N84" s="13">
        <v>505.26030000000009</v>
      </c>
      <c r="O84" s="191">
        <v>19.0688934159284</v>
      </c>
      <c r="P84" s="13">
        <v>514.07870000000003</v>
      </c>
      <c r="Q84" s="191">
        <v>18.926491043102899</v>
      </c>
      <c r="R84" s="13">
        <v>549.755</v>
      </c>
      <c r="S84" s="191">
        <v>18.229806393757201</v>
      </c>
      <c r="T84" s="13">
        <v>558.16610000000003</v>
      </c>
      <c r="U84" s="191">
        <v>18.166028420572303</v>
      </c>
      <c r="V84" s="13">
        <v>581.49290000000008</v>
      </c>
      <c r="W84" s="191">
        <v>18.246185452995199</v>
      </c>
      <c r="X84" s="13">
        <v>585.27300000000002</v>
      </c>
      <c r="Y84" s="191">
        <v>18.235576776991298</v>
      </c>
      <c r="Z84" s="13">
        <v>568.85760000000005</v>
      </c>
      <c r="AA84" s="191">
        <v>18.168210422080996</v>
      </c>
      <c r="AB84" s="13">
        <v>586.42860000000007</v>
      </c>
      <c r="AC84" s="191">
        <v>18.042936672938495</v>
      </c>
      <c r="AD84" s="13"/>
      <c r="AE84" s="191"/>
      <c r="AF84" s="13">
        <v>587.84100000000001</v>
      </c>
      <c r="AG84" s="191">
        <v>17.921870806901897</v>
      </c>
      <c r="AH84" s="13">
        <v>533.2645</v>
      </c>
      <c r="AI84" s="191">
        <v>17.824066246674999</v>
      </c>
      <c r="AJ84" s="13">
        <v>513.98340000000007</v>
      </c>
      <c r="AK84" s="191">
        <v>17.861535185766702</v>
      </c>
      <c r="AL84" s="13">
        <v>512.25060000000008</v>
      </c>
      <c r="AM84" s="191">
        <v>18.067317838183101</v>
      </c>
      <c r="AN84" s="13">
        <v>512.22770000000003</v>
      </c>
      <c r="AO84" s="191">
        <v>18.142233524270601</v>
      </c>
      <c r="AP84" s="13"/>
      <c r="AQ84" s="191"/>
      <c r="AR84" s="13"/>
      <c r="AS84" s="191"/>
      <c r="AT84" s="13"/>
      <c r="AU84" s="191"/>
      <c r="AV84" s="13"/>
      <c r="AW84" s="191"/>
      <c r="AX84" s="13"/>
      <c r="AY84" s="191"/>
      <c r="AZ84" s="13"/>
      <c r="BA84" s="191"/>
      <c r="BB84" s="13"/>
      <c r="BC84" s="191"/>
    </row>
    <row r="85" spans="1:55" s="20" customFormat="1" ht="12.75" customHeight="1">
      <c r="A85" s="1229" t="s">
        <v>990</v>
      </c>
      <c r="B85" s="1229" t="s">
        <v>209</v>
      </c>
      <c r="C85" s="1229" t="s">
        <v>991</v>
      </c>
      <c r="D85" s="13">
        <f t="shared" si="2"/>
        <v>2280.7156</v>
      </c>
      <c r="E85" s="191">
        <f t="shared" si="3"/>
        <v>17.327822565426398</v>
      </c>
      <c r="F85" s="13">
        <v>1812.7401</v>
      </c>
      <c r="G85" s="191">
        <v>17.800665389925499</v>
      </c>
      <c r="H85" s="13">
        <v>1853.5292000000002</v>
      </c>
      <c r="I85" s="191">
        <v>17.647232101334001</v>
      </c>
      <c r="J85" s="13">
        <v>1906.9589000000001</v>
      </c>
      <c r="K85" s="191">
        <v>17.539690419651901</v>
      </c>
      <c r="L85" s="13">
        <v>1959.3044</v>
      </c>
      <c r="M85" s="191">
        <v>17.507528408551501</v>
      </c>
      <c r="N85" s="13">
        <v>1935.3652000000002</v>
      </c>
      <c r="O85" s="191">
        <v>17.7451898287724</v>
      </c>
      <c r="P85" s="13">
        <v>2068.2948000000001</v>
      </c>
      <c r="Q85" s="191">
        <v>17.471880207308899</v>
      </c>
      <c r="R85" s="13">
        <v>2023.9721000000002</v>
      </c>
      <c r="S85" s="191">
        <v>17.624211695408299</v>
      </c>
      <c r="T85" s="13">
        <v>2028.2796000000003</v>
      </c>
      <c r="U85" s="191">
        <v>17.595089095211495</v>
      </c>
      <c r="V85" s="13">
        <v>2256.0226000000002</v>
      </c>
      <c r="W85" s="191">
        <v>17.262353602752</v>
      </c>
      <c r="X85" s="13">
        <v>2262.462</v>
      </c>
      <c r="Y85" s="191">
        <v>17.275712769540402</v>
      </c>
      <c r="Z85" s="13">
        <v>2237.8715999999999</v>
      </c>
      <c r="AA85" s="191">
        <v>17.344165156303003</v>
      </c>
      <c r="AB85" s="13">
        <v>2280.7156</v>
      </c>
      <c r="AC85" s="191">
        <v>17.327822565426398</v>
      </c>
      <c r="AD85" s="13"/>
      <c r="AE85" s="191"/>
      <c r="AF85" s="13">
        <v>2261.0588000000002</v>
      </c>
      <c r="AG85" s="191">
        <v>17.330101116344299</v>
      </c>
      <c r="AH85" s="13">
        <v>2264.8932</v>
      </c>
      <c r="AI85" s="191">
        <v>17.515157233020997</v>
      </c>
      <c r="AJ85" s="13">
        <v>2312.8424</v>
      </c>
      <c r="AK85" s="191">
        <v>17.511826519610697</v>
      </c>
      <c r="AL85" s="13">
        <v>2217.9190000000003</v>
      </c>
      <c r="AM85" s="191">
        <v>17.907118599461899</v>
      </c>
      <c r="AN85" s="13">
        <v>2240.6347000000001</v>
      </c>
      <c r="AO85" s="191">
        <v>18.157369657356497</v>
      </c>
      <c r="AP85" s="13"/>
      <c r="AQ85" s="191"/>
      <c r="AR85" s="13"/>
      <c r="AS85" s="191"/>
      <c r="AT85" s="13"/>
      <c r="AU85" s="191"/>
      <c r="AV85" s="13"/>
      <c r="AW85" s="191"/>
      <c r="AX85" s="13"/>
      <c r="AY85" s="191"/>
      <c r="AZ85" s="13"/>
      <c r="BA85" s="191"/>
      <c r="BB85" s="13"/>
      <c r="BC85" s="191"/>
    </row>
    <row r="86" spans="1:55" s="27" customFormat="1" ht="12.75" customHeight="1">
      <c r="A86" s="1226" t="s">
        <v>4206</v>
      </c>
      <c r="B86" s="1226" t="s">
        <v>3960</v>
      </c>
      <c r="C86" s="1226" t="s">
        <v>4207</v>
      </c>
      <c r="D86" s="61">
        <f t="shared" si="2"/>
        <v>23524.852500000001</v>
      </c>
      <c r="E86" s="871">
        <f t="shared" si="3"/>
        <v>14.900896045873202</v>
      </c>
      <c r="F86" s="61">
        <v>18757.621299999999</v>
      </c>
      <c r="G86" s="871">
        <v>15.379972294034996</v>
      </c>
      <c r="H86" s="61">
        <v>19030.977800000001</v>
      </c>
      <c r="I86" s="871">
        <v>15.333802524324298</v>
      </c>
      <c r="J86" s="61">
        <v>19128.204300000001</v>
      </c>
      <c r="K86" s="871">
        <v>15.188260153829498</v>
      </c>
      <c r="L86" s="61">
        <v>19745.220600000001</v>
      </c>
      <c r="M86" s="871">
        <v>15.101851230925199</v>
      </c>
      <c r="N86" s="61">
        <v>20159.354599999999</v>
      </c>
      <c r="O86" s="871">
        <v>15.155316148365198</v>
      </c>
      <c r="P86" s="61">
        <v>20521.012500000001</v>
      </c>
      <c r="Q86" s="871">
        <v>15.0711974369686</v>
      </c>
      <c r="R86" s="61">
        <v>20951.137600000002</v>
      </c>
      <c r="S86" s="871">
        <v>15.1520448359329</v>
      </c>
      <c r="T86" s="61">
        <v>21635.0285</v>
      </c>
      <c r="U86" s="871">
        <v>15.0818325655083</v>
      </c>
      <c r="V86" s="61">
        <v>21923.607400000001</v>
      </c>
      <c r="W86" s="871">
        <v>15.110042923456099</v>
      </c>
      <c r="X86" s="61">
        <v>22649.511200000001</v>
      </c>
      <c r="Y86" s="871">
        <v>15.0773801451839</v>
      </c>
      <c r="Z86" s="61">
        <v>22719.257200000004</v>
      </c>
      <c r="AA86" s="871">
        <v>15.106293307423801</v>
      </c>
      <c r="AB86" s="61">
        <v>23524.852500000001</v>
      </c>
      <c r="AC86" s="871">
        <v>14.900896045873202</v>
      </c>
      <c r="AD86" s="61"/>
      <c r="AE86" s="871"/>
      <c r="AF86" s="61">
        <v>23591.847000000002</v>
      </c>
      <c r="AG86" s="871">
        <v>14.901526578949099</v>
      </c>
      <c r="AH86" s="61">
        <v>24284.710999999999</v>
      </c>
      <c r="AI86" s="871">
        <v>14.8493985155104</v>
      </c>
      <c r="AJ86" s="61">
        <v>24641.981600000003</v>
      </c>
      <c r="AK86" s="871">
        <v>14.809667728588799</v>
      </c>
      <c r="AL86" s="61">
        <v>25390.797299999998</v>
      </c>
      <c r="AM86" s="871">
        <v>14.776738322510301</v>
      </c>
      <c r="AN86" s="61">
        <v>26243.360700000005</v>
      </c>
      <c r="AO86" s="871">
        <v>14.746154628092299</v>
      </c>
      <c r="AP86" s="61"/>
      <c r="AQ86" s="871"/>
      <c r="AR86" s="61"/>
      <c r="AS86" s="871"/>
      <c r="AT86" s="61"/>
      <c r="AU86" s="871"/>
      <c r="AV86" s="61"/>
      <c r="AW86" s="871"/>
      <c r="AX86" s="61"/>
      <c r="AY86" s="871"/>
      <c r="AZ86" s="61"/>
      <c r="BA86" s="871"/>
      <c r="BB86" s="61"/>
      <c r="BC86" s="871"/>
    </row>
    <row r="87" spans="1:55" s="20" customFormat="1" ht="12.75" customHeight="1">
      <c r="A87" s="1227" t="s">
        <v>976</v>
      </c>
      <c r="B87" s="1227" t="s">
        <v>204</v>
      </c>
      <c r="C87" s="1227" t="s">
        <v>977</v>
      </c>
      <c r="D87" s="13">
        <f t="shared" si="2"/>
        <v>1718.1685</v>
      </c>
      <c r="E87" s="191">
        <f t="shared" si="3"/>
        <v>12.667013604893798</v>
      </c>
      <c r="F87" s="13">
        <v>1725.8987000000002</v>
      </c>
      <c r="G87" s="191">
        <v>12.820982784215598</v>
      </c>
      <c r="H87" s="13">
        <v>1659.7301</v>
      </c>
      <c r="I87" s="191">
        <v>12.380014990991599</v>
      </c>
      <c r="J87" s="13">
        <v>1514.7057</v>
      </c>
      <c r="K87" s="191">
        <v>12.318055523921197</v>
      </c>
      <c r="L87" s="13">
        <v>1419.6263000000001</v>
      </c>
      <c r="M87" s="191">
        <v>12.207102055660698</v>
      </c>
      <c r="N87" s="13">
        <v>1388.6279000000002</v>
      </c>
      <c r="O87" s="191">
        <v>13.723082988610599</v>
      </c>
      <c r="P87" s="13">
        <v>1431.8042</v>
      </c>
      <c r="Q87" s="191">
        <v>13.157797955893697</v>
      </c>
      <c r="R87" s="13">
        <v>1617.2876000000001</v>
      </c>
      <c r="S87" s="191">
        <v>13.154469840738299</v>
      </c>
      <c r="T87" s="13">
        <v>1632.2151000000001</v>
      </c>
      <c r="U87" s="191">
        <v>13.2472710955805</v>
      </c>
      <c r="V87" s="13">
        <v>1649.0189</v>
      </c>
      <c r="W87" s="191">
        <v>13.227844588076</v>
      </c>
      <c r="X87" s="13">
        <v>1731.7217000000001</v>
      </c>
      <c r="Y87" s="191">
        <v>12.635050502052399</v>
      </c>
      <c r="Z87" s="13">
        <v>1671.4257</v>
      </c>
      <c r="AA87" s="191">
        <v>12.648249764258098</v>
      </c>
      <c r="AB87" s="13">
        <v>1718.1685</v>
      </c>
      <c r="AC87" s="191">
        <v>12.667013604893798</v>
      </c>
      <c r="AD87" s="13"/>
      <c r="AE87" s="191"/>
      <c r="AF87" s="13">
        <v>1708.6589000000001</v>
      </c>
      <c r="AG87" s="191">
        <v>12.642763790362098</v>
      </c>
      <c r="AH87" s="13">
        <v>1717.6176999999998</v>
      </c>
      <c r="AI87" s="191">
        <v>12.709274515510598</v>
      </c>
      <c r="AJ87" s="13">
        <v>1601.6635000000001</v>
      </c>
      <c r="AK87" s="191">
        <v>12.905629033813899</v>
      </c>
      <c r="AL87" s="13">
        <v>1687.4375</v>
      </c>
      <c r="AM87" s="191">
        <v>12.711658962776401</v>
      </c>
      <c r="AN87" s="13">
        <v>1687.5679</v>
      </c>
      <c r="AO87" s="191">
        <v>12.4883568809291</v>
      </c>
      <c r="AP87" s="13"/>
      <c r="AQ87" s="191"/>
      <c r="AR87" s="13"/>
      <c r="AS87" s="191"/>
      <c r="AT87" s="13"/>
      <c r="AU87" s="191"/>
      <c r="AV87" s="13"/>
      <c r="AW87" s="191"/>
      <c r="AX87" s="13"/>
      <c r="AY87" s="191"/>
      <c r="AZ87" s="13"/>
      <c r="BA87" s="191"/>
      <c r="BB87" s="13"/>
      <c r="BC87" s="191"/>
    </row>
    <row r="88" spans="1:55" s="20" customFormat="1" ht="12.75" customHeight="1">
      <c r="A88" s="1228" t="s">
        <v>978</v>
      </c>
      <c r="B88" s="1228" t="s">
        <v>125</v>
      </c>
      <c r="C88" s="1228" t="s">
        <v>939</v>
      </c>
      <c r="D88" s="13">
        <f t="shared" si="2"/>
        <v>2177.9338000000002</v>
      </c>
      <c r="E88" s="191">
        <f t="shared" si="3"/>
        <v>14.013441994885197</v>
      </c>
      <c r="F88" s="13">
        <v>1950.8808000000001</v>
      </c>
      <c r="G88" s="191">
        <v>14.481549953744</v>
      </c>
      <c r="H88" s="13">
        <v>1987.499</v>
      </c>
      <c r="I88" s="191">
        <v>14.453483106658201</v>
      </c>
      <c r="J88" s="13">
        <v>2039.8187</v>
      </c>
      <c r="K88" s="191">
        <v>14.068985578963499</v>
      </c>
      <c r="L88" s="13">
        <v>2040.2398000000001</v>
      </c>
      <c r="M88" s="191">
        <v>13.977292071255498</v>
      </c>
      <c r="N88" s="13">
        <v>2033.9043000000001</v>
      </c>
      <c r="O88" s="191">
        <v>14.085430103569799</v>
      </c>
      <c r="P88" s="13">
        <v>1980.8491000000001</v>
      </c>
      <c r="Q88" s="191">
        <v>13.788293325826798</v>
      </c>
      <c r="R88" s="13">
        <v>1936.1463000000001</v>
      </c>
      <c r="S88" s="191">
        <v>13.853385704892197</v>
      </c>
      <c r="T88" s="13">
        <v>1990.0339000000001</v>
      </c>
      <c r="U88" s="191">
        <v>13.861391465743401</v>
      </c>
      <c r="V88" s="13">
        <v>2048.9376999999999</v>
      </c>
      <c r="W88" s="191">
        <v>13.994578056228796</v>
      </c>
      <c r="X88" s="13">
        <v>2106.9381000000003</v>
      </c>
      <c r="Y88" s="191">
        <v>13.923088237381101</v>
      </c>
      <c r="Z88" s="13">
        <v>2141.2139000000002</v>
      </c>
      <c r="AA88" s="191">
        <v>13.983956258643797</v>
      </c>
      <c r="AB88" s="13">
        <v>2177.9338000000002</v>
      </c>
      <c r="AC88" s="191">
        <v>14.013441994885197</v>
      </c>
      <c r="AD88" s="13"/>
      <c r="AE88" s="191"/>
      <c r="AF88" s="13">
        <v>2266.2644</v>
      </c>
      <c r="AG88" s="191">
        <v>14.001005994269699</v>
      </c>
      <c r="AH88" s="13">
        <v>2511.1133</v>
      </c>
      <c r="AI88" s="191">
        <v>13.9230659982566</v>
      </c>
      <c r="AJ88" s="13">
        <v>2614.9745000000003</v>
      </c>
      <c r="AK88" s="191">
        <v>13.813046980764099</v>
      </c>
      <c r="AL88" s="13">
        <v>2918.3772000000004</v>
      </c>
      <c r="AM88" s="191">
        <v>13.652612623549798</v>
      </c>
      <c r="AN88" s="13">
        <v>3109.1440000000002</v>
      </c>
      <c r="AO88" s="191">
        <v>13.644835334741696</v>
      </c>
      <c r="AP88" s="13"/>
      <c r="AQ88" s="191"/>
      <c r="AR88" s="13"/>
      <c r="AS88" s="191"/>
      <c r="AT88" s="13"/>
      <c r="AU88" s="191"/>
      <c r="AV88" s="13"/>
      <c r="AW88" s="191"/>
      <c r="AX88" s="13"/>
      <c r="AY88" s="191"/>
      <c r="AZ88" s="13"/>
      <c r="BA88" s="191"/>
      <c r="BB88" s="13"/>
      <c r="BC88" s="191"/>
    </row>
    <row r="89" spans="1:55" s="20" customFormat="1" ht="12.75" customHeight="1">
      <c r="A89" s="1227" t="s">
        <v>4909</v>
      </c>
      <c r="B89" s="1227" t="s">
        <v>4909</v>
      </c>
      <c r="C89" s="1227" t="s">
        <v>4911</v>
      </c>
      <c r="D89" s="13">
        <f t="shared" si="2"/>
        <v>394.80100000000004</v>
      </c>
      <c r="E89" s="191">
        <f t="shared" si="3"/>
        <v>19.0060176063384</v>
      </c>
      <c r="F89" s="13">
        <v>209.02470000000002</v>
      </c>
      <c r="G89" s="191">
        <v>19.530684019639803</v>
      </c>
      <c r="H89" s="13">
        <v>225.41740000000001</v>
      </c>
      <c r="I89" s="191">
        <v>19.8215287063022</v>
      </c>
      <c r="J89" s="13">
        <v>228.95620000000002</v>
      </c>
      <c r="K89" s="191">
        <v>19.609696859049901</v>
      </c>
      <c r="L89" s="13">
        <v>234.99640000000002</v>
      </c>
      <c r="M89" s="191">
        <v>19.745388146371599</v>
      </c>
      <c r="N89" s="13">
        <v>245.78900000000002</v>
      </c>
      <c r="O89" s="191">
        <v>19.6871151678879</v>
      </c>
      <c r="P89" s="13">
        <v>253.27540000000002</v>
      </c>
      <c r="Q89" s="191">
        <v>19.654598741133199</v>
      </c>
      <c r="R89" s="13">
        <v>251.4666</v>
      </c>
      <c r="S89" s="191">
        <v>19.680100311532399</v>
      </c>
      <c r="T89" s="13">
        <v>252.21540000000002</v>
      </c>
      <c r="U89" s="191">
        <v>19.923802242051799</v>
      </c>
      <c r="V89" s="13">
        <v>259.75139999999999</v>
      </c>
      <c r="W89" s="191">
        <v>20.075439608795197</v>
      </c>
      <c r="X89" s="13">
        <v>354.83090000000004</v>
      </c>
      <c r="Y89" s="191">
        <v>18.8193439551065</v>
      </c>
      <c r="Z89" s="13">
        <v>386.67420000000004</v>
      </c>
      <c r="AA89" s="191">
        <v>18.892701059444896</v>
      </c>
      <c r="AB89" s="13">
        <v>394.80100000000004</v>
      </c>
      <c r="AC89" s="191">
        <v>19.0060176063384</v>
      </c>
      <c r="AD89" s="13"/>
      <c r="AE89" s="191"/>
      <c r="AF89" s="13">
        <v>414.90190000000001</v>
      </c>
      <c r="AG89" s="191">
        <v>18.897391417103698</v>
      </c>
      <c r="AH89" s="13">
        <v>429.05600000000004</v>
      </c>
      <c r="AI89" s="191">
        <v>19.078189800398999</v>
      </c>
      <c r="AJ89" s="13">
        <v>459.75790000000001</v>
      </c>
      <c r="AK89" s="191">
        <v>19.186349800623297</v>
      </c>
      <c r="AL89" s="13">
        <v>467.22</v>
      </c>
      <c r="AM89" s="191">
        <v>19.193370191772598</v>
      </c>
      <c r="AN89" s="13">
        <v>485.3343000000001</v>
      </c>
      <c r="AO89" s="191">
        <v>19.2384683031881</v>
      </c>
      <c r="AP89" s="13"/>
      <c r="AQ89" s="191"/>
      <c r="AR89" s="13"/>
      <c r="AS89" s="191"/>
      <c r="AT89" s="13"/>
      <c r="AU89" s="191"/>
      <c r="AV89" s="13"/>
      <c r="AW89" s="191"/>
      <c r="AX89" s="13"/>
      <c r="AY89" s="191"/>
      <c r="AZ89" s="13"/>
      <c r="BA89" s="191"/>
      <c r="BB89" s="13"/>
      <c r="BC89" s="191"/>
    </row>
    <row r="90" spans="1:55" s="20" customFormat="1" ht="12.75" customHeight="1">
      <c r="A90" s="1227" t="s">
        <v>4910</v>
      </c>
      <c r="B90" s="1227" t="s">
        <v>103</v>
      </c>
      <c r="C90" s="1227" t="s">
        <v>5005</v>
      </c>
      <c r="D90" s="13" t="str">
        <f t="shared" ref="D90:D109" si="4">AB90</f>
        <v>-</v>
      </c>
      <c r="E90" s="191" t="str">
        <f t="shared" ref="E90:E109" si="5">AC90</f>
        <v>-</v>
      </c>
      <c r="F90" s="13">
        <v>105.25070000000001</v>
      </c>
      <c r="G90" s="191">
        <v>12</v>
      </c>
      <c r="H90" s="13">
        <v>104.97669999999999</v>
      </c>
      <c r="I90" s="191">
        <v>12</v>
      </c>
      <c r="J90" s="13">
        <v>102.93710000000002</v>
      </c>
      <c r="K90" s="191">
        <v>12</v>
      </c>
      <c r="L90" s="13">
        <v>102.92710000000001</v>
      </c>
      <c r="M90" s="191">
        <v>12</v>
      </c>
      <c r="N90" s="13">
        <v>102.9171</v>
      </c>
      <c r="O90" s="191">
        <v>12</v>
      </c>
      <c r="P90" s="13">
        <v>102.90709999999999</v>
      </c>
      <c r="Q90" s="191">
        <v>12</v>
      </c>
      <c r="R90" s="13">
        <v>102.89710000000001</v>
      </c>
      <c r="S90" s="191">
        <v>12</v>
      </c>
      <c r="T90" s="13">
        <v>102.8871</v>
      </c>
      <c r="U90" s="191">
        <v>12</v>
      </c>
      <c r="V90" s="13">
        <v>102.87709999999998</v>
      </c>
      <c r="W90" s="191">
        <v>12</v>
      </c>
      <c r="X90" s="13">
        <v>100.4216</v>
      </c>
      <c r="Y90" s="191">
        <v>12</v>
      </c>
      <c r="Z90" s="13" t="s">
        <v>11</v>
      </c>
      <c r="AA90" s="13" t="s">
        <v>11</v>
      </c>
      <c r="AB90" s="13" t="s">
        <v>11</v>
      </c>
      <c r="AC90" s="13" t="s">
        <v>11</v>
      </c>
      <c r="AD90" s="13"/>
      <c r="AE90" s="13"/>
      <c r="AF90" s="13" t="s">
        <v>11</v>
      </c>
      <c r="AG90" s="191" t="s">
        <v>11</v>
      </c>
      <c r="AH90" s="13" t="s">
        <v>11</v>
      </c>
      <c r="AI90" s="191" t="s">
        <v>11</v>
      </c>
      <c r="AJ90" s="13" t="s">
        <v>11</v>
      </c>
      <c r="AK90" s="191" t="s">
        <v>11</v>
      </c>
      <c r="AL90" s="191" t="s">
        <v>11</v>
      </c>
      <c r="AM90" s="191" t="s">
        <v>11</v>
      </c>
      <c r="AN90" s="191" t="s">
        <v>11</v>
      </c>
      <c r="AO90" s="191" t="s">
        <v>11</v>
      </c>
      <c r="AP90" s="13"/>
      <c r="AQ90" s="191"/>
      <c r="AR90" s="13"/>
      <c r="AS90" s="191"/>
      <c r="AT90" s="13"/>
      <c r="AU90" s="191"/>
      <c r="AV90" s="13"/>
      <c r="AW90" s="191"/>
      <c r="AX90" s="13"/>
      <c r="AY90" s="191"/>
      <c r="AZ90" s="13"/>
      <c r="BA90" s="13"/>
      <c r="BB90" s="13"/>
      <c r="BC90" s="13"/>
    </row>
    <row r="91" spans="1:55" s="20" customFormat="1" ht="12.75" customHeight="1">
      <c r="A91" s="1227" t="s">
        <v>980</v>
      </c>
      <c r="B91" s="1227" t="s">
        <v>205</v>
      </c>
      <c r="C91" s="1227" t="s">
        <v>981</v>
      </c>
      <c r="D91" s="13">
        <f t="shared" si="4"/>
        <v>4102.5910000000003</v>
      </c>
      <c r="E91" s="191">
        <f t="shared" si="5"/>
        <v>16.338825024965903</v>
      </c>
      <c r="F91" s="13">
        <v>3268.7928000000002</v>
      </c>
      <c r="G91" s="191">
        <v>16.917067613156799</v>
      </c>
      <c r="H91" s="13">
        <v>3291.5038</v>
      </c>
      <c r="I91" s="191">
        <v>17.199342033571398</v>
      </c>
      <c r="J91" s="13">
        <v>3319.2973000000002</v>
      </c>
      <c r="K91" s="191">
        <v>17.086975212494497</v>
      </c>
      <c r="L91" s="13">
        <v>3600.4994999999999</v>
      </c>
      <c r="M91" s="191">
        <v>16.8311096799208</v>
      </c>
      <c r="N91" s="13">
        <v>3568.8645000000001</v>
      </c>
      <c r="O91" s="191">
        <v>16.893616005034698</v>
      </c>
      <c r="P91" s="13">
        <v>3661.3349000000003</v>
      </c>
      <c r="Q91" s="191">
        <v>16.746152463408897</v>
      </c>
      <c r="R91" s="13">
        <v>3626.8806</v>
      </c>
      <c r="S91" s="191">
        <v>16.858048279835803</v>
      </c>
      <c r="T91" s="13">
        <v>3684.0652</v>
      </c>
      <c r="U91" s="191">
        <v>16.780176690412503</v>
      </c>
      <c r="V91" s="13">
        <v>3788.4519</v>
      </c>
      <c r="W91" s="191">
        <v>16.788124546863099</v>
      </c>
      <c r="X91" s="13">
        <v>3953.4512</v>
      </c>
      <c r="Y91" s="191">
        <v>16.763732115625999</v>
      </c>
      <c r="Z91" s="13">
        <v>4025.0687000000007</v>
      </c>
      <c r="AA91" s="191">
        <v>16.752953224624498</v>
      </c>
      <c r="AB91" s="13">
        <v>4102.5910000000003</v>
      </c>
      <c r="AC91" s="191">
        <v>16.338825024965903</v>
      </c>
      <c r="AD91" s="13"/>
      <c r="AE91" s="191"/>
      <c r="AF91" s="13">
        <v>4071.2531000000004</v>
      </c>
      <c r="AG91" s="191">
        <v>16.5719210431796</v>
      </c>
      <c r="AH91" s="13">
        <v>4177.9767000000002</v>
      </c>
      <c r="AI91" s="191">
        <v>16.487335612953498</v>
      </c>
      <c r="AJ91" s="13">
        <v>4232.5457999999999</v>
      </c>
      <c r="AK91" s="191">
        <v>16.4495901509205</v>
      </c>
      <c r="AL91" s="13">
        <v>4234.3100000000004</v>
      </c>
      <c r="AM91" s="191">
        <v>16.447099060767897</v>
      </c>
      <c r="AN91" s="13">
        <v>4454.8222999999998</v>
      </c>
      <c r="AO91" s="191">
        <v>16.435809365055899</v>
      </c>
      <c r="AP91" s="13"/>
      <c r="AQ91" s="191"/>
      <c r="AR91" s="13"/>
      <c r="AS91" s="191"/>
      <c r="AT91" s="13"/>
      <c r="AU91" s="191"/>
      <c r="AV91" s="13"/>
      <c r="AW91" s="191"/>
      <c r="AX91" s="13"/>
      <c r="AY91" s="191"/>
      <c r="AZ91" s="13"/>
      <c r="BA91" s="191"/>
      <c r="BB91" s="13"/>
      <c r="BC91" s="191"/>
    </row>
    <row r="92" spans="1:55" s="20" customFormat="1" ht="12.75" customHeight="1">
      <c r="A92" s="1227" t="s">
        <v>982</v>
      </c>
      <c r="B92" s="1227" t="s">
        <v>206</v>
      </c>
      <c r="C92" s="1227" t="s">
        <v>983</v>
      </c>
      <c r="D92" s="13">
        <f t="shared" si="4"/>
        <v>41.863500000000002</v>
      </c>
      <c r="E92" s="191">
        <f t="shared" si="5"/>
        <v>11.8574119937416</v>
      </c>
      <c r="F92" s="13">
        <v>33.292000000000002</v>
      </c>
      <c r="G92" s="191">
        <v>14.4108371981257</v>
      </c>
      <c r="H92" s="13">
        <v>28.7148</v>
      </c>
      <c r="I92" s="191">
        <v>14.740419191497102</v>
      </c>
      <c r="J92" s="13">
        <v>25.995000000000001</v>
      </c>
      <c r="K92" s="191">
        <v>14.506460550105798</v>
      </c>
      <c r="L92" s="13">
        <v>26.645100000000003</v>
      </c>
      <c r="M92" s="191">
        <v>14.163316144431798</v>
      </c>
      <c r="N92" s="13">
        <v>12.7492</v>
      </c>
      <c r="O92" s="191">
        <v>11.675403162551399</v>
      </c>
      <c r="P92" s="13">
        <v>15.266200000000001</v>
      </c>
      <c r="Q92" s="191">
        <v>13.096148353879801</v>
      </c>
      <c r="R92" s="13">
        <v>16.064700000000002</v>
      </c>
      <c r="S92" s="191">
        <v>13.154315175508998</v>
      </c>
      <c r="T92" s="13">
        <v>16.864699999999999</v>
      </c>
      <c r="U92" s="191">
        <v>13.196931460387697</v>
      </c>
      <c r="V92" s="13">
        <v>20.885300000000001</v>
      </c>
      <c r="W92" s="191">
        <v>13.364371112696499</v>
      </c>
      <c r="X92" s="13">
        <v>26.181100000000001</v>
      </c>
      <c r="Y92" s="191">
        <v>12.268042442830899</v>
      </c>
      <c r="Z92" s="13">
        <v>28.050700000000003</v>
      </c>
      <c r="AA92" s="191">
        <v>12.786206404831297</v>
      </c>
      <c r="AB92" s="13">
        <v>41.863500000000002</v>
      </c>
      <c r="AC92" s="191">
        <v>11.8574119937416</v>
      </c>
      <c r="AD92" s="13"/>
      <c r="AE92" s="191"/>
      <c r="AF92" s="13">
        <v>42.378500000000003</v>
      </c>
      <c r="AG92" s="191">
        <v>11.888127517491197</v>
      </c>
      <c r="AH92" s="13">
        <v>42.187300000000008</v>
      </c>
      <c r="AI92" s="191">
        <v>11.884408340898799</v>
      </c>
      <c r="AJ92" s="13">
        <v>110.4264</v>
      </c>
      <c r="AK92" s="191">
        <v>7.7881026638557396</v>
      </c>
      <c r="AL92" s="13">
        <v>149.56950000000001</v>
      </c>
      <c r="AM92" s="191">
        <v>7.1192246681308697</v>
      </c>
      <c r="AN92" s="13">
        <v>162.9272</v>
      </c>
      <c r="AO92" s="191">
        <v>7.0260214193824</v>
      </c>
      <c r="AP92" s="13"/>
      <c r="AQ92" s="191"/>
      <c r="AR92" s="13"/>
      <c r="AS92" s="191"/>
      <c r="AT92" s="13"/>
      <c r="AU92" s="191"/>
      <c r="AV92" s="13"/>
      <c r="AW92" s="191"/>
      <c r="AX92" s="13"/>
      <c r="AY92" s="191"/>
      <c r="AZ92" s="13"/>
      <c r="BA92" s="191"/>
      <c r="BB92" s="13"/>
      <c r="BC92" s="191"/>
    </row>
    <row r="93" spans="1:55" s="20" customFormat="1" ht="12.75" customHeight="1">
      <c r="A93" s="1227" t="s">
        <v>984</v>
      </c>
      <c r="B93" s="1227" t="s">
        <v>141</v>
      </c>
      <c r="C93" s="1227" t="s">
        <v>985</v>
      </c>
      <c r="D93" s="13">
        <f t="shared" si="4"/>
        <v>2426.7748000000001</v>
      </c>
      <c r="E93" s="191">
        <f t="shared" si="5"/>
        <v>15.316175120987701</v>
      </c>
      <c r="F93" s="13">
        <v>1595.6373000000001</v>
      </c>
      <c r="G93" s="191">
        <v>15.8122020361394</v>
      </c>
      <c r="H93" s="13">
        <v>1536.2430000000002</v>
      </c>
      <c r="I93" s="191">
        <v>15.949640689656498</v>
      </c>
      <c r="J93" s="13">
        <v>1564.3354000000002</v>
      </c>
      <c r="K93" s="191">
        <v>15.138823349519498</v>
      </c>
      <c r="L93" s="13">
        <v>1713.8974000000003</v>
      </c>
      <c r="M93" s="191">
        <v>14.863329047001297</v>
      </c>
      <c r="N93" s="13">
        <v>1903.9936000000002</v>
      </c>
      <c r="O93" s="191">
        <v>14.8826614254376</v>
      </c>
      <c r="P93" s="13">
        <v>1876.3438000000001</v>
      </c>
      <c r="Q93" s="191">
        <v>15.132809418508497</v>
      </c>
      <c r="R93" s="13">
        <v>1938.8253000000002</v>
      </c>
      <c r="S93" s="191">
        <v>15.612498209096</v>
      </c>
      <c r="T93" s="13">
        <v>2070.8769000000002</v>
      </c>
      <c r="U93" s="191">
        <v>15.465625760275797</v>
      </c>
      <c r="V93" s="13">
        <v>2112.6078000000002</v>
      </c>
      <c r="W93" s="191">
        <v>15.4119829492251</v>
      </c>
      <c r="X93" s="13">
        <v>2285.3908000000001</v>
      </c>
      <c r="Y93" s="191">
        <v>15.598311157111498</v>
      </c>
      <c r="Z93" s="13">
        <v>2213.0956000000001</v>
      </c>
      <c r="AA93" s="191">
        <v>15.567937392311499</v>
      </c>
      <c r="AB93" s="13">
        <v>2426.7748000000001</v>
      </c>
      <c r="AC93" s="191">
        <v>15.316175120987701</v>
      </c>
      <c r="AD93" s="13"/>
      <c r="AE93" s="191"/>
      <c r="AF93" s="13">
        <v>2414.2518</v>
      </c>
      <c r="AG93" s="191">
        <v>15.266026921466898</v>
      </c>
      <c r="AH93" s="13">
        <v>2351.3558000000003</v>
      </c>
      <c r="AI93" s="191">
        <v>15.1509346471512</v>
      </c>
      <c r="AJ93" s="13">
        <v>2402.9147000000003</v>
      </c>
      <c r="AK93" s="191">
        <v>15.022316521680899</v>
      </c>
      <c r="AL93" s="13">
        <v>2473.3250000000003</v>
      </c>
      <c r="AM93" s="191">
        <v>15.0520050963784</v>
      </c>
      <c r="AN93" s="13">
        <v>2442.6241</v>
      </c>
      <c r="AO93" s="191">
        <v>15.0876383828359</v>
      </c>
      <c r="AP93" s="13"/>
      <c r="AQ93" s="191"/>
      <c r="AR93" s="13"/>
      <c r="AS93" s="191"/>
      <c r="AT93" s="13"/>
      <c r="AU93" s="191"/>
      <c r="AV93" s="13"/>
      <c r="AW93" s="191"/>
      <c r="AX93" s="13"/>
      <c r="AY93" s="191"/>
      <c r="AZ93" s="13"/>
      <c r="BA93" s="191"/>
      <c r="BB93" s="13"/>
      <c r="BC93" s="191"/>
    </row>
    <row r="94" spans="1:55" s="20" customFormat="1" ht="12.75" customHeight="1">
      <c r="A94" s="1227" t="s">
        <v>986</v>
      </c>
      <c r="B94" s="1227" t="s">
        <v>207</v>
      </c>
      <c r="C94" s="1227" t="s">
        <v>987</v>
      </c>
      <c r="D94" s="13">
        <f t="shared" si="4"/>
        <v>8457.9062000000013</v>
      </c>
      <c r="E94" s="191">
        <f t="shared" si="5"/>
        <v>13.633408597508399</v>
      </c>
      <c r="F94" s="13">
        <v>6465.6126000000004</v>
      </c>
      <c r="G94" s="191">
        <v>14.279307750049901</v>
      </c>
      <c r="H94" s="13">
        <v>6740.6337999999996</v>
      </c>
      <c r="I94" s="191">
        <v>14.120596102105399</v>
      </c>
      <c r="J94" s="13">
        <v>6881.7563</v>
      </c>
      <c r="K94" s="191">
        <v>14.0174321864609</v>
      </c>
      <c r="L94" s="13">
        <v>7117.4712</v>
      </c>
      <c r="M94" s="191">
        <v>13.9163623449576</v>
      </c>
      <c r="N94" s="13">
        <v>7291.3858999999993</v>
      </c>
      <c r="O94" s="191">
        <v>13.874044783173501</v>
      </c>
      <c r="P94" s="13">
        <v>7466.5632000000005</v>
      </c>
      <c r="Q94" s="191">
        <v>13.8481264686811</v>
      </c>
      <c r="R94" s="13">
        <v>7576.2988999999998</v>
      </c>
      <c r="S94" s="191">
        <v>13.912197222841899</v>
      </c>
      <c r="T94" s="13">
        <v>7689.1870999999992</v>
      </c>
      <c r="U94" s="191">
        <v>13.853336481173699</v>
      </c>
      <c r="V94" s="13">
        <v>7827.2787000000008</v>
      </c>
      <c r="W94" s="191">
        <v>13.8408190060998</v>
      </c>
      <c r="X94" s="13">
        <v>7951.4967000000006</v>
      </c>
      <c r="Y94" s="191">
        <v>13.8505243148752</v>
      </c>
      <c r="Z94" s="13">
        <v>8082.9555</v>
      </c>
      <c r="AA94" s="191">
        <v>13.852825712451299</v>
      </c>
      <c r="AB94" s="13">
        <v>8457.9062000000013</v>
      </c>
      <c r="AC94" s="191">
        <v>13.633408597508399</v>
      </c>
      <c r="AD94" s="13"/>
      <c r="AE94" s="191"/>
      <c r="AF94" s="13">
        <v>8522.0871999999999</v>
      </c>
      <c r="AG94" s="191">
        <v>13.551656447495599</v>
      </c>
      <c r="AH94" s="13">
        <v>8750.9375</v>
      </c>
      <c r="AI94" s="191">
        <v>13.478133804178102</v>
      </c>
      <c r="AJ94" s="13">
        <v>8853.9004000000004</v>
      </c>
      <c r="AK94" s="191">
        <v>13.423876231429</v>
      </c>
      <c r="AL94" s="13">
        <v>8946.1472000000012</v>
      </c>
      <c r="AM94" s="191">
        <v>13.454476441880999</v>
      </c>
      <c r="AN94" s="13">
        <v>9178.1490000000013</v>
      </c>
      <c r="AO94" s="191">
        <v>13.404424836641899</v>
      </c>
      <c r="AP94" s="13"/>
      <c r="AQ94" s="191"/>
      <c r="AR94" s="13"/>
      <c r="AS94" s="191"/>
      <c r="AT94" s="13"/>
      <c r="AU94" s="191"/>
      <c r="AV94" s="13"/>
      <c r="AW94" s="191"/>
      <c r="AX94" s="13"/>
      <c r="AY94" s="191"/>
      <c r="AZ94" s="13"/>
      <c r="BA94" s="191"/>
      <c r="BB94" s="13"/>
      <c r="BC94" s="191"/>
    </row>
    <row r="95" spans="1:55" s="20" customFormat="1" ht="12.75" customHeight="1">
      <c r="A95" s="1229" t="s">
        <v>988</v>
      </c>
      <c r="B95" s="1229" t="s">
        <v>208</v>
      </c>
      <c r="C95" s="1229" t="s">
        <v>989</v>
      </c>
      <c r="D95" s="13">
        <f t="shared" si="4"/>
        <v>1781.9168000000002</v>
      </c>
      <c r="E95" s="191">
        <f t="shared" si="5"/>
        <v>18.334998679511898</v>
      </c>
      <c r="F95" s="13">
        <v>1347.9963</v>
      </c>
      <c r="G95" s="191">
        <v>19.715718940771598</v>
      </c>
      <c r="H95" s="13">
        <v>1390.8569</v>
      </c>
      <c r="I95" s="191">
        <v>19.624853337535999</v>
      </c>
      <c r="J95" s="13">
        <v>1426.5482000000002</v>
      </c>
      <c r="K95" s="191">
        <v>19.508701327441997</v>
      </c>
      <c r="L95" s="13">
        <v>1488.6102000000001</v>
      </c>
      <c r="M95" s="191">
        <v>19.354992010668699</v>
      </c>
      <c r="N95" s="13">
        <v>1537.4434000000003</v>
      </c>
      <c r="O95" s="191">
        <v>19.207359187986999</v>
      </c>
      <c r="P95" s="13">
        <v>1593.414</v>
      </c>
      <c r="Q95" s="191">
        <v>18.977738583318601</v>
      </c>
      <c r="R95" s="13">
        <v>1660.8444000000004</v>
      </c>
      <c r="S95" s="191">
        <v>18.799736917558299</v>
      </c>
      <c r="T95" s="13">
        <v>1709.5153</v>
      </c>
      <c r="U95" s="191">
        <v>18.5804112662811</v>
      </c>
      <c r="V95" s="13">
        <v>1753.0824</v>
      </c>
      <c r="W95" s="191">
        <v>18.581070767694701</v>
      </c>
      <c r="X95" s="13">
        <v>1746.0646999999999</v>
      </c>
      <c r="Y95" s="191">
        <v>18.511590439346296</v>
      </c>
      <c r="Z95" s="13">
        <v>1770.6304</v>
      </c>
      <c r="AA95" s="191">
        <v>18.462069802935698</v>
      </c>
      <c r="AB95" s="13">
        <v>1781.9168000000002</v>
      </c>
      <c r="AC95" s="191">
        <v>18.334998679511898</v>
      </c>
      <c r="AD95" s="13"/>
      <c r="AE95" s="191"/>
      <c r="AF95" s="13">
        <v>1775.8784000000001</v>
      </c>
      <c r="AG95" s="191">
        <v>18.2904255375819</v>
      </c>
      <c r="AH95" s="13">
        <v>1791.7457000000002</v>
      </c>
      <c r="AI95" s="191">
        <v>18.275259100105597</v>
      </c>
      <c r="AJ95" s="13">
        <v>1780.6436000000001</v>
      </c>
      <c r="AK95" s="191">
        <v>18.268131326223802</v>
      </c>
      <c r="AL95" s="13">
        <v>1836.527</v>
      </c>
      <c r="AM95" s="191">
        <v>18.2078229887173</v>
      </c>
      <c r="AN95" s="13">
        <v>1944.8803</v>
      </c>
      <c r="AO95" s="191">
        <v>18.207150937258199</v>
      </c>
      <c r="AP95" s="13"/>
      <c r="AQ95" s="191"/>
      <c r="AR95" s="13"/>
      <c r="AS95" s="191"/>
      <c r="AT95" s="13"/>
      <c r="AU95" s="191"/>
      <c r="AV95" s="13"/>
      <c r="AW95" s="191"/>
      <c r="AX95" s="13"/>
      <c r="AY95" s="191"/>
      <c r="AZ95" s="13"/>
      <c r="BA95" s="191"/>
      <c r="BB95" s="13"/>
      <c r="BC95" s="191"/>
    </row>
    <row r="96" spans="1:55" s="20" customFormat="1" ht="12.75" customHeight="1">
      <c r="A96" s="1229" t="s">
        <v>5008</v>
      </c>
      <c r="B96" s="1229" t="s">
        <v>5006</v>
      </c>
      <c r="C96" s="1229" t="s">
        <v>5007</v>
      </c>
      <c r="D96" s="13">
        <f t="shared" si="4"/>
        <v>733.15970000000004</v>
      </c>
      <c r="E96" s="191">
        <f t="shared" si="5"/>
        <v>15.7350905225696</v>
      </c>
      <c r="F96" s="13">
        <v>586.70530000000008</v>
      </c>
      <c r="G96" s="191">
        <v>16.725143667527799</v>
      </c>
      <c r="H96" s="13">
        <v>571.85980000000006</v>
      </c>
      <c r="I96" s="191">
        <v>16.571778073926499</v>
      </c>
      <c r="J96" s="13">
        <v>608.57950000000005</v>
      </c>
      <c r="K96" s="191">
        <v>16.397819974218699</v>
      </c>
      <c r="L96" s="13">
        <v>616.72910000000002</v>
      </c>
      <c r="M96" s="191">
        <v>16.423649991544099</v>
      </c>
      <c r="N96" s="13">
        <v>652.76190000000008</v>
      </c>
      <c r="O96" s="191">
        <v>15.7221312319239</v>
      </c>
      <c r="P96" s="13">
        <v>690.44939999999997</v>
      </c>
      <c r="Q96" s="191">
        <v>15.740635961158098</v>
      </c>
      <c r="R96" s="13">
        <v>724.57720000000006</v>
      </c>
      <c r="S96" s="191">
        <v>15.786455597829999</v>
      </c>
      <c r="T96" s="13">
        <v>717.59199999999998</v>
      </c>
      <c r="U96" s="191">
        <v>15.9351369984615</v>
      </c>
      <c r="V96" s="13">
        <v>715.86889999999994</v>
      </c>
      <c r="W96" s="191">
        <v>15.939154924875197</v>
      </c>
      <c r="X96" s="13">
        <v>742.4588</v>
      </c>
      <c r="Y96" s="191">
        <v>15.848387466078897</v>
      </c>
      <c r="Z96" s="13">
        <v>755.19939999999997</v>
      </c>
      <c r="AA96" s="191">
        <v>15.9462002498943</v>
      </c>
      <c r="AB96" s="13">
        <v>733.15970000000004</v>
      </c>
      <c r="AC96" s="191">
        <v>15.7350905225696</v>
      </c>
      <c r="AD96" s="13"/>
      <c r="AE96" s="191"/>
      <c r="AF96" s="13">
        <v>720.46770000000004</v>
      </c>
      <c r="AG96" s="191">
        <v>15.763372285808197</v>
      </c>
      <c r="AH96" s="13">
        <v>732.93910000000005</v>
      </c>
      <c r="AI96" s="191">
        <v>15.585587596568399</v>
      </c>
      <c r="AJ96" s="13">
        <v>741.54250000000002</v>
      </c>
      <c r="AK96" s="191">
        <v>15.586566295256199</v>
      </c>
      <c r="AL96" s="13">
        <v>797.73440000000005</v>
      </c>
      <c r="AM96" s="191">
        <v>15.8061478156138</v>
      </c>
      <c r="AN96" s="13">
        <v>803.35520000000008</v>
      </c>
      <c r="AO96" s="191">
        <v>15.821218213313401</v>
      </c>
      <c r="AP96" s="13"/>
      <c r="AQ96" s="191"/>
      <c r="AR96" s="13"/>
      <c r="AS96" s="191"/>
      <c r="AT96" s="13"/>
      <c r="AU96" s="191"/>
      <c r="AV96" s="13"/>
      <c r="AW96" s="191"/>
      <c r="AX96" s="13"/>
      <c r="AY96" s="191"/>
      <c r="AZ96" s="13"/>
      <c r="BA96" s="191"/>
      <c r="BB96" s="13"/>
      <c r="BC96" s="191"/>
    </row>
    <row r="97" spans="1:55" s="20" customFormat="1" ht="12.75" customHeight="1">
      <c r="A97" s="1229" t="s">
        <v>990</v>
      </c>
      <c r="B97" s="1229" t="s">
        <v>209</v>
      </c>
      <c r="C97" s="1229" t="s">
        <v>991</v>
      </c>
      <c r="D97" s="13">
        <f t="shared" si="4"/>
        <v>1689.7372</v>
      </c>
      <c r="E97" s="191">
        <f t="shared" si="5"/>
        <v>15.705808863650498</v>
      </c>
      <c r="F97" s="13">
        <v>1468.5301000000002</v>
      </c>
      <c r="G97" s="191">
        <v>15.692006828460599</v>
      </c>
      <c r="H97" s="13">
        <v>1493.5425</v>
      </c>
      <c r="I97" s="191">
        <v>15.616760406885</v>
      </c>
      <c r="J97" s="13">
        <v>1415.2749000000001</v>
      </c>
      <c r="K97" s="191">
        <v>15.822121911439298</v>
      </c>
      <c r="L97" s="13">
        <v>1383.5785000000001</v>
      </c>
      <c r="M97" s="191">
        <v>15.919094876799498</v>
      </c>
      <c r="N97" s="13">
        <v>1420.9178000000002</v>
      </c>
      <c r="O97" s="191">
        <v>15.491689260983298</v>
      </c>
      <c r="P97" s="13">
        <v>1448.8051999999998</v>
      </c>
      <c r="Q97" s="191">
        <v>15.528953201576</v>
      </c>
      <c r="R97" s="13">
        <v>1499.8489000000002</v>
      </c>
      <c r="S97" s="191">
        <v>15.657522387755201</v>
      </c>
      <c r="T97" s="13">
        <v>1769.5758000000001</v>
      </c>
      <c r="U97" s="191">
        <v>15.280810719156499</v>
      </c>
      <c r="V97" s="13">
        <v>1644.8473000000001</v>
      </c>
      <c r="W97" s="191">
        <v>15.5458065529852</v>
      </c>
      <c r="X97" s="13">
        <v>1650.5556000000004</v>
      </c>
      <c r="Y97" s="191">
        <v>15.7107328350526</v>
      </c>
      <c r="Z97" s="13">
        <v>1644.9431000000002</v>
      </c>
      <c r="AA97" s="191">
        <v>15.725511455685</v>
      </c>
      <c r="AB97" s="13">
        <v>1689.7372</v>
      </c>
      <c r="AC97" s="191">
        <v>15.705808863650498</v>
      </c>
      <c r="AD97" s="13"/>
      <c r="AE97" s="191"/>
      <c r="AF97" s="13">
        <v>1655.7051000000001</v>
      </c>
      <c r="AG97" s="191">
        <v>15.840097444285199</v>
      </c>
      <c r="AH97" s="13">
        <v>1779.7819000000004</v>
      </c>
      <c r="AI97" s="191">
        <v>16.0194602591475</v>
      </c>
      <c r="AJ97" s="13">
        <v>1843.6123</v>
      </c>
      <c r="AK97" s="191">
        <v>16.166873339909898</v>
      </c>
      <c r="AL97" s="13">
        <v>1880.1495000000002</v>
      </c>
      <c r="AM97" s="191">
        <v>16.266051786839302</v>
      </c>
      <c r="AN97" s="13">
        <v>1974.5564000000002</v>
      </c>
      <c r="AO97" s="191">
        <v>16.098549263014199</v>
      </c>
      <c r="AP97" s="13"/>
      <c r="AQ97" s="191"/>
      <c r="AR97" s="13"/>
      <c r="AS97" s="191"/>
      <c r="AT97" s="13"/>
      <c r="AU97" s="191"/>
      <c r="AV97" s="13"/>
      <c r="AW97" s="191"/>
      <c r="AX97" s="13"/>
      <c r="AY97" s="191"/>
      <c r="AZ97" s="13"/>
      <c r="BA97" s="191"/>
      <c r="BB97" s="13"/>
      <c r="BC97" s="191"/>
    </row>
    <row r="98" spans="1:55" s="27" customFormat="1" ht="12.75" customHeight="1">
      <c r="A98" s="1226" t="s">
        <v>4334</v>
      </c>
      <c r="B98" s="1226" t="s">
        <v>4333</v>
      </c>
      <c r="C98" s="1226" t="s">
        <v>4335</v>
      </c>
      <c r="D98" s="61">
        <f t="shared" si="4"/>
        <v>1025.1235000000001</v>
      </c>
      <c r="E98" s="871">
        <f t="shared" si="5"/>
        <v>17.907771276338902</v>
      </c>
      <c r="F98" s="61">
        <v>1142.4433000000001</v>
      </c>
      <c r="G98" s="871">
        <v>20.675788618131001</v>
      </c>
      <c r="H98" s="61">
        <v>1169.2643</v>
      </c>
      <c r="I98" s="871">
        <v>21.250497757435998</v>
      </c>
      <c r="J98" s="61">
        <v>1113.7346</v>
      </c>
      <c r="K98" s="871">
        <v>21.298070461310999</v>
      </c>
      <c r="L98" s="61">
        <v>1051.6236000000001</v>
      </c>
      <c r="M98" s="871">
        <v>24.775310442823798</v>
      </c>
      <c r="N98" s="61">
        <v>1070.5475000000001</v>
      </c>
      <c r="O98" s="871">
        <v>24.979797206569501</v>
      </c>
      <c r="P98" s="61">
        <v>1017.1205</v>
      </c>
      <c r="Q98" s="871">
        <v>23.230193053822003</v>
      </c>
      <c r="R98" s="61">
        <v>995.4464999999999</v>
      </c>
      <c r="S98" s="871">
        <v>20.277192910919897</v>
      </c>
      <c r="T98" s="61">
        <v>1045.5007000000001</v>
      </c>
      <c r="U98" s="871">
        <v>20.617231952116303</v>
      </c>
      <c r="V98" s="61">
        <v>1059.1644000000001</v>
      </c>
      <c r="W98" s="871">
        <v>20.134891034857301</v>
      </c>
      <c r="X98" s="61">
        <v>1036.0054</v>
      </c>
      <c r="Y98" s="871">
        <v>20.084046382383701</v>
      </c>
      <c r="Z98" s="61">
        <v>1037.3929000000001</v>
      </c>
      <c r="AA98" s="871">
        <v>19.439602049522399</v>
      </c>
      <c r="AB98" s="61">
        <v>1025.1235000000001</v>
      </c>
      <c r="AC98" s="871">
        <v>17.907771276338902</v>
      </c>
      <c r="AD98" s="61"/>
      <c r="AE98" s="871"/>
      <c r="AF98" s="61">
        <v>1067.4668000000001</v>
      </c>
      <c r="AG98" s="871">
        <v>18.730561613719498</v>
      </c>
      <c r="AH98" s="61">
        <v>1092.7488000000001</v>
      </c>
      <c r="AI98" s="871">
        <v>18.9562696943707</v>
      </c>
      <c r="AJ98" s="61">
        <v>1122.4605000000001</v>
      </c>
      <c r="AK98" s="871">
        <v>18.801912660623699</v>
      </c>
      <c r="AL98" s="61">
        <v>1126.6559999999999</v>
      </c>
      <c r="AM98" s="871">
        <v>18.398171386829699</v>
      </c>
      <c r="AN98" s="61">
        <v>1088.7936</v>
      </c>
      <c r="AO98" s="871">
        <v>16.588596351043901</v>
      </c>
      <c r="AP98" s="61"/>
      <c r="AQ98" s="871"/>
      <c r="AR98" s="61"/>
      <c r="AS98" s="871"/>
      <c r="AT98" s="61"/>
      <c r="AU98" s="871"/>
      <c r="AV98" s="61"/>
      <c r="AW98" s="871"/>
      <c r="AX98" s="61"/>
      <c r="AY98" s="871"/>
      <c r="AZ98" s="61"/>
      <c r="BA98" s="871"/>
      <c r="BB98" s="61"/>
      <c r="BC98" s="871"/>
    </row>
    <row r="99" spans="1:55" s="20" customFormat="1" ht="12.75" customHeight="1">
      <c r="A99" s="1227" t="s">
        <v>976</v>
      </c>
      <c r="B99" s="1227" t="s">
        <v>204</v>
      </c>
      <c r="C99" s="1227" t="s">
        <v>977</v>
      </c>
      <c r="D99" s="13">
        <f t="shared" si="4"/>
        <v>53.517799999999994</v>
      </c>
      <c r="E99" s="191">
        <f t="shared" si="5"/>
        <v>11.651332509931301</v>
      </c>
      <c r="F99" s="13">
        <v>58.188500000000005</v>
      </c>
      <c r="G99" s="191">
        <v>14.740731690969902</v>
      </c>
      <c r="H99" s="13">
        <v>68.407300000000006</v>
      </c>
      <c r="I99" s="191">
        <v>28.738826338709497</v>
      </c>
      <c r="J99" s="13">
        <v>60.266400000000004</v>
      </c>
      <c r="K99" s="191">
        <v>34.582040490223399</v>
      </c>
      <c r="L99" s="13">
        <v>71.489100000000008</v>
      </c>
      <c r="M99" s="191">
        <v>53.874613948140293</v>
      </c>
      <c r="N99" s="13">
        <v>79.330500000000001</v>
      </c>
      <c r="O99" s="191">
        <v>63.303343858919298</v>
      </c>
      <c r="P99" s="13">
        <v>62.162200000000006</v>
      </c>
      <c r="Q99" s="191">
        <v>9.75963176978936</v>
      </c>
      <c r="R99" s="13">
        <v>54.595400000000012</v>
      </c>
      <c r="S99" s="191">
        <v>11.5623571216623</v>
      </c>
      <c r="T99" s="13">
        <v>56.2866</v>
      </c>
      <c r="U99" s="191">
        <v>30.945456041047102</v>
      </c>
      <c r="V99" s="13">
        <v>62.22740000000001</v>
      </c>
      <c r="W99" s="191">
        <v>29.314170719007997</v>
      </c>
      <c r="X99" s="13">
        <v>54.235200000000006</v>
      </c>
      <c r="Y99" s="191">
        <v>32.122463049827402</v>
      </c>
      <c r="Z99" s="13">
        <v>50.1768</v>
      </c>
      <c r="AA99" s="191">
        <v>16.496646557771697</v>
      </c>
      <c r="AB99" s="13">
        <v>53.517799999999994</v>
      </c>
      <c r="AC99" s="191">
        <v>11.651332509931301</v>
      </c>
      <c r="AD99" s="13"/>
      <c r="AE99" s="191"/>
      <c r="AF99" s="13">
        <v>57.503400000000013</v>
      </c>
      <c r="AG99" s="191">
        <v>11.253545303408098</v>
      </c>
      <c r="AH99" s="13">
        <v>58.682899999999997</v>
      </c>
      <c r="AI99" s="191">
        <v>11.404718648873899</v>
      </c>
      <c r="AJ99" s="13">
        <v>71.7</v>
      </c>
      <c r="AK99" s="191">
        <v>15.421605258019502</v>
      </c>
      <c r="AL99" s="13">
        <v>68.051299999999998</v>
      </c>
      <c r="AM99" s="191">
        <v>11.963451557868797</v>
      </c>
      <c r="AN99" s="13">
        <v>74.457400000000007</v>
      </c>
      <c r="AO99" s="191">
        <v>11.916324220292399</v>
      </c>
      <c r="AP99" s="13"/>
      <c r="AQ99" s="191"/>
      <c r="AR99" s="13"/>
      <c r="AS99" s="191"/>
      <c r="AT99" s="13"/>
      <c r="AU99" s="191"/>
      <c r="AV99" s="13"/>
      <c r="AW99" s="191"/>
      <c r="AX99" s="13"/>
      <c r="AY99" s="191"/>
      <c r="AZ99" s="13"/>
      <c r="BA99" s="191"/>
      <c r="BB99" s="13"/>
      <c r="BC99" s="191"/>
    </row>
    <row r="100" spans="1:55" s="20" customFormat="1" ht="12.75" customHeight="1">
      <c r="A100" s="1228" t="s">
        <v>978</v>
      </c>
      <c r="B100" s="1228" t="s">
        <v>125</v>
      </c>
      <c r="C100" s="1228" t="s">
        <v>939</v>
      </c>
      <c r="D100" s="13">
        <f t="shared" si="4"/>
        <v>178.98069999999998</v>
      </c>
      <c r="E100" s="191">
        <f t="shared" si="5"/>
        <v>19.5995292062217</v>
      </c>
      <c r="F100" s="13">
        <v>201.54510000000002</v>
      </c>
      <c r="G100" s="191">
        <v>19.286493931134999</v>
      </c>
      <c r="H100" s="13">
        <v>204.25630000000001</v>
      </c>
      <c r="I100" s="191">
        <v>19.455473133509198</v>
      </c>
      <c r="J100" s="13">
        <v>215.27500000000001</v>
      </c>
      <c r="K100" s="191">
        <v>19.498279535477899</v>
      </c>
      <c r="L100" s="13">
        <v>212.96190000000001</v>
      </c>
      <c r="M100" s="191">
        <v>19.931463242955701</v>
      </c>
      <c r="N100" s="13">
        <v>188.93900000000002</v>
      </c>
      <c r="O100" s="191">
        <v>19.5400670745585</v>
      </c>
      <c r="P100" s="13">
        <v>190.26490000000001</v>
      </c>
      <c r="Q100" s="191">
        <v>19.601509206374899</v>
      </c>
      <c r="R100" s="13">
        <v>186.32220000000001</v>
      </c>
      <c r="S100" s="191">
        <v>19.3666470125406</v>
      </c>
      <c r="T100" s="13">
        <v>193.56849999999997</v>
      </c>
      <c r="U100" s="191">
        <v>19.5325414362358</v>
      </c>
      <c r="V100" s="13">
        <v>188.05100000000002</v>
      </c>
      <c r="W100" s="191">
        <v>19.6053480598348</v>
      </c>
      <c r="X100" s="13">
        <v>181.99890000000002</v>
      </c>
      <c r="Y100" s="191">
        <v>19.382538828531402</v>
      </c>
      <c r="Z100" s="13">
        <v>183.923</v>
      </c>
      <c r="AA100" s="191">
        <v>19.7460638419339</v>
      </c>
      <c r="AB100" s="13">
        <v>178.98069999999998</v>
      </c>
      <c r="AC100" s="191">
        <v>19.5995292062217</v>
      </c>
      <c r="AD100" s="13"/>
      <c r="AE100" s="191"/>
      <c r="AF100" s="13">
        <v>187.67840000000001</v>
      </c>
      <c r="AG100" s="191">
        <v>19.402860238578302</v>
      </c>
      <c r="AH100" s="13">
        <v>201.41330000000002</v>
      </c>
      <c r="AI100" s="191">
        <v>19.170829180595295</v>
      </c>
      <c r="AJ100" s="13">
        <v>201.2</v>
      </c>
      <c r="AK100" s="191">
        <v>18.8304030616302</v>
      </c>
      <c r="AL100" s="13">
        <v>194.99710000000002</v>
      </c>
      <c r="AM100" s="191">
        <v>18.944100394313597</v>
      </c>
      <c r="AN100" s="13">
        <v>193.20269999999999</v>
      </c>
      <c r="AO100" s="191">
        <v>18.763197708934698</v>
      </c>
      <c r="AP100" s="13"/>
      <c r="AQ100" s="191"/>
      <c r="AR100" s="13"/>
      <c r="AS100" s="191"/>
      <c r="AT100" s="13"/>
      <c r="AU100" s="191"/>
      <c r="AV100" s="13"/>
      <c r="AW100" s="191"/>
      <c r="AX100" s="13"/>
      <c r="AY100" s="191"/>
      <c r="AZ100" s="13"/>
      <c r="BA100" s="191"/>
      <c r="BB100" s="13"/>
      <c r="BC100" s="191"/>
    </row>
    <row r="101" spans="1:55" s="20" customFormat="1" ht="12.75" customHeight="1">
      <c r="A101" s="1227" t="s">
        <v>4909</v>
      </c>
      <c r="B101" s="1227" t="s">
        <v>4909</v>
      </c>
      <c r="C101" s="1227" t="s">
        <v>4911</v>
      </c>
      <c r="D101" s="13">
        <f t="shared" si="4"/>
        <v>21.509900000000002</v>
      </c>
      <c r="E101" s="191">
        <f t="shared" si="5"/>
        <v>9.9940789125007612</v>
      </c>
      <c r="F101" s="13">
        <v>22.241</v>
      </c>
      <c r="G101" s="191">
        <v>10.387994289825098</v>
      </c>
      <c r="H101" s="13">
        <v>23.130500000000001</v>
      </c>
      <c r="I101" s="191">
        <v>10.703200881952398</v>
      </c>
      <c r="J101" s="13">
        <v>22.0975</v>
      </c>
      <c r="K101" s="191">
        <v>10.240433216427199</v>
      </c>
      <c r="L101" s="13">
        <v>21.325300000000002</v>
      </c>
      <c r="M101" s="191">
        <v>10.7229989730508</v>
      </c>
      <c r="N101" s="13">
        <v>20.298100000000002</v>
      </c>
      <c r="O101" s="191">
        <v>10.025734428345499</v>
      </c>
      <c r="P101" s="13">
        <v>20.766399999999997</v>
      </c>
      <c r="Q101" s="191">
        <v>10.653671411510899</v>
      </c>
      <c r="R101" s="13">
        <v>20.897100000000002</v>
      </c>
      <c r="S101" s="191">
        <v>10.267050595537198</v>
      </c>
      <c r="T101" s="13">
        <v>22.055400000000006</v>
      </c>
      <c r="U101" s="191">
        <v>10.533951367919</v>
      </c>
      <c r="V101" s="13">
        <v>22.454700000000003</v>
      </c>
      <c r="W101" s="191">
        <v>10.726778001932798</v>
      </c>
      <c r="X101" s="13">
        <v>21.765499999999996</v>
      </c>
      <c r="Y101" s="191">
        <v>10.924191174105799</v>
      </c>
      <c r="Z101" s="13">
        <v>21.4985</v>
      </c>
      <c r="AA101" s="191">
        <v>10.182298253366499</v>
      </c>
      <c r="AB101" s="13">
        <v>21.509900000000002</v>
      </c>
      <c r="AC101" s="191">
        <v>9.9940789125007612</v>
      </c>
      <c r="AD101" s="13"/>
      <c r="AE101" s="191"/>
      <c r="AF101" s="13">
        <v>22.938300000000005</v>
      </c>
      <c r="AG101" s="191">
        <v>10.401701956988999</v>
      </c>
      <c r="AH101" s="13">
        <v>25.592100000000002</v>
      </c>
      <c r="AI101" s="191">
        <v>11.086105399713201</v>
      </c>
      <c r="AJ101" s="13">
        <v>26.176400000000005</v>
      </c>
      <c r="AK101" s="191">
        <v>11.148363220305301</v>
      </c>
      <c r="AL101" s="13">
        <v>26.708000000000002</v>
      </c>
      <c r="AM101" s="191">
        <v>10.897414070690399</v>
      </c>
      <c r="AN101" s="13">
        <v>25.515900000000002</v>
      </c>
      <c r="AO101" s="191">
        <v>10.3719509795853</v>
      </c>
      <c r="AP101" s="13"/>
      <c r="AQ101" s="191"/>
      <c r="AR101" s="13"/>
      <c r="AS101" s="191"/>
      <c r="AT101" s="13"/>
      <c r="AU101" s="191"/>
      <c r="AV101" s="13"/>
      <c r="AW101" s="191"/>
      <c r="AX101" s="13"/>
      <c r="AY101" s="191"/>
      <c r="AZ101" s="13"/>
      <c r="BA101" s="191"/>
      <c r="BB101" s="13"/>
      <c r="BC101" s="191"/>
    </row>
    <row r="102" spans="1:55" s="20" customFormat="1" ht="12.75" customHeight="1">
      <c r="A102" s="1227" t="s">
        <v>4910</v>
      </c>
      <c r="B102" s="1227" t="s">
        <v>103</v>
      </c>
      <c r="C102" s="1227" t="s">
        <v>5005</v>
      </c>
      <c r="D102" s="13">
        <f t="shared" si="4"/>
        <v>1.7517000000000003</v>
      </c>
      <c r="E102" s="191">
        <f t="shared" si="5"/>
        <v>12</v>
      </c>
      <c r="F102" s="13" t="s">
        <v>11</v>
      </c>
      <c r="G102" s="13" t="s">
        <v>11</v>
      </c>
      <c r="H102" s="13" t="s">
        <v>11</v>
      </c>
      <c r="I102" s="13" t="s">
        <v>11</v>
      </c>
      <c r="J102" s="13" t="s">
        <v>11</v>
      </c>
      <c r="K102" s="13" t="s">
        <v>11</v>
      </c>
      <c r="L102" s="13" t="s">
        <v>11</v>
      </c>
      <c r="M102" s="13" t="s">
        <v>11</v>
      </c>
      <c r="N102" s="13" t="s">
        <v>11</v>
      </c>
      <c r="O102" s="13" t="s">
        <v>11</v>
      </c>
      <c r="P102" s="13" t="s">
        <v>11</v>
      </c>
      <c r="Q102" s="13" t="s">
        <v>11</v>
      </c>
      <c r="R102" s="13" t="s">
        <v>11</v>
      </c>
      <c r="S102" s="13" t="s">
        <v>11</v>
      </c>
      <c r="T102" s="13" t="s">
        <v>11</v>
      </c>
      <c r="U102" s="13" t="s">
        <v>11</v>
      </c>
      <c r="V102" s="13" t="s">
        <v>11</v>
      </c>
      <c r="W102" s="13" t="s">
        <v>11</v>
      </c>
      <c r="X102" s="13" t="s">
        <v>11</v>
      </c>
      <c r="Y102" s="13" t="s">
        <v>11</v>
      </c>
      <c r="Z102" s="13">
        <v>2.2979000000000003</v>
      </c>
      <c r="AA102" s="191">
        <v>12</v>
      </c>
      <c r="AB102" s="13">
        <v>1.7517000000000003</v>
      </c>
      <c r="AC102" s="191">
        <v>12</v>
      </c>
      <c r="AD102" s="13"/>
      <c r="AE102" s="13"/>
      <c r="AF102" s="13">
        <v>4.1954000000000002</v>
      </c>
      <c r="AG102" s="191">
        <v>12</v>
      </c>
      <c r="AH102" s="13">
        <v>3.3399999999999999E-2</v>
      </c>
      <c r="AI102" s="191">
        <v>12</v>
      </c>
      <c r="AJ102" s="13">
        <v>2.0969000000000002</v>
      </c>
      <c r="AK102" s="191">
        <v>12</v>
      </c>
      <c r="AL102" s="13">
        <v>4.5071000000000003</v>
      </c>
      <c r="AM102" s="191">
        <v>12</v>
      </c>
      <c r="AN102" s="13">
        <v>4.6166999999999998</v>
      </c>
      <c r="AO102" s="191">
        <v>12</v>
      </c>
      <c r="AP102" s="13"/>
      <c r="AQ102" s="13"/>
      <c r="AR102" s="13"/>
      <c r="AS102" s="13"/>
      <c r="AT102" s="13"/>
      <c r="AU102" s="13"/>
      <c r="AV102" s="13"/>
      <c r="AW102" s="13"/>
      <c r="AX102" s="13"/>
      <c r="AY102" s="13"/>
      <c r="AZ102" s="13"/>
      <c r="BA102" s="13"/>
      <c r="BB102" s="13"/>
      <c r="BC102" s="13"/>
    </row>
    <row r="103" spans="1:55" s="20" customFormat="1" ht="12.75" customHeight="1">
      <c r="A103" s="1227" t="s">
        <v>980</v>
      </c>
      <c r="B103" s="1227" t="s">
        <v>205</v>
      </c>
      <c r="C103" s="1227" t="s">
        <v>981</v>
      </c>
      <c r="D103" s="13">
        <f t="shared" si="4"/>
        <v>469.24360000000001</v>
      </c>
      <c r="E103" s="191">
        <f t="shared" si="5"/>
        <v>18.500420272114496</v>
      </c>
      <c r="F103" s="13">
        <v>523.49250000000006</v>
      </c>
      <c r="G103" s="191">
        <v>20.703906097986099</v>
      </c>
      <c r="H103" s="13">
        <v>535.96950000000004</v>
      </c>
      <c r="I103" s="191">
        <v>21.087184300599201</v>
      </c>
      <c r="J103" s="13">
        <v>521.15949999999998</v>
      </c>
      <c r="K103" s="191">
        <v>19.503602645639202</v>
      </c>
      <c r="L103" s="13">
        <v>448.08770000000004</v>
      </c>
      <c r="M103" s="191">
        <v>23.021254656175596</v>
      </c>
      <c r="N103" s="13">
        <v>457.5532</v>
      </c>
      <c r="O103" s="191">
        <v>21.978478869779497</v>
      </c>
      <c r="P103" s="13">
        <v>439.60650000000004</v>
      </c>
      <c r="Q103" s="191">
        <v>26.4209269198704</v>
      </c>
      <c r="R103" s="13">
        <v>436.38940000000002</v>
      </c>
      <c r="S103" s="191">
        <v>22.425810393194698</v>
      </c>
      <c r="T103" s="13">
        <v>463.74090000000001</v>
      </c>
      <c r="U103" s="191">
        <v>20.693546775796595</v>
      </c>
      <c r="V103" s="13">
        <v>472.3494</v>
      </c>
      <c r="W103" s="191">
        <v>20.9900957998465</v>
      </c>
      <c r="X103" s="13">
        <v>472.66570000000002</v>
      </c>
      <c r="Y103" s="191">
        <v>21.032744053566795</v>
      </c>
      <c r="Z103" s="13">
        <v>473.88300000000004</v>
      </c>
      <c r="AA103" s="191">
        <v>21.1037311889222</v>
      </c>
      <c r="AB103" s="13">
        <v>469.24360000000001</v>
      </c>
      <c r="AC103" s="191">
        <v>18.500420272114496</v>
      </c>
      <c r="AD103" s="13"/>
      <c r="AE103" s="191"/>
      <c r="AF103" s="13">
        <v>475.81240000000003</v>
      </c>
      <c r="AG103" s="191">
        <v>18.516557405817899</v>
      </c>
      <c r="AH103" s="13">
        <v>481.983</v>
      </c>
      <c r="AI103" s="191">
        <v>19.068962218584499</v>
      </c>
      <c r="AJ103" s="13">
        <v>487.01990000000001</v>
      </c>
      <c r="AK103" s="191">
        <v>19.103116790504899</v>
      </c>
      <c r="AL103" s="13">
        <v>491.86</v>
      </c>
      <c r="AM103" s="191">
        <v>19.155669338836301</v>
      </c>
      <c r="AN103" s="13">
        <v>450.91490000000005</v>
      </c>
      <c r="AO103" s="191">
        <v>16.061398299324299</v>
      </c>
      <c r="AP103" s="13"/>
      <c r="AQ103" s="191"/>
      <c r="AR103" s="13"/>
      <c r="AS103" s="191"/>
      <c r="AT103" s="13"/>
      <c r="AU103" s="191"/>
      <c r="AV103" s="13"/>
      <c r="AW103" s="191"/>
      <c r="AX103" s="13"/>
      <c r="AY103" s="191"/>
      <c r="AZ103" s="13"/>
      <c r="BA103" s="191"/>
      <c r="BB103" s="13"/>
      <c r="BC103" s="191"/>
    </row>
    <row r="104" spans="1:55" s="20" customFormat="1" ht="12.75" customHeight="1">
      <c r="A104" s="1227" t="s">
        <v>982</v>
      </c>
      <c r="B104" s="1227" t="s">
        <v>206</v>
      </c>
      <c r="C104" s="1227" t="s">
        <v>983</v>
      </c>
      <c r="D104" s="13">
        <f t="shared" si="4"/>
        <v>7.8245000000000005</v>
      </c>
      <c r="E104" s="191">
        <f t="shared" si="5"/>
        <v>10.570350182120301</v>
      </c>
      <c r="F104" s="13">
        <v>0.87940000000000007</v>
      </c>
      <c r="G104" s="191">
        <v>13.197259495110297</v>
      </c>
      <c r="H104" s="13">
        <v>0.71650000000000003</v>
      </c>
      <c r="I104" s="191">
        <v>18.8274710397767</v>
      </c>
      <c r="J104" s="13">
        <v>1.5217000000000001</v>
      </c>
      <c r="K104" s="191">
        <v>11.960625616087301</v>
      </c>
      <c r="L104" s="13">
        <v>1.6892000000000003</v>
      </c>
      <c r="M104" s="191">
        <v>12.5498324650722</v>
      </c>
      <c r="N104" s="13">
        <v>2.0063</v>
      </c>
      <c r="O104" s="191">
        <v>11.924077156955597</v>
      </c>
      <c r="P104" s="13">
        <v>0.84240000000000004</v>
      </c>
      <c r="Q104" s="191">
        <v>17.514140550807198</v>
      </c>
      <c r="R104" s="13">
        <v>1.0282</v>
      </c>
      <c r="S104" s="191">
        <v>16.136302275821798</v>
      </c>
      <c r="T104" s="13">
        <v>0.74419999999999997</v>
      </c>
      <c r="U104" s="191">
        <v>16.7050685299651</v>
      </c>
      <c r="V104" s="13">
        <v>0.71010000000000006</v>
      </c>
      <c r="W104" s="191">
        <v>18.778421349105798</v>
      </c>
      <c r="X104" s="13">
        <v>1.931</v>
      </c>
      <c r="Y104" s="191">
        <v>11.740175038839999</v>
      </c>
      <c r="Z104" s="13">
        <v>2.7890000000000001</v>
      </c>
      <c r="AA104" s="191">
        <v>10.844575475080699</v>
      </c>
      <c r="AB104" s="13">
        <v>7.8245000000000005</v>
      </c>
      <c r="AC104" s="191">
        <v>10.570350182120301</v>
      </c>
      <c r="AD104" s="13"/>
      <c r="AE104" s="191"/>
      <c r="AF104" s="13">
        <v>6.5683000000000007</v>
      </c>
      <c r="AG104" s="191">
        <v>10.778281747179598</v>
      </c>
      <c r="AH104" s="13">
        <v>10.1381</v>
      </c>
      <c r="AI104" s="191">
        <v>10.437803533206399</v>
      </c>
      <c r="AJ104" s="13">
        <v>14.823300000000001</v>
      </c>
      <c r="AK104" s="191">
        <v>10.313444644579796</v>
      </c>
      <c r="AL104" s="13">
        <v>19.447900000000001</v>
      </c>
      <c r="AM104" s="191">
        <v>10.0404590212825</v>
      </c>
      <c r="AN104" s="13">
        <v>26.156200000000002</v>
      </c>
      <c r="AO104" s="191">
        <v>9.1081207514853109</v>
      </c>
      <c r="AP104" s="13"/>
      <c r="AQ104" s="191"/>
      <c r="AR104" s="13"/>
      <c r="AS104" s="191"/>
      <c r="AT104" s="13"/>
      <c r="AU104" s="191"/>
      <c r="AV104" s="13"/>
      <c r="AW104" s="191"/>
      <c r="AX104" s="13"/>
      <c r="AY104" s="191"/>
      <c r="AZ104" s="13"/>
      <c r="BA104" s="191"/>
      <c r="BB104" s="13"/>
      <c r="BC104" s="191"/>
    </row>
    <row r="105" spans="1:55" s="20" customFormat="1" ht="12.75" customHeight="1">
      <c r="A105" s="1227" t="s">
        <v>984</v>
      </c>
      <c r="B105" s="1227" t="s">
        <v>141</v>
      </c>
      <c r="C105" s="1227" t="s">
        <v>985</v>
      </c>
      <c r="D105" s="13">
        <f t="shared" si="4"/>
        <v>18.591200000000001</v>
      </c>
      <c r="E105" s="191">
        <f t="shared" si="5"/>
        <v>9.4154354748483211</v>
      </c>
      <c r="F105" s="13">
        <v>74.070999999999998</v>
      </c>
      <c r="G105" s="191">
        <v>22.166503408891501</v>
      </c>
      <c r="H105" s="13">
        <v>74.940399999999997</v>
      </c>
      <c r="I105" s="191">
        <v>24.762062478983299</v>
      </c>
      <c r="J105" s="13">
        <v>31.290700000000001</v>
      </c>
      <c r="K105" s="191">
        <v>51.499968584914996</v>
      </c>
      <c r="L105" s="13">
        <v>31.339200000000002</v>
      </c>
      <c r="M105" s="191">
        <v>51.535404381732803</v>
      </c>
      <c r="N105" s="13">
        <v>32.978500000000004</v>
      </c>
      <c r="O105" s="191">
        <v>50.440286944524502</v>
      </c>
      <c r="P105" s="13">
        <v>35.570100000000004</v>
      </c>
      <c r="Q105" s="191">
        <v>53.201460187067198</v>
      </c>
      <c r="R105" s="13">
        <v>25.0532</v>
      </c>
      <c r="S105" s="191">
        <v>10.1413517634474</v>
      </c>
      <c r="T105" s="13">
        <v>25.819100000000002</v>
      </c>
      <c r="U105" s="191">
        <v>9.5041421660708494</v>
      </c>
      <c r="V105" s="13">
        <v>27.1737</v>
      </c>
      <c r="W105" s="191">
        <v>9.1108500498643892</v>
      </c>
      <c r="X105" s="13">
        <v>25.425700000000003</v>
      </c>
      <c r="Y105" s="191">
        <v>8.4933522380898108</v>
      </c>
      <c r="Z105" s="13">
        <v>20.7681</v>
      </c>
      <c r="AA105" s="191">
        <v>9.8579006745922797</v>
      </c>
      <c r="AB105" s="13">
        <v>18.591200000000001</v>
      </c>
      <c r="AC105" s="191">
        <v>9.4154354748483211</v>
      </c>
      <c r="AD105" s="13"/>
      <c r="AE105" s="191"/>
      <c r="AF105" s="13">
        <v>18.2361</v>
      </c>
      <c r="AG105" s="191">
        <v>13.5299428057534</v>
      </c>
      <c r="AH105" s="13">
        <v>19.378299999999999</v>
      </c>
      <c r="AI105" s="191">
        <v>9.9367951265074907</v>
      </c>
      <c r="AJ105" s="13">
        <v>19.388400000000001</v>
      </c>
      <c r="AK105" s="191">
        <v>10.1999716840998</v>
      </c>
      <c r="AL105" s="13">
        <v>20.593500000000002</v>
      </c>
      <c r="AM105" s="191">
        <v>8.9245869813290604</v>
      </c>
      <c r="AN105" s="13">
        <v>23.601000000000003</v>
      </c>
      <c r="AO105" s="191">
        <v>7.9536520486420095</v>
      </c>
      <c r="AP105" s="13"/>
      <c r="AQ105" s="191"/>
      <c r="AR105" s="13"/>
      <c r="AS105" s="191"/>
      <c r="AT105" s="13"/>
      <c r="AU105" s="191"/>
      <c r="AV105" s="13"/>
      <c r="AW105" s="191"/>
      <c r="AX105" s="13"/>
      <c r="AY105" s="191"/>
      <c r="AZ105" s="13"/>
      <c r="BA105" s="191"/>
      <c r="BB105" s="13"/>
      <c r="BC105" s="191"/>
    </row>
    <row r="106" spans="1:55" s="20" customFormat="1" ht="12.75" customHeight="1">
      <c r="A106" s="1227" t="s">
        <v>986</v>
      </c>
      <c r="B106" s="1227" t="s">
        <v>207</v>
      </c>
      <c r="C106" s="1227" t="s">
        <v>987</v>
      </c>
      <c r="D106" s="13">
        <f t="shared" si="4"/>
        <v>39.152799999999999</v>
      </c>
      <c r="E106" s="191">
        <f t="shared" si="5"/>
        <v>8.8518861741689019</v>
      </c>
      <c r="F106" s="13">
        <v>38.317599999999999</v>
      </c>
      <c r="G106" s="191">
        <v>15.732751111760699</v>
      </c>
      <c r="H106" s="13">
        <v>36.375399999999999</v>
      </c>
      <c r="I106" s="191">
        <v>16.793122632328402</v>
      </c>
      <c r="J106" s="13">
        <v>37.226199999999999</v>
      </c>
      <c r="K106" s="191">
        <v>16.5561065593587</v>
      </c>
      <c r="L106" s="13">
        <v>40.25</v>
      </c>
      <c r="M106" s="191">
        <v>18.345883826087</v>
      </c>
      <c r="N106" s="13">
        <v>40.155200000000001</v>
      </c>
      <c r="O106" s="191">
        <v>16.993321238594298</v>
      </c>
      <c r="P106" s="13">
        <v>39.9178</v>
      </c>
      <c r="Q106" s="191">
        <v>14.133528225503401</v>
      </c>
      <c r="R106" s="13">
        <v>40.883000000000003</v>
      </c>
      <c r="S106" s="191">
        <v>13.985642809969898</v>
      </c>
      <c r="T106" s="13">
        <v>40.054200000000002</v>
      </c>
      <c r="U106" s="191">
        <v>12.733460635838401</v>
      </c>
      <c r="V106" s="13">
        <v>39.236699999999999</v>
      </c>
      <c r="W106" s="191">
        <v>11.064770763086599</v>
      </c>
      <c r="X106" s="13">
        <v>39.554500000000004</v>
      </c>
      <c r="Y106" s="191">
        <v>10.820003589983399</v>
      </c>
      <c r="Z106" s="13">
        <v>40.796199999999999</v>
      </c>
      <c r="AA106" s="191">
        <v>9.7980910231835292</v>
      </c>
      <c r="AB106" s="13">
        <v>39.152799999999999</v>
      </c>
      <c r="AC106" s="191">
        <v>8.8518861741689019</v>
      </c>
      <c r="AD106" s="13"/>
      <c r="AE106" s="191"/>
      <c r="AF106" s="13">
        <v>41.112499999999997</v>
      </c>
      <c r="AG106" s="191">
        <v>10.1466167467315</v>
      </c>
      <c r="AH106" s="13">
        <v>40.296800000000005</v>
      </c>
      <c r="AI106" s="191">
        <v>10.1003364286991</v>
      </c>
      <c r="AJ106" s="13">
        <v>41.810900000000004</v>
      </c>
      <c r="AK106" s="191">
        <v>8.83262278496756</v>
      </c>
      <c r="AL106" s="13">
        <v>43.220400000000012</v>
      </c>
      <c r="AM106" s="191">
        <v>8.5710246781612405</v>
      </c>
      <c r="AN106" s="13">
        <v>43.112200000000001</v>
      </c>
      <c r="AO106" s="191">
        <v>8.1688774871150205</v>
      </c>
      <c r="AP106" s="13"/>
      <c r="AQ106" s="191"/>
      <c r="AR106" s="13"/>
      <c r="AS106" s="191"/>
      <c r="AT106" s="13"/>
      <c r="AU106" s="191"/>
      <c r="AV106" s="13"/>
      <c r="AW106" s="191"/>
      <c r="AX106" s="13"/>
      <c r="AY106" s="191"/>
      <c r="AZ106" s="13"/>
      <c r="BA106" s="191"/>
      <c r="BB106" s="13"/>
      <c r="BC106" s="191"/>
    </row>
    <row r="107" spans="1:55" s="20" customFormat="1" ht="12.75" customHeight="1">
      <c r="A107" s="1229" t="s">
        <v>988</v>
      </c>
      <c r="B107" s="1229" t="s">
        <v>208</v>
      </c>
      <c r="C107" s="1229" t="s">
        <v>989</v>
      </c>
      <c r="D107" s="13">
        <f t="shared" si="4"/>
        <v>148.38470000000001</v>
      </c>
      <c r="E107" s="191">
        <f t="shared" si="5"/>
        <v>21.107340217690897</v>
      </c>
      <c r="F107" s="13">
        <v>137.57259999999999</v>
      </c>
      <c r="G107" s="191">
        <v>30.160428391990806</v>
      </c>
      <c r="H107" s="13">
        <v>137.93040000000002</v>
      </c>
      <c r="I107" s="191">
        <v>25.006896369473296</v>
      </c>
      <c r="J107" s="13">
        <v>135.70760000000001</v>
      </c>
      <c r="K107" s="191">
        <v>24.817973319106699</v>
      </c>
      <c r="L107" s="13">
        <v>141.0318</v>
      </c>
      <c r="M107" s="191">
        <v>25.427410094744594</v>
      </c>
      <c r="N107" s="13">
        <v>136.1927</v>
      </c>
      <c r="O107" s="191">
        <v>24.640927839744698</v>
      </c>
      <c r="P107" s="13">
        <v>140.3776</v>
      </c>
      <c r="Q107" s="191">
        <v>24.347472132305999</v>
      </c>
      <c r="R107" s="13">
        <v>141.3349</v>
      </c>
      <c r="S107" s="191">
        <v>24.436431405123596</v>
      </c>
      <c r="T107" s="13">
        <v>148.96170000000001</v>
      </c>
      <c r="U107" s="191">
        <v>24.6628294521343</v>
      </c>
      <c r="V107" s="13">
        <v>157.4545</v>
      </c>
      <c r="W107" s="191">
        <v>20.923824311150199</v>
      </c>
      <c r="X107" s="13">
        <v>148.6764</v>
      </c>
      <c r="Y107" s="191">
        <v>20.407417882057899</v>
      </c>
      <c r="Z107" s="13">
        <v>152.3227</v>
      </c>
      <c r="AA107" s="191">
        <v>20.636858445917802</v>
      </c>
      <c r="AB107" s="13">
        <v>148.38470000000001</v>
      </c>
      <c r="AC107" s="191">
        <v>21.107340217690897</v>
      </c>
      <c r="AD107" s="13"/>
      <c r="AE107" s="191"/>
      <c r="AF107" s="13">
        <v>167.70269999999999</v>
      </c>
      <c r="AG107" s="191">
        <v>25.309308896040399</v>
      </c>
      <c r="AH107" s="13">
        <v>167.56400000000002</v>
      </c>
      <c r="AI107" s="191">
        <v>25.947269520899496</v>
      </c>
      <c r="AJ107" s="13">
        <v>168.72130000000001</v>
      </c>
      <c r="AK107" s="191">
        <v>24.964997993732901</v>
      </c>
      <c r="AL107" s="13">
        <v>169.49950000000001</v>
      </c>
      <c r="AM107" s="191">
        <v>24.285376358042399</v>
      </c>
      <c r="AN107" s="13">
        <v>158.49350000000001</v>
      </c>
      <c r="AO107" s="191">
        <v>22.722475628338099</v>
      </c>
      <c r="AP107" s="13"/>
      <c r="AQ107" s="191"/>
      <c r="AR107" s="13"/>
      <c r="AS107" s="191"/>
      <c r="AT107" s="13"/>
      <c r="AU107" s="191"/>
      <c r="AV107" s="13"/>
      <c r="AW107" s="191"/>
      <c r="AX107" s="13"/>
      <c r="AY107" s="191"/>
      <c r="AZ107" s="13"/>
      <c r="BA107" s="191"/>
      <c r="BB107" s="13"/>
      <c r="BC107" s="191"/>
    </row>
    <row r="108" spans="1:55" s="20" customFormat="1" ht="12.75" customHeight="1">
      <c r="A108" s="1229" t="s">
        <v>5008</v>
      </c>
      <c r="B108" s="1229" t="s">
        <v>5006</v>
      </c>
      <c r="C108" s="1229" t="s">
        <v>5007</v>
      </c>
      <c r="D108" s="13">
        <f t="shared" si="4"/>
        <v>14.8551</v>
      </c>
      <c r="E108" s="191">
        <f t="shared" si="5"/>
        <v>18.797380966805999</v>
      </c>
      <c r="F108" s="13">
        <v>18.2044</v>
      </c>
      <c r="G108" s="191">
        <v>14.2176974797302</v>
      </c>
      <c r="H108" s="13">
        <v>18.6586</v>
      </c>
      <c r="I108" s="191">
        <v>14.051550277083999</v>
      </c>
      <c r="J108" s="13">
        <v>18.540900000000001</v>
      </c>
      <c r="K108" s="191">
        <v>13.709004956609398</v>
      </c>
      <c r="L108" s="13">
        <v>19.7347</v>
      </c>
      <c r="M108" s="191">
        <v>13.980362001955898</v>
      </c>
      <c r="N108" s="13">
        <v>18.386300000000002</v>
      </c>
      <c r="O108" s="191">
        <v>14.230331659986</v>
      </c>
      <c r="P108" s="13">
        <v>13.851000000000001</v>
      </c>
      <c r="Q108" s="191">
        <v>18.466992202728999</v>
      </c>
      <c r="R108" s="13">
        <v>15.037699999999999</v>
      </c>
      <c r="S108" s="191">
        <v>18.6736064690744</v>
      </c>
      <c r="T108" s="13">
        <v>15.013300000000001</v>
      </c>
      <c r="U108" s="191">
        <v>18.777050215475597</v>
      </c>
      <c r="V108" s="13">
        <v>13.813700000000001</v>
      </c>
      <c r="W108" s="191">
        <v>18.323475752332797</v>
      </c>
      <c r="X108" s="13">
        <v>13.973800000000001</v>
      </c>
      <c r="Y108" s="191">
        <v>19.0483347407291</v>
      </c>
      <c r="Z108" s="13">
        <v>13.526800000000001</v>
      </c>
      <c r="AA108" s="191">
        <v>20.296149200106498</v>
      </c>
      <c r="AB108" s="13">
        <v>14.8551</v>
      </c>
      <c r="AC108" s="191">
        <v>18.797380966805999</v>
      </c>
      <c r="AD108" s="13"/>
      <c r="AE108" s="191"/>
      <c r="AF108" s="13">
        <v>13.424100000000001</v>
      </c>
      <c r="AG108" s="191">
        <v>19.214358057523402</v>
      </c>
      <c r="AH108" s="13">
        <v>13.683900000000001</v>
      </c>
      <c r="AI108" s="191">
        <v>17.975199467987899</v>
      </c>
      <c r="AJ108" s="13">
        <v>16.669800000000002</v>
      </c>
      <c r="AK108" s="191">
        <v>17.318072202425903</v>
      </c>
      <c r="AL108" s="13">
        <v>16.974600000000002</v>
      </c>
      <c r="AM108" s="191">
        <v>17.512631284389599</v>
      </c>
      <c r="AN108" s="13">
        <v>16.766200000000001</v>
      </c>
      <c r="AO108" s="191">
        <v>17.333330629480702</v>
      </c>
      <c r="AP108" s="13"/>
      <c r="AQ108" s="191"/>
      <c r="AR108" s="13"/>
      <c r="AS108" s="191"/>
      <c r="AT108" s="13"/>
      <c r="AU108" s="191"/>
      <c r="AV108" s="13"/>
      <c r="AW108" s="191"/>
      <c r="AX108" s="13"/>
      <c r="AY108" s="191"/>
      <c r="AZ108" s="13"/>
      <c r="BA108" s="191"/>
      <c r="BB108" s="13"/>
      <c r="BC108" s="191"/>
    </row>
    <row r="109" spans="1:55" s="20" customFormat="1" ht="12.75" customHeight="1" thickBot="1">
      <c r="A109" s="1230" t="s">
        <v>990</v>
      </c>
      <c r="B109" s="1230" t="s">
        <v>209</v>
      </c>
      <c r="C109" s="1230" t="s">
        <v>991</v>
      </c>
      <c r="D109" s="146">
        <f t="shared" si="4"/>
        <v>71.311500000000009</v>
      </c>
      <c r="E109" s="208">
        <f t="shared" si="5"/>
        <v>18.137590458761899</v>
      </c>
      <c r="F109" s="146">
        <v>67.931200000000004</v>
      </c>
      <c r="G109" s="208">
        <v>16.815286790164201</v>
      </c>
      <c r="H109" s="146">
        <v>68.879400000000004</v>
      </c>
      <c r="I109" s="208">
        <v>16.935732904177399</v>
      </c>
      <c r="J109" s="146">
        <v>70.649100000000004</v>
      </c>
      <c r="K109" s="208">
        <v>16.699980990557599</v>
      </c>
      <c r="L109" s="146">
        <v>63.714700000000001</v>
      </c>
      <c r="M109" s="208">
        <v>18.478121720733199</v>
      </c>
      <c r="N109" s="146">
        <v>94.707700000000003</v>
      </c>
      <c r="O109" s="208">
        <v>18.807023790040297</v>
      </c>
      <c r="P109" s="146">
        <v>73.761600000000001</v>
      </c>
      <c r="Q109" s="208">
        <v>17.770168407409798</v>
      </c>
      <c r="R109" s="146">
        <v>73.9054</v>
      </c>
      <c r="S109" s="208">
        <v>18.5002316745461</v>
      </c>
      <c r="T109" s="146">
        <v>79.256799999999998</v>
      </c>
      <c r="U109" s="208">
        <v>18.677076162550101</v>
      </c>
      <c r="V109" s="146">
        <v>75.693200000000004</v>
      </c>
      <c r="W109" s="208">
        <v>18.719827699185696</v>
      </c>
      <c r="X109" s="146">
        <v>75.778700000000001</v>
      </c>
      <c r="Y109" s="208">
        <v>18.360116998576096</v>
      </c>
      <c r="Z109" s="146">
        <v>75.410899999999998</v>
      </c>
      <c r="AA109" s="208">
        <v>18.659349059618698</v>
      </c>
      <c r="AB109" s="146">
        <v>71.311500000000009</v>
      </c>
      <c r="AC109" s="208">
        <v>18.137590458761899</v>
      </c>
      <c r="AD109" s="146"/>
      <c r="AE109" s="208"/>
      <c r="AF109" s="146">
        <v>72.295200000000008</v>
      </c>
      <c r="AG109" s="208">
        <v>18.939458594761497</v>
      </c>
      <c r="AH109" s="146">
        <v>73.983000000000004</v>
      </c>
      <c r="AI109" s="208">
        <v>19.054348444912996</v>
      </c>
      <c r="AJ109" s="146">
        <v>72.8536</v>
      </c>
      <c r="AK109" s="208">
        <v>18.786404652618398</v>
      </c>
      <c r="AL109" s="146">
        <v>70.796599999999998</v>
      </c>
      <c r="AM109" s="208">
        <v>18.2221993005314</v>
      </c>
      <c r="AN109" s="146">
        <v>71.956900000000005</v>
      </c>
      <c r="AO109" s="208">
        <v>18.298726904577599</v>
      </c>
      <c r="AP109" s="146"/>
      <c r="AQ109" s="208"/>
      <c r="AR109" s="146"/>
      <c r="AS109" s="208"/>
      <c r="AT109" s="146"/>
      <c r="AU109" s="208"/>
      <c r="AV109" s="146"/>
      <c r="AW109" s="208"/>
      <c r="AX109" s="146"/>
      <c r="AY109" s="208"/>
      <c r="AZ109" s="146"/>
      <c r="BA109" s="208"/>
      <c r="BB109" s="146"/>
      <c r="BC109" s="208"/>
    </row>
    <row r="110" spans="1:55" s="20" customFormat="1" ht="5.0999999999999996" customHeight="1">
      <c r="A110" s="95"/>
      <c r="B110" s="95"/>
      <c r="C110" s="95"/>
      <c r="D110" s="95"/>
      <c r="E110" s="95"/>
      <c r="F110" s="95"/>
      <c r="G110" s="212"/>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95"/>
      <c r="AD110" s="95"/>
      <c r="AE110" s="95"/>
      <c r="AF110" s="95"/>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95"/>
    </row>
    <row r="111" spans="1:55" s="20" customFormat="1" ht="12.75" customHeight="1">
      <c r="A111" s="95" t="s">
        <v>2543</v>
      </c>
      <c r="B111" s="95" t="s">
        <v>2544</v>
      </c>
      <c r="C111" s="95" t="s">
        <v>2545</v>
      </c>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5"/>
      <c r="BA111" s="95"/>
      <c r="BB111" s="95"/>
      <c r="BC111" s="95"/>
    </row>
  </sheetData>
  <mergeCells count="31">
    <mergeCell ref="A6:A10"/>
    <mergeCell ref="B6:B10"/>
    <mergeCell ref="C6:C10"/>
    <mergeCell ref="F6:AC6"/>
    <mergeCell ref="F7:G7"/>
    <mergeCell ref="H7:I7"/>
    <mergeCell ref="J7:K7"/>
    <mergeCell ref="L7:M7"/>
    <mergeCell ref="N7:O7"/>
    <mergeCell ref="AB7:AC7"/>
    <mergeCell ref="P7:Q7"/>
    <mergeCell ref="R7:S7"/>
    <mergeCell ref="T7:U7"/>
    <mergeCell ref="V7:W7"/>
    <mergeCell ref="X7:Y7"/>
    <mergeCell ref="Z7:AA7"/>
    <mergeCell ref="D6:E7"/>
    <mergeCell ref="AD6:AE7"/>
    <mergeCell ref="AF6:BC6"/>
    <mergeCell ref="AF7:AG7"/>
    <mergeCell ref="AH7:AI7"/>
    <mergeCell ref="AJ7:AK7"/>
    <mergeCell ref="AL7:AM7"/>
    <mergeCell ref="AN7:AO7"/>
    <mergeCell ref="AP7:AQ7"/>
    <mergeCell ref="AR7:AS7"/>
    <mergeCell ref="AT7:AU7"/>
    <mergeCell ref="AV7:AW7"/>
    <mergeCell ref="AX7:AY7"/>
    <mergeCell ref="AZ7:BA7"/>
    <mergeCell ref="BB7:BC7"/>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11"/>
  <sheetViews>
    <sheetView zoomScale="80" zoomScaleNormal="80" workbookViewId="0">
      <pane xSplit="3" ySplit="10" topLeftCell="AB11"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55" width="14.5703125" style="24" customWidth="1"/>
    <col min="56" max="16384" width="9.140625" style="24"/>
  </cols>
  <sheetData>
    <row r="1" spans="1:55" ht="15" customHeight="1">
      <c r="A1" s="49" t="s">
        <v>595</v>
      </c>
      <c r="B1" s="234" t="s">
        <v>202</v>
      </c>
      <c r="C1" s="49" t="s">
        <v>596</v>
      </c>
      <c r="G1" s="337"/>
      <c r="H1" s="337"/>
      <c r="I1" s="337"/>
      <c r="J1" s="337"/>
      <c r="K1" s="337"/>
      <c r="L1" s="337"/>
      <c r="M1" s="337"/>
      <c r="N1" s="337"/>
      <c r="O1" s="337"/>
      <c r="P1" s="337"/>
      <c r="Q1" s="337"/>
      <c r="R1" s="337"/>
      <c r="S1" s="337"/>
      <c r="T1" s="337"/>
      <c r="U1" s="337"/>
      <c r="V1" s="337"/>
      <c r="W1" s="337"/>
      <c r="X1" s="337"/>
      <c r="AG1" s="337"/>
      <c r="AH1" s="337"/>
      <c r="AI1" s="337"/>
      <c r="AJ1" s="337"/>
      <c r="AK1" s="337"/>
      <c r="AL1" s="337"/>
      <c r="AM1" s="337"/>
      <c r="AN1" s="337"/>
      <c r="AO1" s="337"/>
      <c r="AP1" s="337"/>
      <c r="AQ1" s="337"/>
      <c r="AR1" s="337"/>
      <c r="AS1" s="337"/>
      <c r="AT1" s="337"/>
      <c r="AU1" s="337"/>
      <c r="AV1" s="337"/>
      <c r="AW1" s="337"/>
      <c r="AX1" s="337"/>
    </row>
    <row r="2" spans="1:55" ht="5.0999999999999996" customHeight="1">
      <c r="A2" s="49"/>
      <c r="B2" s="49"/>
      <c r="C2" s="49"/>
    </row>
    <row r="3" spans="1:55" s="82" customFormat="1" ht="18.75" customHeight="1">
      <c r="A3" s="86" t="s">
        <v>4977</v>
      </c>
      <c r="B3" s="86" t="s">
        <v>4811</v>
      </c>
      <c r="C3" s="86" t="s">
        <v>4812</v>
      </c>
      <c r="D3" s="846"/>
      <c r="E3" s="846"/>
      <c r="F3" s="846"/>
      <c r="G3" s="846"/>
      <c r="H3" s="846"/>
      <c r="I3" s="846"/>
      <c r="J3" s="846"/>
      <c r="K3" s="846"/>
      <c r="L3" s="846"/>
      <c r="M3" s="846"/>
      <c r="N3" s="846"/>
      <c r="O3" s="846"/>
      <c r="P3" s="846"/>
      <c r="Q3" s="846"/>
      <c r="R3" s="846"/>
      <c r="S3" s="846"/>
      <c r="T3" s="846"/>
      <c r="U3" s="846"/>
      <c r="V3" s="846"/>
      <c r="W3" s="846"/>
      <c r="X3" s="846"/>
      <c r="AD3" s="846"/>
      <c r="AE3" s="846"/>
      <c r="AF3" s="846"/>
      <c r="AG3" s="846"/>
      <c r="AH3" s="846"/>
      <c r="AI3" s="846"/>
      <c r="AJ3" s="846"/>
      <c r="AK3" s="846"/>
      <c r="AL3" s="846"/>
      <c r="AM3" s="846"/>
      <c r="AN3" s="846"/>
      <c r="AO3" s="846"/>
      <c r="AP3" s="846"/>
      <c r="AQ3" s="846"/>
      <c r="AR3" s="846"/>
      <c r="AS3" s="846"/>
      <c r="AT3" s="846"/>
      <c r="AU3" s="846"/>
      <c r="AV3" s="846"/>
      <c r="AW3" s="846"/>
      <c r="AX3" s="846"/>
    </row>
    <row r="4" spans="1:55" s="20" customFormat="1" ht="5.0999999999999996" customHeight="1">
      <c r="A4" s="227"/>
      <c r="B4" s="227"/>
      <c r="C4" s="227"/>
    </row>
    <row r="5" spans="1:55" s="20" customFormat="1" ht="12.75" customHeight="1" thickBot="1">
      <c r="A5" s="54" t="s">
        <v>3155</v>
      </c>
      <c r="B5" s="54" t="s">
        <v>3155</v>
      </c>
      <c r="C5" s="54" t="s">
        <v>3156</v>
      </c>
      <c r="D5" s="847"/>
      <c r="E5" s="847"/>
      <c r="F5" s="847"/>
      <c r="G5" s="847"/>
      <c r="H5" s="847"/>
      <c r="I5" s="847"/>
      <c r="J5" s="847"/>
      <c r="K5" s="847"/>
      <c r="L5" s="847"/>
      <c r="M5" s="847"/>
      <c r="N5" s="847"/>
      <c r="O5" s="847"/>
      <c r="P5" s="847"/>
      <c r="Q5" s="847"/>
      <c r="R5" s="847"/>
      <c r="S5" s="847"/>
      <c r="T5" s="847"/>
      <c r="U5" s="847"/>
      <c r="V5" s="847"/>
      <c r="W5" s="847"/>
      <c r="X5" s="847"/>
      <c r="Y5" s="213"/>
      <c r="Z5" s="213"/>
      <c r="AA5" s="213"/>
      <c r="AB5" s="213"/>
      <c r="AC5" s="30"/>
      <c r="AD5" s="847"/>
      <c r="AE5" s="847"/>
      <c r="AF5" s="847"/>
      <c r="AG5" s="847"/>
      <c r="AH5" s="847"/>
      <c r="AI5" s="847"/>
      <c r="AJ5" s="847"/>
      <c r="AK5" s="847"/>
      <c r="AL5" s="847"/>
      <c r="AM5" s="847"/>
      <c r="AN5" s="847"/>
      <c r="AO5" s="847"/>
      <c r="AP5" s="847"/>
      <c r="AQ5" s="847"/>
      <c r="AR5" s="847"/>
      <c r="AS5" s="847"/>
      <c r="AT5" s="847"/>
      <c r="AU5" s="847"/>
      <c r="AV5" s="847"/>
      <c r="AW5" s="847"/>
      <c r="AX5" s="847"/>
      <c r="AY5" s="213"/>
      <c r="AZ5" s="213"/>
      <c r="BA5" s="213"/>
      <c r="BB5" s="213"/>
      <c r="BC5" s="30"/>
    </row>
    <row r="6" spans="1:55" s="22" customFormat="1" ht="17.100000000000001" customHeight="1">
      <c r="A6" s="1445"/>
      <c r="B6" s="1471"/>
      <c r="C6" s="1471"/>
      <c r="D6" s="1457">
        <v>2018</v>
      </c>
      <c r="E6" s="1458"/>
      <c r="F6" s="1469" t="s">
        <v>3862</v>
      </c>
      <c r="G6" s="1469"/>
      <c r="H6" s="1469"/>
      <c r="I6" s="1469"/>
      <c r="J6" s="1469"/>
      <c r="K6" s="1469"/>
      <c r="L6" s="1469"/>
      <c r="M6" s="1469"/>
      <c r="N6" s="1469"/>
      <c r="O6" s="1469"/>
      <c r="P6" s="1469"/>
      <c r="Q6" s="1469"/>
      <c r="R6" s="1469"/>
      <c r="S6" s="1469"/>
      <c r="T6" s="1469"/>
      <c r="U6" s="1469"/>
      <c r="V6" s="1469"/>
      <c r="W6" s="1469"/>
      <c r="X6" s="1469"/>
      <c r="Y6" s="1469"/>
      <c r="Z6" s="1469"/>
      <c r="AA6" s="1469"/>
      <c r="AB6" s="1469"/>
      <c r="AC6" s="1470"/>
      <c r="AD6" s="1457">
        <v>2019</v>
      </c>
      <c r="AE6" s="1458"/>
      <c r="AF6" s="1469" t="s">
        <v>5516</v>
      </c>
      <c r="AG6" s="1469"/>
      <c r="AH6" s="1469"/>
      <c r="AI6" s="1469"/>
      <c r="AJ6" s="1469"/>
      <c r="AK6" s="1469"/>
      <c r="AL6" s="1469"/>
      <c r="AM6" s="1469"/>
      <c r="AN6" s="1469"/>
      <c r="AO6" s="1469"/>
      <c r="AP6" s="1469"/>
      <c r="AQ6" s="1469"/>
      <c r="AR6" s="1469"/>
      <c r="AS6" s="1469"/>
      <c r="AT6" s="1469"/>
      <c r="AU6" s="1469"/>
      <c r="AV6" s="1469"/>
      <c r="AW6" s="1469"/>
      <c r="AX6" s="1469"/>
      <c r="AY6" s="1469"/>
      <c r="AZ6" s="1469"/>
      <c r="BA6" s="1469"/>
      <c r="BB6" s="1469"/>
      <c r="BC6" s="1470"/>
    </row>
    <row r="7" spans="1:55" s="22" customFormat="1" ht="17.100000000000001" customHeight="1">
      <c r="A7" s="1465"/>
      <c r="B7" s="1472"/>
      <c r="C7" s="1472"/>
      <c r="D7" s="1459"/>
      <c r="E7" s="1460"/>
      <c r="F7" s="1468" t="s">
        <v>777</v>
      </c>
      <c r="G7" s="1468"/>
      <c r="H7" s="1468" t="s">
        <v>778</v>
      </c>
      <c r="I7" s="1468"/>
      <c r="J7" s="1468" t="s">
        <v>779</v>
      </c>
      <c r="K7" s="1468"/>
      <c r="L7" s="1468" t="s">
        <v>780</v>
      </c>
      <c r="M7" s="1468"/>
      <c r="N7" s="1468" t="s">
        <v>781</v>
      </c>
      <c r="O7" s="1468"/>
      <c r="P7" s="1468" t="s">
        <v>782</v>
      </c>
      <c r="Q7" s="1468"/>
      <c r="R7" s="1468" t="s">
        <v>783</v>
      </c>
      <c r="S7" s="1468"/>
      <c r="T7" s="1468" t="s">
        <v>784</v>
      </c>
      <c r="U7" s="1468"/>
      <c r="V7" s="1468" t="s">
        <v>785</v>
      </c>
      <c r="W7" s="1468"/>
      <c r="X7" s="1468" t="s">
        <v>786</v>
      </c>
      <c r="Y7" s="1468"/>
      <c r="Z7" s="1468" t="s">
        <v>787</v>
      </c>
      <c r="AA7" s="1468"/>
      <c r="AB7" s="1468" t="s">
        <v>788</v>
      </c>
      <c r="AC7" s="1468"/>
      <c r="AD7" s="1459"/>
      <c r="AE7" s="1460"/>
      <c r="AF7" s="1468" t="s">
        <v>777</v>
      </c>
      <c r="AG7" s="1468"/>
      <c r="AH7" s="1468" t="s">
        <v>778</v>
      </c>
      <c r="AI7" s="1468"/>
      <c r="AJ7" s="1468" t="s">
        <v>779</v>
      </c>
      <c r="AK7" s="1468"/>
      <c r="AL7" s="1468" t="s">
        <v>780</v>
      </c>
      <c r="AM7" s="1468"/>
      <c r="AN7" s="1468" t="s">
        <v>781</v>
      </c>
      <c r="AO7" s="1468"/>
      <c r="AP7" s="1468" t="s">
        <v>782</v>
      </c>
      <c r="AQ7" s="1468"/>
      <c r="AR7" s="1468" t="s">
        <v>783</v>
      </c>
      <c r="AS7" s="1468"/>
      <c r="AT7" s="1468" t="s">
        <v>784</v>
      </c>
      <c r="AU7" s="1468"/>
      <c r="AV7" s="1468" t="s">
        <v>785</v>
      </c>
      <c r="AW7" s="1468"/>
      <c r="AX7" s="1468" t="s">
        <v>786</v>
      </c>
      <c r="AY7" s="1468"/>
      <c r="AZ7" s="1468" t="s">
        <v>787</v>
      </c>
      <c r="BA7" s="1468"/>
      <c r="BB7" s="1468" t="s">
        <v>788</v>
      </c>
      <c r="BC7" s="1468"/>
    </row>
    <row r="8" spans="1:55" s="22" customFormat="1" ht="51">
      <c r="A8" s="1465"/>
      <c r="B8" s="1472"/>
      <c r="C8" s="1472"/>
      <c r="D8" s="1174" t="s">
        <v>4201</v>
      </c>
      <c r="E8" s="1174" t="s">
        <v>4202</v>
      </c>
      <c r="F8" s="1174" t="s">
        <v>4201</v>
      </c>
      <c r="G8" s="1174" t="s">
        <v>4202</v>
      </c>
      <c r="H8" s="1174" t="s">
        <v>4201</v>
      </c>
      <c r="I8" s="1174" t="s">
        <v>4202</v>
      </c>
      <c r="J8" s="1174" t="s">
        <v>4201</v>
      </c>
      <c r="K8" s="1174" t="s">
        <v>4202</v>
      </c>
      <c r="L8" s="1174" t="s">
        <v>4201</v>
      </c>
      <c r="M8" s="1174" t="s">
        <v>4202</v>
      </c>
      <c r="N8" s="1174" t="s">
        <v>4201</v>
      </c>
      <c r="O8" s="1174" t="s">
        <v>4202</v>
      </c>
      <c r="P8" s="1174" t="s">
        <v>4201</v>
      </c>
      <c r="Q8" s="1174" t="s">
        <v>4202</v>
      </c>
      <c r="R8" s="1174" t="s">
        <v>4201</v>
      </c>
      <c r="S8" s="1174" t="s">
        <v>4202</v>
      </c>
      <c r="T8" s="1174" t="s">
        <v>4201</v>
      </c>
      <c r="U8" s="1174" t="s">
        <v>4202</v>
      </c>
      <c r="V8" s="1174" t="s">
        <v>4201</v>
      </c>
      <c r="W8" s="1174" t="s">
        <v>4202</v>
      </c>
      <c r="X8" s="1174" t="s">
        <v>4201</v>
      </c>
      <c r="Y8" s="1174" t="s">
        <v>4202</v>
      </c>
      <c r="Z8" s="1174" t="s">
        <v>4201</v>
      </c>
      <c r="AA8" s="1174" t="s">
        <v>4202</v>
      </c>
      <c r="AB8" s="1174" t="s">
        <v>4201</v>
      </c>
      <c r="AC8" s="1174" t="s">
        <v>4202</v>
      </c>
      <c r="AD8" s="1174" t="s">
        <v>4201</v>
      </c>
      <c r="AE8" s="1174" t="s">
        <v>4202</v>
      </c>
      <c r="AF8" s="1174" t="s">
        <v>4201</v>
      </c>
      <c r="AG8" s="1174" t="s">
        <v>4202</v>
      </c>
      <c r="AH8" s="1174" t="s">
        <v>4201</v>
      </c>
      <c r="AI8" s="1174" t="s">
        <v>4202</v>
      </c>
      <c r="AJ8" s="1174" t="s">
        <v>4201</v>
      </c>
      <c r="AK8" s="1174" t="s">
        <v>4202</v>
      </c>
      <c r="AL8" s="1174" t="s">
        <v>4201</v>
      </c>
      <c r="AM8" s="1174" t="s">
        <v>4202</v>
      </c>
      <c r="AN8" s="1174" t="s">
        <v>4201</v>
      </c>
      <c r="AO8" s="1174" t="s">
        <v>4202</v>
      </c>
      <c r="AP8" s="1174" t="s">
        <v>4201</v>
      </c>
      <c r="AQ8" s="1174" t="s">
        <v>4202</v>
      </c>
      <c r="AR8" s="1174" t="s">
        <v>4201</v>
      </c>
      <c r="AS8" s="1174" t="s">
        <v>4202</v>
      </c>
      <c r="AT8" s="1174" t="s">
        <v>4201</v>
      </c>
      <c r="AU8" s="1174" t="s">
        <v>4202</v>
      </c>
      <c r="AV8" s="1174" t="s">
        <v>4201</v>
      </c>
      <c r="AW8" s="1174" t="s">
        <v>4202</v>
      </c>
      <c r="AX8" s="1174" t="s">
        <v>4201</v>
      </c>
      <c r="AY8" s="1174" t="s">
        <v>4202</v>
      </c>
      <c r="AZ8" s="1174" t="s">
        <v>4201</v>
      </c>
      <c r="BA8" s="1174" t="s">
        <v>4202</v>
      </c>
      <c r="BB8" s="1174" t="s">
        <v>4201</v>
      </c>
      <c r="BC8" s="1174" t="s">
        <v>4202</v>
      </c>
    </row>
    <row r="9" spans="1:55" s="22" customFormat="1" ht="25.5">
      <c r="A9" s="1465"/>
      <c r="B9" s="1472"/>
      <c r="C9" s="1472"/>
      <c r="D9" s="1174" t="s">
        <v>4200</v>
      </c>
      <c r="E9" s="1174" t="s">
        <v>4199</v>
      </c>
      <c r="F9" s="1174" t="s">
        <v>4200</v>
      </c>
      <c r="G9" s="1174" t="s">
        <v>4199</v>
      </c>
      <c r="H9" s="1174" t="s">
        <v>4200</v>
      </c>
      <c r="I9" s="1174" t="s">
        <v>4199</v>
      </c>
      <c r="J9" s="1174" t="s">
        <v>4200</v>
      </c>
      <c r="K9" s="1174" t="s">
        <v>4199</v>
      </c>
      <c r="L9" s="1174" t="s">
        <v>4200</v>
      </c>
      <c r="M9" s="1174" t="s">
        <v>4199</v>
      </c>
      <c r="N9" s="1174" t="s">
        <v>4200</v>
      </c>
      <c r="O9" s="1174" t="s">
        <v>4199</v>
      </c>
      <c r="P9" s="1174" t="s">
        <v>4200</v>
      </c>
      <c r="Q9" s="1174" t="s">
        <v>4199</v>
      </c>
      <c r="R9" s="1174" t="s">
        <v>4200</v>
      </c>
      <c r="S9" s="1174" t="s">
        <v>4199</v>
      </c>
      <c r="T9" s="1174" t="s">
        <v>4200</v>
      </c>
      <c r="U9" s="1174" t="s">
        <v>4199</v>
      </c>
      <c r="V9" s="1174" t="s">
        <v>4200</v>
      </c>
      <c r="W9" s="1174" t="s">
        <v>4199</v>
      </c>
      <c r="X9" s="1174" t="s">
        <v>4200</v>
      </c>
      <c r="Y9" s="1174" t="s">
        <v>4199</v>
      </c>
      <c r="Z9" s="1174" t="s">
        <v>4200</v>
      </c>
      <c r="AA9" s="1174" t="s">
        <v>4199</v>
      </c>
      <c r="AB9" s="1174" t="s">
        <v>4200</v>
      </c>
      <c r="AC9" s="1174" t="s">
        <v>4199</v>
      </c>
      <c r="AD9" s="1174" t="s">
        <v>4200</v>
      </c>
      <c r="AE9" s="1174" t="s">
        <v>4199</v>
      </c>
      <c r="AF9" s="1174" t="s">
        <v>4200</v>
      </c>
      <c r="AG9" s="1174" t="s">
        <v>4199</v>
      </c>
      <c r="AH9" s="1174" t="s">
        <v>4200</v>
      </c>
      <c r="AI9" s="1174" t="s">
        <v>4199</v>
      </c>
      <c r="AJ9" s="1174" t="s">
        <v>4200</v>
      </c>
      <c r="AK9" s="1174" t="s">
        <v>4199</v>
      </c>
      <c r="AL9" s="1174" t="s">
        <v>4200</v>
      </c>
      <c r="AM9" s="1174" t="s">
        <v>4199</v>
      </c>
      <c r="AN9" s="1174" t="s">
        <v>4200</v>
      </c>
      <c r="AO9" s="1174" t="s">
        <v>4199</v>
      </c>
      <c r="AP9" s="1174" t="s">
        <v>4200</v>
      </c>
      <c r="AQ9" s="1174" t="s">
        <v>4199</v>
      </c>
      <c r="AR9" s="1174" t="s">
        <v>4200</v>
      </c>
      <c r="AS9" s="1174" t="s">
        <v>4199</v>
      </c>
      <c r="AT9" s="1174" t="s">
        <v>4200</v>
      </c>
      <c r="AU9" s="1174" t="s">
        <v>4199</v>
      </c>
      <c r="AV9" s="1174" t="s">
        <v>4200</v>
      </c>
      <c r="AW9" s="1174" t="s">
        <v>4199</v>
      </c>
      <c r="AX9" s="1174" t="s">
        <v>4200</v>
      </c>
      <c r="AY9" s="1174" t="s">
        <v>4199</v>
      </c>
      <c r="AZ9" s="1174" t="s">
        <v>4200</v>
      </c>
      <c r="BA9" s="1174" t="s">
        <v>4199</v>
      </c>
      <c r="BB9" s="1174" t="s">
        <v>4200</v>
      </c>
      <c r="BC9" s="1174" t="s">
        <v>4199</v>
      </c>
    </row>
    <row r="10" spans="1:55" s="22" customFormat="1" ht="39" thickBot="1">
      <c r="A10" s="1446"/>
      <c r="B10" s="1473"/>
      <c r="C10" s="1473"/>
      <c r="D10" s="1175" t="s">
        <v>4203</v>
      </c>
      <c r="E10" s="1175" t="s">
        <v>4204</v>
      </c>
      <c r="F10" s="1175" t="s">
        <v>4203</v>
      </c>
      <c r="G10" s="1175" t="s">
        <v>4204</v>
      </c>
      <c r="H10" s="1175" t="s">
        <v>4203</v>
      </c>
      <c r="I10" s="1175" t="s">
        <v>4204</v>
      </c>
      <c r="J10" s="1175" t="s">
        <v>4203</v>
      </c>
      <c r="K10" s="1175" t="s">
        <v>4204</v>
      </c>
      <c r="L10" s="1175" t="s">
        <v>4203</v>
      </c>
      <c r="M10" s="1175" t="s">
        <v>4204</v>
      </c>
      <c r="N10" s="1175" t="s">
        <v>4203</v>
      </c>
      <c r="O10" s="1175" t="s">
        <v>4204</v>
      </c>
      <c r="P10" s="1175" t="s">
        <v>4203</v>
      </c>
      <c r="Q10" s="1175" t="s">
        <v>4204</v>
      </c>
      <c r="R10" s="1175" t="s">
        <v>4203</v>
      </c>
      <c r="S10" s="1175" t="s">
        <v>4204</v>
      </c>
      <c r="T10" s="1175" t="s">
        <v>4203</v>
      </c>
      <c r="U10" s="1175" t="s">
        <v>4204</v>
      </c>
      <c r="V10" s="1175" t="s">
        <v>4203</v>
      </c>
      <c r="W10" s="1175" t="s">
        <v>4204</v>
      </c>
      <c r="X10" s="1175" t="s">
        <v>4203</v>
      </c>
      <c r="Y10" s="1175" t="s">
        <v>4204</v>
      </c>
      <c r="Z10" s="1175" t="s">
        <v>4203</v>
      </c>
      <c r="AA10" s="1175" t="s">
        <v>4204</v>
      </c>
      <c r="AB10" s="1175" t="s">
        <v>4203</v>
      </c>
      <c r="AC10" s="1175" t="s">
        <v>4204</v>
      </c>
      <c r="AD10" s="1175" t="s">
        <v>4203</v>
      </c>
      <c r="AE10" s="1175" t="s">
        <v>4204</v>
      </c>
      <c r="AF10" s="1175" t="s">
        <v>4203</v>
      </c>
      <c r="AG10" s="1175" t="s">
        <v>4204</v>
      </c>
      <c r="AH10" s="1175" t="s">
        <v>4203</v>
      </c>
      <c r="AI10" s="1175" t="s">
        <v>4204</v>
      </c>
      <c r="AJ10" s="1175" t="s">
        <v>4203</v>
      </c>
      <c r="AK10" s="1175" t="s">
        <v>4204</v>
      </c>
      <c r="AL10" s="1175" t="s">
        <v>4203</v>
      </c>
      <c r="AM10" s="1175" t="s">
        <v>4204</v>
      </c>
      <c r="AN10" s="1175" t="s">
        <v>4203</v>
      </c>
      <c r="AO10" s="1175" t="s">
        <v>4204</v>
      </c>
      <c r="AP10" s="1175" t="s">
        <v>4203</v>
      </c>
      <c r="AQ10" s="1175" t="s">
        <v>4204</v>
      </c>
      <c r="AR10" s="1175" t="s">
        <v>4203</v>
      </c>
      <c r="AS10" s="1175" t="s">
        <v>4204</v>
      </c>
      <c r="AT10" s="1175" t="s">
        <v>4203</v>
      </c>
      <c r="AU10" s="1175" t="s">
        <v>4204</v>
      </c>
      <c r="AV10" s="1175" t="s">
        <v>4203</v>
      </c>
      <c r="AW10" s="1175" t="s">
        <v>4204</v>
      </c>
      <c r="AX10" s="1175" t="s">
        <v>4203</v>
      </c>
      <c r="AY10" s="1175" t="s">
        <v>4204</v>
      </c>
      <c r="AZ10" s="1175" t="s">
        <v>4203</v>
      </c>
      <c r="BA10" s="1175" t="s">
        <v>4204</v>
      </c>
      <c r="BB10" s="1175" t="s">
        <v>4203</v>
      </c>
      <c r="BC10" s="1175" t="s">
        <v>4204</v>
      </c>
    </row>
    <row r="11" spans="1:55" s="22" customFormat="1" ht="5.0999999999999996" customHeight="1">
      <c r="A11" s="1187"/>
      <c r="B11" s="1187"/>
      <c r="C11" s="1187"/>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row>
    <row r="12" spans="1:55" s="27" customFormat="1" ht="12.75" customHeight="1">
      <c r="A12" s="515" t="s">
        <v>955</v>
      </c>
      <c r="B12" s="515" t="s">
        <v>203</v>
      </c>
      <c r="C12" s="515" t="s">
        <v>975</v>
      </c>
      <c r="D12" s="61">
        <f>AB12</f>
        <v>48515.9637</v>
      </c>
      <c r="E12" s="871">
        <f>AC12</f>
        <v>10.0843602314345</v>
      </c>
      <c r="F12" s="61">
        <v>40841.208899999998</v>
      </c>
      <c r="G12" s="871">
        <v>11.075718759710901</v>
      </c>
      <c r="H12" s="61">
        <v>41331.110999999997</v>
      </c>
      <c r="I12" s="871">
        <v>10.938294272708999</v>
      </c>
      <c r="J12" s="61">
        <v>42623.322</v>
      </c>
      <c r="K12" s="871">
        <v>10.813070113023999</v>
      </c>
      <c r="L12" s="61">
        <v>43704.48569999999</v>
      </c>
      <c r="M12" s="871">
        <v>10.7193110506275</v>
      </c>
      <c r="N12" s="61">
        <v>44157.583599999991</v>
      </c>
      <c r="O12" s="871">
        <v>10.611025874817098</v>
      </c>
      <c r="P12" s="61">
        <v>44973.809199999996</v>
      </c>
      <c r="Q12" s="871">
        <v>10.463062529935799</v>
      </c>
      <c r="R12" s="61">
        <v>45704.250399999997</v>
      </c>
      <c r="S12" s="871">
        <v>10.421920878916801</v>
      </c>
      <c r="T12" s="61">
        <v>46753.726800000004</v>
      </c>
      <c r="U12" s="871">
        <v>10.316460064120498</v>
      </c>
      <c r="V12" s="61">
        <v>46496.499600000003</v>
      </c>
      <c r="W12" s="871">
        <v>10.307543876657798</v>
      </c>
      <c r="X12" s="61">
        <v>46626.278499999993</v>
      </c>
      <c r="Y12" s="871">
        <v>10.287333175625399</v>
      </c>
      <c r="Z12" s="61">
        <v>47679.342000000004</v>
      </c>
      <c r="AA12" s="871">
        <v>10.1813338278871</v>
      </c>
      <c r="AB12" s="61">
        <v>48515.9637</v>
      </c>
      <c r="AC12" s="871">
        <v>10.0843602314345</v>
      </c>
      <c r="AD12" s="61"/>
      <c r="AE12" s="871"/>
      <c r="AF12" s="61">
        <v>48192.300499999998</v>
      </c>
      <c r="AG12" s="871">
        <v>10.006322376724899</v>
      </c>
      <c r="AH12" s="61">
        <v>48655.6109</v>
      </c>
      <c r="AI12" s="871">
        <v>9.9714662226345592</v>
      </c>
      <c r="AJ12" s="61">
        <v>49461.884100000003</v>
      </c>
      <c r="AK12" s="871">
        <v>9.9767546337969009</v>
      </c>
      <c r="AL12" s="61">
        <v>50142.164400000001</v>
      </c>
      <c r="AM12" s="871">
        <v>9.9060147093291384</v>
      </c>
      <c r="AN12" s="61">
        <v>49839.584900000002</v>
      </c>
      <c r="AO12" s="871">
        <v>9.8788656125825796</v>
      </c>
      <c r="AP12" s="61"/>
      <c r="AQ12" s="871"/>
      <c r="AR12" s="61"/>
      <c r="AS12" s="871"/>
      <c r="AT12" s="61"/>
      <c r="AU12" s="871"/>
      <c r="AV12" s="61"/>
      <c r="AW12" s="871"/>
      <c r="AX12" s="61"/>
      <c r="AY12" s="871"/>
      <c r="AZ12" s="61"/>
      <c r="BA12" s="871"/>
      <c r="BB12" s="61"/>
      <c r="BC12" s="871"/>
    </row>
    <row r="13" spans="1:55" s="27" customFormat="1" ht="12.75" customHeight="1">
      <c r="A13" s="516" t="s">
        <v>723</v>
      </c>
      <c r="B13" s="516" t="s">
        <v>40</v>
      </c>
      <c r="C13" s="516" t="s">
        <v>724</v>
      </c>
      <c r="D13" s="44"/>
      <c r="E13" s="1188"/>
      <c r="F13" s="44"/>
      <c r="G13" s="1188"/>
      <c r="H13" s="44"/>
      <c r="I13" s="1188"/>
      <c r="J13" s="44"/>
      <c r="K13" s="1188"/>
      <c r="L13" s="44"/>
      <c r="M13" s="1188"/>
      <c r="N13" s="44"/>
      <c r="O13" s="1188"/>
      <c r="P13" s="44"/>
      <c r="Q13" s="1188"/>
      <c r="R13" s="44"/>
      <c r="S13" s="1188"/>
      <c r="T13" s="44"/>
      <c r="U13" s="1188"/>
      <c r="V13" s="44"/>
      <c r="W13" s="1188"/>
      <c r="X13" s="44"/>
      <c r="Y13" s="1188"/>
      <c r="Z13" s="44"/>
      <c r="AA13" s="1188"/>
      <c r="AB13" s="44"/>
      <c r="AC13" s="1188"/>
      <c r="AD13" s="44"/>
      <c r="AE13" s="1188"/>
      <c r="AF13" s="44"/>
      <c r="AG13" s="1188"/>
      <c r="AH13" s="44"/>
      <c r="AI13" s="1188"/>
      <c r="AJ13" s="44"/>
      <c r="AK13" s="1188"/>
      <c r="AL13" s="44"/>
      <c r="AM13" s="1188"/>
      <c r="AN13" s="44"/>
      <c r="AO13" s="1188"/>
      <c r="AP13" s="44"/>
      <c r="AQ13" s="1188"/>
      <c r="AR13" s="44"/>
      <c r="AS13" s="1188"/>
      <c r="AT13" s="44"/>
      <c r="AU13" s="1188"/>
      <c r="AV13" s="44"/>
      <c r="AW13" s="1188"/>
      <c r="AX13" s="44"/>
      <c r="AY13" s="1188"/>
      <c r="AZ13" s="44"/>
      <c r="BA13" s="1188"/>
      <c r="BB13" s="44"/>
      <c r="BC13" s="1188"/>
    </row>
    <row r="14" spans="1:55" s="20" customFormat="1" ht="12.75" customHeight="1">
      <c r="A14" s="452" t="s">
        <v>976</v>
      </c>
      <c r="B14" s="452" t="s">
        <v>204</v>
      </c>
      <c r="C14" s="452" t="s">
        <v>977</v>
      </c>
      <c r="D14" s="13">
        <f t="shared" ref="D14:D24" si="0">AB14</f>
        <v>6393.7424000000001</v>
      </c>
      <c r="E14" s="191">
        <f t="shared" ref="E14:E24" si="1">AC14</f>
        <v>8.840546100981479</v>
      </c>
      <c r="F14" s="13">
        <v>5317.56</v>
      </c>
      <c r="G14" s="191">
        <v>9.8131962020174708</v>
      </c>
      <c r="H14" s="13">
        <v>5436.6127000000006</v>
      </c>
      <c r="I14" s="191">
        <v>9.6935254552894694</v>
      </c>
      <c r="J14" s="13">
        <v>5404.7749999999996</v>
      </c>
      <c r="K14" s="191">
        <v>9.6406831629438798</v>
      </c>
      <c r="L14" s="13">
        <v>5562.5401000000002</v>
      </c>
      <c r="M14" s="191">
        <v>9.4696989607319892</v>
      </c>
      <c r="N14" s="13">
        <v>5589.3963000000003</v>
      </c>
      <c r="O14" s="191">
        <v>9.3517751392936699</v>
      </c>
      <c r="P14" s="13">
        <v>5707.1755000000003</v>
      </c>
      <c r="Q14" s="191">
        <v>9.3023878575312811</v>
      </c>
      <c r="R14" s="13">
        <v>5954.7514000000001</v>
      </c>
      <c r="S14" s="191">
        <v>9.2560966788638694</v>
      </c>
      <c r="T14" s="13">
        <v>5993.9961000000003</v>
      </c>
      <c r="U14" s="191">
        <v>9.2283992004933104</v>
      </c>
      <c r="V14" s="13">
        <v>5976.3447999999999</v>
      </c>
      <c r="W14" s="191">
        <v>9.1777100131505094</v>
      </c>
      <c r="X14" s="13">
        <v>6169.1172000000006</v>
      </c>
      <c r="Y14" s="191">
        <v>9.2119315878777606</v>
      </c>
      <c r="Z14" s="13">
        <v>6245.6828000000005</v>
      </c>
      <c r="AA14" s="191">
        <v>9.1758970447554589</v>
      </c>
      <c r="AB14" s="13">
        <v>6393.7424000000001</v>
      </c>
      <c r="AC14" s="191">
        <v>8.840546100981479</v>
      </c>
      <c r="AD14" s="13"/>
      <c r="AE14" s="191"/>
      <c r="AF14" s="13">
        <v>6383.8584000000001</v>
      </c>
      <c r="AG14" s="191">
        <v>8.8165484037051893</v>
      </c>
      <c r="AH14" s="13">
        <v>6348.8133000000007</v>
      </c>
      <c r="AI14" s="191">
        <v>8.8247435701093906</v>
      </c>
      <c r="AJ14" s="13">
        <v>6401.7144999999991</v>
      </c>
      <c r="AK14" s="191">
        <v>8.8571852548250902</v>
      </c>
      <c r="AL14" s="13">
        <v>6424.9234000000006</v>
      </c>
      <c r="AM14" s="191">
        <v>8.8759558493724597</v>
      </c>
      <c r="AN14" s="13">
        <v>6340.5565999999999</v>
      </c>
      <c r="AO14" s="191">
        <v>8.8482119087147595</v>
      </c>
      <c r="AP14" s="13"/>
      <c r="AQ14" s="191"/>
      <c r="AR14" s="13"/>
      <c r="AS14" s="191"/>
      <c r="AT14" s="13"/>
      <c r="AU14" s="191"/>
      <c r="AV14" s="13"/>
      <c r="AW14" s="191"/>
      <c r="AX14" s="13"/>
      <c r="AY14" s="191"/>
      <c r="AZ14" s="13"/>
      <c r="BA14" s="191"/>
      <c r="BB14" s="13"/>
      <c r="BC14" s="191"/>
    </row>
    <row r="15" spans="1:55" s="20" customFormat="1" ht="12.75" customHeight="1">
      <c r="A15" s="517" t="s">
        <v>978</v>
      </c>
      <c r="B15" s="517" t="s">
        <v>125</v>
      </c>
      <c r="C15" s="517" t="s">
        <v>939</v>
      </c>
      <c r="D15" s="13">
        <f t="shared" si="0"/>
        <v>1098.0402000000001</v>
      </c>
      <c r="E15" s="191">
        <f t="shared" si="1"/>
        <v>9.7588137538133797</v>
      </c>
      <c r="F15" s="13">
        <v>866.29090000000008</v>
      </c>
      <c r="G15" s="191">
        <v>11.878220114051798</v>
      </c>
      <c r="H15" s="13">
        <v>880.38580000000002</v>
      </c>
      <c r="I15" s="191">
        <v>11.561082516324099</v>
      </c>
      <c r="J15" s="13">
        <v>856.27949999999998</v>
      </c>
      <c r="K15" s="191">
        <v>11.3612906136373</v>
      </c>
      <c r="L15" s="13">
        <v>1040.2922000000001</v>
      </c>
      <c r="M15" s="191">
        <v>10.681459595679</v>
      </c>
      <c r="N15" s="13">
        <v>1111.5555000000002</v>
      </c>
      <c r="O15" s="191">
        <v>10.320724159972199</v>
      </c>
      <c r="P15" s="13">
        <v>1112.0287000000001</v>
      </c>
      <c r="Q15" s="191">
        <v>10.186975262419001</v>
      </c>
      <c r="R15" s="13">
        <v>1128.6409000000001</v>
      </c>
      <c r="S15" s="191">
        <v>10.015147707299999</v>
      </c>
      <c r="T15" s="13">
        <v>1138.3864000000001</v>
      </c>
      <c r="U15" s="191">
        <v>9.9276215755915604</v>
      </c>
      <c r="V15" s="13">
        <v>1128.5046</v>
      </c>
      <c r="W15" s="191">
        <v>8.9784384299364</v>
      </c>
      <c r="X15" s="13">
        <v>1142.8794</v>
      </c>
      <c r="Y15" s="191">
        <v>9.8248844812497289</v>
      </c>
      <c r="Z15" s="13">
        <v>1124.9863</v>
      </c>
      <c r="AA15" s="191">
        <v>9.7812790431314607</v>
      </c>
      <c r="AB15" s="13">
        <v>1098.0402000000001</v>
      </c>
      <c r="AC15" s="191">
        <v>9.7588137538133797</v>
      </c>
      <c r="AD15" s="13"/>
      <c r="AE15" s="191"/>
      <c r="AF15" s="13">
        <v>1108.4295</v>
      </c>
      <c r="AG15" s="191">
        <v>9.7224884866380812</v>
      </c>
      <c r="AH15" s="13">
        <v>941.31429999999989</v>
      </c>
      <c r="AI15" s="191">
        <v>10.012679407929999</v>
      </c>
      <c r="AJ15" s="13">
        <v>1083.4243000000001</v>
      </c>
      <c r="AK15" s="191">
        <v>9.6199771428423713</v>
      </c>
      <c r="AL15" s="13">
        <v>1016.9851000000001</v>
      </c>
      <c r="AM15" s="191">
        <v>9.6764173005091187</v>
      </c>
      <c r="AN15" s="13">
        <v>1379.8675000000001</v>
      </c>
      <c r="AO15" s="191">
        <v>9.38812552219688</v>
      </c>
      <c r="AP15" s="13"/>
      <c r="AQ15" s="191"/>
      <c r="AR15" s="13"/>
      <c r="AS15" s="191"/>
      <c r="AT15" s="13"/>
      <c r="AU15" s="191"/>
      <c r="AV15" s="13"/>
      <c r="AW15" s="191"/>
      <c r="AX15" s="13"/>
      <c r="AY15" s="191"/>
      <c r="AZ15" s="13"/>
      <c r="BA15" s="191"/>
      <c r="BB15" s="13"/>
      <c r="BC15" s="191"/>
    </row>
    <row r="16" spans="1:55" s="20" customFormat="1" ht="12.75" customHeight="1">
      <c r="A16" s="452" t="s">
        <v>4909</v>
      </c>
      <c r="B16" s="452" t="s">
        <v>4909</v>
      </c>
      <c r="C16" s="452" t="s">
        <v>4911</v>
      </c>
      <c r="D16" s="13">
        <f t="shared" si="0"/>
        <v>999.94460000000004</v>
      </c>
      <c r="E16" s="191">
        <f t="shared" si="1"/>
        <v>10.6980465417784</v>
      </c>
      <c r="F16" s="13">
        <v>666.25700000000006</v>
      </c>
      <c r="G16" s="191">
        <v>12.5650555056082</v>
      </c>
      <c r="H16" s="13">
        <v>725.02089999999998</v>
      </c>
      <c r="I16" s="191">
        <v>12.1175055201857</v>
      </c>
      <c r="J16" s="13">
        <v>793.6069</v>
      </c>
      <c r="K16" s="191">
        <v>11.712468436199298</v>
      </c>
      <c r="L16" s="13">
        <v>831.73570000000007</v>
      </c>
      <c r="M16" s="191">
        <v>11.596524596695799</v>
      </c>
      <c r="N16" s="13">
        <v>869.58670000000018</v>
      </c>
      <c r="O16" s="191">
        <v>11.5370759039898</v>
      </c>
      <c r="P16" s="13">
        <v>798.30460000000005</v>
      </c>
      <c r="Q16" s="191">
        <v>11.5520190375954</v>
      </c>
      <c r="R16" s="13">
        <v>813.18330000000003</v>
      </c>
      <c r="S16" s="191">
        <v>11.3752756850762</v>
      </c>
      <c r="T16" s="13">
        <v>892.0748000000001</v>
      </c>
      <c r="U16" s="191">
        <v>11.190700155412999</v>
      </c>
      <c r="V16" s="13">
        <v>896.71620000000007</v>
      </c>
      <c r="W16" s="191">
        <v>11.1840847739787</v>
      </c>
      <c r="X16" s="13">
        <v>957.8066</v>
      </c>
      <c r="Y16" s="191">
        <v>10.623615961719199</v>
      </c>
      <c r="Z16" s="13">
        <v>964.995</v>
      </c>
      <c r="AA16" s="191">
        <v>10.657536773765701</v>
      </c>
      <c r="AB16" s="13">
        <v>999.94460000000004</v>
      </c>
      <c r="AC16" s="191">
        <v>10.6980465417784</v>
      </c>
      <c r="AD16" s="13"/>
      <c r="AE16" s="191"/>
      <c r="AF16" s="13">
        <v>967.35270000000003</v>
      </c>
      <c r="AG16" s="191">
        <v>10.7509647784102</v>
      </c>
      <c r="AH16" s="13">
        <v>1014.7701000000001</v>
      </c>
      <c r="AI16" s="191">
        <v>10.852348259965499</v>
      </c>
      <c r="AJ16" s="13">
        <v>1037.9653000000001</v>
      </c>
      <c r="AK16" s="191">
        <v>10.931227238521402</v>
      </c>
      <c r="AL16" s="13">
        <v>1077.2806</v>
      </c>
      <c r="AM16" s="191">
        <v>10.920181986940099</v>
      </c>
      <c r="AN16" s="13">
        <v>1081.0392000000002</v>
      </c>
      <c r="AO16" s="191">
        <v>10.877385511089701</v>
      </c>
      <c r="AP16" s="13"/>
      <c r="AQ16" s="191"/>
      <c r="AR16" s="13"/>
      <c r="AS16" s="191"/>
      <c r="AT16" s="13"/>
      <c r="AU16" s="191"/>
      <c r="AV16" s="13"/>
      <c r="AW16" s="191"/>
      <c r="AX16" s="13"/>
      <c r="AY16" s="191"/>
      <c r="AZ16" s="13"/>
      <c r="BA16" s="191"/>
      <c r="BB16" s="13"/>
      <c r="BC16" s="191"/>
    </row>
    <row r="17" spans="1:55" s="20" customFormat="1" ht="12.75" customHeight="1">
      <c r="A17" s="452" t="s">
        <v>4910</v>
      </c>
      <c r="B17" s="452" t="s">
        <v>103</v>
      </c>
      <c r="C17" s="452" t="s">
        <v>5005</v>
      </c>
      <c r="D17" s="13">
        <f t="shared" si="0"/>
        <v>32.553899999999999</v>
      </c>
      <c r="E17" s="191">
        <f t="shared" si="1"/>
        <v>9.3552692611330706</v>
      </c>
      <c r="F17" s="13">
        <v>32.6419</v>
      </c>
      <c r="G17" s="191">
        <v>9</v>
      </c>
      <c r="H17" s="13">
        <v>31.477700000000006</v>
      </c>
      <c r="I17" s="191">
        <v>9</v>
      </c>
      <c r="J17" s="13">
        <v>30.595100000000002</v>
      </c>
      <c r="K17" s="191">
        <v>9</v>
      </c>
      <c r="L17" s="13">
        <v>44.8003</v>
      </c>
      <c r="M17" s="191">
        <v>9.6730981712175996</v>
      </c>
      <c r="N17" s="13">
        <v>43.354300000000002</v>
      </c>
      <c r="O17" s="191">
        <v>9.6833785806713486</v>
      </c>
      <c r="P17" s="13">
        <v>42.006700000000002</v>
      </c>
      <c r="Q17" s="191">
        <v>9.6963460590810495</v>
      </c>
      <c r="R17" s="13">
        <v>52.352600000000002</v>
      </c>
      <c r="S17" s="191">
        <v>9.4758884945542299</v>
      </c>
      <c r="T17" s="13">
        <v>44.871100000000006</v>
      </c>
      <c r="U17" s="191">
        <v>9.5589254553599101</v>
      </c>
      <c r="V17" s="13">
        <v>43.860100000000003</v>
      </c>
      <c r="W17" s="191">
        <v>9.5663005784300505</v>
      </c>
      <c r="X17" s="13">
        <v>41.388000000000005</v>
      </c>
      <c r="Y17" s="191">
        <v>9.2681598530975204</v>
      </c>
      <c r="Z17" s="13">
        <v>32.741500000000002</v>
      </c>
      <c r="AA17" s="191">
        <v>9.3416886825588303</v>
      </c>
      <c r="AB17" s="13">
        <v>32.553899999999999</v>
      </c>
      <c r="AC17" s="191">
        <v>9.3552692611330706</v>
      </c>
      <c r="AD17" s="13"/>
      <c r="AE17" s="191"/>
      <c r="AF17" s="13">
        <v>34.733400000000003</v>
      </c>
      <c r="AG17" s="191">
        <v>9.32114333753678</v>
      </c>
      <c r="AH17" s="13">
        <v>39.6556</v>
      </c>
      <c r="AI17" s="191">
        <v>9.2834807694247505</v>
      </c>
      <c r="AJ17" s="13">
        <v>39.979800000000004</v>
      </c>
      <c r="AK17" s="191">
        <v>9.2547386430147203</v>
      </c>
      <c r="AL17" s="13">
        <v>39.068800000000003</v>
      </c>
      <c r="AM17" s="191">
        <v>9.2470718322548908</v>
      </c>
      <c r="AN17" s="13">
        <v>38.506599999999999</v>
      </c>
      <c r="AO17" s="191">
        <v>9.2560080609557804</v>
      </c>
      <c r="AP17" s="13"/>
      <c r="AQ17" s="191"/>
      <c r="AR17" s="13"/>
      <c r="AS17" s="191"/>
      <c r="AT17" s="13"/>
      <c r="AU17" s="191"/>
      <c r="AV17" s="13"/>
      <c r="AW17" s="191"/>
      <c r="AX17" s="13"/>
      <c r="AY17" s="191"/>
      <c r="AZ17" s="13"/>
      <c r="BA17" s="191"/>
      <c r="BB17" s="13"/>
      <c r="BC17" s="191"/>
    </row>
    <row r="18" spans="1:55" s="20" customFormat="1" ht="12.75" customHeight="1">
      <c r="A18" s="452" t="s">
        <v>980</v>
      </c>
      <c r="B18" s="452" t="s">
        <v>205</v>
      </c>
      <c r="C18" s="452" t="s">
        <v>981</v>
      </c>
      <c r="D18" s="13">
        <f t="shared" si="0"/>
        <v>18932.397199999999</v>
      </c>
      <c r="E18" s="191">
        <f t="shared" si="1"/>
        <v>10.3715346659323</v>
      </c>
      <c r="F18" s="13">
        <v>16886.4761</v>
      </c>
      <c r="G18" s="191">
        <v>11.1289286492994</v>
      </c>
      <c r="H18" s="13">
        <v>17214.752</v>
      </c>
      <c r="I18" s="191">
        <v>10.959212073226499</v>
      </c>
      <c r="J18" s="13">
        <v>17849.513200000001</v>
      </c>
      <c r="K18" s="191">
        <v>10.829345613414301</v>
      </c>
      <c r="L18" s="13">
        <v>18364.417399999998</v>
      </c>
      <c r="M18" s="191">
        <v>10.758715935742099</v>
      </c>
      <c r="N18" s="13">
        <v>18521.2016</v>
      </c>
      <c r="O18" s="191">
        <v>10.645514538538402</v>
      </c>
      <c r="P18" s="13">
        <v>18841.809800000003</v>
      </c>
      <c r="Q18" s="191">
        <v>10.479640496954801</v>
      </c>
      <c r="R18" s="13">
        <v>18747.743699999999</v>
      </c>
      <c r="S18" s="191">
        <v>10.5428880180925</v>
      </c>
      <c r="T18" s="13">
        <v>18933.8217</v>
      </c>
      <c r="U18" s="191">
        <v>10.368352276075397</v>
      </c>
      <c r="V18" s="13">
        <v>18609.634299999998</v>
      </c>
      <c r="W18" s="191">
        <v>10.505621288108799</v>
      </c>
      <c r="X18" s="13">
        <v>18441.641600000003</v>
      </c>
      <c r="Y18" s="191">
        <v>10.467609258765799</v>
      </c>
      <c r="Z18" s="13">
        <v>18767.7294</v>
      </c>
      <c r="AA18" s="191">
        <v>10.366079175672699</v>
      </c>
      <c r="AB18" s="13">
        <v>18932.397199999999</v>
      </c>
      <c r="AC18" s="191">
        <v>10.3715346659323</v>
      </c>
      <c r="AD18" s="13"/>
      <c r="AE18" s="191"/>
      <c r="AF18" s="13">
        <v>18754.489600000001</v>
      </c>
      <c r="AG18" s="191">
        <v>10.2088279400043</v>
      </c>
      <c r="AH18" s="13">
        <v>19327.0563</v>
      </c>
      <c r="AI18" s="191">
        <v>10.127555097513699</v>
      </c>
      <c r="AJ18" s="13">
        <v>19246.841099999998</v>
      </c>
      <c r="AK18" s="191">
        <v>10.1561227819354</v>
      </c>
      <c r="AL18" s="13">
        <v>19511.013800000001</v>
      </c>
      <c r="AM18" s="191">
        <v>10.064762065003499</v>
      </c>
      <c r="AN18" s="13">
        <v>18743.8302</v>
      </c>
      <c r="AO18" s="191">
        <v>10.071806306749398</v>
      </c>
      <c r="AP18" s="13"/>
      <c r="AQ18" s="191"/>
      <c r="AR18" s="13"/>
      <c r="AS18" s="191"/>
      <c r="AT18" s="13"/>
      <c r="AU18" s="191"/>
      <c r="AV18" s="13"/>
      <c r="AW18" s="191"/>
      <c r="AX18" s="13"/>
      <c r="AY18" s="191"/>
      <c r="AZ18" s="13"/>
      <c r="BA18" s="191"/>
      <c r="BB18" s="13"/>
      <c r="BC18" s="191"/>
    </row>
    <row r="19" spans="1:55" s="20" customFormat="1" ht="12.75" customHeight="1">
      <c r="A19" s="452" t="s">
        <v>982</v>
      </c>
      <c r="B19" s="452" t="s">
        <v>206</v>
      </c>
      <c r="C19" s="452" t="s">
        <v>983</v>
      </c>
      <c r="D19" s="13">
        <f t="shared" si="0"/>
        <v>66.634600000000006</v>
      </c>
      <c r="E19" s="191">
        <f t="shared" si="1"/>
        <v>9.3464017492413909</v>
      </c>
      <c r="F19" s="13">
        <v>58.848100000000002</v>
      </c>
      <c r="G19" s="191">
        <v>10.185496065293499</v>
      </c>
      <c r="H19" s="13">
        <v>57.846299999999999</v>
      </c>
      <c r="I19" s="191">
        <v>10.1452585212883</v>
      </c>
      <c r="J19" s="13">
        <v>55.940200000000004</v>
      </c>
      <c r="K19" s="191">
        <v>10.226594399019</v>
      </c>
      <c r="L19" s="13">
        <v>43.978100000000005</v>
      </c>
      <c r="M19" s="191">
        <v>10.3297805726032</v>
      </c>
      <c r="N19" s="13">
        <v>42.871000000000002</v>
      </c>
      <c r="O19" s="191">
        <v>10.259858039233997</v>
      </c>
      <c r="P19" s="13">
        <v>41.802700000000002</v>
      </c>
      <c r="Q19" s="191">
        <v>10.189463838460201</v>
      </c>
      <c r="R19" s="13">
        <v>41.284099999999995</v>
      </c>
      <c r="S19" s="191">
        <v>10.162608437630999</v>
      </c>
      <c r="T19" s="13">
        <v>40.761099999999999</v>
      </c>
      <c r="U19" s="191">
        <v>10.097373328982799</v>
      </c>
      <c r="V19" s="13">
        <v>39.890700000000002</v>
      </c>
      <c r="W19" s="191">
        <v>9.9847293228747596</v>
      </c>
      <c r="X19" s="13">
        <v>66.819200000000009</v>
      </c>
      <c r="Y19" s="191">
        <v>9.6916893946650102</v>
      </c>
      <c r="Z19" s="13">
        <v>68.740300000000005</v>
      </c>
      <c r="AA19" s="191">
        <v>9.5192608120709394</v>
      </c>
      <c r="AB19" s="13">
        <v>66.634600000000006</v>
      </c>
      <c r="AC19" s="191">
        <v>9.3464017492413909</v>
      </c>
      <c r="AD19" s="13"/>
      <c r="AE19" s="191"/>
      <c r="AF19" s="13">
        <v>65.401300000000006</v>
      </c>
      <c r="AG19" s="191">
        <v>9.3048515702287293</v>
      </c>
      <c r="AH19" s="13">
        <v>81.365600000000001</v>
      </c>
      <c r="AI19" s="191">
        <v>8.3482709646336986</v>
      </c>
      <c r="AJ19" s="13">
        <v>78.859200000000001</v>
      </c>
      <c r="AK19" s="191">
        <v>8.6876781022379106</v>
      </c>
      <c r="AL19" s="13">
        <v>88.578000000000017</v>
      </c>
      <c r="AM19" s="191">
        <v>9.0398500982185208</v>
      </c>
      <c r="AN19" s="13">
        <v>146.41050000000001</v>
      </c>
      <c r="AO19" s="191">
        <v>9.2103237472722181</v>
      </c>
      <c r="AP19" s="13"/>
      <c r="AQ19" s="191"/>
      <c r="AR19" s="13"/>
      <c r="AS19" s="191"/>
      <c r="AT19" s="13"/>
      <c r="AU19" s="191"/>
      <c r="AV19" s="13"/>
      <c r="AW19" s="191"/>
      <c r="AX19" s="13"/>
      <c r="AY19" s="191"/>
      <c r="AZ19" s="13"/>
      <c r="BA19" s="191"/>
      <c r="BB19" s="13"/>
      <c r="BC19" s="191"/>
    </row>
    <row r="20" spans="1:55" s="20" customFormat="1" ht="12.75" customHeight="1">
      <c r="A20" s="452" t="s">
        <v>984</v>
      </c>
      <c r="B20" s="452" t="s">
        <v>141</v>
      </c>
      <c r="C20" s="452" t="s">
        <v>985</v>
      </c>
      <c r="D20" s="13">
        <f t="shared" si="0"/>
        <v>7446.2551000000003</v>
      </c>
      <c r="E20" s="191">
        <f t="shared" si="1"/>
        <v>9.4896643091102302</v>
      </c>
      <c r="F20" s="13">
        <v>5060.2921000000006</v>
      </c>
      <c r="G20" s="191">
        <v>10.369202937316599</v>
      </c>
      <c r="H20" s="13">
        <v>5133.7543999999998</v>
      </c>
      <c r="I20" s="191">
        <v>10.307939050220197</v>
      </c>
      <c r="J20" s="13">
        <v>5467.6527999999998</v>
      </c>
      <c r="K20" s="191">
        <v>10.189904755108101</v>
      </c>
      <c r="L20" s="13">
        <v>5393.5231000000003</v>
      </c>
      <c r="M20" s="191">
        <v>10.1941970357001</v>
      </c>
      <c r="N20" s="13">
        <v>5453.3955000000005</v>
      </c>
      <c r="O20" s="191">
        <v>10.068797896283201</v>
      </c>
      <c r="P20" s="13">
        <v>5841.8474999999999</v>
      </c>
      <c r="Q20" s="191">
        <v>9.84447282028502</v>
      </c>
      <c r="R20" s="13">
        <v>6392.8956999999991</v>
      </c>
      <c r="S20" s="191">
        <v>9.6173711496654004</v>
      </c>
      <c r="T20" s="13">
        <v>6842.4912999999997</v>
      </c>
      <c r="U20" s="191">
        <v>9.6003955449676592</v>
      </c>
      <c r="V20" s="13">
        <v>6845.5694000000003</v>
      </c>
      <c r="W20" s="191">
        <v>9.5763384641166596</v>
      </c>
      <c r="X20" s="13">
        <v>6877.8708000000006</v>
      </c>
      <c r="Y20" s="191">
        <v>9.5867858432292685</v>
      </c>
      <c r="Z20" s="13">
        <v>7030.6298000000006</v>
      </c>
      <c r="AA20" s="191">
        <v>9.55131615122162</v>
      </c>
      <c r="AB20" s="13">
        <v>7446.2551000000003</v>
      </c>
      <c r="AC20" s="191">
        <v>9.4896643091102302</v>
      </c>
      <c r="AD20" s="13"/>
      <c r="AE20" s="191"/>
      <c r="AF20" s="13">
        <v>7493.6819000000005</v>
      </c>
      <c r="AG20" s="191">
        <v>9.4673700879937304</v>
      </c>
      <c r="AH20" s="13">
        <v>7579.0562</v>
      </c>
      <c r="AI20" s="191">
        <v>9.4366340017375805</v>
      </c>
      <c r="AJ20" s="13">
        <v>7964.9464000000016</v>
      </c>
      <c r="AK20" s="191">
        <v>9.3796282930416197</v>
      </c>
      <c r="AL20" s="13">
        <v>8168.6164000000017</v>
      </c>
      <c r="AM20" s="191">
        <v>9.3089915485564987</v>
      </c>
      <c r="AN20" s="13">
        <v>8111.9117000000006</v>
      </c>
      <c r="AO20" s="191">
        <v>9.2738225936310386</v>
      </c>
      <c r="AP20" s="13"/>
      <c r="AQ20" s="191"/>
      <c r="AR20" s="13"/>
      <c r="AS20" s="191"/>
      <c r="AT20" s="13"/>
      <c r="AU20" s="191"/>
      <c r="AV20" s="13"/>
      <c r="AW20" s="191"/>
      <c r="AX20" s="13"/>
      <c r="AY20" s="191"/>
      <c r="AZ20" s="13"/>
      <c r="BA20" s="191"/>
      <c r="BB20" s="13"/>
      <c r="BC20" s="191"/>
    </row>
    <row r="21" spans="1:55" s="20" customFormat="1" ht="12.75" customHeight="1">
      <c r="A21" s="452" t="s">
        <v>986</v>
      </c>
      <c r="B21" s="452" t="s">
        <v>207</v>
      </c>
      <c r="C21" s="452" t="s">
        <v>987</v>
      </c>
      <c r="D21" s="13">
        <f t="shared" si="0"/>
        <v>2622.1891000000005</v>
      </c>
      <c r="E21" s="191">
        <f t="shared" si="1"/>
        <v>13.053809523882201</v>
      </c>
      <c r="F21" s="13">
        <v>2790.1226000000001</v>
      </c>
      <c r="G21" s="191">
        <v>14.047435174712399</v>
      </c>
      <c r="H21" s="13">
        <v>2742.7427000000002</v>
      </c>
      <c r="I21" s="191">
        <v>14.079739151616399</v>
      </c>
      <c r="J21" s="13">
        <v>2683.4765000000002</v>
      </c>
      <c r="K21" s="191">
        <v>14.015422432057798</v>
      </c>
      <c r="L21" s="13">
        <v>2633.6211000000003</v>
      </c>
      <c r="M21" s="191">
        <v>14.000741495046499</v>
      </c>
      <c r="N21" s="13">
        <v>2573.8697000000002</v>
      </c>
      <c r="O21" s="191">
        <v>14.004741344132499</v>
      </c>
      <c r="P21" s="13">
        <v>2437.4672</v>
      </c>
      <c r="Q21" s="191">
        <v>14.130723622865601</v>
      </c>
      <c r="R21" s="13">
        <v>2373.5747000000001</v>
      </c>
      <c r="S21" s="191">
        <v>14.227727832201799</v>
      </c>
      <c r="T21" s="13">
        <v>2372.0813000000003</v>
      </c>
      <c r="U21" s="191">
        <v>14.3126098688101</v>
      </c>
      <c r="V21" s="13">
        <v>2371.6591000000003</v>
      </c>
      <c r="W21" s="191">
        <v>13.889037059331201</v>
      </c>
      <c r="X21" s="13">
        <v>2447.3699000000001</v>
      </c>
      <c r="Y21" s="191">
        <v>13.755689655249899</v>
      </c>
      <c r="Z21" s="13">
        <v>2428.7913000000003</v>
      </c>
      <c r="AA21" s="191">
        <v>13.6120120950697</v>
      </c>
      <c r="AB21" s="13">
        <v>2622.1891000000005</v>
      </c>
      <c r="AC21" s="191">
        <v>13.053809523882201</v>
      </c>
      <c r="AD21" s="13"/>
      <c r="AE21" s="191"/>
      <c r="AF21" s="13">
        <v>2580.6766000000002</v>
      </c>
      <c r="AG21" s="191">
        <v>13.098912637484297</v>
      </c>
      <c r="AH21" s="13">
        <v>2567.1205</v>
      </c>
      <c r="AI21" s="191">
        <v>13.0426724670696</v>
      </c>
      <c r="AJ21" s="13">
        <v>2521.0174000000002</v>
      </c>
      <c r="AK21" s="191">
        <v>13.104988628400598</v>
      </c>
      <c r="AL21" s="13">
        <v>2554.6174000000001</v>
      </c>
      <c r="AM21" s="191">
        <v>12.976235554098999</v>
      </c>
      <c r="AN21" s="13">
        <v>2547.9142999999999</v>
      </c>
      <c r="AO21" s="191">
        <v>12.877360823321299</v>
      </c>
      <c r="AP21" s="13"/>
      <c r="AQ21" s="191"/>
      <c r="AR21" s="13"/>
      <c r="AS21" s="191"/>
      <c r="AT21" s="13"/>
      <c r="AU21" s="191"/>
      <c r="AV21" s="13"/>
      <c r="AW21" s="191"/>
      <c r="AX21" s="13"/>
      <c r="AY21" s="191"/>
      <c r="AZ21" s="13"/>
      <c r="BA21" s="191"/>
      <c r="BB21" s="13"/>
      <c r="BC21" s="191"/>
    </row>
    <row r="22" spans="1:55" s="20" customFormat="1" ht="12.75" customHeight="1">
      <c r="A22" s="445" t="s">
        <v>988</v>
      </c>
      <c r="B22" s="445" t="s">
        <v>208</v>
      </c>
      <c r="C22" s="445" t="s">
        <v>989</v>
      </c>
      <c r="D22" s="13">
        <f t="shared" si="0"/>
        <v>650.37980000000005</v>
      </c>
      <c r="E22" s="191">
        <f t="shared" si="1"/>
        <v>15.365731641726898</v>
      </c>
      <c r="F22" s="13">
        <v>766.84229999999991</v>
      </c>
      <c r="G22" s="191">
        <v>17.0299263473077</v>
      </c>
      <c r="H22" s="13">
        <v>746.0764999999999</v>
      </c>
      <c r="I22" s="191">
        <v>16.946983192742302</v>
      </c>
      <c r="J22" s="13">
        <v>720.8501</v>
      </c>
      <c r="K22" s="191">
        <v>16.783125869025998</v>
      </c>
      <c r="L22" s="13">
        <v>723.89449999999999</v>
      </c>
      <c r="M22" s="191">
        <v>16.533286343521102</v>
      </c>
      <c r="N22" s="13">
        <v>702.505</v>
      </c>
      <c r="O22" s="191">
        <v>16.411146619596998</v>
      </c>
      <c r="P22" s="13">
        <v>687.35840000000007</v>
      </c>
      <c r="Q22" s="191">
        <v>16.182694329479396</v>
      </c>
      <c r="R22" s="13">
        <v>691.28070000000002</v>
      </c>
      <c r="S22" s="191">
        <v>16.0768844392734</v>
      </c>
      <c r="T22" s="13">
        <v>676.14660000000003</v>
      </c>
      <c r="U22" s="191">
        <v>16.064753642183501</v>
      </c>
      <c r="V22" s="13">
        <v>659.0992</v>
      </c>
      <c r="W22" s="191">
        <v>15.816086073234498</v>
      </c>
      <c r="X22" s="13">
        <v>651.88850000000002</v>
      </c>
      <c r="Y22" s="191">
        <v>15.643734928595897</v>
      </c>
      <c r="Z22" s="13">
        <v>657.06010000000015</v>
      </c>
      <c r="AA22" s="191">
        <v>15.4316991352846</v>
      </c>
      <c r="AB22" s="13">
        <v>650.37980000000005</v>
      </c>
      <c r="AC22" s="191">
        <v>15.365731641726898</v>
      </c>
      <c r="AD22" s="13"/>
      <c r="AE22" s="191"/>
      <c r="AF22" s="13">
        <v>629.81060000000002</v>
      </c>
      <c r="AG22" s="191">
        <v>15.4583530540769</v>
      </c>
      <c r="AH22" s="13">
        <v>630.9511</v>
      </c>
      <c r="AI22" s="191">
        <v>15.376351866254</v>
      </c>
      <c r="AJ22" s="13">
        <v>623.46170000000006</v>
      </c>
      <c r="AK22" s="191">
        <v>15.287216279684902</v>
      </c>
      <c r="AL22" s="13">
        <v>611.89359999999999</v>
      </c>
      <c r="AM22" s="191">
        <v>15.270586703309199</v>
      </c>
      <c r="AN22" s="13">
        <v>600.21890000000008</v>
      </c>
      <c r="AO22" s="191">
        <v>15.219052522338099</v>
      </c>
      <c r="AP22" s="13"/>
      <c r="AQ22" s="191"/>
      <c r="AR22" s="13"/>
      <c r="AS22" s="191"/>
      <c r="AT22" s="13"/>
      <c r="AU22" s="191"/>
      <c r="AV22" s="13"/>
      <c r="AW22" s="191"/>
      <c r="AX22" s="13"/>
      <c r="AY22" s="191"/>
      <c r="AZ22" s="13"/>
      <c r="BA22" s="191"/>
      <c r="BB22" s="13"/>
      <c r="BC22" s="191"/>
    </row>
    <row r="23" spans="1:55" s="20" customFormat="1" ht="12.75" customHeight="1">
      <c r="A23" s="445" t="s">
        <v>5008</v>
      </c>
      <c r="B23" s="445" t="s">
        <v>5006</v>
      </c>
      <c r="C23" s="445" t="s">
        <v>5007</v>
      </c>
      <c r="D23" s="13">
        <f t="shared" si="0"/>
        <v>3594.73</v>
      </c>
      <c r="E23" s="191">
        <f t="shared" si="1"/>
        <v>9.8903169678946714</v>
      </c>
      <c r="F23" s="13">
        <v>2667.2568000000001</v>
      </c>
      <c r="G23" s="191">
        <v>10.4781306288168</v>
      </c>
      <c r="H23" s="13">
        <v>2696.107</v>
      </c>
      <c r="I23" s="191">
        <v>10.4912239236054</v>
      </c>
      <c r="J23" s="13">
        <v>2777.9973999999997</v>
      </c>
      <c r="K23" s="191">
        <v>10.4613192539345</v>
      </c>
      <c r="L23" s="13">
        <v>2817.7308000000003</v>
      </c>
      <c r="M23" s="191">
        <v>10.441855634328201</v>
      </c>
      <c r="N23" s="13">
        <v>2915.2121999999999</v>
      </c>
      <c r="O23" s="191">
        <v>10.400249789020499</v>
      </c>
      <c r="P23" s="13">
        <v>2985.0156999999999</v>
      </c>
      <c r="Q23" s="191">
        <v>10.365632990472999</v>
      </c>
      <c r="R23" s="13">
        <v>3038.0180999999998</v>
      </c>
      <c r="S23" s="191">
        <v>10.307164549151301</v>
      </c>
      <c r="T23" s="13">
        <v>3156.3463000000002</v>
      </c>
      <c r="U23" s="191">
        <v>10.271508748580599</v>
      </c>
      <c r="V23" s="13">
        <v>3243.0039000000002</v>
      </c>
      <c r="W23" s="191">
        <v>10.215912362917599</v>
      </c>
      <c r="X23" s="13">
        <v>3190.4485</v>
      </c>
      <c r="Y23" s="191">
        <v>10.211373451412902</v>
      </c>
      <c r="Z23" s="13">
        <v>3511.7157999999999</v>
      </c>
      <c r="AA23" s="191">
        <v>9.9597640717395208</v>
      </c>
      <c r="AB23" s="13">
        <v>3594.73</v>
      </c>
      <c r="AC23" s="191">
        <v>9.8903169678946714</v>
      </c>
      <c r="AD23" s="13"/>
      <c r="AE23" s="191"/>
      <c r="AF23" s="13">
        <v>3557.8648000000003</v>
      </c>
      <c r="AG23" s="191">
        <v>9.8710927273009403</v>
      </c>
      <c r="AH23" s="13">
        <v>3048.1128000000003</v>
      </c>
      <c r="AI23" s="191">
        <v>9.7077465538676897</v>
      </c>
      <c r="AJ23" s="13">
        <v>3102.1592000000001</v>
      </c>
      <c r="AK23" s="191">
        <v>9.9924639509152193</v>
      </c>
      <c r="AL23" s="13">
        <v>3266.3393000000001</v>
      </c>
      <c r="AM23" s="191">
        <v>9.6985782447647093</v>
      </c>
      <c r="AN23" s="13">
        <v>3287.9034000000001</v>
      </c>
      <c r="AO23" s="191">
        <v>9.7577898350054895</v>
      </c>
      <c r="AP23" s="13"/>
      <c r="AQ23" s="191"/>
      <c r="AR23" s="13"/>
      <c r="AS23" s="191"/>
      <c r="AT23" s="13"/>
      <c r="AU23" s="191"/>
      <c r="AV23" s="13"/>
      <c r="AW23" s="191"/>
      <c r="AX23" s="13"/>
      <c r="AY23" s="191"/>
      <c r="AZ23" s="13"/>
      <c r="BA23" s="191"/>
      <c r="BB23" s="13"/>
      <c r="BC23" s="191"/>
    </row>
    <row r="24" spans="1:55" s="20" customFormat="1" ht="12.75" customHeight="1">
      <c r="A24" s="445" t="s">
        <v>990</v>
      </c>
      <c r="B24" s="445" t="s">
        <v>209</v>
      </c>
      <c r="C24" s="445" t="s">
        <v>991</v>
      </c>
      <c r="D24" s="13">
        <f t="shared" si="0"/>
        <v>6679.0968000000003</v>
      </c>
      <c r="E24" s="191">
        <f t="shared" si="1"/>
        <v>9.5209429816917801</v>
      </c>
      <c r="F24" s="13">
        <v>5728.6211000000003</v>
      </c>
      <c r="G24" s="191">
        <v>10.4751170996455</v>
      </c>
      <c r="H24" s="13">
        <v>5666.335</v>
      </c>
      <c r="I24" s="191">
        <v>10.312350607756199</v>
      </c>
      <c r="J24" s="13">
        <v>5982.6352999999999</v>
      </c>
      <c r="K24" s="191">
        <v>10.2177672642021</v>
      </c>
      <c r="L24" s="13">
        <v>6247.9524000000001</v>
      </c>
      <c r="M24" s="191">
        <v>10.1374240728851</v>
      </c>
      <c r="N24" s="13">
        <v>6334.6358</v>
      </c>
      <c r="O24" s="191">
        <v>10.095479802958799</v>
      </c>
      <c r="P24" s="13">
        <v>6478.9924000000001</v>
      </c>
      <c r="Q24" s="191">
        <v>9.9732413654320702</v>
      </c>
      <c r="R24" s="13">
        <v>6470.5252</v>
      </c>
      <c r="S24" s="191">
        <v>9.9533211705905984</v>
      </c>
      <c r="T24" s="13">
        <v>6662.7501000000002</v>
      </c>
      <c r="U24" s="191">
        <v>9.8542879924312299</v>
      </c>
      <c r="V24" s="13">
        <v>6682.2173000000003</v>
      </c>
      <c r="W24" s="191">
        <v>9.8590897590235489</v>
      </c>
      <c r="X24" s="13">
        <v>6639.0488000000005</v>
      </c>
      <c r="Y24" s="191">
        <v>9.7870498207514292</v>
      </c>
      <c r="Z24" s="13">
        <v>6846.2697000000007</v>
      </c>
      <c r="AA24" s="191">
        <v>9.6410713752629409</v>
      </c>
      <c r="AB24" s="13">
        <v>6679.0968000000003</v>
      </c>
      <c r="AC24" s="191">
        <v>9.5209429816917801</v>
      </c>
      <c r="AD24" s="13"/>
      <c r="AE24" s="191"/>
      <c r="AF24" s="13">
        <v>6616.0017000000007</v>
      </c>
      <c r="AG24" s="191">
        <v>9.4873620505569107</v>
      </c>
      <c r="AH24" s="13">
        <v>7077.3950999999997</v>
      </c>
      <c r="AI24" s="191">
        <v>9.5551057850366394</v>
      </c>
      <c r="AJ24" s="13">
        <v>7361.5151999999998</v>
      </c>
      <c r="AK24" s="191">
        <v>9.5354584667569497</v>
      </c>
      <c r="AL24" s="13">
        <v>7382.8480000000009</v>
      </c>
      <c r="AM24" s="191">
        <v>9.5257784196559392</v>
      </c>
      <c r="AN24" s="13">
        <v>7561.4260000000013</v>
      </c>
      <c r="AO24" s="191">
        <v>9.4952084063244211</v>
      </c>
      <c r="AP24" s="13"/>
      <c r="AQ24" s="191"/>
      <c r="AR24" s="13"/>
      <c r="AS24" s="191"/>
      <c r="AT24" s="13"/>
      <c r="AU24" s="191"/>
      <c r="AV24" s="13"/>
      <c r="AW24" s="191"/>
      <c r="AX24" s="13"/>
      <c r="AY24" s="191"/>
      <c r="AZ24" s="13"/>
      <c r="BA24" s="191"/>
      <c r="BB24" s="13"/>
      <c r="BC24" s="191"/>
    </row>
    <row r="25" spans="1:55" s="27" customFormat="1" ht="12.75" customHeight="1">
      <c r="A25" s="1225" t="s">
        <v>4671</v>
      </c>
      <c r="B25" s="1225" t="s">
        <v>233</v>
      </c>
      <c r="C25" s="1225" t="s">
        <v>724</v>
      </c>
      <c r="D25" s="61"/>
      <c r="E25" s="871"/>
      <c r="F25" s="61"/>
      <c r="G25" s="871"/>
      <c r="H25" s="61"/>
      <c r="I25" s="871"/>
      <c r="J25" s="61"/>
      <c r="K25" s="871"/>
      <c r="L25" s="61"/>
      <c r="M25" s="871"/>
      <c r="N25" s="61"/>
      <c r="O25" s="871"/>
      <c r="P25" s="61"/>
      <c r="Q25" s="871"/>
      <c r="R25" s="61"/>
      <c r="S25" s="871"/>
      <c r="T25" s="61"/>
      <c r="U25" s="871"/>
      <c r="V25" s="61"/>
      <c r="W25" s="871"/>
      <c r="X25" s="61"/>
      <c r="Y25" s="871"/>
      <c r="Z25" s="61"/>
      <c r="AA25" s="871"/>
      <c r="AB25" s="61"/>
      <c r="AC25" s="871"/>
      <c r="AD25" s="61"/>
      <c r="AE25" s="871"/>
      <c r="AF25" s="61"/>
      <c r="AG25" s="871"/>
      <c r="AH25" s="61"/>
      <c r="AI25" s="871"/>
      <c r="AJ25" s="61"/>
      <c r="AK25" s="871"/>
      <c r="AL25" s="61"/>
      <c r="AM25" s="871"/>
      <c r="AN25" s="61"/>
      <c r="AO25" s="871"/>
      <c r="AP25" s="61"/>
      <c r="AQ25" s="871"/>
      <c r="AR25" s="61"/>
      <c r="AS25" s="871"/>
      <c r="AT25" s="61"/>
      <c r="AU25" s="871"/>
      <c r="AV25" s="61"/>
      <c r="AW25" s="871"/>
      <c r="AX25" s="61"/>
      <c r="AY25" s="871"/>
      <c r="AZ25" s="61"/>
      <c r="BA25" s="871"/>
      <c r="BB25" s="61"/>
      <c r="BC25" s="871"/>
    </row>
    <row r="26" spans="1:55" s="27" customFormat="1" ht="12.75" customHeight="1">
      <c r="A26" s="1226" t="s">
        <v>962</v>
      </c>
      <c r="B26" s="1226" t="s">
        <v>197</v>
      </c>
      <c r="C26" s="1226" t="s">
        <v>963</v>
      </c>
      <c r="D26" s="61">
        <f t="shared" ref="D26:D89" si="2">AB26</f>
        <v>461.31990000000008</v>
      </c>
      <c r="E26" s="871">
        <f t="shared" ref="E26:E89" si="3">AC26</f>
        <v>8.9597617705197603</v>
      </c>
      <c r="F26" s="61">
        <v>833.7175000000002</v>
      </c>
      <c r="G26" s="871">
        <v>9.9283720612797488</v>
      </c>
      <c r="H26" s="61">
        <v>493.38019999999995</v>
      </c>
      <c r="I26" s="871">
        <v>10.603198156310301</v>
      </c>
      <c r="J26" s="61">
        <v>527.15539999999999</v>
      </c>
      <c r="K26" s="871">
        <v>10.636991039074999</v>
      </c>
      <c r="L26" s="61">
        <v>364.16120000000001</v>
      </c>
      <c r="M26" s="871">
        <v>10.0012507839935</v>
      </c>
      <c r="N26" s="61">
        <v>518.82990000000007</v>
      </c>
      <c r="O26" s="871">
        <v>8.7236952746940801</v>
      </c>
      <c r="P26" s="61">
        <v>483.91830000000004</v>
      </c>
      <c r="Q26" s="871">
        <v>8.9567973891460593</v>
      </c>
      <c r="R26" s="61">
        <v>490.81720000000001</v>
      </c>
      <c r="S26" s="871">
        <v>8.8923259840934694</v>
      </c>
      <c r="T26" s="61">
        <v>565.81700000000001</v>
      </c>
      <c r="U26" s="871">
        <v>9.0355110380211308</v>
      </c>
      <c r="V26" s="61">
        <v>490.90390000000002</v>
      </c>
      <c r="W26" s="871">
        <v>9.1928010186922489</v>
      </c>
      <c r="X26" s="61">
        <v>529.89510000000007</v>
      </c>
      <c r="Y26" s="871">
        <v>9.6422279994663107</v>
      </c>
      <c r="Z26" s="61">
        <v>561.36850000000004</v>
      </c>
      <c r="AA26" s="871">
        <v>9.445631826509679</v>
      </c>
      <c r="AB26" s="61">
        <v>461.31990000000008</v>
      </c>
      <c r="AC26" s="871">
        <v>8.9597617705197603</v>
      </c>
      <c r="AD26" s="61"/>
      <c r="AE26" s="871"/>
      <c r="AF26" s="61">
        <v>536.37180000000001</v>
      </c>
      <c r="AG26" s="871">
        <v>8.6027207004544195</v>
      </c>
      <c r="AH26" s="61">
        <v>634.87250000000006</v>
      </c>
      <c r="AI26" s="871">
        <v>8.2981498300839913</v>
      </c>
      <c r="AJ26" s="61">
        <v>547.21590000000003</v>
      </c>
      <c r="AK26" s="871">
        <v>8.6692423520588502</v>
      </c>
      <c r="AL26" s="61">
        <v>717.68340000000001</v>
      </c>
      <c r="AM26" s="871">
        <v>8.5965866745698705</v>
      </c>
      <c r="AN26" s="61">
        <v>594.57260000000008</v>
      </c>
      <c r="AO26" s="871">
        <v>7.3031601775796595</v>
      </c>
      <c r="AP26" s="61"/>
      <c r="AQ26" s="871"/>
      <c r="AR26" s="61"/>
      <c r="AS26" s="871"/>
      <c r="AT26" s="61"/>
      <c r="AU26" s="871"/>
      <c r="AV26" s="61"/>
      <c r="AW26" s="871"/>
      <c r="AX26" s="61"/>
      <c r="AY26" s="871"/>
      <c r="AZ26" s="61"/>
      <c r="BA26" s="871"/>
      <c r="BB26" s="61"/>
      <c r="BC26" s="871"/>
    </row>
    <row r="27" spans="1:55" s="20" customFormat="1" ht="12.75" customHeight="1">
      <c r="A27" s="1227" t="s">
        <v>976</v>
      </c>
      <c r="B27" s="1227" t="s">
        <v>204</v>
      </c>
      <c r="C27" s="1227" t="s">
        <v>977</v>
      </c>
      <c r="D27" s="13">
        <f t="shared" si="2"/>
        <v>1.2314000000000001</v>
      </c>
      <c r="E27" s="191">
        <f t="shared" si="3"/>
        <v>16.8439987006659</v>
      </c>
      <c r="F27" s="13">
        <v>1.8386000000000002</v>
      </c>
      <c r="G27" s="191">
        <v>15.6016692048298</v>
      </c>
      <c r="H27" s="13">
        <v>2.3107000000000002</v>
      </c>
      <c r="I27" s="191">
        <v>16.7644003981477</v>
      </c>
      <c r="J27" s="13">
        <v>2.4317000000000002</v>
      </c>
      <c r="K27" s="191">
        <v>16.1397787556031</v>
      </c>
      <c r="L27" s="13">
        <v>2.077</v>
      </c>
      <c r="M27" s="191">
        <v>17.2762903225806</v>
      </c>
      <c r="N27" s="13">
        <v>3.5589</v>
      </c>
      <c r="O27" s="191">
        <v>15.633673326027701</v>
      </c>
      <c r="P27" s="13">
        <v>2.0167999999999999</v>
      </c>
      <c r="Q27" s="191">
        <v>16.503917096390296</v>
      </c>
      <c r="R27" s="13">
        <v>3.8143000000000002</v>
      </c>
      <c r="S27" s="191">
        <v>17.135280392208298</v>
      </c>
      <c r="T27" s="13">
        <v>18.9907</v>
      </c>
      <c r="U27" s="191">
        <v>12.3961485358623</v>
      </c>
      <c r="V27" s="13">
        <v>6.4023000000000003</v>
      </c>
      <c r="W27" s="191">
        <v>15.881384814832199</v>
      </c>
      <c r="X27" s="13">
        <v>4.6894</v>
      </c>
      <c r="Y27" s="191">
        <v>12.9427813792809</v>
      </c>
      <c r="Z27" s="13">
        <v>6.5876000000000001</v>
      </c>
      <c r="AA27" s="191">
        <v>14.576793672961298</v>
      </c>
      <c r="AB27" s="13">
        <v>1.2314000000000001</v>
      </c>
      <c r="AC27" s="191">
        <v>16.8439987006659</v>
      </c>
      <c r="AD27" s="13"/>
      <c r="AE27" s="191"/>
      <c r="AF27" s="13">
        <v>1.4469000000000001</v>
      </c>
      <c r="AG27" s="191">
        <v>15.901596516690899</v>
      </c>
      <c r="AH27" s="13">
        <v>2.1508000000000003</v>
      </c>
      <c r="AI27" s="191">
        <v>14.688722335874999</v>
      </c>
      <c r="AJ27" s="13">
        <v>1.3366999999999998</v>
      </c>
      <c r="AK27" s="191">
        <v>15.938324979426898</v>
      </c>
      <c r="AL27" s="13">
        <v>13.1777</v>
      </c>
      <c r="AM27" s="191">
        <v>8.0790555256228309</v>
      </c>
      <c r="AN27" s="13">
        <v>30.921900000000001</v>
      </c>
      <c r="AO27" s="191">
        <v>3.29840252377765</v>
      </c>
      <c r="AP27" s="13"/>
      <c r="AQ27" s="191"/>
      <c r="AR27" s="13"/>
      <c r="AS27" s="191"/>
      <c r="AT27" s="13"/>
      <c r="AU27" s="191"/>
      <c r="AV27" s="13"/>
      <c r="AW27" s="191"/>
      <c r="AX27" s="13"/>
      <c r="AY27" s="191"/>
      <c r="AZ27" s="13"/>
      <c r="BA27" s="191"/>
      <c r="BB27" s="13"/>
      <c r="BC27" s="191"/>
    </row>
    <row r="28" spans="1:55" s="20" customFormat="1" ht="12.75" customHeight="1">
      <c r="A28" s="1228" t="s">
        <v>978</v>
      </c>
      <c r="B28" s="1228" t="s">
        <v>125</v>
      </c>
      <c r="C28" s="1228" t="s">
        <v>939</v>
      </c>
      <c r="D28" s="13">
        <f t="shared" si="2"/>
        <v>131.1326</v>
      </c>
      <c r="E28" s="191">
        <f t="shared" si="3"/>
        <v>8.0326242292153101</v>
      </c>
      <c r="F28" s="13">
        <v>2.0367000000000002</v>
      </c>
      <c r="G28" s="191">
        <v>17.4663789463348</v>
      </c>
      <c r="H28" s="13">
        <v>7.7617999999999991</v>
      </c>
      <c r="I28" s="191">
        <v>13.243910175474801</v>
      </c>
      <c r="J28" s="13">
        <v>0.98820000000000008</v>
      </c>
      <c r="K28" s="191">
        <v>8.8229629629629596</v>
      </c>
      <c r="L28" s="13">
        <v>8.3505000000000003</v>
      </c>
      <c r="M28" s="191">
        <v>8.535756781031079</v>
      </c>
      <c r="N28" s="13">
        <v>103.00050000000002</v>
      </c>
      <c r="O28" s="191">
        <v>8.1427871709360602</v>
      </c>
      <c r="P28" s="13">
        <v>123.96890000000002</v>
      </c>
      <c r="Q28" s="191">
        <v>8.0378068854365896</v>
      </c>
      <c r="R28" s="13">
        <v>122.3532</v>
      </c>
      <c r="S28" s="191">
        <v>8.0475756580130309</v>
      </c>
      <c r="T28" s="13">
        <v>116.62180000000001</v>
      </c>
      <c r="U28" s="191">
        <v>8.0447627030280806</v>
      </c>
      <c r="V28" s="13">
        <v>117.59360000000001</v>
      </c>
      <c r="W28" s="191">
        <v>8.0035133119489501</v>
      </c>
      <c r="X28" s="13">
        <v>137.2681</v>
      </c>
      <c r="Y28" s="191">
        <v>8.1069334244445699</v>
      </c>
      <c r="Z28" s="13">
        <v>134.39400000000001</v>
      </c>
      <c r="AA28" s="191">
        <v>8.07553478577913</v>
      </c>
      <c r="AB28" s="13">
        <v>131.1326</v>
      </c>
      <c r="AC28" s="191">
        <v>8.0326242292153101</v>
      </c>
      <c r="AD28" s="13"/>
      <c r="AE28" s="191"/>
      <c r="AF28" s="13">
        <v>138.7653</v>
      </c>
      <c r="AG28" s="191">
        <v>8.0832765828344701</v>
      </c>
      <c r="AH28" s="13">
        <v>3.4800999999999997</v>
      </c>
      <c r="AI28" s="191">
        <v>10.582037585126903</v>
      </c>
      <c r="AJ28" s="13">
        <v>151.30070000000001</v>
      </c>
      <c r="AK28" s="191">
        <v>7.7123946683657092</v>
      </c>
      <c r="AL28" s="13">
        <v>1.3793</v>
      </c>
      <c r="AM28" s="191">
        <v>7.4709867324004895</v>
      </c>
      <c r="AN28" s="13">
        <v>140.33680000000001</v>
      </c>
      <c r="AO28" s="191">
        <v>8.0514539664578404</v>
      </c>
      <c r="AP28" s="13"/>
      <c r="AQ28" s="191"/>
      <c r="AR28" s="13"/>
      <c r="AS28" s="191"/>
      <c r="AT28" s="13"/>
      <c r="AU28" s="191"/>
      <c r="AV28" s="13"/>
      <c r="AW28" s="191"/>
      <c r="AX28" s="13"/>
      <c r="AY28" s="191"/>
      <c r="AZ28" s="13"/>
      <c r="BA28" s="191"/>
      <c r="BB28" s="13"/>
      <c r="BC28" s="191"/>
    </row>
    <row r="29" spans="1:55" s="20" customFormat="1" ht="12.75" customHeight="1">
      <c r="A29" s="1227" t="s">
        <v>4909</v>
      </c>
      <c r="B29" s="1227" t="s">
        <v>4909</v>
      </c>
      <c r="C29" s="1227" t="s">
        <v>4911</v>
      </c>
      <c r="D29" s="13">
        <f t="shared" si="2"/>
        <v>0.26890000000000003</v>
      </c>
      <c r="E29" s="191">
        <f t="shared" si="3"/>
        <v>19.886600966902197</v>
      </c>
      <c r="F29" s="13">
        <v>1.9741000000000002</v>
      </c>
      <c r="G29" s="191">
        <v>16.714546375563501</v>
      </c>
      <c r="H29" s="13">
        <v>0.55830000000000002</v>
      </c>
      <c r="I29" s="191">
        <v>19.542342826437398</v>
      </c>
      <c r="J29" s="13">
        <v>0.5252</v>
      </c>
      <c r="K29" s="191">
        <v>19.682482863671002</v>
      </c>
      <c r="L29" s="13">
        <v>0.54710000000000003</v>
      </c>
      <c r="M29" s="191">
        <v>16.617876073843899</v>
      </c>
      <c r="N29" s="13">
        <v>0.69389999999999996</v>
      </c>
      <c r="O29" s="191">
        <v>16.9842066580199</v>
      </c>
      <c r="P29" s="13">
        <v>0.40650000000000008</v>
      </c>
      <c r="Q29" s="191">
        <v>19.4662410824108</v>
      </c>
      <c r="R29" s="13">
        <v>0.7641</v>
      </c>
      <c r="S29" s="191">
        <v>19.2322784975789</v>
      </c>
      <c r="T29" s="13">
        <v>1.3940000000000001</v>
      </c>
      <c r="U29" s="191">
        <v>11.151520803443299</v>
      </c>
      <c r="V29" s="13">
        <v>6.5000000000000002E-2</v>
      </c>
      <c r="W29" s="191">
        <v>11.9739076923077</v>
      </c>
      <c r="X29" s="13">
        <v>0.49950000000000006</v>
      </c>
      <c r="Y29" s="191">
        <v>19.401833833833802</v>
      </c>
      <c r="Z29" s="13">
        <v>0.49579999999999996</v>
      </c>
      <c r="AA29" s="191">
        <v>15.993444937474798</v>
      </c>
      <c r="AB29" s="13">
        <v>0.26890000000000003</v>
      </c>
      <c r="AC29" s="191">
        <v>19.886600966902197</v>
      </c>
      <c r="AD29" s="13"/>
      <c r="AE29" s="191"/>
      <c r="AF29" s="13">
        <v>0.50580000000000003</v>
      </c>
      <c r="AG29" s="191">
        <v>15.250678133649698</v>
      </c>
      <c r="AH29" s="13">
        <v>0.72699999999999998</v>
      </c>
      <c r="AI29" s="191">
        <v>15.5448500687758</v>
      </c>
      <c r="AJ29" s="13">
        <v>0.54270000000000007</v>
      </c>
      <c r="AK29" s="191">
        <v>5.00718629076838</v>
      </c>
      <c r="AL29" s="13">
        <v>0.50470000000000004</v>
      </c>
      <c r="AM29" s="191">
        <v>16.395482464830597</v>
      </c>
      <c r="AN29" s="13">
        <v>1.0371000000000001</v>
      </c>
      <c r="AO29" s="191">
        <v>9.5177764921415502</v>
      </c>
      <c r="AP29" s="13"/>
      <c r="AQ29" s="191"/>
      <c r="AR29" s="13"/>
      <c r="AS29" s="191"/>
      <c r="AT29" s="13"/>
      <c r="AU29" s="191"/>
      <c r="AV29" s="13"/>
      <c r="AW29" s="191"/>
      <c r="AX29" s="13"/>
      <c r="AY29" s="191"/>
      <c r="AZ29" s="13"/>
      <c r="BA29" s="191"/>
      <c r="BB29" s="13"/>
      <c r="BC29" s="191"/>
    </row>
    <row r="30" spans="1:55" s="20" customFormat="1" ht="12.75" customHeight="1">
      <c r="A30" s="1227" t="s">
        <v>4910</v>
      </c>
      <c r="B30" s="1227" t="s">
        <v>103</v>
      </c>
      <c r="C30" s="1227" t="s">
        <v>5005</v>
      </c>
      <c r="D30" s="13" t="str">
        <f t="shared" si="2"/>
        <v>-</v>
      </c>
      <c r="E30" s="191" t="str">
        <f t="shared" si="3"/>
        <v>-</v>
      </c>
      <c r="F30" s="13" t="s">
        <v>11</v>
      </c>
      <c r="G30" s="13" t="s">
        <v>11</v>
      </c>
      <c r="H30" s="13" t="s">
        <v>11</v>
      </c>
      <c r="I30" s="13" t="s">
        <v>11</v>
      </c>
      <c r="J30" s="13" t="s">
        <v>11</v>
      </c>
      <c r="K30" s="13" t="s">
        <v>11</v>
      </c>
      <c r="L30" s="13" t="s">
        <v>11</v>
      </c>
      <c r="M30" s="13" t="s">
        <v>11</v>
      </c>
      <c r="N30" s="13" t="s">
        <v>11</v>
      </c>
      <c r="O30" s="13" t="s">
        <v>11</v>
      </c>
      <c r="P30" s="13" t="s">
        <v>11</v>
      </c>
      <c r="Q30" s="13" t="s">
        <v>11</v>
      </c>
      <c r="R30" s="13" t="s">
        <v>11</v>
      </c>
      <c r="S30" s="13" t="s">
        <v>11</v>
      </c>
      <c r="T30" s="13" t="s">
        <v>11</v>
      </c>
      <c r="U30" s="13" t="s">
        <v>11</v>
      </c>
      <c r="V30" s="13" t="s">
        <v>11</v>
      </c>
      <c r="W30" s="13" t="s">
        <v>11</v>
      </c>
      <c r="X30" s="13" t="s">
        <v>11</v>
      </c>
      <c r="Y30" s="13" t="s">
        <v>11</v>
      </c>
      <c r="Z30" s="13" t="s">
        <v>11</v>
      </c>
      <c r="AA30" s="13" t="s">
        <v>11</v>
      </c>
      <c r="AB30" s="13" t="s">
        <v>11</v>
      </c>
      <c r="AC30" s="13" t="s">
        <v>11</v>
      </c>
      <c r="AD30" s="13"/>
      <c r="AE30" s="191"/>
      <c r="AF30" s="13" t="s">
        <v>11</v>
      </c>
      <c r="AG30" s="191" t="s">
        <v>11</v>
      </c>
      <c r="AH30" s="13" t="s">
        <v>11</v>
      </c>
      <c r="AI30" s="191" t="s">
        <v>11</v>
      </c>
      <c r="AJ30" s="191" t="s">
        <v>11</v>
      </c>
      <c r="AK30" s="191" t="s">
        <v>11</v>
      </c>
      <c r="AL30" s="191" t="s">
        <v>11</v>
      </c>
      <c r="AM30" s="191" t="s">
        <v>11</v>
      </c>
      <c r="AN30" s="191" t="s">
        <v>11</v>
      </c>
      <c r="AO30" s="191" t="s">
        <v>11</v>
      </c>
      <c r="AP30" s="13"/>
      <c r="AQ30" s="191"/>
      <c r="AR30" s="13"/>
      <c r="AS30" s="191"/>
      <c r="AT30" s="13"/>
      <c r="AU30" s="191"/>
      <c r="AV30" s="13"/>
      <c r="AW30" s="191"/>
      <c r="AX30" s="13"/>
      <c r="AY30" s="191"/>
      <c r="AZ30" s="13"/>
      <c r="BA30" s="191"/>
      <c r="BB30" s="191"/>
      <c r="BC30" s="191"/>
    </row>
    <row r="31" spans="1:55" s="20" customFormat="1" ht="12.75" customHeight="1">
      <c r="A31" s="1227" t="s">
        <v>980</v>
      </c>
      <c r="B31" s="1227" t="s">
        <v>205</v>
      </c>
      <c r="C31" s="1227" t="s">
        <v>981</v>
      </c>
      <c r="D31" s="13">
        <f t="shared" si="2"/>
        <v>311.01600000000002</v>
      </c>
      <c r="E31" s="191">
        <f t="shared" si="3"/>
        <v>9.1173814401831397</v>
      </c>
      <c r="F31" s="13">
        <v>804.78790000000004</v>
      </c>
      <c r="G31" s="191">
        <v>9.7982025885329502</v>
      </c>
      <c r="H31" s="13">
        <v>460.98009999999999</v>
      </c>
      <c r="I31" s="191">
        <v>10.421163061051899</v>
      </c>
      <c r="J31" s="13">
        <v>508.88170000000008</v>
      </c>
      <c r="K31" s="191">
        <v>10.578986145503</v>
      </c>
      <c r="L31" s="13">
        <v>321.12990000000002</v>
      </c>
      <c r="M31" s="191">
        <v>9.6236850072198212</v>
      </c>
      <c r="N31" s="13">
        <v>392.22810000000004</v>
      </c>
      <c r="O31" s="191">
        <v>8.63514615602503</v>
      </c>
      <c r="P31" s="13">
        <v>323.60910000000001</v>
      </c>
      <c r="Q31" s="191">
        <v>9.3231363116797397</v>
      </c>
      <c r="R31" s="13">
        <v>324.72820000000002</v>
      </c>
      <c r="S31" s="191">
        <v>8.9521988173493998</v>
      </c>
      <c r="T31" s="13">
        <v>398.56970000000001</v>
      </c>
      <c r="U31" s="191">
        <v>9.3004496478282199</v>
      </c>
      <c r="V31" s="13">
        <v>339.06960000000004</v>
      </c>
      <c r="W31" s="191">
        <v>9.64216573824371</v>
      </c>
      <c r="X31" s="13">
        <v>361.41039999999998</v>
      </c>
      <c r="Y31" s="191">
        <v>10.290401371958302</v>
      </c>
      <c r="Z31" s="13">
        <v>393.72430000000003</v>
      </c>
      <c r="AA31" s="191">
        <v>9.9399799351983091</v>
      </c>
      <c r="AB31" s="13">
        <v>311.01600000000002</v>
      </c>
      <c r="AC31" s="191">
        <v>9.1173814401831397</v>
      </c>
      <c r="AD31" s="13"/>
      <c r="AE31" s="191"/>
      <c r="AF31" s="13">
        <v>382.04730000000001</v>
      </c>
      <c r="AG31" s="191">
        <v>8.68790876417658</v>
      </c>
      <c r="AH31" s="13">
        <v>613.65629999999999</v>
      </c>
      <c r="AI31" s="191">
        <v>8.1636215011562694</v>
      </c>
      <c r="AJ31" s="13">
        <v>373.13940000000002</v>
      </c>
      <c r="AK31" s="191">
        <v>8.8582912766649695</v>
      </c>
      <c r="AL31" s="13">
        <v>660.7586</v>
      </c>
      <c r="AM31" s="191">
        <v>8.3292203249416694</v>
      </c>
      <c r="AN31" s="13">
        <v>306.91910000000001</v>
      </c>
      <c r="AO31" s="191">
        <v>7.0649706942317998</v>
      </c>
      <c r="AP31" s="13"/>
      <c r="AQ31" s="191"/>
      <c r="AR31" s="13"/>
      <c r="AS31" s="191"/>
      <c r="AT31" s="13"/>
      <c r="AU31" s="191"/>
      <c r="AV31" s="13"/>
      <c r="AW31" s="191"/>
      <c r="AX31" s="13"/>
      <c r="AY31" s="191"/>
      <c r="AZ31" s="13"/>
      <c r="BA31" s="191"/>
      <c r="BB31" s="13"/>
      <c r="BC31" s="191"/>
    </row>
    <row r="32" spans="1:55" s="20" customFormat="1" ht="12.75" customHeight="1">
      <c r="A32" s="1227" t="s">
        <v>982</v>
      </c>
      <c r="B32" s="1227" t="s">
        <v>206</v>
      </c>
      <c r="C32" s="1227" t="s">
        <v>983</v>
      </c>
      <c r="D32" s="13" t="str">
        <f t="shared" si="2"/>
        <v>-</v>
      </c>
      <c r="E32" s="191" t="str">
        <f t="shared" si="3"/>
        <v>-</v>
      </c>
      <c r="F32" s="13" t="s">
        <v>11</v>
      </c>
      <c r="G32" s="13" t="s">
        <v>11</v>
      </c>
      <c r="H32" s="13" t="s">
        <v>11</v>
      </c>
      <c r="I32" s="13" t="s">
        <v>11</v>
      </c>
      <c r="J32" s="13">
        <v>2.5600000000000001E-2</v>
      </c>
      <c r="K32" s="191">
        <v>22.01</v>
      </c>
      <c r="L32" s="13" t="s">
        <v>11</v>
      </c>
      <c r="M32" s="13" t="s">
        <v>11</v>
      </c>
      <c r="N32" s="13" t="s">
        <v>11</v>
      </c>
      <c r="O32" s="13" t="s">
        <v>11</v>
      </c>
      <c r="P32" s="13" t="s">
        <v>11</v>
      </c>
      <c r="Q32" s="13" t="s">
        <v>11</v>
      </c>
      <c r="R32" s="13" t="s">
        <v>11</v>
      </c>
      <c r="S32" s="13" t="s">
        <v>11</v>
      </c>
      <c r="T32" s="13" t="s">
        <v>11</v>
      </c>
      <c r="U32" s="13" t="s">
        <v>11</v>
      </c>
      <c r="V32" s="13" t="s">
        <v>11</v>
      </c>
      <c r="W32" s="13" t="s">
        <v>11</v>
      </c>
      <c r="X32" s="13" t="s">
        <v>11</v>
      </c>
      <c r="Y32" s="13" t="s">
        <v>11</v>
      </c>
      <c r="Z32" s="13" t="s">
        <v>11</v>
      </c>
      <c r="AA32" s="13" t="s">
        <v>11</v>
      </c>
      <c r="AB32" s="13" t="s">
        <v>11</v>
      </c>
      <c r="AC32" s="13" t="s">
        <v>11</v>
      </c>
      <c r="AD32" s="13"/>
      <c r="AE32" s="191"/>
      <c r="AF32" s="13" t="s">
        <v>11</v>
      </c>
      <c r="AG32" s="13" t="s">
        <v>11</v>
      </c>
      <c r="AH32" s="13">
        <v>0.1061</v>
      </c>
      <c r="AI32" s="191">
        <v>16</v>
      </c>
      <c r="AJ32" s="13" t="s">
        <v>11</v>
      </c>
      <c r="AK32" s="13" t="s">
        <v>11</v>
      </c>
      <c r="AL32" s="13" t="s">
        <v>11</v>
      </c>
      <c r="AM32" s="191" t="s">
        <v>11</v>
      </c>
      <c r="AN32" s="191" t="s">
        <v>11</v>
      </c>
      <c r="AO32" s="191" t="s">
        <v>11</v>
      </c>
      <c r="AP32" s="13"/>
      <c r="AQ32" s="191"/>
      <c r="AR32" s="13"/>
      <c r="AS32" s="191"/>
      <c r="AT32" s="13"/>
      <c r="AU32" s="191"/>
      <c r="AV32" s="13"/>
      <c r="AW32" s="191"/>
      <c r="AX32" s="13"/>
      <c r="AY32" s="191"/>
      <c r="AZ32" s="13"/>
      <c r="BA32" s="191"/>
      <c r="BB32" s="191"/>
      <c r="BC32" s="191"/>
    </row>
    <row r="33" spans="1:55" s="20" customFormat="1" ht="12.75" customHeight="1">
      <c r="A33" s="1227" t="s">
        <v>984</v>
      </c>
      <c r="B33" s="1227" t="s">
        <v>141</v>
      </c>
      <c r="C33" s="1227" t="s">
        <v>985</v>
      </c>
      <c r="D33" s="13">
        <f t="shared" si="2"/>
        <v>1.7052</v>
      </c>
      <c r="E33" s="191">
        <f t="shared" si="3"/>
        <v>12.297912268355599</v>
      </c>
      <c r="F33" s="13">
        <v>0.62830000000000008</v>
      </c>
      <c r="G33" s="191">
        <v>17.244567881585198</v>
      </c>
      <c r="H33" s="13">
        <v>8.9900000000000008E-2</v>
      </c>
      <c r="I33" s="191">
        <v>21.3624360400445</v>
      </c>
      <c r="J33" s="13">
        <v>0.14330000000000001</v>
      </c>
      <c r="K33" s="191">
        <v>9.6482903000697799</v>
      </c>
      <c r="L33" s="13">
        <v>2.5145</v>
      </c>
      <c r="M33" s="191">
        <v>13.937319944322899</v>
      </c>
      <c r="N33" s="13">
        <v>3.4877000000000002</v>
      </c>
      <c r="O33" s="191">
        <v>14.0374539094532</v>
      </c>
      <c r="P33" s="13">
        <v>1.3631</v>
      </c>
      <c r="Q33" s="191">
        <v>18.232244149365396</v>
      </c>
      <c r="R33" s="13">
        <v>2.3240000000000003</v>
      </c>
      <c r="S33" s="191">
        <v>12.884527538726299</v>
      </c>
      <c r="T33" s="13">
        <v>1.8137999999999999</v>
      </c>
      <c r="U33" s="191">
        <v>13.915437203660799</v>
      </c>
      <c r="V33" s="13">
        <v>5.4725000000000001</v>
      </c>
      <c r="W33" s="191">
        <v>11.860099040657801</v>
      </c>
      <c r="X33" s="13">
        <v>1.3875</v>
      </c>
      <c r="Y33" s="191">
        <v>12.1049369369369</v>
      </c>
      <c r="Z33" s="13">
        <v>2.1509</v>
      </c>
      <c r="AA33" s="191">
        <v>14.4079882839742</v>
      </c>
      <c r="AB33" s="13">
        <v>1.7052</v>
      </c>
      <c r="AC33" s="191">
        <v>12.297912268355599</v>
      </c>
      <c r="AD33" s="13"/>
      <c r="AE33" s="191"/>
      <c r="AF33" s="13">
        <v>1.5141</v>
      </c>
      <c r="AG33" s="191">
        <v>11.466714219668399</v>
      </c>
      <c r="AH33" s="13">
        <v>1.3660000000000003</v>
      </c>
      <c r="AI33" s="191">
        <v>12.168374816983901</v>
      </c>
      <c r="AJ33" s="13">
        <v>4.5056000000000003</v>
      </c>
      <c r="AK33" s="191">
        <v>11.832563920454497</v>
      </c>
      <c r="AL33" s="13">
        <v>12.617799999999999</v>
      </c>
      <c r="AM33" s="191">
        <v>14.730678406695299</v>
      </c>
      <c r="AN33" s="13">
        <v>3.1355</v>
      </c>
      <c r="AO33" s="191">
        <v>14.7531085951204</v>
      </c>
      <c r="AP33" s="13"/>
      <c r="AQ33" s="191"/>
      <c r="AR33" s="13"/>
      <c r="AS33" s="191"/>
      <c r="AT33" s="13"/>
      <c r="AU33" s="191"/>
      <c r="AV33" s="13"/>
      <c r="AW33" s="191"/>
      <c r="AX33" s="13"/>
      <c r="AY33" s="191"/>
      <c r="AZ33" s="13"/>
      <c r="BA33" s="191"/>
      <c r="BB33" s="13"/>
      <c r="BC33" s="191"/>
    </row>
    <row r="34" spans="1:55" s="20" customFormat="1" ht="12.75" customHeight="1">
      <c r="A34" s="1227" t="s">
        <v>986</v>
      </c>
      <c r="B34" s="1227" t="s">
        <v>207</v>
      </c>
      <c r="C34" s="1227" t="s">
        <v>987</v>
      </c>
      <c r="D34" s="13">
        <f t="shared" si="2"/>
        <v>2.6403000000000003</v>
      </c>
      <c r="E34" s="191">
        <f t="shared" si="3"/>
        <v>10.804832784153298</v>
      </c>
      <c r="F34" s="13">
        <v>3.3401000000000001</v>
      </c>
      <c r="G34" s="191">
        <v>11.068500943085501</v>
      </c>
      <c r="H34" s="13">
        <v>3.3831000000000002</v>
      </c>
      <c r="I34" s="191">
        <v>11.34</v>
      </c>
      <c r="J34" s="13">
        <v>4.1038000000000006</v>
      </c>
      <c r="K34" s="191">
        <v>11.467918027194298</v>
      </c>
      <c r="L34" s="13">
        <v>3.6137000000000001</v>
      </c>
      <c r="M34" s="191">
        <v>11.901942884024699</v>
      </c>
      <c r="N34" s="13">
        <v>3.1006</v>
      </c>
      <c r="O34" s="191">
        <v>11.5570534735213</v>
      </c>
      <c r="P34" s="13">
        <v>3.5419</v>
      </c>
      <c r="Q34" s="191">
        <v>11.995511448657499</v>
      </c>
      <c r="R34" s="13">
        <v>5.7463999999999995</v>
      </c>
      <c r="S34" s="191">
        <v>14.1062439092301</v>
      </c>
      <c r="T34" s="13">
        <v>3.0471000000000004</v>
      </c>
      <c r="U34" s="191">
        <v>11.712940172623099</v>
      </c>
      <c r="V34" s="13">
        <v>4.9293000000000005</v>
      </c>
      <c r="W34" s="191">
        <v>9.5034422737508404</v>
      </c>
      <c r="X34" s="13">
        <v>2.9732000000000003</v>
      </c>
      <c r="Y34" s="191">
        <v>10.813567872998799</v>
      </c>
      <c r="Z34" s="13">
        <v>2.8161</v>
      </c>
      <c r="AA34" s="191">
        <v>11.186143957955998</v>
      </c>
      <c r="AB34" s="13">
        <v>2.6403000000000003</v>
      </c>
      <c r="AC34" s="191">
        <v>10.804832784153298</v>
      </c>
      <c r="AD34" s="13"/>
      <c r="AE34" s="191"/>
      <c r="AF34" s="13">
        <v>2.7944</v>
      </c>
      <c r="AG34" s="191">
        <v>10.976145147437698</v>
      </c>
      <c r="AH34" s="13">
        <v>4.4763999999999999</v>
      </c>
      <c r="AI34" s="191">
        <v>12.8324425877938</v>
      </c>
      <c r="AJ34" s="13">
        <v>3.2887</v>
      </c>
      <c r="AK34" s="191">
        <v>11.889448718338599</v>
      </c>
      <c r="AL34" s="13">
        <v>2.7917000000000001</v>
      </c>
      <c r="AM34" s="191">
        <v>11.734462872085098</v>
      </c>
      <c r="AN34" s="13">
        <v>2.3031999999999999</v>
      </c>
      <c r="AO34" s="191">
        <v>11.287295936088899</v>
      </c>
      <c r="AP34" s="13"/>
      <c r="AQ34" s="191"/>
      <c r="AR34" s="13"/>
      <c r="AS34" s="191"/>
      <c r="AT34" s="13"/>
      <c r="AU34" s="191"/>
      <c r="AV34" s="13"/>
      <c r="AW34" s="191"/>
      <c r="AX34" s="13"/>
      <c r="AY34" s="191"/>
      <c r="AZ34" s="13"/>
      <c r="BA34" s="191"/>
      <c r="BB34" s="13"/>
      <c r="BC34" s="191"/>
    </row>
    <row r="35" spans="1:55" s="20" customFormat="1" ht="12.75" customHeight="1">
      <c r="A35" s="1229" t="s">
        <v>988</v>
      </c>
      <c r="B35" s="1229" t="s">
        <v>208</v>
      </c>
      <c r="C35" s="1229" t="s">
        <v>989</v>
      </c>
      <c r="D35" s="13">
        <f t="shared" si="2"/>
        <v>6.4114000000000013</v>
      </c>
      <c r="E35" s="191">
        <f t="shared" si="3"/>
        <v>11.113151729731399</v>
      </c>
      <c r="F35" s="13">
        <v>7.4096000000000002</v>
      </c>
      <c r="G35" s="191">
        <v>12.094704707406601</v>
      </c>
      <c r="H35" s="13">
        <v>8.0236000000000001</v>
      </c>
      <c r="I35" s="191">
        <v>11.3737763597388</v>
      </c>
      <c r="J35" s="13">
        <v>8.4427000000000003</v>
      </c>
      <c r="K35" s="191">
        <v>10.7778947493101</v>
      </c>
      <c r="L35" s="13">
        <v>6.5465</v>
      </c>
      <c r="M35" s="191">
        <v>10.889176353776799</v>
      </c>
      <c r="N35" s="13">
        <v>8.0225000000000009</v>
      </c>
      <c r="O35" s="191">
        <v>10.925952259270797</v>
      </c>
      <c r="P35" s="13">
        <v>6.6275000000000004</v>
      </c>
      <c r="Q35" s="191">
        <v>6.9300387778196901</v>
      </c>
      <c r="R35" s="13">
        <v>8.2432999999999996</v>
      </c>
      <c r="S35" s="191">
        <v>12.4963531595356</v>
      </c>
      <c r="T35" s="13">
        <v>5.8395000000000001</v>
      </c>
      <c r="U35" s="191">
        <v>10.7356795958558</v>
      </c>
      <c r="V35" s="13">
        <v>5.9609000000000005</v>
      </c>
      <c r="W35" s="191">
        <v>10.9373124863695</v>
      </c>
      <c r="X35" s="13">
        <v>9.6805000000000003</v>
      </c>
      <c r="Y35" s="191">
        <v>12.977236609679299</v>
      </c>
      <c r="Z35" s="13">
        <v>8.5762</v>
      </c>
      <c r="AA35" s="191">
        <v>12.38052983839</v>
      </c>
      <c r="AB35" s="13">
        <v>6.4114000000000013</v>
      </c>
      <c r="AC35" s="191">
        <v>11.113151729731399</v>
      </c>
      <c r="AD35" s="13"/>
      <c r="AE35" s="191"/>
      <c r="AF35" s="13">
        <v>5.6240000000000006</v>
      </c>
      <c r="AG35" s="191">
        <v>10.014573257468001</v>
      </c>
      <c r="AH35" s="13">
        <v>6.0565000000000007</v>
      </c>
      <c r="AI35" s="191">
        <v>10.793768843391401</v>
      </c>
      <c r="AJ35" s="13">
        <v>5.9173</v>
      </c>
      <c r="AK35" s="191">
        <v>10.417737650617699</v>
      </c>
      <c r="AL35" s="13">
        <v>6.8050999999999995</v>
      </c>
      <c r="AM35" s="191">
        <v>12.147203420963699</v>
      </c>
      <c r="AN35" s="13">
        <v>9.7607999999999997</v>
      </c>
      <c r="AO35" s="191">
        <v>12.071514732398999</v>
      </c>
      <c r="AP35" s="13"/>
      <c r="AQ35" s="191"/>
      <c r="AR35" s="13"/>
      <c r="AS35" s="191"/>
      <c r="AT35" s="13"/>
      <c r="AU35" s="191"/>
      <c r="AV35" s="13"/>
      <c r="AW35" s="191"/>
      <c r="AX35" s="13"/>
      <c r="AY35" s="191"/>
      <c r="AZ35" s="13"/>
      <c r="BA35" s="191"/>
      <c r="BB35" s="13"/>
      <c r="BC35" s="191"/>
    </row>
    <row r="36" spans="1:55" s="20" customFormat="1" ht="12.75" customHeight="1">
      <c r="A36" s="1229" t="s">
        <v>5008</v>
      </c>
      <c r="B36" s="1229" t="s">
        <v>5006</v>
      </c>
      <c r="C36" s="1229" t="s">
        <v>5007</v>
      </c>
      <c r="D36" s="13">
        <f t="shared" si="2"/>
        <v>0.32519999999999993</v>
      </c>
      <c r="E36" s="191">
        <f t="shared" si="3"/>
        <v>14.983856088560898</v>
      </c>
      <c r="F36" s="13">
        <v>0.61240000000000006</v>
      </c>
      <c r="G36" s="191">
        <v>16.86</v>
      </c>
      <c r="H36" s="13">
        <v>2.3012000000000001</v>
      </c>
      <c r="I36" s="191">
        <v>11.701145489309901</v>
      </c>
      <c r="J36" s="13">
        <v>0.71450000000000002</v>
      </c>
      <c r="K36" s="191">
        <v>12.0657802659202</v>
      </c>
      <c r="L36" s="13">
        <v>1.6575</v>
      </c>
      <c r="M36" s="191">
        <v>12.5811161387632</v>
      </c>
      <c r="N36" s="13">
        <v>3.5412000000000008</v>
      </c>
      <c r="O36" s="191">
        <v>12.667797356828201</v>
      </c>
      <c r="P36" s="13">
        <v>1.4432</v>
      </c>
      <c r="Q36" s="191">
        <v>13.497186807095297</v>
      </c>
      <c r="R36" s="13">
        <v>1.8251000000000002</v>
      </c>
      <c r="S36" s="191">
        <v>13.720957755739398</v>
      </c>
      <c r="T36" s="13">
        <v>1.8961000000000001</v>
      </c>
      <c r="U36" s="191">
        <v>14.015525025051401</v>
      </c>
      <c r="V36" s="13">
        <v>1.26</v>
      </c>
      <c r="W36" s="191">
        <v>12.4685714285714</v>
      </c>
      <c r="X36" s="13">
        <v>0.1845</v>
      </c>
      <c r="Y36" s="191">
        <v>20.5</v>
      </c>
      <c r="Z36" s="13">
        <v>1.4243000000000001</v>
      </c>
      <c r="AA36" s="191">
        <v>7.3866797725198303</v>
      </c>
      <c r="AB36" s="13">
        <v>0.32519999999999993</v>
      </c>
      <c r="AC36" s="191">
        <v>14.983856088560898</v>
      </c>
      <c r="AD36" s="13"/>
      <c r="AE36" s="191"/>
      <c r="AF36" s="13">
        <v>2.5699000000000001</v>
      </c>
      <c r="AG36" s="191">
        <v>8.5842842133935218</v>
      </c>
      <c r="AH36" s="13">
        <v>0.94890000000000019</v>
      </c>
      <c r="AI36" s="191">
        <v>10.614079460427899</v>
      </c>
      <c r="AJ36" s="13">
        <v>2.0367000000000002</v>
      </c>
      <c r="AK36" s="191">
        <v>11.038507389404399</v>
      </c>
      <c r="AL36" s="13">
        <v>8.235100000000001</v>
      </c>
      <c r="AM36" s="191">
        <v>13.170020400480899</v>
      </c>
      <c r="AN36" s="13">
        <v>0.29250000000000004</v>
      </c>
      <c r="AO36" s="191">
        <v>17.543777777777798</v>
      </c>
      <c r="AP36" s="13"/>
      <c r="AQ36" s="191"/>
      <c r="AR36" s="13"/>
      <c r="AS36" s="191"/>
      <c r="AT36" s="13"/>
      <c r="AU36" s="191"/>
      <c r="AV36" s="13"/>
      <c r="AW36" s="191"/>
      <c r="AX36" s="13"/>
      <c r="AY36" s="191"/>
      <c r="AZ36" s="13"/>
      <c r="BA36" s="191"/>
      <c r="BB36" s="13"/>
      <c r="BC36" s="191"/>
    </row>
    <row r="37" spans="1:55" s="20" customFormat="1" ht="12.75" customHeight="1">
      <c r="A37" s="1229" t="s">
        <v>990</v>
      </c>
      <c r="B37" s="1229" t="s">
        <v>209</v>
      </c>
      <c r="C37" s="1229" t="s">
        <v>991</v>
      </c>
      <c r="D37" s="13">
        <f t="shared" si="2"/>
        <v>6.5889000000000006</v>
      </c>
      <c r="E37" s="191">
        <f t="shared" si="3"/>
        <v>14.056182367314699</v>
      </c>
      <c r="F37" s="13">
        <v>11.0898</v>
      </c>
      <c r="G37" s="191">
        <v>13.2536934841025</v>
      </c>
      <c r="H37" s="13">
        <v>7.9715000000000007</v>
      </c>
      <c r="I37" s="191">
        <v>14.6201492818165</v>
      </c>
      <c r="J37" s="13">
        <v>0.89870000000000005</v>
      </c>
      <c r="K37" s="191">
        <v>18.880594191610097</v>
      </c>
      <c r="L37" s="13">
        <v>17.724500000000003</v>
      </c>
      <c r="M37" s="191">
        <v>14.960507546052099</v>
      </c>
      <c r="N37" s="13">
        <v>1.1965000000000001</v>
      </c>
      <c r="O37" s="191">
        <v>13.144105307145798</v>
      </c>
      <c r="P37" s="13">
        <v>20.941300000000002</v>
      </c>
      <c r="Q37" s="191">
        <v>7.0159428497753193</v>
      </c>
      <c r="R37" s="13">
        <v>21.018600000000003</v>
      </c>
      <c r="S37" s="191">
        <v>7.3133769613580402</v>
      </c>
      <c r="T37" s="13">
        <v>17.644300000000001</v>
      </c>
      <c r="U37" s="191">
        <v>3.7530930668827902</v>
      </c>
      <c r="V37" s="13">
        <v>10.150700000000001</v>
      </c>
      <c r="W37" s="191">
        <v>0.70365777729614687</v>
      </c>
      <c r="X37" s="13">
        <v>11.802</v>
      </c>
      <c r="Y37" s="191">
        <v>2.4358551093035103</v>
      </c>
      <c r="Z37" s="13">
        <v>11.199300000000001</v>
      </c>
      <c r="AA37" s="191">
        <v>1.8232639539971196</v>
      </c>
      <c r="AB37" s="13">
        <v>6.5889000000000006</v>
      </c>
      <c r="AC37" s="191">
        <v>14.056182367314699</v>
      </c>
      <c r="AD37" s="13"/>
      <c r="AE37" s="191"/>
      <c r="AF37" s="13">
        <v>1.1041000000000001</v>
      </c>
      <c r="AG37" s="191">
        <v>14.716406122633797</v>
      </c>
      <c r="AH37" s="13">
        <v>1.9043999999999999</v>
      </c>
      <c r="AI37" s="191">
        <v>14.535967758874198</v>
      </c>
      <c r="AJ37" s="13">
        <v>5.1481000000000003</v>
      </c>
      <c r="AK37" s="191">
        <v>13.8140782036091</v>
      </c>
      <c r="AL37" s="13">
        <v>11.413400000000001</v>
      </c>
      <c r="AM37" s="191">
        <v>11.4981922126623</v>
      </c>
      <c r="AN37" s="13">
        <v>99.865700000000004</v>
      </c>
      <c r="AO37" s="191">
        <v>7.3788195146081197</v>
      </c>
      <c r="AP37" s="13"/>
      <c r="AQ37" s="191"/>
      <c r="AR37" s="13"/>
      <c r="AS37" s="191"/>
      <c r="AT37" s="13"/>
      <c r="AU37" s="191"/>
      <c r="AV37" s="13"/>
      <c r="AW37" s="191"/>
      <c r="AX37" s="13"/>
      <c r="AY37" s="191"/>
      <c r="AZ37" s="13"/>
      <c r="BA37" s="191"/>
      <c r="BB37" s="13"/>
      <c r="BC37" s="191"/>
    </row>
    <row r="38" spans="1:55" s="27" customFormat="1" ht="12.75" customHeight="1">
      <c r="A38" s="1226" t="s">
        <v>964</v>
      </c>
      <c r="B38" s="1226" t="s">
        <v>210</v>
      </c>
      <c r="C38" s="1226" t="s">
        <v>965</v>
      </c>
      <c r="D38" s="61">
        <f t="shared" si="2"/>
        <v>242.52720000000002</v>
      </c>
      <c r="E38" s="871">
        <f t="shared" si="3"/>
        <v>9.6611190621093197</v>
      </c>
      <c r="F38" s="61">
        <v>135.95430000000002</v>
      </c>
      <c r="G38" s="871">
        <v>14.619507077010399</v>
      </c>
      <c r="H38" s="61">
        <v>146.30070000000001</v>
      </c>
      <c r="I38" s="871">
        <v>13.899374979067099</v>
      </c>
      <c r="J38" s="61">
        <v>220.46120000000002</v>
      </c>
      <c r="K38" s="871">
        <v>12.568539443675299</v>
      </c>
      <c r="L38" s="61">
        <v>186.65350000000001</v>
      </c>
      <c r="M38" s="871">
        <v>12.041854200430201</v>
      </c>
      <c r="N38" s="61">
        <v>172.6131</v>
      </c>
      <c r="O38" s="871">
        <v>13.0504142501351</v>
      </c>
      <c r="P38" s="61">
        <v>176.172</v>
      </c>
      <c r="Q38" s="871">
        <v>12.559912477578699</v>
      </c>
      <c r="R38" s="61">
        <v>165.26179999999999</v>
      </c>
      <c r="S38" s="871">
        <v>12.105992643187996</v>
      </c>
      <c r="T38" s="61">
        <v>237.08030000000002</v>
      </c>
      <c r="U38" s="871">
        <v>12.707097291508399</v>
      </c>
      <c r="V38" s="61">
        <v>237.48840000000001</v>
      </c>
      <c r="W38" s="871">
        <v>11.6566655760871</v>
      </c>
      <c r="X38" s="61">
        <v>137.25749999999999</v>
      </c>
      <c r="Y38" s="871">
        <v>9.7348666265960002</v>
      </c>
      <c r="Z38" s="61">
        <v>214.41150000000002</v>
      </c>
      <c r="AA38" s="871">
        <v>9.0027022664362697</v>
      </c>
      <c r="AB38" s="61">
        <v>242.52720000000002</v>
      </c>
      <c r="AC38" s="871">
        <v>9.6611190621093197</v>
      </c>
      <c r="AD38" s="61"/>
      <c r="AE38" s="871"/>
      <c r="AF38" s="61">
        <v>179.2296</v>
      </c>
      <c r="AG38" s="871">
        <v>11.3054761601878</v>
      </c>
      <c r="AH38" s="61">
        <v>291.22270000000003</v>
      </c>
      <c r="AI38" s="871">
        <v>10.152568900020499</v>
      </c>
      <c r="AJ38" s="61">
        <v>493.30090000000001</v>
      </c>
      <c r="AK38" s="871">
        <v>8.9427134898801093</v>
      </c>
      <c r="AL38" s="61">
        <v>299.70840000000004</v>
      </c>
      <c r="AM38" s="871">
        <v>9.1905310161477001</v>
      </c>
      <c r="AN38" s="61">
        <v>230.447</v>
      </c>
      <c r="AO38" s="871">
        <v>6.7044671790042791</v>
      </c>
      <c r="AP38" s="61"/>
      <c r="AQ38" s="871"/>
      <c r="AR38" s="61"/>
      <c r="AS38" s="871"/>
      <c r="AT38" s="61"/>
      <c r="AU38" s="871"/>
      <c r="AV38" s="61"/>
      <c r="AW38" s="871"/>
      <c r="AX38" s="61"/>
      <c r="AY38" s="871"/>
      <c r="AZ38" s="61"/>
      <c r="BA38" s="871"/>
      <c r="BB38" s="61"/>
      <c r="BC38" s="871"/>
    </row>
    <row r="39" spans="1:55" s="20" customFormat="1" ht="12.75" customHeight="1">
      <c r="A39" s="1227" t="s">
        <v>976</v>
      </c>
      <c r="B39" s="1227" t="s">
        <v>204</v>
      </c>
      <c r="C39" s="1227" t="s">
        <v>977</v>
      </c>
      <c r="D39" s="13">
        <f t="shared" si="2"/>
        <v>12.234100000000002</v>
      </c>
      <c r="E39" s="191">
        <f t="shared" si="3"/>
        <v>9.4051339289363298</v>
      </c>
      <c r="F39" s="13">
        <v>12.486500000000001</v>
      </c>
      <c r="G39" s="191">
        <v>11.581682216794098</v>
      </c>
      <c r="H39" s="13">
        <v>9.0883000000000003</v>
      </c>
      <c r="I39" s="191">
        <v>11.145270622668699</v>
      </c>
      <c r="J39" s="13">
        <v>6.4636000000000005</v>
      </c>
      <c r="K39" s="191">
        <v>15.3044357633517</v>
      </c>
      <c r="L39" s="13">
        <v>7.5253000000000005</v>
      </c>
      <c r="M39" s="191">
        <v>15.468516072448899</v>
      </c>
      <c r="N39" s="13">
        <v>24.828500000000005</v>
      </c>
      <c r="O39" s="191">
        <v>12.3358809432708</v>
      </c>
      <c r="P39" s="13">
        <v>42.111499999999999</v>
      </c>
      <c r="Q39" s="191">
        <v>11.612092421310102</v>
      </c>
      <c r="R39" s="13">
        <v>23.409600000000001</v>
      </c>
      <c r="S39" s="191">
        <v>12.946474950447701</v>
      </c>
      <c r="T39" s="13">
        <v>6.1707000000000001</v>
      </c>
      <c r="U39" s="191">
        <v>15.6478224512616</v>
      </c>
      <c r="V39" s="13">
        <v>10.775700000000002</v>
      </c>
      <c r="W39" s="191">
        <v>12.4415040322206</v>
      </c>
      <c r="X39" s="13">
        <v>4.5762999999999998</v>
      </c>
      <c r="Y39" s="191">
        <v>13.831938902606899</v>
      </c>
      <c r="Z39" s="13">
        <v>3.6023000000000001</v>
      </c>
      <c r="AA39" s="191">
        <v>4.0223745940093805</v>
      </c>
      <c r="AB39" s="13">
        <v>12.234100000000002</v>
      </c>
      <c r="AC39" s="191">
        <v>9.4051339289363298</v>
      </c>
      <c r="AD39" s="13"/>
      <c r="AE39" s="191"/>
      <c r="AF39" s="13">
        <v>18.875400000000003</v>
      </c>
      <c r="AG39" s="191">
        <v>9.1588272566409188</v>
      </c>
      <c r="AH39" s="13">
        <v>12.182700000000001</v>
      </c>
      <c r="AI39" s="191">
        <v>7.2514833329229189</v>
      </c>
      <c r="AJ39" s="13">
        <v>31.910100000000003</v>
      </c>
      <c r="AK39" s="191">
        <v>3.8649977279920802</v>
      </c>
      <c r="AL39" s="13">
        <v>22.828300000000002</v>
      </c>
      <c r="AM39" s="191">
        <v>3.3875458093681998</v>
      </c>
      <c r="AN39" s="13">
        <v>5.5581000000000005</v>
      </c>
      <c r="AO39" s="191">
        <v>9.4940771126823886</v>
      </c>
      <c r="AP39" s="13"/>
      <c r="AQ39" s="191"/>
      <c r="AR39" s="13"/>
      <c r="AS39" s="191"/>
      <c r="AT39" s="13"/>
      <c r="AU39" s="191"/>
      <c r="AV39" s="13"/>
      <c r="AW39" s="191"/>
      <c r="AX39" s="13"/>
      <c r="AY39" s="191"/>
      <c r="AZ39" s="13"/>
      <c r="BA39" s="191"/>
      <c r="BB39" s="13"/>
      <c r="BC39" s="191"/>
    </row>
    <row r="40" spans="1:55" s="20" customFormat="1" ht="12.75" customHeight="1">
      <c r="A40" s="1228" t="s">
        <v>978</v>
      </c>
      <c r="B40" s="1228" t="s">
        <v>125</v>
      </c>
      <c r="C40" s="1228" t="s">
        <v>939</v>
      </c>
      <c r="D40" s="13">
        <f t="shared" si="2"/>
        <v>9.2383000000000006</v>
      </c>
      <c r="E40" s="191">
        <f t="shared" si="3"/>
        <v>10.0729063788792</v>
      </c>
      <c r="F40" s="13">
        <v>15.456100000000001</v>
      </c>
      <c r="G40" s="191">
        <v>12.1259383026766</v>
      </c>
      <c r="H40" s="13">
        <v>3.4872000000000001</v>
      </c>
      <c r="I40" s="191">
        <v>10.988984572149599</v>
      </c>
      <c r="J40" s="13">
        <v>4.6663000000000006</v>
      </c>
      <c r="K40" s="191">
        <v>15.808852195529601</v>
      </c>
      <c r="L40" s="13">
        <v>3.7099000000000002</v>
      </c>
      <c r="M40" s="191">
        <v>16.564118439850102</v>
      </c>
      <c r="N40" s="13">
        <v>23.827400000000001</v>
      </c>
      <c r="O40" s="191">
        <v>8.8703249200500309</v>
      </c>
      <c r="P40" s="13">
        <v>16.786899999999999</v>
      </c>
      <c r="Q40" s="191">
        <v>9.1162755481953202</v>
      </c>
      <c r="R40" s="13">
        <v>1.3669</v>
      </c>
      <c r="S40" s="191">
        <v>13.9041627039286</v>
      </c>
      <c r="T40" s="13">
        <v>4.1844999999999999</v>
      </c>
      <c r="U40" s="191">
        <v>14.524669614051897</v>
      </c>
      <c r="V40" s="13">
        <v>5.0517000000000003</v>
      </c>
      <c r="W40" s="191">
        <v>15.654788684997103</v>
      </c>
      <c r="X40" s="13">
        <v>2.5811000000000002</v>
      </c>
      <c r="Y40" s="191">
        <v>15.891438146526701</v>
      </c>
      <c r="Z40" s="13">
        <v>3.3664000000000001</v>
      </c>
      <c r="AA40" s="191">
        <v>14.927275427756699</v>
      </c>
      <c r="AB40" s="13">
        <v>9.2383000000000006</v>
      </c>
      <c r="AC40" s="191">
        <v>10.0729063788792</v>
      </c>
      <c r="AD40" s="13"/>
      <c r="AE40" s="191"/>
      <c r="AF40" s="13">
        <v>6.7384000000000004</v>
      </c>
      <c r="AG40" s="191">
        <v>10.683494004511498</v>
      </c>
      <c r="AH40" s="13">
        <v>3.4940000000000002</v>
      </c>
      <c r="AI40" s="191">
        <v>12.675313108185501</v>
      </c>
      <c r="AJ40" s="13">
        <v>2.6930999999999998</v>
      </c>
      <c r="AK40" s="191">
        <v>12.421372767442699</v>
      </c>
      <c r="AL40" s="13">
        <v>1.4841</v>
      </c>
      <c r="AM40" s="191">
        <v>16.693926285290697</v>
      </c>
      <c r="AN40" s="13">
        <v>2.0195000000000003</v>
      </c>
      <c r="AO40" s="191">
        <v>16.5126229264669</v>
      </c>
      <c r="AP40" s="13"/>
      <c r="AQ40" s="191"/>
      <c r="AR40" s="13"/>
      <c r="AS40" s="191"/>
      <c r="AT40" s="13"/>
      <c r="AU40" s="191"/>
      <c r="AV40" s="13"/>
      <c r="AW40" s="191"/>
      <c r="AX40" s="13"/>
      <c r="AY40" s="191"/>
      <c r="AZ40" s="13"/>
      <c r="BA40" s="191"/>
      <c r="BB40" s="13"/>
      <c r="BC40" s="191"/>
    </row>
    <row r="41" spans="1:55" s="20" customFormat="1" ht="12.75" customHeight="1">
      <c r="A41" s="1227" t="s">
        <v>4909</v>
      </c>
      <c r="B41" s="1227" t="s">
        <v>4909</v>
      </c>
      <c r="C41" s="1227" t="s">
        <v>4911</v>
      </c>
      <c r="D41" s="13">
        <f t="shared" si="2"/>
        <v>3.5642</v>
      </c>
      <c r="E41" s="191">
        <f t="shared" si="3"/>
        <v>17.322759946130997</v>
      </c>
      <c r="F41" s="13">
        <v>2.5794000000000001</v>
      </c>
      <c r="G41" s="191">
        <v>18.1132526944251</v>
      </c>
      <c r="H41" s="13">
        <v>2.3361000000000001</v>
      </c>
      <c r="I41" s="191">
        <v>17.433322203672802</v>
      </c>
      <c r="J41" s="13">
        <v>2.552</v>
      </c>
      <c r="K41" s="191">
        <v>16.3361598746082</v>
      </c>
      <c r="L41" s="13">
        <v>2.0202</v>
      </c>
      <c r="M41" s="191">
        <v>17.8196742896743</v>
      </c>
      <c r="N41" s="13">
        <v>2.2724000000000002</v>
      </c>
      <c r="O41" s="191">
        <v>19.3848754620665</v>
      </c>
      <c r="P41" s="13">
        <v>3.0645000000000007</v>
      </c>
      <c r="Q41" s="191">
        <v>13.0628011094795</v>
      </c>
      <c r="R41" s="13">
        <v>1.9346000000000001</v>
      </c>
      <c r="S41" s="191">
        <v>10.5679003411558</v>
      </c>
      <c r="T41" s="13">
        <v>1.4115</v>
      </c>
      <c r="U41" s="191">
        <v>19.1011392136026</v>
      </c>
      <c r="V41" s="13">
        <v>1.6252000000000002</v>
      </c>
      <c r="W41" s="191">
        <v>17.171389982771398</v>
      </c>
      <c r="X41" s="13">
        <v>1.4598</v>
      </c>
      <c r="Y41" s="191">
        <v>16.765099328675198</v>
      </c>
      <c r="Z41" s="13">
        <v>1.7051000000000003</v>
      </c>
      <c r="AA41" s="191">
        <v>20.324544015013799</v>
      </c>
      <c r="AB41" s="13">
        <v>3.5642</v>
      </c>
      <c r="AC41" s="191">
        <v>17.322759946130997</v>
      </c>
      <c r="AD41" s="13"/>
      <c r="AE41" s="191"/>
      <c r="AF41" s="13">
        <v>3.0954999999999999</v>
      </c>
      <c r="AG41" s="191">
        <v>13.401006945566099</v>
      </c>
      <c r="AH41" s="13">
        <v>2.3282000000000003</v>
      </c>
      <c r="AI41" s="191">
        <v>13.424491023107999</v>
      </c>
      <c r="AJ41" s="13">
        <v>3.6837</v>
      </c>
      <c r="AK41" s="191">
        <v>10.633890381952902</v>
      </c>
      <c r="AL41" s="13">
        <v>2.9787000000000008</v>
      </c>
      <c r="AM41" s="191">
        <v>11.5810293080874</v>
      </c>
      <c r="AN41" s="13">
        <v>1.6179000000000001</v>
      </c>
      <c r="AO41" s="191">
        <v>16.445839668706299</v>
      </c>
      <c r="AP41" s="13"/>
      <c r="AQ41" s="191"/>
      <c r="AR41" s="13"/>
      <c r="AS41" s="191"/>
      <c r="AT41" s="13"/>
      <c r="AU41" s="191"/>
      <c r="AV41" s="13"/>
      <c r="AW41" s="191"/>
      <c r="AX41" s="13"/>
      <c r="AY41" s="191"/>
      <c r="AZ41" s="13"/>
      <c r="BA41" s="191"/>
      <c r="BB41" s="13"/>
      <c r="BC41" s="191"/>
    </row>
    <row r="42" spans="1:55" s="20" customFormat="1" ht="12.75" customHeight="1">
      <c r="A42" s="1227" t="s">
        <v>4910</v>
      </c>
      <c r="B42" s="1227" t="s">
        <v>103</v>
      </c>
      <c r="C42" s="1227" t="s">
        <v>5005</v>
      </c>
      <c r="D42" s="13" t="str">
        <f t="shared" si="2"/>
        <v>-</v>
      </c>
      <c r="E42" s="191" t="str">
        <f t="shared" si="3"/>
        <v>-</v>
      </c>
      <c r="F42" s="13" t="s">
        <v>11</v>
      </c>
      <c r="G42" s="13" t="s">
        <v>11</v>
      </c>
      <c r="H42" s="13" t="s">
        <v>11</v>
      </c>
      <c r="I42" s="13" t="s">
        <v>11</v>
      </c>
      <c r="J42" s="13" t="s">
        <v>11</v>
      </c>
      <c r="K42" s="13" t="s">
        <v>11</v>
      </c>
      <c r="L42" s="13" t="s">
        <v>11</v>
      </c>
      <c r="M42" s="13" t="s">
        <v>11</v>
      </c>
      <c r="N42" s="13" t="s">
        <v>11</v>
      </c>
      <c r="O42" s="13" t="s">
        <v>11</v>
      </c>
      <c r="P42" s="13" t="s">
        <v>11</v>
      </c>
      <c r="Q42" s="13" t="s">
        <v>11</v>
      </c>
      <c r="R42" s="13" t="s">
        <v>11</v>
      </c>
      <c r="S42" s="13" t="s">
        <v>11</v>
      </c>
      <c r="T42" s="13" t="s">
        <v>11</v>
      </c>
      <c r="U42" s="13" t="s">
        <v>11</v>
      </c>
      <c r="V42" s="13" t="s">
        <v>11</v>
      </c>
      <c r="W42" s="13" t="s">
        <v>11</v>
      </c>
      <c r="X42" s="13" t="s">
        <v>11</v>
      </c>
      <c r="Y42" s="13" t="s">
        <v>11</v>
      </c>
      <c r="Z42" s="13" t="s">
        <v>11</v>
      </c>
      <c r="AA42" s="13" t="s">
        <v>11</v>
      </c>
      <c r="AB42" s="13" t="s">
        <v>11</v>
      </c>
      <c r="AC42" s="13" t="s">
        <v>11</v>
      </c>
      <c r="AD42" s="13"/>
      <c r="AE42" s="191"/>
      <c r="AF42" s="13" t="s">
        <v>11</v>
      </c>
      <c r="AG42" s="191" t="s">
        <v>11</v>
      </c>
      <c r="AH42" s="13" t="s">
        <v>11</v>
      </c>
      <c r="AI42" s="191" t="s">
        <v>11</v>
      </c>
      <c r="AJ42" s="191" t="s">
        <v>11</v>
      </c>
      <c r="AK42" s="191" t="s">
        <v>11</v>
      </c>
      <c r="AL42" s="191" t="s">
        <v>11</v>
      </c>
      <c r="AM42" s="191" t="s">
        <v>11</v>
      </c>
      <c r="AN42" s="191" t="s">
        <v>11</v>
      </c>
      <c r="AO42" s="191" t="s">
        <v>11</v>
      </c>
      <c r="AP42" s="13"/>
      <c r="AQ42" s="191"/>
      <c r="AR42" s="13"/>
      <c r="AS42" s="191"/>
      <c r="AT42" s="13"/>
      <c r="AU42" s="191"/>
      <c r="AV42" s="13"/>
      <c r="AW42" s="191"/>
      <c r="AX42" s="13"/>
      <c r="AY42" s="191"/>
      <c r="AZ42" s="13"/>
      <c r="BA42" s="191"/>
      <c r="BB42" s="191"/>
      <c r="BC42" s="191"/>
    </row>
    <row r="43" spans="1:55" s="20" customFormat="1" ht="12.75" customHeight="1">
      <c r="A43" s="1227" t="s">
        <v>980</v>
      </c>
      <c r="B43" s="1227" t="s">
        <v>205</v>
      </c>
      <c r="C43" s="1227" t="s">
        <v>981</v>
      </c>
      <c r="D43" s="13">
        <f t="shared" si="2"/>
        <v>196.08630000000002</v>
      </c>
      <c r="E43" s="191">
        <f t="shared" si="3"/>
        <v>9.1776624782047502</v>
      </c>
      <c r="F43" s="13">
        <v>78.5017</v>
      </c>
      <c r="G43" s="191">
        <v>15.471247399737798</v>
      </c>
      <c r="H43" s="13">
        <v>98.8339</v>
      </c>
      <c r="I43" s="191">
        <v>13.8018883500499</v>
      </c>
      <c r="J43" s="13">
        <v>154.40110000000001</v>
      </c>
      <c r="K43" s="191">
        <v>11.580121657164399</v>
      </c>
      <c r="L43" s="13">
        <v>126.2406</v>
      </c>
      <c r="M43" s="191">
        <v>11.629434397491799</v>
      </c>
      <c r="N43" s="13">
        <v>71.267600000000002</v>
      </c>
      <c r="O43" s="191">
        <v>14.685603640363899</v>
      </c>
      <c r="P43" s="13">
        <v>63.531100000000009</v>
      </c>
      <c r="Q43" s="191">
        <v>14.6654819450631</v>
      </c>
      <c r="R43" s="13">
        <v>96.259</v>
      </c>
      <c r="S43" s="191">
        <v>12.410127852979999</v>
      </c>
      <c r="T43" s="13">
        <v>189.3502</v>
      </c>
      <c r="U43" s="191">
        <v>12.525764403734499</v>
      </c>
      <c r="V43" s="13">
        <v>187.59020000000001</v>
      </c>
      <c r="W43" s="191">
        <v>11.282538496147499</v>
      </c>
      <c r="X43" s="13">
        <v>108.98950000000001</v>
      </c>
      <c r="Y43" s="191">
        <v>8.5325886346849895</v>
      </c>
      <c r="Z43" s="13">
        <v>179.19720000000001</v>
      </c>
      <c r="AA43" s="191">
        <v>8.6401267821149013</v>
      </c>
      <c r="AB43" s="13">
        <v>196.08630000000002</v>
      </c>
      <c r="AC43" s="191">
        <v>9.1776624782047502</v>
      </c>
      <c r="AD43" s="13"/>
      <c r="AE43" s="191"/>
      <c r="AF43" s="13">
        <v>119.44710000000001</v>
      </c>
      <c r="AG43" s="191">
        <v>11.1895134415151</v>
      </c>
      <c r="AH43" s="13">
        <v>219.0402</v>
      </c>
      <c r="AI43" s="191">
        <v>9.2774961765009287</v>
      </c>
      <c r="AJ43" s="13">
        <v>242.71990000000002</v>
      </c>
      <c r="AK43" s="191">
        <v>9.4554380501969604</v>
      </c>
      <c r="AL43" s="13">
        <v>133.24</v>
      </c>
      <c r="AM43" s="191">
        <v>10.9182784073852</v>
      </c>
      <c r="AN43" s="13">
        <v>190.2372</v>
      </c>
      <c r="AO43" s="191">
        <v>5.4272318452962898</v>
      </c>
      <c r="AP43" s="13"/>
      <c r="AQ43" s="191"/>
      <c r="AR43" s="13"/>
      <c r="AS43" s="191"/>
      <c r="AT43" s="13"/>
      <c r="AU43" s="191"/>
      <c r="AV43" s="13"/>
      <c r="AW43" s="191"/>
      <c r="AX43" s="13"/>
      <c r="AY43" s="191"/>
      <c r="AZ43" s="13"/>
      <c r="BA43" s="191"/>
      <c r="BB43" s="13"/>
      <c r="BC43" s="191"/>
    </row>
    <row r="44" spans="1:55" s="20" customFormat="1" ht="12.75" customHeight="1">
      <c r="A44" s="1227" t="s">
        <v>982</v>
      </c>
      <c r="B44" s="1227" t="s">
        <v>206</v>
      </c>
      <c r="C44" s="1227" t="s">
        <v>983</v>
      </c>
      <c r="D44" s="13">
        <f t="shared" si="2"/>
        <v>0.31190000000000001</v>
      </c>
      <c r="E44" s="191">
        <f t="shared" si="3"/>
        <v>16</v>
      </c>
      <c r="F44" s="13">
        <v>7.5499999999999998E-2</v>
      </c>
      <c r="G44" s="191">
        <v>22.01</v>
      </c>
      <c r="H44" s="13">
        <v>7.5200000000000003E-2</v>
      </c>
      <c r="I44" s="191">
        <v>22.01</v>
      </c>
      <c r="J44" s="13" t="s">
        <v>11</v>
      </c>
      <c r="K44" s="13" t="s">
        <v>11</v>
      </c>
      <c r="L44" s="13" t="s">
        <v>11</v>
      </c>
      <c r="M44" s="13" t="s">
        <v>11</v>
      </c>
      <c r="N44" s="13" t="s">
        <v>11</v>
      </c>
      <c r="O44" s="13" t="s">
        <v>11</v>
      </c>
      <c r="P44" s="13" t="s">
        <v>11</v>
      </c>
      <c r="Q44" s="13" t="s">
        <v>11</v>
      </c>
      <c r="R44" s="13" t="s">
        <v>11</v>
      </c>
      <c r="S44" s="13" t="s">
        <v>11</v>
      </c>
      <c r="T44" s="13" t="s">
        <v>11</v>
      </c>
      <c r="U44" s="13" t="s">
        <v>11</v>
      </c>
      <c r="V44" s="13" t="s">
        <v>11</v>
      </c>
      <c r="W44" s="13" t="s">
        <v>11</v>
      </c>
      <c r="X44" s="13" t="s">
        <v>11</v>
      </c>
      <c r="Y44" s="13" t="s">
        <v>11</v>
      </c>
      <c r="Z44" s="13" t="s">
        <v>11</v>
      </c>
      <c r="AA44" s="13" t="s">
        <v>11</v>
      </c>
      <c r="AB44" s="13">
        <v>0.31190000000000001</v>
      </c>
      <c r="AC44" s="191">
        <v>16</v>
      </c>
      <c r="AD44" s="13"/>
      <c r="AE44" s="191"/>
      <c r="AF44" s="13">
        <v>0.20980000000000001</v>
      </c>
      <c r="AG44" s="191">
        <v>16</v>
      </c>
      <c r="AH44" s="13" t="s">
        <v>11</v>
      </c>
      <c r="AI44" s="13" t="s">
        <v>11</v>
      </c>
      <c r="AJ44" s="13" t="s">
        <v>11</v>
      </c>
      <c r="AK44" s="13" t="s">
        <v>11</v>
      </c>
      <c r="AL44" s="13" t="s">
        <v>11</v>
      </c>
      <c r="AM44" s="13" t="s">
        <v>11</v>
      </c>
      <c r="AN44" s="13" t="s">
        <v>11</v>
      </c>
      <c r="AO44" s="13" t="s">
        <v>11</v>
      </c>
      <c r="AP44" s="13"/>
      <c r="AQ44" s="191"/>
      <c r="AR44" s="13"/>
      <c r="AS44" s="191"/>
      <c r="AT44" s="13"/>
      <c r="AU44" s="191"/>
      <c r="AV44" s="13"/>
      <c r="AW44" s="191"/>
      <c r="AX44" s="13"/>
      <c r="AY44" s="13"/>
      <c r="AZ44" s="13"/>
      <c r="BA44" s="13"/>
      <c r="BB44" s="13"/>
      <c r="BC44" s="191"/>
    </row>
    <row r="45" spans="1:55" s="20" customFormat="1" ht="12.75" customHeight="1">
      <c r="A45" s="1227" t="s">
        <v>984</v>
      </c>
      <c r="B45" s="1227" t="s">
        <v>141</v>
      </c>
      <c r="C45" s="1227" t="s">
        <v>985</v>
      </c>
      <c r="D45" s="13">
        <f t="shared" si="2"/>
        <v>0.39390000000000003</v>
      </c>
      <c r="E45" s="191">
        <f t="shared" si="3"/>
        <v>9.6713632901751687</v>
      </c>
      <c r="F45" s="13">
        <v>0.87280000000000002</v>
      </c>
      <c r="G45" s="191">
        <v>13.494255270394099</v>
      </c>
      <c r="H45" s="13">
        <v>6.0917000000000003</v>
      </c>
      <c r="I45" s="191">
        <v>14.070028399297398</v>
      </c>
      <c r="J45" s="13">
        <v>12.2552</v>
      </c>
      <c r="K45" s="191">
        <v>14.346320255891399</v>
      </c>
      <c r="L45" s="13">
        <v>9.4585000000000008</v>
      </c>
      <c r="M45" s="191">
        <v>15.561874398689</v>
      </c>
      <c r="N45" s="13">
        <v>4.7041000000000004</v>
      </c>
      <c r="O45" s="191">
        <v>16.913052443613001</v>
      </c>
      <c r="P45" s="13">
        <v>3.3170999999999999</v>
      </c>
      <c r="Q45" s="191">
        <v>17.3743773175364</v>
      </c>
      <c r="R45" s="13">
        <v>8.3077000000000005</v>
      </c>
      <c r="S45" s="191">
        <v>13.309681861405698</v>
      </c>
      <c r="T45" s="13">
        <v>6.6013000000000002</v>
      </c>
      <c r="U45" s="191">
        <v>12.401480011512898</v>
      </c>
      <c r="V45" s="13">
        <v>1.1069</v>
      </c>
      <c r="W45" s="191">
        <v>17.223994037401798</v>
      </c>
      <c r="X45" s="13">
        <v>2.7676999999999996</v>
      </c>
      <c r="Y45" s="191">
        <v>13.832619864869699</v>
      </c>
      <c r="Z45" s="13">
        <v>1.2325000000000002</v>
      </c>
      <c r="AA45" s="191">
        <v>11.184000811359001</v>
      </c>
      <c r="AB45" s="13">
        <v>0.39390000000000003</v>
      </c>
      <c r="AC45" s="191">
        <v>9.6713632901751687</v>
      </c>
      <c r="AD45" s="13"/>
      <c r="AE45" s="191"/>
      <c r="AF45" s="13">
        <v>7.1857000000000006</v>
      </c>
      <c r="AG45" s="191">
        <v>11.444560724772801</v>
      </c>
      <c r="AH45" s="13">
        <v>17.642099999999999</v>
      </c>
      <c r="AI45" s="191">
        <v>14.011828977275901</v>
      </c>
      <c r="AJ45" s="13">
        <v>15.4229</v>
      </c>
      <c r="AK45" s="191">
        <v>15.0677322682505</v>
      </c>
      <c r="AL45" s="13">
        <v>11.4016</v>
      </c>
      <c r="AM45" s="191">
        <v>11.197129613387601</v>
      </c>
      <c r="AN45" s="13">
        <v>6.1013000000000002</v>
      </c>
      <c r="AO45" s="191">
        <v>13.8567380722141</v>
      </c>
      <c r="AP45" s="13"/>
      <c r="AQ45" s="191"/>
      <c r="AR45" s="13"/>
      <c r="AS45" s="191"/>
      <c r="AT45" s="13"/>
      <c r="AU45" s="191"/>
      <c r="AV45" s="13"/>
      <c r="AW45" s="191"/>
      <c r="AX45" s="13"/>
      <c r="AY45" s="191"/>
      <c r="AZ45" s="13"/>
      <c r="BA45" s="191"/>
      <c r="BB45" s="13"/>
      <c r="BC45" s="191"/>
    </row>
    <row r="46" spans="1:55" s="20" customFormat="1" ht="12.75" customHeight="1">
      <c r="A46" s="1227" t="s">
        <v>986</v>
      </c>
      <c r="B46" s="1227" t="s">
        <v>207</v>
      </c>
      <c r="C46" s="1227" t="s">
        <v>987</v>
      </c>
      <c r="D46" s="13">
        <f t="shared" si="2"/>
        <v>4.9321000000000002</v>
      </c>
      <c r="E46" s="191">
        <f t="shared" si="3"/>
        <v>13.410191601954498</v>
      </c>
      <c r="F46" s="13">
        <v>2.9411</v>
      </c>
      <c r="G46" s="191">
        <v>13.1349369283601</v>
      </c>
      <c r="H46" s="13">
        <v>4.4270000000000005</v>
      </c>
      <c r="I46" s="191">
        <v>12.5440673142083</v>
      </c>
      <c r="J46" s="13">
        <v>1.5055000000000001</v>
      </c>
      <c r="K46" s="191">
        <v>19.015216207240098</v>
      </c>
      <c r="L46" s="13">
        <v>2.4483999999999999</v>
      </c>
      <c r="M46" s="191">
        <v>16.617604149648798</v>
      </c>
      <c r="N46" s="13">
        <v>5.5034000000000001</v>
      </c>
      <c r="O46" s="191">
        <v>16.437651996947299</v>
      </c>
      <c r="P46" s="13">
        <v>6.5074000000000005</v>
      </c>
      <c r="Q46" s="191">
        <v>14.6162301379967</v>
      </c>
      <c r="R46" s="13">
        <v>5.4012000000000002</v>
      </c>
      <c r="S46" s="191">
        <v>6.8949679700807192</v>
      </c>
      <c r="T46" s="13">
        <v>4.5968</v>
      </c>
      <c r="U46" s="191">
        <v>7.1342327271145098</v>
      </c>
      <c r="V46" s="13">
        <v>1.4538</v>
      </c>
      <c r="W46" s="191">
        <v>11.282862154354099</v>
      </c>
      <c r="X46" s="13">
        <v>0.86680000000000001</v>
      </c>
      <c r="Y46" s="191">
        <v>12.679746192893401</v>
      </c>
      <c r="Z46" s="13">
        <v>5.2847</v>
      </c>
      <c r="AA46" s="191">
        <v>1.8420436354003098</v>
      </c>
      <c r="AB46" s="13">
        <v>4.9321000000000002</v>
      </c>
      <c r="AC46" s="191">
        <v>13.410191601954498</v>
      </c>
      <c r="AD46" s="13"/>
      <c r="AE46" s="191"/>
      <c r="AF46" s="13">
        <v>5.0646000000000004</v>
      </c>
      <c r="AG46" s="191">
        <v>14.097755400228998</v>
      </c>
      <c r="AH46" s="13">
        <v>6.3294000000000006</v>
      </c>
      <c r="AI46" s="191">
        <v>16.177817644642499</v>
      </c>
      <c r="AJ46" s="13">
        <v>4.9690000000000003</v>
      </c>
      <c r="AK46" s="191">
        <v>17.888337291205499</v>
      </c>
      <c r="AL46" s="13">
        <v>2.3116000000000003</v>
      </c>
      <c r="AM46" s="191">
        <v>12.036548710849599</v>
      </c>
      <c r="AN46" s="13">
        <v>2.2989000000000002</v>
      </c>
      <c r="AO46" s="191">
        <v>12.819583278959501</v>
      </c>
      <c r="AP46" s="13"/>
      <c r="AQ46" s="191"/>
      <c r="AR46" s="13"/>
      <c r="AS46" s="191"/>
      <c r="AT46" s="13"/>
      <c r="AU46" s="191"/>
      <c r="AV46" s="13"/>
      <c r="AW46" s="191"/>
      <c r="AX46" s="13"/>
      <c r="AY46" s="191"/>
      <c r="AZ46" s="13"/>
      <c r="BA46" s="191"/>
      <c r="BB46" s="13"/>
      <c r="BC46" s="191"/>
    </row>
    <row r="47" spans="1:55" s="20" customFormat="1" ht="12.75" customHeight="1">
      <c r="A47" s="1229" t="s">
        <v>988</v>
      </c>
      <c r="B47" s="1229" t="s">
        <v>208</v>
      </c>
      <c r="C47" s="1229" t="s">
        <v>989</v>
      </c>
      <c r="D47" s="13">
        <f t="shared" si="2"/>
        <v>2.3371</v>
      </c>
      <c r="E47" s="191">
        <f t="shared" si="3"/>
        <v>18.433571520260202</v>
      </c>
      <c r="F47" s="13">
        <v>6.4811000000000005</v>
      </c>
      <c r="G47" s="191">
        <v>17.371252102266599</v>
      </c>
      <c r="H47" s="13">
        <v>6.6937999999999995</v>
      </c>
      <c r="I47" s="191">
        <v>16.269362395052102</v>
      </c>
      <c r="J47" s="13">
        <v>5.1726000000000001</v>
      </c>
      <c r="K47" s="191">
        <v>17.801192243745902</v>
      </c>
      <c r="L47" s="13">
        <v>7.8708</v>
      </c>
      <c r="M47" s="191">
        <v>17.669709305280296</v>
      </c>
      <c r="N47" s="13">
        <v>9.7998000000000012</v>
      </c>
      <c r="O47" s="191">
        <v>18.964599583664999</v>
      </c>
      <c r="P47" s="13">
        <v>9.2810000000000006</v>
      </c>
      <c r="Q47" s="191">
        <v>15.509384549078799</v>
      </c>
      <c r="R47" s="13">
        <v>4.5391000000000004</v>
      </c>
      <c r="S47" s="191">
        <v>19.4272725870767</v>
      </c>
      <c r="T47" s="13">
        <v>6.8505000000000003</v>
      </c>
      <c r="U47" s="191">
        <v>18.879966717757799</v>
      </c>
      <c r="V47" s="13">
        <v>6.1071</v>
      </c>
      <c r="W47" s="191">
        <v>18.623237706931299</v>
      </c>
      <c r="X47" s="13">
        <v>3.9460000000000002</v>
      </c>
      <c r="Y47" s="191">
        <v>19.141130005068398</v>
      </c>
      <c r="Z47" s="13">
        <v>3.0787</v>
      </c>
      <c r="AA47" s="191">
        <v>19.249286711923897</v>
      </c>
      <c r="AB47" s="13">
        <v>2.3371</v>
      </c>
      <c r="AC47" s="191">
        <v>18.433571520260202</v>
      </c>
      <c r="AD47" s="13"/>
      <c r="AE47" s="191"/>
      <c r="AF47" s="13">
        <v>1.7454000000000003</v>
      </c>
      <c r="AG47" s="191">
        <v>19.745279592070602</v>
      </c>
      <c r="AH47" s="13">
        <v>3.3002000000000002</v>
      </c>
      <c r="AI47" s="191">
        <v>19.043994909399398</v>
      </c>
      <c r="AJ47" s="13">
        <v>8.3732000000000006</v>
      </c>
      <c r="AK47" s="191">
        <v>16.5272218506664</v>
      </c>
      <c r="AL47" s="13">
        <v>8.0206999999999997</v>
      </c>
      <c r="AM47" s="191">
        <v>16.6533670377897</v>
      </c>
      <c r="AN47" s="13">
        <v>5.1471</v>
      </c>
      <c r="AO47" s="191">
        <v>19.582214645140002</v>
      </c>
      <c r="AP47" s="13"/>
      <c r="AQ47" s="191"/>
      <c r="AR47" s="13"/>
      <c r="AS47" s="191"/>
      <c r="AT47" s="13"/>
      <c r="AU47" s="191"/>
      <c r="AV47" s="13"/>
      <c r="AW47" s="191"/>
      <c r="AX47" s="13"/>
      <c r="AY47" s="191"/>
      <c r="AZ47" s="13"/>
      <c r="BA47" s="191"/>
      <c r="BB47" s="13"/>
      <c r="BC47" s="191"/>
    </row>
    <row r="48" spans="1:55" s="20" customFormat="1" ht="12.75" customHeight="1">
      <c r="A48" s="1229" t="s">
        <v>5008</v>
      </c>
      <c r="B48" s="1229" t="s">
        <v>5006</v>
      </c>
      <c r="C48" s="1229" t="s">
        <v>5007</v>
      </c>
      <c r="D48" s="13">
        <f t="shared" si="2"/>
        <v>8.0167999999999999</v>
      </c>
      <c r="E48" s="191">
        <f t="shared" si="3"/>
        <v>9.303812992715299</v>
      </c>
      <c r="F48" s="13">
        <v>6.0479000000000012</v>
      </c>
      <c r="G48" s="191">
        <v>11.237801550951598</v>
      </c>
      <c r="H48" s="13">
        <v>5.7050999999999998</v>
      </c>
      <c r="I48" s="191">
        <v>11.877618271371199</v>
      </c>
      <c r="J48" s="13">
        <v>8.8689999999999998</v>
      </c>
      <c r="K48" s="191">
        <v>12.161141504115498</v>
      </c>
      <c r="L48" s="13">
        <v>8.8658000000000001</v>
      </c>
      <c r="M48" s="191">
        <v>12.879476414987899</v>
      </c>
      <c r="N48" s="13">
        <v>7.4851000000000001</v>
      </c>
      <c r="O48" s="191">
        <v>13.1682932759749</v>
      </c>
      <c r="P48" s="13">
        <v>7.0273000000000003</v>
      </c>
      <c r="Q48" s="191">
        <v>12.766959998861601</v>
      </c>
      <c r="R48" s="13">
        <v>8.5525000000000002</v>
      </c>
      <c r="S48" s="191">
        <v>11.840212920198802</v>
      </c>
      <c r="T48" s="13">
        <v>6.3353999999999999</v>
      </c>
      <c r="U48" s="191">
        <v>10.8518483442245</v>
      </c>
      <c r="V48" s="13">
        <v>10.8971</v>
      </c>
      <c r="W48" s="191">
        <v>9.4329800589147599</v>
      </c>
      <c r="X48" s="13">
        <v>3.1847000000000003</v>
      </c>
      <c r="Y48" s="191">
        <v>8.0784758375985195</v>
      </c>
      <c r="Z48" s="13">
        <v>8.0652000000000008</v>
      </c>
      <c r="AA48" s="191">
        <v>8.8936139215394494</v>
      </c>
      <c r="AB48" s="13">
        <v>8.0167999999999999</v>
      </c>
      <c r="AC48" s="191">
        <v>9.303812992715299</v>
      </c>
      <c r="AD48" s="13"/>
      <c r="AE48" s="191"/>
      <c r="AF48" s="13">
        <v>8.2589000000000006</v>
      </c>
      <c r="AG48" s="191">
        <v>10.7376814103573</v>
      </c>
      <c r="AH48" s="13">
        <v>16.6922</v>
      </c>
      <c r="AI48" s="191">
        <v>12.1353723295911</v>
      </c>
      <c r="AJ48" s="13">
        <v>13.777100000000001</v>
      </c>
      <c r="AK48" s="191">
        <v>12.577170667266701</v>
      </c>
      <c r="AL48" s="13">
        <v>6.0841000000000012</v>
      </c>
      <c r="AM48" s="191">
        <v>11.119229795696999</v>
      </c>
      <c r="AN48" s="13">
        <v>5.2938000000000001</v>
      </c>
      <c r="AO48" s="191">
        <v>10.599561940383099</v>
      </c>
      <c r="AP48" s="13"/>
      <c r="AQ48" s="191"/>
      <c r="AR48" s="13"/>
      <c r="AS48" s="191"/>
      <c r="AT48" s="13"/>
      <c r="AU48" s="191"/>
      <c r="AV48" s="13"/>
      <c r="AW48" s="191"/>
      <c r="AX48" s="13"/>
      <c r="AY48" s="191"/>
      <c r="AZ48" s="13"/>
      <c r="BA48" s="191"/>
      <c r="BB48" s="13"/>
      <c r="BC48" s="191"/>
    </row>
    <row r="49" spans="1:55" s="20" customFormat="1" ht="12.75" customHeight="1">
      <c r="A49" s="1229" t="s">
        <v>990</v>
      </c>
      <c r="B49" s="1229" t="s">
        <v>209</v>
      </c>
      <c r="C49" s="1229" t="s">
        <v>991</v>
      </c>
      <c r="D49" s="13">
        <f t="shared" si="2"/>
        <v>5.4124999999999996</v>
      </c>
      <c r="E49" s="191">
        <f t="shared" si="3"/>
        <v>14.9654230023095</v>
      </c>
      <c r="F49" s="13">
        <v>10.5122</v>
      </c>
      <c r="G49" s="191">
        <v>15.381108521527402</v>
      </c>
      <c r="H49" s="13">
        <v>9.5624000000000002</v>
      </c>
      <c r="I49" s="191">
        <v>17.724683552246301</v>
      </c>
      <c r="J49" s="13">
        <v>24.575900000000001</v>
      </c>
      <c r="K49" s="191">
        <v>14.816598578281999</v>
      </c>
      <c r="L49" s="13">
        <v>18.513999999999999</v>
      </c>
      <c r="M49" s="191">
        <v>6.7274258939181202</v>
      </c>
      <c r="N49" s="13">
        <v>22.924800000000001</v>
      </c>
      <c r="O49" s="191">
        <v>8.2852371231155804</v>
      </c>
      <c r="P49" s="13">
        <v>24.545200000000001</v>
      </c>
      <c r="Q49" s="191">
        <v>8.6581919071753308</v>
      </c>
      <c r="R49" s="13">
        <v>15.491200000000001</v>
      </c>
      <c r="S49" s="191">
        <v>8.1523625671348903</v>
      </c>
      <c r="T49" s="13">
        <v>11.5794</v>
      </c>
      <c r="U49" s="191">
        <v>12.4186178903916</v>
      </c>
      <c r="V49" s="13">
        <v>12.880700000000001</v>
      </c>
      <c r="W49" s="191">
        <v>12.326867639181097</v>
      </c>
      <c r="X49" s="13">
        <v>8.8856000000000002</v>
      </c>
      <c r="Y49" s="191">
        <v>14.281189227514199</v>
      </c>
      <c r="Z49" s="13">
        <v>8.8794000000000004</v>
      </c>
      <c r="AA49" s="191">
        <v>14.4254709777688</v>
      </c>
      <c r="AB49" s="13">
        <v>5.4124999999999996</v>
      </c>
      <c r="AC49" s="191">
        <v>14.9654230023095</v>
      </c>
      <c r="AD49" s="13"/>
      <c r="AE49" s="191"/>
      <c r="AF49" s="13">
        <v>8.6088000000000005</v>
      </c>
      <c r="AG49" s="191">
        <v>14.314854335098998</v>
      </c>
      <c r="AH49" s="13">
        <v>10.213700000000001</v>
      </c>
      <c r="AI49" s="191">
        <v>14.2573012718212</v>
      </c>
      <c r="AJ49" s="13">
        <v>169.75190000000003</v>
      </c>
      <c r="AK49" s="191">
        <v>7.5847820377857298</v>
      </c>
      <c r="AL49" s="13">
        <v>111.3593</v>
      </c>
      <c r="AM49" s="191">
        <v>7.2415425114920797</v>
      </c>
      <c r="AN49" s="13">
        <v>12.173200000000001</v>
      </c>
      <c r="AO49" s="191">
        <v>10.590504386685501</v>
      </c>
      <c r="AP49" s="13"/>
      <c r="AQ49" s="191"/>
      <c r="AR49" s="13"/>
      <c r="AS49" s="191"/>
      <c r="AT49" s="13"/>
      <c r="AU49" s="191"/>
      <c r="AV49" s="13"/>
      <c r="AW49" s="191"/>
      <c r="AX49" s="13"/>
      <c r="AY49" s="191"/>
      <c r="AZ49" s="13"/>
      <c r="BA49" s="191"/>
      <c r="BB49" s="13"/>
      <c r="BC49" s="191"/>
    </row>
    <row r="50" spans="1:55" s="27" customFormat="1" ht="12.75" customHeight="1">
      <c r="A50" s="1226" t="s">
        <v>966</v>
      </c>
      <c r="B50" s="1226" t="s">
        <v>199</v>
      </c>
      <c r="C50" s="1226" t="s">
        <v>967</v>
      </c>
      <c r="D50" s="61">
        <f t="shared" si="2"/>
        <v>814.49779999999998</v>
      </c>
      <c r="E50" s="871">
        <f t="shared" si="3"/>
        <v>10.058219285552401</v>
      </c>
      <c r="F50" s="61">
        <v>510.23180000000002</v>
      </c>
      <c r="G50" s="871">
        <v>13.081948896560299</v>
      </c>
      <c r="H50" s="61">
        <v>575.51120000000003</v>
      </c>
      <c r="I50" s="871">
        <v>12.182993858329802</v>
      </c>
      <c r="J50" s="61">
        <v>492.04500000000002</v>
      </c>
      <c r="K50" s="871">
        <v>11.7785992460039</v>
      </c>
      <c r="L50" s="61">
        <v>483.40750000000003</v>
      </c>
      <c r="M50" s="871">
        <v>12.031059878053199</v>
      </c>
      <c r="N50" s="61">
        <v>404.70300000000003</v>
      </c>
      <c r="O50" s="871">
        <v>12.9614092779149</v>
      </c>
      <c r="P50" s="61">
        <v>450.89230000000003</v>
      </c>
      <c r="Q50" s="871">
        <v>12.798508202513098</v>
      </c>
      <c r="R50" s="61">
        <v>525.84699999999998</v>
      </c>
      <c r="S50" s="871">
        <v>11.628452895994501</v>
      </c>
      <c r="T50" s="61">
        <v>344.90460000000002</v>
      </c>
      <c r="U50" s="871">
        <v>12.1454904080723</v>
      </c>
      <c r="V50" s="61">
        <v>502.96230000000003</v>
      </c>
      <c r="W50" s="871">
        <v>10.761179116208099</v>
      </c>
      <c r="X50" s="61">
        <v>536.44889999999998</v>
      </c>
      <c r="Y50" s="871">
        <v>11.019527513245</v>
      </c>
      <c r="Z50" s="61">
        <v>618.50790000000006</v>
      </c>
      <c r="AA50" s="871">
        <v>11.033631691688999</v>
      </c>
      <c r="AB50" s="61">
        <v>814.49779999999998</v>
      </c>
      <c r="AC50" s="871">
        <v>10.058219285552401</v>
      </c>
      <c r="AD50" s="61"/>
      <c r="AE50" s="871"/>
      <c r="AF50" s="61">
        <v>852.16180000000008</v>
      </c>
      <c r="AG50" s="871">
        <v>10.121611490916401</v>
      </c>
      <c r="AH50" s="61">
        <v>724.01350000000002</v>
      </c>
      <c r="AI50" s="871">
        <v>9.5231608706191295</v>
      </c>
      <c r="AJ50" s="61">
        <v>619.01660000000004</v>
      </c>
      <c r="AK50" s="871">
        <v>9.4692089452851498</v>
      </c>
      <c r="AL50" s="61">
        <v>636.87869999999998</v>
      </c>
      <c r="AM50" s="871">
        <v>9.1727482941414102</v>
      </c>
      <c r="AN50" s="61">
        <v>548.05100000000004</v>
      </c>
      <c r="AO50" s="871">
        <v>10.296298547033</v>
      </c>
      <c r="AP50" s="61"/>
      <c r="AQ50" s="871"/>
      <c r="AR50" s="61"/>
      <c r="AS50" s="871"/>
      <c r="AT50" s="61"/>
      <c r="AU50" s="871"/>
      <c r="AV50" s="61"/>
      <c r="AW50" s="871"/>
      <c r="AX50" s="61"/>
      <c r="AY50" s="871"/>
      <c r="AZ50" s="61"/>
      <c r="BA50" s="871"/>
      <c r="BB50" s="61"/>
      <c r="BC50" s="871"/>
    </row>
    <row r="51" spans="1:55" s="20" customFormat="1" ht="12.75" customHeight="1">
      <c r="A51" s="1227" t="s">
        <v>976</v>
      </c>
      <c r="B51" s="1227" t="s">
        <v>204</v>
      </c>
      <c r="C51" s="1227" t="s">
        <v>977</v>
      </c>
      <c r="D51" s="13">
        <f t="shared" si="2"/>
        <v>46.236599999999996</v>
      </c>
      <c r="E51" s="191">
        <f t="shared" si="3"/>
        <v>5.9204959274687186</v>
      </c>
      <c r="F51" s="13">
        <v>21.080500000000001</v>
      </c>
      <c r="G51" s="191">
        <v>13.1479307416807</v>
      </c>
      <c r="H51" s="13">
        <v>79.998800000000003</v>
      </c>
      <c r="I51" s="191">
        <v>11.837152732290999</v>
      </c>
      <c r="J51" s="13">
        <v>97.307500000000005</v>
      </c>
      <c r="K51" s="191">
        <v>11.519044647123799</v>
      </c>
      <c r="L51" s="13">
        <v>109.94200000000001</v>
      </c>
      <c r="M51" s="191">
        <v>10.383117907624001</v>
      </c>
      <c r="N51" s="13">
        <v>52.312699999999992</v>
      </c>
      <c r="O51" s="191">
        <v>10.821577666608698</v>
      </c>
      <c r="P51" s="13">
        <v>18.422000000000001</v>
      </c>
      <c r="Q51" s="191">
        <v>13.947681413527299</v>
      </c>
      <c r="R51" s="13">
        <v>76.984700000000004</v>
      </c>
      <c r="S51" s="191">
        <v>8.9306464271472095</v>
      </c>
      <c r="T51" s="13">
        <v>45.002800000000001</v>
      </c>
      <c r="U51" s="191">
        <v>9.8495210298025899</v>
      </c>
      <c r="V51" s="13">
        <v>61.299200000000013</v>
      </c>
      <c r="W51" s="191">
        <v>7.7312565906243496</v>
      </c>
      <c r="X51" s="13">
        <v>34.854300000000002</v>
      </c>
      <c r="Y51" s="191">
        <v>7.2229865181627497</v>
      </c>
      <c r="Z51" s="13">
        <v>42.533100000000005</v>
      </c>
      <c r="AA51" s="191">
        <v>7.4032110520982499</v>
      </c>
      <c r="AB51" s="13">
        <v>46.236599999999996</v>
      </c>
      <c r="AC51" s="191">
        <v>5.9204959274687186</v>
      </c>
      <c r="AD51" s="13"/>
      <c r="AE51" s="191"/>
      <c r="AF51" s="13">
        <v>96.277900000000002</v>
      </c>
      <c r="AG51" s="191">
        <v>7.14525849649816</v>
      </c>
      <c r="AH51" s="13">
        <v>32.996300000000005</v>
      </c>
      <c r="AI51" s="191">
        <v>5.1603354012419596</v>
      </c>
      <c r="AJ51" s="13">
        <v>82.116399999999999</v>
      </c>
      <c r="AK51" s="191">
        <v>8.87489244535805</v>
      </c>
      <c r="AL51" s="13">
        <v>188.24200000000002</v>
      </c>
      <c r="AM51" s="191">
        <v>8.3599262704391197</v>
      </c>
      <c r="AN51" s="13">
        <v>223.25880000000001</v>
      </c>
      <c r="AO51" s="191">
        <v>8.2902221412996902</v>
      </c>
      <c r="AP51" s="13"/>
      <c r="AQ51" s="191"/>
      <c r="AR51" s="13"/>
      <c r="AS51" s="191"/>
      <c r="AT51" s="13"/>
      <c r="AU51" s="191"/>
      <c r="AV51" s="13"/>
      <c r="AW51" s="191"/>
      <c r="AX51" s="13"/>
      <c r="AY51" s="191"/>
      <c r="AZ51" s="13"/>
      <c r="BA51" s="191"/>
      <c r="BB51" s="13"/>
      <c r="BC51" s="191"/>
    </row>
    <row r="52" spans="1:55" s="20" customFormat="1" ht="12.75" customHeight="1">
      <c r="A52" s="1228" t="s">
        <v>978</v>
      </c>
      <c r="B52" s="1228" t="s">
        <v>125</v>
      </c>
      <c r="C52" s="1228" t="s">
        <v>939</v>
      </c>
      <c r="D52" s="13">
        <f t="shared" si="2"/>
        <v>10.8582</v>
      </c>
      <c r="E52" s="191">
        <f t="shared" si="3"/>
        <v>14.5749020095412</v>
      </c>
      <c r="F52" s="13">
        <v>11.445</v>
      </c>
      <c r="G52" s="191">
        <v>16.856905373525596</v>
      </c>
      <c r="H52" s="13">
        <v>52.59490000000001</v>
      </c>
      <c r="I52" s="191">
        <v>9.9876817143867616</v>
      </c>
      <c r="J52" s="13">
        <v>41.611899999999999</v>
      </c>
      <c r="K52" s="191">
        <v>9.4370084999723591</v>
      </c>
      <c r="L52" s="13">
        <v>33.328000000000003</v>
      </c>
      <c r="M52" s="191">
        <v>9.1841296207393217</v>
      </c>
      <c r="N52" s="13">
        <v>9.6599000000000004</v>
      </c>
      <c r="O52" s="191">
        <v>14.855026760111398</v>
      </c>
      <c r="P52" s="13">
        <v>10.0298</v>
      </c>
      <c r="Q52" s="191">
        <v>15.3693609045046</v>
      </c>
      <c r="R52" s="13">
        <v>10.2339</v>
      </c>
      <c r="S52" s="191">
        <v>15.9823158326738</v>
      </c>
      <c r="T52" s="13">
        <v>6.8776000000000002</v>
      </c>
      <c r="U52" s="191">
        <v>16.549179219495198</v>
      </c>
      <c r="V52" s="13">
        <v>5.5117999999999991</v>
      </c>
      <c r="W52" s="191">
        <v>14.845945970463399</v>
      </c>
      <c r="X52" s="13">
        <v>15.984300000000001</v>
      </c>
      <c r="Y52" s="191">
        <v>10.575058776424401</v>
      </c>
      <c r="Z52" s="13">
        <v>15.196900000000001</v>
      </c>
      <c r="AA52" s="191">
        <v>10.9157440004211</v>
      </c>
      <c r="AB52" s="13">
        <v>10.8582</v>
      </c>
      <c r="AC52" s="191">
        <v>14.5749020095412</v>
      </c>
      <c r="AD52" s="13"/>
      <c r="AE52" s="191"/>
      <c r="AF52" s="13">
        <v>7.8476000000000008</v>
      </c>
      <c r="AG52" s="191">
        <v>14.190082573015998</v>
      </c>
      <c r="AH52" s="13">
        <v>6.0548999999999999</v>
      </c>
      <c r="AI52" s="191">
        <v>16.1451839006425</v>
      </c>
      <c r="AJ52" s="13">
        <v>2.4062000000000001</v>
      </c>
      <c r="AK52" s="191">
        <v>17.483774416091798</v>
      </c>
      <c r="AL52" s="13">
        <v>4.1896000000000004</v>
      </c>
      <c r="AM52" s="191">
        <v>16.426925720832504</v>
      </c>
      <c r="AN52" s="13">
        <v>10.520100000000003</v>
      </c>
      <c r="AO52" s="191">
        <v>12.993560232317201</v>
      </c>
      <c r="AP52" s="13"/>
      <c r="AQ52" s="191"/>
      <c r="AR52" s="13"/>
      <c r="AS52" s="191"/>
      <c r="AT52" s="13"/>
      <c r="AU52" s="191"/>
      <c r="AV52" s="13"/>
      <c r="AW52" s="191"/>
      <c r="AX52" s="13"/>
      <c r="AY52" s="191"/>
      <c r="AZ52" s="13"/>
      <c r="BA52" s="191"/>
      <c r="BB52" s="13"/>
      <c r="BC52" s="191"/>
    </row>
    <row r="53" spans="1:55" s="20" customFormat="1" ht="12.75" customHeight="1">
      <c r="A53" s="1227" t="s">
        <v>4909</v>
      </c>
      <c r="B53" s="1227" t="s">
        <v>4909</v>
      </c>
      <c r="C53" s="1227" t="s">
        <v>4911</v>
      </c>
      <c r="D53" s="13">
        <f t="shared" si="2"/>
        <v>11.793299999999999</v>
      </c>
      <c r="E53" s="191">
        <f t="shared" si="3"/>
        <v>11.2216483087855</v>
      </c>
      <c r="F53" s="13">
        <v>6.7252000000000001</v>
      </c>
      <c r="G53" s="191">
        <v>17.208698477368699</v>
      </c>
      <c r="H53" s="13">
        <v>6.5357000000000003</v>
      </c>
      <c r="I53" s="191">
        <v>18.130222929448998</v>
      </c>
      <c r="J53" s="13">
        <v>6.9201999999999995</v>
      </c>
      <c r="K53" s="191">
        <v>15.308499898846899</v>
      </c>
      <c r="L53" s="13">
        <v>5.0098000000000003</v>
      </c>
      <c r="M53" s="191">
        <v>14.158368597548799</v>
      </c>
      <c r="N53" s="13">
        <v>5.8930000000000007</v>
      </c>
      <c r="O53" s="191">
        <v>15.155740879008999</v>
      </c>
      <c r="P53" s="13">
        <v>4.5490000000000004</v>
      </c>
      <c r="Q53" s="191">
        <v>17.9012112552209</v>
      </c>
      <c r="R53" s="13">
        <v>5.0569000000000006</v>
      </c>
      <c r="S53" s="191">
        <v>18.234579287705902</v>
      </c>
      <c r="T53" s="13">
        <v>4.2149000000000001</v>
      </c>
      <c r="U53" s="191">
        <v>19.063899736648597</v>
      </c>
      <c r="V53" s="13">
        <v>7.9249000000000001</v>
      </c>
      <c r="W53" s="191">
        <v>16.9642202425267</v>
      </c>
      <c r="X53" s="13">
        <v>8.3648000000000007</v>
      </c>
      <c r="Y53" s="191">
        <v>15.139297532517197</v>
      </c>
      <c r="Z53" s="13">
        <v>8.4795999999999996</v>
      </c>
      <c r="AA53" s="191">
        <v>14.593330817491401</v>
      </c>
      <c r="AB53" s="13">
        <v>11.793299999999999</v>
      </c>
      <c r="AC53" s="191">
        <v>11.2216483087855</v>
      </c>
      <c r="AD53" s="13"/>
      <c r="AE53" s="191"/>
      <c r="AF53" s="13">
        <v>9.6165000000000003</v>
      </c>
      <c r="AG53" s="191">
        <v>12.7277984713773</v>
      </c>
      <c r="AH53" s="13">
        <v>7.4227000000000007</v>
      </c>
      <c r="AI53" s="191">
        <v>12.770893475420001</v>
      </c>
      <c r="AJ53" s="13">
        <v>3.5773999999999999</v>
      </c>
      <c r="AK53" s="191">
        <v>17.1978028735953</v>
      </c>
      <c r="AL53" s="13">
        <v>4.8886000000000003</v>
      </c>
      <c r="AM53" s="191">
        <v>17.169821216708296</v>
      </c>
      <c r="AN53" s="13">
        <v>6.7658000000000005</v>
      </c>
      <c r="AO53" s="191">
        <v>15.740274764255497</v>
      </c>
      <c r="AP53" s="13"/>
      <c r="AQ53" s="191"/>
      <c r="AR53" s="13"/>
      <c r="AS53" s="191"/>
      <c r="AT53" s="13"/>
      <c r="AU53" s="191"/>
      <c r="AV53" s="13"/>
      <c r="AW53" s="191"/>
      <c r="AX53" s="13"/>
      <c r="AY53" s="191"/>
      <c r="AZ53" s="13"/>
      <c r="BA53" s="191"/>
      <c r="BB53" s="13"/>
      <c r="BC53" s="191"/>
    </row>
    <row r="54" spans="1:55" s="20" customFormat="1" ht="12.75" customHeight="1">
      <c r="A54" s="1227" t="s">
        <v>4910</v>
      </c>
      <c r="B54" s="1227" t="s">
        <v>103</v>
      </c>
      <c r="C54" s="1227" t="s">
        <v>5005</v>
      </c>
      <c r="D54" s="13" t="str">
        <f t="shared" si="2"/>
        <v>-</v>
      </c>
      <c r="E54" s="191" t="str">
        <f t="shared" si="3"/>
        <v>-</v>
      </c>
      <c r="F54" s="13" t="s">
        <v>11</v>
      </c>
      <c r="G54" s="13" t="s">
        <v>11</v>
      </c>
      <c r="H54" s="13" t="s">
        <v>11</v>
      </c>
      <c r="I54" s="13" t="s">
        <v>11</v>
      </c>
      <c r="J54" s="13" t="s">
        <v>11</v>
      </c>
      <c r="K54" s="13" t="s">
        <v>11</v>
      </c>
      <c r="L54" s="13" t="s">
        <v>11</v>
      </c>
      <c r="M54" s="13" t="s">
        <v>11</v>
      </c>
      <c r="N54" s="13" t="s">
        <v>11</v>
      </c>
      <c r="O54" s="13" t="s">
        <v>11</v>
      </c>
      <c r="P54" s="13" t="s">
        <v>11</v>
      </c>
      <c r="Q54" s="13" t="s">
        <v>11</v>
      </c>
      <c r="R54" s="13" t="s">
        <v>11</v>
      </c>
      <c r="S54" s="13" t="s">
        <v>11</v>
      </c>
      <c r="T54" s="13" t="s">
        <v>11</v>
      </c>
      <c r="U54" s="13" t="s">
        <v>11</v>
      </c>
      <c r="V54" s="13" t="s">
        <v>11</v>
      </c>
      <c r="W54" s="13" t="s">
        <v>11</v>
      </c>
      <c r="X54" s="13" t="s">
        <v>11</v>
      </c>
      <c r="Y54" s="13" t="s">
        <v>11</v>
      </c>
      <c r="Z54" s="13" t="s">
        <v>11</v>
      </c>
      <c r="AA54" s="13" t="s">
        <v>11</v>
      </c>
      <c r="AB54" s="13" t="s">
        <v>11</v>
      </c>
      <c r="AC54" s="13" t="s">
        <v>11</v>
      </c>
      <c r="AD54" s="13"/>
      <c r="AE54" s="191"/>
      <c r="AF54" s="13" t="s">
        <v>11</v>
      </c>
      <c r="AG54" s="191" t="s">
        <v>11</v>
      </c>
      <c r="AH54" s="13" t="s">
        <v>11</v>
      </c>
      <c r="AI54" s="191" t="s">
        <v>11</v>
      </c>
      <c r="AJ54" s="191" t="s">
        <v>11</v>
      </c>
      <c r="AK54" s="191" t="s">
        <v>11</v>
      </c>
      <c r="AL54" s="191" t="s">
        <v>11</v>
      </c>
      <c r="AM54" s="191" t="s">
        <v>11</v>
      </c>
      <c r="AN54" s="191" t="s">
        <v>11</v>
      </c>
      <c r="AO54" s="191" t="s">
        <v>11</v>
      </c>
      <c r="AP54" s="13"/>
      <c r="AQ54" s="191"/>
      <c r="AR54" s="13"/>
      <c r="AS54" s="191"/>
      <c r="AT54" s="13"/>
      <c r="AU54" s="191"/>
      <c r="AV54" s="13"/>
      <c r="AW54" s="191"/>
      <c r="AX54" s="13"/>
      <c r="AY54" s="191"/>
      <c r="AZ54" s="13"/>
      <c r="BA54" s="191"/>
      <c r="BB54" s="191"/>
      <c r="BC54" s="191"/>
    </row>
    <row r="55" spans="1:55" s="20" customFormat="1" ht="12.75" customHeight="1">
      <c r="A55" s="1227" t="s">
        <v>980</v>
      </c>
      <c r="B55" s="1227" t="s">
        <v>205</v>
      </c>
      <c r="C55" s="1227" t="s">
        <v>981</v>
      </c>
      <c r="D55" s="13">
        <f t="shared" si="2"/>
        <v>430.09280000000001</v>
      </c>
      <c r="E55" s="191">
        <f t="shared" si="3"/>
        <v>10.5022918030713</v>
      </c>
      <c r="F55" s="13">
        <v>340.18740000000003</v>
      </c>
      <c r="G55" s="191">
        <v>12.206355793894799</v>
      </c>
      <c r="H55" s="13">
        <v>316.28489999999999</v>
      </c>
      <c r="I55" s="191">
        <v>11.8820542523529</v>
      </c>
      <c r="J55" s="13">
        <v>251.4933</v>
      </c>
      <c r="K55" s="191">
        <v>11.1851125735755</v>
      </c>
      <c r="L55" s="13">
        <v>248.82090000000005</v>
      </c>
      <c r="M55" s="191">
        <v>12.086700759461898</v>
      </c>
      <c r="N55" s="13">
        <v>274.54050000000001</v>
      </c>
      <c r="O55" s="191">
        <v>12.8494224276564</v>
      </c>
      <c r="P55" s="13">
        <v>323.99790000000002</v>
      </c>
      <c r="Q55" s="191">
        <v>12.206680858116696</v>
      </c>
      <c r="R55" s="13">
        <v>369.46069999999997</v>
      </c>
      <c r="S55" s="191">
        <v>11.388177048330199</v>
      </c>
      <c r="T55" s="13">
        <v>227.83019999999999</v>
      </c>
      <c r="U55" s="191">
        <v>11.697785644747698</v>
      </c>
      <c r="V55" s="13">
        <v>352.29849999999999</v>
      </c>
      <c r="W55" s="191">
        <v>10.090503643927001</v>
      </c>
      <c r="X55" s="13">
        <v>394.35770000000002</v>
      </c>
      <c r="Y55" s="191">
        <v>10.620323693438699</v>
      </c>
      <c r="Z55" s="13">
        <v>433.2276</v>
      </c>
      <c r="AA55" s="191">
        <v>10.1501516523878</v>
      </c>
      <c r="AB55" s="13">
        <v>430.09280000000001</v>
      </c>
      <c r="AC55" s="191">
        <v>10.5022918030713</v>
      </c>
      <c r="AD55" s="13"/>
      <c r="AE55" s="191"/>
      <c r="AF55" s="13">
        <v>432.62640000000005</v>
      </c>
      <c r="AG55" s="191">
        <v>10.3568573138394</v>
      </c>
      <c r="AH55" s="13">
        <v>397.49270000000001</v>
      </c>
      <c r="AI55" s="191">
        <v>9.1570633020430297</v>
      </c>
      <c r="AJ55" s="13">
        <v>362.25970000000001</v>
      </c>
      <c r="AK55" s="191">
        <v>8.1712636266192504</v>
      </c>
      <c r="AL55" s="13">
        <v>311.25970000000001</v>
      </c>
      <c r="AM55" s="191">
        <v>8.0362509248707799</v>
      </c>
      <c r="AN55" s="13">
        <v>186.43700000000001</v>
      </c>
      <c r="AO55" s="191">
        <v>10.724643300417799</v>
      </c>
      <c r="AP55" s="13"/>
      <c r="AQ55" s="191"/>
      <c r="AR55" s="13"/>
      <c r="AS55" s="191"/>
      <c r="AT55" s="13"/>
      <c r="AU55" s="191"/>
      <c r="AV55" s="13"/>
      <c r="AW55" s="191"/>
      <c r="AX55" s="13"/>
      <c r="AY55" s="191"/>
      <c r="AZ55" s="13"/>
      <c r="BA55" s="191"/>
      <c r="BB55" s="13"/>
      <c r="BC55" s="191"/>
    </row>
    <row r="56" spans="1:55" s="20" customFormat="1" ht="12.75" customHeight="1">
      <c r="A56" s="1227" t="s">
        <v>982</v>
      </c>
      <c r="B56" s="1227" t="s">
        <v>206</v>
      </c>
      <c r="C56" s="1227" t="s">
        <v>983</v>
      </c>
      <c r="D56" s="13" t="str">
        <f t="shared" si="2"/>
        <v>-</v>
      </c>
      <c r="E56" s="191" t="str">
        <f t="shared" si="3"/>
        <v>-</v>
      </c>
      <c r="F56" s="13" t="s">
        <v>11</v>
      </c>
      <c r="G56" s="13" t="s">
        <v>11</v>
      </c>
      <c r="H56" s="13" t="s">
        <v>11</v>
      </c>
      <c r="I56" s="13" t="s">
        <v>11</v>
      </c>
      <c r="J56" s="13" t="s">
        <v>11</v>
      </c>
      <c r="K56" s="13" t="s">
        <v>11</v>
      </c>
      <c r="L56" s="13" t="s">
        <v>11</v>
      </c>
      <c r="M56" s="13" t="s">
        <v>11</v>
      </c>
      <c r="N56" s="13" t="s">
        <v>11</v>
      </c>
      <c r="O56" s="13" t="s">
        <v>11</v>
      </c>
      <c r="P56" s="13" t="s">
        <v>11</v>
      </c>
      <c r="Q56" s="13" t="s">
        <v>11</v>
      </c>
      <c r="R56" s="13" t="s">
        <v>11</v>
      </c>
      <c r="S56" s="13" t="s">
        <v>11</v>
      </c>
      <c r="T56" s="13" t="s">
        <v>11</v>
      </c>
      <c r="U56" s="13" t="s">
        <v>11</v>
      </c>
      <c r="V56" s="13">
        <v>0.60510000000000008</v>
      </c>
      <c r="W56" s="191">
        <v>16</v>
      </c>
      <c r="X56" s="13">
        <v>0.51070000000000004</v>
      </c>
      <c r="Y56" s="191">
        <v>16</v>
      </c>
      <c r="Z56" s="13">
        <v>0.41270000000000001</v>
      </c>
      <c r="AA56" s="191">
        <v>16</v>
      </c>
      <c r="AB56" s="13" t="s">
        <v>11</v>
      </c>
      <c r="AC56" s="191" t="s">
        <v>11</v>
      </c>
      <c r="AD56" s="13"/>
      <c r="AE56" s="191"/>
      <c r="AF56" s="13" t="s">
        <v>11</v>
      </c>
      <c r="AG56" s="13" t="s">
        <v>11</v>
      </c>
      <c r="AH56" s="13" t="s">
        <v>11</v>
      </c>
      <c r="AI56" s="13" t="s">
        <v>11</v>
      </c>
      <c r="AJ56" s="13">
        <v>0.7714000000000002</v>
      </c>
      <c r="AK56" s="191">
        <v>22.62</v>
      </c>
      <c r="AL56" s="13">
        <v>0.64890000000000003</v>
      </c>
      <c r="AM56" s="191">
        <v>24.5</v>
      </c>
      <c r="AN56" s="13">
        <v>0</v>
      </c>
      <c r="AO56" s="191">
        <v>0</v>
      </c>
      <c r="AP56" s="13"/>
      <c r="AQ56" s="191"/>
      <c r="AR56" s="13"/>
      <c r="AS56" s="191"/>
      <c r="AT56" s="13"/>
      <c r="AU56" s="191"/>
      <c r="AV56" s="13"/>
      <c r="AW56" s="191"/>
      <c r="AX56" s="13"/>
      <c r="AY56" s="191"/>
      <c r="AZ56" s="13"/>
      <c r="BA56" s="191"/>
      <c r="BB56" s="13"/>
      <c r="BC56" s="191"/>
    </row>
    <row r="57" spans="1:55" s="20" customFormat="1" ht="12.75" customHeight="1">
      <c r="A57" s="1227" t="s">
        <v>984</v>
      </c>
      <c r="B57" s="1227" t="s">
        <v>141</v>
      </c>
      <c r="C57" s="1227" t="s">
        <v>985</v>
      </c>
      <c r="D57" s="13">
        <f t="shared" si="2"/>
        <v>31.779</v>
      </c>
      <c r="E57" s="191">
        <f t="shared" si="3"/>
        <v>13.358201768463498</v>
      </c>
      <c r="F57" s="13">
        <v>39.577200000000005</v>
      </c>
      <c r="G57" s="191">
        <v>14.931147049311198</v>
      </c>
      <c r="H57" s="13">
        <v>20.8687</v>
      </c>
      <c r="I57" s="191">
        <v>15.211036384633399</v>
      </c>
      <c r="J57" s="13">
        <v>8.9337999999999997</v>
      </c>
      <c r="K57" s="191">
        <v>18.356333810920297</v>
      </c>
      <c r="L57" s="13">
        <v>18.1676</v>
      </c>
      <c r="M57" s="191">
        <v>13.968841454016999</v>
      </c>
      <c r="N57" s="13">
        <v>13.9016</v>
      </c>
      <c r="O57" s="191">
        <v>13.565589932094099</v>
      </c>
      <c r="P57" s="13">
        <v>15.732999999999999</v>
      </c>
      <c r="Q57" s="191">
        <v>13.8417254814721</v>
      </c>
      <c r="R57" s="13">
        <v>5.6175000000000015</v>
      </c>
      <c r="S57" s="191">
        <v>16.337372852692496</v>
      </c>
      <c r="T57" s="13">
        <v>5.9853000000000005</v>
      </c>
      <c r="U57" s="191">
        <v>13.195336240455799</v>
      </c>
      <c r="V57" s="13">
        <v>3.8407</v>
      </c>
      <c r="W57" s="191">
        <v>12.196740177571801</v>
      </c>
      <c r="X57" s="13">
        <v>10.517800000000001</v>
      </c>
      <c r="Y57" s="191">
        <v>10.641397440529399</v>
      </c>
      <c r="Z57" s="13">
        <v>27.3779</v>
      </c>
      <c r="AA57" s="191">
        <v>13.062557792964402</v>
      </c>
      <c r="AB57" s="13">
        <v>31.779</v>
      </c>
      <c r="AC57" s="191">
        <v>13.358201768463498</v>
      </c>
      <c r="AD57" s="13"/>
      <c r="AE57" s="191"/>
      <c r="AF57" s="13">
        <v>77.752800000000008</v>
      </c>
      <c r="AG57" s="191">
        <v>12.610226950026199</v>
      </c>
      <c r="AH57" s="13">
        <v>62.774899999999995</v>
      </c>
      <c r="AI57" s="191">
        <v>12.7563083174963</v>
      </c>
      <c r="AJ57" s="13">
        <v>59.724000000000004</v>
      </c>
      <c r="AK57" s="191">
        <v>12.481635975487197</v>
      </c>
      <c r="AL57" s="13">
        <v>10.711500000000001</v>
      </c>
      <c r="AM57" s="191">
        <v>13.322498996405697</v>
      </c>
      <c r="AN57" s="13">
        <v>10.1067</v>
      </c>
      <c r="AO57" s="191">
        <v>12.868049907487098</v>
      </c>
      <c r="AP57" s="13"/>
      <c r="AQ57" s="191"/>
      <c r="AR57" s="13"/>
      <c r="AS57" s="191"/>
      <c r="AT57" s="13"/>
      <c r="AU57" s="191"/>
      <c r="AV57" s="13"/>
      <c r="AW57" s="191"/>
      <c r="AX57" s="13"/>
      <c r="AY57" s="191"/>
      <c r="AZ57" s="13"/>
      <c r="BA57" s="191"/>
      <c r="BB57" s="13"/>
      <c r="BC57" s="191"/>
    </row>
    <row r="58" spans="1:55" s="20" customFormat="1" ht="12.75" customHeight="1">
      <c r="A58" s="1227" t="s">
        <v>986</v>
      </c>
      <c r="B58" s="1227" t="s">
        <v>207</v>
      </c>
      <c r="C58" s="1227" t="s">
        <v>987</v>
      </c>
      <c r="D58" s="13">
        <f t="shared" si="2"/>
        <v>9.4535999999999998</v>
      </c>
      <c r="E58" s="191">
        <f t="shared" si="3"/>
        <v>15.908732334771898</v>
      </c>
      <c r="F58" s="13">
        <v>9.5616000000000003</v>
      </c>
      <c r="G58" s="191">
        <v>16.771001087684098</v>
      </c>
      <c r="H58" s="13">
        <v>11.3819</v>
      </c>
      <c r="I58" s="191">
        <v>16.723183211941798</v>
      </c>
      <c r="J58" s="13">
        <v>14.841700000000001</v>
      </c>
      <c r="K58" s="191">
        <v>14.487749044920699</v>
      </c>
      <c r="L58" s="13">
        <v>19.166600000000003</v>
      </c>
      <c r="M58" s="191">
        <v>9.88355425584089</v>
      </c>
      <c r="N58" s="13">
        <v>12.2141</v>
      </c>
      <c r="O58" s="191">
        <v>7.9384468769700591</v>
      </c>
      <c r="P58" s="13">
        <v>8.9038000000000004</v>
      </c>
      <c r="Q58" s="191">
        <v>7.4279918686403592</v>
      </c>
      <c r="R58" s="13">
        <v>3.0829000000000004</v>
      </c>
      <c r="S58" s="191">
        <v>12.051034740017499</v>
      </c>
      <c r="T58" s="13">
        <v>3.65</v>
      </c>
      <c r="U58" s="191">
        <v>12.4537906849315</v>
      </c>
      <c r="V58" s="13">
        <v>9.2878000000000007</v>
      </c>
      <c r="W58" s="191">
        <v>20.937324662460401</v>
      </c>
      <c r="X58" s="13">
        <v>10.921700000000001</v>
      </c>
      <c r="Y58" s="191">
        <v>18.940879624966797</v>
      </c>
      <c r="Z58" s="13">
        <v>14.386800000000001</v>
      </c>
      <c r="AA58" s="191">
        <v>18.453039939388901</v>
      </c>
      <c r="AB58" s="13">
        <v>9.4535999999999998</v>
      </c>
      <c r="AC58" s="191">
        <v>15.908732334771898</v>
      </c>
      <c r="AD58" s="13"/>
      <c r="AE58" s="191"/>
      <c r="AF58" s="13">
        <v>9.7857000000000003</v>
      </c>
      <c r="AG58" s="191">
        <v>15.7108831253768</v>
      </c>
      <c r="AH58" s="13">
        <v>7.6684000000000001</v>
      </c>
      <c r="AI58" s="191">
        <v>14.257237363726501</v>
      </c>
      <c r="AJ58" s="13">
        <v>6.8016000000000005</v>
      </c>
      <c r="AK58" s="191">
        <v>14.133179398964899</v>
      </c>
      <c r="AL58" s="13">
        <v>5.5807000000000002</v>
      </c>
      <c r="AM58" s="191">
        <v>17.704453025606099</v>
      </c>
      <c r="AN58" s="13">
        <v>7.1273999999999997</v>
      </c>
      <c r="AO58" s="191">
        <v>15.946093386087501</v>
      </c>
      <c r="AP58" s="13"/>
      <c r="AQ58" s="191"/>
      <c r="AR58" s="13"/>
      <c r="AS58" s="191"/>
      <c r="AT58" s="13"/>
      <c r="AU58" s="191"/>
      <c r="AV58" s="13"/>
      <c r="AW58" s="191"/>
      <c r="AX58" s="13"/>
      <c r="AY58" s="191"/>
      <c r="AZ58" s="13"/>
      <c r="BA58" s="191"/>
      <c r="BB58" s="13"/>
      <c r="BC58" s="191"/>
    </row>
    <row r="59" spans="1:55" s="20" customFormat="1" ht="12.75" customHeight="1">
      <c r="A59" s="1227" t="s">
        <v>988</v>
      </c>
      <c r="B59" s="1227" t="s">
        <v>208</v>
      </c>
      <c r="C59" s="1227" t="s">
        <v>989</v>
      </c>
      <c r="D59" s="13">
        <f t="shared" si="2"/>
        <v>15.693700000000002</v>
      </c>
      <c r="E59" s="191">
        <f t="shared" si="3"/>
        <v>17.358003848678102</v>
      </c>
      <c r="F59" s="13">
        <v>19.771599999999999</v>
      </c>
      <c r="G59" s="191">
        <v>17.8176608873333</v>
      </c>
      <c r="H59" s="13">
        <v>22.203899999999997</v>
      </c>
      <c r="I59" s="191">
        <v>18.705936029256097</v>
      </c>
      <c r="J59" s="13">
        <v>23.242200000000004</v>
      </c>
      <c r="K59" s="191">
        <v>17.5182690106789</v>
      </c>
      <c r="L59" s="13">
        <v>19.0684</v>
      </c>
      <c r="M59" s="191">
        <v>17.777772125610998</v>
      </c>
      <c r="N59" s="13">
        <v>18.111599999999999</v>
      </c>
      <c r="O59" s="191">
        <v>17.355424092846597</v>
      </c>
      <c r="P59" s="13">
        <v>16.046600000000002</v>
      </c>
      <c r="Q59" s="191">
        <v>18.987806201936898</v>
      </c>
      <c r="R59" s="13">
        <v>14.808600000000002</v>
      </c>
      <c r="S59" s="191">
        <v>18.802799792012703</v>
      </c>
      <c r="T59" s="13">
        <v>12.8545</v>
      </c>
      <c r="U59" s="191">
        <v>19.315490061846003</v>
      </c>
      <c r="V59" s="13">
        <v>10.029999999999999</v>
      </c>
      <c r="W59" s="191">
        <v>19.406190927218301</v>
      </c>
      <c r="X59" s="13">
        <v>5.4858000000000002</v>
      </c>
      <c r="Y59" s="191">
        <v>19.6406708228517</v>
      </c>
      <c r="Z59" s="13">
        <v>9.0086000000000013</v>
      </c>
      <c r="AA59" s="191">
        <v>18.707115756055298</v>
      </c>
      <c r="AB59" s="13">
        <v>15.693700000000002</v>
      </c>
      <c r="AC59" s="191">
        <v>17.358003848678102</v>
      </c>
      <c r="AD59" s="13"/>
      <c r="AE59" s="191"/>
      <c r="AF59" s="13">
        <v>19.102800000000002</v>
      </c>
      <c r="AG59" s="191">
        <v>17.6453229369517</v>
      </c>
      <c r="AH59" s="13">
        <v>18.171300000000002</v>
      </c>
      <c r="AI59" s="191">
        <v>18.101285653750701</v>
      </c>
      <c r="AJ59" s="13">
        <v>17.239100000000001</v>
      </c>
      <c r="AK59" s="191">
        <v>19.513621708789902</v>
      </c>
      <c r="AL59" s="13">
        <v>22.430600000000005</v>
      </c>
      <c r="AM59" s="191">
        <v>19.013157606127301</v>
      </c>
      <c r="AN59" s="13">
        <v>22.400400000000001</v>
      </c>
      <c r="AO59" s="191">
        <v>18.203377261120302</v>
      </c>
      <c r="AP59" s="13"/>
      <c r="AQ59" s="191"/>
      <c r="AR59" s="13"/>
      <c r="AS59" s="191"/>
      <c r="AT59" s="13"/>
      <c r="AU59" s="191"/>
      <c r="AV59" s="13"/>
      <c r="AW59" s="191"/>
      <c r="AX59" s="13"/>
      <c r="AY59" s="191"/>
      <c r="AZ59" s="13"/>
      <c r="BA59" s="191"/>
      <c r="BB59" s="13"/>
      <c r="BC59" s="191"/>
    </row>
    <row r="60" spans="1:55" s="20" customFormat="1" ht="12.75" customHeight="1">
      <c r="A60" s="1229" t="s">
        <v>5008</v>
      </c>
      <c r="B60" s="1229" t="s">
        <v>5006</v>
      </c>
      <c r="C60" s="1229" t="s">
        <v>5007</v>
      </c>
      <c r="D60" s="13">
        <f t="shared" si="2"/>
        <v>20.142500000000002</v>
      </c>
      <c r="E60" s="191">
        <f t="shared" si="3"/>
        <v>13.498337296760599</v>
      </c>
      <c r="F60" s="13">
        <v>12.069700000000001</v>
      </c>
      <c r="G60" s="191">
        <v>15.097803259401598</v>
      </c>
      <c r="H60" s="13">
        <v>10.6797</v>
      </c>
      <c r="I60" s="191">
        <v>16.152025993239498</v>
      </c>
      <c r="J60" s="13">
        <v>8.8070000000000004</v>
      </c>
      <c r="K60" s="191">
        <v>16.616667537186299</v>
      </c>
      <c r="L60" s="13">
        <v>5.8014999999999999</v>
      </c>
      <c r="M60" s="191">
        <v>16.476397483409496</v>
      </c>
      <c r="N60" s="13">
        <v>2.3595999999999999</v>
      </c>
      <c r="O60" s="191">
        <v>17.317182573317499</v>
      </c>
      <c r="P60" s="13">
        <v>23.2866</v>
      </c>
      <c r="Q60" s="191">
        <v>12.1146821777331</v>
      </c>
      <c r="R60" s="13">
        <v>10.855700000000002</v>
      </c>
      <c r="S60" s="191">
        <v>9.6827153476975205</v>
      </c>
      <c r="T60" s="13">
        <v>16.079499999999999</v>
      </c>
      <c r="U60" s="191">
        <v>9.1825765726546198</v>
      </c>
      <c r="V60" s="13">
        <v>8.9382999999999999</v>
      </c>
      <c r="W60" s="191">
        <v>9.7338718772025992</v>
      </c>
      <c r="X60" s="13">
        <v>13.164800000000003</v>
      </c>
      <c r="Y60" s="191">
        <v>9.8210073073650896</v>
      </c>
      <c r="Z60" s="13">
        <v>19.798000000000002</v>
      </c>
      <c r="AA60" s="191">
        <v>12.908997070411198</v>
      </c>
      <c r="AB60" s="13">
        <v>20.142500000000002</v>
      </c>
      <c r="AC60" s="191">
        <v>13.498337296760599</v>
      </c>
      <c r="AD60" s="13"/>
      <c r="AE60" s="191"/>
      <c r="AF60" s="13">
        <v>15.368300000000001</v>
      </c>
      <c r="AG60" s="191">
        <v>14.265308784966498</v>
      </c>
      <c r="AH60" s="13">
        <v>5.6078999999999999</v>
      </c>
      <c r="AI60" s="191">
        <v>16.6855204265411</v>
      </c>
      <c r="AJ60" s="13">
        <v>3.7561</v>
      </c>
      <c r="AK60" s="191">
        <v>14.658752429381501</v>
      </c>
      <c r="AL60" s="13">
        <v>6.2480999999999991</v>
      </c>
      <c r="AM60" s="191">
        <v>15.4896357292617</v>
      </c>
      <c r="AN60" s="13">
        <v>6.3394000000000004</v>
      </c>
      <c r="AO60" s="191">
        <v>15.487309840047999</v>
      </c>
      <c r="AP60" s="13"/>
      <c r="AQ60" s="191"/>
      <c r="AR60" s="13"/>
      <c r="AS60" s="191"/>
      <c r="AT60" s="13"/>
      <c r="AU60" s="191"/>
      <c r="AV60" s="13"/>
      <c r="AW60" s="191"/>
      <c r="AX60" s="13"/>
      <c r="AY60" s="191"/>
      <c r="AZ60" s="13"/>
      <c r="BA60" s="191"/>
      <c r="BB60" s="13"/>
      <c r="BC60" s="191"/>
    </row>
    <row r="61" spans="1:55" s="20" customFormat="1" ht="12.75" customHeight="1">
      <c r="A61" s="1229" t="s">
        <v>990</v>
      </c>
      <c r="B61" s="1229" t="s">
        <v>209</v>
      </c>
      <c r="C61" s="1229" t="s">
        <v>991</v>
      </c>
      <c r="D61" s="13">
        <f t="shared" si="2"/>
        <v>238.44810000000001</v>
      </c>
      <c r="E61" s="191">
        <f t="shared" si="3"/>
        <v>8.3535564930062289</v>
      </c>
      <c r="F61" s="13">
        <v>49.813599999999994</v>
      </c>
      <c r="G61" s="191">
        <v>13.0637717410506</v>
      </c>
      <c r="H61" s="13">
        <v>54.962700000000005</v>
      </c>
      <c r="I61" s="191">
        <v>10.3154059389368</v>
      </c>
      <c r="J61" s="13">
        <v>38.8874</v>
      </c>
      <c r="K61" s="191">
        <v>11.072483092209801</v>
      </c>
      <c r="L61" s="13">
        <v>24.102700000000006</v>
      </c>
      <c r="M61" s="191">
        <v>17.098700809452904</v>
      </c>
      <c r="N61" s="13">
        <v>15.71</v>
      </c>
      <c r="O61" s="191">
        <v>17.707005028644197</v>
      </c>
      <c r="P61" s="13">
        <v>29.9236</v>
      </c>
      <c r="Q61" s="191">
        <v>15.124273583392402</v>
      </c>
      <c r="R61" s="13">
        <v>29.746100000000002</v>
      </c>
      <c r="S61" s="191">
        <v>15.179303606187</v>
      </c>
      <c r="T61" s="13">
        <v>22.409800000000001</v>
      </c>
      <c r="U61" s="191">
        <v>16.337628537514799</v>
      </c>
      <c r="V61" s="13">
        <v>43.226000000000006</v>
      </c>
      <c r="W61" s="191">
        <v>14.685026534955798</v>
      </c>
      <c r="X61" s="13">
        <v>42.286999999999999</v>
      </c>
      <c r="Y61" s="191">
        <v>14.467435784047099</v>
      </c>
      <c r="Z61" s="13">
        <v>48.0867</v>
      </c>
      <c r="AA61" s="191">
        <v>15.986621872576</v>
      </c>
      <c r="AB61" s="13">
        <v>238.44810000000001</v>
      </c>
      <c r="AC61" s="191">
        <v>8.3535564930062289</v>
      </c>
      <c r="AD61" s="13"/>
      <c r="AE61" s="191"/>
      <c r="AF61" s="13">
        <v>183.78380000000001</v>
      </c>
      <c r="AG61" s="191">
        <v>8.337972443708308</v>
      </c>
      <c r="AH61" s="13">
        <v>185.8244</v>
      </c>
      <c r="AI61" s="191">
        <v>8.3929045755024596</v>
      </c>
      <c r="AJ61" s="13">
        <v>80.364699999999999</v>
      </c>
      <c r="AK61" s="191">
        <v>10.186355153444199</v>
      </c>
      <c r="AL61" s="13">
        <v>82.679000000000002</v>
      </c>
      <c r="AM61" s="191">
        <v>10.080631296943601</v>
      </c>
      <c r="AN61" s="13">
        <v>75.095399999999998</v>
      </c>
      <c r="AO61" s="191">
        <v>10.6494053031211</v>
      </c>
      <c r="AP61" s="13"/>
      <c r="AQ61" s="191"/>
      <c r="AR61" s="13"/>
      <c r="AS61" s="191"/>
      <c r="AT61" s="13"/>
      <c r="AU61" s="191"/>
      <c r="AV61" s="13"/>
      <c r="AW61" s="191"/>
      <c r="AX61" s="13"/>
      <c r="AY61" s="191"/>
      <c r="AZ61" s="13"/>
      <c r="BA61" s="191"/>
      <c r="BB61" s="13"/>
      <c r="BC61" s="191"/>
    </row>
    <row r="62" spans="1:55" s="27" customFormat="1" ht="12.75" customHeight="1">
      <c r="A62" s="1226" t="s">
        <v>968</v>
      </c>
      <c r="B62" s="1226" t="s">
        <v>200</v>
      </c>
      <c r="C62" s="1226" t="s">
        <v>969</v>
      </c>
      <c r="D62" s="61">
        <f t="shared" si="2"/>
        <v>2054.7456999999999</v>
      </c>
      <c r="E62" s="871">
        <f t="shared" si="3"/>
        <v>9.9907967024824504</v>
      </c>
      <c r="F62" s="61">
        <v>1832.0848000000001</v>
      </c>
      <c r="G62" s="871">
        <v>12.189346231135199</v>
      </c>
      <c r="H62" s="61">
        <v>1836.7762</v>
      </c>
      <c r="I62" s="871">
        <v>11.742103640062401</v>
      </c>
      <c r="J62" s="61">
        <v>1899.3690000000001</v>
      </c>
      <c r="K62" s="871">
        <v>11.253945198115801</v>
      </c>
      <c r="L62" s="61">
        <v>1983.8570000000002</v>
      </c>
      <c r="M62" s="871">
        <v>11.222335248962002</v>
      </c>
      <c r="N62" s="61">
        <v>1945.3381000000002</v>
      </c>
      <c r="O62" s="871">
        <v>11.2732063264478</v>
      </c>
      <c r="P62" s="61">
        <v>1846.8491000000001</v>
      </c>
      <c r="Q62" s="871">
        <v>11.340031655537</v>
      </c>
      <c r="R62" s="61">
        <v>1761.0594000000001</v>
      </c>
      <c r="S62" s="871">
        <v>11.6823818106306</v>
      </c>
      <c r="T62" s="61">
        <v>1812.64</v>
      </c>
      <c r="U62" s="871">
        <v>11.150518714692401</v>
      </c>
      <c r="V62" s="61">
        <v>1762.6406000000002</v>
      </c>
      <c r="W62" s="871">
        <v>11.257329699542801</v>
      </c>
      <c r="X62" s="61">
        <v>1994.2433000000001</v>
      </c>
      <c r="Y62" s="871">
        <v>10.781534199964499</v>
      </c>
      <c r="Z62" s="61">
        <v>2178.2723000000001</v>
      </c>
      <c r="AA62" s="871">
        <v>10.374966065996398</v>
      </c>
      <c r="AB62" s="61">
        <v>2054.7456999999999</v>
      </c>
      <c r="AC62" s="871">
        <v>9.9907967024824504</v>
      </c>
      <c r="AD62" s="61"/>
      <c r="AE62" s="871"/>
      <c r="AF62" s="61">
        <v>2431.1503000000002</v>
      </c>
      <c r="AG62" s="871">
        <v>9.3507997440553101</v>
      </c>
      <c r="AH62" s="61">
        <v>2951.5925000000002</v>
      </c>
      <c r="AI62" s="871">
        <v>9.0822050513409316</v>
      </c>
      <c r="AJ62" s="61">
        <v>2942.3427000000001</v>
      </c>
      <c r="AK62" s="871">
        <v>9.0083843350402404</v>
      </c>
      <c r="AL62" s="61">
        <v>3011.4723000000004</v>
      </c>
      <c r="AM62" s="871">
        <v>8.2226269529359399</v>
      </c>
      <c r="AN62" s="61">
        <v>2980.5612999999998</v>
      </c>
      <c r="AO62" s="871">
        <v>8.1774862868950198</v>
      </c>
      <c r="AP62" s="61"/>
      <c r="AQ62" s="871"/>
      <c r="AR62" s="61"/>
      <c r="AS62" s="871"/>
      <c r="AT62" s="61"/>
      <c r="AU62" s="871"/>
      <c r="AV62" s="61"/>
      <c r="AW62" s="871"/>
      <c r="AX62" s="61"/>
      <c r="AY62" s="871"/>
      <c r="AZ62" s="61"/>
      <c r="BA62" s="871"/>
      <c r="BB62" s="61"/>
      <c r="BC62" s="871"/>
    </row>
    <row r="63" spans="1:55" s="20" customFormat="1" ht="12.75" customHeight="1">
      <c r="A63" s="1227" t="s">
        <v>976</v>
      </c>
      <c r="B63" s="1227" t="s">
        <v>204</v>
      </c>
      <c r="C63" s="1227" t="s">
        <v>977</v>
      </c>
      <c r="D63" s="13">
        <f t="shared" si="2"/>
        <v>538.29730000000006</v>
      </c>
      <c r="E63" s="191">
        <f t="shared" si="3"/>
        <v>8.5510929499367681</v>
      </c>
      <c r="F63" s="13">
        <v>335.99550000000005</v>
      </c>
      <c r="G63" s="191">
        <v>10.2745473168539</v>
      </c>
      <c r="H63" s="13">
        <v>354.07190000000003</v>
      </c>
      <c r="I63" s="191">
        <v>9.7859662740816198</v>
      </c>
      <c r="J63" s="13">
        <v>324.12220000000002</v>
      </c>
      <c r="K63" s="191">
        <v>8.9713548038363307</v>
      </c>
      <c r="L63" s="13">
        <v>267.40969999999999</v>
      </c>
      <c r="M63" s="191">
        <v>9.2074407659856803</v>
      </c>
      <c r="N63" s="13">
        <v>343.21859999999998</v>
      </c>
      <c r="O63" s="191">
        <v>9.25468147413922</v>
      </c>
      <c r="P63" s="13">
        <v>355.97550000000001</v>
      </c>
      <c r="Q63" s="191">
        <v>8.710368050610219</v>
      </c>
      <c r="R63" s="13">
        <v>323.89960000000002</v>
      </c>
      <c r="S63" s="191">
        <v>8.9001964713757005</v>
      </c>
      <c r="T63" s="13">
        <v>269.60599999999999</v>
      </c>
      <c r="U63" s="191">
        <v>8.1431527228622489</v>
      </c>
      <c r="V63" s="13">
        <v>256.2004</v>
      </c>
      <c r="W63" s="191">
        <v>8.0100440124215293</v>
      </c>
      <c r="X63" s="13">
        <v>432.30340000000001</v>
      </c>
      <c r="Y63" s="191">
        <v>8.1639264044650108</v>
      </c>
      <c r="Z63" s="13">
        <v>543.21370000000002</v>
      </c>
      <c r="AA63" s="191">
        <v>8.21225749461032</v>
      </c>
      <c r="AB63" s="13">
        <v>538.29730000000006</v>
      </c>
      <c r="AC63" s="191">
        <v>8.5510929499367681</v>
      </c>
      <c r="AD63" s="13"/>
      <c r="AE63" s="191"/>
      <c r="AF63" s="13">
        <v>538.38290000000006</v>
      </c>
      <c r="AG63" s="191">
        <v>8.4971496921614698</v>
      </c>
      <c r="AH63" s="13">
        <v>615.20159999999998</v>
      </c>
      <c r="AI63" s="191">
        <v>8.4578435199128208</v>
      </c>
      <c r="AJ63" s="13">
        <v>570.54660000000001</v>
      </c>
      <c r="AK63" s="191">
        <v>8.5958030159149104</v>
      </c>
      <c r="AL63" s="13">
        <v>470.50890000000004</v>
      </c>
      <c r="AM63" s="191">
        <v>8.8363278590479393</v>
      </c>
      <c r="AN63" s="13">
        <v>384.45770000000005</v>
      </c>
      <c r="AO63" s="191">
        <v>8.9610187388625597</v>
      </c>
      <c r="AP63" s="13"/>
      <c r="AQ63" s="191"/>
      <c r="AR63" s="13"/>
      <c r="AS63" s="191"/>
      <c r="AT63" s="13"/>
      <c r="AU63" s="191"/>
      <c r="AV63" s="13"/>
      <c r="AW63" s="191"/>
      <c r="AX63" s="13"/>
      <c r="AY63" s="191"/>
      <c r="AZ63" s="13"/>
      <c r="BA63" s="191"/>
      <c r="BB63" s="13"/>
      <c r="BC63" s="191"/>
    </row>
    <row r="64" spans="1:55" s="20" customFormat="1" ht="12.75" customHeight="1">
      <c r="A64" s="1228" t="s">
        <v>978</v>
      </c>
      <c r="B64" s="1228" t="s">
        <v>125</v>
      </c>
      <c r="C64" s="1228" t="s">
        <v>939</v>
      </c>
      <c r="D64" s="13">
        <f t="shared" si="2"/>
        <v>24.2623</v>
      </c>
      <c r="E64" s="191">
        <f t="shared" si="3"/>
        <v>14.387578753869199</v>
      </c>
      <c r="F64" s="13">
        <v>83.176700000000025</v>
      </c>
      <c r="G64" s="191">
        <v>11.666616624607601</v>
      </c>
      <c r="H64" s="13">
        <v>30.917100000000001</v>
      </c>
      <c r="I64" s="191">
        <v>16.313297624938901</v>
      </c>
      <c r="J64" s="13">
        <v>26.1739</v>
      </c>
      <c r="K64" s="191">
        <v>15.617861380993997</v>
      </c>
      <c r="L64" s="13">
        <v>49.229900000000001</v>
      </c>
      <c r="M64" s="191">
        <v>12.380346537368599</v>
      </c>
      <c r="N64" s="13">
        <v>43.691099999999999</v>
      </c>
      <c r="O64" s="191">
        <v>12.348575705349599</v>
      </c>
      <c r="P64" s="13">
        <v>49.312100000000001</v>
      </c>
      <c r="Q64" s="191">
        <v>12.506891979858899</v>
      </c>
      <c r="R64" s="13">
        <v>43.816200000000002</v>
      </c>
      <c r="S64" s="191">
        <v>12.341900666876599</v>
      </c>
      <c r="T64" s="13">
        <v>41.555199999999992</v>
      </c>
      <c r="U64" s="191">
        <v>12.741471440397399</v>
      </c>
      <c r="V64" s="13">
        <v>36.285299999999999</v>
      </c>
      <c r="W64" s="191">
        <v>12.868954728223297</v>
      </c>
      <c r="X64" s="13">
        <v>21.479400000000002</v>
      </c>
      <c r="Y64" s="191">
        <v>15.4832277437917</v>
      </c>
      <c r="Z64" s="13">
        <v>31.307100000000002</v>
      </c>
      <c r="AA64" s="191">
        <v>14.138499477754198</v>
      </c>
      <c r="AB64" s="13">
        <v>24.2623</v>
      </c>
      <c r="AC64" s="191">
        <v>14.387578753869199</v>
      </c>
      <c r="AD64" s="13"/>
      <c r="AE64" s="191"/>
      <c r="AF64" s="13">
        <v>37.498699999999999</v>
      </c>
      <c r="AG64" s="191">
        <v>14.166536706605799</v>
      </c>
      <c r="AH64" s="13">
        <v>41.821600000000011</v>
      </c>
      <c r="AI64" s="191">
        <v>14.681104644489899</v>
      </c>
      <c r="AJ64" s="13">
        <v>45.456900000000005</v>
      </c>
      <c r="AK64" s="191">
        <v>14.459791472801699</v>
      </c>
      <c r="AL64" s="13">
        <v>40.003800000000005</v>
      </c>
      <c r="AM64" s="191">
        <v>14.6176063773941</v>
      </c>
      <c r="AN64" s="13">
        <v>24.936600000000002</v>
      </c>
      <c r="AO64" s="191">
        <v>15.835572892856298</v>
      </c>
      <c r="AP64" s="13"/>
      <c r="AQ64" s="191"/>
      <c r="AR64" s="13"/>
      <c r="AS64" s="191"/>
      <c r="AT64" s="13"/>
      <c r="AU64" s="191"/>
      <c r="AV64" s="13"/>
      <c r="AW64" s="191"/>
      <c r="AX64" s="13"/>
      <c r="AY64" s="191"/>
      <c r="AZ64" s="13"/>
      <c r="BA64" s="191"/>
      <c r="BB64" s="13"/>
      <c r="BC64" s="191"/>
    </row>
    <row r="65" spans="1:55" s="20" customFormat="1" ht="12.75" customHeight="1">
      <c r="A65" s="1227" t="s">
        <v>4909</v>
      </c>
      <c r="B65" s="1227" t="s">
        <v>4909</v>
      </c>
      <c r="C65" s="1227" t="s">
        <v>4911</v>
      </c>
      <c r="D65" s="13">
        <f t="shared" si="2"/>
        <v>21.552800000000001</v>
      </c>
      <c r="E65" s="191">
        <f t="shared" si="3"/>
        <v>16.527021964663497</v>
      </c>
      <c r="F65" s="13">
        <v>19.853000000000002</v>
      </c>
      <c r="G65" s="191">
        <v>18.540340250843702</v>
      </c>
      <c r="H65" s="13">
        <v>18.6858</v>
      </c>
      <c r="I65" s="191">
        <v>17.363488798981003</v>
      </c>
      <c r="J65" s="13">
        <v>20.678900000000002</v>
      </c>
      <c r="K65" s="191">
        <v>17.819978335404699</v>
      </c>
      <c r="L65" s="13">
        <v>22.8919</v>
      </c>
      <c r="M65" s="191">
        <v>16.844933098606898</v>
      </c>
      <c r="N65" s="13">
        <v>40.348600000000005</v>
      </c>
      <c r="O65" s="191">
        <v>16.347478301601498</v>
      </c>
      <c r="P65" s="13">
        <v>30.9771</v>
      </c>
      <c r="Q65" s="191">
        <v>15.830565643652898</v>
      </c>
      <c r="R65" s="13">
        <v>32.323500000000003</v>
      </c>
      <c r="S65" s="191">
        <v>15.7837021362167</v>
      </c>
      <c r="T65" s="13">
        <v>34.241599999999998</v>
      </c>
      <c r="U65" s="191">
        <v>15.357887452689102</v>
      </c>
      <c r="V65" s="13">
        <v>30.401300000000003</v>
      </c>
      <c r="W65" s="191">
        <v>15.2927296859016</v>
      </c>
      <c r="X65" s="13">
        <v>30.8736</v>
      </c>
      <c r="Y65" s="191">
        <v>14.628721982535199</v>
      </c>
      <c r="Z65" s="13">
        <v>28.464500000000001</v>
      </c>
      <c r="AA65" s="191">
        <v>14.6651905355794</v>
      </c>
      <c r="AB65" s="13">
        <v>21.552800000000001</v>
      </c>
      <c r="AC65" s="191">
        <v>16.527021964663497</v>
      </c>
      <c r="AD65" s="13"/>
      <c r="AE65" s="191"/>
      <c r="AF65" s="13">
        <v>19.508900000000001</v>
      </c>
      <c r="AG65" s="191">
        <v>15.550829211283098</v>
      </c>
      <c r="AH65" s="13">
        <v>25.314900000000002</v>
      </c>
      <c r="AI65" s="191">
        <v>15.294584454214698</v>
      </c>
      <c r="AJ65" s="13">
        <v>28.4086</v>
      </c>
      <c r="AK65" s="191">
        <v>14.249502756207598</v>
      </c>
      <c r="AL65" s="13">
        <v>29.6144</v>
      </c>
      <c r="AM65" s="191">
        <v>13.3943057093846</v>
      </c>
      <c r="AN65" s="13">
        <v>46.888800000000003</v>
      </c>
      <c r="AO65" s="191">
        <v>10.864131306410098</v>
      </c>
      <c r="AP65" s="13"/>
      <c r="AQ65" s="191"/>
      <c r="AR65" s="13"/>
      <c r="AS65" s="191"/>
      <c r="AT65" s="13"/>
      <c r="AU65" s="191"/>
      <c r="AV65" s="13"/>
      <c r="AW65" s="191"/>
      <c r="AX65" s="13"/>
      <c r="AY65" s="191"/>
      <c r="AZ65" s="13"/>
      <c r="BA65" s="191"/>
      <c r="BB65" s="13"/>
      <c r="BC65" s="191"/>
    </row>
    <row r="66" spans="1:55" s="20" customFormat="1" ht="12.75" customHeight="1">
      <c r="A66" s="1227" t="s">
        <v>4910</v>
      </c>
      <c r="B66" s="1227" t="s">
        <v>103</v>
      </c>
      <c r="C66" s="1227" t="s">
        <v>5005</v>
      </c>
      <c r="D66" s="13" t="str">
        <f t="shared" si="2"/>
        <v>-</v>
      </c>
      <c r="E66" s="191" t="str">
        <f t="shared" si="3"/>
        <v>-</v>
      </c>
      <c r="F66" s="13" t="s">
        <v>11</v>
      </c>
      <c r="G66" s="13" t="s">
        <v>11</v>
      </c>
      <c r="H66" s="13" t="s">
        <v>11</v>
      </c>
      <c r="I66" s="13" t="s">
        <v>11</v>
      </c>
      <c r="J66" s="13" t="s">
        <v>11</v>
      </c>
      <c r="K66" s="13" t="s">
        <v>11</v>
      </c>
      <c r="L66" s="13" t="s">
        <v>11</v>
      </c>
      <c r="M66" s="13" t="s">
        <v>11</v>
      </c>
      <c r="N66" s="13" t="s">
        <v>11</v>
      </c>
      <c r="O66" s="13" t="s">
        <v>11</v>
      </c>
      <c r="P66" s="13" t="s">
        <v>11</v>
      </c>
      <c r="Q66" s="13" t="s">
        <v>11</v>
      </c>
      <c r="R66" s="13" t="s">
        <v>11</v>
      </c>
      <c r="S66" s="13" t="s">
        <v>11</v>
      </c>
      <c r="T66" s="13" t="s">
        <v>11</v>
      </c>
      <c r="U66" s="13" t="s">
        <v>11</v>
      </c>
      <c r="V66" s="13" t="s">
        <v>11</v>
      </c>
      <c r="W66" s="13" t="s">
        <v>11</v>
      </c>
      <c r="X66" s="13" t="s">
        <v>11</v>
      </c>
      <c r="Y66" s="13" t="s">
        <v>11</v>
      </c>
      <c r="Z66" s="13" t="s">
        <v>11</v>
      </c>
      <c r="AA66" s="13" t="s">
        <v>11</v>
      </c>
      <c r="AB66" s="13" t="s">
        <v>11</v>
      </c>
      <c r="AC66" s="13" t="s">
        <v>11</v>
      </c>
      <c r="AD66" s="13"/>
      <c r="AE66" s="191"/>
      <c r="AF66" s="13" t="s">
        <v>11</v>
      </c>
      <c r="AG66" s="191" t="s">
        <v>11</v>
      </c>
      <c r="AH66" s="13" t="s">
        <v>11</v>
      </c>
      <c r="AI66" s="191" t="s">
        <v>11</v>
      </c>
      <c r="AJ66" s="191" t="s">
        <v>11</v>
      </c>
      <c r="AK66" s="191" t="s">
        <v>11</v>
      </c>
      <c r="AL66" s="191" t="s">
        <v>11</v>
      </c>
      <c r="AM66" s="191" t="s">
        <v>11</v>
      </c>
      <c r="AN66" s="191" t="s">
        <v>11</v>
      </c>
      <c r="AO66" s="191" t="s">
        <v>11</v>
      </c>
      <c r="AP66" s="13"/>
      <c r="AQ66" s="191"/>
      <c r="AR66" s="13"/>
      <c r="AS66" s="191"/>
      <c r="AT66" s="13"/>
      <c r="AU66" s="191"/>
      <c r="AV66" s="13"/>
      <c r="AW66" s="191"/>
      <c r="AX66" s="13"/>
      <c r="AY66" s="191"/>
      <c r="AZ66" s="13"/>
      <c r="BA66" s="191"/>
      <c r="BB66" s="191"/>
      <c r="BC66" s="191"/>
    </row>
    <row r="67" spans="1:55" s="20" customFormat="1" ht="12.75" customHeight="1">
      <c r="A67" s="1227" t="s">
        <v>980</v>
      </c>
      <c r="B67" s="1227" t="s">
        <v>205</v>
      </c>
      <c r="C67" s="1227" t="s">
        <v>981</v>
      </c>
      <c r="D67" s="13">
        <f t="shared" si="2"/>
        <v>1091.8779</v>
      </c>
      <c r="E67" s="191">
        <f t="shared" si="3"/>
        <v>9.3798588294533687</v>
      </c>
      <c r="F67" s="13">
        <v>1091.1674</v>
      </c>
      <c r="G67" s="191">
        <v>11.8281850328373</v>
      </c>
      <c r="H67" s="13">
        <v>1177.3102000000001</v>
      </c>
      <c r="I67" s="191">
        <v>11.37554847482</v>
      </c>
      <c r="J67" s="13">
        <v>1231.5085000000001</v>
      </c>
      <c r="K67" s="191">
        <v>11.024122134764003</v>
      </c>
      <c r="L67" s="13">
        <v>1338.7411</v>
      </c>
      <c r="M67" s="191">
        <v>10.940814137251799</v>
      </c>
      <c r="N67" s="13">
        <v>1176.8335</v>
      </c>
      <c r="O67" s="191">
        <v>10.950645493181501</v>
      </c>
      <c r="P67" s="13">
        <v>1073.2839000000001</v>
      </c>
      <c r="Q67" s="191">
        <v>11.1750924382635</v>
      </c>
      <c r="R67" s="13">
        <v>912.15050000000008</v>
      </c>
      <c r="S67" s="191">
        <v>11.800814949945199</v>
      </c>
      <c r="T67" s="13">
        <v>1029.9242000000002</v>
      </c>
      <c r="U67" s="191">
        <v>10.796129107365397</v>
      </c>
      <c r="V67" s="13">
        <v>1013.9349000000001</v>
      </c>
      <c r="W67" s="191">
        <v>10.983721019958999</v>
      </c>
      <c r="X67" s="13">
        <v>973.12600000000009</v>
      </c>
      <c r="Y67" s="191">
        <v>10.709129228897398</v>
      </c>
      <c r="Z67" s="13">
        <v>1008.6211</v>
      </c>
      <c r="AA67" s="191">
        <v>10.559351929084198</v>
      </c>
      <c r="AB67" s="13">
        <v>1091.8779</v>
      </c>
      <c r="AC67" s="191">
        <v>9.3798588294533687</v>
      </c>
      <c r="AD67" s="13"/>
      <c r="AE67" s="191"/>
      <c r="AF67" s="13">
        <v>1527.4152000000001</v>
      </c>
      <c r="AG67" s="191">
        <v>8.7035649697606807</v>
      </c>
      <c r="AH67" s="13">
        <v>1964.6586000000002</v>
      </c>
      <c r="AI67" s="191">
        <v>8.4962187705283796</v>
      </c>
      <c r="AJ67" s="13">
        <v>2048.1692000000003</v>
      </c>
      <c r="AK67" s="191">
        <v>8.3683875384904702</v>
      </c>
      <c r="AL67" s="13">
        <v>2234.8783000000003</v>
      </c>
      <c r="AM67" s="191">
        <v>7.3600027518276896</v>
      </c>
      <c r="AN67" s="13">
        <v>2257.3651</v>
      </c>
      <c r="AO67" s="191">
        <v>7.2922930047957202</v>
      </c>
      <c r="AP67" s="13"/>
      <c r="AQ67" s="191"/>
      <c r="AR67" s="13"/>
      <c r="AS67" s="191"/>
      <c r="AT67" s="13"/>
      <c r="AU67" s="191"/>
      <c r="AV67" s="13"/>
      <c r="AW67" s="191"/>
      <c r="AX67" s="13"/>
      <c r="AY67" s="191"/>
      <c r="AZ67" s="13"/>
      <c r="BA67" s="191"/>
      <c r="BB67" s="13"/>
      <c r="BC67" s="191"/>
    </row>
    <row r="68" spans="1:55" s="20" customFormat="1" ht="12.75" customHeight="1">
      <c r="A68" s="1227" t="s">
        <v>982</v>
      </c>
      <c r="B68" s="1227" t="s">
        <v>206</v>
      </c>
      <c r="C68" s="1227" t="s">
        <v>983</v>
      </c>
      <c r="D68" s="13">
        <f t="shared" si="2"/>
        <v>1.1259000000000001</v>
      </c>
      <c r="E68" s="191">
        <f t="shared" si="3"/>
        <v>22.62</v>
      </c>
      <c r="F68" s="13" t="s">
        <v>11</v>
      </c>
      <c r="G68" s="13" t="s">
        <v>11</v>
      </c>
      <c r="H68" s="13" t="s">
        <v>11</v>
      </c>
      <c r="I68" s="13" t="s">
        <v>11</v>
      </c>
      <c r="J68" s="13">
        <v>1.1471</v>
      </c>
      <c r="K68" s="191">
        <v>16</v>
      </c>
      <c r="L68" s="13">
        <v>1.0642</v>
      </c>
      <c r="M68" s="191">
        <v>16</v>
      </c>
      <c r="N68" s="13">
        <v>0.96910000000000007</v>
      </c>
      <c r="O68" s="191">
        <v>16</v>
      </c>
      <c r="P68" s="13">
        <v>0.87480000000000002</v>
      </c>
      <c r="Q68" s="191">
        <v>16</v>
      </c>
      <c r="R68" s="13">
        <v>1.1855</v>
      </c>
      <c r="S68" s="191">
        <v>16.681906368620801</v>
      </c>
      <c r="T68" s="13">
        <v>1.0769</v>
      </c>
      <c r="U68" s="191">
        <v>16.7031293527718</v>
      </c>
      <c r="V68" s="13">
        <v>1.4492000000000003</v>
      </c>
      <c r="W68" s="191">
        <v>22.62</v>
      </c>
      <c r="X68" s="13">
        <v>1.3483000000000001</v>
      </c>
      <c r="Y68" s="191">
        <v>22.62</v>
      </c>
      <c r="Z68" s="13">
        <v>1.2397</v>
      </c>
      <c r="AA68" s="191">
        <v>22.62</v>
      </c>
      <c r="AB68" s="13">
        <v>1.1259000000000001</v>
      </c>
      <c r="AC68" s="191">
        <v>22.62</v>
      </c>
      <c r="AD68" s="13"/>
      <c r="AE68" s="191"/>
      <c r="AF68" s="13">
        <v>1.0099</v>
      </c>
      <c r="AG68" s="191">
        <v>22.62</v>
      </c>
      <c r="AH68" s="13">
        <v>0.88940000000000008</v>
      </c>
      <c r="AI68" s="191">
        <v>22.62</v>
      </c>
      <c r="AJ68" s="13" t="s">
        <v>11</v>
      </c>
      <c r="AK68" s="191" t="s">
        <v>11</v>
      </c>
      <c r="AL68" s="191" t="s">
        <v>11</v>
      </c>
      <c r="AM68" s="191" t="s">
        <v>11</v>
      </c>
      <c r="AN68" s="191" t="s">
        <v>11</v>
      </c>
      <c r="AO68" s="191" t="s">
        <v>11</v>
      </c>
      <c r="AP68" s="13"/>
      <c r="AQ68" s="191"/>
      <c r="AR68" s="13"/>
      <c r="AS68" s="191"/>
      <c r="AT68" s="13"/>
      <c r="AU68" s="191"/>
      <c r="AV68" s="13"/>
      <c r="AW68" s="191"/>
      <c r="AX68" s="13"/>
      <c r="AY68" s="191"/>
      <c r="AZ68" s="13"/>
      <c r="BA68" s="191"/>
      <c r="BB68" s="13"/>
      <c r="BC68" s="191"/>
    </row>
    <row r="69" spans="1:55" s="20" customFormat="1" ht="12.75" customHeight="1">
      <c r="A69" s="1227" t="s">
        <v>984</v>
      </c>
      <c r="B69" s="1227" t="s">
        <v>141</v>
      </c>
      <c r="C69" s="1227" t="s">
        <v>985</v>
      </c>
      <c r="D69" s="13">
        <f t="shared" si="2"/>
        <v>87.27300000000001</v>
      </c>
      <c r="E69" s="191">
        <f t="shared" si="3"/>
        <v>12.791707859246298</v>
      </c>
      <c r="F69" s="13">
        <v>48.555100000000003</v>
      </c>
      <c r="G69" s="191">
        <v>13.815797434255098</v>
      </c>
      <c r="H69" s="13">
        <v>45.418300000000002</v>
      </c>
      <c r="I69" s="191">
        <v>13.9150147407543</v>
      </c>
      <c r="J69" s="13">
        <v>32.881399999999999</v>
      </c>
      <c r="K69" s="191">
        <v>13.364100099144201</v>
      </c>
      <c r="L69" s="13">
        <v>31.601400000000002</v>
      </c>
      <c r="M69" s="191">
        <v>11.985199516477099</v>
      </c>
      <c r="N69" s="13">
        <v>49.628500000000003</v>
      </c>
      <c r="O69" s="191">
        <v>12.768737822017602</v>
      </c>
      <c r="P69" s="13">
        <v>59.112499999999997</v>
      </c>
      <c r="Q69" s="191">
        <v>12.675260985409199</v>
      </c>
      <c r="R69" s="13">
        <v>110.2072</v>
      </c>
      <c r="S69" s="191">
        <v>12.857967918611498</v>
      </c>
      <c r="T69" s="13">
        <v>125.65430000000001</v>
      </c>
      <c r="U69" s="191">
        <v>12.702428838487799</v>
      </c>
      <c r="V69" s="13">
        <v>126.7377</v>
      </c>
      <c r="W69" s="191">
        <v>12.680043767560898</v>
      </c>
      <c r="X69" s="13">
        <v>124.7574</v>
      </c>
      <c r="Y69" s="191">
        <v>12.794991832147797</v>
      </c>
      <c r="Z69" s="13">
        <v>99.454400000000007</v>
      </c>
      <c r="AA69" s="191">
        <v>12.8433880954488</v>
      </c>
      <c r="AB69" s="13">
        <v>87.27300000000001</v>
      </c>
      <c r="AC69" s="191">
        <v>12.791707859246298</v>
      </c>
      <c r="AD69" s="13"/>
      <c r="AE69" s="191"/>
      <c r="AF69" s="13">
        <v>26.5364</v>
      </c>
      <c r="AG69" s="191">
        <v>14.607971088768601</v>
      </c>
      <c r="AH69" s="13">
        <v>20.7864</v>
      </c>
      <c r="AI69" s="191">
        <v>13.855518319670601</v>
      </c>
      <c r="AJ69" s="13">
        <v>24.499500000000001</v>
      </c>
      <c r="AK69" s="191">
        <v>11.361932447600999</v>
      </c>
      <c r="AL69" s="13">
        <v>28.528100000000006</v>
      </c>
      <c r="AM69" s="191">
        <v>12.008430424739096</v>
      </c>
      <c r="AN69" s="13">
        <v>26.723300000000005</v>
      </c>
      <c r="AO69" s="191">
        <v>12.0053619874791</v>
      </c>
      <c r="AP69" s="13"/>
      <c r="AQ69" s="191"/>
      <c r="AR69" s="13"/>
      <c r="AS69" s="191"/>
      <c r="AT69" s="13"/>
      <c r="AU69" s="191"/>
      <c r="AV69" s="13"/>
      <c r="AW69" s="191"/>
      <c r="AX69" s="13"/>
      <c r="AY69" s="191"/>
      <c r="AZ69" s="13"/>
      <c r="BA69" s="191"/>
      <c r="BB69" s="13"/>
      <c r="BC69" s="191"/>
    </row>
    <row r="70" spans="1:55" s="20" customFormat="1" ht="12.75" customHeight="1">
      <c r="A70" s="1227" t="s">
        <v>986</v>
      </c>
      <c r="B70" s="1227" t="s">
        <v>207</v>
      </c>
      <c r="C70" s="1227" t="s">
        <v>987</v>
      </c>
      <c r="D70" s="13">
        <f t="shared" si="2"/>
        <v>33.346400000000003</v>
      </c>
      <c r="E70" s="191">
        <f t="shared" si="3"/>
        <v>15.085440137466099</v>
      </c>
      <c r="F70" s="13">
        <v>38.32</v>
      </c>
      <c r="G70" s="191">
        <v>13.3351229384134</v>
      </c>
      <c r="H70" s="13">
        <v>31.208200000000001</v>
      </c>
      <c r="I70" s="191">
        <v>13.1428067623253</v>
      </c>
      <c r="J70" s="13">
        <v>46.037200000000006</v>
      </c>
      <c r="K70" s="191">
        <v>11.211243320618998</v>
      </c>
      <c r="L70" s="13">
        <v>50.54</v>
      </c>
      <c r="M70" s="191">
        <v>11.8436635536209</v>
      </c>
      <c r="N70" s="13">
        <v>58.603900000000003</v>
      </c>
      <c r="O70" s="191">
        <v>12.153427058608699</v>
      </c>
      <c r="P70" s="13">
        <v>58.203600000000009</v>
      </c>
      <c r="Q70" s="191">
        <v>12.747443543011098</v>
      </c>
      <c r="R70" s="13">
        <v>57.620200000000004</v>
      </c>
      <c r="S70" s="191">
        <v>12.9437568075085</v>
      </c>
      <c r="T70" s="13">
        <v>37.209299999999999</v>
      </c>
      <c r="U70" s="191">
        <v>16.1516146769759</v>
      </c>
      <c r="V70" s="13">
        <v>33.311399999999999</v>
      </c>
      <c r="W70" s="191">
        <v>15.032317885168398</v>
      </c>
      <c r="X70" s="13">
        <v>34.595800000000004</v>
      </c>
      <c r="Y70" s="191">
        <v>15.608696546979699</v>
      </c>
      <c r="Z70" s="13">
        <v>37.521000000000001</v>
      </c>
      <c r="AA70" s="191">
        <v>15.331399589563199</v>
      </c>
      <c r="AB70" s="13">
        <v>33.346400000000003</v>
      </c>
      <c r="AC70" s="191">
        <v>15.085440137466099</v>
      </c>
      <c r="AD70" s="13"/>
      <c r="AE70" s="191"/>
      <c r="AF70" s="13">
        <v>29.484000000000002</v>
      </c>
      <c r="AG70" s="191">
        <v>14.651771876271901</v>
      </c>
      <c r="AH70" s="13">
        <v>27.409500000000001</v>
      </c>
      <c r="AI70" s="191">
        <v>15.160957368795501</v>
      </c>
      <c r="AJ70" s="13">
        <v>24.179300000000001</v>
      </c>
      <c r="AK70" s="191">
        <v>15.350085527703399</v>
      </c>
      <c r="AL70" s="13">
        <v>27.171700000000001</v>
      </c>
      <c r="AM70" s="191">
        <v>14.868103799173401</v>
      </c>
      <c r="AN70" s="13">
        <v>25.505200000000006</v>
      </c>
      <c r="AO70" s="191">
        <v>14.778319872026099</v>
      </c>
      <c r="AP70" s="13"/>
      <c r="AQ70" s="191"/>
      <c r="AR70" s="13"/>
      <c r="AS70" s="191"/>
      <c r="AT70" s="13"/>
      <c r="AU70" s="191"/>
      <c r="AV70" s="13"/>
      <c r="AW70" s="191"/>
      <c r="AX70" s="13"/>
      <c r="AY70" s="191"/>
      <c r="AZ70" s="13"/>
      <c r="BA70" s="191"/>
      <c r="BB70" s="13"/>
      <c r="BC70" s="191"/>
    </row>
    <row r="71" spans="1:55" s="20" customFormat="1" ht="12.75" customHeight="1">
      <c r="A71" s="1227" t="s">
        <v>988</v>
      </c>
      <c r="B71" s="1227" t="s">
        <v>208</v>
      </c>
      <c r="C71" s="1227" t="s">
        <v>989</v>
      </c>
      <c r="D71" s="13">
        <f t="shared" si="2"/>
        <v>65.073400000000007</v>
      </c>
      <c r="E71" s="191">
        <f t="shared" si="3"/>
        <v>19.256781495972202</v>
      </c>
      <c r="F71" s="13">
        <v>66.033600000000007</v>
      </c>
      <c r="G71" s="191">
        <v>19.930000787477901</v>
      </c>
      <c r="H71" s="13">
        <v>59.880400000000002</v>
      </c>
      <c r="I71" s="191">
        <v>19.702365064361597</v>
      </c>
      <c r="J71" s="13">
        <v>51.546800000000005</v>
      </c>
      <c r="K71" s="191">
        <v>19.660750347257203</v>
      </c>
      <c r="L71" s="13">
        <v>46.351800000000004</v>
      </c>
      <c r="M71" s="191">
        <v>19.644037642551101</v>
      </c>
      <c r="N71" s="13">
        <v>37.722500000000004</v>
      </c>
      <c r="O71" s="191">
        <v>19.835125296573697</v>
      </c>
      <c r="P71" s="13">
        <v>36.490300000000005</v>
      </c>
      <c r="Q71" s="191">
        <v>19.890196216528796</v>
      </c>
      <c r="R71" s="13">
        <v>45.765500000000003</v>
      </c>
      <c r="S71" s="191">
        <v>19.694161387945098</v>
      </c>
      <c r="T71" s="13">
        <v>45.748699999999999</v>
      </c>
      <c r="U71" s="191">
        <v>19.494733030665401</v>
      </c>
      <c r="V71" s="13">
        <v>49.658500000000004</v>
      </c>
      <c r="W71" s="191">
        <v>19.411091253259798</v>
      </c>
      <c r="X71" s="13">
        <v>69.296400000000006</v>
      </c>
      <c r="Y71" s="191">
        <v>18.838307661004002</v>
      </c>
      <c r="Z71" s="13">
        <v>70.520499999999998</v>
      </c>
      <c r="AA71" s="191">
        <v>18.479480831814897</v>
      </c>
      <c r="AB71" s="13">
        <v>65.073400000000007</v>
      </c>
      <c r="AC71" s="191">
        <v>19.256781495972202</v>
      </c>
      <c r="AD71" s="13"/>
      <c r="AE71" s="191"/>
      <c r="AF71" s="13">
        <v>58.90740000000001</v>
      </c>
      <c r="AG71" s="191">
        <v>18.6798036579445</v>
      </c>
      <c r="AH71" s="13">
        <v>52.764200000000002</v>
      </c>
      <c r="AI71" s="191">
        <v>18.435014422657801</v>
      </c>
      <c r="AJ71" s="13">
        <v>47.438500000000005</v>
      </c>
      <c r="AK71" s="191">
        <v>17.705533648829501</v>
      </c>
      <c r="AL71" s="13">
        <v>35.834200000000003</v>
      </c>
      <c r="AM71" s="191">
        <v>17.850146396459198</v>
      </c>
      <c r="AN71" s="13">
        <v>36.583800000000004</v>
      </c>
      <c r="AO71" s="191">
        <v>17.773702813813799</v>
      </c>
      <c r="AP71" s="13"/>
      <c r="AQ71" s="191"/>
      <c r="AR71" s="13"/>
      <c r="AS71" s="191"/>
      <c r="AT71" s="13"/>
      <c r="AU71" s="191"/>
      <c r="AV71" s="13"/>
      <c r="AW71" s="191"/>
      <c r="AX71" s="13"/>
      <c r="AY71" s="191"/>
      <c r="AZ71" s="13"/>
      <c r="BA71" s="191"/>
      <c r="BB71" s="13"/>
      <c r="BC71" s="191"/>
    </row>
    <row r="72" spans="1:55" s="20" customFormat="1" ht="12.75" customHeight="1">
      <c r="A72" s="1229" t="s">
        <v>5008</v>
      </c>
      <c r="B72" s="1229" t="s">
        <v>5006</v>
      </c>
      <c r="C72" s="1229" t="s">
        <v>5007</v>
      </c>
      <c r="D72" s="13">
        <f t="shared" si="2"/>
        <v>23.592700000000001</v>
      </c>
      <c r="E72" s="191">
        <f t="shared" si="3"/>
        <v>14.9131426670114</v>
      </c>
      <c r="F72" s="13">
        <v>41.365200000000002</v>
      </c>
      <c r="G72" s="191">
        <v>14.824207062941801</v>
      </c>
      <c r="H72" s="13">
        <v>47.0261</v>
      </c>
      <c r="I72" s="191">
        <v>13.206152647147</v>
      </c>
      <c r="J72" s="13">
        <v>49.0672</v>
      </c>
      <c r="K72" s="191">
        <v>11.812120663090599</v>
      </c>
      <c r="L72" s="13">
        <v>57.044700000000006</v>
      </c>
      <c r="M72" s="191">
        <v>11.509515537815098</v>
      </c>
      <c r="N72" s="13">
        <v>71.16</v>
      </c>
      <c r="O72" s="191">
        <v>12.3213212900506</v>
      </c>
      <c r="P72" s="13">
        <v>49.522700000000007</v>
      </c>
      <c r="Q72" s="191">
        <v>12.878982729132298</v>
      </c>
      <c r="R72" s="13">
        <v>45.907499999999999</v>
      </c>
      <c r="S72" s="191">
        <v>12.7747282688014</v>
      </c>
      <c r="T72" s="13">
        <v>41.620699999999999</v>
      </c>
      <c r="U72" s="191">
        <v>14.092969459908199</v>
      </c>
      <c r="V72" s="13">
        <v>42.328099999999992</v>
      </c>
      <c r="W72" s="191">
        <v>14.172152848816697</v>
      </c>
      <c r="X72" s="13">
        <v>36.368500000000004</v>
      </c>
      <c r="Y72" s="191">
        <v>15.058379641722897</v>
      </c>
      <c r="Z72" s="13">
        <v>26.835700000000003</v>
      </c>
      <c r="AA72" s="191">
        <v>15.4111244349877</v>
      </c>
      <c r="AB72" s="13">
        <v>23.592700000000001</v>
      </c>
      <c r="AC72" s="191">
        <v>14.9131426670114</v>
      </c>
      <c r="AD72" s="13"/>
      <c r="AE72" s="191"/>
      <c r="AF72" s="13">
        <v>30.866600000000002</v>
      </c>
      <c r="AG72" s="191">
        <v>13.660135486253798</v>
      </c>
      <c r="AH72" s="13">
        <v>21.221</v>
      </c>
      <c r="AI72" s="191">
        <v>13.124712925875299</v>
      </c>
      <c r="AJ72" s="13">
        <v>18.672000000000001</v>
      </c>
      <c r="AK72" s="191">
        <v>13.418851810197101</v>
      </c>
      <c r="AL72" s="13">
        <v>26.915399999999998</v>
      </c>
      <c r="AM72" s="191">
        <v>11.295725161060199</v>
      </c>
      <c r="AN72" s="13">
        <v>34.869599999999998</v>
      </c>
      <c r="AO72" s="191">
        <v>11.839637936770099</v>
      </c>
      <c r="AP72" s="13"/>
      <c r="AQ72" s="191"/>
      <c r="AR72" s="13"/>
      <c r="AS72" s="191"/>
      <c r="AT72" s="13"/>
      <c r="AU72" s="191"/>
      <c r="AV72" s="13"/>
      <c r="AW72" s="191"/>
      <c r="AX72" s="13"/>
      <c r="AY72" s="191"/>
      <c r="AZ72" s="13"/>
      <c r="BA72" s="191"/>
      <c r="BB72" s="13"/>
      <c r="BC72" s="191"/>
    </row>
    <row r="73" spans="1:55" s="20" customFormat="1" ht="12.75" customHeight="1">
      <c r="A73" s="1229" t="s">
        <v>990</v>
      </c>
      <c r="B73" s="1229" t="s">
        <v>209</v>
      </c>
      <c r="C73" s="1229" t="s">
        <v>991</v>
      </c>
      <c r="D73" s="13">
        <f t="shared" si="2"/>
        <v>168.34399999999997</v>
      </c>
      <c r="E73" s="191">
        <f t="shared" si="3"/>
        <v>10.2691343914841</v>
      </c>
      <c r="F73" s="13">
        <v>107.6183</v>
      </c>
      <c r="G73" s="191">
        <v>14.157694434868398</v>
      </c>
      <c r="H73" s="13">
        <v>72.258200000000002</v>
      </c>
      <c r="I73" s="191">
        <v>14.3698851756617</v>
      </c>
      <c r="J73" s="13">
        <v>116.20580000000001</v>
      </c>
      <c r="K73" s="191">
        <v>13.3129908317829</v>
      </c>
      <c r="L73" s="13">
        <v>118.98230000000001</v>
      </c>
      <c r="M73" s="191">
        <v>13.429624935809798</v>
      </c>
      <c r="N73" s="13">
        <v>123.1623</v>
      </c>
      <c r="O73" s="191">
        <v>13.6499473377811</v>
      </c>
      <c r="P73" s="13">
        <v>133.0966</v>
      </c>
      <c r="Q73" s="191">
        <v>14.069970397440697</v>
      </c>
      <c r="R73" s="13">
        <v>188.18370000000002</v>
      </c>
      <c r="S73" s="191">
        <v>11.717866132932899</v>
      </c>
      <c r="T73" s="13">
        <v>186.00310000000002</v>
      </c>
      <c r="U73" s="191">
        <v>11.550211345939896</v>
      </c>
      <c r="V73" s="13">
        <v>172.3338</v>
      </c>
      <c r="W73" s="191">
        <v>11.706496676798201</v>
      </c>
      <c r="X73" s="13">
        <v>270.09450000000004</v>
      </c>
      <c r="Y73" s="191">
        <v>10.1680114552499</v>
      </c>
      <c r="Z73" s="13">
        <v>331.09460000000001</v>
      </c>
      <c r="AA73" s="191">
        <v>9.1534536353054392</v>
      </c>
      <c r="AB73" s="13">
        <v>168.34399999999997</v>
      </c>
      <c r="AC73" s="191">
        <v>10.2691343914841</v>
      </c>
      <c r="AD73" s="13"/>
      <c r="AE73" s="191"/>
      <c r="AF73" s="13">
        <v>161.5403</v>
      </c>
      <c r="AG73" s="191">
        <v>10.309597363630001</v>
      </c>
      <c r="AH73" s="13">
        <v>181.52530000000002</v>
      </c>
      <c r="AI73" s="191">
        <v>10.662121775862596</v>
      </c>
      <c r="AJ73" s="13">
        <v>134.97210000000001</v>
      </c>
      <c r="AK73" s="191">
        <v>12.294923373052701</v>
      </c>
      <c r="AL73" s="13">
        <v>118.01750000000001</v>
      </c>
      <c r="AM73" s="191">
        <v>12.576641574342798</v>
      </c>
      <c r="AN73" s="13">
        <v>143.2312</v>
      </c>
      <c r="AO73" s="191">
        <v>12.580271805304999</v>
      </c>
      <c r="AP73" s="13"/>
      <c r="AQ73" s="191"/>
      <c r="AR73" s="13"/>
      <c r="AS73" s="191"/>
      <c r="AT73" s="13"/>
      <c r="AU73" s="191"/>
      <c r="AV73" s="13"/>
      <c r="AW73" s="191"/>
      <c r="AX73" s="13"/>
      <c r="AY73" s="191"/>
      <c r="AZ73" s="13"/>
      <c r="BA73" s="191"/>
      <c r="BB73" s="13"/>
      <c r="BC73" s="191"/>
    </row>
    <row r="74" spans="1:55" s="27" customFormat="1" ht="12.75" customHeight="1">
      <c r="A74" s="1226" t="s">
        <v>4205</v>
      </c>
      <c r="B74" s="1226" t="s">
        <v>3959</v>
      </c>
      <c r="C74" s="1226" t="s">
        <v>4157</v>
      </c>
      <c r="D74" s="61">
        <f t="shared" si="2"/>
        <v>14847.3601</v>
      </c>
      <c r="E74" s="871">
        <f t="shared" si="3"/>
        <v>10.329636919158396</v>
      </c>
      <c r="F74" s="61">
        <v>13418.995800000001</v>
      </c>
      <c r="G74" s="871">
        <v>11.436614368714498</v>
      </c>
      <c r="H74" s="61">
        <v>13840.876500000002</v>
      </c>
      <c r="I74" s="871">
        <v>11.2171693802051</v>
      </c>
      <c r="J74" s="61">
        <v>14491.4953</v>
      </c>
      <c r="K74" s="871">
        <v>11.063905826336599</v>
      </c>
      <c r="L74" s="61">
        <v>14434.8747</v>
      </c>
      <c r="M74" s="871">
        <v>11.0008728690939</v>
      </c>
      <c r="N74" s="61">
        <v>14036.752500000001</v>
      </c>
      <c r="O74" s="871">
        <v>11.001709847844102</v>
      </c>
      <c r="P74" s="61">
        <v>14053.402399999999</v>
      </c>
      <c r="Q74" s="871">
        <v>10.9085994643546</v>
      </c>
      <c r="R74" s="61">
        <v>13842.5949</v>
      </c>
      <c r="S74" s="871">
        <v>10.837477810970299</v>
      </c>
      <c r="T74" s="61">
        <v>14021.745900000002</v>
      </c>
      <c r="U74" s="871">
        <v>10.796382720713801</v>
      </c>
      <c r="V74" s="61">
        <v>14088.876700000001</v>
      </c>
      <c r="W74" s="871">
        <v>10.7404731704409</v>
      </c>
      <c r="X74" s="61">
        <v>14176.787900000001</v>
      </c>
      <c r="Y74" s="871">
        <v>10.504931981806699</v>
      </c>
      <c r="Z74" s="61">
        <v>14661.719799999999</v>
      </c>
      <c r="AA74" s="871">
        <v>10.391802866195798</v>
      </c>
      <c r="AB74" s="61">
        <v>14847.3601</v>
      </c>
      <c r="AC74" s="871">
        <v>10.329636919158396</v>
      </c>
      <c r="AD74" s="61"/>
      <c r="AE74" s="871"/>
      <c r="AF74" s="61">
        <v>14334.005700000002</v>
      </c>
      <c r="AG74" s="871">
        <v>10.3559103361456</v>
      </c>
      <c r="AH74" s="61">
        <v>14599.724900000003</v>
      </c>
      <c r="AI74" s="871">
        <v>10.339738580211199</v>
      </c>
      <c r="AJ74" s="61">
        <v>15345.68</v>
      </c>
      <c r="AK74" s="871">
        <v>10.2878112595206</v>
      </c>
      <c r="AL74" s="61">
        <v>15566.565000000001</v>
      </c>
      <c r="AM74" s="871">
        <v>10.303381961723698</v>
      </c>
      <c r="AN74" s="61">
        <v>15589.024100000002</v>
      </c>
      <c r="AO74" s="871">
        <v>10.267268737688301</v>
      </c>
      <c r="AP74" s="61"/>
      <c r="AQ74" s="871"/>
      <c r="AR74" s="61"/>
      <c r="AS74" s="871"/>
      <c r="AT74" s="61"/>
      <c r="AU74" s="871"/>
      <c r="AV74" s="61"/>
      <c r="AW74" s="871"/>
      <c r="AX74" s="61"/>
      <c r="AY74" s="871"/>
      <c r="AZ74" s="61"/>
      <c r="BA74" s="871"/>
      <c r="BB74" s="61"/>
      <c r="BC74" s="871"/>
    </row>
    <row r="75" spans="1:55" s="20" customFormat="1" ht="12.75" customHeight="1">
      <c r="A75" s="1227" t="s">
        <v>976</v>
      </c>
      <c r="B75" s="1227" t="s">
        <v>204</v>
      </c>
      <c r="C75" s="1227" t="s">
        <v>977</v>
      </c>
      <c r="D75" s="13">
        <f t="shared" si="2"/>
        <v>1977.1971000000003</v>
      </c>
      <c r="E75" s="191">
        <f t="shared" si="3"/>
        <v>9.2115698945744988</v>
      </c>
      <c r="F75" s="13">
        <v>1314.8683000000001</v>
      </c>
      <c r="G75" s="191">
        <v>10.9287101582721</v>
      </c>
      <c r="H75" s="13">
        <v>1293.3539000000001</v>
      </c>
      <c r="I75" s="191">
        <v>10.638904899888601</v>
      </c>
      <c r="J75" s="13">
        <v>1518.0685000000001</v>
      </c>
      <c r="K75" s="191">
        <v>10.555674412584098</v>
      </c>
      <c r="L75" s="13">
        <v>1465.8318000000002</v>
      </c>
      <c r="M75" s="191">
        <v>10.580467192074799</v>
      </c>
      <c r="N75" s="13">
        <v>1304.9562000000001</v>
      </c>
      <c r="O75" s="191">
        <v>10.618860268260299</v>
      </c>
      <c r="P75" s="13">
        <v>1302.9812000000002</v>
      </c>
      <c r="Q75" s="191">
        <v>10.778670899472699</v>
      </c>
      <c r="R75" s="13">
        <v>1479.3913999999997</v>
      </c>
      <c r="S75" s="191">
        <v>10.219810399059998</v>
      </c>
      <c r="T75" s="13">
        <v>1509.0306</v>
      </c>
      <c r="U75" s="191">
        <v>10.085138223174498</v>
      </c>
      <c r="V75" s="13">
        <v>1502.5960999999998</v>
      </c>
      <c r="W75" s="191">
        <v>9.8704376325747205</v>
      </c>
      <c r="X75" s="13">
        <v>1609.7419</v>
      </c>
      <c r="Y75" s="191">
        <v>9.6931112956679613</v>
      </c>
      <c r="Z75" s="13">
        <v>1830.9608000000001</v>
      </c>
      <c r="AA75" s="191">
        <v>9.2924866824019414</v>
      </c>
      <c r="AB75" s="13">
        <v>1977.1971000000003</v>
      </c>
      <c r="AC75" s="191">
        <v>9.2115698945744988</v>
      </c>
      <c r="AD75" s="13"/>
      <c r="AE75" s="191"/>
      <c r="AF75" s="13">
        <v>1940.5254</v>
      </c>
      <c r="AG75" s="191">
        <v>9.2341774129830991</v>
      </c>
      <c r="AH75" s="13">
        <v>1975.7033999999999</v>
      </c>
      <c r="AI75" s="191">
        <v>9.2351142423503401</v>
      </c>
      <c r="AJ75" s="13">
        <v>2064.2363</v>
      </c>
      <c r="AK75" s="191">
        <v>9.2495651849548395</v>
      </c>
      <c r="AL75" s="13">
        <v>2091.1035999999999</v>
      </c>
      <c r="AM75" s="191">
        <v>9.1729220135243406</v>
      </c>
      <c r="AN75" s="13">
        <v>2126.5664999999999</v>
      </c>
      <c r="AO75" s="191">
        <v>9.1363636392278398</v>
      </c>
      <c r="AP75" s="13"/>
      <c r="AQ75" s="191"/>
      <c r="AR75" s="13"/>
      <c r="AS75" s="191"/>
      <c r="AT75" s="13"/>
      <c r="AU75" s="191"/>
      <c r="AV75" s="13"/>
      <c r="AW75" s="191"/>
      <c r="AX75" s="13"/>
      <c r="AY75" s="191"/>
      <c r="AZ75" s="13"/>
      <c r="BA75" s="191"/>
      <c r="BB75" s="13"/>
      <c r="BC75" s="191"/>
    </row>
    <row r="76" spans="1:55" s="20" customFormat="1" ht="12.75" customHeight="1">
      <c r="A76" s="1228" t="s">
        <v>978</v>
      </c>
      <c r="B76" s="1228" t="s">
        <v>125</v>
      </c>
      <c r="C76" s="1228" t="s">
        <v>939</v>
      </c>
      <c r="D76" s="13">
        <f t="shared" si="2"/>
        <v>304.04250000000002</v>
      </c>
      <c r="E76" s="191">
        <f t="shared" si="3"/>
        <v>9.7550530600162801</v>
      </c>
      <c r="F76" s="13">
        <v>288.19380000000001</v>
      </c>
      <c r="G76" s="191">
        <v>13.7083566023974</v>
      </c>
      <c r="H76" s="13">
        <v>285.28950000000003</v>
      </c>
      <c r="I76" s="191">
        <v>13.510310179659598</v>
      </c>
      <c r="J76" s="13">
        <v>279.52710000000002</v>
      </c>
      <c r="K76" s="191">
        <v>13.401379097053598</v>
      </c>
      <c r="L76" s="13">
        <v>247.1986</v>
      </c>
      <c r="M76" s="191">
        <v>13.724338434764599</v>
      </c>
      <c r="N76" s="13">
        <v>228.55830000000003</v>
      </c>
      <c r="O76" s="191">
        <v>13.637269501916998</v>
      </c>
      <c r="P76" s="13">
        <v>241.82580000000002</v>
      </c>
      <c r="Q76" s="191">
        <v>13.454515953219197</v>
      </c>
      <c r="R76" s="13">
        <v>238.8305</v>
      </c>
      <c r="S76" s="191">
        <v>13.161633890981301</v>
      </c>
      <c r="T76" s="13">
        <v>270.0009</v>
      </c>
      <c r="U76" s="191">
        <v>12.2287715411319</v>
      </c>
      <c r="V76" s="13">
        <v>304.88229999999999</v>
      </c>
      <c r="W76" s="191">
        <v>11.3711557837238</v>
      </c>
      <c r="X76" s="13">
        <v>306.07870000000003</v>
      </c>
      <c r="Y76" s="191">
        <v>10.736228973136598</v>
      </c>
      <c r="Z76" s="13">
        <v>287.16329999999999</v>
      </c>
      <c r="AA76" s="191">
        <v>10.4354927179065</v>
      </c>
      <c r="AB76" s="13">
        <v>304.04250000000002</v>
      </c>
      <c r="AC76" s="191">
        <v>9.7550530600162801</v>
      </c>
      <c r="AD76" s="13"/>
      <c r="AE76" s="191"/>
      <c r="AF76" s="13">
        <v>348.7294</v>
      </c>
      <c r="AG76" s="191">
        <v>8.9760450538440395</v>
      </c>
      <c r="AH76" s="13">
        <v>345.5985</v>
      </c>
      <c r="AI76" s="191">
        <v>8.6534335247404091</v>
      </c>
      <c r="AJ76" s="13">
        <v>318.79580000000004</v>
      </c>
      <c r="AK76" s="191">
        <v>8.6379198032094493</v>
      </c>
      <c r="AL76" s="13">
        <v>325.99420000000003</v>
      </c>
      <c r="AM76" s="191">
        <v>8.7984234228707088</v>
      </c>
      <c r="AN76" s="13">
        <v>328.02960000000002</v>
      </c>
      <c r="AO76" s="191">
        <v>8.9026914949138689</v>
      </c>
      <c r="AP76" s="13"/>
      <c r="AQ76" s="191"/>
      <c r="AR76" s="13"/>
      <c r="AS76" s="191"/>
      <c r="AT76" s="13"/>
      <c r="AU76" s="191"/>
      <c r="AV76" s="13"/>
      <c r="AW76" s="191"/>
      <c r="AX76" s="13"/>
      <c r="AY76" s="191"/>
      <c r="AZ76" s="13"/>
      <c r="BA76" s="191"/>
      <c r="BB76" s="13"/>
      <c r="BC76" s="191"/>
    </row>
    <row r="77" spans="1:55" s="20" customFormat="1" ht="12.75" customHeight="1">
      <c r="A77" s="1227" t="s">
        <v>4909</v>
      </c>
      <c r="B77" s="1227" t="s">
        <v>4909</v>
      </c>
      <c r="C77" s="1227" t="s">
        <v>4911</v>
      </c>
      <c r="D77" s="13">
        <f t="shared" si="2"/>
        <v>356.13159999999993</v>
      </c>
      <c r="E77" s="191">
        <f t="shared" si="3"/>
        <v>12.728568734142099</v>
      </c>
      <c r="F77" s="13">
        <v>313.03370000000001</v>
      </c>
      <c r="G77" s="191">
        <v>14.039938134456399</v>
      </c>
      <c r="H77" s="13">
        <v>340.7704</v>
      </c>
      <c r="I77" s="191">
        <v>14.056642202491801</v>
      </c>
      <c r="J77" s="13">
        <v>346.49910000000006</v>
      </c>
      <c r="K77" s="191">
        <v>13.7591498563777</v>
      </c>
      <c r="L77" s="13">
        <v>357.1739</v>
      </c>
      <c r="M77" s="191">
        <v>13.6256041692856</v>
      </c>
      <c r="N77" s="13">
        <v>326.68290000000002</v>
      </c>
      <c r="O77" s="191">
        <v>13.514293656019298</v>
      </c>
      <c r="P77" s="13">
        <v>307.536</v>
      </c>
      <c r="Q77" s="191">
        <v>13.799276201810498</v>
      </c>
      <c r="R77" s="13">
        <v>283.74740000000003</v>
      </c>
      <c r="S77" s="191">
        <v>14.045553862343802</v>
      </c>
      <c r="T77" s="13">
        <v>335.29079999999999</v>
      </c>
      <c r="U77" s="191">
        <v>13.392201763364799</v>
      </c>
      <c r="V77" s="13">
        <v>343.68290000000002</v>
      </c>
      <c r="W77" s="191">
        <v>13.2944117935457</v>
      </c>
      <c r="X77" s="13">
        <v>332.55220000000003</v>
      </c>
      <c r="Y77" s="191">
        <v>12.878486210585898</v>
      </c>
      <c r="Z77" s="13">
        <v>334.72059999999999</v>
      </c>
      <c r="AA77" s="191">
        <v>12.941340529982302</v>
      </c>
      <c r="AB77" s="13">
        <v>356.13159999999993</v>
      </c>
      <c r="AC77" s="191">
        <v>12.728568734142099</v>
      </c>
      <c r="AD77" s="13"/>
      <c r="AE77" s="191"/>
      <c r="AF77" s="13">
        <v>354.2050000000001</v>
      </c>
      <c r="AG77" s="191">
        <v>12.107901506189899</v>
      </c>
      <c r="AH77" s="13">
        <v>393.60140000000001</v>
      </c>
      <c r="AI77" s="191">
        <v>11.815765411403499</v>
      </c>
      <c r="AJ77" s="13">
        <v>430.65319999999997</v>
      </c>
      <c r="AK77" s="191">
        <v>11.846277958691598</v>
      </c>
      <c r="AL77" s="13">
        <v>458.02770000000004</v>
      </c>
      <c r="AM77" s="191">
        <v>11.7718091591404</v>
      </c>
      <c r="AN77" s="13">
        <v>399.00589999999994</v>
      </c>
      <c r="AO77" s="191">
        <v>12.107188607987998</v>
      </c>
      <c r="AP77" s="13"/>
      <c r="AQ77" s="191"/>
      <c r="AR77" s="13"/>
      <c r="AS77" s="191"/>
      <c r="AT77" s="13"/>
      <c r="AU77" s="191"/>
      <c r="AV77" s="13"/>
      <c r="AW77" s="191"/>
      <c r="AX77" s="13"/>
      <c r="AY77" s="191"/>
      <c r="AZ77" s="13"/>
      <c r="BA77" s="191"/>
      <c r="BB77" s="13"/>
      <c r="BC77" s="191"/>
    </row>
    <row r="78" spans="1:55" s="20" customFormat="1" ht="12.75" customHeight="1">
      <c r="A78" s="1227" t="s">
        <v>4910</v>
      </c>
      <c r="B78" s="1227" t="s">
        <v>103</v>
      </c>
      <c r="C78" s="1227" t="s">
        <v>5005</v>
      </c>
      <c r="D78" s="13" t="str">
        <f t="shared" si="2"/>
        <v>-</v>
      </c>
      <c r="E78" s="191" t="str">
        <f t="shared" si="3"/>
        <v>-</v>
      </c>
      <c r="F78" s="13">
        <v>32.6419</v>
      </c>
      <c r="G78" s="191">
        <v>9</v>
      </c>
      <c r="H78" s="13">
        <v>31.477700000000006</v>
      </c>
      <c r="I78" s="191">
        <v>9</v>
      </c>
      <c r="J78" s="13">
        <v>30.595100000000002</v>
      </c>
      <c r="K78" s="191">
        <v>9</v>
      </c>
      <c r="L78" s="13">
        <v>29.722800000000003</v>
      </c>
      <c r="M78" s="191">
        <v>9</v>
      </c>
      <c r="N78" s="13">
        <v>28.540599999999998</v>
      </c>
      <c r="O78" s="191">
        <v>9</v>
      </c>
      <c r="P78" s="13">
        <v>27.3811</v>
      </c>
      <c r="Q78" s="191">
        <v>9</v>
      </c>
      <c r="R78" s="13">
        <v>26.2836</v>
      </c>
      <c r="S78" s="191">
        <v>9</v>
      </c>
      <c r="T78" s="13">
        <v>18.7255</v>
      </c>
      <c r="U78" s="191">
        <v>9</v>
      </c>
      <c r="V78" s="13">
        <v>17.9785</v>
      </c>
      <c r="W78" s="191">
        <v>9</v>
      </c>
      <c r="X78" s="13">
        <v>8.5529000000000011</v>
      </c>
      <c r="Y78" s="191">
        <v>9</v>
      </c>
      <c r="Z78" s="13" t="s">
        <v>11</v>
      </c>
      <c r="AA78" s="13" t="s">
        <v>11</v>
      </c>
      <c r="AB78" s="13" t="s">
        <v>11</v>
      </c>
      <c r="AC78" s="13" t="s">
        <v>11</v>
      </c>
      <c r="AD78" s="13"/>
      <c r="AE78" s="191"/>
      <c r="AF78" s="13">
        <v>2.7938000000000001</v>
      </c>
      <c r="AG78" s="191">
        <v>9</v>
      </c>
      <c r="AH78" s="13">
        <v>8.1533999999999995</v>
      </c>
      <c r="AI78" s="191">
        <v>9</v>
      </c>
      <c r="AJ78" s="13">
        <v>9.3638000000000012</v>
      </c>
      <c r="AK78" s="191">
        <v>9</v>
      </c>
      <c r="AL78" s="13">
        <v>9.1278000000000006</v>
      </c>
      <c r="AM78" s="191">
        <v>9</v>
      </c>
      <c r="AN78" s="13">
        <v>8.8864000000000001</v>
      </c>
      <c r="AO78" s="191">
        <v>9</v>
      </c>
      <c r="AP78" s="13"/>
      <c r="AQ78" s="191"/>
      <c r="AR78" s="13"/>
      <c r="AS78" s="191"/>
      <c r="AT78" s="13"/>
      <c r="AU78" s="191"/>
      <c r="AV78" s="13"/>
      <c r="AW78" s="191"/>
      <c r="AX78" s="13"/>
      <c r="AY78" s="191"/>
      <c r="AZ78" s="13"/>
      <c r="BA78" s="13"/>
      <c r="BB78" s="13"/>
      <c r="BC78" s="13"/>
    </row>
    <row r="79" spans="1:55" s="20" customFormat="1" ht="12.75" customHeight="1">
      <c r="A79" s="1227" t="s">
        <v>980</v>
      </c>
      <c r="B79" s="1227" t="s">
        <v>205</v>
      </c>
      <c r="C79" s="1227" t="s">
        <v>981</v>
      </c>
      <c r="D79" s="13">
        <f t="shared" si="2"/>
        <v>8193.3783999999996</v>
      </c>
      <c r="E79" s="191">
        <f t="shared" si="3"/>
        <v>10.281239567795399</v>
      </c>
      <c r="F79" s="13">
        <v>7385.3844999999992</v>
      </c>
      <c r="G79" s="191">
        <v>10.806454874624299</v>
      </c>
      <c r="H79" s="13">
        <v>7794.1821</v>
      </c>
      <c r="I79" s="191">
        <v>10.5633742081802</v>
      </c>
      <c r="J79" s="13">
        <v>8113.6923000000006</v>
      </c>
      <c r="K79" s="191">
        <v>10.431739732599899</v>
      </c>
      <c r="L79" s="13">
        <v>8228.6808000000001</v>
      </c>
      <c r="M79" s="191">
        <v>10.327414710873198</v>
      </c>
      <c r="N79" s="13">
        <v>8314.8373000000011</v>
      </c>
      <c r="O79" s="191">
        <v>10.401330156875099</v>
      </c>
      <c r="P79" s="13">
        <v>8523.3729000000003</v>
      </c>
      <c r="Q79" s="191">
        <v>10.301900739553501</v>
      </c>
      <c r="R79" s="13">
        <v>8248.9387999999999</v>
      </c>
      <c r="S79" s="191">
        <v>10.3090943981788</v>
      </c>
      <c r="T79" s="13">
        <v>8141.1621000000005</v>
      </c>
      <c r="U79" s="191">
        <v>10.3527739403445</v>
      </c>
      <c r="V79" s="13">
        <v>8125.0231000000003</v>
      </c>
      <c r="W79" s="191">
        <v>10.383742344437099</v>
      </c>
      <c r="X79" s="13">
        <v>8246.4947000000011</v>
      </c>
      <c r="Y79" s="191">
        <v>10.194888474250799</v>
      </c>
      <c r="Z79" s="13">
        <v>8259.9205000000002</v>
      </c>
      <c r="AA79" s="191">
        <v>10.203302569195399</v>
      </c>
      <c r="AB79" s="13">
        <v>8193.3783999999996</v>
      </c>
      <c r="AC79" s="191">
        <v>10.281239567795399</v>
      </c>
      <c r="AD79" s="13"/>
      <c r="AE79" s="191"/>
      <c r="AF79" s="13">
        <v>7729.3462</v>
      </c>
      <c r="AG79" s="191">
        <v>10.371989265146398</v>
      </c>
      <c r="AH79" s="13">
        <v>7638.9221000000007</v>
      </c>
      <c r="AI79" s="191">
        <v>10.468283764668799</v>
      </c>
      <c r="AJ79" s="13">
        <v>7802.9212000000007</v>
      </c>
      <c r="AK79" s="191">
        <v>10.483977696711799</v>
      </c>
      <c r="AL79" s="13">
        <v>8019.3449000000001</v>
      </c>
      <c r="AM79" s="191">
        <v>10.7191692175504</v>
      </c>
      <c r="AN79" s="13">
        <v>7782.4280000000008</v>
      </c>
      <c r="AO79" s="191">
        <v>10.7590089373137</v>
      </c>
      <c r="AP79" s="13"/>
      <c r="AQ79" s="191"/>
      <c r="AR79" s="13"/>
      <c r="AS79" s="191"/>
      <c r="AT79" s="13"/>
      <c r="AU79" s="191"/>
      <c r="AV79" s="13"/>
      <c r="AW79" s="191"/>
      <c r="AX79" s="13"/>
      <c r="AY79" s="191"/>
      <c r="AZ79" s="13"/>
      <c r="BA79" s="191"/>
      <c r="BB79" s="13"/>
      <c r="BC79" s="191"/>
    </row>
    <row r="80" spans="1:55" s="20" customFormat="1" ht="12.75" customHeight="1">
      <c r="A80" s="1227" t="s">
        <v>982</v>
      </c>
      <c r="B80" s="1227" t="s">
        <v>206</v>
      </c>
      <c r="C80" s="1227" t="s">
        <v>983</v>
      </c>
      <c r="D80" s="13">
        <f t="shared" si="2"/>
        <v>12.9899</v>
      </c>
      <c r="E80" s="191">
        <f t="shared" si="3"/>
        <v>11.678109608234099</v>
      </c>
      <c r="F80" s="13">
        <v>19.774100000000001</v>
      </c>
      <c r="G80" s="191">
        <v>13.2651562397277</v>
      </c>
      <c r="H80" s="13">
        <v>19.055199999999999</v>
      </c>
      <c r="I80" s="191">
        <v>13.240190499181301</v>
      </c>
      <c r="J80" s="13">
        <v>17.366500000000002</v>
      </c>
      <c r="K80" s="191">
        <v>13.026829816025099</v>
      </c>
      <c r="L80" s="13">
        <v>17.587600000000002</v>
      </c>
      <c r="M80" s="191">
        <v>12.956530168982699</v>
      </c>
      <c r="N80" s="13">
        <v>16.933</v>
      </c>
      <c r="O80" s="191">
        <v>12.928993326640301</v>
      </c>
      <c r="P80" s="13">
        <v>16.281000000000002</v>
      </c>
      <c r="Q80" s="191">
        <v>12.8995124378109</v>
      </c>
      <c r="R80" s="13">
        <v>15.7927</v>
      </c>
      <c r="S80" s="191">
        <v>12.707525882211398</v>
      </c>
      <c r="T80" s="13">
        <v>15.435799999999999</v>
      </c>
      <c r="U80" s="191">
        <v>12.676102696329302</v>
      </c>
      <c r="V80" s="13">
        <v>15.037000000000001</v>
      </c>
      <c r="W80" s="191">
        <v>12.099962625523698</v>
      </c>
      <c r="X80" s="13">
        <v>14.8139</v>
      </c>
      <c r="Y80" s="191">
        <v>12.109516872666898</v>
      </c>
      <c r="Z80" s="13">
        <v>14.303199999999999</v>
      </c>
      <c r="AA80" s="191">
        <v>12.118106158062499</v>
      </c>
      <c r="AB80" s="13">
        <v>12.9899</v>
      </c>
      <c r="AC80" s="191">
        <v>11.678109608234099</v>
      </c>
      <c r="AD80" s="13"/>
      <c r="AE80" s="191"/>
      <c r="AF80" s="13">
        <v>19.954800000000002</v>
      </c>
      <c r="AG80" s="191">
        <v>11.810031170445198</v>
      </c>
      <c r="AH80" s="13">
        <v>19.302600000000002</v>
      </c>
      <c r="AI80" s="191">
        <v>11.827077181312399</v>
      </c>
      <c r="AJ80" s="13">
        <v>20.149900000000002</v>
      </c>
      <c r="AK80" s="191">
        <v>11.849697120085001</v>
      </c>
      <c r="AL80" s="13">
        <v>30.244700000000002</v>
      </c>
      <c r="AM80" s="191">
        <v>11.848459002734401</v>
      </c>
      <c r="AN80" s="13">
        <v>51.125399999999999</v>
      </c>
      <c r="AO80" s="191">
        <v>10.951530569931998</v>
      </c>
      <c r="AP80" s="13"/>
      <c r="AQ80" s="191"/>
      <c r="AR80" s="13"/>
      <c r="AS80" s="191"/>
      <c r="AT80" s="13"/>
      <c r="AU80" s="191"/>
      <c r="AV80" s="13"/>
      <c r="AW80" s="191"/>
      <c r="AX80" s="13"/>
      <c r="AY80" s="191"/>
      <c r="AZ80" s="13"/>
      <c r="BA80" s="191"/>
      <c r="BB80" s="13"/>
      <c r="BC80" s="191"/>
    </row>
    <row r="81" spans="1:55" s="20" customFormat="1" ht="12.75" customHeight="1">
      <c r="A81" s="1227" t="s">
        <v>984</v>
      </c>
      <c r="B81" s="1227" t="s">
        <v>141</v>
      </c>
      <c r="C81" s="1227" t="s">
        <v>985</v>
      </c>
      <c r="D81" s="13">
        <f t="shared" si="2"/>
        <v>932.5163</v>
      </c>
      <c r="E81" s="191">
        <f t="shared" si="3"/>
        <v>9.7803404037012491</v>
      </c>
      <c r="F81" s="13">
        <v>1012.5033</v>
      </c>
      <c r="G81" s="191">
        <v>11.753761841566297</v>
      </c>
      <c r="H81" s="13">
        <v>1040.0572</v>
      </c>
      <c r="I81" s="191">
        <v>11.771575210478799</v>
      </c>
      <c r="J81" s="13">
        <v>1107.9616000000001</v>
      </c>
      <c r="K81" s="191">
        <v>11.581954219351999</v>
      </c>
      <c r="L81" s="13">
        <v>1061.5051000000001</v>
      </c>
      <c r="M81" s="191">
        <v>11.609381187146399</v>
      </c>
      <c r="N81" s="13">
        <v>904.72750000000019</v>
      </c>
      <c r="O81" s="191">
        <v>11.411935749714701</v>
      </c>
      <c r="P81" s="13">
        <v>740.76589999999999</v>
      </c>
      <c r="Q81" s="191">
        <v>11.3026468672492</v>
      </c>
      <c r="R81" s="13">
        <v>738.03870000000006</v>
      </c>
      <c r="S81" s="191">
        <v>11.2017994611936</v>
      </c>
      <c r="T81" s="13">
        <v>757.93579999999997</v>
      </c>
      <c r="U81" s="191">
        <v>11.046275664772701</v>
      </c>
      <c r="V81" s="13">
        <v>850.80610000000001</v>
      </c>
      <c r="W81" s="191">
        <v>10.8329490926311</v>
      </c>
      <c r="X81" s="13">
        <v>897.24549999999999</v>
      </c>
      <c r="Y81" s="191">
        <v>10.0681442994142</v>
      </c>
      <c r="Z81" s="13">
        <v>872.69110000000001</v>
      </c>
      <c r="AA81" s="191">
        <v>10.036052227414698</v>
      </c>
      <c r="AB81" s="13">
        <v>932.5163</v>
      </c>
      <c r="AC81" s="191">
        <v>9.7803404037012491</v>
      </c>
      <c r="AD81" s="13"/>
      <c r="AE81" s="191"/>
      <c r="AF81" s="13">
        <v>1056.6663000000001</v>
      </c>
      <c r="AG81" s="191">
        <v>9.6855896710248111</v>
      </c>
      <c r="AH81" s="13">
        <v>1174.056</v>
      </c>
      <c r="AI81" s="191">
        <v>9.6827678807484503</v>
      </c>
      <c r="AJ81" s="13">
        <v>1455.5751</v>
      </c>
      <c r="AK81" s="191">
        <v>9.4908969849786491</v>
      </c>
      <c r="AL81" s="13">
        <v>1354.1120999999998</v>
      </c>
      <c r="AM81" s="191">
        <v>9.3808815673384789</v>
      </c>
      <c r="AN81" s="13">
        <v>1421.7435</v>
      </c>
      <c r="AO81" s="191">
        <v>9.3148548968221103</v>
      </c>
      <c r="AP81" s="13"/>
      <c r="AQ81" s="191"/>
      <c r="AR81" s="13"/>
      <c r="AS81" s="191"/>
      <c r="AT81" s="13"/>
      <c r="AU81" s="191"/>
      <c r="AV81" s="13"/>
      <c r="AW81" s="191"/>
      <c r="AX81" s="13"/>
      <c r="AY81" s="191"/>
      <c r="AZ81" s="13"/>
      <c r="BA81" s="191"/>
      <c r="BB81" s="13"/>
      <c r="BC81" s="191"/>
    </row>
    <row r="82" spans="1:55" s="20" customFormat="1" ht="12.75" customHeight="1">
      <c r="A82" s="1227" t="s">
        <v>986</v>
      </c>
      <c r="B82" s="1227" t="s">
        <v>207</v>
      </c>
      <c r="C82" s="1227" t="s">
        <v>987</v>
      </c>
      <c r="D82" s="13">
        <f t="shared" si="2"/>
        <v>307.27010000000001</v>
      </c>
      <c r="E82" s="191">
        <f t="shared" si="3"/>
        <v>15.097738543385798</v>
      </c>
      <c r="F82" s="13">
        <v>385.03610000000003</v>
      </c>
      <c r="G82" s="191">
        <v>14.648822744153099</v>
      </c>
      <c r="H82" s="13">
        <v>379.29590000000002</v>
      </c>
      <c r="I82" s="191">
        <v>14.718664657329498</v>
      </c>
      <c r="J82" s="13">
        <v>349.9239</v>
      </c>
      <c r="K82" s="191">
        <v>14.915433838614598</v>
      </c>
      <c r="L82" s="13">
        <v>330.74970000000002</v>
      </c>
      <c r="M82" s="191">
        <v>15.180708974187999</v>
      </c>
      <c r="N82" s="13">
        <v>312.68049999999999</v>
      </c>
      <c r="O82" s="191">
        <v>15.144549004495</v>
      </c>
      <c r="P82" s="13">
        <v>278.74670000000003</v>
      </c>
      <c r="Q82" s="191">
        <v>15.330529444832898</v>
      </c>
      <c r="R82" s="13">
        <v>289.19850000000002</v>
      </c>
      <c r="S82" s="191">
        <v>15.283957420249399</v>
      </c>
      <c r="T82" s="13">
        <v>292.74650000000003</v>
      </c>
      <c r="U82" s="191">
        <v>15.208014982245697</v>
      </c>
      <c r="V82" s="13">
        <v>294.79090000000002</v>
      </c>
      <c r="W82" s="191">
        <v>15.079383288290098</v>
      </c>
      <c r="X82" s="13">
        <v>295.03500000000003</v>
      </c>
      <c r="Y82" s="191">
        <v>14.9971841476435</v>
      </c>
      <c r="Z82" s="13">
        <v>301.86680000000001</v>
      </c>
      <c r="AA82" s="191">
        <v>15.023690465463599</v>
      </c>
      <c r="AB82" s="13">
        <v>307.27010000000001</v>
      </c>
      <c r="AC82" s="191">
        <v>15.097738543385798</v>
      </c>
      <c r="AD82" s="13"/>
      <c r="AE82" s="191"/>
      <c r="AF82" s="13">
        <v>294.13679999999999</v>
      </c>
      <c r="AG82" s="191">
        <v>15.1606415790204</v>
      </c>
      <c r="AH82" s="13">
        <v>285.4837</v>
      </c>
      <c r="AI82" s="191">
        <v>14.887137437268699</v>
      </c>
      <c r="AJ82" s="13">
        <v>278.35829999999999</v>
      </c>
      <c r="AK82" s="191">
        <v>14.859656550568099</v>
      </c>
      <c r="AL82" s="13">
        <v>253.7294</v>
      </c>
      <c r="AM82" s="191">
        <v>15.2091768001658</v>
      </c>
      <c r="AN82" s="13">
        <v>243.20150000000001</v>
      </c>
      <c r="AO82" s="191">
        <v>15.212878822704601</v>
      </c>
      <c r="AP82" s="13"/>
      <c r="AQ82" s="191"/>
      <c r="AR82" s="13"/>
      <c r="AS82" s="191"/>
      <c r="AT82" s="13"/>
      <c r="AU82" s="191"/>
      <c r="AV82" s="13"/>
      <c r="AW82" s="191"/>
      <c r="AX82" s="13"/>
      <c r="AY82" s="191"/>
      <c r="AZ82" s="13"/>
      <c r="BA82" s="191"/>
      <c r="BB82" s="13"/>
      <c r="BC82" s="191"/>
    </row>
    <row r="83" spans="1:55" s="20" customFormat="1" ht="12.75" customHeight="1">
      <c r="A83" s="1227" t="s">
        <v>988</v>
      </c>
      <c r="B83" s="1227" t="s">
        <v>208</v>
      </c>
      <c r="C83" s="1227" t="s">
        <v>989</v>
      </c>
      <c r="D83" s="13">
        <f t="shared" si="2"/>
        <v>244.80710000000002</v>
      </c>
      <c r="E83" s="191">
        <f t="shared" si="3"/>
        <v>15.912985264724801</v>
      </c>
      <c r="F83" s="13">
        <v>362.11340000000001</v>
      </c>
      <c r="G83" s="191">
        <v>17.8765002510263</v>
      </c>
      <c r="H83" s="13">
        <v>351.5428</v>
      </c>
      <c r="I83" s="191">
        <v>17.672809919588701</v>
      </c>
      <c r="J83" s="13">
        <v>338.7627</v>
      </c>
      <c r="K83" s="191">
        <v>17.495158283364699</v>
      </c>
      <c r="L83" s="13">
        <v>327.50790000000001</v>
      </c>
      <c r="M83" s="191">
        <v>17.380276903244198</v>
      </c>
      <c r="N83" s="13">
        <v>314.2285</v>
      </c>
      <c r="O83" s="191">
        <v>17.268400310602001</v>
      </c>
      <c r="P83" s="13">
        <v>295.13890000000004</v>
      </c>
      <c r="Q83" s="191">
        <v>17.181725692546802</v>
      </c>
      <c r="R83" s="13">
        <v>284.12369999999999</v>
      </c>
      <c r="S83" s="191">
        <v>17.035886478319096</v>
      </c>
      <c r="T83" s="13">
        <v>277.94960000000003</v>
      </c>
      <c r="U83" s="191">
        <v>16.923948129445098</v>
      </c>
      <c r="V83" s="13">
        <v>272.88229999999999</v>
      </c>
      <c r="W83" s="191">
        <v>16.770030141200095</v>
      </c>
      <c r="X83" s="13">
        <v>252.39170000000001</v>
      </c>
      <c r="Y83" s="191">
        <v>16.493842503537198</v>
      </c>
      <c r="Z83" s="13">
        <v>247.62120000000002</v>
      </c>
      <c r="AA83" s="191">
        <v>16.222255323857599</v>
      </c>
      <c r="AB83" s="13">
        <v>244.80710000000002</v>
      </c>
      <c r="AC83" s="191">
        <v>15.912985264724801</v>
      </c>
      <c r="AD83" s="13"/>
      <c r="AE83" s="191"/>
      <c r="AF83" s="13">
        <v>235.30020000000002</v>
      </c>
      <c r="AG83" s="191">
        <v>15.835315681839599</v>
      </c>
      <c r="AH83" s="13">
        <v>240.2347</v>
      </c>
      <c r="AI83" s="191">
        <v>15.670180198780599</v>
      </c>
      <c r="AJ83" s="13">
        <v>245.04760000000002</v>
      </c>
      <c r="AK83" s="191">
        <v>15.557031201284996</v>
      </c>
      <c r="AL83" s="13">
        <v>248.4512</v>
      </c>
      <c r="AM83" s="191">
        <v>15.371392816778501</v>
      </c>
      <c r="AN83" s="13">
        <v>230.0558</v>
      </c>
      <c r="AO83" s="191">
        <v>15.321860179139099</v>
      </c>
      <c r="AP83" s="13"/>
      <c r="AQ83" s="191"/>
      <c r="AR83" s="13"/>
      <c r="AS83" s="191"/>
      <c r="AT83" s="13"/>
      <c r="AU83" s="191"/>
      <c r="AV83" s="13"/>
      <c r="AW83" s="191"/>
      <c r="AX83" s="13"/>
      <c r="AY83" s="191"/>
      <c r="AZ83" s="13"/>
      <c r="BA83" s="191"/>
      <c r="BB83" s="13"/>
      <c r="BC83" s="191"/>
    </row>
    <row r="84" spans="1:55" s="20" customFormat="1" ht="12.75" customHeight="1">
      <c r="A84" s="1229" t="s">
        <v>5008</v>
      </c>
      <c r="B84" s="1229" t="s">
        <v>5006</v>
      </c>
      <c r="C84" s="1229" t="s">
        <v>5007</v>
      </c>
      <c r="D84" s="13">
        <f t="shared" si="2"/>
        <v>653.41449999999998</v>
      </c>
      <c r="E84" s="191">
        <f t="shared" si="3"/>
        <v>10.252170358937599</v>
      </c>
      <c r="F84" s="13">
        <v>603.36160000000007</v>
      </c>
      <c r="G84" s="191">
        <v>11.050635151458101</v>
      </c>
      <c r="H84" s="13">
        <v>610.26200000000006</v>
      </c>
      <c r="I84" s="191">
        <v>11.126016859971601</v>
      </c>
      <c r="J84" s="13">
        <v>626.33530000000007</v>
      </c>
      <c r="K84" s="191">
        <v>11.056177328660901</v>
      </c>
      <c r="L84" s="13">
        <v>606.66780000000006</v>
      </c>
      <c r="M84" s="191">
        <v>11.140228086936498</v>
      </c>
      <c r="N84" s="13">
        <v>578.32950000000005</v>
      </c>
      <c r="O84" s="191">
        <v>11.038540217989897</v>
      </c>
      <c r="P84" s="13">
        <v>559.4126</v>
      </c>
      <c r="Q84" s="191">
        <v>11.000842952053599</v>
      </c>
      <c r="R84" s="13">
        <v>523.79480000000001</v>
      </c>
      <c r="S84" s="191">
        <v>10.965414299645596</v>
      </c>
      <c r="T84" s="13">
        <v>565.8569</v>
      </c>
      <c r="U84" s="191">
        <v>10.668596980968198</v>
      </c>
      <c r="V84" s="13">
        <v>548.44490000000008</v>
      </c>
      <c r="W84" s="191">
        <v>10.662598348530498</v>
      </c>
      <c r="X84" s="13">
        <v>586.10610000000008</v>
      </c>
      <c r="Y84" s="191">
        <v>10.3158853098441</v>
      </c>
      <c r="Z84" s="13">
        <v>619.13400000000001</v>
      </c>
      <c r="AA84" s="191">
        <v>10.301161401247498</v>
      </c>
      <c r="AB84" s="13">
        <v>653.41449999999998</v>
      </c>
      <c r="AC84" s="191">
        <v>10.252170358937599</v>
      </c>
      <c r="AD84" s="13"/>
      <c r="AE84" s="191"/>
      <c r="AF84" s="13">
        <v>751.6511999999999</v>
      </c>
      <c r="AG84" s="191">
        <v>10.107672827503</v>
      </c>
      <c r="AH84" s="13">
        <v>697.53290000000004</v>
      </c>
      <c r="AI84" s="191">
        <v>9.8280834739121303</v>
      </c>
      <c r="AJ84" s="13">
        <v>731.89280000000008</v>
      </c>
      <c r="AK84" s="191">
        <v>9.9519550089849194</v>
      </c>
      <c r="AL84" s="13">
        <v>738.74850000000004</v>
      </c>
      <c r="AM84" s="191">
        <v>8.5704140421266501</v>
      </c>
      <c r="AN84" s="13">
        <v>828.82820000000004</v>
      </c>
      <c r="AO84" s="191">
        <v>8.7682226497602311</v>
      </c>
      <c r="AP84" s="13"/>
      <c r="AQ84" s="191"/>
      <c r="AR84" s="13"/>
      <c r="AS84" s="191"/>
      <c r="AT84" s="13"/>
      <c r="AU84" s="191"/>
      <c r="AV84" s="13"/>
      <c r="AW84" s="191"/>
      <c r="AX84" s="13"/>
      <c r="AY84" s="191"/>
      <c r="AZ84" s="13"/>
      <c r="BA84" s="191"/>
      <c r="BB84" s="13"/>
      <c r="BC84" s="191"/>
    </row>
    <row r="85" spans="1:55" s="20" customFormat="1" ht="12.75" customHeight="1">
      <c r="A85" s="1229" t="s">
        <v>990</v>
      </c>
      <c r="B85" s="1229" t="s">
        <v>209</v>
      </c>
      <c r="C85" s="1229" t="s">
        <v>991</v>
      </c>
      <c r="D85" s="13">
        <f t="shared" si="2"/>
        <v>1865.6126000000002</v>
      </c>
      <c r="E85" s="191">
        <f t="shared" si="3"/>
        <v>10.137169309426801</v>
      </c>
      <c r="F85" s="13">
        <v>1702.0851</v>
      </c>
      <c r="G85" s="191">
        <v>11.576755527676001</v>
      </c>
      <c r="H85" s="13">
        <v>1695.5898000000002</v>
      </c>
      <c r="I85" s="191">
        <v>11.2965521867376</v>
      </c>
      <c r="J85" s="13">
        <v>1762.7632000000001</v>
      </c>
      <c r="K85" s="191">
        <v>11.2040003960827</v>
      </c>
      <c r="L85" s="13">
        <v>1762.2486999999999</v>
      </c>
      <c r="M85" s="191">
        <v>11.210836593041599</v>
      </c>
      <c r="N85" s="13">
        <v>1706.2782</v>
      </c>
      <c r="O85" s="191">
        <v>11.257212721817599</v>
      </c>
      <c r="P85" s="13">
        <v>1759.9603000000002</v>
      </c>
      <c r="Q85" s="191">
        <v>11.151822553042798</v>
      </c>
      <c r="R85" s="13">
        <v>1714.4548000000002</v>
      </c>
      <c r="S85" s="191">
        <v>11.095780413108601</v>
      </c>
      <c r="T85" s="13">
        <v>1837.6114000000002</v>
      </c>
      <c r="U85" s="191">
        <v>10.9708291491879</v>
      </c>
      <c r="V85" s="13">
        <v>1812.7526</v>
      </c>
      <c r="W85" s="191">
        <v>10.843177776162101</v>
      </c>
      <c r="X85" s="13">
        <v>1627.7753</v>
      </c>
      <c r="Y85" s="191">
        <v>10.909382024656599</v>
      </c>
      <c r="Z85" s="13">
        <v>1893.3383000000001</v>
      </c>
      <c r="AA85" s="191">
        <v>10.499445887192998</v>
      </c>
      <c r="AB85" s="13">
        <v>1865.6126000000002</v>
      </c>
      <c r="AC85" s="191">
        <v>10.137169309426801</v>
      </c>
      <c r="AD85" s="13"/>
      <c r="AE85" s="191"/>
      <c r="AF85" s="13">
        <v>1600.6966</v>
      </c>
      <c r="AG85" s="191">
        <v>10.4060250574656</v>
      </c>
      <c r="AH85" s="13">
        <v>1821.1362000000001</v>
      </c>
      <c r="AI85" s="191">
        <v>10.193646799728699</v>
      </c>
      <c r="AJ85" s="13">
        <v>1988.6860000000001</v>
      </c>
      <c r="AK85" s="191">
        <v>9.9307309087507996</v>
      </c>
      <c r="AL85" s="13">
        <v>2037.6809000000001</v>
      </c>
      <c r="AM85" s="191">
        <v>9.7332535069647097</v>
      </c>
      <c r="AN85" s="13">
        <v>2169.1532999999999</v>
      </c>
      <c r="AO85" s="191">
        <v>9.5751532143901503</v>
      </c>
      <c r="AP85" s="13"/>
      <c r="AQ85" s="191"/>
      <c r="AR85" s="13"/>
      <c r="AS85" s="191"/>
      <c r="AT85" s="13"/>
      <c r="AU85" s="191"/>
      <c r="AV85" s="13"/>
      <c r="AW85" s="191"/>
      <c r="AX85" s="13"/>
      <c r="AY85" s="191"/>
      <c r="AZ85" s="13"/>
      <c r="BA85" s="191"/>
      <c r="BB85" s="13"/>
      <c r="BC85" s="191"/>
    </row>
    <row r="86" spans="1:55" s="27" customFormat="1" ht="12.75" customHeight="1">
      <c r="A86" s="1226" t="s">
        <v>4206</v>
      </c>
      <c r="B86" s="1226" t="s">
        <v>3960</v>
      </c>
      <c r="C86" s="1226" t="s">
        <v>4207</v>
      </c>
      <c r="D86" s="61">
        <f t="shared" si="2"/>
        <v>28770.664799999999</v>
      </c>
      <c r="E86" s="871">
        <f t="shared" si="3"/>
        <v>9.652548714272319</v>
      </c>
      <c r="F86" s="61">
        <v>22872.470499999999</v>
      </c>
      <c r="G86" s="871">
        <v>10.3931054303032</v>
      </c>
      <c r="H86" s="61">
        <v>23206.292799999999</v>
      </c>
      <c r="I86" s="871">
        <v>10.306226760570699</v>
      </c>
      <c r="J86" s="61">
        <v>23751.0484</v>
      </c>
      <c r="K86" s="871">
        <v>10.226047730507799</v>
      </c>
      <c r="L86" s="61">
        <v>24977.5281</v>
      </c>
      <c r="M86" s="871">
        <v>10.084432344407999</v>
      </c>
      <c r="N86" s="61">
        <v>25799.009700000002</v>
      </c>
      <c r="O86" s="871">
        <v>10.0265462664251</v>
      </c>
      <c r="P86" s="61">
        <v>26756.241900000001</v>
      </c>
      <c r="Q86" s="871">
        <v>9.8176952931121502</v>
      </c>
      <c r="R86" s="61">
        <v>27697.615600000001</v>
      </c>
      <c r="S86" s="871">
        <v>9.765890082791099</v>
      </c>
      <c r="T86" s="61">
        <v>28536.9169</v>
      </c>
      <c r="U86" s="871">
        <v>9.6650225372454308</v>
      </c>
      <c r="V86" s="61">
        <v>28133.179</v>
      </c>
      <c r="W86" s="871">
        <v>9.7037663013127702</v>
      </c>
      <c r="X86" s="61">
        <v>27995.872200000002</v>
      </c>
      <c r="Y86" s="871">
        <v>9.7632474265974096</v>
      </c>
      <c r="Z86" s="61">
        <v>28180.1407</v>
      </c>
      <c r="AA86" s="871">
        <v>9.7066373742768395</v>
      </c>
      <c r="AB86" s="61">
        <v>28770.664799999999</v>
      </c>
      <c r="AC86" s="871">
        <v>9.652548714272319</v>
      </c>
      <c r="AD86" s="61"/>
      <c r="AE86" s="871"/>
      <c r="AF86" s="61">
        <v>28619.232400000001</v>
      </c>
      <c r="AG86" s="871">
        <v>9.6343704213045189</v>
      </c>
      <c r="AH86" s="61">
        <v>28207.995500000005</v>
      </c>
      <c r="AI86" s="871">
        <v>9.6461960930190909</v>
      </c>
      <c r="AJ86" s="61">
        <v>28252.135200000001</v>
      </c>
      <c r="AK86" s="871">
        <v>9.6797618858556191</v>
      </c>
      <c r="AL86" s="61">
        <v>28659.241600000001</v>
      </c>
      <c r="AM86" s="871">
        <v>9.6683333510821186</v>
      </c>
      <c r="AN86" s="61">
        <v>28648.550999999999</v>
      </c>
      <c r="AO86" s="871">
        <v>9.662805993678349</v>
      </c>
      <c r="AP86" s="61"/>
      <c r="AQ86" s="871"/>
      <c r="AR86" s="61"/>
      <c r="AS86" s="871"/>
      <c r="AT86" s="61"/>
      <c r="AU86" s="871"/>
      <c r="AV86" s="61"/>
      <c r="AW86" s="871"/>
      <c r="AX86" s="61"/>
      <c r="AY86" s="871"/>
      <c r="AZ86" s="61"/>
      <c r="BA86" s="871"/>
      <c r="BB86" s="61"/>
      <c r="BC86" s="871"/>
    </row>
    <row r="87" spans="1:55" s="20" customFormat="1" ht="12.75" customHeight="1">
      <c r="A87" s="1227" t="s">
        <v>976</v>
      </c>
      <c r="B87" s="1227" t="s">
        <v>204</v>
      </c>
      <c r="C87" s="1227" t="s">
        <v>977</v>
      </c>
      <c r="D87" s="13">
        <f t="shared" si="2"/>
        <v>3757.0285999999996</v>
      </c>
      <c r="E87" s="191">
        <f t="shared" si="3"/>
        <v>8.3649688163140397</v>
      </c>
      <c r="F87" s="13">
        <v>3538.2419</v>
      </c>
      <c r="G87" s="191">
        <v>8.9233399302065806</v>
      </c>
      <c r="H87" s="13">
        <v>3617.6488000000008</v>
      </c>
      <c r="I87" s="191">
        <v>8.9123525887864012</v>
      </c>
      <c r="J87" s="13">
        <v>3382.3171000000002</v>
      </c>
      <c r="K87" s="191">
        <v>8.8199480891368793</v>
      </c>
      <c r="L87" s="13">
        <v>3633.328</v>
      </c>
      <c r="M87" s="191">
        <v>8.6141502088443396</v>
      </c>
      <c r="N87" s="13">
        <v>3791.8755000000001</v>
      </c>
      <c r="O87" s="191">
        <v>8.5161674880939486</v>
      </c>
      <c r="P87" s="13">
        <v>3920.1489000000001</v>
      </c>
      <c r="Q87" s="191">
        <v>8.3769510563744092</v>
      </c>
      <c r="R87" s="13">
        <v>3984.0598999999997</v>
      </c>
      <c r="S87" s="191">
        <v>8.4159913928502892</v>
      </c>
      <c r="T87" s="13">
        <v>4084.8239000000003</v>
      </c>
      <c r="U87" s="191">
        <v>8.4070150086519</v>
      </c>
      <c r="V87" s="13">
        <v>4064.0812999999998</v>
      </c>
      <c r="W87" s="191">
        <v>8.4329706054354805</v>
      </c>
      <c r="X87" s="13">
        <v>4006.8105</v>
      </c>
      <c r="Y87" s="191">
        <v>8.50136542194846</v>
      </c>
      <c r="Z87" s="13">
        <v>3749.3410999999996</v>
      </c>
      <c r="AA87" s="191">
        <v>8.4881231971665603</v>
      </c>
      <c r="AB87" s="13">
        <v>3757.0285999999996</v>
      </c>
      <c r="AC87" s="191">
        <v>8.3649688163140397</v>
      </c>
      <c r="AD87" s="13"/>
      <c r="AE87" s="191"/>
      <c r="AF87" s="13">
        <v>3728.9450000000002</v>
      </c>
      <c r="AG87" s="191">
        <v>8.3292629810844598</v>
      </c>
      <c r="AH87" s="13">
        <v>3651.9469000000008</v>
      </c>
      <c r="AI87" s="191">
        <v>8.3403271381081705</v>
      </c>
      <c r="AJ87" s="13">
        <v>3589.5196000000001</v>
      </c>
      <c r="AK87" s="191">
        <v>8.3476208278678889</v>
      </c>
      <c r="AL87" s="13">
        <v>3578.5388000000003</v>
      </c>
      <c r="AM87" s="191">
        <v>8.4058480452971498</v>
      </c>
      <c r="AN87" s="13">
        <v>3504.5559000000003</v>
      </c>
      <c r="AO87" s="191">
        <v>8.3737384913734694</v>
      </c>
      <c r="AP87" s="13"/>
      <c r="AQ87" s="191"/>
      <c r="AR87" s="13"/>
      <c r="AS87" s="191"/>
      <c r="AT87" s="13"/>
      <c r="AU87" s="191"/>
      <c r="AV87" s="13"/>
      <c r="AW87" s="191"/>
      <c r="AX87" s="13"/>
      <c r="AY87" s="191"/>
      <c r="AZ87" s="13"/>
      <c r="BA87" s="191"/>
      <c r="BB87" s="13"/>
      <c r="BC87" s="191"/>
    </row>
    <row r="88" spans="1:55" s="20" customFormat="1" ht="12.75" customHeight="1">
      <c r="A88" s="1228" t="s">
        <v>978</v>
      </c>
      <c r="B88" s="1228" t="s">
        <v>125</v>
      </c>
      <c r="C88" s="1228" t="s">
        <v>939</v>
      </c>
      <c r="D88" s="13">
        <f t="shared" si="2"/>
        <v>557.78179999999998</v>
      </c>
      <c r="E88" s="191">
        <f t="shared" si="3"/>
        <v>7.5894740093706901</v>
      </c>
      <c r="F88" s="13">
        <v>403.63550000000004</v>
      </c>
      <c r="G88" s="191">
        <v>7.493802817145669</v>
      </c>
      <c r="H88" s="13">
        <v>440.46230000000003</v>
      </c>
      <c r="I88" s="191">
        <v>7.3606317793827092</v>
      </c>
      <c r="J88" s="13">
        <v>451.31540000000001</v>
      </c>
      <c r="K88" s="191">
        <v>7.4162176074647599</v>
      </c>
      <c r="L88" s="13">
        <v>645.8288</v>
      </c>
      <c r="M88" s="191">
        <v>7.6258927644601791</v>
      </c>
      <c r="N88" s="13">
        <v>650.53550000000007</v>
      </c>
      <c r="O88" s="191">
        <v>7.556137677344279</v>
      </c>
      <c r="P88" s="13">
        <v>617.57460000000003</v>
      </c>
      <c r="Q88" s="191">
        <v>7.2090608341081399</v>
      </c>
      <c r="R88" s="13">
        <v>657.2124</v>
      </c>
      <c r="S88" s="191">
        <v>7.1870878638321498</v>
      </c>
      <c r="T88" s="13">
        <v>641.29700000000003</v>
      </c>
      <c r="U88" s="191">
        <v>7.1615625973612911</v>
      </c>
      <c r="V88" s="13">
        <v>603.45100000000002</v>
      </c>
      <c r="W88" s="191">
        <v>7.2566080808549493</v>
      </c>
      <c r="X88" s="13">
        <v>596.98410000000001</v>
      </c>
      <c r="Y88" s="191">
        <v>7.4517061894948293</v>
      </c>
      <c r="Z88" s="13">
        <v>589.97630000000004</v>
      </c>
      <c r="AA88" s="191">
        <v>7.4632946357336696</v>
      </c>
      <c r="AB88" s="13">
        <v>557.78179999999998</v>
      </c>
      <c r="AC88" s="191">
        <v>7.5894740093706901</v>
      </c>
      <c r="AD88" s="13"/>
      <c r="AE88" s="191"/>
      <c r="AF88" s="13">
        <v>505.10880000000003</v>
      </c>
      <c r="AG88" s="191">
        <v>7.7894821887878392</v>
      </c>
      <c r="AH88" s="13">
        <v>481.33209999999997</v>
      </c>
      <c r="AI88" s="191">
        <v>7.8730022784684399</v>
      </c>
      <c r="AJ88" s="13">
        <v>503.38660000000004</v>
      </c>
      <c r="AK88" s="191">
        <v>7.9823971436665193</v>
      </c>
      <c r="AL88" s="13">
        <v>575.42090000000007</v>
      </c>
      <c r="AM88" s="191">
        <v>7.6753507875713209</v>
      </c>
      <c r="AN88" s="13">
        <v>806.43430000000012</v>
      </c>
      <c r="AO88" s="191">
        <v>8.0698608702531605</v>
      </c>
      <c r="AP88" s="13"/>
      <c r="AQ88" s="191"/>
      <c r="AR88" s="13"/>
      <c r="AS88" s="191"/>
      <c r="AT88" s="13"/>
      <c r="AU88" s="191"/>
      <c r="AV88" s="13"/>
      <c r="AW88" s="191"/>
      <c r="AX88" s="13"/>
      <c r="AY88" s="191"/>
      <c r="AZ88" s="13"/>
      <c r="BA88" s="191"/>
      <c r="BB88" s="13"/>
      <c r="BC88" s="191"/>
    </row>
    <row r="89" spans="1:55" s="20" customFormat="1" ht="12.75" customHeight="1">
      <c r="A89" s="1227" t="s">
        <v>4909</v>
      </c>
      <c r="B89" s="1227" t="s">
        <v>4909</v>
      </c>
      <c r="C89" s="1227" t="s">
        <v>4911</v>
      </c>
      <c r="D89" s="13">
        <f t="shared" si="2"/>
        <v>577.2885</v>
      </c>
      <c r="E89" s="191">
        <f t="shared" si="3"/>
        <v>9.3221457624740491</v>
      </c>
      <c r="F89" s="13">
        <v>271.61400000000003</v>
      </c>
      <c r="G89" s="191">
        <v>10.7445366954575</v>
      </c>
      <c r="H89" s="13">
        <v>303.45609999999999</v>
      </c>
      <c r="I89" s="191">
        <v>9.6891436553755188</v>
      </c>
      <c r="J89" s="13">
        <v>363.45609999999999</v>
      </c>
      <c r="K89" s="191">
        <v>9.5112948854070698</v>
      </c>
      <c r="L89" s="13">
        <v>390.9332</v>
      </c>
      <c r="M89" s="191">
        <v>9.5463732883264996</v>
      </c>
      <c r="N89" s="13">
        <v>440.13570000000004</v>
      </c>
      <c r="O89" s="191">
        <v>9.7002722205901506</v>
      </c>
      <c r="P89" s="13">
        <v>418.74440000000004</v>
      </c>
      <c r="Q89" s="191">
        <v>9.7068553537671196</v>
      </c>
      <c r="R89" s="13">
        <v>457.06540000000001</v>
      </c>
      <c r="S89" s="191">
        <v>9.4661662904258286</v>
      </c>
      <c r="T89" s="13">
        <v>482.85590000000002</v>
      </c>
      <c r="U89" s="191">
        <v>9.3835178259186591</v>
      </c>
      <c r="V89" s="13">
        <v>479.96200000000005</v>
      </c>
      <c r="W89" s="191">
        <v>9.4260729161892005</v>
      </c>
      <c r="X89" s="13">
        <v>555.2029</v>
      </c>
      <c r="Y89" s="191">
        <v>9.1200552176510588</v>
      </c>
      <c r="Z89" s="13">
        <v>562.50750000000005</v>
      </c>
      <c r="AA89" s="191">
        <v>9.1636706159473391</v>
      </c>
      <c r="AB89" s="13">
        <v>577.2885</v>
      </c>
      <c r="AC89" s="191">
        <v>9.3221457624740491</v>
      </c>
      <c r="AD89" s="13"/>
      <c r="AE89" s="191"/>
      <c r="AF89" s="13">
        <v>551.32159999999999</v>
      </c>
      <c r="AG89" s="191">
        <v>9.8128708271179708</v>
      </c>
      <c r="AH89" s="13">
        <v>556.48250000000007</v>
      </c>
      <c r="AI89" s="191">
        <v>10.100535378920299</v>
      </c>
      <c r="AJ89" s="13">
        <v>540.39980000000003</v>
      </c>
      <c r="AK89" s="191">
        <v>10.173829851528399</v>
      </c>
      <c r="AL89" s="13">
        <v>550.76440000000002</v>
      </c>
      <c r="AM89" s="191">
        <v>10.217641145651401</v>
      </c>
      <c r="AN89" s="13">
        <v>593.61340000000007</v>
      </c>
      <c r="AO89" s="191">
        <v>10.178088916119499</v>
      </c>
      <c r="AP89" s="13"/>
      <c r="AQ89" s="191"/>
      <c r="AR89" s="13"/>
      <c r="AS89" s="191"/>
      <c r="AT89" s="13"/>
      <c r="AU89" s="191"/>
      <c r="AV89" s="13"/>
      <c r="AW89" s="191"/>
      <c r="AX89" s="13"/>
      <c r="AY89" s="191"/>
      <c r="AZ89" s="13"/>
      <c r="BA89" s="191"/>
      <c r="BB89" s="13"/>
      <c r="BC89" s="191"/>
    </row>
    <row r="90" spans="1:55" s="20" customFormat="1" ht="12.75" customHeight="1">
      <c r="A90" s="1227" t="s">
        <v>4910</v>
      </c>
      <c r="B90" s="1227" t="s">
        <v>103</v>
      </c>
      <c r="C90" s="1227" t="s">
        <v>5005</v>
      </c>
      <c r="D90" s="13">
        <f t="shared" ref="D90:D109" si="4">AB90</f>
        <v>31.870600000000003</v>
      </c>
      <c r="E90" s="191">
        <f t="shared" ref="E90:E109" si="5">AC90</f>
        <v>9.3200065263910901</v>
      </c>
      <c r="F90" s="13" t="s">
        <v>11</v>
      </c>
      <c r="G90" s="13" t="s">
        <v>11</v>
      </c>
      <c r="H90" s="13" t="s">
        <v>11</v>
      </c>
      <c r="I90" s="13" t="s">
        <v>11</v>
      </c>
      <c r="J90" s="13" t="s">
        <v>11</v>
      </c>
      <c r="K90" s="13" t="s">
        <v>11</v>
      </c>
      <c r="L90" s="13">
        <v>15.077500000000001</v>
      </c>
      <c r="M90" s="191">
        <v>11</v>
      </c>
      <c r="N90" s="13">
        <v>14.813700000000001</v>
      </c>
      <c r="O90" s="191">
        <v>11</v>
      </c>
      <c r="P90" s="13">
        <v>14.5677</v>
      </c>
      <c r="Q90" s="191">
        <v>11</v>
      </c>
      <c r="R90" s="13">
        <v>26.069000000000003</v>
      </c>
      <c r="S90" s="191">
        <v>9.9556945030495996</v>
      </c>
      <c r="T90" s="13">
        <v>26.145600000000005</v>
      </c>
      <c r="U90" s="191">
        <v>9.9592283214001593</v>
      </c>
      <c r="V90" s="13">
        <v>25.881600000000002</v>
      </c>
      <c r="W90" s="191">
        <v>9.9596779179030701</v>
      </c>
      <c r="X90" s="13">
        <v>32.632200000000005</v>
      </c>
      <c r="Y90" s="191">
        <v>9.3276763442244217</v>
      </c>
      <c r="Z90" s="13">
        <v>32.3371</v>
      </c>
      <c r="AA90" s="191">
        <v>9.3209502398174191</v>
      </c>
      <c r="AB90" s="13">
        <v>31.870600000000003</v>
      </c>
      <c r="AC90" s="191">
        <v>9.3200065263910901</v>
      </c>
      <c r="AD90" s="13"/>
      <c r="AE90" s="191"/>
      <c r="AF90" s="13">
        <v>31.388900000000003</v>
      </c>
      <c r="AG90" s="191">
        <v>9.3202724530009</v>
      </c>
      <c r="AH90" s="13">
        <v>30.823700000000002</v>
      </c>
      <c r="AI90" s="191">
        <v>9.3206818130205011</v>
      </c>
      <c r="AJ90" s="13">
        <v>30.395300000000002</v>
      </c>
      <c r="AK90" s="191">
        <v>9.3205429786842</v>
      </c>
      <c r="AL90" s="13">
        <v>29.906999999999996</v>
      </c>
      <c r="AM90" s="191">
        <v>9.3204868425452183</v>
      </c>
      <c r="AN90" s="13">
        <v>29.403600000000001</v>
      </c>
      <c r="AO90" s="191">
        <v>9.3205321797330907</v>
      </c>
      <c r="AP90" s="13"/>
      <c r="AQ90" s="191"/>
      <c r="AR90" s="13"/>
      <c r="AS90" s="191"/>
      <c r="AT90" s="13"/>
      <c r="AU90" s="191"/>
      <c r="AV90" s="13"/>
      <c r="AW90" s="191"/>
      <c r="AX90" s="13"/>
      <c r="AY90" s="191"/>
      <c r="AZ90" s="13"/>
      <c r="BA90" s="191"/>
      <c r="BB90" s="13"/>
      <c r="BC90" s="191"/>
    </row>
    <row r="91" spans="1:55" s="20" customFormat="1" ht="12.75" customHeight="1">
      <c r="A91" s="1227" t="s">
        <v>980</v>
      </c>
      <c r="B91" s="1227" t="s">
        <v>205</v>
      </c>
      <c r="C91" s="1227" t="s">
        <v>981</v>
      </c>
      <c r="D91" s="13">
        <f t="shared" si="4"/>
        <v>7901.2026999999998</v>
      </c>
      <c r="E91" s="191">
        <f t="shared" si="5"/>
        <v>10.015548822459598</v>
      </c>
      <c r="F91" s="13">
        <v>6501.8236999999999</v>
      </c>
      <c r="G91" s="191">
        <v>10.863916510532301</v>
      </c>
      <c r="H91" s="13">
        <v>6680.7426999999998</v>
      </c>
      <c r="I91" s="191">
        <v>10.737539818439597</v>
      </c>
      <c r="J91" s="13">
        <v>6899.6000999999997</v>
      </c>
      <c r="K91" s="191">
        <v>10.665710542992199</v>
      </c>
      <c r="L91" s="13">
        <v>7386.9621000000006</v>
      </c>
      <c r="M91" s="191">
        <v>10.4616870617219</v>
      </c>
      <c r="N91" s="13">
        <v>7618.3111000000008</v>
      </c>
      <c r="O91" s="191">
        <v>10.4471385632965</v>
      </c>
      <c r="P91" s="13">
        <v>7847.3912</v>
      </c>
      <c r="Q91" s="191">
        <v>10.0926187811307</v>
      </c>
      <c r="R91" s="13">
        <v>8097.8156000000008</v>
      </c>
      <c r="S91" s="191">
        <v>10.119241571764098</v>
      </c>
      <c r="T91" s="13">
        <v>8260.3054000000011</v>
      </c>
      <c r="U91" s="191">
        <v>9.8597265063589496</v>
      </c>
      <c r="V91" s="13">
        <v>7890.2158999999992</v>
      </c>
      <c r="W91" s="191">
        <v>10.0075532078913</v>
      </c>
      <c r="X91" s="13">
        <v>7673.4273999999996</v>
      </c>
      <c r="Y91" s="191">
        <v>10.103839229390498</v>
      </c>
      <c r="Z91" s="13">
        <v>7811.2431000000006</v>
      </c>
      <c r="AA91" s="191">
        <v>10.0760769746111</v>
      </c>
      <c r="AB91" s="13">
        <v>7901.2026999999998</v>
      </c>
      <c r="AC91" s="191">
        <v>10.015548822459598</v>
      </c>
      <c r="AD91" s="13"/>
      <c r="AE91" s="191"/>
      <c r="AF91" s="13">
        <v>7851.3287</v>
      </c>
      <c r="AG91" s="191">
        <v>10.0147547929053</v>
      </c>
      <c r="AH91" s="13">
        <v>7778.3643000000002</v>
      </c>
      <c r="AI91" s="191">
        <v>10.0408792797221</v>
      </c>
      <c r="AJ91" s="13">
        <v>7697.6947</v>
      </c>
      <c r="AK91" s="191">
        <v>10.042110396116399</v>
      </c>
      <c r="AL91" s="13">
        <v>7453.1121000000012</v>
      </c>
      <c r="AM91" s="191">
        <v>10.0240498842088</v>
      </c>
      <c r="AN91" s="13">
        <v>7339.1869000000006</v>
      </c>
      <c r="AO91" s="191">
        <v>10.0684368307884</v>
      </c>
      <c r="AP91" s="13"/>
      <c r="AQ91" s="191"/>
      <c r="AR91" s="13"/>
      <c r="AS91" s="191"/>
      <c r="AT91" s="13"/>
      <c r="AU91" s="191"/>
      <c r="AV91" s="13"/>
      <c r="AW91" s="191"/>
      <c r="AX91" s="13"/>
      <c r="AY91" s="191"/>
      <c r="AZ91" s="13"/>
      <c r="BA91" s="191"/>
      <c r="BB91" s="13"/>
      <c r="BC91" s="191"/>
    </row>
    <row r="92" spans="1:55" s="20" customFormat="1" ht="12.75" customHeight="1">
      <c r="A92" s="1227" t="s">
        <v>982</v>
      </c>
      <c r="B92" s="1227" t="s">
        <v>206</v>
      </c>
      <c r="C92" s="1227" t="s">
        <v>983</v>
      </c>
      <c r="D92" s="13">
        <f t="shared" si="4"/>
        <v>49.135899999999999</v>
      </c>
      <c r="E92" s="191">
        <f t="shared" si="5"/>
        <v>8.9677406539821192</v>
      </c>
      <c r="F92" s="13">
        <v>34.969700000000003</v>
      </c>
      <c r="G92" s="191">
        <v>9.5637254537499601</v>
      </c>
      <c r="H92" s="13">
        <v>34.676700000000004</v>
      </c>
      <c r="I92" s="191">
        <v>9.55753684750856</v>
      </c>
      <c r="J92" s="13">
        <v>33.2866</v>
      </c>
      <c r="K92" s="191">
        <v>9.7440287983753198</v>
      </c>
      <c r="L92" s="13">
        <v>21.167899999999999</v>
      </c>
      <c r="M92" s="191">
        <v>9.7492333202632313</v>
      </c>
      <c r="N92" s="13">
        <v>20.8263</v>
      </c>
      <c r="O92" s="191">
        <v>9.7206191210152486</v>
      </c>
      <c r="P92" s="13">
        <v>20.497499999999999</v>
      </c>
      <c r="Q92" s="191">
        <v>9.6867782900353703</v>
      </c>
      <c r="R92" s="13">
        <v>20.089100000000002</v>
      </c>
      <c r="S92" s="191">
        <v>9.6831863547894095</v>
      </c>
      <c r="T92" s="13">
        <v>19.9922</v>
      </c>
      <c r="U92" s="191">
        <v>9.6791577715309014</v>
      </c>
      <c r="V92" s="13">
        <v>18.720800000000001</v>
      </c>
      <c r="W92" s="191">
        <v>9.2459563693859188</v>
      </c>
      <c r="X92" s="13">
        <v>46.084500000000006</v>
      </c>
      <c r="Y92" s="191">
        <v>9.3114173746053392</v>
      </c>
      <c r="Z92" s="13">
        <v>49.631500000000003</v>
      </c>
      <c r="AA92" s="191">
        <v>8.9690908797840105</v>
      </c>
      <c r="AB92" s="13">
        <v>49.135899999999999</v>
      </c>
      <c r="AC92" s="191">
        <v>8.9677406539821192</v>
      </c>
      <c r="AD92" s="13"/>
      <c r="AE92" s="191"/>
      <c r="AF92" s="13">
        <v>41.141200000000005</v>
      </c>
      <c r="AG92" s="191">
        <v>8.4219575753745595</v>
      </c>
      <c r="AH92" s="13">
        <v>57.99280000000001</v>
      </c>
      <c r="AI92" s="191">
        <v>7.3974615469506606</v>
      </c>
      <c r="AJ92" s="13">
        <v>57.683199999999999</v>
      </c>
      <c r="AK92" s="191">
        <v>7.3908337089481897</v>
      </c>
      <c r="AL92" s="13">
        <v>57.2226</v>
      </c>
      <c r="AM92" s="191">
        <v>7.3817286177139803</v>
      </c>
      <c r="AN92" s="13">
        <v>94.624000000000009</v>
      </c>
      <c r="AO92" s="191">
        <v>8.2639617116165009</v>
      </c>
      <c r="AP92" s="13"/>
      <c r="AQ92" s="191"/>
      <c r="AR92" s="13"/>
      <c r="AS92" s="191"/>
      <c r="AT92" s="13"/>
      <c r="AU92" s="191"/>
      <c r="AV92" s="13"/>
      <c r="AW92" s="191"/>
      <c r="AX92" s="13"/>
      <c r="AY92" s="191"/>
      <c r="AZ92" s="13"/>
      <c r="BA92" s="191"/>
      <c r="BB92" s="13"/>
      <c r="BC92" s="191"/>
    </row>
    <row r="93" spans="1:55" s="20" customFormat="1" ht="12.75" customHeight="1">
      <c r="A93" s="1227" t="s">
        <v>984</v>
      </c>
      <c r="B93" s="1227" t="s">
        <v>141</v>
      </c>
      <c r="C93" s="1227" t="s">
        <v>985</v>
      </c>
      <c r="D93" s="13">
        <f t="shared" si="4"/>
        <v>6316.6671000000006</v>
      </c>
      <c r="E93" s="191">
        <f t="shared" si="5"/>
        <v>9.2680225777609806</v>
      </c>
      <c r="F93" s="13">
        <v>3899.7269000000001</v>
      </c>
      <c r="G93" s="191">
        <v>9.7512168577753506</v>
      </c>
      <c r="H93" s="13">
        <v>3960.2223000000004</v>
      </c>
      <c r="I93" s="191">
        <v>9.6816234348763697</v>
      </c>
      <c r="J93" s="13">
        <v>4237.3284000000003</v>
      </c>
      <c r="K93" s="191">
        <v>9.6082460821304299</v>
      </c>
      <c r="L93" s="13">
        <v>4198.1535000000003</v>
      </c>
      <c r="M93" s="191">
        <v>9.631154134073471</v>
      </c>
      <c r="N93" s="13">
        <v>4415.6683000000003</v>
      </c>
      <c r="O93" s="191">
        <v>9.5892485438727402</v>
      </c>
      <c r="P93" s="13">
        <v>4956.7597000000005</v>
      </c>
      <c r="Q93" s="191">
        <v>9.4344232703070094</v>
      </c>
      <c r="R93" s="13">
        <v>5462.9041000000007</v>
      </c>
      <c r="S93" s="191">
        <v>9.1941904264802989</v>
      </c>
      <c r="T93" s="13">
        <v>5874.7773000000007</v>
      </c>
      <c r="U93" s="191">
        <v>9.2167253931480904</v>
      </c>
      <c r="V93" s="13">
        <v>5780.6244999999999</v>
      </c>
      <c r="W93" s="191">
        <v>9.1898882252254896</v>
      </c>
      <c r="X93" s="13">
        <v>5765.81</v>
      </c>
      <c r="Y93" s="191">
        <v>9.3079433892202506</v>
      </c>
      <c r="Z93" s="13">
        <v>5945.4203000000007</v>
      </c>
      <c r="AA93" s="191">
        <v>9.2764843952243403</v>
      </c>
      <c r="AB93" s="13">
        <v>6316.6671000000006</v>
      </c>
      <c r="AC93" s="191">
        <v>9.2680225777609806</v>
      </c>
      <c r="AD93" s="13"/>
      <c r="AE93" s="191"/>
      <c r="AF93" s="13">
        <v>6244.4236000000001</v>
      </c>
      <c r="AG93" s="191">
        <v>9.2533545901658609</v>
      </c>
      <c r="AH93" s="13">
        <v>6217.1923000000006</v>
      </c>
      <c r="AI93" s="191">
        <v>9.2128131878758186</v>
      </c>
      <c r="AJ93" s="13">
        <v>6311.7343000000001</v>
      </c>
      <c r="AK93" s="191">
        <v>9.1842322477040899</v>
      </c>
      <c r="AL93" s="13">
        <v>6646.6561000000002</v>
      </c>
      <c r="AM93" s="191">
        <v>9.151715530911849</v>
      </c>
      <c r="AN93" s="13">
        <v>6528.8510999999999</v>
      </c>
      <c r="AO93" s="191">
        <v>9.1171841433173402</v>
      </c>
      <c r="AP93" s="13"/>
      <c r="AQ93" s="191"/>
      <c r="AR93" s="13"/>
      <c r="AS93" s="191"/>
      <c r="AT93" s="13"/>
      <c r="AU93" s="191"/>
      <c r="AV93" s="13"/>
      <c r="AW93" s="191"/>
      <c r="AX93" s="13"/>
      <c r="AY93" s="191"/>
      <c r="AZ93" s="13"/>
      <c r="BA93" s="191"/>
      <c r="BB93" s="13"/>
      <c r="BC93" s="191"/>
    </row>
    <row r="94" spans="1:55" s="20" customFormat="1" ht="12.75" customHeight="1">
      <c r="A94" s="1227" t="s">
        <v>986</v>
      </c>
      <c r="B94" s="1227" t="s">
        <v>207</v>
      </c>
      <c r="C94" s="1227" t="s">
        <v>987</v>
      </c>
      <c r="D94" s="13">
        <f t="shared" si="4"/>
        <v>2198.645</v>
      </c>
      <c r="E94" s="191">
        <f t="shared" si="5"/>
        <v>12.4785810674302</v>
      </c>
      <c r="F94" s="13">
        <v>2283.0859</v>
      </c>
      <c r="G94" s="191">
        <v>13.657229661836199</v>
      </c>
      <c r="H94" s="13">
        <v>2246.1417000000001</v>
      </c>
      <c r="I94" s="191">
        <v>13.645963967900999</v>
      </c>
      <c r="J94" s="13">
        <v>2198.0667000000003</v>
      </c>
      <c r="K94" s="191">
        <v>13.555633609298603</v>
      </c>
      <c r="L94" s="13">
        <v>2159.1307000000002</v>
      </c>
      <c r="M94" s="191">
        <v>13.5040966723321</v>
      </c>
      <c r="N94" s="13">
        <v>2118.4395</v>
      </c>
      <c r="O94" s="191">
        <v>13.485473208935201</v>
      </c>
      <c r="P94" s="13">
        <v>2017.2497000000001</v>
      </c>
      <c r="Q94" s="191">
        <v>13.5195431864484</v>
      </c>
      <c r="R94" s="13">
        <v>1950.7349000000002</v>
      </c>
      <c r="S94" s="191">
        <v>13.543202516138898</v>
      </c>
      <c r="T94" s="13">
        <v>1968.7707</v>
      </c>
      <c r="U94" s="191">
        <v>13.5366524644033</v>
      </c>
      <c r="V94" s="13">
        <v>1968.3248000000001</v>
      </c>
      <c r="W94" s="191">
        <v>13.4532872974013</v>
      </c>
      <c r="X94" s="13">
        <v>2041.1559999999999</v>
      </c>
      <c r="Y94" s="191">
        <v>13.312525206794598</v>
      </c>
      <c r="Z94" s="13">
        <v>2003.6127000000001</v>
      </c>
      <c r="AA94" s="191">
        <v>13.141659491377698</v>
      </c>
      <c r="AB94" s="13">
        <v>2198.645</v>
      </c>
      <c r="AC94" s="191">
        <v>12.4785810674302</v>
      </c>
      <c r="AD94" s="13"/>
      <c r="AE94" s="191"/>
      <c r="AF94" s="13">
        <v>2172.1391000000003</v>
      </c>
      <c r="AG94" s="191">
        <v>12.4205036307297</v>
      </c>
      <c r="AH94" s="13">
        <v>2173.0986000000003</v>
      </c>
      <c r="AI94" s="191">
        <v>12.3737481980799</v>
      </c>
      <c r="AJ94" s="13">
        <v>2146.1596</v>
      </c>
      <c r="AK94" s="191">
        <v>12.452951110905298</v>
      </c>
      <c r="AL94" s="13">
        <v>2196.8389999999999</v>
      </c>
      <c r="AM94" s="191">
        <v>12.309641153948899</v>
      </c>
      <c r="AN94" s="13">
        <v>2199.9587000000001</v>
      </c>
      <c r="AO94" s="191">
        <v>12.2029764954224</v>
      </c>
      <c r="AP94" s="13"/>
      <c r="AQ94" s="191"/>
      <c r="AR94" s="13"/>
      <c r="AS94" s="191"/>
      <c r="AT94" s="13"/>
      <c r="AU94" s="191"/>
      <c r="AV94" s="13"/>
      <c r="AW94" s="191"/>
      <c r="AX94" s="13"/>
      <c r="AY94" s="191"/>
      <c r="AZ94" s="13"/>
      <c r="BA94" s="191"/>
      <c r="BB94" s="13"/>
      <c r="BC94" s="191"/>
    </row>
    <row r="95" spans="1:55" s="20" customFormat="1" ht="12.75" customHeight="1">
      <c r="A95" s="1227" t="s">
        <v>988</v>
      </c>
      <c r="B95" s="1227" t="s">
        <v>208</v>
      </c>
      <c r="C95" s="1227" t="s">
        <v>989</v>
      </c>
      <c r="D95" s="13">
        <f t="shared" si="4"/>
        <v>281.726</v>
      </c>
      <c r="E95" s="191">
        <f t="shared" si="5"/>
        <v>13.493820921746698</v>
      </c>
      <c r="F95" s="13">
        <v>267.31380000000001</v>
      </c>
      <c r="G95" s="191">
        <v>14.61120817556</v>
      </c>
      <c r="H95" s="13">
        <v>258.57760000000002</v>
      </c>
      <c r="I95" s="191">
        <v>14.694940207504398</v>
      </c>
      <c r="J95" s="13">
        <v>255.74100000000001</v>
      </c>
      <c r="K95" s="191">
        <v>14.694201844835199</v>
      </c>
      <c r="L95" s="13">
        <v>278.85470000000004</v>
      </c>
      <c r="M95" s="191">
        <v>14.366280550408499</v>
      </c>
      <c r="N95" s="13">
        <v>278.34680000000003</v>
      </c>
      <c r="O95" s="191">
        <v>14.281956738859598</v>
      </c>
      <c r="P95" s="13">
        <v>287.57839999999999</v>
      </c>
      <c r="Q95" s="191">
        <v>14.164737090824598</v>
      </c>
      <c r="R95" s="13">
        <v>299.07600000000002</v>
      </c>
      <c r="S95" s="191">
        <v>13.823448431167998</v>
      </c>
      <c r="T95" s="13">
        <v>290.9271</v>
      </c>
      <c r="U95" s="191">
        <v>13.8955554776437</v>
      </c>
      <c r="V95" s="13">
        <v>280.20750000000004</v>
      </c>
      <c r="W95" s="191">
        <v>13.792694877902999</v>
      </c>
      <c r="X95" s="13">
        <v>277.161</v>
      </c>
      <c r="Y95" s="191">
        <v>13.6596633472963</v>
      </c>
      <c r="Z95" s="13">
        <v>284.91470000000004</v>
      </c>
      <c r="AA95" s="191">
        <v>13.541992936833399</v>
      </c>
      <c r="AB95" s="13">
        <v>281.726</v>
      </c>
      <c r="AC95" s="191">
        <v>13.493820921746698</v>
      </c>
      <c r="AD95" s="13"/>
      <c r="AE95" s="191"/>
      <c r="AF95" s="13">
        <v>274.7054</v>
      </c>
      <c r="AG95" s="191">
        <v>13.528599849147499</v>
      </c>
      <c r="AH95" s="13">
        <v>275.18299999999999</v>
      </c>
      <c r="AI95" s="191">
        <v>13.559057830607298</v>
      </c>
      <c r="AJ95" s="13">
        <v>265.63740000000001</v>
      </c>
      <c r="AK95" s="191">
        <v>13.5233467350607</v>
      </c>
      <c r="AL95" s="13">
        <v>254.9008</v>
      </c>
      <c r="AM95" s="191">
        <v>13.590653956362598</v>
      </c>
      <c r="AN95" s="13">
        <v>262.1626</v>
      </c>
      <c r="AO95" s="191">
        <v>13.622946656006599</v>
      </c>
      <c r="AP95" s="13"/>
      <c r="AQ95" s="191"/>
      <c r="AR95" s="13"/>
      <c r="AS95" s="191"/>
      <c r="AT95" s="13"/>
      <c r="AU95" s="191"/>
      <c r="AV95" s="13"/>
      <c r="AW95" s="191"/>
      <c r="AX95" s="13"/>
      <c r="AY95" s="191"/>
      <c r="AZ95" s="13"/>
      <c r="BA95" s="191"/>
      <c r="BB95" s="13"/>
      <c r="BC95" s="191"/>
    </row>
    <row r="96" spans="1:55" s="20" customFormat="1" ht="12.75" customHeight="1">
      <c r="A96" s="1229" t="s">
        <v>5008</v>
      </c>
      <c r="B96" s="1229" t="s">
        <v>5006</v>
      </c>
      <c r="C96" s="1229" t="s">
        <v>5007</v>
      </c>
      <c r="D96" s="13">
        <f t="shared" si="4"/>
        <v>2813.7490999999995</v>
      </c>
      <c r="E96" s="191">
        <f t="shared" si="5"/>
        <v>9.74286751544407</v>
      </c>
      <c r="F96" s="13">
        <v>1946.8671000000002</v>
      </c>
      <c r="G96" s="191">
        <v>10.1595787247111</v>
      </c>
      <c r="H96" s="13">
        <v>1959.0341000000001</v>
      </c>
      <c r="I96" s="191">
        <v>10.176333498738</v>
      </c>
      <c r="J96" s="13">
        <v>2022.3416000000004</v>
      </c>
      <c r="K96" s="191">
        <v>10.193790483764001</v>
      </c>
      <c r="L96" s="13">
        <v>2076.9324000000001</v>
      </c>
      <c r="M96" s="191">
        <v>10.168427237689599</v>
      </c>
      <c r="N96" s="13">
        <v>2187.5726</v>
      </c>
      <c r="O96" s="191">
        <v>10.135191317993298</v>
      </c>
      <c r="P96" s="13">
        <v>2276.7896000000001</v>
      </c>
      <c r="Q96" s="191">
        <v>10.1109460593109</v>
      </c>
      <c r="R96" s="13">
        <v>2381.4446000000003</v>
      </c>
      <c r="S96" s="191">
        <v>10.101913546088799</v>
      </c>
      <c r="T96" s="13">
        <v>2454.3233</v>
      </c>
      <c r="U96" s="191">
        <v>10.1105446324044</v>
      </c>
      <c r="V96" s="13">
        <v>2554.9192000000003</v>
      </c>
      <c r="W96" s="191">
        <v>10.048406671725701</v>
      </c>
      <c r="X96" s="13">
        <v>2479.4472000000001</v>
      </c>
      <c r="Y96" s="191">
        <v>10.121850930320301</v>
      </c>
      <c r="Z96" s="13">
        <v>2761.3373000000006</v>
      </c>
      <c r="AA96" s="191">
        <v>9.8108911352481307</v>
      </c>
      <c r="AB96" s="13">
        <v>2813.7490999999995</v>
      </c>
      <c r="AC96" s="191">
        <v>9.74286751544407</v>
      </c>
      <c r="AD96" s="13"/>
      <c r="AE96" s="191"/>
      <c r="AF96" s="13">
        <v>2669.0126</v>
      </c>
      <c r="AG96" s="191">
        <v>9.7382800984154194</v>
      </c>
      <c r="AH96" s="13">
        <v>2225.3072999999999</v>
      </c>
      <c r="AI96" s="191">
        <v>9.6040709528072803</v>
      </c>
      <c r="AJ96" s="13">
        <v>2245.4945000000002</v>
      </c>
      <c r="AK96" s="191">
        <v>9.9637272591849992</v>
      </c>
      <c r="AL96" s="13">
        <v>2402.0158000000001</v>
      </c>
      <c r="AM96" s="191">
        <v>10.0168163947964</v>
      </c>
      <c r="AN96" s="13">
        <v>2339.2339000000002</v>
      </c>
      <c r="AO96" s="191">
        <v>10.084565460512501</v>
      </c>
      <c r="AP96" s="13"/>
      <c r="AQ96" s="191"/>
      <c r="AR96" s="13"/>
      <c r="AS96" s="191"/>
      <c r="AT96" s="13"/>
      <c r="AU96" s="191"/>
      <c r="AV96" s="13"/>
      <c r="AW96" s="191"/>
      <c r="AX96" s="13"/>
      <c r="AY96" s="191"/>
      <c r="AZ96" s="13"/>
      <c r="BA96" s="191"/>
      <c r="BB96" s="13"/>
      <c r="BC96" s="191"/>
    </row>
    <row r="97" spans="1:55" s="20" customFormat="1" ht="12.75" customHeight="1">
      <c r="A97" s="1229" t="s">
        <v>990</v>
      </c>
      <c r="B97" s="1229" t="s">
        <v>209</v>
      </c>
      <c r="C97" s="1229" t="s">
        <v>991</v>
      </c>
      <c r="D97" s="13">
        <f t="shared" si="4"/>
        <v>4285.5695000000005</v>
      </c>
      <c r="E97" s="191">
        <f t="shared" si="5"/>
        <v>9.2405214179818991</v>
      </c>
      <c r="F97" s="13">
        <v>3725.192</v>
      </c>
      <c r="G97" s="191">
        <v>9.7544990776314293</v>
      </c>
      <c r="H97" s="13">
        <v>3705.3305</v>
      </c>
      <c r="I97" s="191">
        <v>9.7026061874912397</v>
      </c>
      <c r="J97" s="13">
        <v>3907.5954000000002</v>
      </c>
      <c r="K97" s="191">
        <v>9.5832085386834098</v>
      </c>
      <c r="L97" s="13">
        <v>4171.1593000000003</v>
      </c>
      <c r="M97" s="191">
        <v>9.4845144305565086</v>
      </c>
      <c r="N97" s="13">
        <v>4262.4847</v>
      </c>
      <c r="O97" s="191">
        <v>9.4275751887156289</v>
      </c>
      <c r="P97" s="13">
        <v>4378.9402</v>
      </c>
      <c r="Q97" s="191">
        <v>9.2805447553268685</v>
      </c>
      <c r="R97" s="13">
        <v>4361.1446000000005</v>
      </c>
      <c r="S97" s="191">
        <v>9.3270363158790897</v>
      </c>
      <c r="T97" s="13">
        <v>4432.6985000000004</v>
      </c>
      <c r="U97" s="191">
        <v>9.2027533654725193</v>
      </c>
      <c r="V97" s="13">
        <v>4466.7903999999999</v>
      </c>
      <c r="W97" s="191">
        <v>9.24339693530281</v>
      </c>
      <c r="X97" s="13">
        <v>4521.1563999999998</v>
      </c>
      <c r="Y97" s="191">
        <v>9.2382050043656996</v>
      </c>
      <c r="Z97" s="13">
        <v>4389.8191000000006</v>
      </c>
      <c r="AA97" s="191">
        <v>9.1724968119984691</v>
      </c>
      <c r="AB97" s="13">
        <v>4285.5695000000005</v>
      </c>
      <c r="AC97" s="191">
        <v>9.2405214179818991</v>
      </c>
      <c r="AD97" s="13"/>
      <c r="AE97" s="191"/>
      <c r="AF97" s="13">
        <v>4549.7175000000007</v>
      </c>
      <c r="AG97" s="191">
        <v>9.1406258902887902</v>
      </c>
      <c r="AH97" s="13">
        <v>4760.2719999999999</v>
      </c>
      <c r="AI97" s="191">
        <v>9.2731617855030102</v>
      </c>
      <c r="AJ97" s="13">
        <v>4864.0302000000001</v>
      </c>
      <c r="AK97" s="191">
        <v>9.3179606991338204</v>
      </c>
      <c r="AL97" s="13">
        <v>4913.8641000000007</v>
      </c>
      <c r="AM97" s="191">
        <v>9.3929002487065087</v>
      </c>
      <c r="AN97" s="13">
        <v>4950.5266000000001</v>
      </c>
      <c r="AO97" s="191">
        <v>9.3822262397297305</v>
      </c>
      <c r="AP97" s="13"/>
      <c r="AQ97" s="191"/>
      <c r="AR97" s="13"/>
      <c r="AS97" s="191"/>
      <c r="AT97" s="13"/>
      <c r="AU97" s="191"/>
      <c r="AV97" s="13"/>
      <c r="AW97" s="191"/>
      <c r="AX97" s="13"/>
      <c r="AY97" s="191"/>
      <c r="AZ97" s="13"/>
      <c r="BA97" s="191"/>
      <c r="BB97" s="13"/>
      <c r="BC97" s="191"/>
    </row>
    <row r="98" spans="1:55" s="27" customFormat="1" ht="12.75" customHeight="1">
      <c r="A98" s="1226" t="s">
        <v>4334</v>
      </c>
      <c r="B98" s="1226" t="s">
        <v>4333</v>
      </c>
      <c r="C98" s="1226" t="s">
        <v>4335</v>
      </c>
      <c r="D98" s="61">
        <f t="shared" si="4"/>
        <v>1324.8482000000001</v>
      </c>
      <c r="E98" s="871">
        <f t="shared" si="5"/>
        <v>17.343139959732703</v>
      </c>
      <c r="F98" s="61">
        <v>1237.7542000000001</v>
      </c>
      <c r="G98" s="871">
        <v>17.685321831265</v>
      </c>
      <c r="H98" s="61">
        <v>1231.9734000000001</v>
      </c>
      <c r="I98" s="871">
        <v>17.713954344306497</v>
      </c>
      <c r="J98" s="61">
        <v>1241.7477000000001</v>
      </c>
      <c r="K98" s="871">
        <v>17.819930175026698</v>
      </c>
      <c r="L98" s="61">
        <v>1274.0037</v>
      </c>
      <c r="M98" s="871">
        <v>18.706718180645801</v>
      </c>
      <c r="N98" s="61">
        <v>1280.3373000000001</v>
      </c>
      <c r="O98" s="871">
        <v>16.7920704575271</v>
      </c>
      <c r="P98" s="61">
        <v>1206.3332</v>
      </c>
      <c r="Q98" s="871">
        <v>17.669306199149599</v>
      </c>
      <c r="R98" s="61">
        <v>1221.0545</v>
      </c>
      <c r="S98" s="871">
        <v>18.6413275337014</v>
      </c>
      <c r="T98" s="61">
        <v>1234.6221</v>
      </c>
      <c r="U98" s="871">
        <v>18.315657324617799</v>
      </c>
      <c r="V98" s="61">
        <v>1280.4487000000001</v>
      </c>
      <c r="W98" s="871">
        <v>17.501298339402396</v>
      </c>
      <c r="X98" s="61">
        <v>1255.7736</v>
      </c>
      <c r="Y98" s="871">
        <v>18.7496163846732</v>
      </c>
      <c r="Z98" s="61">
        <v>1264.9213</v>
      </c>
      <c r="AA98" s="871">
        <v>18.0932491175538</v>
      </c>
      <c r="AB98" s="61">
        <v>1324.8482000000001</v>
      </c>
      <c r="AC98" s="871">
        <v>17.343139959732703</v>
      </c>
      <c r="AD98" s="61"/>
      <c r="AE98" s="871"/>
      <c r="AF98" s="61">
        <v>1240.1489000000001</v>
      </c>
      <c r="AG98" s="871">
        <v>16.174467396616603</v>
      </c>
      <c r="AH98" s="61">
        <v>1246.1893</v>
      </c>
      <c r="AI98" s="871">
        <v>16.196411602153898</v>
      </c>
      <c r="AJ98" s="61">
        <v>1262.1928</v>
      </c>
      <c r="AK98" s="871">
        <v>16.319957709313499</v>
      </c>
      <c r="AL98" s="61">
        <v>1250.615</v>
      </c>
      <c r="AM98" s="871">
        <v>15.756570558485201</v>
      </c>
      <c r="AN98" s="61">
        <v>1248.3779</v>
      </c>
      <c r="AO98" s="871">
        <v>15.6785795006464</v>
      </c>
      <c r="AP98" s="61"/>
      <c r="AQ98" s="871"/>
      <c r="AR98" s="61"/>
      <c r="AS98" s="871"/>
      <c r="AT98" s="61"/>
      <c r="AU98" s="871"/>
      <c r="AV98" s="61"/>
      <c r="AW98" s="871"/>
      <c r="AX98" s="61"/>
      <c r="AY98" s="871"/>
      <c r="AZ98" s="61"/>
      <c r="BA98" s="871"/>
      <c r="BB98" s="61"/>
      <c r="BC98" s="871"/>
    </row>
    <row r="99" spans="1:55" s="20" customFormat="1" ht="12.75" customHeight="1">
      <c r="A99" s="1227" t="s">
        <v>976</v>
      </c>
      <c r="B99" s="1227" t="s">
        <v>204</v>
      </c>
      <c r="C99" s="1227" t="s">
        <v>977</v>
      </c>
      <c r="D99" s="13">
        <f t="shared" si="4"/>
        <v>61.517300000000006</v>
      </c>
      <c r="E99" s="191">
        <f t="shared" si="5"/>
        <v>30.415495868641798</v>
      </c>
      <c r="F99" s="13">
        <v>93.048700000000011</v>
      </c>
      <c r="G99" s="191">
        <v>25.114196103760698</v>
      </c>
      <c r="H99" s="13">
        <v>80.140300000000011</v>
      </c>
      <c r="I99" s="191">
        <v>26.782905192518598</v>
      </c>
      <c r="J99" s="13">
        <v>74.064400000000006</v>
      </c>
      <c r="K99" s="191">
        <v>28.120820974719301</v>
      </c>
      <c r="L99" s="13">
        <v>76.426299999999998</v>
      </c>
      <c r="M99" s="191">
        <v>27.6393595398443</v>
      </c>
      <c r="N99" s="13">
        <v>68.645899999999997</v>
      </c>
      <c r="O99" s="191">
        <v>29.382353512737101</v>
      </c>
      <c r="P99" s="13">
        <v>65.519599999999997</v>
      </c>
      <c r="Q99" s="191">
        <v>35.518371922295003</v>
      </c>
      <c r="R99" s="13">
        <v>63.191900000000004</v>
      </c>
      <c r="S99" s="191">
        <v>40.038629998464998</v>
      </c>
      <c r="T99" s="13">
        <v>60.371400000000001</v>
      </c>
      <c r="U99" s="191">
        <v>46.120553507124193</v>
      </c>
      <c r="V99" s="13">
        <v>74.989800000000002</v>
      </c>
      <c r="W99" s="191">
        <v>39.788886635249099</v>
      </c>
      <c r="X99" s="13">
        <v>76.141400000000004</v>
      </c>
      <c r="Y99" s="191">
        <v>42.7846048404679</v>
      </c>
      <c r="Z99" s="13">
        <v>69.444200000000009</v>
      </c>
      <c r="AA99" s="191">
        <v>51.613902255335894</v>
      </c>
      <c r="AB99" s="13">
        <v>61.517300000000006</v>
      </c>
      <c r="AC99" s="191">
        <v>30.415495868641798</v>
      </c>
      <c r="AD99" s="13"/>
      <c r="AE99" s="191"/>
      <c r="AF99" s="13">
        <v>59.404900000000005</v>
      </c>
      <c r="AG99" s="191">
        <v>31.084003120954698</v>
      </c>
      <c r="AH99" s="13">
        <v>58.631600000000006</v>
      </c>
      <c r="AI99" s="191">
        <v>31.192819418197701</v>
      </c>
      <c r="AJ99" s="13">
        <v>62.0488</v>
      </c>
      <c r="AK99" s="191">
        <v>30.0765987416356</v>
      </c>
      <c r="AL99" s="13">
        <v>60.524100000000004</v>
      </c>
      <c r="AM99" s="191">
        <v>30.567945463046996</v>
      </c>
      <c r="AN99" s="13">
        <v>65.237700000000004</v>
      </c>
      <c r="AO99" s="191">
        <v>28.764185892513098</v>
      </c>
      <c r="AP99" s="13"/>
      <c r="AQ99" s="191"/>
      <c r="AR99" s="13"/>
      <c r="AS99" s="191"/>
      <c r="AT99" s="13"/>
      <c r="AU99" s="191"/>
      <c r="AV99" s="13"/>
      <c r="AW99" s="191"/>
      <c r="AX99" s="13"/>
      <c r="AY99" s="191"/>
      <c r="AZ99" s="13"/>
      <c r="BA99" s="191"/>
      <c r="BB99" s="13"/>
      <c r="BC99" s="191"/>
    </row>
    <row r="100" spans="1:55" s="20" customFormat="1" ht="12.75" customHeight="1">
      <c r="A100" s="1228" t="s">
        <v>978</v>
      </c>
      <c r="B100" s="1228" t="s">
        <v>125</v>
      </c>
      <c r="C100" s="1228" t="s">
        <v>939</v>
      </c>
      <c r="D100" s="13">
        <f t="shared" si="4"/>
        <v>60.724500000000006</v>
      </c>
      <c r="E100" s="191">
        <f t="shared" si="5"/>
        <v>30.673290484071501</v>
      </c>
      <c r="F100" s="13">
        <v>62.347099999999998</v>
      </c>
      <c r="G100" s="191">
        <v>30.927730768552195</v>
      </c>
      <c r="H100" s="13">
        <v>59.873000000000005</v>
      </c>
      <c r="I100" s="191">
        <v>31.9176272610359</v>
      </c>
      <c r="J100" s="13">
        <v>51.996700000000004</v>
      </c>
      <c r="K100" s="191">
        <v>33.6824933120756</v>
      </c>
      <c r="L100" s="13">
        <v>52.646500000000003</v>
      </c>
      <c r="M100" s="191">
        <v>33.162313316174902</v>
      </c>
      <c r="N100" s="13">
        <v>52.282799999999995</v>
      </c>
      <c r="O100" s="191">
        <v>32.640216457419996</v>
      </c>
      <c r="P100" s="13">
        <v>52.530600000000007</v>
      </c>
      <c r="Q100" s="191">
        <v>32.4013452159313</v>
      </c>
      <c r="R100" s="13">
        <v>54.827800000000003</v>
      </c>
      <c r="S100" s="191">
        <v>31.529144175035299</v>
      </c>
      <c r="T100" s="13">
        <v>57.849400000000003</v>
      </c>
      <c r="U100" s="191">
        <v>30.505679211884697</v>
      </c>
      <c r="V100" s="13">
        <v>55.728900000000003</v>
      </c>
      <c r="W100" s="191">
        <v>12.871428110011101</v>
      </c>
      <c r="X100" s="13">
        <v>62.503700000000002</v>
      </c>
      <c r="Y100" s="191">
        <v>29.414752534649903</v>
      </c>
      <c r="Z100" s="13">
        <v>63.582300000000004</v>
      </c>
      <c r="AA100" s="191">
        <v>29.251410376787298</v>
      </c>
      <c r="AB100" s="13">
        <v>60.724500000000006</v>
      </c>
      <c r="AC100" s="191">
        <v>30.673290484071501</v>
      </c>
      <c r="AD100" s="13"/>
      <c r="AE100" s="191"/>
      <c r="AF100" s="13">
        <v>63.741300000000003</v>
      </c>
      <c r="AG100" s="191">
        <v>29.426658806770501</v>
      </c>
      <c r="AH100" s="13">
        <v>59.533100000000005</v>
      </c>
      <c r="AI100" s="191">
        <v>31.110039440244194</v>
      </c>
      <c r="AJ100" s="13">
        <v>59.385000000000012</v>
      </c>
      <c r="AK100" s="191">
        <v>29.482920367096099</v>
      </c>
      <c r="AL100" s="13">
        <v>68.513199999999998</v>
      </c>
      <c r="AM100" s="191">
        <v>27.254860596206296</v>
      </c>
      <c r="AN100" s="13">
        <v>67.590600000000009</v>
      </c>
      <c r="AO100" s="191">
        <v>27.0950240861895</v>
      </c>
      <c r="AP100" s="13"/>
      <c r="AQ100" s="191"/>
      <c r="AR100" s="13"/>
      <c r="AS100" s="191"/>
      <c r="AT100" s="13"/>
      <c r="AU100" s="191"/>
      <c r="AV100" s="13"/>
      <c r="AW100" s="191"/>
      <c r="AX100" s="13"/>
      <c r="AY100" s="191"/>
      <c r="AZ100" s="13"/>
      <c r="BA100" s="191"/>
      <c r="BB100" s="13"/>
      <c r="BC100" s="191"/>
    </row>
    <row r="101" spans="1:55" s="20" customFormat="1" ht="12.75" customHeight="1">
      <c r="A101" s="1227" t="s">
        <v>4909</v>
      </c>
      <c r="B101" s="1227" t="s">
        <v>4909</v>
      </c>
      <c r="C101" s="1227" t="s">
        <v>4911</v>
      </c>
      <c r="D101" s="13">
        <f t="shared" si="4"/>
        <v>29.345300000000002</v>
      </c>
      <c r="E101" s="191">
        <f t="shared" si="5"/>
        <v>7.7425558777725891</v>
      </c>
      <c r="F101" s="13">
        <v>50.477600000000002</v>
      </c>
      <c r="G101" s="191">
        <v>9.8000893465616397</v>
      </c>
      <c r="H101" s="13">
        <v>52.678500000000007</v>
      </c>
      <c r="I101" s="191">
        <v>10.6408985639303</v>
      </c>
      <c r="J101" s="13">
        <v>52.9754</v>
      </c>
      <c r="K101" s="191">
        <v>10.271975841617099</v>
      </c>
      <c r="L101" s="13">
        <v>53.159599999999998</v>
      </c>
      <c r="M101" s="191">
        <v>10.2503592765935</v>
      </c>
      <c r="N101" s="13">
        <v>53.560200000000002</v>
      </c>
      <c r="O101" s="191">
        <v>10.145907595565401</v>
      </c>
      <c r="P101" s="13">
        <v>33.027100000000004</v>
      </c>
      <c r="Q101" s="191">
        <v>8.8958099257882211</v>
      </c>
      <c r="R101" s="13">
        <v>32.291400000000003</v>
      </c>
      <c r="S101" s="191">
        <v>9.3090656955102613</v>
      </c>
      <c r="T101" s="13">
        <v>32.6661</v>
      </c>
      <c r="U101" s="191">
        <v>9.5828723661532909</v>
      </c>
      <c r="V101" s="13">
        <v>33.054900000000004</v>
      </c>
      <c r="W101" s="191">
        <v>9.3083727979815407</v>
      </c>
      <c r="X101" s="13">
        <v>28.8538</v>
      </c>
      <c r="Y101" s="191">
        <v>7.5094456189479395</v>
      </c>
      <c r="Z101" s="13">
        <v>28.6219</v>
      </c>
      <c r="AA101" s="191">
        <v>7.4885010778459904</v>
      </c>
      <c r="AB101" s="13">
        <v>29.345300000000002</v>
      </c>
      <c r="AC101" s="191">
        <v>7.7425558777725891</v>
      </c>
      <c r="AD101" s="13"/>
      <c r="AE101" s="191"/>
      <c r="AF101" s="13">
        <v>29.099400000000006</v>
      </c>
      <c r="AG101" s="191">
        <v>7.7759284383870488</v>
      </c>
      <c r="AH101" s="13">
        <v>28.8934</v>
      </c>
      <c r="AI101" s="191">
        <v>7.4977035932081391</v>
      </c>
      <c r="AJ101" s="13">
        <v>30.699900000000003</v>
      </c>
      <c r="AK101" s="191">
        <v>7.7668046475721395</v>
      </c>
      <c r="AL101" s="13">
        <v>30.502099999999999</v>
      </c>
      <c r="AM101" s="191">
        <v>7.2585365269932201</v>
      </c>
      <c r="AN101" s="13">
        <v>32.110300000000002</v>
      </c>
      <c r="AO101" s="191">
        <v>7.2814715527416398</v>
      </c>
      <c r="AP101" s="13"/>
      <c r="AQ101" s="191"/>
      <c r="AR101" s="13"/>
      <c r="AS101" s="191"/>
      <c r="AT101" s="13"/>
      <c r="AU101" s="191"/>
      <c r="AV101" s="13"/>
      <c r="AW101" s="191"/>
      <c r="AX101" s="13"/>
      <c r="AY101" s="191"/>
      <c r="AZ101" s="13"/>
      <c r="BA101" s="191"/>
      <c r="BB101" s="13"/>
      <c r="BC101" s="191"/>
    </row>
    <row r="102" spans="1:55" s="20" customFormat="1" ht="12.75" customHeight="1">
      <c r="A102" s="1227" t="s">
        <v>4910</v>
      </c>
      <c r="B102" s="1227" t="s">
        <v>103</v>
      </c>
      <c r="C102" s="1227" t="s">
        <v>5005</v>
      </c>
      <c r="D102" s="13">
        <f t="shared" si="4"/>
        <v>0.68330000000000002</v>
      </c>
      <c r="E102" s="191">
        <f t="shared" si="5"/>
        <v>11</v>
      </c>
      <c r="F102" s="13" t="s">
        <v>11</v>
      </c>
      <c r="G102" s="13" t="s">
        <v>11</v>
      </c>
      <c r="H102" s="13" t="s">
        <v>11</v>
      </c>
      <c r="I102" s="13" t="s">
        <v>11</v>
      </c>
      <c r="J102" s="13" t="s">
        <v>11</v>
      </c>
      <c r="K102" s="13" t="s">
        <v>11</v>
      </c>
      <c r="L102" s="13" t="s">
        <v>11</v>
      </c>
      <c r="M102" s="13" t="s">
        <v>11</v>
      </c>
      <c r="N102" s="13" t="s">
        <v>11</v>
      </c>
      <c r="O102" s="13" t="s">
        <v>11</v>
      </c>
      <c r="P102" s="13">
        <v>5.79E-2</v>
      </c>
      <c r="Q102" s="191">
        <v>11</v>
      </c>
      <c r="R102" s="13" t="s">
        <v>11</v>
      </c>
      <c r="S102" s="13" t="s">
        <v>11</v>
      </c>
      <c r="T102" s="13" t="s">
        <v>11</v>
      </c>
      <c r="U102" s="13" t="s">
        <v>11</v>
      </c>
      <c r="V102" s="13" t="s">
        <v>11</v>
      </c>
      <c r="W102" s="13" t="s">
        <v>11</v>
      </c>
      <c r="X102" s="13">
        <v>0.2029</v>
      </c>
      <c r="Y102" s="191">
        <v>11</v>
      </c>
      <c r="Z102" s="13">
        <v>0.40440000000000004</v>
      </c>
      <c r="AA102" s="191">
        <v>11</v>
      </c>
      <c r="AB102" s="13">
        <v>0.68330000000000002</v>
      </c>
      <c r="AC102" s="191">
        <v>11</v>
      </c>
      <c r="AD102" s="13"/>
      <c r="AE102" s="191"/>
      <c r="AF102" s="13">
        <v>0.55070000000000008</v>
      </c>
      <c r="AG102" s="191">
        <v>11</v>
      </c>
      <c r="AH102" s="13">
        <v>0.67849999999999999</v>
      </c>
      <c r="AI102" s="191">
        <v>11</v>
      </c>
      <c r="AJ102" s="13">
        <v>0.22070000000000001</v>
      </c>
      <c r="AK102" s="191">
        <v>11</v>
      </c>
      <c r="AL102" s="13">
        <v>3.4000000000000002E-2</v>
      </c>
      <c r="AM102" s="191">
        <v>11</v>
      </c>
      <c r="AN102" s="13">
        <v>0.21660000000000001</v>
      </c>
      <c r="AO102" s="191">
        <v>11</v>
      </c>
      <c r="AP102" s="13"/>
      <c r="AQ102" s="191"/>
      <c r="AR102" s="13"/>
      <c r="AS102" s="191"/>
      <c r="AT102" s="13"/>
      <c r="AU102" s="191"/>
      <c r="AV102" s="13"/>
      <c r="AW102" s="191"/>
      <c r="AX102" s="13"/>
      <c r="AY102" s="191"/>
      <c r="AZ102" s="13"/>
      <c r="BA102" s="191"/>
      <c r="BB102" s="13"/>
      <c r="BC102" s="191"/>
    </row>
    <row r="103" spans="1:55" s="20" customFormat="1" ht="12.75" customHeight="1">
      <c r="A103" s="1227" t="s">
        <v>980</v>
      </c>
      <c r="B103" s="1227" t="s">
        <v>205</v>
      </c>
      <c r="C103" s="1227" t="s">
        <v>981</v>
      </c>
      <c r="D103" s="13">
        <f t="shared" si="4"/>
        <v>808.74310000000003</v>
      </c>
      <c r="E103" s="191">
        <f t="shared" si="5"/>
        <v>16.805287412034801</v>
      </c>
      <c r="F103" s="13">
        <v>684.62350000000004</v>
      </c>
      <c r="G103" s="191">
        <v>16.540946993493499</v>
      </c>
      <c r="H103" s="13">
        <v>686.41809999999998</v>
      </c>
      <c r="I103" s="191">
        <v>16.4241126435914</v>
      </c>
      <c r="J103" s="13">
        <v>689.93619999999999</v>
      </c>
      <c r="K103" s="191">
        <v>16.680914320773397</v>
      </c>
      <c r="L103" s="13">
        <v>713.84199999999998</v>
      </c>
      <c r="M103" s="191">
        <v>18.356392683534999</v>
      </c>
      <c r="N103" s="13">
        <v>673.18349999999987</v>
      </c>
      <c r="O103" s="191">
        <v>15.217950601879</v>
      </c>
      <c r="P103" s="13">
        <v>686.62369999999999</v>
      </c>
      <c r="Q103" s="191">
        <v>15.364998202072</v>
      </c>
      <c r="R103" s="13">
        <v>698.39089999999999</v>
      </c>
      <c r="S103" s="191">
        <v>16.608607530539096</v>
      </c>
      <c r="T103" s="13">
        <v>686.67990000000009</v>
      </c>
      <c r="U103" s="191">
        <v>15.613728440281999</v>
      </c>
      <c r="V103" s="13">
        <v>701.50210000000004</v>
      </c>
      <c r="W103" s="191">
        <v>17.246366200471797</v>
      </c>
      <c r="X103" s="13">
        <v>683.83589999999992</v>
      </c>
      <c r="Y103" s="191">
        <v>17.808612623291602</v>
      </c>
      <c r="Z103" s="13">
        <v>681.79559999999992</v>
      </c>
      <c r="AA103" s="191">
        <v>16.211610839084297</v>
      </c>
      <c r="AB103" s="13">
        <v>808.74310000000003</v>
      </c>
      <c r="AC103" s="191">
        <v>16.805287412034801</v>
      </c>
      <c r="AD103" s="13"/>
      <c r="AE103" s="191"/>
      <c r="AF103" s="13">
        <v>712.27870000000007</v>
      </c>
      <c r="AG103" s="191">
        <v>14.3668139255042</v>
      </c>
      <c r="AH103" s="13">
        <v>714.92210000000011</v>
      </c>
      <c r="AI103" s="191">
        <v>14.398728124364901</v>
      </c>
      <c r="AJ103" s="13">
        <v>719.93700000000001</v>
      </c>
      <c r="AK103" s="191">
        <v>14.815374099400399</v>
      </c>
      <c r="AL103" s="13">
        <v>698.42020000000002</v>
      </c>
      <c r="AM103" s="191">
        <v>14.023366159798901</v>
      </c>
      <c r="AN103" s="13">
        <v>681.25689999999997</v>
      </c>
      <c r="AO103" s="191">
        <v>13.940704651945499</v>
      </c>
      <c r="AP103" s="13"/>
      <c r="AQ103" s="191"/>
      <c r="AR103" s="13"/>
      <c r="AS103" s="191"/>
      <c r="AT103" s="13"/>
      <c r="AU103" s="191"/>
      <c r="AV103" s="13"/>
      <c r="AW103" s="191"/>
      <c r="AX103" s="13"/>
      <c r="AY103" s="191"/>
      <c r="AZ103" s="13"/>
      <c r="BA103" s="191"/>
      <c r="BB103" s="13"/>
      <c r="BC103" s="191"/>
    </row>
    <row r="104" spans="1:55" s="20" customFormat="1" ht="12.75" customHeight="1">
      <c r="A104" s="1227" t="s">
        <v>982</v>
      </c>
      <c r="B104" s="1227" t="s">
        <v>206</v>
      </c>
      <c r="C104" s="1227" t="s">
        <v>983</v>
      </c>
      <c r="D104" s="13">
        <f t="shared" si="4"/>
        <v>3.0710000000000002</v>
      </c>
      <c r="E104" s="191">
        <f t="shared" si="5"/>
        <v>0</v>
      </c>
      <c r="F104" s="13">
        <v>4.0288000000000004</v>
      </c>
      <c r="G104" s="191">
        <v>0.24528395552025398</v>
      </c>
      <c r="H104" s="13">
        <v>4.0392000000000001</v>
      </c>
      <c r="I104" s="191">
        <v>0.36942959001782505</v>
      </c>
      <c r="J104" s="13">
        <v>4.1143999999999998</v>
      </c>
      <c r="K104" s="191">
        <v>0.62819633482403303</v>
      </c>
      <c r="L104" s="13">
        <v>4.1584000000000003</v>
      </c>
      <c r="M104" s="191">
        <v>0.72428265679107295</v>
      </c>
      <c r="N104" s="13">
        <v>4.1425999999999998</v>
      </c>
      <c r="O104" s="191">
        <v>0.717810070969922</v>
      </c>
      <c r="P104" s="13">
        <v>4.1494</v>
      </c>
      <c r="Q104" s="191">
        <v>0.81423820311370287</v>
      </c>
      <c r="R104" s="13">
        <v>4.2168000000000001</v>
      </c>
      <c r="S104" s="191">
        <v>1.08259817871372</v>
      </c>
      <c r="T104" s="13">
        <v>4.2561999999999998</v>
      </c>
      <c r="U104" s="191">
        <v>1.0382500822329799</v>
      </c>
      <c r="V104" s="13">
        <v>4.0785999999999998</v>
      </c>
      <c r="W104" s="191">
        <v>0.19528759868582402</v>
      </c>
      <c r="X104" s="13">
        <v>4.0617999999999999</v>
      </c>
      <c r="Y104" s="191">
        <v>0.103402432419125</v>
      </c>
      <c r="Z104" s="13">
        <v>3.1532</v>
      </c>
      <c r="AA104" s="191">
        <v>0.39150704046682705</v>
      </c>
      <c r="AB104" s="13">
        <v>3.0710000000000002</v>
      </c>
      <c r="AC104" s="191">
        <v>0</v>
      </c>
      <c r="AD104" s="13"/>
      <c r="AE104" s="191"/>
      <c r="AF104" s="13">
        <v>3.0856000000000008</v>
      </c>
      <c r="AG104" s="191">
        <v>6.2354161265231994E-2</v>
      </c>
      <c r="AH104" s="13">
        <v>3.0747000000000004</v>
      </c>
      <c r="AI104" s="191">
        <v>4.9891046280937996E-2</v>
      </c>
      <c r="AJ104" s="13">
        <v>0.25470000000000004</v>
      </c>
      <c r="AK104" s="191">
        <v>10.039756576364399</v>
      </c>
      <c r="AL104" s="13">
        <v>0.46180000000000004</v>
      </c>
      <c r="AM104" s="191">
        <v>8.8328280640970096</v>
      </c>
      <c r="AN104" s="13">
        <v>0.66110000000000002</v>
      </c>
      <c r="AO104" s="191">
        <v>10.01</v>
      </c>
      <c r="AP104" s="13"/>
      <c r="AQ104" s="191"/>
      <c r="AR104" s="13"/>
      <c r="AS104" s="191"/>
      <c r="AT104" s="13"/>
      <c r="AU104" s="191"/>
      <c r="AV104" s="13"/>
      <c r="AW104" s="191"/>
      <c r="AX104" s="13"/>
      <c r="AY104" s="191"/>
      <c r="AZ104" s="13"/>
      <c r="BA104" s="191"/>
      <c r="BB104" s="13"/>
      <c r="BC104" s="191"/>
    </row>
    <row r="105" spans="1:55" s="20" customFormat="1" ht="12.75" customHeight="1">
      <c r="A105" s="1227" t="s">
        <v>984</v>
      </c>
      <c r="B105" s="1227" t="s">
        <v>141</v>
      </c>
      <c r="C105" s="1227" t="s">
        <v>985</v>
      </c>
      <c r="D105" s="13">
        <f t="shared" si="4"/>
        <v>75.920600000000007</v>
      </c>
      <c r="E105" s="191">
        <f t="shared" si="5"/>
        <v>18.881043484903998</v>
      </c>
      <c r="F105" s="13">
        <v>58.428500000000007</v>
      </c>
      <c r="G105" s="191">
        <v>21.548001403424699</v>
      </c>
      <c r="H105" s="13">
        <v>61.006300000000003</v>
      </c>
      <c r="I105" s="191">
        <v>21.258019745501699</v>
      </c>
      <c r="J105" s="13">
        <v>68.149100000000004</v>
      </c>
      <c r="K105" s="191">
        <v>20.375690654755498</v>
      </c>
      <c r="L105" s="13">
        <v>72.122500000000002</v>
      </c>
      <c r="M105" s="191">
        <v>19.569338763908597</v>
      </c>
      <c r="N105" s="13">
        <v>61.277800000000006</v>
      </c>
      <c r="O105" s="191">
        <v>21.063229962563902</v>
      </c>
      <c r="P105" s="13">
        <v>64.796199999999999</v>
      </c>
      <c r="Q105" s="191">
        <v>20.427144570206298</v>
      </c>
      <c r="R105" s="13">
        <v>65.496499999999997</v>
      </c>
      <c r="S105" s="191">
        <v>20.446531631461198</v>
      </c>
      <c r="T105" s="13">
        <v>69.723500000000001</v>
      </c>
      <c r="U105" s="191">
        <v>19.933702840505699</v>
      </c>
      <c r="V105" s="13">
        <v>76.981000000000009</v>
      </c>
      <c r="W105" s="191">
        <v>19.194400228627799</v>
      </c>
      <c r="X105" s="13">
        <v>75.384900000000002</v>
      </c>
      <c r="Y105" s="191">
        <v>19.526059356714697</v>
      </c>
      <c r="Z105" s="13">
        <v>82.302700000000002</v>
      </c>
      <c r="AA105" s="191">
        <v>18.967355712509999</v>
      </c>
      <c r="AB105" s="13">
        <v>75.920600000000007</v>
      </c>
      <c r="AC105" s="191">
        <v>18.881043484903998</v>
      </c>
      <c r="AD105" s="13"/>
      <c r="AE105" s="191"/>
      <c r="AF105" s="13">
        <v>79.603000000000009</v>
      </c>
      <c r="AG105" s="191">
        <v>18.359050990540599</v>
      </c>
      <c r="AH105" s="13">
        <v>85.238500000000002</v>
      </c>
      <c r="AI105" s="191">
        <v>17.858527367328101</v>
      </c>
      <c r="AJ105" s="13">
        <v>93.484999999999999</v>
      </c>
      <c r="AK105" s="191">
        <v>17.2816362197144</v>
      </c>
      <c r="AL105" s="13">
        <v>104.58920000000001</v>
      </c>
      <c r="AM105" s="191">
        <v>16.365880358583901</v>
      </c>
      <c r="AN105" s="13">
        <v>115.25030000000001</v>
      </c>
      <c r="AO105" s="191">
        <v>16.300859754811899</v>
      </c>
      <c r="AP105" s="13"/>
      <c r="AQ105" s="191"/>
      <c r="AR105" s="13"/>
      <c r="AS105" s="191"/>
      <c r="AT105" s="13"/>
      <c r="AU105" s="191"/>
      <c r="AV105" s="13"/>
      <c r="AW105" s="191"/>
      <c r="AX105" s="13"/>
      <c r="AY105" s="191"/>
      <c r="AZ105" s="13"/>
      <c r="BA105" s="191"/>
      <c r="BB105" s="13"/>
      <c r="BC105" s="191"/>
    </row>
    <row r="106" spans="1:55" s="20" customFormat="1" ht="12.75" customHeight="1">
      <c r="A106" s="1227" t="s">
        <v>986</v>
      </c>
      <c r="B106" s="1227" t="s">
        <v>207</v>
      </c>
      <c r="C106" s="1227" t="s">
        <v>987</v>
      </c>
      <c r="D106" s="13">
        <f t="shared" si="4"/>
        <v>65.901600000000002</v>
      </c>
      <c r="E106" s="191">
        <f t="shared" si="5"/>
        <v>21.340835806717894</v>
      </c>
      <c r="F106" s="13">
        <v>67.837800000000001</v>
      </c>
      <c r="G106" s="191">
        <v>23.971174212607096</v>
      </c>
      <c r="H106" s="13">
        <v>66.904899999999998</v>
      </c>
      <c r="I106" s="191">
        <v>25.247807440112798</v>
      </c>
      <c r="J106" s="13">
        <v>68.997700000000009</v>
      </c>
      <c r="K106" s="191">
        <v>25.910379548883498</v>
      </c>
      <c r="L106" s="13">
        <v>67.972000000000008</v>
      </c>
      <c r="M106" s="191">
        <v>26.817132010239497</v>
      </c>
      <c r="N106" s="13">
        <v>63.327700000000007</v>
      </c>
      <c r="O106" s="191">
        <v>28.539156530238696</v>
      </c>
      <c r="P106" s="13">
        <v>64.314099999999996</v>
      </c>
      <c r="Q106" s="191">
        <v>30.348887677818698</v>
      </c>
      <c r="R106" s="13">
        <v>61.790600000000005</v>
      </c>
      <c r="S106" s="191">
        <v>32.852962149582595</v>
      </c>
      <c r="T106" s="13">
        <v>62.060900000000004</v>
      </c>
      <c r="U106" s="191">
        <v>34.370828734356095</v>
      </c>
      <c r="V106" s="13">
        <v>59.561100000000003</v>
      </c>
      <c r="W106" s="191">
        <v>21.085902560563898</v>
      </c>
      <c r="X106" s="13">
        <v>61.821400000000004</v>
      </c>
      <c r="Y106" s="191">
        <v>20.666342674219599</v>
      </c>
      <c r="Z106" s="13">
        <v>63.303200000000004</v>
      </c>
      <c r="AA106" s="191">
        <v>20.738631601561998</v>
      </c>
      <c r="AB106" s="13">
        <v>65.901600000000002</v>
      </c>
      <c r="AC106" s="191">
        <v>21.340835806717894</v>
      </c>
      <c r="AD106" s="13"/>
      <c r="AE106" s="191"/>
      <c r="AF106" s="13">
        <v>67.272000000000006</v>
      </c>
      <c r="AG106" s="191">
        <v>24.941834463075296</v>
      </c>
      <c r="AH106" s="13">
        <v>62.654500000000006</v>
      </c>
      <c r="AI106" s="191">
        <v>26.462239998723199</v>
      </c>
      <c r="AJ106" s="13">
        <v>57.260899999999999</v>
      </c>
      <c r="AK106" s="191">
        <v>27.598317770066501</v>
      </c>
      <c r="AL106" s="13">
        <v>66.193300000000008</v>
      </c>
      <c r="AM106" s="191">
        <v>25.450073995404399</v>
      </c>
      <c r="AN106" s="13">
        <v>67.519400000000005</v>
      </c>
      <c r="AO106" s="191">
        <v>25.452336691380598</v>
      </c>
      <c r="AP106" s="13"/>
      <c r="AQ106" s="191"/>
      <c r="AR106" s="13"/>
      <c r="AS106" s="191"/>
      <c r="AT106" s="13"/>
      <c r="AU106" s="191"/>
      <c r="AV106" s="13"/>
      <c r="AW106" s="191"/>
      <c r="AX106" s="13"/>
      <c r="AY106" s="191"/>
      <c r="AZ106" s="13"/>
      <c r="BA106" s="191"/>
      <c r="BB106" s="13"/>
      <c r="BC106" s="191"/>
    </row>
    <row r="107" spans="1:55" s="20" customFormat="1" ht="12.75" customHeight="1">
      <c r="A107" s="1227" t="s">
        <v>988</v>
      </c>
      <c r="B107" s="1227" t="s">
        <v>208</v>
      </c>
      <c r="C107" s="1227" t="s">
        <v>989</v>
      </c>
      <c r="D107" s="13">
        <f t="shared" si="4"/>
        <v>34.331099999999999</v>
      </c>
      <c r="E107" s="191">
        <f t="shared" si="5"/>
        <v>19.123826297438796</v>
      </c>
      <c r="F107" s="13">
        <v>37.719200000000001</v>
      </c>
      <c r="G107" s="191">
        <v>21.464795462257896</v>
      </c>
      <c r="H107" s="13">
        <v>39.154400000000003</v>
      </c>
      <c r="I107" s="191">
        <v>21.349368857650699</v>
      </c>
      <c r="J107" s="13">
        <v>37.942100000000003</v>
      </c>
      <c r="K107" s="191">
        <v>21.343472633301801</v>
      </c>
      <c r="L107" s="13">
        <v>37.694400000000002</v>
      </c>
      <c r="M107" s="191">
        <v>21.493412628931598</v>
      </c>
      <c r="N107" s="13">
        <v>36.273299999999999</v>
      </c>
      <c r="O107" s="191">
        <v>21.814511638036802</v>
      </c>
      <c r="P107" s="13">
        <v>36.195700000000002</v>
      </c>
      <c r="Q107" s="191">
        <v>20.955042836580002</v>
      </c>
      <c r="R107" s="13">
        <v>34.724499999999999</v>
      </c>
      <c r="S107" s="191">
        <v>22.120674509352199</v>
      </c>
      <c r="T107" s="13">
        <v>35.976700000000001</v>
      </c>
      <c r="U107" s="191">
        <v>21.773881734567102</v>
      </c>
      <c r="V107" s="13">
        <v>34.252900000000004</v>
      </c>
      <c r="W107" s="191">
        <v>18.8541338397625</v>
      </c>
      <c r="X107" s="13">
        <v>33.927100000000003</v>
      </c>
      <c r="Y107" s="191">
        <v>18.710920237804</v>
      </c>
      <c r="Z107" s="13">
        <v>33.340200000000003</v>
      </c>
      <c r="AA107" s="191">
        <v>18.809688064258797</v>
      </c>
      <c r="AB107" s="13">
        <v>34.331099999999999</v>
      </c>
      <c r="AC107" s="191">
        <v>19.123826297438796</v>
      </c>
      <c r="AD107" s="13"/>
      <c r="AE107" s="191"/>
      <c r="AF107" s="13">
        <v>34.425400000000003</v>
      </c>
      <c r="AG107" s="191">
        <v>22.226702376733503</v>
      </c>
      <c r="AH107" s="13">
        <v>35.241199999999999</v>
      </c>
      <c r="AI107" s="191">
        <v>22.023334648082397</v>
      </c>
      <c r="AJ107" s="13">
        <v>33.808599999999998</v>
      </c>
      <c r="AK107" s="191">
        <v>22.187318552084399</v>
      </c>
      <c r="AL107" s="13">
        <v>35.451000000000001</v>
      </c>
      <c r="AM107" s="191">
        <v>21.9544687314885</v>
      </c>
      <c r="AN107" s="13">
        <v>34.108400000000003</v>
      </c>
      <c r="AO107" s="191">
        <v>22.335884093068003</v>
      </c>
      <c r="AP107" s="13"/>
      <c r="AQ107" s="191"/>
      <c r="AR107" s="13"/>
      <c r="AS107" s="191"/>
      <c r="AT107" s="13"/>
      <c r="AU107" s="191"/>
      <c r="AV107" s="13"/>
      <c r="AW107" s="191"/>
      <c r="AX107" s="13"/>
      <c r="AY107" s="191"/>
      <c r="AZ107" s="13"/>
      <c r="BA107" s="191"/>
      <c r="BB107" s="13"/>
      <c r="BC107" s="191"/>
    </row>
    <row r="108" spans="1:55" s="20" customFormat="1" ht="12.75" customHeight="1">
      <c r="A108" s="1229" t="s">
        <v>5008</v>
      </c>
      <c r="B108" s="1229" t="s">
        <v>5006</v>
      </c>
      <c r="C108" s="1229" t="s">
        <v>5007</v>
      </c>
      <c r="D108" s="13">
        <f t="shared" si="4"/>
        <v>75.489199999999997</v>
      </c>
      <c r="E108" s="191">
        <f t="shared" si="5"/>
        <v>9.7620126322705811</v>
      </c>
      <c r="F108" s="13">
        <v>56.932899999999997</v>
      </c>
      <c r="G108" s="191">
        <v>11.017606445482299</v>
      </c>
      <c r="H108" s="13">
        <v>61.098800000000004</v>
      </c>
      <c r="I108" s="191">
        <v>10.993183139439701</v>
      </c>
      <c r="J108" s="13">
        <v>61.8628</v>
      </c>
      <c r="K108" s="191">
        <v>10.9744166930692</v>
      </c>
      <c r="L108" s="13">
        <v>60.761100000000006</v>
      </c>
      <c r="M108" s="191">
        <v>10.8227111589487</v>
      </c>
      <c r="N108" s="13">
        <v>64.764200000000002</v>
      </c>
      <c r="O108" s="191">
        <v>10.846775795887199</v>
      </c>
      <c r="P108" s="13">
        <v>67.53370000000001</v>
      </c>
      <c r="Q108" s="191">
        <v>10.927315858601</v>
      </c>
      <c r="R108" s="13">
        <v>65.637900000000002</v>
      </c>
      <c r="S108" s="191">
        <v>10.583884828734599</v>
      </c>
      <c r="T108" s="13">
        <v>70.234400000000008</v>
      </c>
      <c r="U108" s="191">
        <v>10.528430811682002</v>
      </c>
      <c r="V108" s="13">
        <v>76.216300000000004</v>
      </c>
      <c r="W108" s="191">
        <v>10.5507839924006</v>
      </c>
      <c r="X108" s="13">
        <v>71.992699999999999</v>
      </c>
      <c r="Y108" s="191">
        <v>10.134510957360998</v>
      </c>
      <c r="Z108" s="13">
        <v>75.121300000000005</v>
      </c>
      <c r="AA108" s="191">
        <v>10.0569571479727</v>
      </c>
      <c r="AB108" s="13">
        <v>75.489199999999997</v>
      </c>
      <c r="AC108" s="191">
        <v>9.7620126322705811</v>
      </c>
      <c r="AD108" s="13"/>
      <c r="AE108" s="191"/>
      <c r="AF108" s="13">
        <v>80.13730000000001</v>
      </c>
      <c r="AG108" s="191">
        <v>9.7252962727718604</v>
      </c>
      <c r="AH108" s="13">
        <v>80.802599999999998</v>
      </c>
      <c r="AI108" s="191">
        <v>9.6303551742146905</v>
      </c>
      <c r="AJ108" s="13">
        <v>86.53</v>
      </c>
      <c r="AK108" s="191">
        <v>9.7027550213798701</v>
      </c>
      <c r="AL108" s="13">
        <v>78.092300000000009</v>
      </c>
      <c r="AM108" s="191">
        <v>9.0917903045498694</v>
      </c>
      <c r="AN108" s="13">
        <v>73.046000000000006</v>
      </c>
      <c r="AO108" s="191">
        <v>8.9381428141171284</v>
      </c>
      <c r="AP108" s="13"/>
      <c r="AQ108" s="191"/>
      <c r="AR108" s="13"/>
      <c r="AS108" s="191"/>
      <c r="AT108" s="13"/>
      <c r="AU108" s="191"/>
      <c r="AV108" s="13"/>
      <c r="AW108" s="191"/>
      <c r="AX108" s="13"/>
      <c r="AY108" s="191"/>
      <c r="AZ108" s="13"/>
      <c r="BA108" s="191"/>
      <c r="BB108" s="13"/>
      <c r="BC108" s="191"/>
    </row>
    <row r="109" spans="1:55" s="20" customFormat="1" ht="12.75" customHeight="1" thickBot="1">
      <c r="A109" s="1230" t="s">
        <v>990</v>
      </c>
      <c r="B109" s="1230" t="s">
        <v>209</v>
      </c>
      <c r="C109" s="1230" t="s">
        <v>991</v>
      </c>
      <c r="D109" s="146">
        <f t="shared" si="4"/>
        <v>109.1212</v>
      </c>
      <c r="E109" s="208">
        <f t="shared" si="5"/>
        <v>10.8514229224019</v>
      </c>
      <c r="F109" s="146">
        <v>122.31010000000001</v>
      </c>
      <c r="G109" s="208">
        <v>12.124274430321</v>
      </c>
      <c r="H109" s="146">
        <v>120.65990000000002</v>
      </c>
      <c r="I109" s="208">
        <v>11.902978943294299</v>
      </c>
      <c r="J109" s="146">
        <v>131.7089</v>
      </c>
      <c r="K109" s="208">
        <v>11.9441272685445</v>
      </c>
      <c r="L109" s="146">
        <v>135.2209</v>
      </c>
      <c r="M109" s="208">
        <v>11.985637449536299</v>
      </c>
      <c r="N109" s="146">
        <v>202.8793</v>
      </c>
      <c r="O109" s="208">
        <v>11.796944459094597</v>
      </c>
      <c r="P109" s="146">
        <v>131.58520000000001</v>
      </c>
      <c r="Q109" s="208">
        <v>12.662226344604099</v>
      </c>
      <c r="R109" s="146">
        <v>140.4862</v>
      </c>
      <c r="S109" s="208">
        <v>12.576353364245</v>
      </c>
      <c r="T109" s="146">
        <v>154.80360000000002</v>
      </c>
      <c r="U109" s="208">
        <v>12.783860375340101</v>
      </c>
      <c r="V109" s="146">
        <v>164.0831</v>
      </c>
      <c r="W109" s="208">
        <v>12.908967669430899</v>
      </c>
      <c r="X109" s="146">
        <v>157.048</v>
      </c>
      <c r="Y109" s="208">
        <v>12.3373476007335</v>
      </c>
      <c r="Z109" s="146">
        <v>163.85230000000004</v>
      </c>
      <c r="AA109" s="208">
        <v>11.674284328019802</v>
      </c>
      <c r="AB109" s="146">
        <v>109.1212</v>
      </c>
      <c r="AC109" s="208">
        <v>10.8514229224019</v>
      </c>
      <c r="AD109" s="146"/>
      <c r="AE109" s="208"/>
      <c r="AF109" s="146">
        <v>110.55059999999999</v>
      </c>
      <c r="AG109" s="208">
        <v>10.736867452551101</v>
      </c>
      <c r="AH109" s="146">
        <v>116.51910000000002</v>
      </c>
      <c r="AI109" s="208">
        <v>10.728832105637599</v>
      </c>
      <c r="AJ109" s="146">
        <v>118.56220000000002</v>
      </c>
      <c r="AK109" s="208">
        <v>10.8528034230134</v>
      </c>
      <c r="AL109" s="146">
        <v>107.83380000000001</v>
      </c>
      <c r="AM109" s="208">
        <v>10.046081812938098</v>
      </c>
      <c r="AN109" s="146">
        <v>111.3806</v>
      </c>
      <c r="AO109" s="208">
        <v>9.9924033179925402</v>
      </c>
      <c r="AP109" s="146"/>
      <c r="AQ109" s="208"/>
      <c r="AR109" s="146"/>
      <c r="AS109" s="208"/>
      <c r="AT109" s="146"/>
      <c r="AU109" s="208"/>
      <c r="AV109" s="146"/>
      <c r="AW109" s="208"/>
      <c r="AX109" s="146"/>
      <c r="AY109" s="208"/>
      <c r="AZ109" s="146"/>
      <c r="BA109" s="208"/>
      <c r="BB109" s="146"/>
      <c r="BC109" s="208"/>
    </row>
    <row r="110" spans="1:55" s="20" customFormat="1" ht="5.0999999999999996" customHeight="1">
      <c r="A110" s="95"/>
      <c r="B110" s="95"/>
      <c r="C110" s="95"/>
      <c r="D110" s="95"/>
      <c r="E110" s="95"/>
      <c r="F110" s="95"/>
      <c r="G110" s="212"/>
      <c r="H110" s="212"/>
      <c r="I110" s="212"/>
      <c r="J110" s="212"/>
      <c r="K110" s="212"/>
      <c r="L110" s="212"/>
      <c r="M110" s="212"/>
      <c r="N110" s="212"/>
      <c r="O110" s="212"/>
      <c r="P110" s="212"/>
      <c r="Q110" s="212"/>
      <c r="R110" s="212"/>
      <c r="S110" s="212"/>
      <c r="T110" s="212"/>
      <c r="U110" s="212"/>
      <c r="V110" s="212"/>
      <c r="W110" s="212"/>
      <c r="X110" s="212"/>
      <c r="Y110" s="212"/>
      <c r="Z110" s="212"/>
      <c r="AA110" s="212"/>
      <c r="AB110" s="212"/>
      <c r="AC110" s="95"/>
      <c r="AD110" s="95"/>
      <c r="AE110" s="95"/>
      <c r="AF110" s="95"/>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95"/>
    </row>
    <row r="111" spans="1:55" s="20" customFormat="1" ht="12.75" customHeight="1">
      <c r="A111" s="95" t="s">
        <v>2543</v>
      </c>
      <c r="B111" s="95" t="s">
        <v>2544</v>
      </c>
      <c r="C111" s="95" t="s">
        <v>2545</v>
      </c>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5"/>
      <c r="BA111" s="95"/>
      <c r="BB111" s="95"/>
      <c r="BC111" s="95"/>
    </row>
  </sheetData>
  <mergeCells count="31">
    <mergeCell ref="A6:A10"/>
    <mergeCell ref="B6:B10"/>
    <mergeCell ref="C6:C10"/>
    <mergeCell ref="F6:AC6"/>
    <mergeCell ref="F7:G7"/>
    <mergeCell ref="H7:I7"/>
    <mergeCell ref="J7:K7"/>
    <mergeCell ref="L7:M7"/>
    <mergeCell ref="N7:O7"/>
    <mergeCell ref="AB7:AC7"/>
    <mergeCell ref="P7:Q7"/>
    <mergeCell ref="R7:S7"/>
    <mergeCell ref="T7:U7"/>
    <mergeCell ref="V7:W7"/>
    <mergeCell ref="X7:Y7"/>
    <mergeCell ref="Z7:AA7"/>
    <mergeCell ref="D6:E7"/>
    <mergeCell ref="AD6:AE7"/>
    <mergeCell ref="AF6:BC6"/>
    <mergeCell ref="AF7:AG7"/>
    <mergeCell ref="AH7:AI7"/>
    <mergeCell ref="AJ7:AK7"/>
    <mergeCell ref="AL7:AM7"/>
    <mergeCell ref="AN7:AO7"/>
    <mergeCell ref="AP7:AQ7"/>
    <mergeCell ref="AR7:AS7"/>
    <mergeCell ref="AT7:AU7"/>
    <mergeCell ref="AV7:AW7"/>
    <mergeCell ref="AX7:AY7"/>
    <mergeCell ref="AZ7:BA7"/>
    <mergeCell ref="BB7:BC7"/>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3"/>
  <sheetViews>
    <sheetView zoomScale="80" zoomScaleNormal="80" workbookViewId="0">
      <pane xSplit="3" ySplit="10" topLeftCell="F11"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4" width="17.85546875" style="24" customWidth="1"/>
    <col min="15" max="15" width="17.85546875" style="24" hidden="1" customWidth="1"/>
    <col min="16" max="23" width="17.85546875" style="24" customWidth="1"/>
    <col min="24" max="16384" width="9.140625" style="24"/>
  </cols>
  <sheetData>
    <row r="1" spans="1:23" ht="15" customHeight="1">
      <c r="A1" s="49" t="s">
        <v>595</v>
      </c>
      <c r="B1" s="234" t="s">
        <v>202</v>
      </c>
      <c r="C1" s="49" t="s">
        <v>596</v>
      </c>
      <c r="G1" s="337"/>
      <c r="I1" s="337"/>
      <c r="K1" s="337"/>
      <c r="M1" s="337"/>
      <c r="Q1" s="337"/>
      <c r="S1" s="337"/>
      <c r="U1" s="337"/>
      <c r="W1" s="337"/>
    </row>
    <row r="2" spans="1:23" ht="5.0999999999999996" customHeight="1">
      <c r="A2" s="49"/>
      <c r="B2" s="49"/>
      <c r="C2" s="49"/>
    </row>
    <row r="3" spans="1:23" s="82" customFormat="1" ht="18.75" customHeight="1">
      <c r="A3" s="86" t="s">
        <v>4794</v>
      </c>
      <c r="B3" s="86" t="s">
        <v>4795</v>
      </c>
      <c r="C3" s="86" t="s">
        <v>4796</v>
      </c>
      <c r="D3" s="846"/>
      <c r="E3" s="846"/>
      <c r="F3" s="846"/>
      <c r="G3" s="846"/>
      <c r="H3" s="846"/>
      <c r="I3" s="846"/>
      <c r="J3" s="846"/>
      <c r="K3" s="846"/>
      <c r="L3" s="846"/>
      <c r="M3" s="846"/>
      <c r="N3" s="846"/>
      <c r="O3" s="846"/>
      <c r="P3" s="846"/>
      <c r="Q3" s="846"/>
      <c r="R3" s="846"/>
      <c r="S3" s="846"/>
      <c r="T3" s="846"/>
      <c r="U3" s="846"/>
      <c r="V3" s="846"/>
      <c r="W3" s="846"/>
    </row>
    <row r="4" spans="1:23" s="20" customFormat="1" ht="5.0999999999999996" customHeight="1">
      <c r="A4" s="227"/>
      <c r="B4" s="227"/>
      <c r="C4" s="227"/>
    </row>
    <row r="5" spans="1:23" s="20" customFormat="1" ht="12.75" customHeight="1" thickBot="1">
      <c r="A5" s="54" t="s">
        <v>707</v>
      </c>
      <c r="B5" s="54" t="s">
        <v>707</v>
      </c>
      <c r="C5" s="54" t="s">
        <v>765</v>
      </c>
      <c r="D5" s="847"/>
      <c r="E5" s="847"/>
      <c r="F5" s="847"/>
      <c r="G5" s="847"/>
      <c r="H5" s="847"/>
      <c r="I5" s="847"/>
      <c r="J5" s="847"/>
      <c r="K5" s="847"/>
      <c r="L5" s="847"/>
      <c r="M5" s="847"/>
      <c r="N5" s="847"/>
      <c r="O5" s="847"/>
      <c r="P5" s="847"/>
      <c r="Q5" s="847"/>
      <c r="R5" s="847"/>
      <c r="S5" s="847"/>
      <c r="T5" s="847"/>
      <c r="U5" s="847"/>
      <c r="V5" s="847"/>
      <c r="W5" s="847"/>
    </row>
    <row r="6" spans="1:23" s="22" customFormat="1" ht="17.100000000000001" customHeight="1">
      <c r="A6" s="1445"/>
      <c r="B6" s="1471"/>
      <c r="C6" s="1471"/>
      <c r="D6" s="1457">
        <v>2018</v>
      </c>
      <c r="E6" s="1458"/>
      <c r="F6" s="1474" t="s">
        <v>3862</v>
      </c>
      <c r="G6" s="1469"/>
      <c r="H6" s="1469"/>
      <c r="I6" s="1469"/>
      <c r="J6" s="1469"/>
      <c r="K6" s="1469"/>
      <c r="L6" s="1469"/>
      <c r="M6" s="1470"/>
      <c r="N6" s="1457">
        <v>2019</v>
      </c>
      <c r="O6" s="1458"/>
      <c r="P6" s="1474" t="s">
        <v>5516</v>
      </c>
      <c r="Q6" s="1469"/>
      <c r="R6" s="1469"/>
      <c r="S6" s="1469"/>
      <c r="T6" s="1469"/>
      <c r="U6" s="1469"/>
      <c r="V6" s="1469"/>
      <c r="W6" s="1470"/>
    </row>
    <row r="7" spans="1:23" s="22" customFormat="1" ht="17.100000000000001" customHeight="1">
      <c r="A7" s="1465"/>
      <c r="B7" s="1472"/>
      <c r="C7" s="1472"/>
      <c r="D7" s="1459"/>
      <c r="E7" s="1460"/>
      <c r="F7" s="1475" t="s">
        <v>773</v>
      </c>
      <c r="G7" s="1476"/>
      <c r="H7" s="1475" t="s">
        <v>774</v>
      </c>
      <c r="I7" s="1476"/>
      <c r="J7" s="1475" t="s">
        <v>775</v>
      </c>
      <c r="K7" s="1476"/>
      <c r="L7" s="1475" t="s">
        <v>776</v>
      </c>
      <c r="M7" s="1476"/>
      <c r="N7" s="1459"/>
      <c r="O7" s="1460"/>
      <c r="P7" s="1475" t="s">
        <v>773</v>
      </c>
      <c r="Q7" s="1476"/>
      <c r="R7" s="1475" t="s">
        <v>774</v>
      </c>
      <c r="S7" s="1476"/>
      <c r="T7" s="1475" t="s">
        <v>775</v>
      </c>
      <c r="U7" s="1476"/>
      <c r="V7" s="1475" t="s">
        <v>776</v>
      </c>
      <c r="W7" s="1476"/>
    </row>
    <row r="8" spans="1:23" s="22" customFormat="1" ht="12.75">
      <c r="A8" s="1465"/>
      <c r="B8" s="1472"/>
      <c r="C8" s="1472"/>
      <c r="D8" s="1174" t="s">
        <v>4484</v>
      </c>
      <c r="E8" s="1174" t="s">
        <v>4485</v>
      </c>
      <c r="F8" s="1174" t="s">
        <v>4484</v>
      </c>
      <c r="G8" s="1174" t="s">
        <v>4485</v>
      </c>
      <c r="H8" s="1174" t="s">
        <v>4484</v>
      </c>
      <c r="I8" s="1174" t="s">
        <v>4485</v>
      </c>
      <c r="J8" s="1174" t="s">
        <v>4484</v>
      </c>
      <c r="K8" s="1174" t="s">
        <v>4485</v>
      </c>
      <c r="L8" s="1174" t="s">
        <v>4484</v>
      </c>
      <c r="M8" s="1174" t="s">
        <v>4485</v>
      </c>
      <c r="N8" s="1174" t="s">
        <v>4484</v>
      </c>
      <c r="O8" s="1174" t="s">
        <v>4485</v>
      </c>
      <c r="P8" s="1174" t="s">
        <v>4484</v>
      </c>
      <c r="Q8" s="1174" t="s">
        <v>4485</v>
      </c>
      <c r="R8" s="1174" t="s">
        <v>4484</v>
      </c>
      <c r="S8" s="1174" t="s">
        <v>4485</v>
      </c>
      <c r="T8" s="1174" t="s">
        <v>4484</v>
      </c>
      <c r="U8" s="1174" t="s">
        <v>4485</v>
      </c>
      <c r="V8" s="1174" t="s">
        <v>4484</v>
      </c>
      <c r="W8" s="1174" t="s">
        <v>4485</v>
      </c>
    </row>
    <row r="9" spans="1:23" s="22" customFormat="1" ht="25.5">
      <c r="A9" s="1465"/>
      <c r="B9" s="1472"/>
      <c r="C9" s="1472"/>
      <c r="D9" s="1174" t="s">
        <v>196</v>
      </c>
      <c r="E9" s="1174" t="s">
        <v>4480</v>
      </c>
      <c r="F9" s="1174" t="s">
        <v>196</v>
      </c>
      <c r="G9" s="1174" t="s">
        <v>4480</v>
      </c>
      <c r="H9" s="1174" t="s">
        <v>196</v>
      </c>
      <c r="I9" s="1174" t="s">
        <v>4480</v>
      </c>
      <c r="J9" s="1174" t="s">
        <v>196</v>
      </c>
      <c r="K9" s="1174" t="s">
        <v>4480</v>
      </c>
      <c r="L9" s="1174" t="s">
        <v>196</v>
      </c>
      <c r="M9" s="1174" t="s">
        <v>4480</v>
      </c>
      <c r="N9" s="1174" t="s">
        <v>196</v>
      </c>
      <c r="O9" s="1174" t="s">
        <v>4480</v>
      </c>
      <c r="P9" s="1174" t="s">
        <v>196</v>
      </c>
      <c r="Q9" s="1174" t="s">
        <v>4480</v>
      </c>
      <c r="R9" s="1174" t="s">
        <v>196</v>
      </c>
      <c r="S9" s="1174" t="s">
        <v>4480</v>
      </c>
      <c r="T9" s="1174" t="s">
        <v>196</v>
      </c>
      <c r="U9" s="1174" t="s">
        <v>4480</v>
      </c>
      <c r="V9" s="1174" t="s">
        <v>196</v>
      </c>
      <c r="W9" s="1174" t="s">
        <v>4480</v>
      </c>
    </row>
    <row r="10" spans="1:23" s="22" customFormat="1" ht="27" customHeight="1" thickBot="1">
      <c r="A10" s="1446"/>
      <c r="B10" s="1473"/>
      <c r="C10" s="1473"/>
      <c r="D10" s="1175" t="s">
        <v>959</v>
      </c>
      <c r="E10" s="1175" t="s">
        <v>4491</v>
      </c>
      <c r="F10" s="1175" t="s">
        <v>959</v>
      </c>
      <c r="G10" s="1175" t="s">
        <v>4491</v>
      </c>
      <c r="H10" s="1175" t="s">
        <v>959</v>
      </c>
      <c r="I10" s="1175" t="s">
        <v>4491</v>
      </c>
      <c r="J10" s="1175" t="s">
        <v>959</v>
      </c>
      <c r="K10" s="1175" t="s">
        <v>4491</v>
      </c>
      <c r="L10" s="1175" t="s">
        <v>959</v>
      </c>
      <c r="M10" s="1175" t="s">
        <v>4491</v>
      </c>
      <c r="N10" s="1175" t="s">
        <v>959</v>
      </c>
      <c r="O10" s="1175" t="s">
        <v>4491</v>
      </c>
      <c r="P10" s="1175" t="s">
        <v>959</v>
      </c>
      <c r="Q10" s="1175" t="s">
        <v>4491</v>
      </c>
      <c r="R10" s="1175" t="s">
        <v>959</v>
      </c>
      <c r="S10" s="1175" t="s">
        <v>4491</v>
      </c>
      <c r="T10" s="1175" t="s">
        <v>959</v>
      </c>
      <c r="U10" s="1175" t="s">
        <v>4491</v>
      </c>
      <c r="V10" s="1175" t="s">
        <v>959</v>
      </c>
      <c r="W10" s="1175" t="s">
        <v>4491</v>
      </c>
    </row>
    <row r="11" spans="1:23" s="22" customFormat="1" ht="5.0999999999999996" customHeight="1">
      <c r="A11" s="1203"/>
      <c r="B11" s="1203"/>
      <c r="C11" s="1203"/>
      <c r="D11" s="222"/>
      <c r="E11" s="222"/>
      <c r="F11" s="222"/>
      <c r="G11" s="222"/>
      <c r="H11" s="222"/>
      <c r="I11" s="222"/>
      <c r="J11" s="222"/>
      <c r="K11" s="222"/>
      <c r="L11" s="222"/>
      <c r="M11" s="222"/>
      <c r="N11" s="222"/>
      <c r="O11" s="222"/>
      <c r="P11" s="222"/>
      <c r="Q11" s="222"/>
      <c r="R11" s="222"/>
      <c r="S11" s="222"/>
      <c r="T11" s="222"/>
      <c r="U11" s="222"/>
      <c r="V11" s="222"/>
      <c r="W11" s="222"/>
    </row>
    <row r="12" spans="1:23" s="27" customFormat="1" ht="12.75" customHeight="1">
      <c r="A12" s="515" t="s">
        <v>955</v>
      </c>
      <c r="B12" s="515" t="s">
        <v>203</v>
      </c>
      <c r="C12" s="515" t="s">
        <v>975</v>
      </c>
      <c r="D12" s="61">
        <f>L12</f>
        <v>82864.629566648422</v>
      </c>
      <c r="E12" s="61">
        <f>M12</f>
        <v>51855.174285105109</v>
      </c>
      <c r="F12" s="61">
        <v>82924.179669674093</v>
      </c>
      <c r="G12" s="61">
        <v>46557.493061268302</v>
      </c>
      <c r="H12" s="61">
        <v>81924.276920439719</v>
      </c>
      <c r="I12" s="61">
        <v>46866.614744276674</v>
      </c>
      <c r="J12" s="61">
        <v>80167.195768735663</v>
      </c>
      <c r="K12" s="61">
        <v>48445.607277042291</v>
      </c>
      <c r="L12" s="61">
        <v>82864.629566648422</v>
      </c>
      <c r="M12" s="61">
        <v>51855.174285105109</v>
      </c>
      <c r="N12" s="61"/>
      <c r="O12" s="61"/>
      <c r="P12" s="61">
        <v>80328.716313417142</v>
      </c>
      <c r="Q12" s="61">
        <v>54956.963277291543</v>
      </c>
      <c r="R12" s="61"/>
      <c r="S12" s="61"/>
      <c r="T12" s="61"/>
      <c r="U12" s="61"/>
      <c r="V12" s="61"/>
      <c r="W12" s="61"/>
    </row>
    <row r="13" spans="1:23" s="27" customFormat="1" ht="12.75" customHeight="1">
      <c r="A13" s="516" t="s">
        <v>723</v>
      </c>
      <c r="B13" s="516" t="s">
        <v>40</v>
      </c>
      <c r="C13" s="516" t="s">
        <v>724</v>
      </c>
      <c r="D13" s="44"/>
      <c r="E13" s="44"/>
      <c r="F13" s="44"/>
      <c r="G13" s="44"/>
      <c r="H13" s="44"/>
      <c r="I13" s="44"/>
      <c r="J13" s="44"/>
      <c r="K13" s="44"/>
      <c r="L13" s="44"/>
      <c r="M13" s="44"/>
      <c r="N13" s="44"/>
      <c r="O13" s="44"/>
      <c r="P13" s="44"/>
      <c r="Q13" s="44"/>
      <c r="R13" s="44"/>
      <c r="S13" s="44"/>
      <c r="T13" s="44"/>
      <c r="U13" s="44"/>
      <c r="V13" s="44"/>
      <c r="W13" s="44"/>
    </row>
    <row r="14" spans="1:23" s="20" customFormat="1" ht="12.75" customHeight="1">
      <c r="A14" s="1206" t="s">
        <v>691</v>
      </c>
      <c r="B14" s="1206" t="s">
        <v>2741</v>
      </c>
      <c r="C14" s="1206" t="s">
        <v>692</v>
      </c>
      <c r="D14" s="44">
        <f t="shared" ref="D14:D61" si="0">L14</f>
        <v>67679.50115650818</v>
      </c>
      <c r="E14" s="61">
        <f t="shared" ref="E14:E61" si="1">M14</f>
        <v>39278.396033809862</v>
      </c>
      <c r="F14" s="44">
        <v>68251.087860939006</v>
      </c>
      <c r="G14" s="61">
        <v>35572.898126653898</v>
      </c>
      <c r="H14" s="44">
        <v>66810.501889469713</v>
      </c>
      <c r="I14" s="61">
        <v>35459.994249684714</v>
      </c>
      <c r="J14" s="44">
        <v>65379.653071157998</v>
      </c>
      <c r="K14" s="61">
        <v>37172.962587248265</v>
      </c>
      <c r="L14" s="44">
        <v>67679.50115650818</v>
      </c>
      <c r="M14" s="61">
        <v>39278.396033809862</v>
      </c>
      <c r="N14" s="44"/>
      <c r="O14" s="61"/>
      <c r="P14" s="44">
        <v>64451.271011705205</v>
      </c>
      <c r="Q14" s="61">
        <v>41314.230939665402</v>
      </c>
      <c r="R14" s="44"/>
      <c r="S14" s="61"/>
      <c r="T14" s="44"/>
      <c r="U14" s="61"/>
      <c r="V14" s="44"/>
      <c r="W14" s="61"/>
    </row>
    <row r="15" spans="1:23" s="20" customFormat="1" ht="12.75" customHeight="1">
      <c r="A15" s="580" t="s">
        <v>4486</v>
      </c>
      <c r="B15" s="580" t="s">
        <v>235</v>
      </c>
      <c r="C15" s="580" t="s">
        <v>3497</v>
      </c>
      <c r="D15" s="13">
        <f t="shared" si="0"/>
        <v>25749.785358601406</v>
      </c>
      <c r="E15" s="13">
        <f t="shared" si="1"/>
        <v>29769.504291688459</v>
      </c>
      <c r="F15" s="13">
        <v>23702.49307469335</v>
      </c>
      <c r="G15" s="13">
        <v>26556.895163932866</v>
      </c>
      <c r="H15" s="13">
        <v>24464.712465819135</v>
      </c>
      <c r="I15" s="13">
        <v>27163.348050647517</v>
      </c>
      <c r="J15" s="13">
        <v>24404.397697191347</v>
      </c>
      <c r="K15" s="13">
        <v>28073.639867358263</v>
      </c>
      <c r="L15" s="13">
        <v>25749.785358601406</v>
      </c>
      <c r="M15" s="13">
        <v>29769.504291688459</v>
      </c>
      <c r="N15" s="13"/>
      <c r="O15" s="13"/>
      <c r="P15" s="13">
        <v>25492.805923322656</v>
      </c>
      <c r="Q15" s="13">
        <v>31275.53821068539</v>
      </c>
      <c r="R15" s="13"/>
      <c r="S15" s="13"/>
      <c r="T15" s="13"/>
      <c r="U15" s="13"/>
      <c r="V15" s="13"/>
      <c r="W15" s="13"/>
    </row>
    <row r="16" spans="1:23" s="20" customFormat="1" ht="12.75" customHeight="1">
      <c r="A16" s="580" t="s">
        <v>4487</v>
      </c>
      <c r="B16" s="580" t="s">
        <v>236</v>
      </c>
      <c r="C16" s="580" t="s">
        <v>3498</v>
      </c>
      <c r="D16" s="13">
        <f t="shared" si="0"/>
        <v>36442.201224342607</v>
      </c>
      <c r="E16" s="13">
        <f t="shared" si="1"/>
        <v>7141.3828418314006</v>
      </c>
      <c r="F16" s="13">
        <v>39083.614287860139</v>
      </c>
      <c r="G16" s="13">
        <v>7169.7733860010503</v>
      </c>
      <c r="H16" s="13">
        <v>36915.500826110838</v>
      </c>
      <c r="I16" s="13">
        <v>6852.7010971172003</v>
      </c>
      <c r="J16" s="13">
        <v>35607.652293199681</v>
      </c>
      <c r="K16" s="13">
        <v>7224.9551387600004</v>
      </c>
      <c r="L16" s="13">
        <v>36442.201224342607</v>
      </c>
      <c r="M16" s="13">
        <v>7141.3828418314006</v>
      </c>
      <c r="N16" s="13"/>
      <c r="O16" s="13"/>
      <c r="P16" s="13">
        <v>34571.467206107693</v>
      </c>
      <c r="Q16" s="13">
        <v>7742.6442113700004</v>
      </c>
      <c r="R16" s="13"/>
      <c r="S16" s="13"/>
      <c r="T16" s="13"/>
      <c r="U16" s="13"/>
      <c r="V16" s="13"/>
      <c r="W16" s="13"/>
    </row>
    <row r="17" spans="1:23" s="20" customFormat="1" ht="12.75" customHeight="1">
      <c r="A17" s="580" t="s">
        <v>4488</v>
      </c>
      <c r="B17" s="580" t="s">
        <v>4481</v>
      </c>
      <c r="C17" s="580" t="s">
        <v>4492</v>
      </c>
      <c r="D17" s="13">
        <f t="shared" si="0"/>
        <v>226.63999446200003</v>
      </c>
      <c r="E17" s="13">
        <f t="shared" si="1"/>
        <v>1379.9557750000001</v>
      </c>
      <c r="F17" s="13">
        <v>128.17485468837501</v>
      </c>
      <c r="G17" s="13">
        <v>396.06218475000003</v>
      </c>
      <c r="H17" s="13">
        <v>129.5217353036</v>
      </c>
      <c r="I17" s="13">
        <v>368.58160400000003</v>
      </c>
      <c r="J17" s="13">
        <v>150.18298367078702</v>
      </c>
      <c r="K17" s="13">
        <v>914.84459643000002</v>
      </c>
      <c r="L17" s="13">
        <v>226.63999446200003</v>
      </c>
      <c r="M17" s="13">
        <v>1379.9557750000001</v>
      </c>
      <c r="N17" s="13"/>
      <c r="O17" s="13"/>
      <c r="P17" s="13">
        <v>180.39703684536002</v>
      </c>
      <c r="Q17" s="13">
        <v>1312.7528183999998</v>
      </c>
      <c r="R17" s="13"/>
      <c r="S17" s="13"/>
      <c r="T17" s="13"/>
      <c r="U17" s="13"/>
      <c r="V17" s="13"/>
      <c r="W17" s="13"/>
    </row>
    <row r="18" spans="1:23" s="20" customFormat="1" ht="12.75" customHeight="1">
      <c r="A18" s="580" t="s">
        <v>4960</v>
      </c>
      <c r="B18" s="580" t="s">
        <v>4482</v>
      </c>
      <c r="C18" s="580" t="s">
        <v>4493</v>
      </c>
      <c r="D18" s="13">
        <f t="shared" si="0"/>
        <v>771.77656629386502</v>
      </c>
      <c r="E18" s="13">
        <f t="shared" si="1"/>
        <v>698.64277236000089</v>
      </c>
      <c r="F18" s="13">
        <v>897.86485916962829</v>
      </c>
      <c r="G18" s="13">
        <v>593.36739197000043</v>
      </c>
      <c r="H18" s="13">
        <v>820.55027173907422</v>
      </c>
      <c r="I18" s="13">
        <v>616.56349792000253</v>
      </c>
      <c r="J18" s="13">
        <v>676.32359408086825</v>
      </c>
      <c r="K18" s="13">
        <v>622.72298470000158</v>
      </c>
      <c r="L18" s="13">
        <v>771.77656629386502</v>
      </c>
      <c r="M18" s="13">
        <v>698.64277236000089</v>
      </c>
      <c r="N18" s="13"/>
      <c r="O18" s="13"/>
      <c r="P18" s="13">
        <v>925.69296948127305</v>
      </c>
      <c r="Q18" s="13">
        <v>659.76624574000436</v>
      </c>
      <c r="R18" s="13"/>
      <c r="S18" s="13"/>
      <c r="T18" s="13"/>
      <c r="U18" s="13"/>
      <c r="V18" s="13"/>
      <c r="W18" s="13"/>
    </row>
    <row r="19" spans="1:23" s="20" customFormat="1" ht="12.75" customHeight="1">
      <c r="A19" s="580" t="s">
        <v>4490</v>
      </c>
      <c r="B19" s="580" t="s">
        <v>4483</v>
      </c>
      <c r="C19" s="580" t="s">
        <v>4494</v>
      </c>
      <c r="D19" s="13">
        <f t="shared" si="0"/>
        <v>4489.0980128083056</v>
      </c>
      <c r="E19" s="13">
        <f t="shared" si="1"/>
        <v>288.91035293000084</v>
      </c>
      <c r="F19" s="13">
        <v>4438.9407845274527</v>
      </c>
      <c r="G19" s="13">
        <v>856.80000000000041</v>
      </c>
      <c r="H19" s="13">
        <v>4480.2165904970652</v>
      </c>
      <c r="I19" s="13">
        <v>458.80000000000246</v>
      </c>
      <c r="J19" s="13">
        <v>4541.0965030153238</v>
      </c>
      <c r="K19" s="13">
        <v>336.80000000000149</v>
      </c>
      <c r="L19" s="13">
        <v>4489.0980128083056</v>
      </c>
      <c r="M19" s="13">
        <v>288.91035293000084</v>
      </c>
      <c r="N19" s="13"/>
      <c r="O19" s="13"/>
      <c r="P19" s="13">
        <v>3280.9078759482218</v>
      </c>
      <c r="Q19" s="13">
        <v>323.5294534700044</v>
      </c>
      <c r="R19" s="13"/>
      <c r="S19" s="13"/>
      <c r="T19" s="13"/>
      <c r="U19" s="13"/>
      <c r="V19" s="13"/>
      <c r="W19" s="13"/>
    </row>
    <row r="20" spans="1:23" s="27" customFormat="1" ht="12.75" customHeight="1">
      <c r="A20" s="1206" t="s">
        <v>693</v>
      </c>
      <c r="B20" s="1206" t="s">
        <v>116</v>
      </c>
      <c r="C20" s="1206" t="s">
        <v>694</v>
      </c>
      <c r="D20" s="44">
        <f t="shared" si="0"/>
        <v>1051.274501068383</v>
      </c>
      <c r="E20" s="61">
        <f t="shared" si="1"/>
        <v>910.72135896253383</v>
      </c>
      <c r="F20" s="44">
        <v>1042.8521816646401</v>
      </c>
      <c r="G20" s="61">
        <v>786.86587488990006</v>
      </c>
      <c r="H20" s="44">
        <v>1221.4354236715908</v>
      </c>
      <c r="I20" s="61">
        <v>795.01909215833007</v>
      </c>
      <c r="J20" s="44">
        <v>1145.395149484486</v>
      </c>
      <c r="K20" s="61">
        <v>800.09139659613993</v>
      </c>
      <c r="L20" s="44">
        <v>1051.274501068383</v>
      </c>
      <c r="M20" s="61">
        <v>910.72135896253383</v>
      </c>
      <c r="N20" s="44"/>
      <c r="O20" s="61"/>
      <c r="P20" s="61">
        <v>1174.1198580175999</v>
      </c>
      <c r="Q20" s="61">
        <v>966.75071807174788</v>
      </c>
      <c r="R20" s="44"/>
      <c r="S20" s="61"/>
      <c r="T20" s="44"/>
      <c r="U20" s="61"/>
      <c r="V20" s="44"/>
      <c r="W20" s="61"/>
    </row>
    <row r="21" spans="1:23" s="27" customFormat="1" ht="12.75" customHeight="1">
      <c r="A21" s="580" t="s">
        <v>4486</v>
      </c>
      <c r="B21" s="580" t="s">
        <v>235</v>
      </c>
      <c r="C21" s="580" t="s">
        <v>3497</v>
      </c>
      <c r="D21" s="13">
        <f t="shared" si="0"/>
        <v>722.66405680534683</v>
      </c>
      <c r="E21" s="13">
        <f t="shared" si="1"/>
        <v>892.53535063253389</v>
      </c>
      <c r="F21" s="13">
        <v>681.31438484851503</v>
      </c>
      <c r="G21" s="13">
        <v>765.4419368499</v>
      </c>
      <c r="H21" s="13">
        <v>818.82572100281288</v>
      </c>
      <c r="I21" s="13">
        <v>773.13851756833003</v>
      </c>
      <c r="J21" s="13">
        <v>694.04969577787097</v>
      </c>
      <c r="K21" s="13">
        <v>778.02292810613994</v>
      </c>
      <c r="L21" s="13">
        <v>722.66405680534683</v>
      </c>
      <c r="M21" s="13">
        <v>892.53535063253389</v>
      </c>
      <c r="N21" s="13"/>
      <c r="O21" s="13"/>
      <c r="P21" s="13">
        <v>762.82361910141901</v>
      </c>
      <c r="Q21" s="13">
        <v>949.93994804174793</v>
      </c>
      <c r="R21" s="13"/>
      <c r="S21" s="13"/>
      <c r="T21" s="13"/>
      <c r="U21" s="13"/>
      <c r="V21" s="13"/>
      <c r="W21" s="13"/>
    </row>
    <row r="22" spans="1:23" s="27" customFormat="1" ht="12.75" customHeight="1">
      <c r="A22" s="580" t="s">
        <v>4487</v>
      </c>
      <c r="B22" s="580" t="s">
        <v>236</v>
      </c>
      <c r="C22" s="580" t="s">
        <v>3498</v>
      </c>
      <c r="D22" s="13">
        <f t="shared" si="0"/>
        <v>322.04574186303603</v>
      </c>
      <c r="E22" s="13">
        <f t="shared" si="1"/>
        <v>18.18600833</v>
      </c>
      <c r="F22" s="13">
        <v>356.2962483061221</v>
      </c>
      <c r="G22" s="13">
        <v>21.423938039999999</v>
      </c>
      <c r="H22" s="13">
        <v>392.62678479877803</v>
      </c>
      <c r="I22" s="13">
        <v>21.880574590000002</v>
      </c>
      <c r="J22" s="13">
        <v>442.79664970661503</v>
      </c>
      <c r="K22" s="13">
        <v>22.068468490000001</v>
      </c>
      <c r="L22" s="13">
        <v>322.04574186303603</v>
      </c>
      <c r="M22" s="13">
        <v>18.18600833</v>
      </c>
      <c r="N22" s="13"/>
      <c r="O22" s="13"/>
      <c r="P22" s="13">
        <v>403.92222360618092</v>
      </c>
      <c r="Q22" s="13">
        <v>16.81077003</v>
      </c>
      <c r="R22" s="13"/>
      <c r="S22" s="13"/>
      <c r="T22" s="13"/>
      <c r="U22" s="13"/>
      <c r="V22" s="13"/>
      <c r="W22" s="13"/>
    </row>
    <row r="23" spans="1:23" s="27" customFormat="1" ht="12.75" customHeight="1">
      <c r="A23" s="580" t="s">
        <v>4488</v>
      </c>
      <c r="B23" s="580" t="s">
        <v>4481</v>
      </c>
      <c r="C23" s="580" t="s">
        <v>4492</v>
      </c>
      <c r="D23" s="13">
        <f t="shared" si="0"/>
        <v>0</v>
      </c>
      <c r="E23" s="13">
        <f t="shared" si="1"/>
        <v>0</v>
      </c>
      <c r="F23" s="13">
        <v>0</v>
      </c>
      <c r="G23" s="13">
        <v>0</v>
      </c>
      <c r="H23" s="13">
        <v>0</v>
      </c>
      <c r="I23" s="13">
        <v>0</v>
      </c>
      <c r="J23" s="13">
        <v>0</v>
      </c>
      <c r="K23" s="13">
        <v>0</v>
      </c>
      <c r="L23" s="13">
        <v>0</v>
      </c>
      <c r="M23" s="13">
        <v>0</v>
      </c>
      <c r="N23" s="13"/>
      <c r="O23" s="13"/>
      <c r="P23" s="13">
        <v>0</v>
      </c>
      <c r="Q23" s="13">
        <v>0</v>
      </c>
      <c r="R23" s="13"/>
      <c r="S23" s="13"/>
      <c r="T23" s="13"/>
      <c r="U23" s="13"/>
      <c r="V23" s="13"/>
      <c r="W23" s="13"/>
    </row>
    <row r="24" spans="1:23" s="27" customFormat="1" ht="12.75" customHeight="1">
      <c r="A24" s="580" t="s">
        <v>4960</v>
      </c>
      <c r="B24" s="580" t="s">
        <v>4482</v>
      </c>
      <c r="C24" s="580" t="s">
        <v>4493</v>
      </c>
      <c r="D24" s="13">
        <f t="shared" si="0"/>
        <v>5.260066150000001</v>
      </c>
      <c r="E24" s="13">
        <f t="shared" si="1"/>
        <v>0</v>
      </c>
      <c r="F24" s="13">
        <v>4.2242366000000002</v>
      </c>
      <c r="G24" s="13">
        <v>0</v>
      </c>
      <c r="H24" s="13">
        <v>8.5671167499999985</v>
      </c>
      <c r="I24" s="13">
        <v>0</v>
      </c>
      <c r="J24" s="13">
        <v>4.7079145000000002</v>
      </c>
      <c r="K24" s="13">
        <v>0</v>
      </c>
      <c r="L24" s="13">
        <v>5.260066150000001</v>
      </c>
      <c r="M24" s="13">
        <v>0</v>
      </c>
      <c r="N24" s="13"/>
      <c r="O24" s="13"/>
      <c r="P24" s="13">
        <v>2.3433870400000001</v>
      </c>
      <c r="Q24" s="13">
        <v>0</v>
      </c>
      <c r="R24" s="13"/>
      <c r="S24" s="13"/>
      <c r="T24" s="13"/>
      <c r="U24" s="13"/>
      <c r="V24" s="13"/>
      <c r="W24" s="13"/>
    </row>
    <row r="25" spans="1:23" s="27" customFormat="1" ht="12.75" customHeight="1">
      <c r="A25" s="580" t="s">
        <v>4490</v>
      </c>
      <c r="B25" s="580" t="s">
        <v>4483</v>
      </c>
      <c r="C25" s="580" t="s">
        <v>4494</v>
      </c>
      <c r="D25" s="13">
        <f t="shared" si="0"/>
        <v>1.3046362499999999</v>
      </c>
      <c r="E25" s="13">
        <f t="shared" si="1"/>
        <v>0</v>
      </c>
      <c r="F25" s="13">
        <v>1.0173119100000001</v>
      </c>
      <c r="G25" s="13">
        <v>0</v>
      </c>
      <c r="H25" s="13">
        <v>1.41580112</v>
      </c>
      <c r="I25" s="13">
        <v>0</v>
      </c>
      <c r="J25" s="13">
        <v>3.8408894999999998</v>
      </c>
      <c r="K25" s="13">
        <v>0</v>
      </c>
      <c r="L25" s="13">
        <v>1.3046362499999999</v>
      </c>
      <c r="M25" s="13">
        <v>0</v>
      </c>
      <c r="N25" s="13"/>
      <c r="O25" s="13"/>
      <c r="P25" s="13">
        <v>5.0306282699999993</v>
      </c>
      <c r="Q25" s="13">
        <v>0</v>
      </c>
      <c r="R25" s="13"/>
      <c r="S25" s="13"/>
      <c r="T25" s="13"/>
      <c r="U25" s="13"/>
      <c r="V25" s="13"/>
      <c r="W25" s="13"/>
    </row>
    <row r="26" spans="1:23" s="20" customFormat="1" ht="12.75" customHeight="1">
      <c r="A26" s="1206" t="s">
        <v>695</v>
      </c>
      <c r="B26" s="1206" t="s">
        <v>117</v>
      </c>
      <c r="C26" s="1206" t="s">
        <v>696</v>
      </c>
      <c r="D26" s="61">
        <f t="shared" si="0"/>
        <v>3822.292717167717</v>
      </c>
      <c r="E26" s="61">
        <f t="shared" si="1"/>
        <v>2370.217760741903</v>
      </c>
      <c r="F26" s="61">
        <v>3356.6517381741091</v>
      </c>
      <c r="G26" s="61">
        <v>1931.2840533992248</v>
      </c>
      <c r="H26" s="61">
        <v>3633.415537021061</v>
      </c>
      <c r="I26" s="61">
        <v>1979.915047989718</v>
      </c>
      <c r="J26" s="61">
        <v>3717.8759162029514</v>
      </c>
      <c r="K26" s="61">
        <v>1979.9310997603038</v>
      </c>
      <c r="L26" s="61">
        <v>3822.292717167717</v>
      </c>
      <c r="M26" s="61">
        <v>2370.217760741903</v>
      </c>
      <c r="N26" s="61"/>
      <c r="O26" s="61"/>
      <c r="P26" s="61">
        <v>3963.5153929397197</v>
      </c>
      <c r="Q26" s="61">
        <v>2541.9104140617715</v>
      </c>
      <c r="R26" s="61"/>
      <c r="S26" s="61"/>
      <c r="T26" s="61"/>
      <c r="U26" s="61"/>
      <c r="V26" s="61"/>
      <c r="W26" s="61"/>
    </row>
    <row r="27" spans="1:23" s="20" customFormat="1" ht="12.75" customHeight="1">
      <c r="A27" s="580" t="s">
        <v>4486</v>
      </c>
      <c r="B27" s="580" t="s">
        <v>235</v>
      </c>
      <c r="C27" s="580" t="s">
        <v>3497</v>
      </c>
      <c r="D27" s="13">
        <f t="shared" si="0"/>
        <v>1652.3575339670001</v>
      </c>
      <c r="E27" s="13">
        <f t="shared" si="1"/>
        <v>1980.4004403719032</v>
      </c>
      <c r="F27" s="13">
        <v>1732.8910476689662</v>
      </c>
      <c r="G27" s="13">
        <v>1668.6842828292249</v>
      </c>
      <c r="H27" s="13">
        <v>1838.8445065279611</v>
      </c>
      <c r="I27" s="13">
        <v>1733.9582922397178</v>
      </c>
      <c r="J27" s="13">
        <v>1611.247728701074</v>
      </c>
      <c r="K27" s="13">
        <v>1706.5696811803039</v>
      </c>
      <c r="L27" s="13">
        <v>1652.3575339670001</v>
      </c>
      <c r="M27" s="13">
        <v>1980.4004403719032</v>
      </c>
      <c r="N27" s="13"/>
      <c r="O27" s="13"/>
      <c r="P27" s="13">
        <v>1866.8756676304736</v>
      </c>
      <c r="Q27" s="13">
        <v>2072.4541926317715</v>
      </c>
      <c r="R27" s="13"/>
      <c r="S27" s="13"/>
      <c r="T27" s="13"/>
      <c r="U27" s="13"/>
      <c r="V27" s="13"/>
      <c r="W27" s="13"/>
    </row>
    <row r="28" spans="1:23" s="20" customFormat="1" ht="12.75" customHeight="1">
      <c r="A28" s="580" t="s">
        <v>4487</v>
      </c>
      <c r="B28" s="580" t="s">
        <v>236</v>
      </c>
      <c r="C28" s="580" t="s">
        <v>3498</v>
      </c>
      <c r="D28" s="13">
        <f t="shared" si="0"/>
        <v>2121.0356322607172</v>
      </c>
      <c r="E28" s="13">
        <f t="shared" si="1"/>
        <v>389.81732037</v>
      </c>
      <c r="F28" s="13">
        <v>1598.5757159751433</v>
      </c>
      <c r="G28" s="13">
        <v>262.59977056999998</v>
      </c>
      <c r="H28" s="13">
        <v>1753.8588168030997</v>
      </c>
      <c r="I28" s="13">
        <v>245.95675574999999</v>
      </c>
      <c r="J28" s="13">
        <v>2069.6182235218776</v>
      </c>
      <c r="K28" s="13">
        <v>273.36141858000008</v>
      </c>
      <c r="L28" s="13">
        <v>2121.0356322607172</v>
      </c>
      <c r="M28" s="13">
        <v>389.81732037</v>
      </c>
      <c r="N28" s="13"/>
      <c r="O28" s="13"/>
      <c r="P28" s="13">
        <v>2071.5578714392464</v>
      </c>
      <c r="Q28" s="13">
        <v>469.45622143000003</v>
      </c>
      <c r="R28" s="13"/>
      <c r="S28" s="13"/>
      <c r="T28" s="13"/>
      <c r="U28" s="13"/>
      <c r="V28" s="13"/>
      <c r="W28" s="13"/>
    </row>
    <row r="29" spans="1:23" s="20" customFormat="1" ht="12.75" customHeight="1">
      <c r="A29" s="580" t="s">
        <v>4488</v>
      </c>
      <c r="B29" s="580" t="s">
        <v>4481</v>
      </c>
      <c r="C29" s="580" t="s">
        <v>4492</v>
      </c>
      <c r="D29" s="13">
        <f t="shared" si="0"/>
        <v>0</v>
      </c>
      <c r="E29" s="13">
        <f t="shared" si="1"/>
        <v>0</v>
      </c>
      <c r="F29" s="13">
        <v>0</v>
      </c>
      <c r="G29" s="13">
        <v>0</v>
      </c>
      <c r="H29" s="13">
        <v>0</v>
      </c>
      <c r="I29" s="13">
        <v>0</v>
      </c>
      <c r="J29" s="13">
        <v>0</v>
      </c>
      <c r="K29" s="13">
        <v>0</v>
      </c>
      <c r="L29" s="13">
        <v>0</v>
      </c>
      <c r="M29" s="13">
        <v>0</v>
      </c>
      <c r="N29" s="13"/>
      <c r="O29" s="13"/>
      <c r="P29" s="13">
        <v>0</v>
      </c>
      <c r="Q29" s="13">
        <v>0</v>
      </c>
      <c r="R29" s="13"/>
      <c r="S29" s="13"/>
      <c r="T29" s="13"/>
      <c r="U29" s="13"/>
      <c r="V29" s="13"/>
      <c r="W29" s="13"/>
    </row>
    <row r="30" spans="1:23" s="20" customFormat="1" ht="12.75" customHeight="1">
      <c r="A30" s="580" t="s">
        <v>4960</v>
      </c>
      <c r="B30" s="580" t="s">
        <v>4482</v>
      </c>
      <c r="C30" s="580" t="s">
        <v>4493</v>
      </c>
      <c r="D30" s="13">
        <f t="shared" si="0"/>
        <v>38.575711949999999</v>
      </c>
      <c r="E30" s="13">
        <f t="shared" si="1"/>
        <v>0</v>
      </c>
      <c r="F30" s="13">
        <v>14.279543890000001</v>
      </c>
      <c r="G30" s="13">
        <v>0</v>
      </c>
      <c r="H30" s="13">
        <v>28.856545700000002</v>
      </c>
      <c r="I30" s="13">
        <v>0</v>
      </c>
      <c r="J30" s="13">
        <v>20.75226176</v>
      </c>
      <c r="K30" s="13">
        <v>0</v>
      </c>
      <c r="L30" s="13">
        <v>38.575711949999999</v>
      </c>
      <c r="M30" s="13">
        <v>0</v>
      </c>
      <c r="N30" s="13"/>
      <c r="O30" s="13"/>
      <c r="P30" s="13">
        <v>13.975042850000001</v>
      </c>
      <c r="Q30" s="13">
        <v>0</v>
      </c>
      <c r="R30" s="13"/>
      <c r="S30" s="13"/>
      <c r="T30" s="13"/>
      <c r="U30" s="13"/>
      <c r="V30" s="13"/>
      <c r="W30" s="13"/>
    </row>
    <row r="31" spans="1:23" s="20" customFormat="1" ht="12.75" customHeight="1">
      <c r="A31" s="580" t="s">
        <v>4490</v>
      </c>
      <c r="B31" s="580" t="s">
        <v>4483</v>
      </c>
      <c r="C31" s="580" t="s">
        <v>4494</v>
      </c>
      <c r="D31" s="13">
        <f t="shared" si="0"/>
        <v>10.32383899</v>
      </c>
      <c r="E31" s="13">
        <f t="shared" si="1"/>
        <v>0</v>
      </c>
      <c r="F31" s="13">
        <v>10.905430639999999</v>
      </c>
      <c r="G31" s="13">
        <v>0</v>
      </c>
      <c r="H31" s="13">
        <v>11.855667990000001</v>
      </c>
      <c r="I31" s="13">
        <v>0</v>
      </c>
      <c r="J31" s="13">
        <v>16.257702219999999</v>
      </c>
      <c r="K31" s="13">
        <v>0</v>
      </c>
      <c r="L31" s="13">
        <v>10.32383899</v>
      </c>
      <c r="M31" s="13">
        <v>0</v>
      </c>
      <c r="N31" s="13"/>
      <c r="O31" s="13"/>
      <c r="P31" s="13">
        <v>11.10681102</v>
      </c>
      <c r="Q31" s="13">
        <v>0</v>
      </c>
      <c r="R31" s="13"/>
      <c r="S31" s="13"/>
      <c r="T31" s="13"/>
      <c r="U31" s="13"/>
      <c r="V31" s="13"/>
      <c r="W31" s="13"/>
    </row>
    <row r="32" spans="1:23" s="20" customFormat="1" ht="12.75" customHeight="1">
      <c r="A32" s="1206" t="s">
        <v>697</v>
      </c>
      <c r="B32" s="1206" t="s">
        <v>118</v>
      </c>
      <c r="C32" s="1206" t="s">
        <v>698</v>
      </c>
      <c r="D32" s="61">
        <f t="shared" si="0"/>
        <v>1575.6366282524889</v>
      </c>
      <c r="E32" s="61">
        <f t="shared" si="1"/>
        <v>2156.4217671196629</v>
      </c>
      <c r="F32" s="61">
        <v>1545.2195000942961</v>
      </c>
      <c r="G32" s="61">
        <v>1869.2254473229996</v>
      </c>
      <c r="H32" s="61">
        <v>1632.2187472457611</v>
      </c>
      <c r="I32" s="61">
        <v>1874.0823526076858</v>
      </c>
      <c r="J32" s="61">
        <v>1690.9168496518919</v>
      </c>
      <c r="K32" s="61">
        <v>1961.8060226181522</v>
      </c>
      <c r="L32" s="61">
        <v>1575.6366282524889</v>
      </c>
      <c r="M32" s="61">
        <v>2156.4217671196629</v>
      </c>
      <c r="N32" s="61"/>
      <c r="O32" s="61"/>
      <c r="P32" s="61">
        <v>1543.3378477042318</v>
      </c>
      <c r="Q32" s="61">
        <v>2285.5537137917959</v>
      </c>
      <c r="R32" s="61"/>
      <c r="S32" s="61"/>
      <c r="T32" s="61"/>
      <c r="U32" s="61"/>
      <c r="V32" s="61"/>
      <c r="W32" s="61"/>
    </row>
    <row r="33" spans="1:23" s="20" customFormat="1" ht="12.75" customHeight="1">
      <c r="A33" s="580" t="s">
        <v>4486</v>
      </c>
      <c r="B33" s="580" t="s">
        <v>235</v>
      </c>
      <c r="C33" s="580" t="s">
        <v>3497</v>
      </c>
      <c r="D33" s="13">
        <f t="shared" si="0"/>
        <v>980.25338924337404</v>
      </c>
      <c r="E33" s="13">
        <f t="shared" si="1"/>
        <v>1916.6126988896631</v>
      </c>
      <c r="F33" s="13">
        <v>924.29055805902919</v>
      </c>
      <c r="G33" s="13">
        <v>1629.5516706129997</v>
      </c>
      <c r="H33" s="13">
        <v>992.82107286394205</v>
      </c>
      <c r="I33" s="13">
        <v>1669.5013006476859</v>
      </c>
      <c r="J33" s="13">
        <v>1051.4925493805458</v>
      </c>
      <c r="K33" s="13">
        <v>1722.954361128152</v>
      </c>
      <c r="L33" s="13">
        <v>980.25338924337404</v>
      </c>
      <c r="M33" s="13">
        <v>1916.6126988896631</v>
      </c>
      <c r="N33" s="13"/>
      <c r="O33" s="13"/>
      <c r="P33" s="13">
        <v>1054.20797563766</v>
      </c>
      <c r="Q33" s="13">
        <v>2032.5887733717962</v>
      </c>
      <c r="R33" s="13"/>
      <c r="S33" s="13"/>
      <c r="T33" s="13"/>
      <c r="U33" s="13"/>
      <c r="V33" s="13"/>
      <c r="W33" s="13"/>
    </row>
    <row r="34" spans="1:23" s="20" customFormat="1" ht="12.75" customHeight="1">
      <c r="A34" s="580" t="s">
        <v>4487</v>
      </c>
      <c r="B34" s="580" t="s">
        <v>236</v>
      </c>
      <c r="C34" s="580" t="s">
        <v>3498</v>
      </c>
      <c r="D34" s="13">
        <f t="shared" si="0"/>
        <v>551.66498776061496</v>
      </c>
      <c r="E34" s="13">
        <f t="shared" si="1"/>
        <v>239.64906823000004</v>
      </c>
      <c r="F34" s="13">
        <v>600.21842000276683</v>
      </c>
      <c r="G34" s="13">
        <v>239.20377670999997</v>
      </c>
      <c r="H34" s="13">
        <v>610.24793228181898</v>
      </c>
      <c r="I34" s="13">
        <v>204.11105196</v>
      </c>
      <c r="J34" s="13">
        <v>608.31328129084591</v>
      </c>
      <c r="K34" s="13">
        <v>238.69166149</v>
      </c>
      <c r="L34" s="13">
        <v>551.66498776061496</v>
      </c>
      <c r="M34" s="13">
        <v>239.64906823000004</v>
      </c>
      <c r="N34" s="13"/>
      <c r="O34" s="13"/>
      <c r="P34" s="13">
        <v>457.60595866655592</v>
      </c>
      <c r="Q34" s="13">
        <v>252.80494042000001</v>
      </c>
      <c r="R34" s="13"/>
      <c r="S34" s="13"/>
      <c r="T34" s="13"/>
      <c r="U34" s="13"/>
      <c r="V34" s="13"/>
      <c r="W34" s="13"/>
    </row>
    <row r="35" spans="1:23" s="20" customFormat="1" ht="12.75" customHeight="1">
      <c r="A35" s="580" t="s">
        <v>4488</v>
      </c>
      <c r="B35" s="580" t="s">
        <v>4481</v>
      </c>
      <c r="C35" s="580" t="s">
        <v>4492</v>
      </c>
      <c r="D35" s="13">
        <f t="shared" si="0"/>
        <v>0</v>
      </c>
      <c r="E35" s="13">
        <f t="shared" si="1"/>
        <v>0</v>
      </c>
      <c r="F35" s="13">
        <v>0</v>
      </c>
      <c r="G35" s="13">
        <v>0</v>
      </c>
      <c r="H35" s="13">
        <v>0</v>
      </c>
      <c r="I35" s="13">
        <v>0</v>
      </c>
      <c r="J35" s="13">
        <v>0</v>
      </c>
      <c r="K35" s="13">
        <v>0</v>
      </c>
      <c r="L35" s="13">
        <v>0</v>
      </c>
      <c r="M35" s="13">
        <v>0</v>
      </c>
      <c r="N35" s="13"/>
      <c r="O35" s="13"/>
      <c r="P35" s="13">
        <v>0</v>
      </c>
      <c r="Q35" s="13">
        <v>0</v>
      </c>
      <c r="R35" s="13"/>
      <c r="S35" s="13"/>
      <c r="T35" s="13"/>
      <c r="U35" s="13"/>
      <c r="V35" s="13"/>
      <c r="W35" s="13"/>
    </row>
    <row r="36" spans="1:23" s="20" customFormat="1" ht="12.75" customHeight="1">
      <c r="A36" s="580" t="s">
        <v>4960</v>
      </c>
      <c r="B36" s="580" t="s">
        <v>4482</v>
      </c>
      <c r="C36" s="580" t="s">
        <v>4493</v>
      </c>
      <c r="D36" s="13">
        <f t="shared" si="0"/>
        <v>27.686231478500002</v>
      </c>
      <c r="E36" s="13">
        <f t="shared" si="1"/>
        <v>0.16</v>
      </c>
      <c r="F36" s="13">
        <v>14.588790832499999</v>
      </c>
      <c r="G36" s="13">
        <v>0.47</v>
      </c>
      <c r="H36" s="13">
        <v>21.60141724</v>
      </c>
      <c r="I36" s="13">
        <v>0.47</v>
      </c>
      <c r="J36" s="13">
        <v>17.3793573405</v>
      </c>
      <c r="K36" s="13">
        <v>0.16</v>
      </c>
      <c r="L36" s="13">
        <v>27.686231478500002</v>
      </c>
      <c r="M36" s="13">
        <v>0.16</v>
      </c>
      <c r="N36" s="13"/>
      <c r="O36" s="13"/>
      <c r="P36" s="13">
        <v>12.686628170016</v>
      </c>
      <c r="Q36" s="13">
        <v>0.16</v>
      </c>
      <c r="R36" s="13"/>
      <c r="S36" s="13"/>
      <c r="T36" s="13"/>
      <c r="U36" s="13"/>
      <c r="V36" s="13"/>
      <c r="W36" s="13"/>
    </row>
    <row r="37" spans="1:23" s="20" customFormat="1" ht="12.75" customHeight="1">
      <c r="A37" s="580" t="s">
        <v>4490</v>
      </c>
      <c r="B37" s="580" t="s">
        <v>4483</v>
      </c>
      <c r="C37" s="580" t="s">
        <v>4494</v>
      </c>
      <c r="D37" s="13">
        <f t="shared" si="0"/>
        <v>16.032019770000002</v>
      </c>
      <c r="E37" s="13">
        <f t="shared" si="1"/>
        <v>0</v>
      </c>
      <c r="F37" s="13">
        <v>6.1217312000000002</v>
      </c>
      <c r="G37" s="13">
        <v>0</v>
      </c>
      <c r="H37" s="13">
        <v>7.548324860000001</v>
      </c>
      <c r="I37" s="13">
        <v>0</v>
      </c>
      <c r="J37" s="13">
        <v>13.731661639999999</v>
      </c>
      <c r="K37" s="13">
        <v>0</v>
      </c>
      <c r="L37" s="13">
        <v>16.032019770000002</v>
      </c>
      <c r="M37" s="13">
        <v>0</v>
      </c>
      <c r="N37" s="13"/>
      <c r="O37" s="13"/>
      <c r="P37" s="13">
        <v>18.837285230000003</v>
      </c>
      <c r="Q37" s="13">
        <v>0</v>
      </c>
      <c r="R37" s="13"/>
      <c r="S37" s="13"/>
      <c r="T37" s="13"/>
      <c r="U37" s="13"/>
      <c r="V37" s="13"/>
      <c r="W37" s="13"/>
    </row>
    <row r="38" spans="1:23" s="20" customFormat="1" ht="12.75" customHeight="1">
      <c r="A38" s="1206" t="s">
        <v>699</v>
      </c>
      <c r="B38" s="1206" t="s">
        <v>119</v>
      </c>
      <c r="C38" s="1206" t="s">
        <v>700</v>
      </c>
      <c r="D38" s="61">
        <f t="shared" si="0"/>
        <v>678.67697325030201</v>
      </c>
      <c r="E38" s="61">
        <f t="shared" si="1"/>
        <v>557.65348538500007</v>
      </c>
      <c r="F38" s="61">
        <v>652.50874069948202</v>
      </c>
      <c r="G38" s="61">
        <v>491.86163233694992</v>
      </c>
      <c r="H38" s="61">
        <v>781.13926971386593</v>
      </c>
      <c r="I38" s="61">
        <v>484.5245975702</v>
      </c>
      <c r="J38" s="61">
        <v>610.31602981589208</v>
      </c>
      <c r="K38" s="61">
        <v>503.0436217898129</v>
      </c>
      <c r="L38" s="61">
        <v>678.67697325030201</v>
      </c>
      <c r="M38" s="61">
        <v>557.65348538500007</v>
      </c>
      <c r="N38" s="61"/>
      <c r="O38" s="61"/>
      <c r="P38" s="61">
        <v>657.11401286973205</v>
      </c>
      <c r="Q38" s="61">
        <v>580.84284699542422</v>
      </c>
      <c r="R38" s="61"/>
      <c r="S38" s="61"/>
      <c r="T38" s="61"/>
      <c r="U38" s="61"/>
      <c r="V38" s="61"/>
      <c r="W38" s="61"/>
    </row>
    <row r="39" spans="1:23" s="20" customFormat="1" ht="12.75" customHeight="1">
      <c r="A39" s="580" t="s">
        <v>4486</v>
      </c>
      <c r="B39" s="580" t="s">
        <v>235</v>
      </c>
      <c r="C39" s="580" t="s">
        <v>3497</v>
      </c>
      <c r="D39" s="13">
        <f t="shared" si="0"/>
        <v>498.27839275694203</v>
      </c>
      <c r="E39" s="13">
        <f t="shared" si="1"/>
        <v>530.77961080500017</v>
      </c>
      <c r="F39" s="13">
        <v>482.66084913260198</v>
      </c>
      <c r="G39" s="13">
        <v>486.3606590069499</v>
      </c>
      <c r="H39" s="13">
        <v>592.03851646196404</v>
      </c>
      <c r="I39" s="13">
        <v>479.48585651019994</v>
      </c>
      <c r="J39" s="13">
        <v>458.20434300327304</v>
      </c>
      <c r="K39" s="13">
        <v>475.72555326981291</v>
      </c>
      <c r="L39" s="13">
        <v>498.27839275694203</v>
      </c>
      <c r="M39" s="13">
        <v>530.77961080500017</v>
      </c>
      <c r="N39" s="13"/>
      <c r="O39" s="13"/>
      <c r="P39" s="13">
        <v>527.50250504559392</v>
      </c>
      <c r="Q39" s="13">
        <v>553.03366102542418</v>
      </c>
      <c r="R39" s="13"/>
      <c r="S39" s="13"/>
      <c r="T39" s="13"/>
      <c r="U39" s="13"/>
      <c r="V39" s="13"/>
      <c r="W39" s="13"/>
    </row>
    <row r="40" spans="1:23" s="20" customFormat="1" ht="12.75" customHeight="1">
      <c r="A40" s="580" t="s">
        <v>4487</v>
      </c>
      <c r="B40" s="580" t="s">
        <v>236</v>
      </c>
      <c r="C40" s="580" t="s">
        <v>3498</v>
      </c>
      <c r="D40" s="13">
        <f t="shared" si="0"/>
        <v>161.15974409335996</v>
      </c>
      <c r="E40" s="13">
        <f t="shared" si="1"/>
        <v>26.873874579999999</v>
      </c>
      <c r="F40" s="13">
        <v>157.32626943688001</v>
      </c>
      <c r="G40" s="13">
        <v>5.5009733299999999</v>
      </c>
      <c r="H40" s="13">
        <v>171.21954574190198</v>
      </c>
      <c r="I40" s="13">
        <v>5.0387410600000004</v>
      </c>
      <c r="J40" s="13">
        <v>138.25175207261898</v>
      </c>
      <c r="K40" s="13">
        <v>27.318068520000001</v>
      </c>
      <c r="L40" s="13">
        <v>161.15974409335996</v>
      </c>
      <c r="M40" s="13">
        <v>26.873874579999999</v>
      </c>
      <c r="N40" s="13"/>
      <c r="O40" s="13"/>
      <c r="P40" s="13">
        <v>115.74485978413801</v>
      </c>
      <c r="Q40" s="13">
        <v>27.809185969999998</v>
      </c>
      <c r="R40" s="13"/>
      <c r="S40" s="13"/>
      <c r="T40" s="13"/>
      <c r="U40" s="13"/>
      <c r="V40" s="13"/>
      <c r="W40" s="13"/>
    </row>
    <row r="41" spans="1:23" s="20" customFormat="1" ht="12.75" customHeight="1">
      <c r="A41" s="580" t="s">
        <v>4488</v>
      </c>
      <c r="B41" s="580" t="s">
        <v>4481</v>
      </c>
      <c r="C41" s="580" t="s">
        <v>4492</v>
      </c>
      <c r="D41" s="13">
        <f t="shared" si="0"/>
        <v>0</v>
      </c>
      <c r="E41" s="13">
        <f t="shared" si="1"/>
        <v>0</v>
      </c>
      <c r="F41" s="13">
        <v>0</v>
      </c>
      <c r="G41" s="13">
        <v>0</v>
      </c>
      <c r="H41" s="13">
        <v>0</v>
      </c>
      <c r="I41" s="13">
        <v>0</v>
      </c>
      <c r="J41" s="13">
        <v>0</v>
      </c>
      <c r="K41" s="13">
        <v>0</v>
      </c>
      <c r="L41" s="13">
        <v>0</v>
      </c>
      <c r="M41" s="13">
        <v>0</v>
      </c>
      <c r="N41" s="13"/>
      <c r="O41" s="13"/>
      <c r="P41" s="13">
        <v>0</v>
      </c>
      <c r="Q41" s="13">
        <v>0</v>
      </c>
      <c r="R41" s="13"/>
      <c r="S41" s="13"/>
      <c r="T41" s="13"/>
      <c r="U41" s="13"/>
      <c r="V41" s="13"/>
      <c r="W41" s="13"/>
    </row>
    <row r="42" spans="1:23" s="20" customFormat="1" ht="12.75" customHeight="1">
      <c r="A42" s="580" t="s">
        <v>4960</v>
      </c>
      <c r="B42" s="580" t="s">
        <v>4482</v>
      </c>
      <c r="C42" s="580" t="s">
        <v>4493</v>
      </c>
      <c r="D42" s="13">
        <f t="shared" si="0"/>
        <v>17.567165410000001</v>
      </c>
      <c r="E42" s="13">
        <f t="shared" si="1"/>
        <v>0</v>
      </c>
      <c r="F42" s="13">
        <v>10.291861379999999</v>
      </c>
      <c r="G42" s="13">
        <v>0</v>
      </c>
      <c r="H42" s="13">
        <v>12.734086750000001</v>
      </c>
      <c r="I42" s="13">
        <v>0</v>
      </c>
      <c r="J42" s="13">
        <v>8.6701554499999993</v>
      </c>
      <c r="K42" s="13">
        <v>0</v>
      </c>
      <c r="L42" s="13">
        <v>17.567165410000001</v>
      </c>
      <c r="M42" s="13">
        <v>0</v>
      </c>
      <c r="N42" s="13"/>
      <c r="O42" s="13"/>
      <c r="P42" s="13">
        <v>10.120542610000001</v>
      </c>
      <c r="Q42" s="13">
        <v>0</v>
      </c>
      <c r="R42" s="13"/>
      <c r="S42" s="13"/>
      <c r="T42" s="13"/>
      <c r="U42" s="13"/>
      <c r="V42" s="13"/>
      <c r="W42" s="13"/>
    </row>
    <row r="43" spans="1:23" s="20" customFormat="1" ht="12.75" customHeight="1">
      <c r="A43" s="580" t="s">
        <v>4490</v>
      </c>
      <c r="B43" s="580" t="s">
        <v>4483</v>
      </c>
      <c r="C43" s="580" t="s">
        <v>4494</v>
      </c>
      <c r="D43" s="13">
        <f t="shared" si="0"/>
        <v>1.6716709899999997</v>
      </c>
      <c r="E43" s="13">
        <f t="shared" si="1"/>
        <v>0</v>
      </c>
      <c r="F43" s="13">
        <v>2.2297607500000005</v>
      </c>
      <c r="G43" s="13">
        <v>0</v>
      </c>
      <c r="H43" s="13">
        <v>5.14712076</v>
      </c>
      <c r="I43" s="13">
        <v>0</v>
      </c>
      <c r="J43" s="13">
        <v>5.1897792900000006</v>
      </c>
      <c r="K43" s="13">
        <v>0</v>
      </c>
      <c r="L43" s="13">
        <v>1.6716709899999997</v>
      </c>
      <c r="M43" s="13">
        <v>0</v>
      </c>
      <c r="N43" s="13"/>
      <c r="O43" s="13"/>
      <c r="P43" s="13">
        <v>3.7461054300000001</v>
      </c>
      <c r="Q43" s="13">
        <v>0</v>
      </c>
      <c r="R43" s="13"/>
      <c r="S43" s="13"/>
      <c r="T43" s="13"/>
      <c r="U43" s="13"/>
      <c r="V43" s="13"/>
      <c r="W43" s="13"/>
    </row>
    <row r="44" spans="1:23" s="20" customFormat="1" ht="12.75" customHeight="1">
      <c r="A44" s="1206" t="s">
        <v>701</v>
      </c>
      <c r="B44" s="1206" t="s">
        <v>127</v>
      </c>
      <c r="C44" s="1206" t="s">
        <v>702</v>
      </c>
      <c r="D44" s="61">
        <f t="shared" si="0"/>
        <v>4106.6388408948951</v>
      </c>
      <c r="E44" s="61">
        <f t="shared" si="1"/>
        <v>3321.4191842418004</v>
      </c>
      <c r="F44" s="61">
        <v>4159.3718049932322</v>
      </c>
      <c r="G44" s="61">
        <v>2868.58183525698</v>
      </c>
      <c r="H44" s="61">
        <v>4077.5511008122148</v>
      </c>
      <c r="I44" s="61">
        <v>2976.7840241280542</v>
      </c>
      <c r="J44" s="61">
        <v>3943.4315355909744</v>
      </c>
      <c r="K44" s="61">
        <v>3001.778258950179</v>
      </c>
      <c r="L44" s="61">
        <v>4106.6388408948951</v>
      </c>
      <c r="M44" s="61">
        <v>3321.4191842418004</v>
      </c>
      <c r="N44" s="61"/>
      <c r="O44" s="61"/>
      <c r="P44" s="61">
        <v>3841.1747327044677</v>
      </c>
      <c r="Q44" s="61">
        <v>3657.124595864846</v>
      </c>
      <c r="R44" s="61"/>
      <c r="S44" s="61"/>
      <c r="T44" s="61"/>
      <c r="U44" s="61"/>
      <c r="V44" s="61"/>
      <c r="W44" s="61"/>
    </row>
    <row r="45" spans="1:23" s="20" customFormat="1" ht="12.75" customHeight="1">
      <c r="A45" s="580" t="s">
        <v>4486</v>
      </c>
      <c r="B45" s="580" t="s">
        <v>235</v>
      </c>
      <c r="C45" s="580" t="s">
        <v>3497</v>
      </c>
      <c r="D45" s="13">
        <f t="shared" si="0"/>
        <v>2386.6545347879432</v>
      </c>
      <c r="E45" s="13">
        <f t="shared" si="1"/>
        <v>3078.7175901318005</v>
      </c>
      <c r="F45" s="13">
        <v>2501.2755589882154</v>
      </c>
      <c r="G45" s="13">
        <v>2607.6911384969794</v>
      </c>
      <c r="H45" s="13">
        <v>2609.7597816435568</v>
      </c>
      <c r="I45" s="13">
        <v>2598.256995848054</v>
      </c>
      <c r="J45" s="13">
        <v>2300.4804140298529</v>
      </c>
      <c r="K45" s="13">
        <v>2651.3156542401789</v>
      </c>
      <c r="L45" s="13">
        <v>2386.6545347879432</v>
      </c>
      <c r="M45" s="13">
        <v>3078.7175901318005</v>
      </c>
      <c r="N45" s="13"/>
      <c r="O45" s="13"/>
      <c r="P45" s="13">
        <v>2568.0777687967206</v>
      </c>
      <c r="Q45" s="13">
        <v>3252.152941614846</v>
      </c>
      <c r="R45" s="13"/>
      <c r="S45" s="13"/>
      <c r="T45" s="13"/>
      <c r="U45" s="13"/>
      <c r="V45" s="13"/>
      <c r="W45" s="13"/>
    </row>
    <row r="46" spans="1:23" s="20" customFormat="1" ht="12.75" customHeight="1">
      <c r="A46" s="580" t="s">
        <v>4487</v>
      </c>
      <c r="B46" s="580" t="s">
        <v>236</v>
      </c>
      <c r="C46" s="580" t="s">
        <v>3498</v>
      </c>
      <c r="D46" s="13">
        <f t="shared" si="0"/>
        <v>1666.8920936269517</v>
      </c>
      <c r="E46" s="13">
        <f t="shared" si="1"/>
        <v>237.70159411</v>
      </c>
      <c r="F46" s="13">
        <v>1602.1774378950167</v>
      </c>
      <c r="G46" s="13">
        <v>255.89069676</v>
      </c>
      <c r="H46" s="13">
        <v>1426.8503564586579</v>
      </c>
      <c r="I46" s="13">
        <v>366.82702828000004</v>
      </c>
      <c r="J46" s="13">
        <v>1608.6551634311218</v>
      </c>
      <c r="K46" s="13">
        <v>340.46260470999999</v>
      </c>
      <c r="L46" s="13">
        <v>1666.8920936269517</v>
      </c>
      <c r="M46" s="13">
        <v>237.70159411</v>
      </c>
      <c r="N46" s="13"/>
      <c r="O46" s="13"/>
      <c r="P46" s="13">
        <v>1223.1768769277469</v>
      </c>
      <c r="Q46" s="13">
        <v>396.97165425000003</v>
      </c>
      <c r="R46" s="13"/>
      <c r="S46" s="13"/>
      <c r="T46" s="13"/>
      <c r="U46" s="13"/>
      <c r="V46" s="13"/>
      <c r="W46" s="13"/>
    </row>
    <row r="47" spans="1:23" s="20" customFormat="1" ht="12.75" customHeight="1">
      <c r="A47" s="580" t="s">
        <v>4488</v>
      </c>
      <c r="B47" s="580" t="s">
        <v>4481</v>
      </c>
      <c r="C47" s="580" t="s">
        <v>4492</v>
      </c>
      <c r="D47" s="13">
        <f t="shared" si="0"/>
        <v>0</v>
      </c>
      <c r="E47" s="13">
        <f t="shared" si="1"/>
        <v>0</v>
      </c>
      <c r="F47" s="13">
        <v>0</v>
      </c>
      <c r="G47" s="13">
        <v>0</v>
      </c>
      <c r="H47" s="13">
        <v>0</v>
      </c>
      <c r="I47" s="13">
        <v>0</v>
      </c>
      <c r="J47" s="13">
        <v>0</v>
      </c>
      <c r="K47" s="13">
        <v>0</v>
      </c>
      <c r="L47" s="13">
        <v>0</v>
      </c>
      <c r="M47" s="13">
        <v>0</v>
      </c>
      <c r="N47" s="13"/>
      <c r="O47" s="13"/>
      <c r="P47" s="13">
        <v>0</v>
      </c>
      <c r="Q47" s="13">
        <v>0</v>
      </c>
      <c r="R47" s="13"/>
      <c r="S47" s="13"/>
      <c r="T47" s="13"/>
      <c r="U47" s="13"/>
      <c r="V47" s="13"/>
      <c r="W47" s="13"/>
    </row>
    <row r="48" spans="1:23" s="20" customFormat="1" ht="12.75" customHeight="1">
      <c r="A48" s="580" t="s">
        <v>4960</v>
      </c>
      <c r="B48" s="580" t="s">
        <v>4482</v>
      </c>
      <c r="C48" s="580" t="s">
        <v>4493</v>
      </c>
      <c r="D48" s="13">
        <f t="shared" si="0"/>
        <v>47.415437730000001</v>
      </c>
      <c r="E48" s="13">
        <f t="shared" si="1"/>
        <v>0</v>
      </c>
      <c r="F48" s="13">
        <v>48.106911019999998</v>
      </c>
      <c r="G48" s="13">
        <v>5</v>
      </c>
      <c r="H48" s="13">
        <v>30.678955009999999</v>
      </c>
      <c r="I48" s="13">
        <v>5</v>
      </c>
      <c r="J48" s="13">
        <v>21.611123760000002</v>
      </c>
      <c r="K48" s="13">
        <v>5</v>
      </c>
      <c r="L48" s="13">
        <v>47.415437730000001</v>
      </c>
      <c r="M48" s="13">
        <v>0</v>
      </c>
      <c r="N48" s="13"/>
      <c r="O48" s="13"/>
      <c r="P48" s="13">
        <v>39.902089599999996</v>
      </c>
      <c r="Q48" s="13">
        <v>0</v>
      </c>
      <c r="R48" s="13"/>
      <c r="S48" s="13"/>
      <c r="T48" s="13"/>
      <c r="U48" s="13"/>
      <c r="V48" s="13"/>
      <c r="W48" s="13"/>
    </row>
    <row r="49" spans="1:23" s="20" customFormat="1" ht="12.75" customHeight="1">
      <c r="A49" s="580" t="s">
        <v>4490</v>
      </c>
      <c r="B49" s="580" t="s">
        <v>4483</v>
      </c>
      <c r="C49" s="580" t="s">
        <v>4494</v>
      </c>
      <c r="D49" s="13">
        <f t="shared" si="0"/>
        <v>5.6767747499999999</v>
      </c>
      <c r="E49" s="13">
        <f t="shared" si="1"/>
        <v>5</v>
      </c>
      <c r="F49" s="13">
        <v>7.8118970899999995</v>
      </c>
      <c r="G49" s="13">
        <v>0</v>
      </c>
      <c r="H49" s="13">
        <v>10.2620077</v>
      </c>
      <c r="I49" s="13">
        <v>6.7</v>
      </c>
      <c r="J49" s="13">
        <v>12.684834370000001</v>
      </c>
      <c r="K49" s="13">
        <v>5</v>
      </c>
      <c r="L49" s="13">
        <v>5.6767747499999999</v>
      </c>
      <c r="M49" s="13">
        <v>5</v>
      </c>
      <c r="N49" s="13"/>
      <c r="O49" s="13"/>
      <c r="P49" s="13">
        <v>10.017997380000001</v>
      </c>
      <c r="Q49" s="13">
        <v>8</v>
      </c>
      <c r="R49" s="13"/>
      <c r="S49" s="13"/>
      <c r="T49" s="13"/>
      <c r="U49" s="13"/>
      <c r="V49" s="13"/>
      <c r="W49" s="13"/>
    </row>
    <row r="50" spans="1:23" s="20" customFormat="1" ht="12.75" customHeight="1">
      <c r="A50" s="1206" t="s">
        <v>703</v>
      </c>
      <c r="B50" s="1206" t="s">
        <v>120</v>
      </c>
      <c r="C50" s="1206" t="s">
        <v>704</v>
      </c>
      <c r="D50" s="61">
        <f t="shared" si="0"/>
        <v>643.67736342776004</v>
      </c>
      <c r="E50" s="61">
        <f t="shared" si="1"/>
        <v>574.93398200999991</v>
      </c>
      <c r="F50" s="61">
        <v>517.69622346912206</v>
      </c>
      <c r="G50" s="61">
        <v>477.36399722319999</v>
      </c>
      <c r="H50" s="61">
        <v>509.00378328632189</v>
      </c>
      <c r="I50" s="61">
        <v>492.79132353991997</v>
      </c>
      <c r="J50" s="61">
        <v>564.89720161057198</v>
      </c>
      <c r="K50" s="61">
        <v>484.25480590339998</v>
      </c>
      <c r="L50" s="61">
        <v>643.67736342776004</v>
      </c>
      <c r="M50" s="61">
        <v>574.93398200999991</v>
      </c>
      <c r="N50" s="61"/>
      <c r="O50" s="61"/>
      <c r="P50" s="61">
        <v>571.43036712961816</v>
      </c>
      <c r="Q50" s="61">
        <v>648.27363652222402</v>
      </c>
      <c r="R50" s="61"/>
      <c r="S50" s="61"/>
      <c r="T50" s="61"/>
      <c r="U50" s="61"/>
      <c r="V50" s="61"/>
      <c r="W50" s="61"/>
    </row>
    <row r="51" spans="1:23" s="20" customFormat="1" ht="12.75" customHeight="1">
      <c r="A51" s="580" t="s">
        <v>4486</v>
      </c>
      <c r="B51" s="580" t="s">
        <v>235</v>
      </c>
      <c r="C51" s="580" t="s">
        <v>3497</v>
      </c>
      <c r="D51" s="13">
        <f t="shared" si="0"/>
        <v>316.10404384313694</v>
      </c>
      <c r="E51" s="13">
        <f t="shared" si="1"/>
        <v>539.81864072999986</v>
      </c>
      <c r="F51" s="13">
        <v>318.61385127109293</v>
      </c>
      <c r="G51" s="13">
        <v>424.91774732319999</v>
      </c>
      <c r="H51" s="13">
        <v>339.87109791065791</v>
      </c>
      <c r="I51" s="13">
        <v>459.34458754991994</v>
      </c>
      <c r="J51" s="13">
        <v>279.69272115546198</v>
      </c>
      <c r="K51" s="13">
        <v>459.3115142634</v>
      </c>
      <c r="L51" s="13">
        <v>316.10404384313694</v>
      </c>
      <c r="M51" s="13">
        <v>539.81864072999986</v>
      </c>
      <c r="N51" s="13"/>
      <c r="O51" s="13"/>
      <c r="P51" s="13">
        <v>365.49962257214509</v>
      </c>
      <c r="Q51" s="13">
        <v>582.336038752224</v>
      </c>
      <c r="R51" s="13"/>
      <c r="S51" s="13"/>
      <c r="T51" s="13"/>
      <c r="U51" s="13"/>
      <c r="V51" s="13"/>
      <c r="W51" s="13"/>
    </row>
    <row r="52" spans="1:23" s="20" customFormat="1" ht="12.75" customHeight="1">
      <c r="A52" s="580" t="s">
        <v>4487</v>
      </c>
      <c r="B52" s="580" t="s">
        <v>236</v>
      </c>
      <c r="C52" s="580" t="s">
        <v>3498</v>
      </c>
      <c r="D52" s="13">
        <f t="shared" si="0"/>
        <v>321.83620674462304</v>
      </c>
      <c r="E52" s="13">
        <f t="shared" si="1"/>
        <v>35.115341280000003</v>
      </c>
      <c r="F52" s="13">
        <v>191.19907373802903</v>
      </c>
      <c r="G52" s="13">
        <v>52.446249900000005</v>
      </c>
      <c r="H52" s="13">
        <v>162.585079685664</v>
      </c>
      <c r="I52" s="13">
        <v>33.446735990000001</v>
      </c>
      <c r="J52" s="13">
        <v>279.53707557511001</v>
      </c>
      <c r="K52" s="13">
        <v>24.943291639999998</v>
      </c>
      <c r="L52" s="13">
        <v>321.83620674462304</v>
      </c>
      <c r="M52" s="13">
        <v>35.115341280000003</v>
      </c>
      <c r="N52" s="13"/>
      <c r="O52" s="13"/>
      <c r="P52" s="13">
        <v>197.35821092747301</v>
      </c>
      <c r="Q52" s="13">
        <v>65.937597769999996</v>
      </c>
      <c r="R52" s="13"/>
      <c r="S52" s="13"/>
      <c r="T52" s="13"/>
      <c r="U52" s="13"/>
      <c r="V52" s="13"/>
      <c r="W52" s="13"/>
    </row>
    <row r="53" spans="1:23" s="20" customFormat="1" ht="12.75" customHeight="1">
      <c r="A53" s="580" t="s">
        <v>4488</v>
      </c>
      <c r="B53" s="580" t="s">
        <v>4481</v>
      </c>
      <c r="C53" s="580" t="s">
        <v>4492</v>
      </c>
      <c r="D53" s="13">
        <f t="shared" si="0"/>
        <v>0</v>
      </c>
      <c r="E53" s="13">
        <f t="shared" si="1"/>
        <v>0</v>
      </c>
      <c r="F53" s="13">
        <v>0</v>
      </c>
      <c r="G53" s="13">
        <v>0</v>
      </c>
      <c r="H53" s="13">
        <v>0</v>
      </c>
      <c r="I53" s="13">
        <v>0</v>
      </c>
      <c r="J53" s="13">
        <v>0</v>
      </c>
      <c r="K53" s="13">
        <v>0</v>
      </c>
      <c r="L53" s="13">
        <v>0</v>
      </c>
      <c r="M53" s="13">
        <v>0</v>
      </c>
      <c r="N53" s="13"/>
      <c r="O53" s="13"/>
      <c r="P53" s="13">
        <v>0</v>
      </c>
      <c r="Q53" s="13">
        <v>0</v>
      </c>
      <c r="R53" s="13"/>
      <c r="S53" s="13"/>
      <c r="T53" s="13"/>
      <c r="U53" s="13"/>
      <c r="V53" s="13"/>
      <c r="W53" s="13"/>
    </row>
    <row r="54" spans="1:23" s="20" customFormat="1" ht="12.75" customHeight="1">
      <c r="A54" s="580" t="s">
        <v>4960</v>
      </c>
      <c r="B54" s="580" t="s">
        <v>4482</v>
      </c>
      <c r="C54" s="580" t="s">
        <v>4493</v>
      </c>
      <c r="D54" s="13">
        <f t="shared" si="0"/>
        <v>4.932509389999999</v>
      </c>
      <c r="E54" s="13">
        <f t="shared" si="1"/>
        <v>0</v>
      </c>
      <c r="F54" s="13">
        <v>6.4134372800000001</v>
      </c>
      <c r="G54" s="13">
        <v>0</v>
      </c>
      <c r="H54" s="13">
        <v>4.2128147699999996</v>
      </c>
      <c r="I54" s="13">
        <v>0</v>
      </c>
      <c r="J54" s="13">
        <v>2.4280991699999999</v>
      </c>
      <c r="K54" s="13">
        <v>0</v>
      </c>
      <c r="L54" s="13">
        <v>4.932509389999999</v>
      </c>
      <c r="M54" s="13">
        <v>0</v>
      </c>
      <c r="N54" s="13"/>
      <c r="O54" s="13"/>
      <c r="P54" s="13">
        <v>6.6177090600000001</v>
      </c>
      <c r="Q54" s="13">
        <v>0</v>
      </c>
      <c r="R54" s="13"/>
      <c r="S54" s="13"/>
      <c r="T54" s="13"/>
      <c r="U54" s="13"/>
      <c r="V54" s="13"/>
      <c r="W54" s="13"/>
    </row>
    <row r="55" spans="1:23" s="20" customFormat="1" ht="12.75" customHeight="1">
      <c r="A55" s="580" t="s">
        <v>4490</v>
      </c>
      <c r="B55" s="580" t="s">
        <v>4483</v>
      </c>
      <c r="C55" s="580" t="s">
        <v>4494</v>
      </c>
      <c r="D55" s="13">
        <f t="shared" si="0"/>
        <v>0.80460345</v>
      </c>
      <c r="E55" s="13">
        <f t="shared" si="1"/>
        <v>0</v>
      </c>
      <c r="F55" s="13">
        <v>1.4698611799999999</v>
      </c>
      <c r="G55" s="13">
        <v>0</v>
      </c>
      <c r="H55" s="13">
        <v>2.3347909200000001</v>
      </c>
      <c r="I55" s="13">
        <v>0</v>
      </c>
      <c r="J55" s="13">
        <v>3.23930571</v>
      </c>
      <c r="K55" s="13">
        <v>0</v>
      </c>
      <c r="L55" s="13">
        <v>0.80460345</v>
      </c>
      <c r="M55" s="13">
        <v>0</v>
      </c>
      <c r="N55" s="13"/>
      <c r="O55" s="13"/>
      <c r="P55" s="13">
        <v>1.9548245699999998</v>
      </c>
      <c r="Q55" s="13">
        <v>0</v>
      </c>
      <c r="R55" s="13"/>
      <c r="S55" s="13"/>
      <c r="T55" s="13"/>
      <c r="U55" s="13"/>
      <c r="V55" s="13"/>
      <c r="W55" s="13"/>
    </row>
    <row r="56" spans="1:23" s="20" customFormat="1" ht="12.75" customHeight="1">
      <c r="A56" s="1206" t="s">
        <v>705</v>
      </c>
      <c r="B56" s="1206" t="s">
        <v>121</v>
      </c>
      <c r="C56" s="1206" t="s">
        <v>706</v>
      </c>
      <c r="D56" s="61">
        <f t="shared" si="0"/>
        <v>3306.9313860786961</v>
      </c>
      <c r="E56" s="61">
        <f t="shared" si="1"/>
        <v>2685.4107128343535</v>
      </c>
      <c r="F56" s="61">
        <v>3398.791619640198</v>
      </c>
      <c r="G56" s="61">
        <v>2559.4120941851502</v>
      </c>
      <c r="H56" s="61">
        <v>3259.0111692192008</v>
      </c>
      <c r="I56" s="61">
        <v>2803.5040565980621</v>
      </c>
      <c r="J56" s="61">
        <v>3114.7100152209046</v>
      </c>
      <c r="K56" s="61">
        <v>2541.739484176037</v>
      </c>
      <c r="L56" s="61">
        <v>3306.9313860786961</v>
      </c>
      <c r="M56" s="61">
        <v>2685.4107128343535</v>
      </c>
      <c r="N56" s="61"/>
      <c r="O56" s="61"/>
      <c r="P56" s="61">
        <v>4126.7530903465631</v>
      </c>
      <c r="Q56" s="61">
        <v>2962.276412318336</v>
      </c>
      <c r="R56" s="61"/>
      <c r="S56" s="61"/>
      <c r="T56" s="61"/>
      <c r="U56" s="61"/>
      <c r="V56" s="61"/>
      <c r="W56" s="61"/>
    </row>
    <row r="57" spans="1:23" s="20" customFormat="1" ht="12.75" customHeight="1">
      <c r="A57" s="580" t="s">
        <v>4486</v>
      </c>
      <c r="B57" s="580" t="s">
        <v>235</v>
      </c>
      <c r="C57" s="580" t="s">
        <v>3497</v>
      </c>
      <c r="D57" s="13">
        <f t="shared" si="0"/>
        <v>1609.4900991551099</v>
      </c>
      <c r="E57" s="13">
        <f t="shared" si="1"/>
        <v>2662.6972988943535</v>
      </c>
      <c r="F57" s="13">
        <v>1520.676620959573</v>
      </c>
      <c r="G57" s="13">
        <v>2283.27697537515</v>
      </c>
      <c r="H57" s="13">
        <v>1751.3650017119819</v>
      </c>
      <c r="I57" s="13">
        <v>2578.9785290880623</v>
      </c>
      <c r="J57" s="13">
        <v>1585.3841160475406</v>
      </c>
      <c r="K57" s="13">
        <v>2495.6332514260371</v>
      </c>
      <c r="L57" s="13">
        <v>1609.4900991551099</v>
      </c>
      <c r="M57" s="13">
        <v>2662.6972988943535</v>
      </c>
      <c r="N57" s="13"/>
      <c r="O57" s="13"/>
      <c r="P57" s="13">
        <v>1737.4560317221244</v>
      </c>
      <c r="Q57" s="13">
        <v>2773.4016644583362</v>
      </c>
      <c r="R57" s="13"/>
      <c r="S57" s="13"/>
      <c r="T57" s="13"/>
      <c r="U57" s="13"/>
      <c r="V57" s="13"/>
      <c r="W57" s="13"/>
    </row>
    <row r="58" spans="1:23" s="20" customFormat="1" ht="12.75" customHeight="1">
      <c r="A58" s="580" t="s">
        <v>4487</v>
      </c>
      <c r="B58" s="580" t="s">
        <v>236</v>
      </c>
      <c r="C58" s="580" t="s">
        <v>3498</v>
      </c>
      <c r="D58" s="13">
        <f t="shared" si="0"/>
        <v>1659.1760382735863</v>
      </c>
      <c r="E58" s="13">
        <f t="shared" si="1"/>
        <v>22.713413939999999</v>
      </c>
      <c r="F58" s="13">
        <v>1853.5986656706252</v>
      </c>
      <c r="G58" s="13">
        <v>232.04687880999998</v>
      </c>
      <c r="H58" s="13">
        <v>1483.222814707219</v>
      </c>
      <c r="I58" s="13">
        <v>200.52616750999999</v>
      </c>
      <c r="J58" s="13">
        <v>1506.9197098233642</v>
      </c>
      <c r="K58" s="13">
        <v>21.720623149999998</v>
      </c>
      <c r="L58" s="13">
        <v>1659.1760382735863</v>
      </c>
      <c r="M58" s="13">
        <v>22.713413939999999</v>
      </c>
      <c r="N58" s="13"/>
      <c r="O58" s="13"/>
      <c r="P58" s="13">
        <v>2364.0007815744384</v>
      </c>
      <c r="Q58" s="13">
        <v>188.87474786000001</v>
      </c>
      <c r="R58" s="13"/>
      <c r="S58" s="13"/>
      <c r="T58" s="13"/>
      <c r="U58" s="13"/>
      <c r="V58" s="13"/>
      <c r="W58" s="13"/>
    </row>
    <row r="59" spans="1:23" s="20" customFormat="1" ht="12.75" customHeight="1">
      <c r="A59" s="580" t="s">
        <v>4488</v>
      </c>
      <c r="B59" s="580" t="s">
        <v>4481</v>
      </c>
      <c r="C59" s="580" t="s">
        <v>4492</v>
      </c>
      <c r="D59" s="13">
        <f t="shared" si="0"/>
        <v>0</v>
      </c>
      <c r="E59" s="13">
        <f t="shared" si="1"/>
        <v>0</v>
      </c>
      <c r="F59" s="13">
        <v>0</v>
      </c>
      <c r="G59" s="13">
        <v>0</v>
      </c>
      <c r="H59" s="13">
        <v>0</v>
      </c>
      <c r="I59" s="13">
        <v>0</v>
      </c>
      <c r="J59" s="13">
        <v>0</v>
      </c>
      <c r="K59" s="13">
        <v>0</v>
      </c>
      <c r="L59" s="13">
        <v>0</v>
      </c>
      <c r="M59" s="13">
        <v>0</v>
      </c>
      <c r="N59" s="13"/>
      <c r="O59" s="13"/>
      <c r="P59" s="13">
        <v>0</v>
      </c>
      <c r="Q59" s="13">
        <v>0</v>
      </c>
      <c r="R59" s="13"/>
      <c r="S59" s="13"/>
      <c r="T59" s="13"/>
      <c r="U59" s="13"/>
      <c r="V59" s="13"/>
      <c r="W59" s="13"/>
    </row>
    <row r="60" spans="1:23" s="20" customFormat="1" ht="12.75" customHeight="1">
      <c r="A60" s="580" t="s">
        <v>4960</v>
      </c>
      <c r="B60" s="580" t="s">
        <v>4482</v>
      </c>
      <c r="C60" s="580" t="s">
        <v>4493</v>
      </c>
      <c r="D60" s="13">
        <f t="shared" si="0"/>
        <v>33.032841429999998</v>
      </c>
      <c r="E60" s="13">
        <f t="shared" si="1"/>
        <v>0</v>
      </c>
      <c r="F60" s="13">
        <v>21.304127860000001</v>
      </c>
      <c r="G60" s="13">
        <v>24.088240000000003</v>
      </c>
      <c r="H60" s="13">
        <v>22.221819799999999</v>
      </c>
      <c r="I60" s="13">
        <v>23.999359999999999</v>
      </c>
      <c r="J60" s="13">
        <v>19.942722240000002</v>
      </c>
      <c r="K60" s="13">
        <v>24.385609599999999</v>
      </c>
      <c r="L60" s="13">
        <v>33.032841429999998</v>
      </c>
      <c r="M60" s="13">
        <v>0</v>
      </c>
      <c r="N60" s="13"/>
      <c r="O60" s="13"/>
      <c r="P60" s="13">
        <v>22.534748099999998</v>
      </c>
      <c r="Q60" s="13">
        <v>0</v>
      </c>
      <c r="R60" s="13"/>
      <c r="S60" s="13"/>
      <c r="T60" s="13"/>
      <c r="U60" s="13"/>
      <c r="V60" s="13"/>
      <c r="W60" s="13"/>
    </row>
    <row r="61" spans="1:23" s="20" customFormat="1" ht="12.75" customHeight="1" thickBot="1">
      <c r="A61" s="1207" t="s">
        <v>4490</v>
      </c>
      <c r="B61" s="1207" t="s">
        <v>4483</v>
      </c>
      <c r="C61" s="1207" t="s">
        <v>4494</v>
      </c>
      <c r="D61" s="146">
        <f t="shared" si="0"/>
        <v>5.2324072199999998</v>
      </c>
      <c r="E61" s="146">
        <f t="shared" si="1"/>
        <v>0</v>
      </c>
      <c r="F61" s="146">
        <v>3.2122051500000004</v>
      </c>
      <c r="G61" s="146">
        <v>20</v>
      </c>
      <c r="H61" s="146">
        <v>2.201533</v>
      </c>
      <c r="I61" s="146">
        <v>0</v>
      </c>
      <c r="J61" s="146">
        <v>2.4634671099999998</v>
      </c>
      <c r="K61" s="146">
        <v>0</v>
      </c>
      <c r="L61" s="146">
        <v>5.2324072199999998</v>
      </c>
      <c r="M61" s="146">
        <v>0</v>
      </c>
      <c r="N61" s="146"/>
      <c r="O61" s="146"/>
      <c r="P61" s="146">
        <v>2.7615289499999998</v>
      </c>
      <c r="Q61" s="146">
        <v>0</v>
      </c>
      <c r="R61" s="146"/>
      <c r="S61" s="146"/>
      <c r="T61" s="146"/>
      <c r="U61" s="146"/>
      <c r="V61" s="146"/>
      <c r="W61" s="146"/>
    </row>
    <row r="62" spans="1:23" s="20" customFormat="1" ht="5.0999999999999996" customHeight="1">
      <c r="A62" s="95"/>
      <c r="B62" s="95"/>
      <c r="C62" s="95"/>
      <c r="D62" s="95"/>
      <c r="E62" s="95"/>
      <c r="F62" s="95"/>
      <c r="G62" s="212"/>
      <c r="H62" s="95"/>
      <c r="I62" s="212"/>
      <c r="J62" s="95"/>
      <c r="K62" s="212"/>
      <c r="L62" s="95"/>
      <c r="M62" s="212"/>
      <c r="N62" s="95"/>
      <c r="O62" s="95"/>
      <c r="P62" s="95"/>
      <c r="Q62" s="212"/>
      <c r="R62" s="95"/>
      <c r="S62" s="212"/>
      <c r="T62" s="95"/>
      <c r="U62" s="212"/>
      <c r="V62" s="95"/>
      <c r="W62" s="212"/>
    </row>
    <row r="63" spans="1:23" s="20" customFormat="1" ht="12.75" customHeight="1">
      <c r="A63" s="95" t="s">
        <v>2543</v>
      </c>
      <c r="B63" s="95" t="s">
        <v>2544</v>
      </c>
      <c r="C63" s="95" t="s">
        <v>2545</v>
      </c>
      <c r="D63" s="95"/>
      <c r="E63" s="95"/>
      <c r="F63" s="95"/>
      <c r="G63" s="95"/>
      <c r="H63" s="95"/>
      <c r="I63" s="95"/>
      <c r="J63" s="95"/>
      <c r="K63" s="95"/>
      <c r="L63" s="95"/>
      <c r="M63" s="95"/>
      <c r="N63" s="95"/>
      <c r="O63" s="95"/>
      <c r="P63" s="95"/>
      <c r="Q63" s="95"/>
      <c r="R63" s="95"/>
      <c r="S63" s="95"/>
      <c r="T63" s="95"/>
      <c r="U63" s="95"/>
      <c r="V63" s="95"/>
      <c r="W63" s="95"/>
    </row>
  </sheetData>
  <mergeCells count="15">
    <mergeCell ref="A6:A10"/>
    <mergeCell ref="B6:B10"/>
    <mergeCell ref="C6:C10"/>
    <mergeCell ref="D6:E7"/>
    <mergeCell ref="F6:M6"/>
    <mergeCell ref="L7:M7"/>
    <mergeCell ref="J7:K7"/>
    <mergeCell ref="H7:I7"/>
    <mergeCell ref="F7:G7"/>
    <mergeCell ref="N6:O7"/>
    <mergeCell ref="P6:W6"/>
    <mergeCell ref="P7:Q7"/>
    <mergeCell ref="R7:S7"/>
    <mergeCell ref="T7:U7"/>
    <mergeCell ref="V7:W7"/>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zoomScale="80" zoomScaleNormal="80" workbookViewId="0">
      <pane xSplit="3" ySplit="7" topLeftCell="E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3" width="17.85546875" style="24" customWidth="1"/>
    <col min="14" max="16384" width="9.140625" style="24"/>
  </cols>
  <sheetData>
    <row r="1" spans="1:13" ht="15" customHeight="1">
      <c r="A1" s="49" t="s">
        <v>595</v>
      </c>
      <c r="B1" s="234" t="s">
        <v>202</v>
      </c>
      <c r="C1" s="49" t="s">
        <v>596</v>
      </c>
      <c r="E1" s="337"/>
      <c r="F1" s="337"/>
      <c r="G1" s="337"/>
      <c r="H1" s="337"/>
      <c r="J1" s="337"/>
      <c r="K1" s="337"/>
      <c r="L1" s="337"/>
      <c r="M1" s="337"/>
    </row>
    <row r="2" spans="1:13" ht="5.0999999999999996" customHeight="1">
      <c r="A2" s="49"/>
      <c r="B2" s="49"/>
      <c r="C2" s="49"/>
    </row>
    <row r="3" spans="1:13" s="82" customFormat="1" ht="18.75" customHeight="1">
      <c r="A3" s="86" t="s">
        <v>4978</v>
      </c>
      <c r="B3" s="86" t="s">
        <v>4797</v>
      </c>
      <c r="C3" s="86" t="s">
        <v>4798</v>
      </c>
      <c r="D3" s="846"/>
      <c r="E3" s="846"/>
      <c r="F3" s="846"/>
      <c r="G3" s="846"/>
      <c r="H3" s="846"/>
      <c r="I3" s="846"/>
      <c r="J3" s="846"/>
      <c r="K3" s="846"/>
      <c r="L3" s="846"/>
      <c r="M3" s="846"/>
    </row>
    <row r="4" spans="1:13" s="20" customFormat="1" ht="5.0999999999999996" customHeight="1">
      <c r="A4" s="227"/>
      <c r="B4" s="227"/>
      <c r="C4" s="227"/>
    </row>
    <row r="5" spans="1:13" s="20" customFormat="1" ht="12.75" customHeight="1" thickBot="1">
      <c r="A5" s="54" t="s">
        <v>707</v>
      </c>
      <c r="B5" s="54" t="s">
        <v>707</v>
      </c>
      <c r="C5" s="54" t="s">
        <v>765</v>
      </c>
      <c r="D5" s="847"/>
      <c r="E5" s="847"/>
      <c r="F5" s="847"/>
      <c r="G5" s="847"/>
      <c r="H5" s="847"/>
      <c r="I5" s="847"/>
      <c r="J5" s="847"/>
      <c r="K5" s="847"/>
      <c r="L5" s="847"/>
      <c r="M5" s="847"/>
    </row>
    <row r="6" spans="1:13" s="22" customFormat="1" ht="17.100000000000001" customHeight="1">
      <c r="A6" s="1445"/>
      <c r="B6" s="1471"/>
      <c r="C6" s="1471"/>
      <c r="D6" s="1457">
        <v>2018</v>
      </c>
      <c r="E6" s="1474" t="s">
        <v>3862</v>
      </c>
      <c r="F6" s="1469"/>
      <c r="G6" s="1469"/>
      <c r="H6" s="1470"/>
      <c r="I6" s="1457">
        <v>2019</v>
      </c>
      <c r="J6" s="1474" t="s">
        <v>5516</v>
      </c>
      <c r="K6" s="1469"/>
      <c r="L6" s="1469"/>
      <c r="M6" s="1470"/>
    </row>
    <row r="7" spans="1:13" s="22" customFormat="1" ht="17.100000000000001" customHeight="1" thickBot="1">
      <c r="A7" s="1446"/>
      <c r="B7" s="1473"/>
      <c r="C7" s="1473"/>
      <c r="D7" s="1477"/>
      <c r="E7" s="1209" t="s">
        <v>773</v>
      </c>
      <c r="F7" s="1208" t="s">
        <v>774</v>
      </c>
      <c r="G7" s="1208" t="s">
        <v>775</v>
      </c>
      <c r="H7" s="1208" t="s">
        <v>776</v>
      </c>
      <c r="I7" s="1477"/>
      <c r="J7" s="1209" t="s">
        <v>773</v>
      </c>
      <c r="K7" s="1208" t="s">
        <v>774</v>
      </c>
      <c r="L7" s="1208" t="s">
        <v>775</v>
      </c>
      <c r="M7" s="1208" t="s">
        <v>776</v>
      </c>
    </row>
    <row r="8" spans="1:13" s="22" customFormat="1" ht="5.0999999999999996" customHeight="1">
      <c r="A8" s="1204"/>
      <c r="B8" s="1204"/>
      <c r="C8" s="1204"/>
      <c r="D8" s="222"/>
      <c r="E8" s="222"/>
      <c r="F8" s="222"/>
      <c r="G8" s="222"/>
      <c r="H8" s="222"/>
      <c r="I8" s="222"/>
      <c r="J8" s="222"/>
      <c r="K8" s="222"/>
      <c r="L8" s="222"/>
      <c r="M8" s="222"/>
    </row>
    <row r="9" spans="1:13" s="27" customFormat="1" ht="12.75" customHeight="1">
      <c r="A9" s="515" t="s">
        <v>955</v>
      </c>
      <c r="B9" s="515" t="s">
        <v>203</v>
      </c>
      <c r="C9" s="515" t="s">
        <v>975</v>
      </c>
      <c r="D9" s="61">
        <f>H9</f>
        <v>127232.06638326688</v>
      </c>
      <c r="E9" s="61">
        <v>110102.20829193486</v>
      </c>
      <c r="F9" s="61">
        <v>118926.781264629</v>
      </c>
      <c r="G9" s="61">
        <v>123255.91355780901</v>
      </c>
      <c r="H9" s="61">
        <v>127232.06638326688</v>
      </c>
      <c r="I9" s="61"/>
      <c r="J9" s="61">
        <v>129917.651955425</v>
      </c>
      <c r="K9" s="61"/>
      <c r="L9" s="61"/>
      <c r="M9" s="61"/>
    </row>
    <row r="10" spans="1:13" s="27" customFormat="1" ht="12.75" customHeight="1">
      <c r="A10" s="516" t="s">
        <v>723</v>
      </c>
      <c r="B10" s="516" t="s">
        <v>40</v>
      </c>
      <c r="C10" s="516" t="s">
        <v>724</v>
      </c>
      <c r="D10" s="44"/>
      <c r="E10" s="44"/>
      <c r="F10" s="44"/>
      <c r="G10" s="44"/>
      <c r="H10" s="44"/>
      <c r="I10" s="44"/>
      <c r="J10" s="44"/>
      <c r="K10" s="44"/>
      <c r="L10" s="44"/>
      <c r="M10" s="44"/>
    </row>
    <row r="11" spans="1:13" s="20" customFormat="1" ht="12.75" customHeight="1">
      <c r="A11" s="1206" t="s">
        <v>691</v>
      </c>
      <c r="B11" s="1206" t="s">
        <v>2741</v>
      </c>
      <c r="C11" s="1206" t="s">
        <v>692</v>
      </c>
      <c r="D11" s="61">
        <f t="shared" ref="D11:D74" si="0">H11</f>
        <v>72358.827835467309</v>
      </c>
      <c r="E11" s="61">
        <v>62298.44967278932</v>
      </c>
      <c r="F11" s="61">
        <v>66156.514173764168</v>
      </c>
      <c r="G11" s="61">
        <v>69258.9452881748</v>
      </c>
      <c r="H11" s="61">
        <v>72358.827835467309</v>
      </c>
      <c r="I11" s="61"/>
      <c r="J11" s="61">
        <v>73995.928194154694</v>
      </c>
      <c r="K11" s="61"/>
      <c r="L11" s="61"/>
      <c r="M11" s="61"/>
    </row>
    <row r="12" spans="1:13" s="27" customFormat="1" ht="12.75" customHeight="1">
      <c r="A12" s="580" t="s">
        <v>4505</v>
      </c>
      <c r="B12" s="580" t="s">
        <v>204</v>
      </c>
      <c r="C12" s="580" t="s">
        <v>977</v>
      </c>
      <c r="D12" s="13">
        <f t="shared" si="0"/>
        <v>9408.6773390199978</v>
      </c>
      <c r="E12" s="13">
        <v>8210.7399816378274</v>
      </c>
      <c r="F12" s="13">
        <v>8562.8554754180186</v>
      </c>
      <c r="G12" s="13">
        <v>9072.4256651768719</v>
      </c>
      <c r="H12" s="13">
        <v>9408.6773390199978</v>
      </c>
      <c r="I12" s="13"/>
      <c r="J12" s="13">
        <v>9203.1722339692988</v>
      </c>
      <c r="K12" s="13"/>
      <c r="L12" s="13"/>
      <c r="M12" s="13"/>
    </row>
    <row r="13" spans="1:13" s="27" customFormat="1" ht="25.5">
      <c r="A13" s="580" t="s">
        <v>4506</v>
      </c>
      <c r="B13" s="580" t="s">
        <v>4501</v>
      </c>
      <c r="C13" s="580" t="s">
        <v>4510</v>
      </c>
      <c r="D13" s="13">
        <f t="shared" si="0"/>
        <v>2811.0989374603937</v>
      </c>
      <c r="E13" s="13">
        <v>2162.3576035052783</v>
      </c>
      <c r="F13" s="13">
        <v>2818.4913398257509</v>
      </c>
      <c r="G13" s="13">
        <v>2843.9362990825625</v>
      </c>
      <c r="H13" s="13">
        <v>2811.0989374603937</v>
      </c>
      <c r="I13" s="13"/>
      <c r="J13" s="13">
        <v>2938.505462440532</v>
      </c>
      <c r="K13" s="13"/>
      <c r="L13" s="13"/>
      <c r="M13" s="13"/>
    </row>
    <row r="14" spans="1:13" s="27" customFormat="1" ht="12.75" customHeight="1">
      <c r="A14" s="580" t="s">
        <v>4507</v>
      </c>
      <c r="B14" s="580" t="s">
        <v>4502</v>
      </c>
      <c r="C14" s="580" t="s">
        <v>981</v>
      </c>
      <c r="D14" s="13">
        <f t="shared" si="0"/>
        <v>24467.758041184832</v>
      </c>
      <c r="E14" s="13">
        <v>23417.60847016373</v>
      </c>
      <c r="F14" s="13">
        <v>24309.018816378197</v>
      </c>
      <c r="G14" s="13">
        <v>24056.871008986363</v>
      </c>
      <c r="H14" s="13">
        <v>24467.758041184832</v>
      </c>
      <c r="I14" s="13"/>
      <c r="J14" s="13">
        <v>25270.644870204669</v>
      </c>
      <c r="K14" s="13"/>
      <c r="L14" s="13"/>
      <c r="M14" s="13"/>
    </row>
    <row r="15" spans="1:13" s="27" customFormat="1" ht="12.75" customHeight="1">
      <c r="A15" s="580" t="s">
        <v>732</v>
      </c>
      <c r="B15" s="580" t="s">
        <v>42</v>
      </c>
      <c r="C15" s="580" t="s">
        <v>733</v>
      </c>
      <c r="D15" s="13">
        <f t="shared" si="0"/>
        <v>9188.3690552551416</v>
      </c>
      <c r="E15" s="13">
        <v>6679.5685824400834</v>
      </c>
      <c r="F15" s="13">
        <v>7249.1388910790874</v>
      </c>
      <c r="G15" s="13">
        <v>8399.8395556146261</v>
      </c>
      <c r="H15" s="13">
        <v>9188.3690552551416</v>
      </c>
      <c r="I15" s="13"/>
      <c r="J15" s="13">
        <v>9738.7226696621547</v>
      </c>
      <c r="K15" s="13"/>
      <c r="L15" s="13"/>
      <c r="M15" s="13"/>
    </row>
    <row r="16" spans="1:13" s="27" customFormat="1" ht="12.75" customHeight="1">
      <c r="A16" s="580" t="s">
        <v>207</v>
      </c>
      <c r="B16" s="580" t="s">
        <v>207</v>
      </c>
      <c r="C16" s="580" t="s">
        <v>987</v>
      </c>
      <c r="D16" s="13">
        <f t="shared" si="0"/>
        <v>7687.8534567913784</v>
      </c>
      <c r="E16" s="13">
        <v>6698.826270504911</v>
      </c>
      <c r="F16" s="13">
        <v>6865.6480129607589</v>
      </c>
      <c r="G16" s="13">
        <v>7105.7221525465156</v>
      </c>
      <c r="H16" s="13">
        <v>7687.8534567913784</v>
      </c>
      <c r="I16" s="13"/>
      <c r="J16" s="13">
        <v>7809.8701842899936</v>
      </c>
      <c r="K16" s="13"/>
      <c r="L16" s="13"/>
      <c r="M16" s="13"/>
    </row>
    <row r="17" spans="1:13" s="27" customFormat="1" ht="12.75" customHeight="1">
      <c r="A17" s="580" t="s">
        <v>4508</v>
      </c>
      <c r="B17" s="580" t="s">
        <v>4503</v>
      </c>
      <c r="C17" s="580" t="s">
        <v>4511</v>
      </c>
      <c r="D17" s="13">
        <f t="shared" si="0"/>
        <v>5039.0665291198247</v>
      </c>
      <c r="E17" s="13">
        <v>3932.2636924307722</v>
      </c>
      <c r="F17" s="13">
        <v>4213.5543289685174</v>
      </c>
      <c r="G17" s="13">
        <v>4694.7351866052495</v>
      </c>
      <c r="H17" s="13">
        <v>5039.0665291198247</v>
      </c>
      <c r="I17" s="13"/>
      <c r="J17" s="13">
        <v>5015.4250595584444</v>
      </c>
      <c r="K17" s="13"/>
      <c r="L17" s="13"/>
      <c r="M17" s="13"/>
    </row>
    <row r="18" spans="1:13" s="27" customFormat="1" ht="12.75" customHeight="1">
      <c r="A18" s="580" t="s">
        <v>4509</v>
      </c>
      <c r="B18" s="580" t="s">
        <v>4504</v>
      </c>
      <c r="C18" s="580" t="s">
        <v>4512</v>
      </c>
      <c r="D18" s="13">
        <f t="shared" si="0"/>
        <v>13756.004476635731</v>
      </c>
      <c r="E18" s="13">
        <v>11197.085072106671</v>
      </c>
      <c r="F18" s="13">
        <v>12137.807309133821</v>
      </c>
      <c r="G18" s="13">
        <v>13085.415420162644</v>
      </c>
      <c r="H18" s="13">
        <v>13756.004476635731</v>
      </c>
      <c r="I18" s="13"/>
      <c r="J18" s="13">
        <v>14019.587714029636</v>
      </c>
      <c r="K18" s="13"/>
      <c r="L18" s="13"/>
      <c r="M18" s="13"/>
    </row>
    <row r="19" spans="1:13" s="27" customFormat="1" ht="12.75" customHeight="1">
      <c r="A19" s="1206" t="s">
        <v>693</v>
      </c>
      <c r="B19" s="1206" t="s">
        <v>116</v>
      </c>
      <c r="C19" s="1206" t="s">
        <v>694</v>
      </c>
      <c r="D19" s="61">
        <f t="shared" si="0"/>
        <v>4174.1212132427572</v>
      </c>
      <c r="E19" s="61">
        <v>3684.8111632363698</v>
      </c>
      <c r="F19" s="61">
        <v>3984.4800305176159</v>
      </c>
      <c r="G19" s="61">
        <v>4069.95247907562</v>
      </c>
      <c r="H19" s="61">
        <v>4174.1212132427572</v>
      </c>
      <c r="I19" s="61"/>
      <c r="J19" s="61">
        <v>4229.3009763800355</v>
      </c>
      <c r="K19" s="61"/>
      <c r="L19" s="61"/>
      <c r="M19" s="61"/>
    </row>
    <row r="20" spans="1:13" s="27" customFormat="1" ht="12.75" customHeight="1">
      <c r="A20" s="580" t="s">
        <v>4505</v>
      </c>
      <c r="B20" s="580" t="s">
        <v>204</v>
      </c>
      <c r="C20" s="580" t="s">
        <v>977</v>
      </c>
      <c r="D20" s="13">
        <f t="shared" si="0"/>
        <v>259.47744535200002</v>
      </c>
      <c r="E20" s="13">
        <v>203.06731807634986</v>
      </c>
      <c r="F20" s="13">
        <v>235.97332983951773</v>
      </c>
      <c r="G20" s="13">
        <v>243.45110096944683</v>
      </c>
      <c r="H20" s="13">
        <v>259.47744535200002</v>
      </c>
      <c r="I20" s="13"/>
      <c r="J20" s="13">
        <v>291.26547843182556</v>
      </c>
      <c r="K20" s="13"/>
      <c r="L20" s="13"/>
      <c r="M20" s="13"/>
    </row>
    <row r="21" spans="1:13" s="27" customFormat="1" ht="25.5">
      <c r="A21" s="580" t="s">
        <v>4506</v>
      </c>
      <c r="B21" s="580" t="s">
        <v>4501</v>
      </c>
      <c r="C21" s="580" t="s">
        <v>4510</v>
      </c>
      <c r="D21" s="13">
        <f t="shared" si="0"/>
        <v>1558.4567110941632</v>
      </c>
      <c r="E21" s="13">
        <v>1530.851433120044</v>
      </c>
      <c r="F21" s="13">
        <v>1651.527030918317</v>
      </c>
      <c r="G21" s="13">
        <v>1594.7587355543571</v>
      </c>
      <c r="H21" s="13">
        <v>1558.4567110941632</v>
      </c>
      <c r="I21" s="13"/>
      <c r="J21" s="13">
        <v>1617.3524167644418</v>
      </c>
      <c r="K21" s="13"/>
      <c r="L21" s="13"/>
      <c r="M21" s="13"/>
    </row>
    <row r="22" spans="1:13" s="27" customFormat="1" ht="12.75" customHeight="1">
      <c r="A22" s="580" t="s">
        <v>4507</v>
      </c>
      <c r="B22" s="580" t="s">
        <v>4502</v>
      </c>
      <c r="C22" s="580" t="s">
        <v>981</v>
      </c>
      <c r="D22" s="13">
        <f t="shared" si="0"/>
        <v>921.8688809021902</v>
      </c>
      <c r="E22" s="13">
        <v>864.89334401286237</v>
      </c>
      <c r="F22" s="13">
        <v>900.04222718213771</v>
      </c>
      <c r="G22" s="13">
        <v>894.32315978889676</v>
      </c>
      <c r="H22" s="13">
        <v>921.8688809021902</v>
      </c>
      <c r="I22" s="13"/>
      <c r="J22" s="13">
        <v>890.04068308890498</v>
      </c>
      <c r="K22" s="13"/>
      <c r="L22" s="13"/>
      <c r="M22" s="13"/>
    </row>
    <row r="23" spans="1:13" s="27" customFormat="1" ht="12.75" customHeight="1">
      <c r="A23" s="580" t="s">
        <v>732</v>
      </c>
      <c r="B23" s="580" t="s">
        <v>42</v>
      </c>
      <c r="C23" s="580" t="s">
        <v>733</v>
      </c>
      <c r="D23" s="13">
        <f t="shared" si="0"/>
        <v>204.37753492249999</v>
      </c>
      <c r="E23" s="13">
        <v>117.44720247617499</v>
      </c>
      <c r="F23" s="13">
        <v>162.79075749819998</v>
      </c>
      <c r="G23" s="13">
        <v>197.65904239460102</v>
      </c>
      <c r="H23" s="13">
        <v>204.37753492249999</v>
      </c>
      <c r="I23" s="13"/>
      <c r="J23" s="13">
        <v>217.35399848704961</v>
      </c>
      <c r="K23" s="13"/>
      <c r="L23" s="13"/>
      <c r="M23" s="13"/>
    </row>
    <row r="24" spans="1:13" s="27" customFormat="1" ht="12.75" customHeight="1">
      <c r="A24" s="580" t="s">
        <v>207</v>
      </c>
      <c r="B24" s="580" t="s">
        <v>207</v>
      </c>
      <c r="C24" s="580" t="s">
        <v>987</v>
      </c>
      <c r="D24" s="13">
        <f t="shared" si="0"/>
        <v>144.77898361250001</v>
      </c>
      <c r="E24" s="13">
        <v>133.69966737399997</v>
      </c>
      <c r="F24" s="13">
        <v>134.00029602640001</v>
      </c>
      <c r="G24" s="13">
        <v>134.372615551975</v>
      </c>
      <c r="H24" s="13">
        <v>144.77898361250001</v>
      </c>
      <c r="I24" s="13"/>
      <c r="J24" s="13">
        <v>148.12443635968469</v>
      </c>
      <c r="K24" s="13"/>
      <c r="L24" s="13"/>
      <c r="M24" s="13"/>
    </row>
    <row r="25" spans="1:13" s="27" customFormat="1" ht="12.75" customHeight="1">
      <c r="A25" s="580" t="s">
        <v>4508</v>
      </c>
      <c r="B25" s="580" t="s">
        <v>4503</v>
      </c>
      <c r="C25" s="580" t="s">
        <v>4511</v>
      </c>
      <c r="D25" s="13">
        <f t="shared" si="0"/>
        <v>820.39718882326611</v>
      </c>
      <c r="E25" s="13">
        <v>605.84141303779768</v>
      </c>
      <c r="F25" s="13">
        <v>651.5245210650794</v>
      </c>
      <c r="G25" s="13">
        <v>750.07351684520927</v>
      </c>
      <c r="H25" s="13">
        <v>820.39718882326611</v>
      </c>
      <c r="I25" s="13"/>
      <c r="J25" s="13">
        <v>802.89324827645476</v>
      </c>
      <c r="K25" s="13"/>
      <c r="L25" s="13"/>
      <c r="M25" s="13"/>
    </row>
    <row r="26" spans="1:13" s="27" customFormat="1" ht="12.75" customHeight="1">
      <c r="A26" s="580" t="s">
        <v>4509</v>
      </c>
      <c r="B26" s="580" t="s">
        <v>4504</v>
      </c>
      <c r="C26" s="580" t="s">
        <v>4512</v>
      </c>
      <c r="D26" s="13">
        <f t="shared" si="0"/>
        <v>264.76446853613805</v>
      </c>
      <c r="E26" s="13">
        <v>229.01078513914521</v>
      </c>
      <c r="F26" s="13">
        <v>248.62186798796387</v>
      </c>
      <c r="G26" s="13">
        <v>255.31430797112898</v>
      </c>
      <c r="H26" s="13">
        <v>264.76446853613805</v>
      </c>
      <c r="I26" s="13"/>
      <c r="J26" s="13">
        <v>262.27071497167424</v>
      </c>
      <c r="K26" s="13"/>
      <c r="L26" s="13"/>
      <c r="M26" s="13"/>
    </row>
    <row r="27" spans="1:13" s="20" customFormat="1" ht="12.75" customHeight="1">
      <c r="A27" s="1206" t="s">
        <v>695</v>
      </c>
      <c r="B27" s="1206" t="s">
        <v>117</v>
      </c>
      <c r="C27" s="1206" t="s">
        <v>696</v>
      </c>
      <c r="D27" s="61">
        <f t="shared" si="0"/>
        <v>11807.63240084575</v>
      </c>
      <c r="E27" s="61">
        <v>10375.907408516099</v>
      </c>
      <c r="F27" s="61">
        <v>11477.2149488061</v>
      </c>
      <c r="G27" s="61">
        <v>11825.4654202945</v>
      </c>
      <c r="H27" s="61">
        <v>11807.63240084575</v>
      </c>
      <c r="I27" s="61"/>
      <c r="J27" s="61">
        <v>11956.565979233039</v>
      </c>
      <c r="K27" s="61"/>
      <c r="L27" s="61"/>
      <c r="M27" s="61"/>
    </row>
    <row r="28" spans="1:13" s="27" customFormat="1" ht="12.75" customHeight="1">
      <c r="A28" s="580" t="s">
        <v>4505</v>
      </c>
      <c r="B28" s="580" t="s">
        <v>204</v>
      </c>
      <c r="C28" s="580" t="s">
        <v>977</v>
      </c>
      <c r="D28" s="13">
        <f t="shared" si="0"/>
        <v>465.9634678635</v>
      </c>
      <c r="E28" s="13">
        <v>352.90927660962495</v>
      </c>
      <c r="F28" s="13">
        <v>423.5551882666</v>
      </c>
      <c r="G28" s="13">
        <v>469.50333150655996</v>
      </c>
      <c r="H28" s="13">
        <v>465.9634678635</v>
      </c>
      <c r="I28" s="13"/>
      <c r="J28" s="13">
        <v>463.56514492637933</v>
      </c>
      <c r="K28" s="13"/>
      <c r="L28" s="13"/>
      <c r="M28" s="13"/>
    </row>
    <row r="29" spans="1:13" s="27" customFormat="1" ht="25.5">
      <c r="A29" s="580" t="s">
        <v>4506</v>
      </c>
      <c r="B29" s="580" t="s">
        <v>4501</v>
      </c>
      <c r="C29" s="580" t="s">
        <v>4510</v>
      </c>
      <c r="D29" s="13">
        <f t="shared" si="0"/>
        <v>5066.0295492133218</v>
      </c>
      <c r="E29" s="13">
        <v>4585.004464301076</v>
      </c>
      <c r="F29" s="13">
        <v>5217.7706887574122</v>
      </c>
      <c r="G29" s="13">
        <v>5175.7762953136553</v>
      </c>
      <c r="H29" s="13">
        <v>5066.0295492133218</v>
      </c>
      <c r="I29" s="13"/>
      <c r="J29" s="13">
        <v>5303.2823335572757</v>
      </c>
      <c r="K29" s="13"/>
      <c r="L29" s="13"/>
      <c r="M29" s="13"/>
    </row>
    <row r="30" spans="1:13" s="27" customFormat="1" ht="12.75" customHeight="1">
      <c r="A30" s="580" t="s">
        <v>4507</v>
      </c>
      <c r="B30" s="580" t="s">
        <v>4502</v>
      </c>
      <c r="C30" s="580" t="s">
        <v>981</v>
      </c>
      <c r="D30" s="13">
        <f t="shared" si="0"/>
        <v>2319.0353101333703</v>
      </c>
      <c r="E30" s="13">
        <v>2162.3214550345774</v>
      </c>
      <c r="F30" s="13">
        <v>2294.6747838774686</v>
      </c>
      <c r="G30" s="13">
        <v>2346.0555622476963</v>
      </c>
      <c r="H30" s="13">
        <v>2319.0353101333703</v>
      </c>
      <c r="I30" s="13"/>
      <c r="J30" s="13">
        <v>2278.5104190735415</v>
      </c>
      <c r="K30" s="13"/>
      <c r="L30" s="13"/>
      <c r="M30" s="13"/>
    </row>
    <row r="31" spans="1:13" s="27" customFormat="1" ht="12.75" customHeight="1">
      <c r="A31" s="580" t="s">
        <v>732</v>
      </c>
      <c r="B31" s="580" t="s">
        <v>42</v>
      </c>
      <c r="C31" s="580" t="s">
        <v>733</v>
      </c>
      <c r="D31" s="13">
        <f t="shared" si="0"/>
        <v>368.92646634861347</v>
      </c>
      <c r="E31" s="13">
        <v>316.10251236876019</v>
      </c>
      <c r="F31" s="13">
        <v>351.24616093125627</v>
      </c>
      <c r="G31" s="13">
        <v>364.53612857310571</v>
      </c>
      <c r="H31" s="13">
        <v>368.92646634861347</v>
      </c>
      <c r="I31" s="13"/>
      <c r="J31" s="13">
        <v>351.66154075568448</v>
      </c>
      <c r="K31" s="13"/>
      <c r="L31" s="13"/>
      <c r="M31" s="13"/>
    </row>
    <row r="32" spans="1:13" s="27" customFormat="1" ht="12.75" customHeight="1">
      <c r="A32" s="580" t="s">
        <v>207</v>
      </c>
      <c r="B32" s="580" t="s">
        <v>207</v>
      </c>
      <c r="C32" s="580" t="s">
        <v>987</v>
      </c>
      <c r="D32" s="13">
        <f t="shared" si="0"/>
        <v>775.25465061950013</v>
      </c>
      <c r="E32" s="13">
        <v>673.49049854208113</v>
      </c>
      <c r="F32" s="13">
        <v>704.712874315352</v>
      </c>
      <c r="G32" s="13">
        <v>769.51264858524394</v>
      </c>
      <c r="H32" s="13">
        <v>775.25465061950013</v>
      </c>
      <c r="I32" s="13"/>
      <c r="J32" s="13">
        <v>786.12325676560693</v>
      </c>
      <c r="K32" s="13"/>
      <c r="L32" s="13"/>
      <c r="M32" s="13"/>
    </row>
    <row r="33" spans="1:13" s="27" customFormat="1" ht="12.75" customHeight="1">
      <c r="A33" s="580" t="s">
        <v>4508</v>
      </c>
      <c r="B33" s="580" t="s">
        <v>4503</v>
      </c>
      <c r="C33" s="580" t="s">
        <v>4511</v>
      </c>
      <c r="D33" s="13">
        <f t="shared" si="0"/>
        <v>1971.3871295169979</v>
      </c>
      <c r="E33" s="13">
        <v>1549.2980313030191</v>
      </c>
      <c r="F33" s="13">
        <v>1692.7469738698144</v>
      </c>
      <c r="G33" s="13">
        <v>1887.3977300458816</v>
      </c>
      <c r="H33" s="13">
        <v>1971.3871295169979</v>
      </c>
      <c r="I33" s="13"/>
      <c r="J33" s="13">
        <v>1918.414036693242</v>
      </c>
      <c r="K33" s="13"/>
      <c r="L33" s="13"/>
      <c r="M33" s="13"/>
    </row>
    <row r="34" spans="1:13" s="27" customFormat="1" ht="12.75" customHeight="1">
      <c r="A34" s="580" t="s">
        <v>4509</v>
      </c>
      <c r="B34" s="580" t="s">
        <v>4504</v>
      </c>
      <c r="C34" s="580" t="s">
        <v>4512</v>
      </c>
      <c r="D34" s="13">
        <f t="shared" si="0"/>
        <v>841.03582715044809</v>
      </c>
      <c r="E34" s="13">
        <v>736.78117035699654</v>
      </c>
      <c r="F34" s="13">
        <v>792.50827878816995</v>
      </c>
      <c r="G34" s="13">
        <v>812.68372402240595</v>
      </c>
      <c r="H34" s="13">
        <v>841.03582715044809</v>
      </c>
      <c r="I34" s="13"/>
      <c r="J34" s="13">
        <v>855.00924746130943</v>
      </c>
      <c r="K34" s="13"/>
      <c r="L34" s="13"/>
      <c r="M34" s="13"/>
    </row>
    <row r="35" spans="1:13" s="20" customFormat="1" ht="12.75" customHeight="1">
      <c r="A35" s="1206" t="s">
        <v>697</v>
      </c>
      <c r="B35" s="1206" t="s">
        <v>118</v>
      </c>
      <c r="C35" s="1206" t="s">
        <v>698</v>
      </c>
      <c r="D35" s="61">
        <f t="shared" si="0"/>
        <v>7206.1180008831525</v>
      </c>
      <c r="E35" s="61">
        <v>6305.3061947530769</v>
      </c>
      <c r="F35" s="61">
        <v>7072.1580489091903</v>
      </c>
      <c r="G35" s="61">
        <v>7159.1800750510201</v>
      </c>
      <c r="H35" s="61">
        <v>7206.1180008831525</v>
      </c>
      <c r="I35" s="61"/>
      <c r="J35" s="61">
        <v>7284.9484863753905</v>
      </c>
      <c r="K35" s="61"/>
      <c r="L35" s="61"/>
      <c r="M35" s="61"/>
    </row>
    <row r="36" spans="1:13" s="27" customFormat="1" ht="12.75" customHeight="1">
      <c r="A36" s="580" t="s">
        <v>4505</v>
      </c>
      <c r="B36" s="580" t="s">
        <v>204</v>
      </c>
      <c r="C36" s="580" t="s">
        <v>977</v>
      </c>
      <c r="D36" s="13">
        <f t="shared" si="0"/>
        <v>156.53155660169355</v>
      </c>
      <c r="E36" s="13">
        <v>143.40782145599354</v>
      </c>
      <c r="F36" s="13">
        <v>176.72733180919354</v>
      </c>
      <c r="G36" s="13">
        <v>172.51303384094754</v>
      </c>
      <c r="H36" s="13">
        <v>156.53155660169355</v>
      </c>
      <c r="I36" s="13"/>
      <c r="J36" s="13">
        <v>146.72987357985002</v>
      </c>
      <c r="K36" s="13"/>
      <c r="L36" s="13"/>
      <c r="M36" s="13"/>
    </row>
    <row r="37" spans="1:13" s="27" customFormat="1" ht="25.5">
      <c r="A37" s="580" t="s">
        <v>4506</v>
      </c>
      <c r="B37" s="580" t="s">
        <v>4501</v>
      </c>
      <c r="C37" s="580" t="s">
        <v>4510</v>
      </c>
      <c r="D37" s="13">
        <f t="shared" si="0"/>
        <v>3015.1705975614218</v>
      </c>
      <c r="E37" s="13">
        <v>2667.8718619477422</v>
      </c>
      <c r="F37" s="13">
        <v>3104.2455015673577</v>
      </c>
      <c r="G37" s="13">
        <v>3097.7936965235253</v>
      </c>
      <c r="H37" s="13">
        <v>3015.1705975614218</v>
      </c>
      <c r="I37" s="13"/>
      <c r="J37" s="13">
        <v>3078.405584149742</v>
      </c>
      <c r="K37" s="13"/>
      <c r="L37" s="13"/>
      <c r="M37" s="13"/>
    </row>
    <row r="38" spans="1:13" s="27" customFormat="1" ht="12.75" customHeight="1">
      <c r="A38" s="580" t="s">
        <v>4507</v>
      </c>
      <c r="B38" s="580" t="s">
        <v>4502</v>
      </c>
      <c r="C38" s="580" t="s">
        <v>981</v>
      </c>
      <c r="D38" s="13">
        <f t="shared" si="0"/>
        <v>1327.609264720636</v>
      </c>
      <c r="E38" s="13">
        <v>1160.8071809786002</v>
      </c>
      <c r="F38" s="13">
        <v>1297.3631712487038</v>
      </c>
      <c r="G38" s="13">
        <v>1285.8388297828214</v>
      </c>
      <c r="H38" s="13">
        <v>1327.609264720636</v>
      </c>
      <c r="I38" s="13"/>
      <c r="J38" s="13">
        <v>1348.5831997295304</v>
      </c>
      <c r="K38" s="13"/>
      <c r="L38" s="13"/>
      <c r="M38" s="13"/>
    </row>
    <row r="39" spans="1:13" s="27" customFormat="1" ht="12.75" customHeight="1">
      <c r="A39" s="580" t="s">
        <v>732</v>
      </c>
      <c r="B39" s="580" t="s">
        <v>42</v>
      </c>
      <c r="C39" s="580" t="s">
        <v>733</v>
      </c>
      <c r="D39" s="13">
        <f t="shared" si="0"/>
        <v>277.07734883899997</v>
      </c>
      <c r="E39" s="13">
        <v>218.62876465452504</v>
      </c>
      <c r="F39" s="13">
        <v>265.18081067760005</v>
      </c>
      <c r="G39" s="13">
        <v>280.87102097867501</v>
      </c>
      <c r="H39" s="13">
        <v>277.07734883899997</v>
      </c>
      <c r="I39" s="13"/>
      <c r="J39" s="13">
        <v>276.85753842908821</v>
      </c>
      <c r="K39" s="13"/>
      <c r="L39" s="13"/>
      <c r="M39" s="13"/>
    </row>
    <row r="40" spans="1:13" s="27" customFormat="1" ht="12.75" customHeight="1">
      <c r="A40" s="580" t="s">
        <v>207</v>
      </c>
      <c r="B40" s="580" t="s">
        <v>207</v>
      </c>
      <c r="C40" s="580" t="s">
        <v>987</v>
      </c>
      <c r="D40" s="13">
        <f t="shared" si="0"/>
        <v>663.93292255106849</v>
      </c>
      <c r="E40" s="13">
        <v>591.58970404381432</v>
      </c>
      <c r="F40" s="13">
        <v>622.08672312175543</v>
      </c>
      <c r="G40" s="13">
        <v>645.46672114736168</v>
      </c>
      <c r="H40" s="13">
        <v>663.93292255106849</v>
      </c>
      <c r="I40" s="13"/>
      <c r="J40" s="13">
        <v>686.52906107535307</v>
      </c>
      <c r="K40" s="13"/>
      <c r="L40" s="13"/>
      <c r="M40" s="13"/>
    </row>
    <row r="41" spans="1:13" s="27" customFormat="1" ht="12.75" customHeight="1">
      <c r="A41" s="580" t="s">
        <v>4508</v>
      </c>
      <c r="B41" s="580" t="s">
        <v>4503</v>
      </c>
      <c r="C41" s="580" t="s">
        <v>4511</v>
      </c>
      <c r="D41" s="13">
        <f t="shared" si="0"/>
        <v>1289.675874558003</v>
      </c>
      <c r="E41" s="13">
        <v>1049.8542470970685</v>
      </c>
      <c r="F41" s="13">
        <v>1142.1222862404184</v>
      </c>
      <c r="G41" s="13">
        <v>1223.5867464186661</v>
      </c>
      <c r="H41" s="13">
        <v>1289.675874558003</v>
      </c>
      <c r="I41" s="13"/>
      <c r="J41" s="13">
        <v>1277.3790106956278</v>
      </c>
      <c r="K41" s="13"/>
      <c r="L41" s="13"/>
      <c r="M41" s="13"/>
    </row>
    <row r="42" spans="1:13" s="27" customFormat="1" ht="12.75" customHeight="1">
      <c r="A42" s="580" t="s">
        <v>4509</v>
      </c>
      <c r="B42" s="580" t="s">
        <v>4504</v>
      </c>
      <c r="C42" s="580" t="s">
        <v>4512</v>
      </c>
      <c r="D42" s="13">
        <f t="shared" si="0"/>
        <v>476.1204360513301</v>
      </c>
      <c r="E42" s="13">
        <v>473.1466145753318</v>
      </c>
      <c r="F42" s="13">
        <v>464.43222424415558</v>
      </c>
      <c r="G42" s="13">
        <v>453.11002635901809</v>
      </c>
      <c r="H42" s="13">
        <v>476.1204360513301</v>
      </c>
      <c r="I42" s="13"/>
      <c r="J42" s="13">
        <v>470.46421871619947</v>
      </c>
      <c r="K42" s="13"/>
      <c r="L42" s="13"/>
      <c r="M42" s="13"/>
    </row>
    <row r="43" spans="1:13" s="20" customFormat="1" ht="12.75" customHeight="1">
      <c r="A43" s="1206" t="s">
        <v>699</v>
      </c>
      <c r="B43" s="1206" t="s">
        <v>119</v>
      </c>
      <c r="C43" s="1206" t="s">
        <v>700</v>
      </c>
      <c r="D43" s="61">
        <f t="shared" si="0"/>
        <v>3621.6358549277238</v>
      </c>
      <c r="E43" s="61">
        <v>3043.9712925997092</v>
      </c>
      <c r="F43" s="61">
        <v>3479.2968014497401</v>
      </c>
      <c r="G43" s="61">
        <v>3581.7504807993</v>
      </c>
      <c r="H43" s="61">
        <v>3621.6358549277238</v>
      </c>
      <c r="I43" s="61"/>
      <c r="J43" s="61">
        <v>3654.2580747194575</v>
      </c>
      <c r="K43" s="61"/>
      <c r="L43" s="61"/>
      <c r="M43" s="61"/>
    </row>
    <row r="44" spans="1:13" s="27" customFormat="1" ht="12.75" customHeight="1">
      <c r="A44" s="580" t="s">
        <v>4505</v>
      </c>
      <c r="B44" s="580" t="s">
        <v>204</v>
      </c>
      <c r="C44" s="580" t="s">
        <v>977</v>
      </c>
      <c r="D44" s="13">
        <f t="shared" si="0"/>
        <v>79.763033190425531</v>
      </c>
      <c r="E44" s="13">
        <v>55.163866606595754</v>
      </c>
      <c r="F44" s="13">
        <v>83.551475741234043</v>
      </c>
      <c r="G44" s="13">
        <v>86.222127790425532</v>
      </c>
      <c r="H44" s="13">
        <v>79.763033190425531</v>
      </c>
      <c r="I44" s="13"/>
      <c r="J44" s="13">
        <v>85.356760028818513</v>
      </c>
      <c r="K44" s="13"/>
      <c r="L44" s="13"/>
      <c r="M44" s="13"/>
    </row>
    <row r="45" spans="1:13" s="27" customFormat="1" ht="25.5">
      <c r="A45" s="580" t="s">
        <v>4506</v>
      </c>
      <c r="B45" s="580" t="s">
        <v>4501</v>
      </c>
      <c r="C45" s="580" t="s">
        <v>4510</v>
      </c>
      <c r="D45" s="13">
        <f t="shared" si="0"/>
        <v>2124.896212506188</v>
      </c>
      <c r="E45" s="13">
        <v>1894.776228103761</v>
      </c>
      <c r="F45" s="13">
        <v>2180.7726024729391</v>
      </c>
      <c r="G45" s="13">
        <v>2176.4599311145766</v>
      </c>
      <c r="H45" s="13">
        <v>2124.896212506188</v>
      </c>
      <c r="I45" s="13"/>
      <c r="J45" s="13">
        <v>2157.2658964099801</v>
      </c>
      <c r="K45" s="13"/>
      <c r="L45" s="13"/>
      <c r="M45" s="13"/>
    </row>
    <row r="46" spans="1:13" s="27" customFormat="1" ht="12.75" customHeight="1">
      <c r="A46" s="580" t="s">
        <v>4507</v>
      </c>
      <c r="B46" s="580" t="s">
        <v>4502</v>
      </c>
      <c r="C46" s="580" t="s">
        <v>981</v>
      </c>
      <c r="D46" s="13">
        <f t="shared" si="0"/>
        <v>277.15584048022794</v>
      </c>
      <c r="E46" s="13">
        <v>244.89494318269118</v>
      </c>
      <c r="F46" s="13">
        <v>254.1021392658952</v>
      </c>
      <c r="G46" s="13">
        <v>255.21485425110779</v>
      </c>
      <c r="H46" s="13">
        <v>277.15584048022794</v>
      </c>
      <c r="I46" s="13"/>
      <c r="J46" s="13">
        <v>273.56745267883935</v>
      </c>
      <c r="K46" s="13"/>
      <c r="L46" s="13"/>
      <c r="M46" s="13"/>
    </row>
    <row r="47" spans="1:13" s="27" customFormat="1" ht="12.75" customHeight="1">
      <c r="A47" s="580" t="s">
        <v>732</v>
      </c>
      <c r="B47" s="580" t="s">
        <v>42</v>
      </c>
      <c r="C47" s="580" t="s">
        <v>733</v>
      </c>
      <c r="D47" s="13">
        <f t="shared" si="0"/>
        <v>45.510652749999998</v>
      </c>
      <c r="E47" s="13">
        <v>44.819040693300003</v>
      </c>
      <c r="F47" s="13">
        <v>55.291219089999998</v>
      </c>
      <c r="G47" s="13">
        <v>48.072933809999995</v>
      </c>
      <c r="H47" s="13">
        <v>45.510652749999998</v>
      </c>
      <c r="I47" s="13"/>
      <c r="J47" s="13">
        <v>41.662918924847425</v>
      </c>
      <c r="K47" s="13"/>
      <c r="L47" s="13"/>
      <c r="M47" s="13"/>
    </row>
    <row r="48" spans="1:13" s="27" customFormat="1" ht="12.75" customHeight="1">
      <c r="A48" s="580" t="s">
        <v>207</v>
      </c>
      <c r="B48" s="580" t="s">
        <v>207</v>
      </c>
      <c r="C48" s="580" t="s">
        <v>987</v>
      </c>
      <c r="D48" s="13">
        <f t="shared" si="0"/>
        <v>215.780246514</v>
      </c>
      <c r="E48" s="13">
        <v>183.68610596568001</v>
      </c>
      <c r="F48" s="13">
        <v>193.71279961019999</v>
      </c>
      <c r="G48" s="13">
        <v>196.187366463383</v>
      </c>
      <c r="H48" s="13">
        <v>215.780246514</v>
      </c>
      <c r="I48" s="13"/>
      <c r="J48" s="13">
        <v>227.89668383381027</v>
      </c>
      <c r="K48" s="13"/>
      <c r="L48" s="13"/>
      <c r="M48" s="13"/>
    </row>
    <row r="49" spans="1:13" s="27" customFormat="1" ht="12.75" customHeight="1">
      <c r="A49" s="580" t="s">
        <v>4508</v>
      </c>
      <c r="B49" s="580" t="s">
        <v>4503</v>
      </c>
      <c r="C49" s="580" t="s">
        <v>4511</v>
      </c>
      <c r="D49" s="13">
        <f t="shared" si="0"/>
        <v>697.33047180174594</v>
      </c>
      <c r="E49" s="13">
        <v>509.0623586418543</v>
      </c>
      <c r="F49" s="13">
        <v>556.68659310612418</v>
      </c>
      <c r="G49" s="13">
        <v>640.39639125381677</v>
      </c>
      <c r="H49" s="13">
        <v>697.33047180174594</v>
      </c>
      <c r="I49" s="13"/>
      <c r="J49" s="13">
        <v>686.58551639625387</v>
      </c>
      <c r="K49" s="13"/>
      <c r="L49" s="13"/>
      <c r="M49" s="13"/>
    </row>
    <row r="50" spans="1:13" s="27" customFormat="1" ht="12.75" customHeight="1">
      <c r="A50" s="580" t="s">
        <v>4509</v>
      </c>
      <c r="B50" s="580" t="s">
        <v>4504</v>
      </c>
      <c r="C50" s="580" t="s">
        <v>4512</v>
      </c>
      <c r="D50" s="13">
        <f t="shared" si="0"/>
        <v>181.19939768513598</v>
      </c>
      <c r="E50" s="13">
        <v>111.56874940582678</v>
      </c>
      <c r="F50" s="13">
        <v>155.17997216334922</v>
      </c>
      <c r="G50" s="13">
        <v>179.1968761159925</v>
      </c>
      <c r="H50" s="13">
        <v>181.19939768513598</v>
      </c>
      <c r="I50" s="13"/>
      <c r="J50" s="13">
        <v>181.92284644690818</v>
      </c>
      <c r="K50" s="13"/>
      <c r="L50" s="13"/>
      <c r="M50" s="13"/>
    </row>
    <row r="51" spans="1:13" s="20" customFormat="1" ht="12.75" customHeight="1">
      <c r="A51" s="1206" t="s">
        <v>701</v>
      </c>
      <c r="B51" s="1206" t="s">
        <v>127</v>
      </c>
      <c r="C51" s="1206" t="s">
        <v>702</v>
      </c>
      <c r="D51" s="61">
        <f t="shared" si="0"/>
        <v>15287.133946383143</v>
      </c>
      <c r="E51" s="61">
        <v>13653.342137768364</v>
      </c>
      <c r="F51" s="61">
        <v>14519.760178529001</v>
      </c>
      <c r="G51" s="61">
        <v>14790.5458720113</v>
      </c>
      <c r="H51" s="61">
        <v>15287.133946383143</v>
      </c>
      <c r="I51" s="61"/>
      <c r="J51" s="61">
        <v>15669.03558802119</v>
      </c>
      <c r="K51" s="61"/>
      <c r="L51" s="61"/>
      <c r="M51" s="61"/>
    </row>
    <row r="52" spans="1:13" s="27" customFormat="1" ht="12.75" customHeight="1">
      <c r="A52" s="580" t="s">
        <v>4505</v>
      </c>
      <c r="B52" s="580" t="s">
        <v>204</v>
      </c>
      <c r="C52" s="580" t="s">
        <v>977</v>
      </c>
      <c r="D52" s="13">
        <f t="shared" si="0"/>
        <v>739.0508084595001</v>
      </c>
      <c r="E52" s="13">
        <v>756.4372267691333</v>
      </c>
      <c r="F52" s="13">
        <v>689.28864548159993</v>
      </c>
      <c r="G52" s="13">
        <v>700.4432321899161</v>
      </c>
      <c r="H52" s="13">
        <v>739.0508084595001</v>
      </c>
      <c r="I52" s="13"/>
      <c r="J52" s="13">
        <v>777.21451519838115</v>
      </c>
      <c r="K52" s="13"/>
      <c r="L52" s="13"/>
      <c r="M52" s="13"/>
    </row>
    <row r="53" spans="1:13" s="27" customFormat="1" ht="25.5">
      <c r="A53" s="580" t="s">
        <v>4506</v>
      </c>
      <c r="B53" s="580" t="s">
        <v>4501</v>
      </c>
      <c r="C53" s="580" t="s">
        <v>4510</v>
      </c>
      <c r="D53" s="13">
        <f t="shared" si="0"/>
        <v>4221.472526494621</v>
      </c>
      <c r="E53" s="13">
        <v>3910.8040971090354</v>
      </c>
      <c r="F53" s="13">
        <v>4307.0063604468014</v>
      </c>
      <c r="G53" s="13">
        <v>4299.2238750076967</v>
      </c>
      <c r="H53" s="13">
        <v>4221.472526494621</v>
      </c>
      <c r="I53" s="13"/>
      <c r="J53" s="13">
        <v>4385.5427687427427</v>
      </c>
      <c r="K53" s="13"/>
      <c r="L53" s="13"/>
      <c r="M53" s="13"/>
    </row>
    <row r="54" spans="1:13" s="27" customFormat="1" ht="12.75" customHeight="1">
      <c r="A54" s="580" t="s">
        <v>4507</v>
      </c>
      <c r="B54" s="580" t="s">
        <v>4502</v>
      </c>
      <c r="C54" s="580" t="s">
        <v>981</v>
      </c>
      <c r="D54" s="13">
        <f t="shared" si="0"/>
        <v>4271.2136679765827</v>
      </c>
      <c r="E54" s="13">
        <v>3970.5594926065542</v>
      </c>
      <c r="F54" s="13">
        <v>4029.2318663885858</v>
      </c>
      <c r="G54" s="13">
        <v>3984.3936401878127</v>
      </c>
      <c r="H54" s="13">
        <v>4271.2136679765827</v>
      </c>
      <c r="I54" s="13"/>
      <c r="J54" s="13">
        <v>4422.4183368408721</v>
      </c>
      <c r="K54" s="13"/>
      <c r="L54" s="13"/>
      <c r="M54" s="13"/>
    </row>
    <row r="55" spans="1:13" s="27" customFormat="1" ht="12.75" customHeight="1">
      <c r="A55" s="580" t="s">
        <v>732</v>
      </c>
      <c r="B55" s="580" t="s">
        <v>42</v>
      </c>
      <c r="C55" s="580" t="s">
        <v>733</v>
      </c>
      <c r="D55" s="13">
        <f t="shared" si="0"/>
        <v>681.53733839400013</v>
      </c>
      <c r="E55" s="13">
        <v>522.52331816382502</v>
      </c>
      <c r="F55" s="13">
        <v>568.68965242580009</v>
      </c>
      <c r="G55" s="13">
        <v>606.52365502596888</v>
      </c>
      <c r="H55" s="13">
        <v>681.53733839400013</v>
      </c>
      <c r="I55" s="13"/>
      <c r="J55" s="13">
        <v>658.01992078326327</v>
      </c>
      <c r="K55" s="13"/>
      <c r="L55" s="13"/>
      <c r="M55" s="13"/>
    </row>
    <row r="56" spans="1:13" s="27" customFormat="1" ht="12.75" customHeight="1">
      <c r="A56" s="580" t="s">
        <v>207</v>
      </c>
      <c r="B56" s="580" t="s">
        <v>207</v>
      </c>
      <c r="C56" s="580" t="s">
        <v>987</v>
      </c>
      <c r="D56" s="13">
        <f t="shared" si="0"/>
        <v>1901.8438638560001</v>
      </c>
      <c r="E56" s="13">
        <v>1671.1477627013599</v>
      </c>
      <c r="F56" s="13">
        <v>1760.6738676795997</v>
      </c>
      <c r="G56" s="13">
        <v>1766.1999655317759</v>
      </c>
      <c r="H56" s="13">
        <v>1901.8438638560001</v>
      </c>
      <c r="I56" s="13"/>
      <c r="J56" s="13">
        <v>1974.428723629575</v>
      </c>
      <c r="K56" s="13"/>
      <c r="L56" s="13"/>
      <c r="M56" s="13"/>
    </row>
    <row r="57" spans="1:13" s="27" customFormat="1" ht="12.75" customHeight="1">
      <c r="A57" s="580" t="s">
        <v>4508</v>
      </c>
      <c r="B57" s="580" t="s">
        <v>4503</v>
      </c>
      <c r="C57" s="580" t="s">
        <v>4511</v>
      </c>
      <c r="D57" s="13">
        <f t="shared" si="0"/>
        <v>1986.1706874796923</v>
      </c>
      <c r="E57" s="13">
        <v>1554.2605843935621</v>
      </c>
      <c r="F57" s="13">
        <v>1716.711194371012</v>
      </c>
      <c r="G57" s="13">
        <v>1911.2190327381752</v>
      </c>
      <c r="H57" s="13">
        <v>1986.1706874796923</v>
      </c>
      <c r="I57" s="13"/>
      <c r="J57" s="13">
        <v>1930.2682140417071</v>
      </c>
      <c r="K57" s="13"/>
      <c r="L57" s="13"/>
      <c r="M57" s="13"/>
    </row>
    <row r="58" spans="1:13" s="27" customFormat="1" ht="12.75" customHeight="1">
      <c r="A58" s="580" t="s">
        <v>4509</v>
      </c>
      <c r="B58" s="580" t="s">
        <v>4504</v>
      </c>
      <c r="C58" s="580" t="s">
        <v>4512</v>
      </c>
      <c r="D58" s="13">
        <f t="shared" si="0"/>
        <v>1485.8450537227461</v>
      </c>
      <c r="E58" s="13">
        <v>1267.6096560248909</v>
      </c>
      <c r="F58" s="13">
        <v>1448.1585917356213</v>
      </c>
      <c r="G58" s="13">
        <v>1522.542471329959</v>
      </c>
      <c r="H58" s="13">
        <v>1485.8450537227461</v>
      </c>
      <c r="I58" s="13"/>
      <c r="J58" s="13">
        <v>1521.143108784649</v>
      </c>
      <c r="K58" s="13"/>
      <c r="L58" s="13"/>
      <c r="M58" s="13"/>
    </row>
    <row r="59" spans="1:13" s="20" customFormat="1" ht="12.75" customHeight="1">
      <c r="A59" s="1206" t="s">
        <v>703</v>
      </c>
      <c r="B59" s="1206" t="s">
        <v>120</v>
      </c>
      <c r="C59" s="1206" t="s">
        <v>704</v>
      </c>
      <c r="D59" s="61">
        <f t="shared" si="0"/>
        <v>3444.4263794458047</v>
      </c>
      <c r="E59" s="61">
        <v>2972.9875234500405</v>
      </c>
      <c r="F59" s="61">
        <v>3466.2217004489798</v>
      </c>
      <c r="G59" s="61">
        <v>3606.8445686171099</v>
      </c>
      <c r="H59" s="61">
        <v>3444.4263794458047</v>
      </c>
      <c r="I59" s="61"/>
      <c r="J59" s="61">
        <v>3504.4043714238715</v>
      </c>
      <c r="K59" s="61"/>
      <c r="L59" s="61"/>
      <c r="M59" s="61"/>
    </row>
    <row r="60" spans="1:13" s="27" customFormat="1" ht="12.75" customHeight="1">
      <c r="A60" s="580" t="s">
        <v>4505</v>
      </c>
      <c r="B60" s="580" t="s">
        <v>204</v>
      </c>
      <c r="C60" s="580" t="s">
        <v>977</v>
      </c>
      <c r="D60" s="13">
        <f t="shared" si="0"/>
        <v>173.55817361822031</v>
      </c>
      <c r="E60" s="13">
        <v>125.7960925792373</v>
      </c>
      <c r="F60" s="13">
        <v>183.28417320923728</v>
      </c>
      <c r="G60" s="13">
        <v>178.42167966822035</v>
      </c>
      <c r="H60" s="13">
        <v>173.55817361822031</v>
      </c>
      <c r="I60" s="13"/>
      <c r="J60" s="13">
        <v>174.5120914340325</v>
      </c>
      <c r="K60" s="13"/>
      <c r="L60" s="13"/>
      <c r="M60" s="13"/>
    </row>
    <row r="61" spans="1:13" s="27" customFormat="1" ht="25.5">
      <c r="A61" s="580" t="s">
        <v>4506</v>
      </c>
      <c r="B61" s="580" t="s">
        <v>4501</v>
      </c>
      <c r="C61" s="580" t="s">
        <v>4510</v>
      </c>
      <c r="D61" s="13">
        <f t="shared" si="0"/>
        <v>1963.1249047757419</v>
      </c>
      <c r="E61" s="13">
        <v>1790.5882896302749</v>
      </c>
      <c r="F61" s="13">
        <v>2124.2120888826835</v>
      </c>
      <c r="G61" s="13">
        <v>2132.2265877145605</v>
      </c>
      <c r="H61" s="13">
        <v>1963.1249047757419</v>
      </c>
      <c r="I61" s="13"/>
      <c r="J61" s="13">
        <v>2004.1308691418078</v>
      </c>
      <c r="K61" s="13"/>
      <c r="L61" s="13"/>
      <c r="M61" s="13"/>
    </row>
    <row r="62" spans="1:13" s="27" customFormat="1" ht="12.75" customHeight="1">
      <c r="A62" s="580" t="s">
        <v>4507</v>
      </c>
      <c r="B62" s="580" t="s">
        <v>4502</v>
      </c>
      <c r="C62" s="580" t="s">
        <v>981</v>
      </c>
      <c r="D62" s="13">
        <f t="shared" si="0"/>
        <v>451.89648934408689</v>
      </c>
      <c r="E62" s="13">
        <v>405.3859196070843</v>
      </c>
      <c r="F62" s="13">
        <v>417.11384055352306</v>
      </c>
      <c r="G62" s="13">
        <v>468.13903687489267</v>
      </c>
      <c r="H62" s="13">
        <v>451.89648934408689</v>
      </c>
      <c r="I62" s="13"/>
      <c r="J62" s="13">
        <v>476.78565812992093</v>
      </c>
      <c r="K62" s="13"/>
      <c r="L62" s="13"/>
      <c r="M62" s="13"/>
    </row>
    <row r="63" spans="1:13" s="27" customFormat="1" ht="12.75" customHeight="1">
      <c r="A63" s="580" t="s">
        <v>732</v>
      </c>
      <c r="B63" s="580" t="s">
        <v>42</v>
      </c>
      <c r="C63" s="580" t="s">
        <v>733</v>
      </c>
      <c r="D63" s="13">
        <f t="shared" si="0"/>
        <v>140.38312947499998</v>
      </c>
      <c r="E63" s="13">
        <v>53.104775722999989</v>
      </c>
      <c r="F63" s="13">
        <v>86.561821505200001</v>
      </c>
      <c r="G63" s="13">
        <v>128.69772838325002</v>
      </c>
      <c r="H63" s="13">
        <v>140.38312947499998</v>
      </c>
      <c r="I63" s="13"/>
      <c r="J63" s="13">
        <v>138.74460397897681</v>
      </c>
      <c r="K63" s="13"/>
      <c r="L63" s="13"/>
      <c r="M63" s="13"/>
    </row>
    <row r="64" spans="1:13" s="27" customFormat="1" ht="12.75" customHeight="1">
      <c r="A64" s="580" t="s">
        <v>207</v>
      </c>
      <c r="B64" s="580" t="s">
        <v>207</v>
      </c>
      <c r="C64" s="580" t="s">
        <v>987</v>
      </c>
      <c r="D64" s="13">
        <f t="shared" si="0"/>
        <v>119.512184386</v>
      </c>
      <c r="E64" s="13">
        <v>101.78236519135</v>
      </c>
      <c r="F64" s="13">
        <v>105.17949699</v>
      </c>
      <c r="G64" s="13">
        <v>111.090461836312</v>
      </c>
      <c r="H64" s="13">
        <v>119.512184386</v>
      </c>
      <c r="I64" s="13"/>
      <c r="J64" s="13">
        <v>128.6146897200525</v>
      </c>
      <c r="K64" s="13"/>
      <c r="L64" s="13"/>
      <c r="M64" s="13"/>
    </row>
    <row r="65" spans="1:13" s="27" customFormat="1" ht="12.75" customHeight="1">
      <c r="A65" s="580" t="s">
        <v>4508</v>
      </c>
      <c r="B65" s="580" t="s">
        <v>4503</v>
      </c>
      <c r="C65" s="580" t="s">
        <v>4511</v>
      </c>
      <c r="D65" s="13">
        <f t="shared" si="0"/>
        <v>427.01049825387531</v>
      </c>
      <c r="E65" s="13">
        <v>343.90235754888914</v>
      </c>
      <c r="F65" s="13">
        <v>374.52053344062665</v>
      </c>
      <c r="G65" s="13">
        <v>409.2517545151843</v>
      </c>
      <c r="H65" s="13">
        <v>427.01049825387531</v>
      </c>
      <c r="I65" s="13"/>
      <c r="J65" s="13">
        <v>428.0528809121684</v>
      </c>
      <c r="K65" s="13"/>
      <c r="L65" s="13"/>
      <c r="M65" s="13"/>
    </row>
    <row r="66" spans="1:13" s="27" customFormat="1" ht="12.75" customHeight="1">
      <c r="A66" s="580" t="s">
        <v>4509</v>
      </c>
      <c r="B66" s="580" t="s">
        <v>4504</v>
      </c>
      <c r="C66" s="580" t="s">
        <v>4512</v>
      </c>
      <c r="D66" s="13">
        <f t="shared" si="0"/>
        <v>168.94099959288027</v>
      </c>
      <c r="E66" s="13">
        <v>152.42772317020518</v>
      </c>
      <c r="F66" s="13">
        <v>175.34974586770701</v>
      </c>
      <c r="G66" s="13">
        <v>179.01731962469128</v>
      </c>
      <c r="H66" s="13">
        <v>168.94099959288027</v>
      </c>
      <c r="I66" s="13"/>
      <c r="J66" s="13">
        <v>153.56357810691202</v>
      </c>
      <c r="K66" s="13"/>
      <c r="L66" s="13"/>
      <c r="M66" s="13"/>
    </row>
    <row r="67" spans="1:13" s="20" customFormat="1" ht="12.75" customHeight="1">
      <c r="A67" s="1206" t="s">
        <v>705</v>
      </c>
      <c r="B67" s="1206" t="s">
        <v>121</v>
      </c>
      <c r="C67" s="1206" t="s">
        <v>706</v>
      </c>
      <c r="D67" s="61">
        <f t="shared" si="0"/>
        <v>9332.1707520712407</v>
      </c>
      <c r="E67" s="61">
        <v>7767.4328988218258</v>
      </c>
      <c r="F67" s="61">
        <v>8771.1353822045203</v>
      </c>
      <c r="G67" s="61">
        <v>8963.2293737855107</v>
      </c>
      <c r="H67" s="61">
        <v>9332.1707520712407</v>
      </c>
      <c r="I67" s="61"/>
      <c r="J67" s="61">
        <v>9623.2102851167911</v>
      </c>
      <c r="K67" s="61"/>
      <c r="L67" s="61"/>
      <c r="M67" s="61"/>
    </row>
    <row r="68" spans="1:13" s="27" customFormat="1" ht="12.75" customHeight="1">
      <c r="A68" s="580" t="s">
        <v>4505</v>
      </c>
      <c r="B68" s="580" t="s">
        <v>204</v>
      </c>
      <c r="C68" s="580" t="s">
        <v>977</v>
      </c>
      <c r="D68" s="13">
        <f t="shared" si="0"/>
        <v>469.64270277700001</v>
      </c>
      <c r="E68" s="13">
        <v>457.3266157928</v>
      </c>
      <c r="F68" s="13">
        <v>467.27387221419991</v>
      </c>
      <c r="G68" s="13">
        <v>496.39411858502405</v>
      </c>
      <c r="H68" s="13">
        <v>469.64270277700001</v>
      </c>
      <c r="I68" s="13"/>
      <c r="J68" s="13">
        <v>451.75205538885876</v>
      </c>
      <c r="K68" s="13"/>
      <c r="L68" s="13"/>
      <c r="M68" s="13"/>
    </row>
    <row r="69" spans="1:13" s="27" customFormat="1" ht="25.5">
      <c r="A69" s="580" t="s">
        <v>4506</v>
      </c>
      <c r="B69" s="580" t="s">
        <v>4501</v>
      </c>
      <c r="C69" s="580" t="s">
        <v>4510</v>
      </c>
      <c r="D69" s="13">
        <f t="shared" si="0"/>
        <v>4023.2612240506282</v>
      </c>
      <c r="E69" s="13">
        <v>3489.2231982762974</v>
      </c>
      <c r="F69" s="13">
        <v>3923.1284736418802</v>
      </c>
      <c r="G69" s="13">
        <v>3845.5568145019711</v>
      </c>
      <c r="H69" s="13">
        <v>4023.2612240506282</v>
      </c>
      <c r="I69" s="13"/>
      <c r="J69" s="13">
        <v>4199.1635470994088</v>
      </c>
      <c r="K69" s="13"/>
      <c r="L69" s="13"/>
      <c r="M69" s="13"/>
    </row>
    <row r="70" spans="1:13" s="27" customFormat="1" ht="12.75" customHeight="1">
      <c r="A70" s="580" t="s">
        <v>4507</v>
      </c>
      <c r="B70" s="580" t="s">
        <v>4502</v>
      </c>
      <c r="C70" s="580" t="s">
        <v>981</v>
      </c>
      <c r="D70" s="13">
        <f t="shared" si="0"/>
        <v>1645.345869726013</v>
      </c>
      <c r="E70" s="13">
        <v>1369.2737934917691</v>
      </c>
      <c r="F70" s="13">
        <v>1633.0176672626119</v>
      </c>
      <c r="G70" s="13">
        <v>1594.1961544370979</v>
      </c>
      <c r="H70" s="13">
        <v>1645.345869726013</v>
      </c>
      <c r="I70" s="13"/>
      <c r="J70" s="13">
        <v>1783.7062291942864</v>
      </c>
      <c r="K70" s="13"/>
      <c r="L70" s="13"/>
      <c r="M70" s="13"/>
    </row>
    <row r="71" spans="1:13" s="27" customFormat="1" ht="12.75" customHeight="1">
      <c r="A71" s="580" t="s">
        <v>732</v>
      </c>
      <c r="B71" s="580" t="s">
        <v>42</v>
      </c>
      <c r="C71" s="580" t="s">
        <v>733</v>
      </c>
      <c r="D71" s="13">
        <f t="shared" si="0"/>
        <v>355.37379540649999</v>
      </c>
      <c r="E71" s="13">
        <v>195.64898207332496</v>
      </c>
      <c r="F71" s="13">
        <v>291.95293628680002</v>
      </c>
      <c r="G71" s="13">
        <v>350.76506111407502</v>
      </c>
      <c r="H71" s="13">
        <v>355.37379540649999</v>
      </c>
      <c r="I71" s="13"/>
      <c r="J71" s="13">
        <v>355.11930909815572</v>
      </c>
      <c r="K71" s="13"/>
      <c r="L71" s="13"/>
      <c r="M71" s="13"/>
    </row>
    <row r="72" spans="1:13" s="27" customFormat="1" ht="12.75" customHeight="1">
      <c r="A72" s="580" t="s">
        <v>207</v>
      </c>
      <c r="B72" s="580" t="s">
        <v>207</v>
      </c>
      <c r="C72" s="580" t="s">
        <v>987</v>
      </c>
      <c r="D72" s="13">
        <f t="shared" si="0"/>
        <v>741.73182960399993</v>
      </c>
      <c r="E72" s="13">
        <v>549.94750216797502</v>
      </c>
      <c r="F72" s="13">
        <v>609.69403192820005</v>
      </c>
      <c r="G72" s="13">
        <v>649.92882492551894</v>
      </c>
      <c r="H72" s="13">
        <v>741.73182960399993</v>
      </c>
      <c r="I72" s="13"/>
      <c r="J72" s="13">
        <v>791.1393473386529</v>
      </c>
      <c r="K72" s="13"/>
      <c r="L72" s="13"/>
      <c r="M72" s="13"/>
    </row>
    <row r="73" spans="1:13" s="27" customFormat="1" ht="12.75" customHeight="1">
      <c r="A73" s="580" t="s">
        <v>4508</v>
      </c>
      <c r="B73" s="580" t="s">
        <v>4503</v>
      </c>
      <c r="C73" s="580" t="s">
        <v>4511</v>
      </c>
      <c r="D73" s="13">
        <f t="shared" si="0"/>
        <v>1438.4667127905911</v>
      </c>
      <c r="E73" s="13">
        <v>1117.820494005545</v>
      </c>
      <c r="F73" s="13">
        <v>1202.4097108494041</v>
      </c>
      <c r="G73" s="13">
        <v>1353.5647529422863</v>
      </c>
      <c r="H73" s="13">
        <v>1438.4667127905911</v>
      </c>
      <c r="I73" s="13"/>
      <c r="J73" s="13">
        <v>1404.5844450531783</v>
      </c>
      <c r="K73" s="13"/>
      <c r="L73" s="13"/>
      <c r="M73" s="13"/>
    </row>
    <row r="74" spans="1:13" s="27" customFormat="1" ht="12.75" customHeight="1" thickBot="1">
      <c r="A74" s="1207" t="s">
        <v>4509</v>
      </c>
      <c r="B74" s="1207" t="s">
        <v>4504</v>
      </c>
      <c r="C74" s="1207" t="s">
        <v>4512</v>
      </c>
      <c r="D74" s="146">
        <f t="shared" si="0"/>
        <v>658.3486177165081</v>
      </c>
      <c r="E74" s="146">
        <v>588.19231301411469</v>
      </c>
      <c r="F74" s="146">
        <v>643.65869002142813</v>
      </c>
      <c r="G74" s="146">
        <v>672.82364727953507</v>
      </c>
      <c r="H74" s="146">
        <v>658.3486177165081</v>
      </c>
      <c r="I74" s="146"/>
      <c r="J74" s="146">
        <v>637.74535194424948</v>
      </c>
      <c r="K74" s="146"/>
      <c r="L74" s="146"/>
      <c r="M74" s="146"/>
    </row>
    <row r="75" spans="1:13" s="20" customFormat="1" ht="5.0999999999999996" customHeight="1">
      <c r="A75" s="95"/>
      <c r="B75" s="95"/>
      <c r="C75" s="95"/>
      <c r="D75" s="95"/>
      <c r="E75" s="212"/>
      <c r="F75" s="212"/>
      <c r="G75" s="212"/>
      <c r="H75" s="212"/>
      <c r="I75" s="95"/>
      <c r="J75" s="212"/>
      <c r="K75" s="212"/>
      <c r="L75" s="212"/>
      <c r="M75" s="212"/>
    </row>
    <row r="76" spans="1:13" s="20" customFormat="1" ht="12.75" customHeight="1">
      <c r="A76" s="95" t="s">
        <v>2543</v>
      </c>
      <c r="B76" s="95" t="s">
        <v>2544</v>
      </c>
      <c r="C76" s="95" t="s">
        <v>2545</v>
      </c>
      <c r="D76" s="95"/>
      <c r="E76" s="95"/>
      <c r="F76" s="95"/>
      <c r="G76" s="95"/>
      <c r="H76" s="95"/>
      <c r="I76" s="95"/>
      <c r="J76" s="95"/>
      <c r="K76" s="95"/>
      <c r="L76" s="95"/>
      <c r="M76" s="95"/>
    </row>
  </sheetData>
  <mergeCells count="7">
    <mergeCell ref="I6:I7"/>
    <mergeCell ref="J6:M6"/>
    <mergeCell ref="A6:A7"/>
    <mergeCell ref="B6:B7"/>
    <mergeCell ref="C6:C7"/>
    <mergeCell ref="D6:D7"/>
    <mergeCell ref="E6:H6"/>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horizontalDpi="4294967295" verticalDpi="4294967295"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M42"/>
  <sheetViews>
    <sheetView zoomScale="80" zoomScaleNormal="80" workbookViewId="0">
      <pane xSplit="3" ySplit="10" topLeftCell="EM11" activePane="bottomRight" state="frozen"/>
      <selection activeCell="B38" sqref="B38"/>
      <selection pane="topRight" activeCell="B38" sqref="B38"/>
      <selection pane="bottomLeft" activeCell="B38" sqref="B38"/>
      <selection pane="bottomRight"/>
    </sheetView>
  </sheetViews>
  <sheetFormatPr defaultColWidth="16.140625" defaultRowHeight="12.75"/>
  <cols>
    <col min="1" max="3" width="40.7109375" style="335" customWidth="1"/>
    <col min="4" max="221" width="12.42578125" style="335" customWidth="1"/>
    <col min="222" max="16384" width="16.140625" style="335"/>
  </cols>
  <sheetData>
    <row r="1" spans="1:221" s="24" customFormat="1" ht="15" customHeight="1">
      <c r="A1" s="49" t="s">
        <v>595</v>
      </c>
      <c r="B1" s="49" t="s">
        <v>202</v>
      </c>
      <c r="C1" s="49" t="s">
        <v>596</v>
      </c>
      <c r="D1" s="49"/>
      <c r="DI1" s="49"/>
    </row>
    <row r="2" spans="1:221" s="24" customFormat="1" ht="5.0999999999999996" customHeight="1">
      <c r="A2" s="49"/>
      <c r="B2" s="49"/>
      <c r="C2" s="49"/>
      <c r="D2" s="49"/>
      <c r="DI2" s="49"/>
    </row>
    <row r="3" spans="1:221" s="37" customFormat="1" ht="18.75" customHeight="1">
      <c r="A3" s="682" t="s">
        <v>4980</v>
      </c>
      <c r="B3" s="682" t="s">
        <v>4979</v>
      </c>
      <c r="C3" s="682" t="s">
        <v>4981</v>
      </c>
      <c r="D3" s="682"/>
      <c r="DI3" s="682"/>
    </row>
    <row r="4" spans="1:221" s="28" customFormat="1" ht="18.75" customHeight="1">
      <c r="A4" s="26" t="s">
        <v>3466</v>
      </c>
      <c r="B4" s="26" t="s">
        <v>3468</v>
      </c>
      <c r="C4" s="26" t="s">
        <v>3469</v>
      </c>
      <c r="D4" s="26"/>
      <c r="DI4" s="26"/>
    </row>
    <row r="5" spans="1:221" s="37" customFormat="1" ht="5.0999999999999996" customHeight="1">
      <c r="A5" s="341"/>
      <c r="B5" s="341"/>
      <c r="C5" s="341"/>
      <c r="D5" s="341"/>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341"/>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row>
    <row r="6" spans="1:221" s="22" customFormat="1" ht="12.75" customHeight="1" thickBot="1">
      <c r="A6" s="683" t="s">
        <v>3471</v>
      </c>
      <c r="B6" s="683" t="s">
        <v>3467</v>
      </c>
      <c r="C6" s="683" t="s">
        <v>3470</v>
      </c>
      <c r="D6" s="683"/>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683"/>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row>
    <row r="7" spans="1:221" ht="15" customHeight="1">
      <c r="A7" s="1489" t="s">
        <v>1563</v>
      </c>
      <c r="B7" s="1489" t="s">
        <v>212</v>
      </c>
      <c r="C7" s="1489" t="s">
        <v>3491</v>
      </c>
      <c r="D7" s="1489">
        <v>2018</v>
      </c>
      <c r="E7" s="1483">
        <v>2018</v>
      </c>
      <c r="F7" s="1484"/>
      <c r="G7" s="1484"/>
      <c r="H7" s="1484"/>
      <c r="I7" s="1484"/>
      <c r="J7" s="1484"/>
      <c r="K7" s="1484"/>
      <c r="L7" s="1484"/>
      <c r="M7" s="1484"/>
      <c r="N7" s="1484"/>
      <c r="O7" s="1484"/>
      <c r="P7" s="1484"/>
      <c r="Q7" s="1484"/>
      <c r="R7" s="1484"/>
      <c r="S7" s="1484"/>
      <c r="T7" s="1484"/>
      <c r="U7" s="1484"/>
      <c r="V7" s="1484"/>
      <c r="W7" s="1484"/>
      <c r="X7" s="1484"/>
      <c r="Y7" s="1484"/>
      <c r="Z7" s="1484"/>
      <c r="AA7" s="1484"/>
      <c r="AB7" s="1484"/>
      <c r="AC7" s="1484"/>
      <c r="AD7" s="1484"/>
      <c r="AE7" s="1484"/>
      <c r="AF7" s="1484"/>
      <c r="AG7" s="1484"/>
      <c r="AH7" s="1484"/>
      <c r="AI7" s="1484"/>
      <c r="AJ7" s="1484"/>
      <c r="AK7" s="1484"/>
      <c r="AL7" s="1484"/>
      <c r="AM7" s="1484"/>
      <c r="AN7" s="1484"/>
      <c r="AO7" s="1484"/>
      <c r="AP7" s="1484"/>
      <c r="AQ7" s="1484"/>
      <c r="AR7" s="1484"/>
      <c r="AS7" s="1484"/>
      <c r="AT7" s="1484"/>
      <c r="AU7" s="1484"/>
      <c r="AV7" s="1484"/>
      <c r="AW7" s="1484"/>
      <c r="AX7" s="1484"/>
      <c r="AY7" s="1484"/>
      <c r="AZ7" s="1484"/>
      <c r="BA7" s="1484"/>
      <c r="BB7" s="1484"/>
      <c r="BC7" s="1484"/>
      <c r="BD7" s="1484"/>
      <c r="BE7" s="1484"/>
      <c r="BF7" s="1484"/>
      <c r="BG7" s="1484"/>
      <c r="BH7" s="1484"/>
      <c r="BI7" s="1484"/>
      <c r="BJ7" s="1484"/>
      <c r="BK7" s="1484"/>
      <c r="BL7" s="1484"/>
      <c r="BM7" s="1484"/>
      <c r="BN7" s="1484"/>
      <c r="BO7" s="1484"/>
      <c r="BP7" s="1484"/>
      <c r="BQ7" s="1484"/>
      <c r="BR7" s="1484"/>
      <c r="BS7" s="1484"/>
      <c r="BT7" s="1484"/>
      <c r="BU7" s="1484"/>
      <c r="BV7" s="1484"/>
      <c r="BW7" s="1484"/>
      <c r="BX7" s="1484"/>
      <c r="BY7" s="1484"/>
      <c r="BZ7" s="1484"/>
      <c r="CA7" s="1484"/>
      <c r="CB7" s="1484"/>
      <c r="CC7" s="1484"/>
      <c r="CD7" s="1484"/>
      <c r="CE7" s="1484"/>
      <c r="CF7" s="1484"/>
      <c r="CG7" s="1484"/>
      <c r="CH7" s="1484"/>
      <c r="CI7" s="1484"/>
      <c r="CJ7" s="1484"/>
      <c r="CK7" s="1484"/>
      <c r="CL7" s="1484"/>
      <c r="CM7" s="1484"/>
      <c r="CN7" s="1484"/>
      <c r="CO7" s="1484"/>
      <c r="CP7" s="1484"/>
      <c r="CQ7" s="1484"/>
      <c r="CR7" s="1484"/>
      <c r="CS7" s="1484"/>
      <c r="CT7" s="1484"/>
      <c r="CU7" s="1484"/>
      <c r="CV7" s="1484"/>
      <c r="CW7" s="1484"/>
      <c r="CX7" s="1484"/>
      <c r="CY7" s="1484"/>
      <c r="CZ7" s="1484"/>
      <c r="DA7" s="1484"/>
      <c r="DB7" s="1484"/>
      <c r="DC7" s="1484"/>
      <c r="DD7" s="1484"/>
      <c r="DE7" s="1484"/>
      <c r="DF7" s="1484"/>
      <c r="DG7" s="1484"/>
      <c r="DH7" s="1485"/>
      <c r="DI7" s="1489">
        <v>2019</v>
      </c>
      <c r="DJ7" s="1483">
        <v>2019</v>
      </c>
      <c r="DK7" s="1484"/>
      <c r="DL7" s="1484"/>
      <c r="DM7" s="1484"/>
      <c r="DN7" s="1484"/>
      <c r="DO7" s="1484"/>
      <c r="DP7" s="1484"/>
      <c r="DQ7" s="1484"/>
      <c r="DR7" s="1484"/>
      <c r="DS7" s="1484"/>
      <c r="DT7" s="1484"/>
      <c r="DU7" s="1484"/>
      <c r="DV7" s="1484"/>
      <c r="DW7" s="1484"/>
      <c r="DX7" s="1484"/>
      <c r="DY7" s="1484"/>
      <c r="DZ7" s="1484"/>
      <c r="EA7" s="1484"/>
      <c r="EB7" s="1484"/>
      <c r="EC7" s="1484"/>
      <c r="ED7" s="1484"/>
      <c r="EE7" s="1484"/>
      <c r="EF7" s="1484"/>
      <c r="EG7" s="1484"/>
      <c r="EH7" s="1484"/>
      <c r="EI7" s="1484"/>
      <c r="EJ7" s="1484"/>
      <c r="EK7" s="1484"/>
      <c r="EL7" s="1484"/>
      <c r="EM7" s="1484"/>
      <c r="EN7" s="1484"/>
      <c r="EO7" s="1484"/>
      <c r="EP7" s="1484"/>
      <c r="EQ7" s="1484"/>
      <c r="ER7" s="1484"/>
      <c r="ES7" s="1484"/>
      <c r="ET7" s="1484"/>
      <c r="EU7" s="1484"/>
      <c r="EV7" s="1484"/>
      <c r="EW7" s="1484"/>
      <c r="EX7" s="1484"/>
      <c r="EY7" s="1484"/>
      <c r="EZ7" s="1484"/>
      <c r="FA7" s="1484"/>
      <c r="FB7" s="1484"/>
      <c r="FC7" s="1484"/>
      <c r="FD7" s="1484"/>
      <c r="FE7" s="1484"/>
      <c r="FF7" s="1484"/>
      <c r="FG7" s="1484"/>
      <c r="FH7" s="1484"/>
      <c r="FI7" s="1484"/>
      <c r="FJ7" s="1484"/>
      <c r="FK7" s="1484"/>
      <c r="FL7" s="1484"/>
      <c r="FM7" s="1484"/>
      <c r="FN7" s="1484"/>
      <c r="FO7" s="1484"/>
      <c r="FP7" s="1484"/>
      <c r="FQ7" s="1484"/>
      <c r="FR7" s="1484"/>
      <c r="FS7" s="1484"/>
      <c r="FT7" s="1484"/>
      <c r="FU7" s="1484"/>
      <c r="FV7" s="1484"/>
      <c r="FW7" s="1484"/>
      <c r="FX7" s="1484"/>
      <c r="FY7" s="1484"/>
      <c r="FZ7" s="1484"/>
      <c r="GA7" s="1484"/>
      <c r="GB7" s="1484"/>
      <c r="GC7" s="1484"/>
      <c r="GD7" s="1484"/>
      <c r="GE7" s="1484"/>
      <c r="GF7" s="1484"/>
      <c r="GG7" s="1484"/>
      <c r="GH7" s="1484"/>
      <c r="GI7" s="1484"/>
      <c r="GJ7" s="1484"/>
      <c r="GK7" s="1484"/>
      <c r="GL7" s="1484"/>
      <c r="GM7" s="1484"/>
      <c r="GN7" s="1484"/>
      <c r="GO7" s="1484"/>
      <c r="GP7" s="1484"/>
      <c r="GQ7" s="1484"/>
      <c r="GR7" s="1484"/>
      <c r="GS7" s="1484"/>
      <c r="GT7" s="1484"/>
      <c r="GU7" s="1484"/>
      <c r="GV7" s="1484"/>
      <c r="GW7" s="1484"/>
      <c r="GX7" s="1484"/>
      <c r="GY7" s="1484"/>
      <c r="GZ7" s="1484"/>
      <c r="HA7" s="1484"/>
      <c r="HB7" s="1484"/>
      <c r="HC7" s="1484"/>
      <c r="HD7" s="1484"/>
      <c r="HE7" s="1484"/>
      <c r="HF7" s="1484"/>
      <c r="HG7" s="1484"/>
      <c r="HH7" s="1484"/>
      <c r="HI7" s="1484"/>
      <c r="HJ7" s="1484"/>
      <c r="HK7" s="1484"/>
      <c r="HL7" s="1484"/>
      <c r="HM7" s="1484"/>
    </row>
    <row r="8" spans="1:221">
      <c r="A8" s="1491"/>
      <c r="B8" s="1491"/>
      <c r="C8" s="1491"/>
      <c r="D8" s="1490"/>
      <c r="E8" s="1486" t="s">
        <v>4086</v>
      </c>
      <c r="F8" s="1487"/>
      <c r="G8" s="1487"/>
      <c r="H8" s="1487"/>
      <c r="I8" s="1487"/>
      <c r="J8" s="1487"/>
      <c r="K8" s="1487"/>
      <c r="L8" s="1487"/>
      <c r="M8" s="1488"/>
      <c r="N8" s="1486" t="s">
        <v>4087</v>
      </c>
      <c r="O8" s="1487"/>
      <c r="P8" s="1487"/>
      <c r="Q8" s="1487"/>
      <c r="R8" s="1487"/>
      <c r="S8" s="1487"/>
      <c r="T8" s="1487"/>
      <c r="U8" s="1487"/>
      <c r="V8" s="1488"/>
      <c r="W8" s="1486" t="s">
        <v>4088</v>
      </c>
      <c r="X8" s="1487"/>
      <c r="Y8" s="1487"/>
      <c r="Z8" s="1487"/>
      <c r="AA8" s="1487"/>
      <c r="AB8" s="1487"/>
      <c r="AC8" s="1487"/>
      <c r="AD8" s="1487"/>
      <c r="AE8" s="1488"/>
      <c r="AF8" s="1486" t="s">
        <v>4089</v>
      </c>
      <c r="AG8" s="1487"/>
      <c r="AH8" s="1487"/>
      <c r="AI8" s="1487"/>
      <c r="AJ8" s="1487"/>
      <c r="AK8" s="1487"/>
      <c r="AL8" s="1487"/>
      <c r="AM8" s="1487"/>
      <c r="AN8" s="1488"/>
      <c r="AO8" s="1486" t="s">
        <v>4090</v>
      </c>
      <c r="AP8" s="1487"/>
      <c r="AQ8" s="1487"/>
      <c r="AR8" s="1487"/>
      <c r="AS8" s="1487"/>
      <c r="AT8" s="1487"/>
      <c r="AU8" s="1487"/>
      <c r="AV8" s="1487"/>
      <c r="AW8" s="1488"/>
      <c r="AX8" s="1486" t="s">
        <v>4091</v>
      </c>
      <c r="AY8" s="1487"/>
      <c r="AZ8" s="1487"/>
      <c r="BA8" s="1487"/>
      <c r="BB8" s="1487"/>
      <c r="BC8" s="1487"/>
      <c r="BD8" s="1487"/>
      <c r="BE8" s="1487"/>
      <c r="BF8" s="1488"/>
      <c r="BG8" s="1486" t="s">
        <v>4092</v>
      </c>
      <c r="BH8" s="1487"/>
      <c r="BI8" s="1487"/>
      <c r="BJ8" s="1487"/>
      <c r="BK8" s="1487"/>
      <c r="BL8" s="1487"/>
      <c r="BM8" s="1487"/>
      <c r="BN8" s="1487"/>
      <c r="BO8" s="1488"/>
      <c r="BP8" s="1486" t="s">
        <v>4093</v>
      </c>
      <c r="BQ8" s="1487"/>
      <c r="BR8" s="1487"/>
      <c r="BS8" s="1487"/>
      <c r="BT8" s="1487"/>
      <c r="BU8" s="1487"/>
      <c r="BV8" s="1487"/>
      <c r="BW8" s="1487"/>
      <c r="BX8" s="1488"/>
      <c r="BY8" s="1486" t="s">
        <v>4094</v>
      </c>
      <c r="BZ8" s="1487"/>
      <c r="CA8" s="1487"/>
      <c r="CB8" s="1487"/>
      <c r="CC8" s="1487"/>
      <c r="CD8" s="1487"/>
      <c r="CE8" s="1487"/>
      <c r="CF8" s="1487"/>
      <c r="CG8" s="1488"/>
      <c r="CH8" s="1486" t="s">
        <v>4095</v>
      </c>
      <c r="CI8" s="1487"/>
      <c r="CJ8" s="1487"/>
      <c r="CK8" s="1487"/>
      <c r="CL8" s="1487"/>
      <c r="CM8" s="1487"/>
      <c r="CN8" s="1487"/>
      <c r="CO8" s="1487"/>
      <c r="CP8" s="1488"/>
      <c r="CQ8" s="1486" t="s">
        <v>4096</v>
      </c>
      <c r="CR8" s="1487"/>
      <c r="CS8" s="1487"/>
      <c r="CT8" s="1487"/>
      <c r="CU8" s="1487"/>
      <c r="CV8" s="1487"/>
      <c r="CW8" s="1487"/>
      <c r="CX8" s="1487"/>
      <c r="CY8" s="1488"/>
      <c r="CZ8" s="1486" t="s">
        <v>4097</v>
      </c>
      <c r="DA8" s="1487"/>
      <c r="DB8" s="1487"/>
      <c r="DC8" s="1487"/>
      <c r="DD8" s="1487"/>
      <c r="DE8" s="1487"/>
      <c r="DF8" s="1487"/>
      <c r="DG8" s="1487"/>
      <c r="DH8" s="1488"/>
      <c r="DI8" s="1490"/>
      <c r="DJ8" s="1486" t="s">
        <v>5517</v>
      </c>
      <c r="DK8" s="1487"/>
      <c r="DL8" s="1487"/>
      <c r="DM8" s="1487"/>
      <c r="DN8" s="1487"/>
      <c r="DO8" s="1487"/>
      <c r="DP8" s="1487"/>
      <c r="DQ8" s="1487"/>
      <c r="DR8" s="1488"/>
      <c r="DS8" s="1486" t="s">
        <v>5518</v>
      </c>
      <c r="DT8" s="1487"/>
      <c r="DU8" s="1487"/>
      <c r="DV8" s="1487"/>
      <c r="DW8" s="1487"/>
      <c r="DX8" s="1487"/>
      <c r="DY8" s="1487"/>
      <c r="DZ8" s="1487"/>
      <c r="EA8" s="1488"/>
      <c r="EB8" s="1486" t="s">
        <v>5519</v>
      </c>
      <c r="EC8" s="1487"/>
      <c r="ED8" s="1487"/>
      <c r="EE8" s="1487"/>
      <c r="EF8" s="1487"/>
      <c r="EG8" s="1487"/>
      <c r="EH8" s="1487"/>
      <c r="EI8" s="1487"/>
      <c r="EJ8" s="1488"/>
      <c r="EK8" s="1486" t="s">
        <v>5520</v>
      </c>
      <c r="EL8" s="1487"/>
      <c r="EM8" s="1487"/>
      <c r="EN8" s="1487"/>
      <c r="EO8" s="1487"/>
      <c r="EP8" s="1487"/>
      <c r="EQ8" s="1487"/>
      <c r="ER8" s="1487"/>
      <c r="ES8" s="1488"/>
      <c r="ET8" s="1486" t="s">
        <v>5521</v>
      </c>
      <c r="EU8" s="1487"/>
      <c r="EV8" s="1487"/>
      <c r="EW8" s="1487"/>
      <c r="EX8" s="1487"/>
      <c r="EY8" s="1487"/>
      <c r="EZ8" s="1487"/>
      <c r="FA8" s="1487"/>
      <c r="FB8" s="1488"/>
      <c r="FC8" s="1486" t="s">
        <v>5522</v>
      </c>
      <c r="FD8" s="1487"/>
      <c r="FE8" s="1487"/>
      <c r="FF8" s="1487"/>
      <c r="FG8" s="1487"/>
      <c r="FH8" s="1487"/>
      <c r="FI8" s="1487"/>
      <c r="FJ8" s="1487"/>
      <c r="FK8" s="1488"/>
      <c r="FL8" s="1486" t="s">
        <v>5523</v>
      </c>
      <c r="FM8" s="1487"/>
      <c r="FN8" s="1487"/>
      <c r="FO8" s="1487"/>
      <c r="FP8" s="1487"/>
      <c r="FQ8" s="1487"/>
      <c r="FR8" s="1487"/>
      <c r="FS8" s="1487"/>
      <c r="FT8" s="1488"/>
      <c r="FU8" s="1486" t="s">
        <v>5524</v>
      </c>
      <c r="FV8" s="1487"/>
      <c r="FW8" s="1487"/>
      <c r="FX8" s="1487"/>
      <c r="FY8" s="1487"/>
      <c r="FZ8" s="1487"/>
      <c r="GA8" s="1487"/>
      <c r="GB8" s="1487"/>
      <c r="GC8" s="1488"/>
      <c r="GD8" s="1486" t="s">
        <v>5525</v>
      </c>
      <c r="GE8" s="1487"/>
      <c r="GF8" s="1487"/>
      <c r="GG8" s="1487"/>
      <c r="GH8" s="1487"/>
      <c r="GI8" s="1487"/>
      <c r="GJ8" s="1487"/>
      <c r="GK8" s="1487"/>
      <c r="GL8" s="1488"/>
      <c r="GM8" s="1486" t="s">
        <v>5526</v>
      </c>
      <c r="GN8" s="1487"/>
      <c r="GO8" s="1487"/>
      <c r="GP8" s="1487"/>
      <c r="GQ8" s="1487"/>
      <c r="GR8" s="1487"/>
      <c r="GS8" s="1487"/>
      <c r="GT8" s="1487"/>
      <c r="GU8" s="1488"/>
      <c r="GV8" s="1486" t="s">
        <v>5527</v>
      </c>
      <c r="GW8" s="1487"/>
      <c r="GX8" s="1487"/>
      <c r="GY8" s="1487"/>
      <c r="GZ8" s="1487"/>
      <c r="HA8" s="1487"/>
      <c r="HB8" s="1487"/>
      <c r="HC8" s="1487"/>
      <c r="HD8" s="1488"/>
      <c r="HE8" s="1486" t="s">
        <v>5528</v>
      </c>
      <c r="HF8" s="1487"/>
      <c r="HG8" s="1487"/>
      <c r="HH8" s="1487"/>
      <c r="HI8" s="1487"/>
      <c r="HJ8" s="1487"/>
      <c r="HK8" s="1487"/>
      <c r="HL8" s="1487"/>
      <c r="HM8" s="1488"/>
    </row>
    <row r="9" spans="1:221" ht="12.75" customHeight="1">
      <c r="A9" s="1491"/>
      <c r="B9" s="1491"/>
      <c r="C9" s="1491"/>
      <c r="D9" s="1478" t="s">
        <v>3472</v>
      </c>
      <c r="E9" s="1478" t="s">
        <v>3472</v>
      </c>
      <c r="F9" s="1480" t="s">
        <v>3474</v>
      </c>
      <c r="G9" s="1481"/>
      <c r="H9" s="1481"/>
      <c r="I9" s="1481"/>
      <c r="J9" s="1481"/>
      <c r="K9" s="1481"/>
      <c r="L9" s="1481"/>
      <c r="M9" s="1482"/>
      <c r="N9" s="1478" t="s">
        <v>3472</v>
      </c>
      <c r="O9" s="1480" t="s">
        <v>3474</v>
      </c>
      <c r="P9" s="1481"/>
      <c r="Q9" s="1481"/>
      <c r="R9" s="1481"/>
      <c r="S9" s="1481"/>
      <c r="T9" s="1481"/>
      <c r="U9" s="1481"/>
      <c r="V9" s="1482"/>
      <c r="W9" s="1478" t="s">
        <v>3472</v>
      </c>
      <c r="X9" s="1480" t="s">
        <v>3474</v>
      </c>
      <c r="Y9" s="1481"/>
      <c r="Z9" s="1481"/>
      <c r="AA9" s="1481"/>
      <c r="AB9" s="1481"/>
      <c r="AC9" s="1481"/>
      <c r="AD9" s="1481"/>
      <c r="AE9" s="1482"/>
      <c r="AF9" s="1478" t="s">
        <v>3472</v>
      </c>
      <c r="AG9" s="1480" t="s">
        <v>3474</v>
      </c>
      <c r="AH9" s="1481"/>
      <c r="AI9" s="1481"/>
      <c r="AJ9" s="1481"/>
      <c r="AK9" s="1481"/>
      <c r="AL9" s="1481"/>
      <c r="AM9" s="1481"/>
      <c r="AN9" s="1482"/>
      <c r="AO9" s="1478" t="s">
        <v>3472</v>
      </c>
      <c r="AP9" s="1480" t="s">
        <v>3474</v>
      </c>
      <c r="AQ9" s="1481"/>
      <c r="AR9" s="1481"/>
      <c r="AS9" s="1481"/>
      <c r="AT9" s="1481"/>
      <c r="AU9" s="1481"/>
      <c r="AV9" s="1481"/>
      <c r="AW9" s="1482"/>
      <c r="AX9" s="1478" t="s">
        <v>3472</v>
      </c>
      <c r="AY9" s="1480" t="s">
        <v>3474</v>
      </c>
      <c r="AZ9" s="1481"/>
      <c r="BA9" s="1481"/>
      <c r="BB9" s="1481"/>
      <c r="BC9" s="1481"/>
      <c r="BD9" s="1481"/>
      <c r="BE9" s="1481"/>
      <c r="BF9" s="1482"/>
      <c r="BG9" s="1478" t="s">
        <v>3472</v>
      </c>
      <c r="BH9" s="1480" t="s">
        <v>3474</v>
      </c>
      <c r="BI9" s="1481"/>
      <c r="BJ9" s="1481"/>
      <c r="BK9" s="1481"/>
      <c r="BL9" s="1481"/>
      <c r="BM9" s="1481"/>
      <c r="BN9" s="1481"/>
      <c r="BO9" s="1482"/>
      <c r="BP9" s="1478" t="s">
        <v>3472</v>
      </c>
      <c r="BQ9" s="1480" t="s">
        <v>3474</v>
      </c>
      <c r="BR9" s="1481"/>
      <c r="BS9" s="1481"/>
      <c r="BT9" s="1481"/>
      <c r="BU9" s="1481"/>
      <c r="BV9" s="1481"/>
      <c r="BW9" s="1481"/>
      <c r="BX9" s="1482"/>
      <c r="BY9" s="1478" t="s">
        <v>3472</v>
      </c>
      <c r="BZ9" s="1480" t="s">
        <v>3474</v>
      </c>
      <c r="CA9" s="1481"/>
      <c r="CB9" s="1481"/>
      <c r="CC9" s="1481"/>
      <c r="CD9" s="1481"/>
      <c r="CE9" s="1481"/>
      <c r="CF9" s="1481"/>
      <c r="CG9" s="1482"/>
      <c r="CH9" s="1478" t="s">
        <v>3472</v>
      </c>
      <c r="CI9" s="1480" t="s">
        <v>3474</v>
      </c>
      <c r="CJ9" s="1481"/>
      <c r="CK9" s="1481"/>
      <c r="CL9" s="1481"/>
      <c r="CM9" s="1481"/>
      <c r="CN9" s="1481"/>
      <c r="CO9" s="1481"/>
      <c r="CP9" s="1482"/>
      <c r="CQ9" s="1478" t="s">
        <v>3472</v>
      </c>
      <c r="CR9" s="1480" t="s">
        <v>3474</v>
      </c>
      <c r="CS9" s="1481"/>
      <c r="CT9" s="1481"/>
      <c r="CU9" s="1481"/>
      <c r="CV9" s="1481"/>
      <c r="CW9" s="1481"/>
      <c r="CX9" s="1481"/>
      <c r="CY9" s="1482"/>
      <c r="CZ9" s="1478" t="s">
        <v>3472</v>
      </c>
      <c r="DA9" s="1480" t="s">
        <v>3474</v>
      </c>
      <c r="DB9" s="1481"/>
      <c r="DC9" s="1481"/>
      <c r="DD9" s="1481"/>
      <c r="DE9" s="1481"/>
      <c r="DF9" s="1481"/>
      <c r="DG9" s="1481"/>
      <c r="DH9" s="1482"/>
      <c r="DI9" s="1478" t="s">
        <v>3472</v>
      </c>
      <c r="DJ9" s="1478" t="s">
        <v>3472</v>
      </c>
      <c r="DK9" s="1480" t="s">
        <v>3474</v>
      </c>
      <c r="DL9" s="1481"/>
      <c r="DM9" s="1481"/>
      <c r="DN9" s="1481"/>
      <c r="DO9" s="1481"/>
      <c r="DP9" s="1481"/>
      <c r="DQ9" s="1481"/>
      <c r="DR9" s="1482"/>
      <c r="DS9" s="1478" t="s">
        <v>3472</v>
      </c>
      <c r="DT9" s="1480" t="s">
        <v>3474</v>
      </c>
      <c r="DU9" s="1481"/>
      <c r="DV9" s="1481"/>
      <c r="DW9" s="1481"/>
      <c r="DX9" s="1481"/>
      <c r="DY9" s="1481"/>
      <c r="DZ9" s="1481"/>
      <c r="EA9" s="1482"/>
      <c r="EB9" s="1478" t="s">
        <v>3472</v>
      </c>
      <c r="EC9" s="1480" t="s">
        <v>3474</v>
      </c>
      <c r="ED9" s="1481"/>
      <c r="EE9" s="1481"/>
      <c r="EF9" s="1481"/>
      <c r="EG9" s="1481"/>
      <c r="EH9" s="1481"/>
      <c r="EI9" s="1481"/>
      <c r="EJ9" s="1482"/>
      <c r="EK9" s="1478" t="s">
        <v>3472</v>
      </c>
      <c r="EL9" s="1480" t="s">
        <v>3474</v>
      </c>
      <c r="EM9" s="1481"/>
      <c r="EN9" s="1481"/>
      <c r="EO9" s="1481"/>
      <c r="EP9" s="1481"/>
      <c r="EQ9" s="1481"/>
      <c r="ER9" s="1481"/>
      <c r="ES9" s="1482"/>
      <c r="ET9" s="1478" t="s">
        <v>3472</v>
      </c>
      <c r="EU9" s="1480" t="s">
        <v>3474</v>
      </c>
      <c r="EV9" s="1481"/>
      <c r="EW9" s="1481"/>
      <c r="EX9" s="1481"/>
      <c r="EY9" s="1481"/>
      <c r="EZ9" s="1481"/>
      <c r="FA9" s="1481"/>
      <c r="FB9" s="1482"/>
      <c r="FC9" s="1478" t="s">
        <v>3472</v>
      </c>
      <c r="FD9" s="1480" t="s">
        <v>3474</v>
      </c>
      <c r="FE9" s="1481"/>
      <c r="FF9" s="1481"/>
      <c r="FG9" s="1481"/>
      <c r="FH9" s="1481"/>
      <c r="FI9" s="1481"/>
      <c r="FJ9" s="1481"/>
      <c r="FK9" s="1482"/>
      <c r="FL9" s="1478" t="s">
        <v>3472</v>
      </c>
      <c r="FM9" s="1480" t="s">
        <v>3474</v>
      </c>
      <c r="FN9" s="1481"/>
      <c r="FO9" s="1481"/>
      <c r="FP9" s="1481"/>
      <c r="FQ9" s="1481"/>
      <c r="FR9" s="1481"/>
      <c r="FS9" s="1481"/>
      <c r="FT9" s="1482"/>
      <c r="FU9" s="1478" t="s">
        <v>3472</v>
      </c>
      <c r="FV9" s="1480" t="s">
        <v>3474</v>
      </c>
      <c r="FW9" s="1481"/>
      <c r="FX9" s="1481"/>
      <c r="FY9" s="1481"/>
      <c r="FZ9" s="1481"/>
      <c r="GA9" s="1481"/>
      <c r="GB9" s="1481"/>
      <c r="GC9" s="1482"/>
      <c r="GD9" s="1478" t="s">
        <v>3472</v>
      </c>
      <c r="GE9" s="1480" t="s">
        <v>3474</v>
      </c>
      <c r="GF9" s="1481"/>
      <c r="GG9" s="1481"/>
      <c r="GH9" s="1481"/>
      <c r="GI9" s="1481"/>
      <c r="GJ9" s="1481"/>
      <c r="GK9" s="1481"/>
      <c r="GL9" s="1482"/>
      <c r="GM9" s="1478" t="s">
        <v>3472</v>
      </c>
      <c r="GN9" s="1480" t="s">
        <v>3474</v>
      </c>
      <c r="GO9" s="1481"/>
      <c r="GP9" s="1481"/>
      <c r="GQ9" s="1481"/>
      <c r="GR9" s="1481"/>
      <c r="GS9" s="1481"/>
      <c r="GT9" s="1481"/>
      <c r="GU9" s="1482"/>
      <c r="GV9" s="1478" t="s">
        <v>3472</v>
      </c>
      <c r="GW9" s="1480" t="s">
        <v>3474</v>
      </c>
      <c r="GX9" s="1481"/>
      <c r="GY9" s="1481"/>
      <c r="GZ9" s="1481"/>
      <c r="HA9" s="1481"/>
      <c r="HB9" s="1481"/>
      <c r="HC9" s="1481"/>
      <c r="HD9" s="1482"/>
      <c r="HE9" s="1478" t="s">
        <v>3472</v>
      </c>
      <c r="HF9" s="1480" t="s">
        <v>3474</v>
      </c>
      <c r="HG9" s="1481"/>
      <c r="HH9" s="1481"/>
      <c r="HI9" s="1481"/>
      <c r="HJ9" s="1481"/>
      <c r="HK9" s="1481"/>
      <c r="HL9" s="1481"/>
      <c r="HM9" s="1482"/>
    </row>
    <row r="10" spans="1:221" ht="135.75" customHeight="1" thickBot="1">
      <c r="A10" s="1492"/>
      <c r="B10" s="1492"/>
      <c r="C10" s="1492"/>
      <c r="D10" s="1479"/>
      <c r="E10" s="1479"/>
      <c r="F10" s="1117" t="s">
        <v>3480</v>
      </c>
      <c r="G10" s="1117" t="s">
        <v>3473</v>
      </c>
      <c r="H10" s="1117" t="s">
        <v>3481</v>
      </c>
      <c r="I10" s="1117" t="s">
        <v>3475</v>
      </c>
      <c r="J10" s="1117" t="s">
        <v>3476</v>
      </c>
      <c r="K10" s="1117" t="s">
        <v>3477</v>
      </c>
      <c r="L10" s="1117" t="s">
        <v>3478</v>
      </c>
      <c r="M10" s="1117" t="s">
        <v>3479</v>
      </c>
      <c r="N10" s="1479"/>
      <c r="O10" s="1117" t="s">
        <v>3480</v>
      </c>
      <c r="P10" s="1117" t="s">
        <v>3473</v>
      </c>
      <c r="Q10" s="1117" t="s">
        <v>3481</v>
      </c>
      <c r="R10" s="1117" t="s">
        <v>3475</v>
      </c>
      <c r="S10" s="1117" t="s">
        <v>3476</v>
      </c>
      <c r="T10" s="1117" t="s">
        <v>3477</v>
      </c>
      <c r="U10" s="1117" t="s">
        <v>3478</v>
      </c>
      <c r="V10" s="1117" t="s">
        <v>3479</v>
      </c>
      <c r="W10" s="1479"/>
      <c r="X10" s="1117" t="s">
        <v>3480</v>
      </c>
      <c r="Y10" s="1117" t="s">
        <v>3473</v>
      </c>
      <c r="Z10" s="1117" t="s">
        <v>3481</v>
      </c>
      <c r="AA10" s="1117" t="s">
        <v>3475</v>
      </c>
      <c r="AB10" s="1117" t="s">
        <v>3476</v>
      </c>
      <c r="AC10" s="1117" t="s">
        <v>3477</v>
      </c>
      <c r="AD10" s="1117" t="s">
        <v>3478</v>
      </c>
      <c r="AE10" s="1117" t="s">
        <v>3479</v>
      </c>
      <c r="AF10" s="1479"/>
      <c r="AG10" s="1117" t="s">
        <v>3480</v>
      </c>
      <c r="AH10" s="1117" t="s">
        <v>3473</v>
      </c>
      <c r="AI10" s="1117" t="s">
        <v>3481</v>
      </c>
      <c r="AJ10" s="1117" t="s">
        <v>3475</v>
      </c>
      <c r="AK10" s="1117" t="s">
        <v>3476</v>
      </c>
      <c r="AL10" s="1117" t="s">
        <v>3477</v>
      </c>
      <c r="AM10" s="1117" t="s">
        <v>3478</v>
      </c>
      <c r="AN10" s="1117" t="s">
        <v>3479</v>
      </c>
      <c r="AO10" s="1479"/>
      <c r="AP10" s="1117" t="s">
        <v>3480</v>
      </c>
      <c r="AQ10" s="1117" t="s">
        <v>3473</v>
      </c>
      <c r="AR10" s="1117" t="s">
        <v>3481</v>
      </c>
      <c r="AS10" s="1117" t="s">
        <v>3475</v>
      </c>
      <c r="AT10" s="1117" t="s">
        <v>3476</v>
      </c>
      <c r="AU10" s="1117" t="s">
        <v>3477</v>
      </c>
      <c r="AV10" s="1117" t="s">
        <v>3478</v>
      </c>
      <c r="AW10" s="1117" t="s">
        <v>3479</v>
      </c>
      <c r="AX10" s="1479"/>
      <c r="AY10" s="1117" t="s">
        <v>3480</v>
      </c>
      <c r="AZ10" s="1117" t="s">
        <v>3473</v>
      </c>
      <c r="BA10" s="1117" t="s">
        <v>3481</v>
      </c>
      <c r="BB10" s="1117" t="s">
        <v>3475</v>
      </c>
      <c r="BC10" s="1117" t="s">
        <v>3476</v>
      </c>
      <c r="BD10" s="1117" t="s">
        <v>3477</v>
      </c>
      <c r="BE10" s="1117" t="s">
        <v>3478</v>
      </c>
      <c r="BF10" s="1117" t="s">
        <v>3479</v>
      </c>
      <c r="BG10" s="1479"/>
      <c r="BH10" s="1117" t="s">
        <v>3480</v>
      </c>
      <c r="BI10" s="1117" t="s">
        <v>3473</v>
      </c>
      <c r="BJ10" s="1117" t="s">
        <v>3481</v>
      </c>
      <c r="BK10" s="1117" t="s">
        <v>3475</v>
      </c>
      <c r="BL10" s="1117" t="s">
        <v>3476</v>
      </c>
      <c r="BM10" s="1117" t="s">
        <v>3477</v>
      </c>
      <c r="BN10" s="1117" t="s">
        <v>3478</v>
      </c>
      <c r="BO10" s="1117" t="s">
        <v>3479</v>
      </c>
      <c r="BP10" s="1479"/>
      <c r="BQ10" s="1117" t="s">
        <v>3480</v>
      </c>
      <c r="BR10" s="1117" t="s">
        <v>3473</v>
      </c>
      <c r="BS10" s="1117" t="s">
        <v>3481</v>
      </c>
      <c r="BT10" s="1117" t="s">
        <v>3475</v>
      </c>
      <c r="BU10" s="1117" t="s">
        <v>3476</v>
      </c>
      <c r="BV10" s="1117" t="s">
        <v>3477</v>
      </c>
      <c r="BW10" s="1117" t="s">
        <v>3478</v>
      </c>
      <c r="BX10" s="1117" t="s">
        <v>3479</v>
      </c>
      <c r="BY10" s="1479"/>
      <c r="BZ10" s="1117" t="s">
        <v>3480</v>
      </c>
      <c r="CA10" s="1117" t="s">
        <v>3473</v>
      </c>
      <c r="CB10" s="1117" t="s">
        <v>3481</v>
      </c>
      <c r="CC10" s="1117" t="s">
        <v>3475</v>
      </c>
      <c r="CD10" s="1117" t="s">
        <v>3476</v>
      </c>
      <c r="CE10" s="1117" t="s">
        <v>3477</v>
      </c>
      <c r="CF10" s="1117" t="s">
        <v>3478</v>
      </c>
      <c r="CG10" s="1117" t="s">
        <v>3479</v>
      </c>
      <c r="CH10" s="1479"/>
      <c r="CI10" s="1117" t="s">
        <v>3480</v>
      </c>
      <c r="CJ10" s="1117" t="s">
        <v>3473</v>
      </c>
      <c r="CK10" s="1117" t="s">
        <v>3481</v>
      </c>
      <c r="CL10" s="1117" t="s">
        <v>3475</v>
      </c>
      <c r="CM10" s="1117" t="s">
        <v>3476</v>
      </c>
      <c r="CN10" s="1117" t="s">
        <v>3477</v>
      </c>
      <c r="CO10" s="1117" t="s">
        <v>3478</v>
      </c>
      <c r="CP10" s="1117" t="s">
        <v>3479</v>
      </c>
      <c r="CQ10" s="1479"/>
      <c r="CR10" s="1117" t="s">
        <v>3480</v>
      </c>
      <c r="CS10" s="1117" t="s">
        <v>3473</v>
      </c>
      <c r="CT10" s="1117" t="s">
        <v>3481</v>
      </c>
      <c r="CU10" s="1117" t="s">
        <v>3475</v>
      </c>
      <c r="CV10" s="1117" t="s">
        <v>3476</v>
      </c>
      <c r="CW10" s="1117" t="s">
        <v>3477</v>
      </c>
      <c r="CX10" s="1117" t="s">
        <v>3478</v>
      </c>
      <c r="CY10" s="1117" t="s">
        <v>3479</v>
      </c>
      <c r="CZ10" s="1479"/>
      <c r="DA10" s="1117" t="s">
        <v>3480</v>
      </c>
      <c r="DB10" s="1117" t="s">
        <v>3473</v>
      </c>
      <c r="DC10" s="1117" t="s">
        <v>3481</v>
      </c>
      <c r="DD10" s="1117" t="s">
        <v>3475</v>
      </c>
      <c r="DE10" s="1117" t="s">
        <v>3476</v>
      </c>
      <c r="DF10" s="1117" t="s">
        <v>3477</v>
      </c>
      <c r="DG10" s="1117" t="s">
        <v>3478</v>
      </c>
      <c r="DH10" s="1117" t="s">
        <v>3479</v>
      </c>
      <c r="DI10" s="1479"/>
      <c r="DJ10" s="1479"/>
      <c r="DK10" s="1117" t="s">
        <v>3480</v>
      </c>
      <c r="DL10" s="1117" t="s">
        <v>3473</v>
      </c>
      <c r="DM10" s="1117" t="s">
        <v>3481</v>
      </c>
      <c r="DN10" s="1117" t="s">
        <v>3475</v>
      </c>
      <c r="DO10" s="1117" t="s">
        <v>3476</v>
      </c>
      <c r="DP10" s="1117" t="s">
        <v>3477</v>
      </c>
      <c r="DQ10" s="1117" t="s">
        <v>3478</v>
      </c>
      <c r="DR10" s="1117" t="s">
        <v>3479</v>
      </c>
      <c r="DS10" s="1479"/>
      <c r="DT10" s="1117" t="s">
        <v>3480</v>
      </c>
      <c r="DU10" s="1117" t="s">
        <v>3473</v>
      </c>
      <c r="DV10" s="1117" t="s">
        <v>3481</v>
      </c>
      <c r="DW10" s="1117" t="s">
        <v>3475</v>
      </c>
      <c r="DX10" s="1117" t="s">
        <v>3476</v>
      </c>
      <c r="DY10" s="1117" t="s">
        <v>3477</v>
      </c>
      <c r="DZ10" s="1117" t="s">
        <v>3478</v>
      </c>
      <c r="EA10" s="1117" t="s">
        <v>3479</v>
      </c>
      <c r="EB10" s="1479"/>
      <c r="EC10" s="1117" t="s">
        <v>3480</v>
      </c>
      <c r="ED10" s="1117" t="s">
        <v>3473</v>
      </c>
      <c r="EE10" s="1117" t="s">
        <v>3481</v>
      </c>
      <c r="EF10" s="1117" t="s">
        <v>3475</v>
      </c>
      <c r="EG10" s="1117" t="s">
        <v>3476</v>
      </c>
      <c r="EH10" s="1117" t="s">
        <v>3477</v>
      </c>
      <c r="EI10" s="1117" t="s">
        <v>3478</v>
      </c>
      <c r="EJ10" s="1117" t="s">
        <v>3479</v>
      </c>
      <c r="EK10" s="1479"/>
      <c r="EL10" s="1117" t="s">
        <v>3480</v>
      </c>
      <c r="EM10" s="1117" t="s">
        <v>3473</v>
      </c>
      <c r="EN10" s="1117" t="s">
        <v>3481</v>
      </c>
      <c r="EO10" s="1117" t="s">
        <v>3475</v>
      </c>
      <c r="EP10" s="1117" t="s">
        <v>3476</v>
      </c>
      <c r="EQ10" s="1117" t="s">
        <v>3477</v>
      </c>
      <c r="ER10" s="1117" t="s">
        <v>3478</v>
      </c>
      <c r="ES10" s="1117" t="s">
        <v>3479</v>
      </c>
      <c r="ET10" s="1479"/>
      <c r="EU10" s="1117" t="s">
        <v>3480</v>
      </c>
      <c r="EV10" s="1117" t="s">
        <v>3473</v>
      </c>
      <c r="EW10" s="1117" t="s">
        <v>3481</v>
      </c>
      <c r="EX10" s="1117" t="s">
        <v>3475</v>
      </c>
      <c r="EY10" s="1117" t="s">
        <v>3476</v>
      </c>
      <c r="EZ10" s="1117" t="s">
        <v>3477</v>
      </c>
      <c r="FA10" s="1117" t="s">
        <v>3478</v>
      </c>
      <c r="FB10" s="1117" t="s">
        <v>3479</v>
      </c>
      <c r="FC10" s="1479"/>
      <c r="FD10" s="1117" t="s">
        <v>3480</v>
      </c>
      <c r="FE10" s="1117" t="s">
        <v>3473</v>
      </c>
      <c r="FF10" s="1117" t="s">
        <v>3481</v>
      </c>
      <c r="FG10" s="1117" t="s">
        <v>3475</v>
      </c>
      <c r="FH10" s="1117" t="s">
        <v>3476</v>
      </c>
      <c r="FI10" s="1117" t="s">
        <v>3477</v>
      </c>
      <c r="FJ10" s="1117" t="s">
        <v>3478</v>
      </c>
      <c r="FK10" s="1117" t="s">
        <v>3479</v>
      </c>
      <c r="FL10" s="1479"/>
      <c r="FM10" s="1117" t="s">
        <v>3480</v>
      </c>
      <c r="FN10" s="1117" t="s">
        <v>3473</v>
      </c>
      <c r="FO10" s="1117" t="s">
        <v>3481</v>
      </c>
      <c r="FP10" s="1117" t="s">
        <v>3475</v>
      </c>
      <c r="FQ10" s="1117" t="s">
        <v>3476</v>
      </c>
      <c r="FR10" s="1117" t="s">
        <v>3477</v>
      </c>
      <c r="FS10" s="1117" t="s">
        <v>3478</v>
      </c>
      <c r="FT10" s="1117" t="s">
        <v>3479</v>
      </c>
      <c r="FU10" s="1479"/>
      <c r="FV10" s="1117" t="s">
        <v>3480</v>
      </c>
      <c r="FW10" s="1117" t="s">
        <v>3473</v>
      </c>
      <c r="FX10" s="1117" t="s">
        <v>3481</v>
      </c>
      <c r="FY10" s="1117" t="s">
        <v>3475</v>
      </c>
      <c r="FZ10" s="1117" t="s">
        <v>3476</v>
      </c>
      <c r="GA10" s="1117" t="s">
        <v>3477</v>
      </c>
      <c r="GB10" s="1117" t="s">
        <v>3478</v>
      </c>
      <c r="GC10" s="1117" t="s">
        <v>3479</v>
      </c>
      <c r="GD10" s="1479"/>
      <c r="GE10" s="1117" t="s">
        <v>3480</v>
      </c>
      <c r="GF10" s="1117" t="s">
        <v>3473</v>
      </c>
      <c r="GG10" s="1117" t="s">
        <v>3481</v>
      </c>
      <c r="GH10" s="1117" t="s">
        <v>3475</v>
      </c>
      <c r="GI10" s="1117" t="s">
        <v>3476</v>
      </c>
      <c r="GJ10" s="1117" t="s">
        <v>3477</v>
      </c>
      <c r="GK10" s="1117" t="s">
        <v>3478</v>
      </c>
      <c r="GL10" s="1117" t="s">
        <v>3479</v>
      </c>
      <c r="GM10" s="1479"/>
      <c r="GN10" s="1117" t="s">
        <v>3480</v>
      </c>
      <c r="GO10" s="1117" t="s">
        <v>3473</v>
      </c>
      <c r="GP10" s="1117" t="s">
        <v>3481</v>
      </c>
      <c r="GQ10" s="1117" t="s">
        <v>3475</v>
      </c>
      <c r="GR10" s="1117" t="s">
        <v>3476</v>
      </c>
      <c r="GS10" s="1117" t="s">
        <v>3477</v>
      </c>
      <c r="GT10" s="1117" t="s">
        <v>3478</v>
      </c>
      <c r="GU10" s="1117" t="s">
        <v>3479</v>
      </c>
      <c r="GV10" s="1479"/>
      <c r="GW10" s="1117" t="s">
        <v>3480</v>
      </c>
      <c r="GX10" s="1117" t="s">
        <v>3473</v>
      </c>
      <c r="GY10" s="1117" t="s">
        <v>3481</v>
      </c>
      <c r="GZ10" s="1117" t="s">
        <v>3475</v>
      </c>
      <c r="HA10" s="1117" t="s">
        <v>3476</v>
      </c>
      <c r="HB10" s="1117" t="s">
        <v>3477</v>
      </c>
      <c r="HC10" s="1117" t="s">
        <v>3478</v>
      </c>
      <c r="HD10" s="1117" t="s">
        <v>3479</v>
      </c>
      <c r="HE10" s="1479"/>
      <c r="HF10" s="1117" t="s">
        <v>3480</v>
      </c>
      <c r="HG10" s="1117" t="s">
        <v>3473</v>
      </c>
      <c r="HH10" s="1117" t="s">
        <v>3481</v>
      </c>
      <c r="HI10" s="1117" t="s">
        <v>3475</v>
      </c>
      <c r="HJ10" s="1117" t="s">
        <v>3476</v>
      </c>
      <c r="HK10" s="1117" t="s">
        <v>3477</v>
      </c>
      <c r="HL10" s="1117" t="s">
        <v>3478</v>
      </c>
      <c r="HM10" s="1117" t="s">
        <v>3479</v>
      </c>
    </row>
    <row r="11" spans="1:221" ht="5.0999999999999996" customHeight="1">
      <c r="A11" s="1120"/>
      <c r="B11" s="1124"/>
      <c r="C11" s="1124"/>
      <c r="D11" s="1120"/>
      <c r="E11" s="1119"/>
      <c r="F11" s="1118"/>
      <c r="G11" s="1118"/>
      <c r="H11" s="1118"/>
      <c r="I11" s="1118"/>
      <c r="J11" s="1118"/>
      <c r="K11" s="1119"/>
      <c r="L11" s="1118"/>
      <c r="M11" s="1118"/>
      <c r="N11" s="1119"/>
      <c r="O11" s="1118"/>
      <c r="P11" s="1118"/>
      <c r="Q11" s="1118"/>
      <c r="R11" s="1118"/>
      <c r="S11" s="1118"/>
      <c r="T11" s="1119"/>
      <c r="U11" s="1118"/>
      <c r="V11" s="1118"/>
      <c r="W11" s="1119"/>
      <c r="X11" s="1118"/>
      <c r="Y11" s="1118"/>
      <c r="Z11" s="1118"/>
      <c r="AA11" s="1118"/>
      <c r="AB11" s="1118"/>
      <c r="AC11" s="1119"/>
      <c r="AD11" s="1118"/>
      <c r="AE11" s="1118"/>
      <c r="AF11" s="1119"/>
      <c r="AG11" s="1118"/>
      <c r="AH11" s="1118"/>
      <c r="AI11" s="1118"/>
      <c r="AJ11" s="1118"/>
      <c r="AK11" s="1118"/>
      <c r="AL11" s="1119"/>
      <c r="AM11" s="1118"/>
      <c r="AN11" s="1118"/>
      <c r="AO11" s="1119"/>
      <c r="AP11" s="1118"/>
      <c r="AQ11" s="1118"/>
      <c r="AR11" s="1118"/>
      <c r="AS11" s="1118"/>
      <c r="AT11" s="1118"/>
      <c r="AU11" s="1119"/>
      <c r="AV11" s="1118"/>
      <c r="AW11" s="1118"/>
      <c r="AX11" s="1119"/>
      <c r="AY11" s="1118"/>
      <c r="AZ11" s="1118"/>
      <c r="BA11" s="1118"/>
      <c r="BB11" s="1118"/>
      <c r="BC11" s="1118"/>
      <c r="BD11" s="1119"/>
      <c r="BE11" s="1118"/>
      <c r="BF11" s="1118"/>
      <c r="BG11" s="1119"/>
      <c r="BH11" s="1118"/>
      <c r="BI11" s="1118"/>
      <c r="BJ11" s="1118"/>
      <c r="BK11" s="1118"/>
      <c r="BL11" s="1118"/>
      <c r="BM11" s="1119"/>
      <c r="BN11" s="1118"/>
      <c r="BO11" s="1118"/>
      <c r="BP11" s="1119"/>
      <c r="BQ11" s="1118"/>
      <c r="BR11" s="1118"/>
      <c r="BS11" s="1118"/>
      <c r="BT11" s="1118"/>
      <c r="BU11" s="1118"/>
      <c r="BV11" s="1119"/>
      <c r="BW11" s="1118"/>
      <c r="BX11" s="1118"/>
      <c r="BY11" s="1119"/>
      <c r="BZ11" s="1118"/>
      <c r="CA11" s="1118"/>
      <c r="CB11" s="1118"/>
      <c r="CC11" s="1118"/>
      <c r="CD11" s="1118"/>
      <c r="CE11" s="1119"/>
      <c r="CF11" s="1118"/>
      <c r="CG11" s="1118"/>
      <c r="CH11" s="1119"/>
      <c r="CI11" s="1118"/>
      <c r="CJ11" s="1118"/>
      <c r="CK11" s="1118"/>
      <c r="CL11" s="1118"/>
      <c r="CM11" s="1118"/>
      <c r="CN11" s="1119"/>
      <c r="CO11" s="1118"/>
      <c r="CP11" s="1118"/>
      <c r="CQ11" s="1119"/>
      <c r="CR11" s="1118"/>
      <c r="CS11" s="1118"/>
      <c r="CT11" s="1118"/>
      <c r="CU11" s="1118"/>
      <c r="CV11" s="1118"/>
      <c r="CW11" s="1119"/>
      <c r="CX11" s="1118"/>
      <c r="CY11" s="1118"/>
      <c r="CZ11" s="1119"/>
      <c r="DA11" s="1118"/>
      <c r="DB11" s="1118"/>
      <c r="DC11" s="1118"/>
      <c r="DD11" s="1118"/>
      <c r="DE11" s="1118"/>
      <c r="DF11" s="1119"/>
      <c r="DG11" s="1118"/>
      <c r="DH11" s="1118"/>
      <c r="DI11" s="1120"/>
      <c r="DJ11" s="1119"/>
      <c r="DK11" s="1118"/>
      <c r="DL11" s="1118"/>
      <c r="DM11" s="1118"/>
      <c r="DN11" s="1118"/>
      <c r="DO11" s="1118"/>
      <c r="DP11" s="1119"/>
      <c r="DQ11" s="1118"/>
      <c r="DR11" s="1118"/>
      <c r="DS11" s="1119"/>
      <c r="DT11" s="1118"/>
      <c r="DU11" s="1118"/>
      <c r="DV11" s="1118"/>
      <c r="DW11" s="1118"/>
      <c r="DX11" s="1118"/>
      <c r="DY11" s="1119"/>
      <c r="DZ11" s="1118"/>
      <c r="EA11" s="1118"/>
      <c r="EB11" s="1119"/>
      <c r="EC11" s="1118"/>
      <c r="ED11" s="1118"/>
      <c r="EE11" s="1118"/>
      <c r="EF11" s="1118"/>
      <c r="EG11" s="1118"/>
      <c r="EH11" s="1119"/>
      <c r="EI11" s="1118"/>
      <c r="EJ11" s="1118"/>
      <c r="EK11" s="1119"/>
      <c r="EL11" s="1118"/>
      <c r="EM11" s="1118"/>
      <c r="EN11" s="1118"/>
      <c r="EO11" s="1118"/>
      <c r="EP11" s="1118"/>
      <c r="EQ11" s="1119"/>
      <c r="ER11" s="1118"/>
      <c r="ES11" s="1118"/>
      <c r="ET11" s="1119"/>
      <c r="EU11" s="1118"/>
      <c r="EV11" s="1118"/>
      <c r="EW11" s="1118"/>
      <c r="EX11" s="1118"/>
      <c r="EY11" s="1118"/>
      <c r="EZ11" s="1119"/>
      <c r="FA11" s="1118"/>
      <c r="FB11" s="1118"/>
      <c r="FC11" s="1119"/>
      <c r="FD11" s="1118"/>
      <c r="FE11" s="1118"/>
      <c r="FF11" s="1118"/>
      <c r="FG11" s="1118"/>
      <c r="FH11" s="1118"/>
      <c r="FI11" s="1119"/>
      <c r="FJ11" s="1118"/>
      <c r="FK11" s="1118"/>
      <c r="FL11" s="1119"/>
      <c r="FM11" s="1118"/>
      <c r="FN11" s="1118"/>
      <c r="FO11" s="1118"/>
      <c r="FP11" s="1118"/>
      <c r="FQ11" s="1118"/>
      <c r="FR11" s="1119"/>
      <c r="FS11" s="1118"/>
      <c r="FT11" s="1118"/>
      <c r="FU11" s="1119"/>
      <c r="FV11" s="1118"/>
      <c r="FW11" s="1118"/>
      <c r="FX11" s="1118"/>
      <c r="FY11" s="1118"/>
      <c r="FZ11" s="1118"/>
      <c r="GA11" s="1119"/>
      <c r="GB11" s="1118"/>
      <c r="GC11" s="1118"/>
      <c r="GD11" s="1119"/>
      <c r="GE11" s="1118"/>
      <c r="GF11" s="1118"/>
      <c r="GG11" s="1118"/>
      <c r="GH11" s="1118"/>
      <c r="GI11" s="1118"/>
      <c r="GJ11" s="1119"/>
      <c r="GK11" s="1118"/>
      <c r="GL11" s="1118"/>
      <c r="GM11" s="1119"/>
      <c r="GN11" s="1118"/>
      <c r="GO11" s="1118"/>
      <c r="GP11" s="1118"/>
      <c r="GQ11" s="1118"/>
      <c r="GR11" s="1118"/>
      <c r="GS11" s="1119"/>
      <c r="GT11" s="1118"/>
      <c r="GU11" s="1118"/>
      <c r="GV11" s="1119"/>
      <c r="GW11" s="1118"/>
      <c r="GX11" s="1118"/>
      <c r="GY11" s="1118"/>
      <c r="GZ11" s="1118"/>
      <c r="HA11" s="1118"/>
      <c r="HB11" s="1119"/>
      <c r="HC11" s="1118"/>
      <c r="HD11" s="1118"/>
      <c r="HE11" s="1119"/>
      <c r="HF11" s="1118"/>
      <c r="HG11" s="1118"/>
      <c r="HH11" s="1118"/>
      <c r="HI11" s="1118"/>
      <c r="HJ11" s="1118"/>
      <c r="HK11" s="1119"/>
      <c r="HL11" s="1118"/>
      <c r="HM11" s="1118"/>
    </row>
    <row r="12" spans="1:221">
      <c r="A12" s="1129" t="s">
        <v>1575</v>
      </c>
      <c r="B12" s="1130" t="s">
        <v>1558</v>
      </c>
      <c r="C12" s="1131" t="s">
        <v>1564</v>
      </c>
      <c r="D12" s="1306">
        <f>CZ12</f>
        <v>321</v>
      </c>
      <c r="E12" s="1121">
        <v>319</v>
      </c>
      <c r="F12" s="1121">
        <v>68</v>
      </c>
      <c r="G12" s="1121">
        <v>41</v>
      </c>
      <c r="H12" s="1121">
        <v>39</v>
      </c>
      <c r="I12" s="1121">
        <v>20</v>
      </c>
      <c r="J12" s="1121">
        <v>18</v>
      </c>
      <c r="K12" s="1121">
        <v>49</v>
      </c>
      <c r="L12" s="1121">
        <v>59</v>
      </c>
      <c r="M12" s="1121">
        <v>25</v>
      </c>
      <c r="N12" s="1121">
        <v>318</v>
      </c>
      <c r="O12" s="1121">
        <v>68</v>
      </c>
      <c r="P12" s="1121">
        <v>41</v>
      </c>
      <c r="Q12" s="1121">
        <v>39</v>
      </c>
      <c r="R12" s="1121">
        <v>20</v>
      </c>
      <c r="S12" s="1121">
        <v>17</v>
      </c>
      <c r="T12" s="1121">
        <v>49</v>
      </c>
      <c r="U12" s="1121">
        <v>59</v>
      </c>
      <c r="V12" s="1121">
        <v>25</v>
      </c>
      <c r="W12" s="1121">
        <v>318</v>
      </c>
      <c r="X12" s="1121">
        <v>68</v>
      </c>
      <c r="Y12" s="1121">
        <v>41</v>
      </c>
      <c r="Z12" s="1121">
        <v>39</v>
      </c>
      <c r="AA12" s="1121">
        <v>20</v>
      </c>
      <c r="AB12" s="1121">
        <v>17</v>
      </c>
      <c r="AC12" s="1121">
        <v>49</v>
      </c>
      <c r="AD12" s="1121">
        <v>59</v>
      </c>
      <c r="AE12" s="1121">
        <v>25</v>
      </c>
      <c r="AF12" s="1121">
        <v>319</v>
      </c>
      <c r="AG12" s="1121">
        <v>68</v>
      </c>
      <c r="AH12" s="1121">
        <v>41</v>
      </c>
      <c r="AI12" s="1121">
        <v>40</v>
      </c>
      <c r="AJ12" s="1121">
        <v>20</v>
      </c>
      <c r="AK12" s="1121">
        <v>17</v>
      </c>
      <c r="AL12" s="1121">
        <v>49</v>
      </c>
      <c r="AM12" s="1121">
        <v>59</v>
      </c>
      <c r="AN12" s="1121">
        <v>25</v>
      </c>
      <c r="AO12" s="1121">
        <v>320</v>
      </c>
      <c r="AP12" s="1121">
        <v>69</v>
      </c>
      <c r="AQ12" s="1121">
        <v>41</v>
      </c>
      <c r="AR12" s="1121">
        <v>40</v>
      </c>
      <c r="AS12" s="1121">
        <v>20</v>
      </c>
      <c r="AT12" s="1121">
        <v>17</v>
      </c>
      <c r="AU12" s="1121">
        <v>49</v>
      </c>
      <c r="AV12" s="1121">
        <v>59</v>
      </c>
      <c r="AW12" s="1121">
        <v>25</v>
      </c>
      <c r="AX12" s="1121">
        <v>320</v>
      </c>
      <c r="AY12" s="1121">
        <v>69</v>
      </c>
      <c r="AZ12" s="1121">
        <v>41</v>
      </c>
      <c r="BA12" s="1121">
        <v>40</v>
      </c>
      <c r="BB12" s="1121">
        <v>20</v>
      </c>
      <c r="BC12" s="1121">
        <v>17</v>
      </c>
      <c r="BD12" s="1121">
        <v>49</v>
      </c>
      <c r="BE12" s="1121">
        <v>59</v>
      </c>
      <c r="BF12" s="1121">
        <v>25</v>
      </c>
      <c r="BG12" s="1121">
        <v>320</v>
      </c>
      <c r="BH12" s="1121">
        <v>69</v>
      </c>
      <c r="BI12" s="1121">
        <v>41</v>
      </c>
      <c r="BJ12" s="1121">
        <v>40</v>
      </c>
      <c r="BK12" s="1121">
        <v>20</v>
      </c>
      <c r="BL12" s="1121">
        <v>17</v>
      </c>
      <c r="BM12" s="1121">
        <v>49</v>
      </c>
      <c r="BN12" s="1121">
        <v>59</v>
      </c>
      <c r="BO12" s="1121">
        <v>25</v>
      </c>
      <c r="BP12" s="1274">
        <v>320</v>
      </c>
      <c r="BQ12" s="1274">
        <v>69</v>
      </c>
      <c r="BR12" s="1274">
        <v>41</v>
      </c>
      <c r="BS12" s="1274">
        <v>40</v>
      </c>
      <c r="BT12" s="1274">
        <v>20</v>
      </c>
      <c r="BU12" s="1274">
        <v>17</v>
      </c>
      <c r="BV12" s="1274">
        <v>49</v>
      </c>
      <c r="BW12" s="1274">
        <v>59</v>
      </c>
      <c r="BX12" s="1274">
        <v>25</v>
      </c>
      <c r="BY12" s="1274">
        <v>320</v>
      </c>
      <c r="BZ12" s="1274">
        <v>69</v>
      </c>
      <c r="CA12" s="1274">
        <v>41</v>
      </c>
      <c r="CB12" s="1274">
        <v>40</v>
      </c>
      <c r="CC12" s="1274">
        <v>20</v>
      </c>
      <c r="CD12" s="1274">
        <v>17</v>
      </c>
      <c r="CE12" s="1274">
        <v>49</v>
      </c>
      <c r="CF12" s="1274">
        <v>59</v>
      </c>
      <c r="CG12" s="1274">
        <v>25</v>
      </c>
      <c r="CH12" s="1274">
        <v>320</v>
      </c>
      <c r="CI12" s="1274">
        <v>69</v>
      </c>
      <c r="CJ12" s="1274">
        <v>41</v>
      </c>
      <c r="CK12" s="1274">
        <v>40</v>
      </c>
      <c r="CL12" s="1274">
        <v>20</v>
      </c>
      <c r="CM12" s="1274">
        <v>17</v>
      </c>
      <c r="CN12" s="1274">
        <v>49</v>
      </c>
      <c r="CO12" s="1274">
        <v>59</v>
      </c>
      <c r="CP12" s="1274">
        <v>25</v>
      </c>
      <c r="CQ12" s="1274">
        <v>321</v>
      </c>
      <c r="CR12" s="1274">
        <v>70</v>
      </c>
      <c r="CS12" s="1274">
        <v>41</v>
      </c>
      <c r="CT12" s="1274">
        <v>40</v>
      </c>
      <c r="CU12" s="1274">
        <v>20</v>
      </c>
      <c r="CV12" s="1274">
        <v>17</v>
      </c>
      <c r="CW12" s="1274">
        <v>49</v>
      </c>
      <c r="CX12" s="1274">
        <v>59</v>
      </c>
      <c r="CY12" s="1274">
        <v>25</v>
      </c>
      <c r="CZ12" s="1274">
        <v>321</v>
      </c>
      <c r="DA12" s="1274">
        <v>70</v>
      </c>
      <c r="DB12" s="1274">
        <v>41</v>
      </c>
      <c r="DC12" s="1274">
        <v>40</v>
      </c>
      <c r="DD12" s="1274">
        <v>20</v>
      </c>
      <c r="DE12" s="1274">
        <v>17</v>
      </c>
      <c r="DF12" s="1274">
        <v>49</v>
      </c>
      <c r="DG12" s="1274">
        <v>59</v>
      </c>
      <c r="DH12" s="1274">
        <v>25</v>
      </c>
      <c r="DI12" s="1306"/>
      <c r="DJ12" s="1121">
        <v>321</v>
      </c>
      <c r="DK12" s="1121">
        <v>70</v>
      </c>
      <c r="DL12" s="1121">
        <v>41</v>
      </c>
      <c r="DM12" s="1121">
        <v>41</v>
      </c>
      <c r="DN12" s="1121">
        <v>19</v>
      </c>
      <c r="DO12" s="1121">
        <v>17</v>
      </c>
      <c r="DP12" s="1121">
        <v>49</v>
      </c>
      <c r="DQ12" s="1121">
        <v>60</v>
      </c>
      <c r="DR12" s="1121">
        <v>24</v>
      </c>
      <c r="DS12" s="1121">
        <v>321</v>
      </c>
      <c r="DT12" s="1121">
        <v>70</v>
      </c>
      <c r="DU12" s="1121">
        <v>41</v>
      </c>
      <c r="DV12" s="1121">
        <v>41</v>
      </c>
      <c r="DW12" s="1121">
        <v>19</v>
      </c>
      <c r="DX12" s="1121">
        <v>17</v>
      </c>
      <c r="DY12" s="1121">
        <v>49</v>
      </c>
      <c r="DZ12" s="1121">
        <v>60</v>
      </c>
      <c r="EA12" s="1121">
        <v>24</v>
      </c>
      <c r="EB12" s="1121">
        <v>321</v>
      </c>
      <c r="EC12" s="1121">
        <v>70</v>
      </c>
      <c r="ED12" s="1121">
        <v>41</v>
      </c>
      <c r="EE12" s="1121">
        <v>41</v>
      </c>
      <c r="EF12" s="1121">
        <v>19</v>
      </c>
      <c r="EG12" s="1121">
        <v>17</v>
      </c>
      <c r="EH12" s="1121">
        <v>49</v>
      </c>
      <c r="EI12" s="1121">
        <v>60</v>
      </c>
      <c r="EJ12" s="1121">
        <v>24</v>
      </c>
      <c r="EK12" s="1121">
        <v>320</v>
      </c>
      <c r="EL12" s="1121">
        <v>70</v>
      </c>
      <c r="EM12" s="1121">
        <v>41</v>
      </c>
      <c r="EN12" s="1121">
        <v>41</v>
      </c>
      <c r="EO12" s="1121">
        <v>19</v>
      </c>
      <c r="EP12" s="1121">
        <v>17</v>
      </c>
      <c r="EQ12" s="1121">
        <v>48</v>
      </c>
      <c r="ER12" s="1121">
        <v>60</v>
      </c>
      <c r="ES12" s="1121">
        <v>24</v>
      </c>
      <c r="ET12" s="1121">
        <v>319</v>
      </c>
      <c r="EU12" s="1121">
        <v>70</v>
      </c>
      <c r="EV12" s="1121">
        <v>41</v>
      </c>
      <c r="EW12" s="1121">
        <v>41</v>
      </c>
      <c r="EX12" s="1121">
        <v>19</v>
      </c>
      <c r="EY12" s="1121">
        <v>17</v>
      </c>
      <c r="EZ12" s="1121">
        <v>48</v>
      </c>
      <c r="FA12" s="1121">
        <v>59</v>
      </c>
      <c r="FB12" s="1121">
        <v>24</v>
      </c>
      <c r="FC12" s="1121"/>
      <c r="FD12" s="1121"/>
      <c r="FE12" s="1121"/>
      <c r="FF12" s="1121"/>
      <c r="FG12" s="1121"/>
      <c r="FH12" s="1121"/>
      <c r="FI12" s="1121"/>
      <c r="FJ12" s="1121"/>
      <c r="FK12" s="1121"/>
      <c r="FL12" s="1121"/>
      <c r="FM12" s="1121"/>
      <c r="FN12" s="1121"/>
      <c r="FO12" s="1121"/>
      <c r="FP12" s="1121"/>
      <c r="FQ12" s="1121"/>
      <c r="FR12" s="1121"/>
      <c r="FS12" s="1121"/>
      <c r="FT12" s="1121"/>
      <c r="FU12" s="1274"/>
      <c r="FV12" s="1274"/>
      <c r="FW12" s="1274"/>
      <c r="FX12" s="1274"/>
      <c r="FY12" s="1274"/>
      <c r="FZ12" s="1274"/>
      <c r="GA12" s="1274"/>
      <c r="GB12" s="1274"/>
      <c r="GC12" s="1274"/>
      <c r="GD12" s="1274"/>
      <c r="GE12" s="1274"/>
      <c r="GF12" s="1274"/>
      <c r="GG12" s="1274"/>
      <c r="GH12" s="1274"/>
      <c r="GI12" s="1274"/>
      <c r="GJ12" s="1274"/>
      <c r="GK12" s="1274"/>
      <c r="GL12" s="1274"/>
      <c r="GM12" s="1274"/>
      <c r="GN12" s="1274"/>
      <c r="GO12" s="1274"/>
      <c r="GP12" s="1274"/>
      <c r="GQ12" s="1274"/>
      <c r="GR12" s="1274"/>
      <c r="GS12" s="1274"/>
      <c r="GT12" s="1274"/>
      <c r="GU12" s="1274"/>
      <c r="GV12" s="1274"/>
      <c r="GW12" s="1274"/>
      <c r="GX12" s="1274"/>
      <c r="GY12" s="1274"/>
      <c r="GZ12" s="1274"/>
      <c r="HA12" s="1274"/>
      <c r="HB12" s="1274"/>
      <c r="HC12" s="1274"/>
      <c r="HD12" s="1274"/>
      <c r="HE12" s="1274"/>
      <c r="HF12" s="1274"/>
      <c r="HG12" s="1274"/>
      <c r="HH12" s="1274"/>
      <c r="HI12" s="1274"/>
      <c r="HJ12" s="1274"/>
      <c r="HK12" s="1274"/>
      <c r="HL12" s="1274"/>
      <c r="HM12" s="1274"/>
    </row>
    <row r="13" spans="1:221">
      <c r="A13" s="1126" t="s">
        <v>723</v>
      </c>
      <c r="B13" s="1127" t="s">
        <v>40</v>
      </c>
      <c r="C13" s="1125" t="s">
        <v>724</v>
      </c>
      <c r="D13" s="1304"/>
      <c r="E13" s="1122"/>
      <c r="F13" s="1122"/>
      <c r="G13" s="1122"/>
      <c r="H13" s="1122"/>
      <c r="I13" s="1122"/>
      <c r="J13" s="1122"/>
      <c r="K13" s="1122"/>
      <c r="L13" s="1122"/>
      <c r="M13" s="1122"/>
      <c r="N13" s="1122"/>
      <c r="O13" s="1122"/>
      <c r="P13" s="1122"/>
      <c r="Q13" s="1122"/>
      <c r="R13" s="1122"/>
      <c r="S13" s="1122"/>
      <c r="T13" s="1122"/>
      <c r="U13" s="1122"/>
      <c r="V13" s="1122"/>
      <c r="W13" s="1122"/>
      <c r="X13" s="1122"/>
      <c r="Y13" s="1122"/>
      <c r="Z13" s="1122"/>
      <c r="AA13" s="1122"/>
      <c r="AB13" s="1122"/>
      <c r="AC13" s="1122"/>
      <c r="AD13" s="1122"/>
      <c r="AE13" s="1122"/>
      <c r="AF13" s="1122"/>
      <c r="AG13" s="1122"/>
      <c r="AH13" s="1122"/>
      <c r="AI13" s="1122"/>
      <c r="AJ13" s="1122"/>
      <c r="AK13" s="1122"/>
      <c r="AL13" s="1122"/>
      <c r="AM13" s="1122"/>
      <c r="AN13" s="1122"/>
      <c r="AO13" s="1122"/>
      <c r="AP13" s="1122"/>
      <c r="AQ13" s="1122"/>
      <c r="AR13" s="1122"/>
      <c r="AS13" s="1122"/>
      <c r="AT13" s="1122"/>
      <c r="AU13" s="1122"/>
      <c r="AV13" s="1122"/>
      <c r="AW13" s="1122"/>
      <c r="AX13" s="1122"/>
      <c r="AY13" s="1122"/>
      <c r="AZ13" s="1122"/>
      <c r="BA13" s="1122"/>
      <c r="BB13" s="1122"/>
      <c r="BC13" s="1122"/>
      <c r="BD13" s="1122"/>
      <c r="BE13" s="1122"/>
      <c r="BF13" s="1122"/>
      <c r="BG13" s="1122"/>
      <c r="BH13" s="1122"/>
      <c r="BI13" s="1122"/>
      <c r="BJ13" s="1122"/>
      <c r="BK13" s="1122"/>
      <c r="BL13" s="1122"/>
      <c r="BM13" s="1122"/>
      <c r="BN13" s="1122"/>
      <c r="BO13" s="1122"/>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1275"/>
      <c r="DG13" s="1275"/>
      <c r="DH13" s="1275"/>
      <c r="DI13" s="1304"/>
      <c r="DJ13" s="1122"/>
      <c r="DK13" s="1122"/>
      <c r="DL13" s="1122"/>
      <c r="DM13" s="1122"/>
      <c r="DN13" s="1122"/>
      <c r="DO13" s="1122"/>
      <c r="DP13" s="1122"/>
      <c r="DQ13" s="1122"/>
      <c r="DR13" s="1122"/>
      <c r="DS13" s="1122"/>
      <c r="DT13" s="1122"/>
      <c r="DU13" s="1122"/>
      <c r="DV13" s="1122"/>
      <c r="DW13" s="1122"/>
      <c r="DX13" s="1122"/>
      <c r="DY13" s="1122"/>
      <c r="DZ13" s="1122"/>
      <c r="EA13" s="1122"/>
      <c r="EB13" s="1122"/>
      <c r="EC13" s="1122"/>
      <c r="ED13" s="1122"/>
      <c r="EE13" s="1122"/>
      <c r="EF13" s="1122"/>
      <c r="EG13" s="1122"/>
      <c r="EH13" s="1122"/>
      <c r="EI13" s="1122"/>
      <c r="EJ13" s="1122"/>
      <c r="EK13" s="1122"/>
      <c r="EL13" s="1122"/>
      <c r="EM13" s="1122"/>
      <c r="EN13" s="1122"/>
      <c r="EO13" s="1122"/>
      <c r="EP13" s="1122"/>
      <c r="EQ13" s="1122"/>
      <c r="ER13" s="1122"/>
      <c r="ES13" s="1122"/>
      <c r="ET13" s="1122"/>
      <c r="EU13" s="1122"/>
      <c r="EV13" s="1122"/>
      <c r="EW13" s="1122"/>
      <c r="EX13" s="1122"/>
      <c r="EY13" s="1122"/>
      <c r="EZ13" s="1122"/>
      <c r="FA13" s="1122"/>
      <c r="FB13" s="1122"/>
      <c r="FC13" s="1122"/>
      <c r="FD13" s="1122"/>
      <c r="FE13" s="1122"/>
      <c r="FF13" s="1122"/>
      <c r="FG13" s="1122"/>
      <c r="FH13" s="1122"/>
      <c r="FI13" s="1122"/>
      <c r="FJ13" s="1122"/>
      <c r="FK13" s="1122"/>
      <c r="FL13" s="1122"/>
      <c r="FM13" s="1122"/>
      <c r="FN13" s="1122"/>
      <c r="FO13" s="1122"/>
      <c r="FP13" s="1122"/>
      <c r="FQ13" s="1122"/>
      <c r="FR13" s="1122"/>
      <c r="FS13" s="1122"/>
      <c r="FT13" s="1122"/>
      <c r="FU13" s="1275"/>
      <c r="FV13" s="1275"/>
      <c r="FW13" s="1275"/>
      <c r="FX13" s="1275"/>
      <c r="FY13" s="1275"/>
      <c r="FZ13" s="1275"/>
      <c r="GA13" s="1275"/>
      <c r="GB13" s="1275"/>
      <c r="GC13" s="1275"/>
      <c r="GD13" s="1275"/>
      <c r="GE13" s="1275"/>
      <c r="GF13" s="1275"/>
      <c r="GG13" s="1275"/>
      <c r="GH13" s="1275"/>
      <c r="GI13" s="1275"/>
      <c r="GJ13" s="1275"/>
      <c r="GK13" s="1275"/>
      <c r="GL13" s="1275"/>
      <c r="GM13" s="1275"/>
      <c r="GN13" s="1275"/>
      <c r="GO13" s="1275"/>
      <c r="GP13" s="1275"/>
      <c r="GQ13" s="1275"/>
      <c r="GR13" s="1275"/>
      <c r="GS13" s="1275"/>
      <c r="GT13" s="1275"/>
      <c r="GU13" s="1275"/>
      <c r="GV13" s="1275"/>
      <c r="GW13" s="1275"/>
      <c r="GX13" s="1275"/>
      <c r="GY13" s="1275"/>
      <c r="GZ13" s="1275"/>
      <c r="HA13" s="1275"/>
      <c r="HB13" s="1275"/>
      <c r="HC13" s="1275"/>
      <c r="HD13" s="1275"/>
      <c r="HE13" s="1275"/>
      <c r="HF13" s="1275"/>
      <c r="HG13" s="1275"/>
      <c r="HH13" s="1275"/>
      <c r="HI13" s="1275"/>
      <c r="HJ13" s="1275"/>
      <c r="HK13" s="1275"/>
      <c r="HL13" s="1275"/>
      <c r="HM13" s="1275"/>
    </row>
    <row r="14" spans="1:221">
      <c r="A14" s="1157" t="s">
        <v>1565</v>
      </c>
      <c r="B14" s="599" t="s">
        <v>1559</v>
      </c>
      <c r="C14" s="1158" t="s">
        <v>3465</v>
      </c>
      <c r="D14" s="1276">
        <f>CZ14</f>
        <v>33</v>
      </c>
      <c r="E14" s="1122">
        <v>33</v>
      </c>
      <c r="F14" s="1122">
        <v>4</v>
      </c>
      <c r="G14" s="1122">
        <v>5</v>
      </c>
      <c r="H14" s="1122">
        <v>3</v>
      </c>
      <c r="I14" s="1122">
        <v>2</v>
      </c>
      <c r="J14" s="1122">
        <v>2</v>
      </c>
      <c r="K14" s="1122">
        <v>6</v>
      </c>
      <c r="L14" s="1122">
        <v>7</v>
      </c>
      <c r="M14" s="1122">
        <v>4</v>
      </c>
      <c r="N14" s="1122">
        <v>33</v>
      </c>
      <c r="O14" s="1122">
        <v>4</v>
      </c>
      <c r="P14" s="1122">
        <v>5</v>
      </c>
      <c r="Q14" s="1122">
        <v>3</v>
      </c>
      <c r="R14" s="1122">
        <v>2</v>
      </c>
      <c r="S14" s="1122">
        <v>2</v>
      </c>
      <c r="T14" s="1122">
        <v>6</v>
      </c>
      <c r="U14" s="1122">
        <v>7</v>
      </c>
      <c r="V14" s="1122">
        <v>4</v>
      </c>
      <c r="W14" s="1122">
        <v>33</v>
      </c>
      <c r="X14" s="1122">
        <v>4</v>
      </c>
      <c r="Y14" s="1122">
        <v>5</v>
      </c>
      <c r="Z14" s="1122">
        <v>3</v>
      </c>
      <c r="AA14" s="1122">
        <v>2</v>
      </c>
      <c r="AB14" s="1122">
        <v>2</v>
      </c>
      <c r="AC14" s="1122">
        <v>6</v>
      </c>
      <c r="AD14" s="1122">
        <v>7</v>
      </c>
      <c r="AE14" s="1122">
        <v>4</v>
      </c>
      <c r="AF14" s="1122">
        <v>33</v>
      </c>
      <c r="AG14" s="1122">
        <v>4</v>
      </c>
      <c r="AH14" s="1122">
        <v>5</v>
      </c>
      <c r="AI14" s="1122">
        <v>3</v>
      </c>
      <c r="AJ14" s="1122">
        <v>2</v>
      </c>
      <c r="AK14" s="1122">
        <v>2</v>
      </c>
      <c r="AL14" s="1122">
        <v>6</v>
      </c>
      <c r="AM14" s="1122">
        <v>7</v>
      </c>
      <c r="AN14" s="1122">
        <v>4</v>
      </c>
      <c r="AO14" s="1122">
        <v>33</v>
      </c>
      <c r="AP14" s="1122">
        <v>4</v>
      </c>
      <c r="AQ14" s="1122">
        <v>5</v>
      </c>
      <c r="AR14" s="1122">
        <v>3</v>
      </c>
      <c r="AS14" s="1122">
        <v>2</v>
      </c>
      <c r="AT14" s="1122">
        <v>2</v>
      </c>
      <c r="AU14" s="1122">
        <v>6</v>
      </c>
      <c r="AV14" s="1122">
        <v>7</v>
      </c>
      <c r="AW14" s="1122">
        <v>4</v>
      </c>
      <c r="AX14" s="1122">
        <v>33</v>
      </c>
      <c r="AY14" s="1122">
        <v>4</v>
      </c>
      <c r="AZ14" s="1122">
        <v>5</v>
      </c>
      <c r="BA14" s="1122">
        <v>3</v>
      </c>
      <c r="BB14" s="1122">
        <v>2</v>
      </c>
      <c r="BC14" s="1122">
        <v>2</v>
      </c>
      <c r="BD14" s="1122">
        <v>6</v>
      </c>
      <c r="BE14" s="1122">
        <v>7</v>
      </c>
      <c r="BF14" s="1122">
        <v>4</v>
      </c>
      <c r="BG14" s="1122">
        <v>33</v>
      </c>
      <c r="BH14" s="1122">
        <v>4</v>
      </c>
      <c r="BI14" s="1122">
        <v>5</v>
      </c>
      <c r="BJ14" s="1122">
        <v>3</v>
      </c>
      <c r="BK14" s="1122">
        <v>2</v>
      </c>
      <c r="BL14" s="1122">
        <v>2</v>
      </c>
      <c r="BM14" s="1122">
        <v>6</v>
      </c>
      <c r="BN14" s="1122">
        <v>7</v>
      </c>
      <c r="BO14" s="1122">
        <v>4</v>
      </c>
      <c r="BP14" s="1275">
        <v>33</v>
      </c>
      <c r="BQ14" s="1275">
        <v>4</v>
      </c>
      <c r="BR14" s="1275">
        <v>5</v>
      </c>
      <c r="BS14" s="1275">
        <v>3</v>
      </c>
      <c r="BT14" s="1275">
        <v>2</v>
      </c>
      <c r="BU14" s="1275">
        <v>2</v>
      </c>
      <c r="BV14" s="1275">
        <v>6</v>
      </c>
      <c r="BW14" s="1275">
        <v>7</v>
      </c>
      <c r="BX14" s="1275">
        <v>4</v>
      </c>
      <c r="BY14" s="1275">
        <v>33</v>
      </c>
      <c r="BZ14" s="1275">
        <v>4</v>
      </c>
      <c r="CA14" s="1275">
        <v>5</v>
      </c>
      <c r="CB14" s="1275">
        <v>3</v>
      </c>
      <c r="CC14" s="1275">
        <v>2</v>
      </c>
      <c r="CD14" s="1275">
        <v>2</v>
      </c>
      <c r="CE14" s="1275">
        <v>6</v>
      </c>
      <c r="CF14" s="1275">
        <v>7</v>
      </c>
      <c r="CG14" s="1275">
        <v>4</v>
      </c>
      <c r="CH14" s="1275">
        <v>33</v>
      </c>
      <c r="CI14" s="1275">
        <v>4</v>
      </c>
      <c r="CJ14" s="1275">
        <v>5</v>
      </c>
      <c r="CK14" s="1275">
        <v>3</v>
      </c>
      <c r="CL14" s="1275">
        <v>2</v>
      </c>
      <c r="CM14" s="1275">
        <v>2</v>
      </c>
      <c r="CN14" s="1275">
        <v>6</v>
      </c>
      <c r="CO14" s="1275">
        <v>7</v>
      </c>
      <c r="CP14" s="1275">
        <v>4</v>
      </c>
      <c r="CQ14" s="1275">
        <v>33</v>
      </c>
      <c r="CR14" s="1275">
        <v>4</v>
      </c>
      <c r="CS14" s="1275">
        <v>5</v>
      </c>
      <c r="CT14" s="1275">
        <v>3</v>
      </c>
      <c r="CU14" s="1275">
        <v>2</v>
      </c>
      <c r="CV14" s="1275">
        <v>2</v>
      </c>
      <c r="CW14" s="1275">
        <v>6</v>
      </c>
      <c r="CX14" s="1275">
        <v>7</v>
      </c>
      <c r="CY14" s="1275">
        <v>4</v>
      </c>
      <c r="CZ14" s="1275">
        <v>33</v>
      </c>
      <c r="DA14" s="1275">
        <v>4</v>
      </c>
      <c r="DB14" s="1275">
        <v>5</v>
      </c>
      <c r="DC14" s="1275">
        <v>3</v>
      </c>
      <c r="DD14" s="1275">
        <v>2</v>
      </c>
      <c r="DE14" s="1275">
        <v>2</v>
      </c>
      <c r="DF14" s="1275">
        <v>6</v>
      </c>
      <c r="DG14" s="1275">
        <v>7</v>
      </c>
      <c r="DH14" s="1275">
        <v>4</v>
      </c>
      <c r="DI14" s="1276"/>
      <c r="DJ14" s="1122">
        <v>33</v>
      </c>
      <c r="DK14" s="1122">
        <v>4</v>
      </c>
      <c r="DL14" s="1122">
        <v>5</v>
      </c>
      <c r="DM14" s="1122">
        <v>3</v>
      </c>
      <c r="DN14" s="1122">
        <v>2</v>
      </c>
      <c r="DO14" s="1122">
        <v>2</v>
      </c>
      <c r="DP14" s="1122">
        <v>6</v>
      </c>
      <c r="DQ14" s="1122">
        <v>7</v>
      </c>
      <c r="DR14" s="1122">
        <v>4</v>
      </c>
      <c r="DS14" s="1122">
        <v>33</v>
      </c>
      <c r="DT14" s="1122">
        <v>4</v>
      </c>
      <c r="DU14" s="1122">
        <v>5</v>
      </c>
      <c r="DV14" s="1122">
        <v>3</v>
      </c>
      <c r="DW14" s="1122">
        <v>2</v>
      </c>
      <c r="DX14" s="1122">
        <v>2</v>
      </c>
      <c r="DY14" s="1122">
        <v>6</v>
      </c>
      <c r="DZ14" s="1122">
        <v>7</v>
      </c>
      <c r="EA14" s="1122">
        <v>4</v>
      </c>
      <c r="EB14" s="1122">
        <v>33</v>
      </c>
      <c r="EC14" s="1122">
        <v>4</v>
      </c>
      <c r="ED14" s="1122">
        <v>5</v>
      </c>
      <c r="EE14" s="1122">
        <v>3</v>
      </c>
      <c r="EF14" s="1122">
        <v>2</v>
      </c>
      <c r="EG14" s="1122">
        <v>2</v>
      </c>
      <c r="EH14" s="1122">
        <v>6</v>
      </c>
      <c r="EI14" s="1122">
        <v>7</v>
      </c>
      <c r="EJ14" s="1122">
        <v>4</v>
      </c>
      <c r="EK14" s="1122">
        <v>33</v>
      </c>
      <c r="EL14" s="1122">
        <v>4</v>
      </c>
      <c r="EM14" s="1122">
        <v>5</v>
      </c>
      <c r="EN14" s="1122">
        <v>3</v>
      </c>
      <c r="EO14" s="1122">
        <v>2</v>
      </c>
      <c r="EP14" s="1122">
        <v>2</v>
      </c>
      <c r="EQ14" s="1122">
        <v>6</v>
      </c>
      <c r="ER14" s="1122">
        <v>7</v>
      </c>
      <c r="ES14" s="1122">
        <v>4</v>
      </c>
      <c r="ET14" s="1122">
        <v>33</v>
      </c>
      <c r="EU14" s="1122">
        <v>4</v>
      </c>
      <c r="EV14" s="1122">
        <v>5</v>
      </c>
      <c r="EW14" s="1122">
        <v>3</v>
      </c>
      <c r="EX14" s="1122">
        <v>2</v>
      </c>
      <c r="EY14" s="1122">
        <v>2</v>
      </c>
      <c r="EZ14" s="1122">
        <v>6</v>
      </c>
      <c r="FA14" s="1122">
        <v>7</v>
      </c>
      <c r="FB14" s="1122">
        <v>4</v>
      </c>
      <c r="FC14" s="1122"/>
      <c r="FD14" s="1122"/>
      <c r="FE14" s="1122"/>
      <c r="FF14" s="1122"/>
      <c r="FG14" s="1122"/>
      <c r="FH14" s="1122"/>
      <c r="FI14" s="1122"/>
      <c r="FJ14" s="1122"/>
      <c r="FK14" s="1122"/>
      <c r="FL14" s="1122"/>
      <c r="FM14" s="1122"/>
      <c r="FN14" s="1122"/>
      <c r="FO14" s="1122"/>
      <c r="FP14" s="1122"/>
      <c r="FQ14" s="1122"/>
      <c r="FR14" s="1122"/>
      <c r="FS14" s="1122"/>
      <c r="FT14" s="1122"/>
      <c r="FU14" s="1275"/>
      <c r="FV14" s="1275"/>
      <c r="FW14" s="1275"/>
      <c r="FX14" s="1275"/>
      <c r="FY14" s="1275"/>
      <c r="FZ14" s="1275"/>
      <c r="GA14" s="1275"/>
      <c r="GB14" s="1275"/>
      <c r="GC14" s="1275"/>
      <c r="GD14" s="1275"/>
      <c r="GE14" s="1275"/>
      <c r="GF14" s="1275"/>
      <c r="GG14" s="1275"/>
      <c r="GH14" s="1275"/>
      <c r="GI14" s="1275"/>
      <c r="GJ14" s="1275"/>
      <c r="GK14" s="1275"/>
      <c r="GL14" s="1275"/>
      <c r="GM14" s="1275"/>
      <c r="GN14" s="1275"/>
      <c r="GO14" s="1275"/>
      <c r="GP14" s="1275"/>
      <c r="GQ14" s="1275"/>
      <c r="GR14" s="1275"/>
      <c r="GS14" s="1275"/>
      <c r="GT14" s="1275"/>
      <c r="GU14" s="1275"/>
      <c r="GV14" s="1275"/>
      <c r="GW14" s="1275"/>
      <c r="GX14" s="1275"/>
      <c r="GY14" s="1275"/>
      <c r="GZ14" s="1275"/>
      <c r="HA14" s="1275"/>
      <c r="HB14" s="1275"/>
      <c r="HC14" s="1275"/>
      <c r="HD14" s="1275"/>
      <c r="HE14" s="1275"/>
      <c r="HF14" s="1275"/>
      <c r="HG14" s="1275"/>
      <c r="HH14" s="1275"/>
      <c r="HI14" s="1275"/>
      <c r="HJ14" s="1275"/>
      <c r="HK14" s="1275"/>
      <c r="HL14" s="1275"/>
      <c r="HM14" s="1275"/>
    </row>
    <row r="15" spans="1:221">
      <c r="A15" s="1157" t="s">
        <v>1566</v>
      </c>
      <c r="B15" s="599" t="s">
        <v>213</v>
      </c>
      <c r="C15" s="1158" t="s">
        <v>3455</v>
      </c>
      <c r="D15" s="1276">
        <f t="shared" ref="D15:D37" si="0">CZ15</f>
        <v>13</v>
      </c>
      <c r="E15" s="1122">
        <v>13</v>
      </c>
      <c r="F15" s="1122">
        <v>2</v>
      </c>
      <c r="G15" s="1122">
        <v>2</v>
      </c>
      <c r="H15" s="1122">
        <v>2</v>
      </c>
      <c r="I15" s="1122" t="s">
        <v>11</v>
      </c>
      <c r="J15" s="1122">
        <v>1</v>
      </c>
      <c r="K15" s="1122">
        <v>1</v>
      </c>
      <c r="L15" s="1122">
        <v>5</v>
      </c>
      <c r="M15" s="1122" t="s">
        <v>11</v>
      </c>
      <c r="N15" s="1122">
        <v>13</v>
      </c>
      <c r="O15" s="1122">
        <v>2</v>
      </c>
      <c r="P15" s="1122">
        <v>2</v>
      </c>
      <c r="Q15" s="1122">
        <v>2</v>
      </c>
      <c r="R15" s="1122" t="s">
        <v>11</v>
      </c>
      <c r="S15" s="1122">
        <v>1</v>
      </c>
      <c r="T15" s="1122">
        <v>1</v>
      </c>
      <c r="U15" s="1122">
        <v>5</v>
      </c>
      <c r="V15" s="1122" t="s">
        <v>11</v>
      </c>
      <c r="W15" s="1122">
        <v>13</v>
      </c>
      <c r="X15" s="1122">
        <v>2</v>
      </c>
      <c r="Y15" s="1122">
        <v>2</v>
      </c>
      <c r="Z15" s="1122">
        <v>2</v>
      </c>
      <c r="AA15" s="1122" t="s">
        <v>11</v>
      </c>
      <c r="AB15" s="1122">
        <v>1</v>
      </c>
      <c r="AC15" s="1122">
        <v>1</v>
      </c>
      <c r="AD15" s="1122">
        <v>5</v>
      </c>
      <c r="AE15" s="1122" t="s">
        <v>11</v>
      </c>
      <c r="AF15" s="1122">
        <v>13</v>
      </c>
      <c r="AG15" s="1122">
        <v>2</v>
      </c>
      <c r="AH15" s="1122">
        <v>2</v>
      </c>
      <c r="AI15" s="1122">
        <v>2</v>
      </c>
      <c r="AJ15" s="1122" t="s">
        <v>11</v>
      </c>
      <c r="AK15" s="1122">
        <v>1</v>
      </c>
      <c r="AL15" s="1122">
        <v>1</v>
      </c>
      <c r="AM15" s="1122">
        <v>5</v>
      </c>
      <c r="AN15" s="1122" t="s">
        <v>11</v>
      </c>
      <c r="AO15" s="1122">
        <v>13</v>
      </c>
      <c r="AP15" s="1122">
        <v>2</v>
      </c>
      <c r="AQ15" s="1122">
        <v>2</v>
      </c>
      <c r="AR15" s="1122">
        <v>2</v>
      </c>
      <c r="AS15" s="1122" t="s">
        <v>11</v>
      </c>
      <c r="AT15" s="1122">
        <v>1</v>
      </c>
      <c r="AU15" s="1122">
        <v>1</v>
      </c>
      <c r="AV15" s="1122">
        <v>5</v>
      </c>
      <c r="AW15" s="1122" t="s">
        <v>11</v>
      </c>
      <c r="AX15" s="1122">
        <v>13</v>
      </c>
      <c r="AY15" s="1122">
        <v>2</v>
      </c>
      <c r="AZ15" s="1122">
        <v>2</v>
      </c>
      <c r="BA15" s="1122">
        <v>2</v>
      </c>
      <c r="BB15" s="1122" t="s">
        <v>11</v>
      </c>
      <c r="BC15" s="1122">
        <v>1</v>
      </c>
      <c r="BD15" s="1122">
        <v>1</v>
      </c>
      <c r="BE15" s="1122">
        <v>5</v>
      </c>
      <c r="BF15" s="1122" t="s">
        <v>11</v>
      </c>
      <c r="BG15" s="1122">
        <v>13</v>
      </c>
      <c r="BH15" s="1122">
        <v>2</v>
      </c>
      <c r="BI15" s="1122">
        <v>2</v>
      </c>
      <c r="BJ15" s="1122">
        <v>2</v>
      </c>
      <c r="BK15" s="1122" t="s">
        <v>11</v>
      </c>
      <c r="BL15" s="1122">
        <v>1</v>
      </c>
      <c r="BM15" s="1122">
        <v>1</v>
      </c>
      <c r="BN15" s="1122">
        <v>5</v>
      </c>
      <c r="BO15" s="1122" t="s">
        <v>11</v>
      </c>
      <c r="BP15" s="1275">
        <v>13</v>
      </c>
      <c r="BQ15" s="1275">
        <v>2</v>
      </c>
      <c r="BR15" s="1275">
        <v>2</v>
      </c>
      <c r="BS15" s="1275">
        <v>2</v>
      </c>
      <c r="BT15" s="1275" t="s">
        <v>11</v>
      </c>
      <c r="BU15" s="1275">
        <v>1</v>
      </c>
      <c r="BV15" s="1275">
        <v>1</v>
      </c>
      <c r="BW15" s="1275">
        <v>5</v>
      </c>
      <c r="BX15" s="1275" t="s">
        <v>11</v>
      </c>
      <c r="BY15" s="1275">
        <v>13</v>
      </c>
      <c r="BZ15" s="1275">
        <v>2</v>
      </c>
      <c r="CA15" s="1275">
        <v>2</v>
      </c>
      <c r="CB15" s="1275">
        <v>2</v>
      </c>
      <c r="CC15" s="1275" t="s">
        <v>11</v>
      </c>
      <c r="CD15" s="1275">
        <v>1</v>
      </c>
      <c r="CE15" s="1275">
        <v>1</v>
      </c>
      <c r="CF15" s="1275">
        <v>5</v>
      </c>
      <c r="CG15" s="1275" t="s">
        <v>11</v>
      </c>
      <c r="CH15" s="1275">
        <v>13</v>
      </c>
      <c r="CI15" s="1275">
        <v>2</v>
      </c>
      <c r="CJ15" s="1275">
        <v>2</v>
      </c>
      <c r="CK15" s="1275">
        <v>2</v>
      </c>
      <c r="CL15" s="1275" t="s">
        <v>11</v>
      </c>
      <c r="CM15" s="1275">
        <v>1</v>
      </c>
      <c r="CN15" s="1275">
        <v>1</v>
      </c>
      <c r="CO15" s="1275">
        <v>5</v>
      </c>
      <c r="CP15" s="1275" t="s">
        <v>11</v>
      </c>
      <c r="CQ15" s="1275">
        <v>13</v>
      </c>
      <c r="CR15" s="1275">
        <v>2</v>
      </c>
      <c r="CS15" s="1275">
        <v>2</v>
      </c>
      <c r="CT15" s="1275">
        <v>2</v>
      </c>
      <c r="CU15" s="1275" t="s">
        <v>11</v>
      </c>
      <c r="CV15" s="1275">
        <v>1</v>
      </c>
      <c r="CW15" s="1275">
        <v>1</v>
      </c>
      <c r="CX15" s="1275">
        <v>5</v>
      </c>
      <c r="CY15" s="1275" t="s">
        <v>11</v>
      </c>
      <c r="CZ15" s="1275">
        <v>13</v>
      </c>
      <c r="DA15" s="1275">
        <v>2</v>
      </c>
      <c r="DB15" s="1275">
        <v>2</v>
      </c>
      <c r="DC15" s="1275">
        <v>2</v>
      </c>
      <c r="DD15" s="1275" t="s">
        <v>11</v>
      </c>
      <c r="DE15" s="1275">
        <v>1</v>
      </c>
      <c r="DF15" s="1275">
        <v>1</v>
      </c>
      <c r="DG15" s="1275">
        <v>5</v>
      </c>
      <c r="DH15" s="1275" t="s">
        <v>11</v>
      </c>
      <c r="DI15" s="1276"/>
      <c r="DJ15" s="1122">
        <v>13</v>
      </c>
      <c r="DK15" s="1122">
        <v>2</v>
      </c>
      <c r="DL15" s="1122">
        <v>2</v>
      </c>
      <c r="DM15" s="1122">
        <v>2</v>
      </c>
      <c r="DN15" s="1122" t="s">
        <v>11</v>
      </c>
      <c r="DO15" s="1122">
        <v>1</v>
      </c>
      <c r="DP15" s="1122">
        <v>1</v>
      </c>
      <c r="DQ15" s="1122">
        <v>5</v>
      </c>
      <c r="DR15" s="1122" t="s">
        <v>11</v>
      </c>
      <c r="DS15" s="1122">
        <v>13</v>
      </c>
      <c r="DT15" s="1122">
        <v>2</v>
      </c>
      <c r="DU15" s="1122">
        <v>2</v>
      </c>
      <c r="DV15" s="1122">
        <v>2</v>
      </c>
      <c r="DW15" s="1122" t="s">
        <v>11</v>
      </c>
      <c r="DX15" s="1122">
        <v>1</v>
      </c>
      <c r="DY15" s="1122">
        <v>1</v>
      </c>
      <c r="DZ15" s="1122">
        <v>5</v>
      </c>
      <c r="EA15" s="1122" t="s">
        <v>11</v>
      </c>
      <c r="EB15" s="1122">
        <v>13</v>
      </c>
      <c r="EC15" s="1122">
        <v>2</v>
      </c>
      <c r="ED15" s="1122">
        <v>2</v>
      </c>
      <c r="EE15" s="1122">
        <v>2</v>
      </c>
      <c r="EF15" s="1122" t="s">
        <v>11</v>
      </c>
      <c r="EG15" s="1122">
        <v>1</v>
      </c>
      <c r="EH15" s="1122">
        <v>1</v>
      </c>
      <c r="EI15" s="1122">
        <v>5</v>
      </c>
      <c r="EJ15" s="1122" t="s">
        <v>11</v>
      </c>
      <c r="EK15" s="1122">
        <v>13</v>
      </c>
      <c r="EL15" s="1122">
        <v>2</v>
      </c>
      <c r="EM15" s="1122">
        <v>2</v>
      </c>
      <c r="EN15" s="1122">
        <v>2</v>
      </c>
      <c r="EO15" s="1122" t="s">
        <v>11</v>
      </c>
      <c r="EP15" s="1122">
        <v>1</v>
      </c>
      <c r="EQ15" s="1122">
        <v>1</v>
      </c>
      <c r="ER15" s="1122">
        <v>5</v>
      </c>
      <c r="ES15" s="1122" t="s">
        <v>11</v>
      </c>
      <c r="ET15" s="1122">
        <v>13</v>
      </c>
      <c r="EU15" s="1122">
        <v>2</v>
      </c>
      <c r="EV15" s="1122">
        <v>2</v>
      </c>
      <c r="EW15" s="1122">
        <v>2</v>
      </c>
      <c r="EX15" s="1122" t="s">
        <v>11</v>
      </c>
      <c r="EY15" s="1122">
        <v>1</v>
      </c>
      <c r="EZ15" s="1122">
        <v>1</v>
      </c>
      <c r="FA15" s="1122">
        <v>5</v>
      </c>
      <c r="FB15" s="1122" t="s">
        <v>11</v>
      </c>
      <c r="FC15" s="1122"/>
      <c r="FD15" s="1122"/>
      <c r="FE15" s="1122"/>
      <c r="FF15" s="1122"/>
      <c r="FG15" s="1122"/>
      <c r="FH15" s="1122"/>
      <c r="FI15" s="1122"/>
      <c r="FJ15" s="1122"/>
      <c r="FK15" s="1122"/>
      <c r="FL15" s="1122"/>
      <c r="FM15" s="1122"/>
      <c r="FN15" s="1122"/>
      <c r="FO15" s="1122"/>
      <c r="FP15" s="1122"/>
      <c r="FQ15" s="1122"/>
      <c r="FR15" s="1122"/>
      <c r="FS15" s="1122"/>
      <c r="FT15" s="1122"/>
      <c r="FU15" s="1275"/>
      <c r="FV15" s="1275"/>
      <c r="FW15" s="1275"/>
      <c r="FX15" s="1275"/>
      <c r="FY15" s="1275"/>
      <c r="FZ15" s="1275"/>
      <c r="GA15" s="1275"/>
      <c r="GB15" s="1275"/>
      <c r="GC15" s="1275"/>
      <c r="GD15" s="1275"/>
      <c r="GE15" s="1275"/>
      <c r="GF15" s="1275"/>
      <c r="GG15" s="1275"/>
      <c r="GH15" s="1275"/>
      <c r="GI15" s="1275"/>
      <c r="GJ15" s="1275"/>
      <c r="GK15" s="1275"/>
      <c r="GL15" s="1275"/>
      <c r="GM15" s="1275"/>
      <c r="GN15" s="1275"/>
      <c r="GO15" s="1275"/>
      <c r="GP15" s="1275"/>
      <c r="GQ15" s="1275"/>
      <c r="GR15" s="1275"/>
      <c r="GS15" s="1275"/>
      <c r="GT15" s="1275"/>
      <c r="GU15" s="1275"/>
      <c r="GV15" s="1275"/>
      <c r="GW15" s="1275"/>
      <c r="GX15" s="1275"/>
      <c r="GY15" s="1275"/>
      <c r="GZ15" s="1275"/>
      <c r="HA15" s="1275"/>
      <c r="HB15" s="1275"/>
      <c r="HC15" s="1275"/>
      <c r="HD15" s="1275"/>
      <c r="HE15" s="1275"/>
      <c r="HF15" s="1275"/>
      <c r="HG15" s="1275"/>
      <c r="HH15" s="1275"/>
      <c r="HI15" s="1275"/>
      <c r="HJ15" s="1275"/>
      <c r="HK15" s="1275"/>
      <c r="HL15" s="1275"/>
      <c r="HM15" s="1275"/>
    </row>
    <row r="16" spans="1:221">
      <c r="A16" s="1157" t="s">
        <v>1567</v>
      </c>
      <c r="B16" s="599" t="s">
        <v>214</v>
      </c>
      <c r="C16" s="1158" t="s">
        <v>3460</v>
      </c>
      <c r="D16" s="1276">
        <f t="shared" si="0"/>
        <v>9</v>
      </c>
      <c r="E16" s="1122">
        <v>9</v>
      </c>
      <c r="F16" s="1122">
        <v>3</v>
      </c>
      <c r="G16" s="1122">
        <v>2</v>
      </c>
      <c r="H16" s="1122">
        <v>2</v>
      </c>
      <c r="I16" s="1122" t="s">
        <v>11</v>
      </c>
      <c r="J16" s="1122" t="s">
        <v>11</v>
      </c>
      <c r="K16" s="1122">
        <v>1</v>
      </c>
      <c r="L16" s="1122">
        <v>1</v>
      </c>
      <c r="M16" s="1122" t="s">
        <v>11</v>
      </c>
      <c r="N16" s="1122">
        <v>9</v>
      </c>
      <c r="O16" s="1122">
        <v>3</v>
      </c>
      <c r="P16" s="1122">
        <v>2</v>
      </c>
      <c r="Q16" s="1122">
        <v>2</v>
      </c>
      <c r="R16" s="1122" t="s">
        <v>11</v>
      </c>
      <c r="S16" s="1122" t="s">
        <v>11</v>
      </c>
      <c r="T16" s="1122">
        <v>1</v>
      </c>
      <c r="U16" s="1122">
        <v>1</v>
      </c>
      <c r="V16" s="1122" t="s">
        <v>11</v>
      </c>
      <c r="W16" s="1122">
        <v>9</v>
      </c>
      <c r="X16" s="1122">
        <v>3</v>
      </c>
      <c r="Y16" s="1122">
        <v>2</v>
      </c>
      <c r="Z16" s="1122">
        <v>2</v>
      </c>
      <c r="AA16" s="1122" t="s">
        <v>11</v>
      </c>
      <c r="AB16" s="1122" t="s">
        <v>11</v>
      </c>
      <c r="AC16" s="1122">
        <v>1</v>
      </c>
      <c r="AD16" s="1122">
        <v>1</v>
      </c>
      <c r="AE16" s="1122" t="s">
        <v>11</v>
      </c>
      <c r="AF16" s="1122">
        <v>9</v>
      </c>
      <c r="AG16" s="1122">
        <v>3</v>
      </c>
      <c r="AH16" s="1122">
        <v>2</v>
      </c>
      <c r="AI16" s="1122">
        <v>2</v>
      </c>
      <c r="AJ16" s="1122" t="s">
        <v>11</v>
      </c>
      <c r="AK16" s="1122" t="s">
        <v>11</v>
      </c>
      <c r="AL16" s="1122">
        <v>1</v>
      </c>
      <c r="AM16" s="1122">
        <v>1</v>
      </c>
      <c r="AN16" s="1122" t="s">
        <v>11</v>
      </c>
      <c r="AO16" s="1122">
        <v>9</v>
      </c>
      <c r="AP16" s="1122">
        <v>3</v>
      </c>
      <c r="AQ16" s="1122">
        <v>2</v>
      </c>
      <c r="AR16" s="1122">
        <v>2</v>
      </c>
      <c r="AS16" s="1122" t="s">
        <v>11</v>
      </c>
      <c r="AT16" s="1122" t="s">
        <v>11</v>
      </c>
      <c r="AU16" s="1122">
        <v>1</v>
      </c>
      <c r="AV16" s="1122">
        <v>1</v>
      </c>
      <c r="AW16" s="1122" t="s">
        <v>11</v>
      </c>
      <c r="AX16" s="1122">
        <v>9</v>
      </c>
      <c r="AY16" s="1122">
        <v>3</v>
      </c>
      <c r="AZ16" s="1122">
        <v>2</v>
      </c>
      <c r="BA16" s="1122">
        <v>2</v>
      </c>
      <c r="BB16" s="1053" t="s">
        <v>11</v>
      </c>
      <c r="BC16" s="1053" t="s">
        <v>11</v>
      </c>
      <c r="BD16" s="1053">
        <v>1</v>
      </c>
      <c r="BE16" s="1053">
        <v>1</v>
      </c>
      <c r="BF16" s="1053" t="s">
        <v>11</v>
      </c>
      <c r="BG16" s="1122">
        <v>9</v>
      </c>
      <c r="BH16" s="1122">
        <v>3</v>
      </c>
      <c r="BI16" s="1122">
        <v>2</v>
      </c>
      <c r="BJ16" s="1122">
        <v>2</v>
      </c>
      <c r="BK16" s="1053" t="s">
        <v>11</v>
      </c>
      <c r="BL16" s="1053" t="s">
        <v>11</v>
      </c>
      <c r="BM16" s="1053">
        <v>1</v>
      </c>
      <c r="BN16" s="1053">
        <v>1</v>
      </c>
      <c r="BO16" s="1053" t="s">
        <v>11</v>
      </c>
      <c r="BP16" s="1275">
        <v>9</v>
      </c>
      <c r="BQ16" s="1275">
        <v>3</v>
      </c>
      <c r="BR16" s="1275">
        <v>2</v>
      </c>
      <c r="BS16" s="1275">
        <v>2</v>
      </c>
      <c r="BT16" s="1276" t="s">
        <v>11</v>
      </c>
      <c r="BU16" s="1276" t="s">
        <v>11</v>
      </c>
      <c r="BV16" s="1276">
        <v>1</v>
      </c>
      <c r="BW16" s="1276">
        <v>1</v>
      </c>
      <c r="BX16" s="1276" t="s">
        <v>11</v>
      </c>
      <c r="BY16" s="1275">
        <v>9</v>
      </c>
      <c r="BZ16" s="1275">
        <v>3</v>
      </c>
      <c r="CA16" s="1275">
        <v>2</v>
      </c>
      <c r="CB16" s="1275">
        <v>2</v>
      </c>
      <c r="CC16" s="1276" t="s">
        <v>11</v>
      </c>
      <c r="CD16" s="1276" t="s">
        <v>11</v>
      </c>
      <c r="CE16" s="1276">
        <v>1</v>
      </c>
      <c r="CF16" s="1276">
        <v>1</v>
      </c>
      <c r="CG16" s="1276" t="s">
        <v>11</v>
      </c>
      <c r="CH16" s="1275">
        <v>9</v>
      </c>
      <c r="CI16" s="1275">
        <v>3</v>
      </c>
      <c r="CJ16" s="1275">
        <v>2</v>
      </c>
      <c r="CK16" s="1275">
        <v>2</v>
      </c>
      <c r="CL16" s="1276" t="s">
        <v>11</v>
      </c>
      <c r="CM16" s="1276" t="s">
        <v>11</v>
      </c>
      <c r="CN16" s="1276">
        <v>1</v>
      </c>
      <c r="CO16" s="1276">
        <v>1</v>
      </c>
      <c r="CP16" s="1276" t="s">
        <v>11</v>
      </c>
      <c r="CQ16" s="1275">
        <v>9</v>
      </c>
      <c r="CR16" s="1275">
        <v>3</v>
      </c>
      <c r="CS16" s="1275">
        <v>2</v>
      </c>
      <c r="CT16" s="1275">
        <v>2</v>
      </c>
      <c r="CU16" s="1276" t="s">
        <v>11</v>
      </c>
      <c r="CV16" s="1276" t="s">
        <v>11</v>
      </c>
      <c r="CW16" s="1276">
        <v>1</v>
      </c>
      <c r="CX16" s="1276">
        <v>1</v>
      </c>
      <c r="CY16" s="1276" t="s">
        <v>11</v>
      </c>
      <c r="CZ16" s="1275">
        <v>9</v>
      </c>
      <c r="DA16" s="1275">
        <v>3</v>
      </c>
      <c r="DB16" s="1275">
        <v>2</v>
      </c>
      <c r="DC16" s="1275">
        <v>2</v>
      </c>
      <c r="DD16" s="1276" t="s">
        <v>11</v>
      </c>
      <c r="DE16" s="1276" t="s">
        <v>11</v>
      </c>
      <c r="DF16" s="1276">
        <v>1</v>
      </c>
      <c r="DG16" s="1276">
        <v>1</v>
      </c>
      <c r="DH16" s="1276" t="s">
        <v>11</v>
      </c>
      <c r="DI16" s="1276"/>
      <c r="DJ16" s="1122">
        <v>9</v>
      </c>
      <c r="DK16" s="1122">
        <v>3</v>
      </c>
      <c r="DL16" s="1122">
        <v>2</v>
      </c>
      <c r="DM16" s="1122">
        <v>2</v>
      </c>
      <c r="DN16" s="1122" t="s">
        <v>11</v>
      </c>
      <c r="DO16" s="1122" t="s">
        <v>11</v>
      </c>
      <c r="DP16" s="1122">
        <v>1</v>
      </c>
      <c r="DQ16" s="1122">
        <v>1</v>
      </c>
      <c r="DR16" s="1122" t="s">
        <v>11</v>
      </c>
      <c r="DS16" s="1122">
        <v>9</v>
      </c>
      <c r="DT16" s="1122">
        <v>3</v>
      </c>
      <c r="DU16" s="1122">
        <v>2</v>
      </c>
      <c r="DV16" s="1122">
        <v>2</v>
      </c>
      <c r="DW16" s="1122" t="s">
        <v>11</v>
      </c>
      <c r="DX16" s="1122" t="s">
        <v>11</v>
      </c>
      <c r="DY16" s="1122">
        <v>1</v>
      </c>
      <c r="DZ16" s="1122">
        <v>1</v>
      </c>
      <c r="EA16" s="1122" t="s">
        <v>11</v>
      </c>
      <c r="EB16" s="1122">
        <v>9</v>
      </c>
      <c r="EC16" s="1122">
        <v>3</v>
      </c>
      <c r="ED16" s="1122">
        <v>2</v>
      </c>
      <c r="EE16" s="1122">
        <v>2</v>
      </c>
      <c r="EF16" s="1122" t="s">
        <v>11</v>
      </c>
      <c r="EG16" s="1122" t="s">
        <v>11</v>
      </c>
      <c r="EH16" s="1122">
        <v>1</v>
      </c>
      <c r="EI16" s="1122">
        <v>1</v>
      </c>
      <c r="EJ16" s="1122" t="s">
        <v>11</v>
      </c>
      <c r="EK16" s="1122">
        <v>9</v>
      </c>
      <c r="EL16" s="1122">
        <v>3</v>
      </c>
      <c r="EM16" s="1122">
        <v>2</v>
      </c>
      <c r="EN16" s="1122">
        <v>2</v>
      </c>
      <c r="EO16" s="1122" t="s">
        <v>11</v>
      </c>
      <c r="EP16" s="1122" t="s">
        <v>11</v>
      </c>
      <c r="EQ16" s="1122">
        <v>1</v>
      </c>
      <c r="ER16" s="1122">
        <v>1</v>
      </c>
      <c r="ES16" s="1122" t="s">
        <v>11</v>
      </c>
      <c r="ET16" s="1122">
        <v>9</v>
      </c>
      <c r="EU16" s="1122">
        <v>3</v>
      </c>
      <c r="EV16" s="1122">
        <v>2</v>
      </c>
      <c r="EW16" s="1122">
        <v>2</v>
      </c>
      <c r="EX16" s="1122" t="s">
        <v>11</v>
      </c>
      <c r="EY16" s="1122" t="s">
        <v>11</v>
      </c>
      <c r="EZ16" s="1122">
        <v>1</v>
      </c>
      <c r="FA16" s="1122">
        <v>1</v>
      </c>
      <c r="FB16" s="1122" t="s">
        <v>11</v>
      </c>
      <c r="FC16" s="1122"/>
      <c r="FD16" s="1122"/>
      <c r="FE16" s="1122"/>
      <c r="FF16" s="1122"/>
      <c r="FG16" s="1053"/>
      <c r="FH16" s="1053"/>
      <c r="FI16" s="1053"/>
      <c r="FJ16" s="1053"/>
      <c r="FK16" s="1053"/>
      <c r="FL16" s="1122"/>
      <c r="FM16" s="1122"/>
      <c r="FN16" s="1122"/>
      <c r="FO16" s="1122"/>
      <c r="FP16" s="1053"/>
      <c r="FQ16" s="1053"/>
      <c r="FR16" s="1053"/>
      <c r="FS16" s="1053"/>
      <c r="FT16" s="1053"/>
      <c r="FU16" s="1275"/>
      <c r="FV16" s="1275"/>
      <c r="FW16" s="1275"/>
      <c r="FX16" s="1275"/>
      <c r="FY16" s="1276"/>
      <c r="FZ16" s="1276"/>
      <c r="GA16" s="1276"/>
      <c r="GB16" s="1276"/>
      <c r="GC16" s="1276"/>
      <c r="GD16" s="1275"/>
      <c r="GE16" s="1275"/>
      <c r="GF16" s="1275"/>
      <c r="GG16" s="1275"/>
      <c r="GH16" s="1276"/>
      <c r="GI16" s="1276"/>
      <c r="GJ16" s="1276"/>
      <c r="GK16" s="1276"/>
      <c r="GL16" s="1276"/>
      <c r="GM16" s="1275"/>
      <c r="GN16" s="1275"/>
      <c r="GO16" s="1275"/>
      <c r="GP16" s="1275"/>
      <c r="GQ16" s="1276"/>
      <c r="GR16" s="1276"/>
      <c r="GS16" s="1276"/>
      <c r="GT16" s="1276"/>
      <c r="GU16" s="1276"/>
      <c r="GV16" s="1275"/>
      <c r="GW16" s="1275"/>
      <c r="GX16" s="1275"/>
      <c r="GY16" s="1275"/>
      <c r="GZ16" s="1276"/>
      <c r="HA16" s="1276"/>
      <c r="HB16" s="1276"/>
      <c r="HC16" s="1276"/>
      <c r="HD16" s="1276"/>
      <c r="HE16" s="1275"/>
      <c r="HF16" s="1275"/>
      <c r="HG16" s="1275"/>
      <c r="HH16" s="1275"/>
      <c r="HI16" s="1276"/>
      <c r="HJ16" s="1276"/>
      <c r="HK16" s="1276"/>
      <c r="HL16" s="1276"/>
      <c r="HM16" s="1276"/>
    </row>
    <row r="17" spans="1:221">
      <c r="A17" s="1157" t="s">
        <v>3982</v>
      </c>
      <c r="B17" s="599" t="s">
        <v>3992</v>
      </c>
      <c r="C17" s="1158" t="s">
        <v>4002</v>
      </c>
      <c r="D17" s="1276">
        <f t="shared" si="0"/>
        <v>7</v>
      </c>
      <c r="E17" s="1122">
        <v>7</v>
      </c>
      <c r="F17" s="1122">
        <v>1</v>
      </c>
      <c r="G17" s="1122" t="s">
        <v>11</v>
      </c>
      <c r="H17" s="1122">
        <v>1</v>
      </c>
      <c r="I17" s="1122">
        <v>1</v>
      </c>
      <c r="J17" s="1122">
        <v>1</v>
      </c>
      <c r="K17" s="1122">
        <v>1</v>
      </c>
      <c r="L17" s="1122">
        <v>1</v>
      </c>
      <c r="M17" s="1122">
        <v>1</v>
      </c>
      <c r="N17" s="1122">
        <v>7</v>
      </c>
      <c r="O17" s="1122">
        <v>1</v>
      </c>
      <c r="P17" s="1122" t="s">
        <v>11</v>
      </c>
      <c r="Q17" s="1122">
        <v>1</v>
      </c>
      <c r="R17" s="1122">
        <v>1</v>
      </c>
      <c r="S17" s="1122">
        <v>1</v>
      </c>
      <c r="T17" s="1122">
        <v>1</v>
      </c>
      <c r="U17" s="1122">
        <v>1</v>
      </c>
      <c r="V17" s="1122">
        <v>1</v>
      </c>
      <c r="W17" s="1122">
        <v>7</v>
      </c>
      <c r="X17" s="1122">
        <v>1</v>
      </c>
      <c r="Y17" s="1122" t="s">
        <v>11</v>
      </c>
      <c r="Z17" s="1122">
        <v>1</v>
      </c>
      <c r="AA17" s="1122">
        <v>1</v>
      </c>
      <c r="AB17" s="1122">
        <v>1</v>
      </c>
      <c r="AC17" s="1122">
        <v>1</v>
      </c>
      <c r="AD17" s="1122">
        <v>1</v>
      </c>
      <c r="AE17" s="1122">
        <v>1</v>
      </c>
      <c r="AF17" s="1122">
        <v>7</v>
      </c>
      <c r="AG17" s="1122">
        <v>1</v>
      </c>
      <c r="AH17" s="1122" t="s">
        <v>11</v>
      </c>
      <c r="AI17" s="1122">
        <v>1</v>
      </c>
      <c r="AJ17" s="1122">
        <v>1</v>
      </c>
      <c r="AK17" s="1122">
        <v>1</v>
      </c>
      <c r="AL17" s="1122">
        <v>1</v>
      </c>
      <c r="AM17" s="1122">
        <v>1</v>
      </c>
      <c r="AN17" s="1122">
        <v>1</v>
      </c>
      <c r="AO17" s="1122">
        <v>7</v>
      </c>
      <c r="AP17" s="1122">
        <v>1</v>
      </c>
      <c r="AQ17" s="1122" t="s">
        <v>11</v>
      </c>
      <c r="AR17" s="1122">
        <v>1</v>
      </c>
      <c r="AS17" s="1122">
        <v>1</v>
      </c>
      <c r="AT17" s="1122">
        <v>1</v>
      </c>
      <c r="AU17" s="1122">
        <v>1</v>
      </c>
      <c r="AV17" s="1122">
        <v>1</v>
      </c>
      <c r="AW17" s="1122">
        <v>1</v>
      </c>
      <c r="AX17" s="1122">
        <v>7</v>
      </c>
      <c r="AY17" s="1122">
        <v>1</v>
      </c>
      <c r="AZ17" s="1053" t="s">
        <v>11</v>
      </c>
      <c r="BA17" s="1122">
        <v>1</v>
      </c>
      <c r="BB17" s="1122">
        <v>1</v>
      </c>
      <c r="BC17" s="1122">
        <v>1</v>
      </c>
      <c r="BD17" s="1122">
        <v>1</v>
      </c>
      <c r="BE17" s="1122">
        <v>1</v>
      </c>
      <c r="BF17" s="1122">
        <v>1</v>
      </c>
      <c r="BG17" s="1122">
        <v>7</v>
      </c>
      <c r="BH17" s="1122">
        <v>1</v>
      </c>
      <c r="BI17" s="1053" t="s">
        <v>11</v>
      </c>
      <c r="BJ17" s="1122">
        <v>1</v>
      </c>
      <c r="BK17" s="1122">
        <v>1</v>
      </c>
      <c r="BL17" s="1122">
        <v>1</v>
      </c>
      <c r="BM17" s="1122">
        <v>1</v>
      </c>
      <c r="BN17" s="1122">
        <v>1</v>
      </c>
      <c r="BO17" s="1122">
        <v>1</v>
      </c>
      <c r="BP17" s="1275">
        <v>7</v>
      </c>
      <c r="BQ17" s="1275">
        <v>1</v>
      </c>
      <c r="BR17" s="1276" t="s">
        <v>11</v>
      </c>
      <c r="BS17" s="1275">
        <v>1</v>
      </c>
      <c r="BT17" s="1275">
        <v>1</v>
      </c>
      <c r="BU17" s="1275">
        <v>1</v>
      </c>
      <c r="BV17" s="1275">
        <v>1</v>
      </c>
      <c r="BW17" s="1275">
        <v>1</v>
      </c>
      <c r="BX17" s="1275">
        <v>1</v>
      </c>
      <c r="BY17" s="1275">
        <v>7</v>
      </c>
      <c r="BZ17" s="1275">
        <v>1</v>
      </c>
      <c r="CA17" s="1276" t="s">
        <v>11</v>
      </c>
      <c r="CB17" s="1275">
        <v>1</v>
      </c>
      <c r="CC17" s="1275">
        <v>1</v>
      </c>
      <c r="CD17" s="1275">
        <v>1</v>
      </c>
      <c r="CE17" s="1275">
        <v>1</v>
      </c>
      <c r="CF17" s="1275">
        <v>1</v>
      </c>
      <c r="CG17" s="1275">
        <v>1</v>
      </c>
      <c r="CH17" s="1275">
        <v>7</v>
      </c>
      <c r="CI17" s="1275">
        <v>1</v>
      </c>
      <c r="CJ17" s="1276" t="s">
        <v>11</v>
      </c>
      <c r="CK17" s="1275">
        <v>1</v>
      </c>
      <c r="CL17" s="1275">
        <v>1</v>
      </c>
      <c r="CM17" s="1275">
        <v>1</v>
      </c>
      <c r="CN17" s="1275">
        <v>1</v>
      </c>
      <c r="CO17" s="1275">
        <v>1</v>
      </c>
      <c r="CP17" s="1275">
        <v>1</v>
      </c>
      <c r="CQ17" s="1275">
        <v>7</v>
      </c>
      <c r="CR17" s="1275">
        <v>1</v>
      </c>
      <c r="CS17" s="1276" t="s">
        <v>11</v>
      </c>
      <c r="CT17" s="1275">
        <v>1</v>
      </c>
      <c r="CU17" s="1275">
        <v>1</v>
      </c>
      <c r="CV17" s="1275">
        <v>1</v>
      </c>
      <c r="CW17" s="1275">
        <v>1</v>
      </c>
      <c r="CX17" s="1275">
        <v>1</v>
      </c>
      <c r="CY17" s="1275">
        <v>1</v>
      </c>
      <c r="CZ17" s="1275">
        <v>7</v>
      </c>
      <c r="DA17" s="1275">
        <v>1</v>
      </c>
      <c r="DB17" s="1276" t="s">
        <v>11</v>
      </c>
      <c r="DC17" s="1275">
        <v>1</v>
      </c>
      <c r="DD17" s="1275">
        <v>1</v>
      </c>
      <c r="DE17" s="1275">
        <v>1</v>
      </c>
      <c r="DF17" s="1275">
        <v>1</v>
      </c>
      <c r="DG17" s="1275">
        <v>1</v>
      </c>
      <c r="DH17" s="1275">
        <v>1</v>
      </c>
      <c r="DI17" s="1276"/>
      <c r="DJ17" s="1122">
        <v>7</v>
      </c>
      <c r="DK17" s="1122">
        <v>1</v>
      </c>
      <c r="DL17" s="1122" t="s">
        <v>11</v>
      </c>
      <c r="DM17" s="1122">
        <v>1</v>
      </c>
      <c r="DN17" s="1122">
        <v>1</v>
      </c>
      <c r="DO17" s="1122">
        <v>1</v>
      </c>
      <c r="DP17" s="1122">
        <v>1</v>
      </c>
      <c r="DQ17" s="1122">
        <v>1</v>
      </c>
      <c r="DR17" s="1122">
        <v>1</v>
      </c>
      <c r="DS17" s="1122">
        <v>7</v>
      </c>
      <c r="DT17" s="1122">
        <v>1</v>
      </c>
      <c r="DU17" s="1122" t="s">
        <v>11</v>
      </c>
      <c r="DV17" s="1122">
        <v>1</v>
      </c>
      <c r="DW17" s="1122">
        <v>1</v>
      </c>
      <c r="DX17" s="1122">
        <v>1</v>
      </c>
      <c r="DY17" s="1122">
        <v>1</v>
      </c>
      <c r="DZ17" s="1122">
        <v>1</v>
      </c>
      <c r="EA17" s="1122">
        <v>1</v>
      </c>
      <c r="EB17" s="1122">
        <v>7</v>
      </c>
      <c r="EC17" s="1122">
        <v>1</v>
      </c>
      <c r="ED17" s="1122" t="s">
        <v>11</v>
      </c>
      <c r="EE17" s="1122">
        <v>1</v>
      </c>
      <c r="EF17" s="1122">
        <v>1</v>
      </c>
      <c r="EG17" s="1122">
        <v>1</v>
      </c>
      <c r="EH17" s="1122">
        <v>1</v>
      </c>
      <c r="EI17" s="1122">
        <v>1</v>
      </c>
      <c r="EJ17" s="1122">
        <v>1</v>
      </c>
      <c r="EK17" s="1122">
        <v>7</v>
      </c>
      <c r="EL17" s="1122">
        <v>1</v>
      </c>
      <c r="EM17" s="1122" t="s">
        <v>11</v>
      </c>
      <c r="EN17" s="1122">
        <v>1</v>
      </c>
      <c r="EO17" s="1122">
        <v>1</v>
      </c>
      <c r="EP17" s="1122">
        <v>1</v>
      </c>
      <c r="EQ17" s="1122">
        <v>1</v>
      </c>
      <c r="ER17" s="1122">
        <v>1</v>
      </c>
      <c r="ES17" s="1122">
        <v>1</v>
      </c>
      <c r="ET17" s="1122">
        <v>7</v>
      </c>
      <c r="EU17" s="1122">
        <v>1</v>
      </c>
      <c r="EV17" s="1122" t="s">
        <v>11</v>
      </c>
      <c r="EW17" s="1122">
        <v>1</v>
      </c>
      <c r="EX17" s="1122">
        <v>1</v>
      </c>
      <c r="EY17" s="1122">
        <v>1</v>
      </c>
      <c r="EZ17" s="1122">
        <v>1</v>
      </c>
      <c r="FA17" s="1122">
        <v>1</v>
      </c>
      <c r="FB17" s="1122">
        <v>1</v>
      </c>
      <c r="FC17" s="1122"/>
      <c r="FD17" s="1122"/>
      <c r="FE17" s="1053"/>
      <c r="FF17" s="1122"/>
      <c r="FG17" s="1122"/>
      <c r="FH17" s="1122"/>
      <c r="FI17" s="1122"/>
      <c r="FJ17" s="1122"/>
      <c r="FK17" s="1122"/>
      <c r="FL17" s="1122"/>
      <c r="FM17" s="1122"/>
      <c r="FN17" s="1053"/>
      <c r="FO17" s="1122"/>
      <c r="FP17" s="1122"/>
      <c r="FQ17" s="1122"/>
      <c r="FR17" s="1122"/>
      <c r="FS17" s="1122"/>
      <c r="FT17" s="1122"/>
      <c r="FU17" s="1275"/>
      <c r="FV17" s="1275"/>
      <c r="FW17" s="1276"/>
      <c r="FX17" s="1275"/>
      <c r="FY17" s="1275"/>
      <c r="FZ17" s="1275"/>
      <c r="GA17" s="1275"/>
      <c r="GB17" s="1275"/>
      <c r="GC17" s="1275"/>
      <c r="GD17" s="1275"/>
      <c r="GE17" s="1275"/>
      <c r="GF17" s="1276"/>
      <c r="GG17" s="1275"/>
      <c r="GH17" s="1275"/>
      <c r="GI17" s="1275"/>
      <c r="GJ17" s="1275"/>
      <c r="GK17" s="1275"/>
      <c r="GL17" s="1275"/>
      <c r="GM17" s="1275"/>
      <c r="GN17" s="1275"/>
      <c r="GO17" s="1276"/>
      <c r="GP17" s="1275"/>
      <c r="GQ17" s="1275"/>
      <c r="GR17" s="1275"/>
      <c r="GS17" s="1275"/>
      <c r="GT17" s="1275"/>
      <c r="GU17" s="1275"/>
      <c r="GV17" s="1275"/>
      <c r="GW17" s="1275"/>
      <c r="GX17" s="1276"/>
      <c r="GY17" s="1275"/>
      <c r="GZ17" s="1275"/>
      <c r="HA17" s="1275"/>
      <c r="HB17" s="1275"/>
      <c r="HC17" s="1275"/>
      <c r="HD17" s="1275"/>
      <c r="HE17" s="1275"/>
      <c r="HF17" s="1275"/>
      <c r="HG17" s="1276"/>
      <c r="HH17" s="1275"/>
      <c r="HI17" s="1275"/>
      <c r="HJ17" s="1275"/>
      <c r="HK17" s="1275"/>
      <c r="HL17" s="1275"/>
      <c r="HM17" s="1275"/>
    </row>
    <row r="18" spans="1:221">
      <c r="A18" s="1157" t="s">
        <v>1568</v>
      </c>
      <c r="B18" s="599" t="s">
        <v>1560</v>
      </c>
      <c r="C18" s="1158" t="s">
        <v>3461</v>
      </c>
      <c r="D18" s="1276">
        <f t="shared" si="0"/>
        <v>9</v>
      </c>
      <c r="E18" s="1122">
        <v>9</v>
      </c>
      <c r="F18" s="1122">
        <v>1</v>
      </c>
      <c r="G18" s="1122">
        <v>2</v>
      </c>
      <c r="H18" s="1122">
        <v>1</v>
      </c>
      <c r="I18" s="1122">
        <v>1</v>
      </c>
      <c r="J18" s="1122">
        <v>1</v>
      </c>
      <c r="K18" s="1122">
        <v>1</v>
      </c>
      <c r="L18" s="1122">
        <v>1</v>
      </c>
      <c r="M18" s="1122">
        <v>1</v>
      </c>
      <c r="N18" s="1122">
        <v>9</v>
      </c>
      <c r="O18" s="1122">
        <v>1</v>
      </c>
      <c r="P18" s="1122">
        <v>2</v>
      </c>
      <c r="Q18" s="1122">
        <v>1</v>
      </c>
      <c r="R18" s="1122">
        <v>1</v>
      </c>
      <c r="S18" s="1122">
        <v>1</v>
      </c>
      <c r="T18" s="1122">
        <v>1</v>
      </c>
      <c r="U18" s="1122">
        <v>1</v>
      </c>
      <c r="V18" s="1122">
        <v>1</v>
      </c>
      <c r="W18" s="1122">
        <v>9</v>
      </c>
      <c r="X18" s="1122">
        <v>1</v>
      </c>
      <c r="Y18" s="1122">
        <v>2</v>
      </c>
      <c r="Z18" s="1122">
        <v>1</v>
      </c>
      <c r="AA18" s="1122">
        <v>1</v>
      </c>
      <c r="AB18" s="1122">
        <v>1</v>
      </c>
      <c r="AC18" s="1122">
        <v>1</v>
      </c>
      <c r="AD18" s="1122">
        <v>1</v>
      </c>
      <c r="AE18" s="1122">
        <v>1</v>
      </c>
      <c r="AF18" s="1122">
        <v>9</v>
      </c>
      <c r="AG18" s="1122">
        <v>1</v>
      </c>
      <c r="AH18" s="1122">
        <v>2</v>
      </c>
      <c r="AI18" s="1122">
        <v>1</v>
      </c>
      <c r="AJ18" s="1122">
        <v>1</v>
      </c>
      <c r="AK18" s="1122">
        <v>1</v>
      </c>
      <c r="AL18" s="1122">
        <v>1</v>
      </c>
      <c r="AM18" s="1122">
        <v>1</v>
      </c>
      <c r="AN18" s="1122">
        <v>1</v>
      </c>
      <c r="AO18" s="1122">
        <v>9</v>
      </c>
      <c r="AP18" s="1122">
        <v>1</v>
      </c>
      <c r="AQ18" s="1122">
        <v>2</v>
      </c>
      <c r="AR18" s="1122">
        <v>1</v>
      </c>
      <c r="AS18" s="1122">
        <v>1</v>
      </c>
      <c r="AT18" s="1122">
        <v>1</v>
      </c>
      <c r="AU18" s="1122">
        <v>1</v>
      </c>
      <c r="AV18" s="1122">
        <v>1</v>
      </c>
      <c r="AW18" s="1122">
        <v>1</v>
      </c>
      <c r="AX18" s="1122">
        <v>9</v>
      </c>
      <c r="AY18" s="1122">
        <v>1</v>
      </c>
      <c r="AZ18" s="1122">
        <v>2</v>
      </c>
      <c r="BA18" s="1122">
        <v>1</v>
      </c>
      <c r="BB18" s="1122">
        <v>1</v>
      </c>
      <c r="BC18" s="1122">
        <v>1</v>
      </c>
      <c r="BD18" s="1122">
        <v>1</v>
      </c>
      <c r="BE18" s="1122">
        <v>1</v>
      </c>
      <c r="BF18" s="1122">
        <v>1</v>
      </c>
      <c r="BG18" s="1122">
        <v>9</v>
      </c>
      <c r="BH18" s="1122">
        <v>1</v>
      </c>
      <c r="BI18" s="1122">
        <v>2</v>
      </c>
      <c r="BJ18" s="1122">
        <v>1</v>
      </c>
      <c r="BK18" s="1122">
        <v>1</v>
      </c>
      <c r="BL18" s="1122">
        <v>1</v>
      </c>
      <c r="BM18" s="1122">
        <v>1</v>
      </c>
      <c r="BN18" s="1122">
        <v>1</v>
      </c>
      <c r="BO18" s="1122">
        <v>1</v>
      </c>
      <c r="BP18" s="1275">
        <v>9</v>
      </c>
      <c r="BQ18" s="1275">
        <v>1</v>
      </c>
      <c r="BR18" s="1275">
        <v>2</v>
      </c>
      <c r="BS18" s="1275">
        <v>1</v>
      </c>
      <c r="BT18" s="1275">
        <v>1</v>
      </c>
      <c r="BU18" s="1275">
        <v>1</v>
      </c>
      <c r="BV18" s="1275">
        <v>1</v>
      </c>
      <c r="BW18" s="1275">
        <v>1</v>
      </c>
      <c r="BX18" s="1275">
        <v>1</v>
      </c>
      <c r="BY18" s="1275">
        <v>9</v>
      </c>
      <c r="BZ18" s="1275">
        <v>1</v>
      </c>
      <c r="CA18" s="1275">
        <v>2</v>
      </c>
      <c r="CB18" s="1275">
        <v>1</v>
      </c>
      <c r="CC18" s="1275">
        <v>1</v>
      </c>
      <c r="CD18" s="1275">
        <v>1</v>
      </c>
      <c r="CE18" s="1275">
        <v>1</v>
      </c>
      <c r="CF18" s="1275">
        <v>1</v>
      </c>
      <c r="CG18" s="1275">
        <v>1</v>
      </c>
      <c r="CH18" s="1275">
        <v>9</v>
      </c>
      <c r="CI18" s="1275">
        <v>1</v>
      </c>
      <c r="CJ18" s="1275">
        <v>2</v>
      </c>
      <c r="CK18" s="1275">
        <v>1</v>
      </c>
      <c r="CL18" s="1275">
        <v>1</v>
      </c>
      <c r="CM18" s="1275">
        <v>1</v>
      </c>
      <c r="CN18" s="1275">
        <v>1</v>
      </c>
      <c r="CO18" s="1275">
        <v>1</v>
      </c>
      <c r="CP18" s="1275">
        <v>1</v>
      </c>
      <c r="CQ18" s="1275">
        <v>9</v>
      </c>
      <c r="CR18" s="1275">
        <v>1</v>
      </c>
      <c r="CS18" s="1275">
        <v>2</v>
      </c>
      <c r="CT18" s="1275">
        <v>1</v>
      </c>
      <c r="CU18" s="1275">
        <v>1</v>
      </c>
      <c r="CV18" s="1275">
        <v>1</v>
      </c>
      <c r="CW18" s="1275">
        <v>1</v>
      </c>
      <c r="CX18" s="1275">
        <v>1</v>
      </c>
      <c r="CY18" s="1275">
        <v>1</v>
      </c>
      <c r="CZ18" s="1275">
        <v>9</v>
      </c>
      <c r="DA18" s="1275">
        <v>1</v>
      </c>
      <c r="DB18" s="1275">
        <v>2</v>
      </c>
      <c r="DC18" s="1275">
        <v>1</v>
      </c>
      <c r="DD18" s="1275">
        <v>1</v>
      </c>
      <c r="DE18" s="1275">
        <v>1</v>
      </c>
      <c r="DF18" s="1275">
        <v>1</v>
      </c>
      <c r="DG18" s="1275">
        <v>1</v>
      </c>
      <c r="DH18" s="1275">
        <v>1</v>
      </c>
      <c r="DI18" s="1276"/>
      <c r="DJ18" s="1122">
        <v>9</v>
      </c>
      <c r="DK18" s="1122">
        <v>1</v>
      </c>
      <c r="DL18" s="1122">
        <v>2</v>
      </c>
      <c r="DM18" s="1122">
        <v>1</v>
      </c>
      <c r="DN18" s="1122">
        <v>1</v>
      </c>
      <c r="DO18" s="1122">
        <v>1</v>
      </c>
      <c r="DP18" s="1122">
        <v>1</v>
      </c>
      <c r="DQ18" s="1122">
        <v>1</v>
      </c>
      <c r="DR18" s="1122">
        <v>1</v>
      </c>
      <c r="DS18" s="1122">
        <v>9</v>
      </c>
      <c r="DT18" s="1122">
        <v>1</v>
      </c>
      <c r="DU18" s="1122">
        <v>2</v>
      </c>
      <c r="DV18" s="1122">
        <v>1</v>
      </c>
      <c r="DW18" s="1122">
        <v>1</v>
      </c>
      <c r="DX18" s="1122">
        <v>1</v>
      </c>
      <c r="DY18" s="1122">
        <v>1</v>
      </c>
      <c r="DZ18" s="1122">
        <v>1</v>
      </c>
      <c r="EA18" s="1122">
        <v>1</v>
      </c>
      <c r="EB18" s="1122">
        <v>9</v>
      </c>
      <c r="EC18" s="1122">
        <v>1</v>
      </c>
      <c r="ED18" s="1122">
        <v>2</v>
      </c>
      <c r="EE18" s="1122">
        <v>1</v>
      </c>
      <c r="EF18" s="1122">
        <v>1</v>
      </c>
      <c r="EG18" s="1122">
        <v>1</v>
      </c>
      <c r="EH18" s="1122">
        <v>1</v>
      </c>
      <c r="EI18" s="1122">
        <v>1</v>
      </c>
      <c r="EJ18" s="1122">
        <v>1</v>
      </c>
      <c r="EK18" s="1122">
        <v>9</v>
      </c>
      <c r="EL18" s="1122">
        <v>1</v>
      </c>
      <c r="EM18" s="1122">
        <v>2</v>
      </c>
      <c r="EN18" s="1122">
        <v>1</v>
      </c>
      <c r="EO18" s="1122">
        <v>1</v>
      </c>
      <c r="EP18" s="1122">
        <v>1</v>
      </c>
      <c r="EQ18" s="1122">
        <v>1</v>
      </c>
      <c r="ER18" s="1122">
        <v>1</v>
      </c>
      <c r="ES18" s="1122">
        <v>1</v>
      </c>
      <c r="ET18" s="1122">
        <v>9</v>
      </c>
      <c r="EU18" s="1122">
        <v>1</v>
      </c>
      <c r="EV18" s="1122">
        <v>2</v>
      </c>
      <c r="EW18" s="1122">
        <v>1</v>
      </c>
      <c r="EX18" s="1122">
        <v>1</v>
      </c>
      <c r="EY18" s="1122">
        <v>1</v>
      </c>
      <c r="EZ18" s="1122">
        <v>1</v>
      </c>
      <c r="FA18" s="1122">
        <v>1</v>
      </c>
      <c r="FB18" s="1122">
        <v>1</v>
      </c>
      <c r="FC18" s="1122"/>
      <c r="FD18" s="1122"/>
      <c r="FE18" s="1122"/>
      <c r="FF18" s="1122"/>
      <c r="FG18" s="1122"/>
      <c r="FH18" s="1122"/>
      <c r="FI18" s="1122"/>
      <c r="FJ18" s="1122"/>
      <c r="FK18" s="1122"/>
      <c r="FL18" s="1122"/>
      <c r="FM18" s="1122"/>
      <c r="FN18" s="1122"/>
      <c r="FO18" s="1122"/>
      <c r="FP18" s="1122"/>
      <c r="FQ18" s="1122"/>
      <c r="FR18" s="1122"/>
      <c r="FS18" s="1122"/>
      <c r="FT18" s="1122"/>
      <c r="FU18" s="1275"/>
      <c r="FV18" s="1275"/>
      <c r="FW18" s="1275"/>
      <c r="FX18" s="1275"/>
      <c r="FY18" s="1275"/>
      <c r="FZ18" s="1275"/>
      <c r="GA18" s="1275"/>
      <c r="GB18" s="1275"/>
      <c r="GC18" s="1275"/>
      <c r="GD18" s="1275"/>
      <c r="GE18" s="1275"/>
      <c r="GF18" s="1275"/>
      <c r="GG18" s="1275"/>
      <c r="GH18" s="1275"/>
      <c r="GI18" s="1275"/>
      <c r="GJ18" s="1275"/>
      <c r="GK18" s="1275"/>
      <c r="GL18" s="1275"/>
      <c r="GM18" s="1275"/>
      <c r="GN18" s="1275"/>
      <c r="GO18" s="1275"/>
      <c r="GP18" s="1275"/>
      <c r="GQ18" s="1275"/>
      <c r="GR18" s="1275"/>
      <c r="GS18" s="1275"/>
      <c r="GT18" s="1275"/>
      <c r="GU18" s="1275"/>
      <c r="GV18" s="1275"/>
      <c r="GW18" s="1275"/>
      <c r="GX18" s="1275"/>
      <c r="GY18" s="1275"/>
      <c r="GZ18" s="1275"/>
      <c r="HA18" s="1275"/>
      <c r="HB18" s="1275"/>
      <c r="HC18" s="1275"/>
      <c r="HD18" s="1275"/>
      <c r="HE18" s="1275"/>
      <c r="HF18" s="1275"/>
      <c r="HG18" s="1275"/>
      <c r="HH18" s="1275"/>
      <c r="HI18" s="1275"/>
      <c r="HJ18" s="1275"/>
      <c r="HK18" s="1275"/>
      <c r="HL18" s="1275"/>
      <c r="HM18" s="1275"/>
    </row>
    <row r="19" spans="1:221">
      <c r="A19" s="1157" t="s">
        <v>1576</v>
      </c>
      <c r="B19" s="599" t="s">
        <v>3485</v>
      </c>
      <c r="C19" s="1158" t="s">
        <v>3458</v>
      </c>
      <c r="D19" s="1276">
        <f t="shared" si="0"/>
        <v>15</v>
      </c>
      <c r="E19" s="1122">
        <v>14</v>
      </c>
      <c r="F19" s="1122">
        <v>2</v>
      </c>
      <c r="G19" s="1122">
        <v>2</v>
      </c>
      <c r="H19" s="1122">
        <v>3</v>
      </c>
      <c r="I19" s="1122" t="s">
        <v>11</v>
      </c>
      <c r="J19" s="1122" t="s">
        <v>11</v>
      </c>
      <c r="K19" s="1122">
        <v>2</v>
      </c>
      <c r="L19" s="1122">
        <v>4</v>
      </c>
      <c r="M19" s="1122">
        <v>1</v>
      </c>
      <c r="N19" s="1122">
        <v>14</v>
      </c>
      <c r="O19" s="1122">
        <v>2</v>
      </c>
      <c r="P19" s="1122">
        <v>2</v>
      </c>
      <c r="Q19" s="1122">
        <v>3</v>
      </c>
      <c r="R19" s="1122" t="s">
        <v>11</v>
      </c>
      <c r="S19" s="1122" t="s">
        <v>11</v>
      </c>
      <c r="T19" s="1122">
        <v>2</v>
      </c>
      <c r="U19" s="1122">
        <v>4</v>
      </c>
      <c r="V19" s="1122">
        <v>1</v>
      </c>
      <c r="W19" s="1122">
        <v>14</v>
      </c>
      <c r="X19" s="1122">
        <v>2</v>
      </c>
      <c r="Y19" s="1122">
        <v>2</v>
      </c>
      <c r="Z19" s="1122">
        <v>3</v>
      </c>
      <c r="AA19" s="1122" t="s">
        <v>11</v>
      </c>
      <c r="AB19" s="1122" t="s">
        <v>11</v>
      </c>
      <c r="AC19" s="1122">
        <v>2</v>
      </c>
      <c r="AD19" s="1122">
        <v>4</v>
      </c>
      <c r="AE19" s="1122">
        <v>1</v>
      </c>
      <c r="AF19" s="1122">
        <v>14</v>
      </c>
      <c r="AG19" s="1122">
        <v>2</v>
      </c>
      <c r="AH19" s="1122">
        <v>2</v>
      </c>
      <c r="AI19" s="1122">
        <v>3</v>
      </c>
      <c r="AJ19" s="1122" t="s">
        <v>11</v>
      </c>
      <c r="AK19" s="1122" t="s">
        <v>11</v>
      </c>
      <c r="AL19" s="1122">
        <v>2</v>
      </c>
      <c r="AM19" s="1122">
        <v>4</v>
      </c>
      <c r="AN19" s="1122">
        <v>1</v>
      </c>
      <c r="AO19" s="1122">
        <v>14</v>
      </c>
      <c r="AP19" s="1122">
        <v>2</v>
      </c>
      <c r="AQ19" s="1122">
        <v>2</v>
      </c>
      <c r="AR19" s="1122">
        <v>3</v>
      </c>
      <c r="AS19" s="1122" t="s">
        <v>11</v>
      </c>
      <c r="AT19" s="1122" t="s">
        <v>11</v>
      </c>
      <c r="AU19" s="1122">
        <v>2</v>
      </c>
      <c r="AV19" s="1122">
        <v>4</v>
      </c>
      <c r="AW19" s="1122">
        <v>1</v>
      </c>
      <c r="AX19" s="1122">
        <v>14</v>
      </c>
      <c r="AY19" s="1122">
        <v>2</v>
      </c>
      <c r="AZ19" s="1122">
        <v>2</v>
      </c>
      <c r="BA19" s="1122">
        <v>3</v>
      </c>
      <c r="BB19" s="1053" t="s">
        <v>11</v>
      </c>
      <c r="BC19" s="1053" t="s">
        <v>11</v>
      </c>
      <c r="BD19" s="1122">
        <v>2</v>
      </c>
      <c r="BE19" s="1122">
        <v>4</v>
      </c>
      <c r="BF19" s="1122">
        <v>1</v>
      </c>
      <c r="BG19" s="1122">
        <v>14</v>
      </c>
      <c r="BH19" s="1122">
        <v>2</v>
      </c>
      <c r="BI19" s="1122">
        <v>2</v>
      </c>
      <c r="BJ19" s="1122">
        <v>3</v>
      </c>
      <c r="BK19" s="1053" t="s">
        <v>11</v>
      </c>
      <c r="BL19" s="1053" t="s">
        <v>11</v>
      </c>
      <c r="BM19" s="1122">
        <v>2</v>
      </c>
      <c r="BN19" s="1122">
        <v>4</v>
      </c>
      <c r="BO19" s="1122">
        <v>1</v>
      </c>
      <c r="BP19" s="1275">
        <v>14</v>
      </c>
      <c r="BQ19" s="1275">
        <v>2</v>
      </c>
      <c r="BR19" s="1275">
        <v>2</v>
      </c>
      <c r="BS19" s="1275">
        <v>3</v>
      </c>
      <c r="BT19" s="1276" t="s">
        <v>11</v>
      </c>
      <c r="BU19" s="1276" t="s">
        <v>11</v>
      </c>
      <c r="BV19" s="1275">
        <v>2</v>
      </c>
      <c r="BW19" s="1275">
        <v>4</v>
      </c>
      <c r="BX19" s="1275">
        <v>1</v>
      </c>
      <c r="BY19" s="1275">
        <v>14</v>
      </c>
      <c r="BZ19" s="1275">
        <v>2</v>
      </c>
      <c r="CA19" s="1275">
        <v>2</v>
      </c>
      <c r="CB19" s="1275">
        <v>3</v>
      </c>
      <c r="CC19" s="1276" t="s">
        <v>11</v>
      </c>
      <c r="CD19" s="1276" t="s">
        <v>11</v>
      </c>
      <c r="CE19" s="1275">
        <v>2</v>
      </c>
      <c r="CF19" s="1275">
        <v>4</v>
      </c>
      <c r="CG19" s="1275">
        <v>1</v>
      </c>
      <c r="CH19" s="1275">
        <v>14</v>
      </c>
      <c r="CI19" s="1275">
        <v>2</v>
      </c>
      <c r="CJ19" s="1275">
        <v>2</v>
      </c>
      <c r="CK19" s="1275">
        <v>3</v>
      </c>
      <c r="CL19" s="1276" t="s">
        <v>11</v>
      </c>
      <c r="CM19" s="1276" t="s">
        <v>11</v>
      </c>
      <c r="CN19" s="1275">
        <v>2</v>
      </c>
      <c r="CO19" s="1275">
        <v>4</v>
      </c>
      <c r="CP19" s="1275">
        <v>1</v>
      </c>
      <c r="CQ19" s="1275">
        <v>15</v>
      </c>
      <c r="CR19" s="1275">
        <v>3</v>
      </c>
      <c r="CS19" s="1275">
        <v>2</v>
      </c>
      <c r="CT19" s="1275">
        <v>3</v>
      </c>
      <c r="CU19" s="1276" t="s">
        <v>11</v>
      </c>
      <c r="CV19" s="1276" t="s">
        <v>11</v>
      </c>
      <c r="CW19" s="1275">
        <v>2</v>
      </c>
      <c r="CX19" s="1275">
        <v>4</v>
      </c>
      <c r="CY19" s="1275">
        <v>1</v>
      </c>
      <c r="CZ19" s="1275">
        <v>15</v>
      </c>
      <c r="DA19" s="1275">
        <v>3</v>
      </c>
      <c r="DB19" s="1275">
        <v>2</v>
      </c>
      <c r="DC19" s="1275">
        <v>3</v>
      </c>
      <c r="DD19" s="1276" t="s">
        <v>11</v>
      </c>
      <c r="DE19" s="1276" t="s">
        <v>11</v>
      </c>
      <c r="DF19" s="1275">
        <v>2</v>
      </c>
      <c r="DG19" s="1275">
        <v>4</v>
      </c>
      <c r="DH19" s="1275">
        <v>1</v>
      </c>
      <c r="DI19" s="1276"/>
      <c r="DJ19" s="1122">
        <v>15</v>
      </c>
      <c r="DK19" s="1122">
        <v>3</v>
      </c>
      <c r="DL19" s="1122">
        <v>2</v>
      </c>
      <c r="DM19" s="1122">
        <v>3</v>
      </c>
      <c r="DN19" s="1122" t="s">
        <v>11</v>
      </c>
      <c r="DO19" s="1122" t="s">
        <v>11</v>
      </c>
      <c r="DP19" s="1122">
        <v>2</v>
      </c>
      <c r="DQ19" s="1122">
        <v>4</v>
      </c>
      <c r="DR19" s="1122">
        <v>1</v>
      </c>
      <c r="DS19" s="1122">
        <v>15</v>
      </c>
      <c r="DT19" s="1122">
        <v>3</v>
      </c>
      <c r="DU19" s="1122">
        <v>2</v>
      </c>
      <c r="DV19" s="1122">
        <v>3</v>
      </c>
      <c r="DW19" s="1122" t="s">
        <v>11</v>
      </c>
      <c r="DX19" s="1122" t="s">
        <v>11</v>
      </c>
      <c r="DY19" s="1122">
        <v>2</v>
      </c>
      <c r="DZ19" s="1122">
        <v>4</v>
      </c>
      <c r="EA19" s="1122">
        <v>1</v>
      </c>
      <c r="EB19" s="1122">
        <v>15</v>
      </c>
      <c r="EC19" s="1122">
        <v>3</v>
      </c>
      <c r="ED19" s="1122">
        <v>2</v>
      </c>
      <c r="EE19" s="1122">
        <v>3</v>
      </c>
      <c r="EF19" s="1122" t="s">
        <v>11</v>
      </c>
      <c r="EG19" s="1122" t="s">
        <v>11</v>
      </c>
      <c r="EH19" s="1122">
        <v>2</v>
      </c>
      <c r="EI19" s="1122">
        <v>4</v>
      </c>
      <c r="EJ19" s="1122">
        <v>1</v>
      </c>
      <c r="EK19" s="1122">
        <v>15</v>
      </c>
      <c r="EL19" s="1122">
        <v>3</v>
      </c>
      <c r="EM19" s="1122">
        <v>2</v>
      </c>
      <c r="EN19" s="1122">
        <v>3</v>
      </c>
      <c r="EO19" s="1122" t="s">
        <v>11</v>
      </c>
      <c r="EP19" s="1122" t="s">
        <v>11</v>
      </c>
      <c r="EQ19" s="1122">
        <v>2</v>
      </c>
      <c r="ER19" s="1122">
        <v>4</v>
      </c>
      <c r="ES19" s="1122">
        <v>1</v>
      </c>
      <c r="ET19" s="1122">
        <v>15</v>
      </c>
      <c r="EU19" s="1122">
        <v>3</v>
      </c>
      <c r="EV19" s="1122">
        <v>2</v>
      </c>
      <c r="EW19" s="1122">
        <v>3</v>
      </c>
      <c r="EX19" s="1122" t="s">
        <v>11</v>
      </c>
      <c r="EY19" s="1122" t="s">
        <v>11</v>
      </c>
      <c r="EZ19" s="1122">
        <v>2</v>
      </c>
      <c r="FA19" s="1122">
        <v>4</v>
      </c>
      <c r="FB19" s="1122">
        <v>1</v>
      </c>
      <c r="FC19" s="1122"/>
      <c r="FD19" s="1122"/>
      <c r="FE19" s="1122"/>
      <c r="FF19" s="1122"/>
      <c r="FG19" s="1053"/>
      <c r="FH19" s="1053"/>
      <c r="FI19" s="1122"/>
      <c r="FJ19" s="1122"/>
      <c r="FK19" s="1122"/>
      <c r="FL19" s="1122"/>
      <c r="FM19" s="1122"/>
      <c r="FN19" s="1122"/>
      <c r="FO19" s="1122"/>
      <c r="FP19" s="1053"/>
      <c r="FQ19" s="1053"/>
      <c r="FR19" s="1122"/>
      <c r="FS19" s="1122"/>
      <c r="FT19" s="1122"/>
      <c r="FU19" s="1275"/>
      <c r="FV19" s="1275"/>
      <c r="FW19" s="1275"/>
      <c r="FX19" s="1275"/>
      <c r="FY19" s="1276"/>
      <c r="FZ19" s="1276"/>
      <c r="GA19" s="1275"/>
      <c r="GB19" s="1275"/>
      <c r="GC19" s="1275"/>
      <c r="GD19" s="1275"/>
      <c r="GE19" s="1275"/>
      <c r="GF19" s="1275"/>
      <c r="GG19" s="1275"/>
      <c r="GH19" s="1276"/>
      <c r="GI19" s="1276"/>
      <c r="GJ19" s="1275"/>
      <c r="GK19" s="1275"/>
      <c r="GL19" s="1275"/>
      <c r="GM19" s="1275"/>
      <c r="GN19" s="1275"/>
      <c r="GO19" s="1275"/>
      <c r="GP19" s="1275"/>
      <c r="GQ19" s="1276"/>
      <c r="GR19" s="1276"/>
      <c r="GS19" s="1275"/>
      <c r="GT19" s="1275"/>
      <c r="GU19" s="1275"/>
      <c r="GV19" s="1275"/>
      <c r="GW19" s="1275"/>
      <c r="GX19" s="1275"/>
      <c r="GY19" s="1275"/>
      <c r="GZ19" s="1276"/>
      <c r="HA19" s="1276"/>
      <c r="HB19" s="1275"/>
      <c r="HC19" s="1275"/>
      <c r="HD19" s="1275"/>
      <c r="HE19" s="1275"/>
      <c r="HF19" s="1275"/>
      <c r="HG19" s="1275"/>
      <c r="HH19" s="1275"/>
      <c r="HI19" s="1276"/>
      <c r="HJ19" s="1276"/>
      <c r="HK19" s="1275"/>
      <c r="HL19" s="1275"/>
      <c r="HM19" s="1275"/>
    </row>
    <row r="20" spans="1:221">
      <c r="A20" s="1157" t="s">
        <v>3488</v>
      </c>
      <c r="B20" s="599" t="s">
        <v>215</v>
      </c>
      <c r="C20" s="1158" t="s">
        <v>3457</v>
      </c>
      <c r="D20" s="1276">
        <f t="shared" si="0"/>
        <v>14</v>
      </c>
      <c r="E20" s="1122">
        <v>13</v>
      </c>
      <c r="F20" s="1122">
        <v>6</v>
      </c>
      <c r="G20" s="1122" t="s">
        <v>11</v>
      </c>
      <c r="H20" s="1122">
        <v>1</v>
      </c>
      <c r="I20" s="1122">
        <v>1</v>
      </c>
      <c r="J20" s="1122">
        <v>1</v>
      </c>
      <c r="K20" s="1122">
        <v>1</v>
      </c>
      <c r="L20" s="1122">
        <v>2</v>
      </c>
      <c r="M20" s="1122">
        <v>1</v>
      </c>
      <c r="N20" s="1122">
        <v>13</v>
      </c>
      <c r="O20" s="1122">
        <v>6</v>
      </c>
      <c r="P20" s="1122" t="s">
        <v>11</v>
      </c>
      <c r="Q20" s="1122">
        <v>1</v>
      </c>
      <c r="R20" s="1122">
        <v>1</v>
      </c>
      <c r="S20" s="1122">
        <v>1</v>
      </c>
      <c r="T20" s="1122">
        <v>1</v>
      </c>
      <c r="U20" s="1122">
        <v>2</v>
      </c>
      <c r="V20" s="1122">
        <v>1</v>
      </c>
      <c r="W20" s="1122">
        <v>13</v>
      </c>
      <c r="X20" s="1122">
        <v>6</v>
      </c>
      <c r="Y20" s="1122" t="s">
        <v>11</v>
      </c>
      <c r="Z20" s="1122">
        <v>1</v>
      </c>
      <c r="AA20" s="1122">
        <v>1</v>
      </c>
      <c r="AB20" s="1122">
        <v>1</v>
      </c>
      <c r="AC20" s="1122">
        <v>1</v>
      </c>
      <c r="AD20" s="1122">
        <v>2</v>
      </c>
      <c r="AE20" s="1122">
        <v>1</v>
      </c>
      <c r="AF20" s="1122">
        <v>13</v>
      </c>
      <c r="AG20" s="1122">
        <v>6</v>
      </c>
      <c r="AH20" s="1122" t="s">
        <v>11</v>
      </c>
      <c r="AI20" s="1122">
        <v>1</v>
      </c>
      <c r="AJ20" s="1122">
        <v>1</v>
      </c>
      <c r="AK20" s="1122">
        <v>1</v>
      </c>
      <c r="AL20" s="1122">
        <v>1</v>
      </c>
      <c r="AM20" s="1122">
        <v>2</v>
      </c>
      <c r="AN20" s="1122">
        <v>1</v>
      </c>
      <c r="AO20" s="1122">
        <v>14</v>
      </c>
      <c r="AP20" s="1122">
        <v>7</v>
      </c>
      <c r="AQ20" s="1122" t="s">
        <v>11</v>
      </c>
      <c r="AR20" s="1122">
        <v>1</v>
      </c>
      <c r="AS20" s="1122">
        <v>1</v>
      </c>
      <c r="AT20" s="1122">
        <v>1</v>
      </c>
      <c r="AU20" s="1122">
        <v>1</v>
      </c>
      <c r="AV20" s="1122">
        <v>2</v>
      </c>
      <c r="AW20" s="1122">
        <v>1</v>
      </c>
      <c r="AX20" s="1122">
        <v>14</v>
      </c>
      <c r="AY20" s="1122">
        <v>7</v>
      </c>
      <c r="AZ20" s="1053" t="s">
        <v>11</v>
      </c>
      <c r="BA20" s="1122">
        <v>1</v>
      </c>
      <c r="BB20" s="1122">
        <v>1</v>
      </c>
      <c r="BC20" s="1122">
        <v>1</v>
      </c>
      <c r="BD20" s="1122">
        <v>1</v>
      </c>
      <c r="BE20" s="1122">
        <v>2</v>
      </c>
      <c r="BF20" s="1122">
        <v>1</v>
      </c>
      <c r="BG20" s="1122">
        <v>14</v>
      </c>
      <c r="BH20" s="1122">
        <v>7</v>
      </c>
      <c r="BI20" s="1053" t="s">
        <v>11</v>
      </c>
      <c r="BJ20" s="1122">
        <v>1</v>
      </c>
      <c r="BK20" s="1122">
        <v>1</v>
      </c>
      <c r="BL20" s="1122">
        <v>1</v>
      </c>
      <c r="BM20" s="1122">
        <v>1</v>
      </c>
      <c r="BN20" s="1122">
        <v>2</v>
      </c>
      <c r="BO20" s="1122">
        <v>1</v>
      </c>
      <c r="BP20" s="1275">
        <v>14</v>
      </c>
      <c r="BQ20" s="1275">
        <v>7</v>
      </c>
      <c r="BR20" s="1276" t="s">
        <v>11</v>
      </c>
      <c r="BS20" s="1275">
        <v>1</v>
      </c>
      <c r="BT20" s="1275">
        <v>1</v>
      </c>
      <c r="BU20" s="1275">
        <v>1</v>
      </c>
      <c r="BV20" s="1275">
        <v>1</v>
      </c>
      <c r="BW20" s="1275">
        <v>2</v>
      </c>
      <c r="BX20" s="1275">
        <v>1</v>
      </c>
      <c r="BY20" s="1275">
        <v>14</v>
      </c>
      <c r="BZ20" s="1275">
        <v>7</v>
      </c>
      <c r="CA20" s="1276" t="s">
        <v>11</v>
      </c>
      <c r="CB20" s="1275">
        <v>1</v>
      </c>
      <c r="CC20" s="1275">
        <v>1</v>
      </c>
      <c r="CD20" s="1275">
        <v>1</v>
      </c>
      <c r="CE20" s="1275">
        <v>1</v>
      </c>
      <c r="CF20" s="1275">
        <v>2</v>
      </c>
      <c r="CG20" s="1275">
        <v>1</v>
      </c>
      <c r="CH20" s="1275">
        <v>14</v>
      </c>
      <c r="CI20" s="1275">
        <v>7</v>
      </c>
      <c r="CJ20" s="1276" t="s">
        <v>11</v>
      </c>
      <c r="CK20" s="1275">
        <v>1</v>
      </c>
      <c r="CL20" s="1275">
        <v>1</v>
      </c>
      <c r="CM20" s="1275">
        <v>1</v>
      </c>
      <c r="CN20" s="1275">
        <v>1</v>
      </c>
      <c r="CO20" s="1275">
        <v>2</v>
      </c>
      <c r="CP20" s="1275">
        <v>1</v>
      </c>
      <c r="CQ20" s="1275">
        <v>14</v>
      </c>
      <c r="CR20" s="1275">
        <v>7</v>
      </c>
      <c r="CS20" s="1276" t="s">
        <v>11</v>
      </c>
      <c r="CT20" s="1275">
        <v>1</v>
      </c>
      <c r="CU20" s="1275">
        <v>1</v>
      </c>
      <c r="CV20" s="1275">
        <v>1</v>
      </c>
      <c r="CW20" s="1275">
        <v>1</v>
      </c>
      <c r="CX20" s="1275">
        <v>2</v>
      </c>
      <c r="CY20" s="1275">
        <v>1</v>
      </c>
      <c r="CZ20" s="1275">
        <v>14</v>
      </c>
      <c r="DA20" s="1275">
        <v>7</v>
      </c>
      <c r="DB20" s="1276" t="s">
        <v>11</v>
      </c>
      <c r="DC20" s="1275">
        <v>1</v>
      </c>
      <c r="DD20" s="1275">
        <v>1</v>
      </c>
      <c r="DE20" s="1275">
        <v>1</v>
      </c>
      <c r="DF20" s="1275">
        <v>1</v>
      </c>
      <c r="DG20" s="1275">
        <v>2</v>
      </c>
      <c r="DH20" s="1275">
        <v>1</v>
      </c>
      <c r="DI20" s="1276"/>
      <c r="DJ20" s="1122">
        <v>14</v>
      </c>
      <c r="DK20" s="1122">
        <v>7</v>
      </c>
      <c r="DL20" s="1122" t="s">
        <v>11</v>
      </c>
      <c r="DM20" s="1122">
        <v>1</v>
      </c>
      <c r="DN20" s="1122">
        <v>1</v>
      </c>
      <c r="DO20" s="1122">
        <v>1</v>
      </c>
      <c r="DP20" s="1122">
        <v>1</v>
      </c>
      <c r="DQ20" s="1122">
        <v>2</v>
      </c>
      <c r="DR20" s="1122">
        <v>1</v>
      </c>
      <c r="DS20" s="1122">
        <v>14</v>
      </c>
      <c r="DT20" s="1122">
        <v>7</v>
      </c>
      <c r="DU20" s="1122" t="s">
        <v>11</v>
      </c>
      <c r="DV20" s="1122">
        <v>1</v>
      </c>
      <c r="DW20" s="1122">
        <v>1</v>
      </c>
      <c r="DX20" s="1122">
        <v>1</v>
      </c>
      <c r="DY20" s="1122">
        <v>1</v>
      </c>
      <c r="DZ20" s="1122">
        <v>2</v>
      </c>
      <c r="EA20" s="1122">
        <v>1</v>
      </c>
      <c r="EB20" s="1122">
        <v>14</v>
      </c>
      <c r="EC20" s="1122">
        <v>7</v>
      </c>
      <c r="ED20" s="1122" t="s">
        <v>11</v>
      </c>
      <c r="EE20" s="1122">
        <v>1</v>
      </c>
      <c r="EF20" s="1122">
        <v>1</v>
      </c>
      <c r="EG20" s="1122">
        <v>1</v>
      </c>
      <c r="EH20" s="1122">
        <v>1</v>
      </c>
      <c r="EI20" s="1122">
        <v>2</v>
      </c>
      <c r="EJ20" s="1122">
        <v>1</v>
      </c>
      <c r="EK20" s="1122">
        <v>14</v>
      </c>
      <c r="EL20" s="1122">
        <v>7</v>
      </c>
      <c r="EM20" s="1122" t="s">
        <v>11</v>
      </c>
      <c r="EN20" s="1122">
        <v>1</v>
      </c>
      <c r="EO20" s="1122">
        <v>1</v>
      </c>
      <c r="EP20" s="1122">
        <v>1</v>
      </c>
      <c r="EQ20" s="1122">
        <v>1</v>
      </c>
      <c r="ER20" s="1122">
        <v>2</v>
      </c>
      <c r="ES20" s="1122">
        <v>1</v>
      </c>
      <c r="ET20" s="1122">
        <v>14</v>
      </c>
      <c r="EU20" s="1122">
        <v>7</v>
      </c>
      <c r="EV20" s="1122" t="s">
        <v>11</v>
      </c>
      <c r="EW20" s="1122">
        <v>1</v>
      </c>
      <c r="EX20" s="1122">
        <v>1</v>
      </c>
      <c r="EY20" s="1122">
        <v>1</v>
      </c>
      <c r="EZ20" s="1122">
        <v>1</v>
      </c>
      <c r="FA20" s="1122">
        <v>2</v>
      </c>
      <c r="FB20" s="1122">
        <v>1</v>
      </c>
      <c r="FC20" s="1122"/>
      <c r="FD20" s="1122"/>
      <c r="FE20" s="1053"/>
      <c r="FF20" s="1122"/>
      <c r="FG20" s="1122"/>
      <c r="FH20" s="1122"/>
      <c r="FI20" s="1122"/>
      <c r="FJ20" s="1122"/>
      <c r="FK20" s="1122"/>
      <c r="FL20" s="1122"/>
      <c r="FM20" s="1122"/>
      <c r="FN20" s="1053"/>
      <c r="FO20" s="1122"/>
      <c r="FP20" s="1122"/>
      <c r="FQ20" s="1122"/>
      <c r="FR20" s="1122"/>
      <c r="FS20" s="1122"/>
      <c r="FT20" s="1122"/>
      <c r="FU20" s="1275"/>
      <c r="FV20" s="1275"/>
      <c r="FW20" s="1276"/>
      <c r="FX20" s="1275"/>
      <c r="FY20" s="1275"/>
      <c r="FZ20" s="1275"/>
      <c r="GA20" s="1275"/>
      <c r="GB20" s="1275"/>
      <c r="GC20" s="1275"/>
      <c r="GD20" s="1275"/>
      <c r="GE20" s="1275"/>
      <c r="GF20" s="1276"/>
      <c r="GG20" s="1275"/>
      <c r="GH20" s="1275"/>
      <c r="GI20" s="1275"/>
      <c r="GJ20" s="1275"/>
      <c r="GK20" s="1275"/>
      <c r="GL20" s="1275"/>
      <c r="GM20" s="1275"/>
      <c r="GN20" s="1275"/>
      <c r="GO20" s="1276"/>
      <c r="GP20" s="1275"/>
      <c r="GQ20" s="1275"/>
      <c r="GR20" s="1275"/>
      <c r="GS20" s="1275"/>
      <c r="GT20" s="1275"/>
      <c r="GU20" s="1275"/>
      <c r="GV20" s="1275"/>
      <c r="GW20" s="1275"/>
      <c r="GX20" s="1276"/>
      <c r="GY20" s="1275"/>
      <c r="GZ20" s="1275"/>
      <c r="HA20" s="1275"/>
      <c r="HB20" s="1275"/>
      <c r="HC20" s="1275"/>
      <c r="HD20" s="1275"/>
      <c r="HE20" s="1275"/>
      <c r="HF20" s="1275"/>
      <c r="HG20" s="1276"/>
      <c r="HH20" s="1275"/>
      <c r="HI20" s="1275"/>
      <c r="HJ20" s="1275"/>
      <c r="HK20" s="1275"/>
      <c r="HL20" s="1275"/>
      <c r="HM20" s="1275"/>
    </row>
    <row r="21" spans="1:221">
      <c r="A21" s="1157" t="s">
        <v>1569</v>
      </c>
      <c r="B21" s="599" t="s">
        <v>216</v>
      </c>
      <c r="C21" s="1158" t="s">
        <v>3459</v>
      </c>
      <c r="D21" s="1276">
        <f t="shared" si="0"/>
        <v>9</v>
      </c>
      <c r="E21" s="1122">
        <v>10</v>
      </c>
      <c r="F21" s="1122">
        <v>2</v>
      </c>
      <c r="G21" s="1122">
        <v>2</v>
      </c>
      <c r="H21" s="1122">
        <v>2</v>
      </c>
      <c r="I21" s="1122">
        <v>1</v>
      </c>
      <c r="J21" s="1122">
        <v>1</v>
      </c>
      <c r="K21" s="1122">
        <v>1</v>
      </c>
      <c r="L21" s="1122">
        <v>1</v>
      </c>
      <c r="M21" s="1122" t="s">
        <v>11</v>
      </c>
      <c r="N21" s="1122">
        <v>9</v>
      </c>
      <c r="O21" s="1122">
        <v>2</v>
      </c>
      <c r="P21" s="1122">
        <v>2</v>
      </c>
      <c r="Q21" s="1122">
        <v>2</v>
      </c>
      <c r="R21" s="1122">
        <v>1</v>
      </c>
      <c r="S21" s="1122" t="s">
        <v>11</v>
      </c>
      <c r="T21" s="1122">
        <v>1</v>
      </c>
      <c r="U21" s="1122">
        <v>1</v>
      </c>
      <c r="V21" s="1122" t="s">
        <v>11</v>
      </c>
      <c r="W21" s="1122">
        <v>9</v>
      </c>
      <c r="X21" s="1122">
        <v>2</v>
      </c>
      <c r="Y21" s="1122">
        <v>2</v>
      </c>
      <c r="Z21" s="1122">
        <v>2</v>
      </c>
      <c r="AA21" s="1122">
        <v>1</v>
      </c>
      <c r="AB21" s="1122" t="s">
        <v>11</v>
      </c>
      <c r="AC21" s="1122">
        <v>1</v>
      </c>
      <c r="AD21" s="1122">
        <v>1</v>
      </c>
      <c r="AE21" s="1122" t="s">
        <v>11</v>
      </c>
      <c r="AF21" s="1122">
        <v>9</v>
      </c>
      <c r="AG21" s="1122">
        <v>2</v>
      </c>
      <c r="AH21" s="1122">
        <v>2</v>
      </c>
      <c r="AI21" s="1122">
        <v>2</v>
      </c>
      <c r="AJ21" s="1122">
        <v>1</v>
      </c>
      <c r="AK21" s="1122" t="s">
        <v>11</v>
      </c>
      <c r="AL21" s="1122">
        <v>1</v>
      </c>
      <c r="AM21" s="1122">
        <v>1</v>
      </c>
      <c r="AN21" s="1122" t="s">
        <v>11</v>
      </c>
      <c r="AO21" s="1122">
        <v>9</v>
      </c>
      <c r="AP21" s="1122">
        <v>2</v>
      </c>
      <c r="AQ21" s="1122">
        <v>2</v>
      </c>
      <c r="AR21" s="1122">
        <v>2</v>
      </c>
      <c r="AS21" s="1122">
        <v>1</v>
      </c>
      <c r="AT21" s="1122" t="s">
        <v>11</v>
      </c>
      <c r="AU21" s="1122">
        <v>1</v>
      </c>
      <c r="AV21" s="1122">
        <v>1</v>
      </c>
      <c r="AW21" s="1122" t="s">
        <v>11</v>
      </c>
      <c r="AX21" s="1122">
        <v>9</v>
      </c>
      <c r="AY21" s="1122">
        <v>2</v>
      </c>
      <c r="AZ21" s="1122">
        <v>2</v>
      </c>
      <c r="BA21" s="1122">
        <v>2</v>
      </c>
      <c r="BB21" s="1122">
        <v>1</v>
      </c>
      <c r="BC21" s="1053" t="s">
        <v>11</v>
      </c>
      <c r="BD21" s="1122">
        <v>1</v>
      </c>
      <c r="BE21" s="1122">
        <v>1</v>
      </c>
      <c r="BF21" s="1053" t="s">
        <v>11</v>
      </c>
      <c r="BG21" s="1122">
        <v>9</v>
      </c>
      <c r="BH21" s="1122">
        <v>2</v>
      </c>
      <c r="BI21" s="1122">
        <v>2</v>
      </c>
      <c r="BJ21" s="1122">
        <v>2</v>
      </c>
      <c r="BK21" s="1122">
        <v>1</v>
      </c>
      <c r="BL21" s="1053" t="s">
        <v>11</v>
      </c>
      <c r="BM21" s="1122">
        <v>1</v>
      </c>
      <c r="BN21" s="1122">
        <v>1</v>
      </c>
      <c r="BO21" s="1053" t="s">
        <v>11</v>
      </c>
      <c r="BP21" s="1275">
        <v>9</v>
      </c>
      <c r="BQ21" s="1275">
        <v>2</v>
      </c>
      <c r="BR21" s="1275">
        <v>2</v>
      </c>
      <c r="BS21" s="1275">
        <v>2</v>
      </c>
      <c r="BT21" s="1275">
        <v>1</v>
      </c>
      <c r="BU21" s="1276" t="s">
        <v>11</v>
      </c>
      <c r="BV21" s="1275">
        <v>1</v>
      </c>
      <c r="BW21" s="1275">
        <v>1</v>
      </c>
      <c r="BX21" s="1276" t="s">
        <v>11</v>
      </c>
      <c r="BY21" s="1275">
        <v>9</v>
      </c>
      <c r="BZ21" s="1275">
        <v>2</v>
      </c>
      <c r="CA21" s="1275">
        <v>2</v>
      </c>
      <c r="CB21" s="1275">
        <v>2</v>
      </c>
      <c r="CC21" s="1275">
        <v>1</v>
      </c>
      <c r="CD21" s="1276" t="s">
        <v>11</v>
      </c>
      <c r="CE21" s="1275">
        <v>1</v>
      </c>
      <c r="CF21" s="1275">
        <v>1</v>
      </c>
      <c r="CG21" s="1276" t="s">
        <v>11</v>
      </c>
      <c r="CH21" s="1275">
        <v>9</v>
      </c>
      <c r="CI21" s="1275">
        <v>2</v>
      </c>
      <c r="CJ21" s="1275">
        <v>2</v>
      </c>
      <c r="CK21" s="1275">
        <v>2</v>
      </c>
      <c r="CL21" s="1275">
        <v>1</v>
      </c>
      <c r="CM21" s="1276" t="s">
        <v>11</v>
      </c>
      <c r="CN21" s="1275">
        <v>1</v>
      </c>
      <c r="CO21" s="1275">
        <v>1</v>
      </c>
      <c r="CP21" s="1276" t="s">
        <v>11</v>
      </c>
      <c r="CQ21" s="1275">
        <v>9</v>
      </c>
      <c r="CR21" s="1275">
        <v>2</v>
      </c>
      <c r="CS21" s="1275">
        <v>2</v>
      </c>
      <c r="CT21" s="1275">
        <v>2</v>
      </c>
      <c r="CU21" s="1275">
        <v>1</v>
      </c>
      <c r="CV21" s="1276" t="s">
        <v>11</v>
      </c>
      <c r="CW21" s="1275">
        <v>1</v>
      </c>
      <c r="CX21" s="1275">
        <v>1</v>
      </c>
      <c r="CY21" s="1276" t="s">
        <v>11</v>
      </c>
      <c r="CZ21" s="1275">
        <v>9</v>
      </c>
      <c r="DA21" s="1275">
        <v>2</v>
      </c>
      <c r="DB21" s="1275">
        <v>2</v>
      </c>
      <c r="DC21" s="1275">
        <v>2</v>
      </c>
      <c r="DD21" s="1275">
        <v>1</v>
      </c>
      <c r="DE21" s="1276" t="s">
        <v>11</v>
      </c>
      <c r="DF21" s="1275">
        <v>1</v>
      </c>
      <c r="DG21" s="1275">
        <v>1</v>
      </c>
      <c r="DH21" s="1276" t="s">
        <v>11</v>
      </c>
      <c r="DI21" s="1276"/>
      <c r="DJ21" s="1122">
        <v>9</v>
      </c>
      <c r="DK21" s="1122">
        <v>2</v>
      </c>
      <c r="DL21" s="1122">
        <v>2</v>
      </c>
      <c r="DM21" s="1122">
        <v>2</v>
      </c>
      <c r="DN21" s="1122">
        <v>1</v>
      </c>
      <c r="DO21" s="1122" t="s">
        <v>11</v>
      </c>
      <c r="DP21" s="1122">
        <v>1</v>
      </c>
      <c r="DQ21" s="1122">
        <v>1</v>
      </c>
      <c r="DR21" s="1122" t="s">
        <v>11</v>
      </c>
      <c r="DS21" s="1122">
        <v>9</v>
      </c>
      <c r="DT21" s="1122">
        <v>2</v>
      </c>
      <c r="DU21" s="1122">
        <v>2</v>
      </c>
      <c r="DV21" s="1122">
        <v>2</v>
      </c>
      <c r="DW21" s="1122">
        <v>1</v>
      </c>
      <c r="DX21" s="1122" t="s">
        <v>11</v>
      </c>
      <c r="DY21" s="1122">
        <v>1</v>
      </c>
      <c r="DZ21" s="1122">
        <v>1</v>
      </c>
      <c r="EA21" s="1122" t="s">
        <v>11</v>
      </c>
      <c r="EB21" s="1122">
        <v>9</v>
      </c>
      <c r="EC21" s="1122">
        <v>2</v>
      </c>
      <c r="ED21" s="1122">
        <v>2</v>
      </c>
      <c r="EE21" s="1122">
        <v>2</v>
      </c>
      <c r="EF21" s="1122">
        <v>1</v>
      </c>
      <c r="EG21" s="1122" t="s">
        <v>11</v>
      </c>
      <c r="EH21" s="1122">
        <v>1</v>
      </c>
      <c r="EI21" s="1122">
        <v>1</v>
      </c>
      <c r="EJ21" s="1122" t="s">
        <v>11</v>
      </c>
      <c r="EK21" s="1122">
        <v>9</v>
      </c>
      <c r="EL21" s="1122">
        <v>2</v>
      </c>
      <c r="EM21" s="1122">
        <v>2</v>
      </c>
      <c r="EN21" s="1122">
        <v>2</v>
      </c>
      <c r="EO21" s="1122">
        <v>1</v>
      </c>
      <c r="EP21" s="1122" t="s">
        <v>11</v>
      </c>
      <c r="EQ21" s="1122">
        <v>1</v>
      </c>
      <c r="ER21" s="1122">
        <v>1</v>
      </c>
      <c r="ES21" s="1122" t="s">
        <v>11</v>
      </c>
      <c r="ET21" s="1122">
        <v>9</v>
      </c>
      <c r="EU21" s="1122">
        <v>2</v>
      </c>
      <c r="EV21" s="1122">
        <v>2</v>
      </c>
      <c r="EW21" s="1122">
        <v>2</v>
      </c>
      <c r="EX21" s="1122">
        <v>1</v>
      </c>
      <c r="EY21" s="1122" t="s">
        <v>11</v>
      </c>
      <c r="EZ21" s="1122">
        <v>1</v>
      </c>
      <c r="FA21" s="1122">
        <v>1</v>
      </c>
      <c r="FB21" s="1122" t="s">
        <v>11</v>
      </c>
      <c r="FC21" s="1122"/>
      <c r="FD21" s="1122"/>
      <c r="FE21" s="1122"/>
      <c r="FF21" s="1122"/>
      <c r="FG21" s="1122"/>
      <c r="FH21" s="1053"/>
      <c r="FI21" s="1122"/>
      <c r="FJ21" s="1122"/>
      <c r="FK21" s="1053"/>
      <c r="FL21" s="1122"/>
      <c r="FM21" s="1122"/>
      <c r="FN21" s="1122"/>
      <c r="FO21" s="1122"/>
      <c r="FP21" s="1122"/>
      <c r="FQ21" s="1053"/>
      <c r="FR21" s="1122"/>
      <c r="FS21" s="1122"/>
      <c r="FT21" s="1053"/>
      <c r="FU21" s="1275"/>
      <c r="FV21" s="1275"/>
      <c r="FW21" s="1275"/>
      <c r="FX21" s="1275"/>
      <c r="FY21" s="1275"/>
      <c r="FZ21" s="1276"/>
      <c r="GA21" s="1275"/>
      <c r="GB21" s="1275"/>
      <c r="GC21" s="1276"/>
      <c r="GD21" s="1275"/>
      <c r="GE21" s="1275"/>
      <c r="GF21" s="1275"/>
      <c r="GG21" s="1275"/>
      <c r="GH21" s="1275"/>
      <c r="GI21" s="1276"/>
      <c r="GJ21" s="1275"/>
      <c r="GK21" s="1275"/>
      <c r="GL21" s="1276"/>
      <c r="GM21" s="1275"/>
      <c r="GN21" s="1275"/>
      <c r="GO21" s="1275"/>
      <c r="GP21" s="1275"/>
      <c r="GQ21" s="1275"/>
      <c r="GR21" s="1276"/>
      <c r="GS21" s="1275"/>
      <c r="GT21" s="1275"/>
      <c r="GU21" s="1276"/>
      <c r="GV21" s="1275"/>
      <c r="GW21" s="1275"/>
      <c r="GX21" s="1275"/>
      <c r="GY21" s="1275"/>
      <c r="GZ21" s="1275"/>
      <c r="HA21" s="1276"/>
      <c r="HB21" s="1275"/>
      <c r="HC21" s="1275"/>
      <c r="HD21" s="1276"/>
      <c r="HE21" s="1275"/>
      <c r="HF21" s="1275"/>
      <c r="HG21" s="1275"/>
      <c r="HH21" s="1275"/>
      <c r="HI21" s="1275"/>
      <c r="HJ21" s="1276"/>
      <c r="HK21" s="1275"/>
      <c r="HL21" s="1275"/>
      <c r="HM21" s="1276"/>
    </row>
    <row r="22" spans="1:221">
      <c r="A22" s="1157" t="s">
        <v>3983</v>
      </c>
      <c r="B22" s="599" t="s">
        <v>3993</v>
      </c>
      <c r="C22" s="1158" t="s">
        <v>4003</v>
      </c>
      <c r="D22" s="1276">
        <f t="shared" si="0"/>
        <v>3</v>
      </c>
      <c r="E22" s="1122">
        <v>3</v>
      </c>
      <c r="F22" s="1122">
        <v>1</v>
      </c>
      <c r="G22" s="1122" t="s">
        <v>11</v>
      </c>
      <c r="H22" s="1122" t="s">
        <v>11</v>
      </c>
      <c r="I22" s="1122" t="s">
        <v>11</v>
      </c>
      <c r="J22" s="1122" t="s">
        <v>11</v>
      </c>
      <c r="K22" s="1122">
        <v>1</v>
      </c>
      <c r="L22" s="1122">
        <v>1</v>
      </c>
      <c r="M22" s="1122" t="s">
        <v>11</v>
      </c>
      <c r="N22" s="1122">
        <v>3</v>
      </c>
      <c r="O22" s="1122">
        <v>1</v>
      </c>
      <c r="P22" s="1122" t="s">
        <v>11</v>
      </c>
      <c r="Q22" s="1122" t="s">
        <v>11</v>
      </c>
      <c r="R22" s="1122" t="s">
        <v>11</v>
      </c>
      <c r="S22" s="1122" t="s">
        <v>11</v>
      </c>
      <c r="T22" s="1122">
        <v>1</v>
      </c>
      <c r="U22" s="1122">
        <v>1</v>
      </c>
      <c r="V22" s="1122" t="s">
        <v>11</v>
      </c>
      <c r="W22" s="1122">
        <v>3</v>
      </c>
      <c r="X22" s="1122">
        <v>1</v>
      </c>
      <c r="Y22" s="1122" t="s">
        <v>11</v>
      </c>
      <c r="Z22" s="1122" t="s">
        <v>11</v>
      </c>
      <c r="AA22" s="1122" t="s">
        <v>11</v>
      </c>
      <c r="AB22" s="1122" t="s">
        <v>11</v>
      </c>
      <c r="AC22" s="1122">
        <v>1</v>
      </c>
      <c r="AD22" s="1122">
        <v>1</v>
      </c>
      <c r="AE22" s="1122" t="s">
        <v>11</v>
      </c>
      <c r="AF22" s="1122">
        <v>3</v>
      </c>
      <c r="AG22" s="1122">
        <v>1</v>
      </c>
      <c r="AH22" s="1122" t="s">
        <v>11</v>
      </c>
      <c r="AI22" s="1122" t="s">
        <v>11</v>
      </c>
      <c r="AJ22" s="1122" t="s">
        <v>11</v>
      </c>
      <c r="AK22" s="1122" t="s">
        <v>11</v>
      </c>
      <c r="AL22" s="1122">
        <v>1</v>
      </c>
      <c r="AM22" s="1122">
        <v>1</v>
      </c>
      <c r="AN22" s="1122" t="s">
        <v>11</v>
      </c>
      <c r="AO22" s="1122">
        <v>3</v>
      </c>
      <c r="AP22" s="1122">
        <v>1</v>
      </c>
      <c r="AQ22" s="1122" t="s">
        <v>11</v>
      </c>
      <c r="AR22" s="1122" t="s">
        <v>11</v>
      </c>
      <c r="AS22" s="1122" t="s">
        <v>11</v>
      </c>
      <c r="AT22" s="1122" t="s">
        <v>11</v>
      </c>
      <c r="AU22" s="1122">
        <v>1</v>
      </c>
      <c r="AV22" s="1122">
        <v>1</v>
      </c>
      <c r="AW22" s="1122" t="s">
        <v>11</v>
      </c>
      <c r="AX22" s="1122">
        <v>3</v>
      </c>
      <c r="AY22" s="1122">
        <v>1</v>
      </c>
      <c r="AZ22" s="1053" t="s">
        <v>11</v>
      </c>
      <c r="BA22" s="1053" t="s">
        <v>11</v>
      </c>
      <c r="BB22" s="1053" t="s">
        <v>11</v>
      </c>
      <c r="BC22" s="1053" t="s">
        <v>11</v>
      </c>
      <c r="BD22" s="1122">
        <v>1</v>
      </c>
      <c r="BE22" s="1122">
        <v>1</v>
      </c>
      <c r="BF22" s="1053" t="s">
        <v>11</v>
      </c>
      <c r="BG22" s="1122">
        <v>3</v>
      </c>
      <c r="BH22" s="1122">
        <v>1</v>
      </c>
      <c r="BI22" s="1053" t="s">
        <v>11</v>
      </c>
      <c r="BJ22" s="1053" t="s">
        <v>11</v>
      </c>
      <c r="BK22" s="1053" t="s">
        <v>11</v>
      </c>
      <c r="BL22" s="1053" t="s">
        <v>11</v>
      </c>
      <c r="BM22" s="1122">
        <v>1</v>
      </c>
      <c r="BN22" s="1122">
        <v>1</v>
      </c>
      <c r="BO22" s="1053" t="s">
        <v>11</v>
      </c>
      <c r="BP22" s="1275">
        <v>3</v>
      </c>
      <c r="BQ22" s="1275">
        <v>1</v>
      </c>
      <c r="BR22" s="1276" t="s">
        <v>11</v>
      </c>
      <c r="BS22" s="1276" t="s">
        <v>11</v>
      </c>
      <c r="BT22" s="1276" t="s">
        <v>11</v>
      </c>
      <c r="BU22" s="1276" t="s">
        <v>11</v>
      </c>
      <c r="BV22" s="1275">
        <v>1</v>
      </c>
      <c r="BW22" s="1275">
        <v>1</v>
      </c>
      <c r="BX22" s="1276" t="s">
        <v>11</v>
      </c>
      <c r="BY22" s="1275">
        <v>3</v>
      </c>
      <c r="BZ22" s="1275">
        <v>1</v>
      </c>
      <c r="CA22" s="1276" t="s">
        <v>11</v>
      </c>
      <c r="CB22" s="1276" t="s">
        <v>11</v>
      </c>
      <c r="CC22" s="1276" t="s">
        <v>11</v>
      </c>
      <c r="CD22" s="1276" t="s">
        <v>11</v>
      </c>
      <c r="CE22" s="1275">
        <v>1</v>
      </c>
      <c r="CF22" s="1275">
        <v>1</v>
      </c>
      <c r="CG22" s="1276" t="s">
        <v>11</v>
      </c>
      <c r="CH22" s="1275">
        <v>3</v>
      </c>
      <c r="CI22" s="1275">
        <v>1</v>
      </c>
      <c r="CJ22" s="1276" t="s">
        <v>11</v>
      </c>
      <c r="CK22" s="1276" t="s">
        <v>11</v>
      </c>
      <c r="CL22" s="1276" t="s">
        <v>11</v>
      </c>
      <c r="CM22" s="1276" t="s">
        <v>11</v>
      </c>
      <c r="CN22" s="1275">
        <v>1</v>
      </c>
      <c r="CO22" s="1275">
        <v>1</v>
      </c>
      <c r="CP22" s="1276" t="s">
        <v>11</v>
      </c>
      <c r="CQ22" s="1275">
        <v>3</v>
      </c>
      <c r="CR22" s="1275">
        <v>1</v>
      </c>
      <c r="CS22" s="1276" t="s">
        <v>11</v>
      </c>
      <c r="CT22" s="1276" t="s">
        <v>11</v>
      </c>
      <c r="CU22" s="1276" t="s">
        <v>11</v>
      </c>
      <c r="CV22" s="1276" t="s">
        <v>11</v>
      </c>
      <c r="CW22" s="1275">
        <v>1</v>
      </c>
      <c r="CX22" s="1275">
        <v>1</v>
      </c>
      <c r="CY22" s="1276" t="s">
        <v>11</v>
      </c>
      <c r="CZ22" s="1275">
        <v>3</v>
      </c>
      <c r="DA22" s="1275">
        <v>1</v>
      </c>
      <c r="DB22" s="1276" t="s">
        <v>11</v>
      </c>
      <c r="DC22" s="1276" t="s">
        <v>11</v>
      </c>
      <c r="DD22" s="1276" t="s">
        <v>11</v>
      </c>
      <c r="DE22" s="1276" t="s">
        <v>11</v>
      </c>
      <c r="DF22" s="1275">
        <v>1</v>
      </c>
      <c r="DG22" s="1275">
        <v>1</v>
      </c>
      <c r="DH22" s="1276" t="s">
        <v>11</v>
      </c>
      <c r="DI22" s="1276"/>
      <c r="DJ22" s="1122">
        <v>3</v>
      </c>
      <c r="DK22" s="1122">
        <v>1</v>
      </c>
      <c r="DL22" s="1122" t="s">
        <v>11</v>
      </c>
      <c r="DM22" s="1122" t="s">
        <v>11</v>
      </c>
      <c r="DN22" s="1122" t="s">
        <v>11</v>
      </c>
      <c r="DO22" s="1122" t="s">
        <v>11</v>
      </c>
      <c r="DP22" s="1122">
        <v>1</v>
      </c>
      <c r="DQ22" s="1122">
        <v>1</v>
      </c>
      <c r="DR22" s="1122" t="s">
        <v>11</v>
      </c>
      <c r="DS22" s="1122">
        <v>3</v>
      </c>
      <c r="DT22" s="1122">
        <v>1</v>
      </c>
      <c r="DU22" s="1122" t="s">
        <v>11</v>
      </c>
      <c r="DV22" s="1122" t="s">
        <v>11</v>
      </c>
      <c r="DW22" s="1122" t="s">
        <v>11</v>
      </c>
      <c r="DX22" s="1122" t="s">
        <v>11</v>
      </c>
      <c r="DY22" s="1122">
        <v>1</v>
      </c>
      <c r="DZ22" s="1122">
        <v>1</v>
      </c>
      <c r="EA22" s="1122" t="s">
        <v>11</v>
      </c>
      <c r="EB22" s="1122">
        <v>3</v>
      </c>
      <c r="EC22" s="1122">
        <v>1</v>
      </c>
      <c r="ED22" s="1122" t="s">
        <v>11</v>
      </c>
      <c r="EE22" s="1122" t="s">
        <v>11</v>
      </c>
      <c r="EF22" s="1122" t="s">
        <v>11</v>
      </c>
      <c r="EG22" s="1122" t="s">
        <v>11</v>
      </c>
      <c r="EH22" s="1122">
        <v>1</v>
      </c>
      <c r="EI22" s="1122">
        <v>1</v>
      </c>
      <c r="EJ22" s="1122" t="s">
        <v>11</v>
      </c>
      <c r="EK22" s="1122">
        <v>3</v>
      </c>
      <c r="EL22" s="1122">
        <v>1</v>
      </c>
      <c r="EM22" s="1122" t="s">
        <v>11</v>
      </c>
      <c r="EN22" s="1122" t="s">
        <v>11</v>
      </c>
      <c r="EO22" s="1122" t="s">
        <v>11</v>
      </c>
      <c r="EP22" s="1122" t="s">
        <v>11</v>
      </c>
      <c r="EQ22" s="1122">
        <v>1</v>
      </c>
      <c r="ER22" s="1122">
        <v>1</v>
      </c>
      <c r="ES22" s="1122" t="s">
        <v>11</v>
      </c>
      <c r="ET22" s="1122">
        <v>3</v>
      </c>
      <c r="EU22" s="1122">
        <v>1</v>
      </c>
      <c r="EV22" s="1122" t="s">
        <v>11</v>
      </c>
      <c r="EW22" s="1122" t="s">
        <v>11</v>
      </c>
      <c r="EX22" s="1122" t="s">
        <v>11</v>
      </c>
      <c r="EY22" s="1122" t="s">
        <v>11</v>
      </c>
      <c r="EZ22" s="1122">
        <v>1</v>
      </c>
      <c r="FA22" s="1122">
        <v>1</v>
      </c>
      <c r="FB22" s="1122" t="s">
        <v>11</v>
      </c>
      <c r="FC22" s="1122"/>
      <c r="FD22" s="1122"/>
      <c r="FE22" s="1053"/>
      <c r="FF22" s="1053"/>
      <c r="FG22" s="1053"/>
      <c r="FH22" s="1053"/>
      <c r="FI22" s="1122"/>
      <c r="FJ22" s="1122"/>
      <c r="FK22" s="1053"/>
      <c r="FL22" s="1122"/>
      <c r="FM22" s="1122"/>
      <c r="FN22" s="1053"/>
      <c r="FO22" s="1053"/>
      <c r="FP22" s="1053"/>
      <c r="FQ22" s="1053"/>
      <c r="FR22" s="1122"/>
      <c r="FS22" s="1122"/>
      <c r="FT22" s="1053"/>
      <c r="FU22" s="1275"/>
      <c r="FV22" s="1275"/>
      <c r="FW22" s="1276"/>
      <c r="FX22" s="1276"/>
      <c r="FY22" s="1276"/>
      <c r="FZ22" s="1276"/>
      <c r="GA22" s="1275"/>
      <c r="GB22" s="1275"/>
      <c r="GC22" s="1276"/>
      <c r="GD22" s="1275"/>
      <c r="GE22" s="1275"/>
      <c r="GF22" s="1276"/>
      <c r="GG22" s="1276"/>
      <c r="GH22" s="1276"/>
      <c r="GI22" s="1276"/>
      <c r="GJ22" s="1275"/>
      <c r="GK22" s="1275"/>
      <c r="GL22" s="1276"/>
      <c r="GM22" s="1275"/>
      <c r="GN22" s="1275"/>
      <c r="GO22" s="1276"/>
      <c r="GP22" s="1276"/>
      <c r="GQ22" s="1276"/>
      <c r="GR22" s="1276"/>
      <c r="GS22" s="1275"/>
      <c r="GT22" s="1275"/>
      <c r="GU22" s="1276"/>
      <c r="GV22" s="1275"/>
      <c r="GW22" s="1275"/>
      <c r="GX22" s="1276"/>
      <c r="GY22" s="1276"/>
      <c r="GZ22" s="1276"/>
      <c r="HA22" s="1276"/>
      <c r="HB22" s="1275"/>
      <c r="HC22" s="1275"/>
      <c r="HD22" s="1276"/>
      <c r="HE22" s="1275"/>
      <c r="HF22" s="1275"/>
      <c r="HG22" s="1276"/>
      <c r="HH22" s="1276"/>
      <c r="HI22" s="1276"/>
      <c r="HJ22" s="1276"/>
      <c r="HK22" s="1275"/>
      <c r="HL22" s="1275"/>
      <c r="HM22" s="1276"/>
    </row>
    <row r="23" spans="1:221">
      <c r="A23" s="1157" t="s">
        <v>3984</v>
      </c>
      <c r="B23" s="599" t="s">
        <v>3994</v>
      </c>
      <c r="C23" s="1158" t="s">
        <v>4004</v>
      </c>
      <c r="D23" s="1276">
        <f t="shared" si="0"/>
        <v>5</v>
      </c>
      <c r="E23" s="1122">
        <v>5</v>
      </c>
      <c r="F23" s="1122" t="s">
        <v>11</v>
      </c>
      <c r="G23" s="1122" t="s">
        <v>11</v>
      </c>
      <c r="H23" s="1122">
        <v>1</v>
      </c>
      <c r="I23" s="1122" t="s">
        <v>11</v>
      </c>
      <c r="J23" s="1122" t="s">
        <v>11</v>
      </c>
      <c r="K23" s="1122">
        <v>1</v>
      </c>
      <c r="L23" s="1122">
        <v>2</v>
      </c>
      <c r="M23" s="1122">
        <v>1</v>
      </c>
      <c r="N23" s="1122">
        <v>5</v>
      </c>
      <c r="O23" s="1122" t="s">
        <v>11</v>
      </c>
      <c r="P23" s="1122" t="s">
        <v>11</v>
      </c>
      <c r="Q23" s="1122">
        <v>1</v>
      </c>
      <c r="R23" s="1122" t="s">
        <v>11</v>
      </c>
      <c r="S23" s="1122" t="s">
        <v>11</v>
      </c>
      <c r="T23" s="1122">
        <v>1</v>
      </c>
      <c r="U23" s="1122">
        <v>2</v>
      </c>
      <c r="V23" s="1122">
        <v>1</v>
      </c>
      <c r="W23" s="1122">
        <v>5</v>
      </c>
      <c r="X23" s="1122" t="s">
        <v>11</v>
      </c>
      <c r="Y23" s="1122" t="s">
        <v>11</v>
      </c>
      <c r="Z23" s="1122">
        <v>1</v>
      </c>
      <c r="AA23" s="1122" t="s">
        <v>11</v>
      </c>
      <c r="AB23" s="1122" t="s">
        <v>11</v>
      </c>
      <c r="AC23" s="1122">
        <v>1</v>
      </c>
      <c r="AD23" s="1122">
        <v>2</v>
      </c>
      <c r="AE23" s="1122">
        <v>1</v>
      </c>
      <c r="AF23" s="1122">
        <v>5</v>
      </c>
      <c r="AG23" s="1122" t="s">
        <v>11</v>
      </c>
      <c r="AH23" s="1122" t="s">
        <v>11</v>
      </c>
      <c r="AI23" s="1122">
        <v>1</v>
      </c>
      <c r="AJ23" s="1122" t="s">
        <v>11</v>
      </c>
      <c r="AK23" s="1122" t="s">
        <v>11</v>
      </c>
      <c r="AL23" s="1122">
        <v>1</v>
      </c>
      <c r="AM23" s="1122">
        <v>2</v>
      </c>
      <c r="AN23" s="1122">
        <v>1</v>
      </c>
      <c r="AO23" s="1122">
        <v>5</v>
      </c>
      <c r="AP23" s="1122" t="s">
        <v>11</v>
      </c>
      <c r="AQ23" s="1122" t="s">
        <v>11</v>
      </c>
      <c r="AR23" s="1122">
        <v>1</v>
      </c>
      <c r="AS23" s="1122" t="s">
        <v>11</v>
      </c>
      <c r="AT23" s="1122" t="s">
        <v>11</v>
      </c>
      <c r="AU23" s="1122">
        <v>1</v>
      </c>
      <c r="AV23" s="1122">
        <v>2</v>
      </c>
      <c r="AW23" s="1122">
        <v>1</v>
      </c>
      <c r="AX23" s="1122">
        <v>5</v>
      </c>
      <c r="AY23" s="1053" t="s">
        <v>11</v>
      </c>
      <c r="AZ23" s="1053" t="s">
        <v>11</v>
      </c>
      <c r="BA23" s="1122">
        <v>1</v>
      </c>
      <c r="BB23" s="1053" t="s">
        <v>11</v>
      </c>
      <c r="BC23" s="1053" t="s">
        <v>11</v>
      </c>
      <c r="BD23" s="1122">
        <v>1</v>
      </c>
      <c r="BE23" s="1122">
        <v>2</v>
      </c>
      <c r="BF23" s="1122">
        <v>1</v>
      </c>
      <c r="BG23" s="1122">
        <v>5</v>
      </c>
      <c r="BH23" s="1053" t="s">
        <v>11</v>
      </c>
      <c r="BI23" s="1053" t="s">
        <v>11</v>
      </c>
      <c r="BJ23" s="1122">
        <v>1</v>
      </c>
      <c r="BK23" s="1053" t="s">
        <v>11</v>
      </c>
      <c r="BL23" s="1053" t="s">
        <v>11</v>
      </c>
      <c r="BM23" s="1122">
        <v>1</v>
      </c>
      <c r="BN23" s="1122">
        <v>2</v>
      </c>
      <c r="BO23" s="1122">
        <v>1</v>
      </c>
      <c r="BP23" s="1275">
        <v>5</v>
      </c>
      <c r="BQ23" s="1276" t="s">
        <v>11</v>
      </c>
      <c r="BR23" s="1276" t="s">
        <v>11</v>
      </c>
      <c r="BS23" s="1275">
        <v>1</v>
      </c>
      <c r="BT23" s="1276" t="s">
        <v>11</v>
      </c>
      <c r="BU23" s="1276" t="s">
        <v>11</v>
      </c>
      <c r="BV23" s="1275">
        <v>1</v>
      </c>
      <c r="BW23" s="1275">
        <v>2</v>
      </c>
      <c r="BX23" s="1275">
        <v>1</v>
      </c>
      <c r="BY23" s="1275">
        <v>5</v>
      </c>
      <c r="BZ23" s="1276" t="s">
        <v>11</v>
      </c>
      <c r="CA23" s="1276" t="s">
        <v>11</v>
      </c>
      <c r="CB23" s="1275">
        <v>1</v>
      </c>
      <c r="CC23" s="1276" t="s">
        <v>11</v>
      </c>
      <c r="CD23" s="1276" t="s">
        <v>11</v>
      </c>
      <c r="CE23" s="1275">
        <v>1</v>
      </c>
      <c r="CF23" s="1275">
        <v>2</v>
      </c>
      <c r="CG23" s="1275">
        <v>1</v>
      </c>
      <c r="CH23" s="1275">
        <v>5</v>
      </c>
      <c r="CI23" s="1276" t="s">
        <v>11</v>
      </c>
      <c r="CJ23" s="1276" t="s">
        <v>11</v>
      </c>
      <c r="CK23" s="1275">
        <v>1</v>
      </c>
      <c r="CL23" s="1276" t="s">
        <v>11</v>
      </c>
      <c r="CM23" s="1276" t="s">
        <v>11</v>
      </c>
      <c r="CN23" s="1275">
        <v>1</v>
      </c>
      <c r="CO23" s="1275">
        <v>2</v>
      </c>
      <c r="CP23" s="1275">
        <v>1</v>
      </c>
      <c r="CQ23" s="1275">
        <v>5</v>
      </c>
      <c r="CR23" s="1276" t="s">
        <v>11</v>
      </c>
      <c r="CS23" s="1276" t="s">
        <v>11</v>
      </c>
      <c r="CT23" s="1275">
        <v>1</v>
      </c>
      <c r="CU23" s="1276" t="s">
        <v>11</v>
      </c>
      <c r="CV23" s="1276" t="s">
        <v>11</v>
      </c>
      <c r="CW23" s="1275">
        <v>1</v>
      </c>
      <c r="CX23" s="1275">
        <v>2</v>
      </c>
      <c r="CY23" s="1275">
        <v>1</v>
      </c>
      <c r="CZ23" s="1275">
        <v>5</v>
      </c>
      <c r="DA23" s="1276" t="s">
        <v>11</v>
      </c>
      <c r="DB23" s="1276" t="s">
        <v>11</v>
      </c>
      <c r="DC23" s="1275">
        <v>1</v>
      </c>
      <c r="DD23" s="1276" t="s">
        <v>11</v>
      </c>
      <c r="DE23" s="1276" t="s">
        <v>11</v>
      </c>
      <c r="DF23" s="1275">
        <v>1</v>
      </c>
      <c r="DG23" s="1275">
        <v>2</v>
      </c>
      <c r="DH23" s="1275">
        <v>1</v>
      </c>
      <c r="DI23" s="1276"/>
      <c r="DJ23" s="1122">
        <v>5</v>
      </c>
      <c r="DK23" s="1122" t="s">
        <v>11</v>
      </c>
      <c r="DL23" s="1122" t="s">
        <v>11</v>
      </c>
      <c r="DM23" s="1122">
        <v>1</v>
      </c>
      <c r="DN23" s="1122" t="s">
        <v>11</v>
      </c>
      <c r="DO23" s="1122" t="s">
        <v>11</v>
      </c>
      <c r="DP23" s="1122">
        <v>1</v>
      </c>
      <c r="DQ23" s="1122">
        <v>2</v>
      </c>
      <c r="DR23" s="1122">
        <v>1</v>
      </c>
      <c r="DS23" s="1122">
        <v>5</v>
      </c>
      <c r="DT23" s="1122" t="s">
        <v>11</v>
      </c>
      <c r="DU23" s="1122" t="s">
        <v>11</v>
      </c>
      <c r="DV23" s="1122">
        <v>1</v>
      </c>
      <c r="DW23" s="1122" t="s">
        <v>11</v>
      </c>
      <c r="DX23" s="1122" t="s">
        <v>11</v>
      </c>
      <c r="DY23" s="1122">
        <v>1</v>
      </c>
      <c r="DZ23" s="1122">
        <v>2</v>
      </c>
      <c r="EA23" s="1122">
        <v>1</v>
      </c>
      <c r="EB23" s="1122">
        <v>5</v>
      </c>
      <c r="EC23" s="1122" t="s">
        <v>11</v>
      </c>
      <c r="ED23" s="1122" t="s">
        <v>11</v>
      </c>
      <c r="EE23" s="1122">
        <v>1</v>
      </c>
      <c r="EF23" s="1122" t="s">
        <v>11</v>
      </c>
      <c r="EG23" s="1122" t="s">
        <v>11</v>
      </c>
      <c r="EH23" s="1122">
        <v>1</v>
      </c>
      <c r="EI23" s="1122">
        <v>2</v>
      </c>
      <c r="EJ23" s="1122">
        <v>1</v>
      </c>
      <c r="EK23" s="1122">
        <v>5</v>
      </c>
      <c r="EL23" s="1122" t="s">
        <v>11</v>
      </c>
      <c r="EM23" s="1122" t="s">
        <v>11</v>
      </c>
      <c r="EN23" s="1122">
        <v>1</v>
      </c>
      <c r="EO23" s="1122" t="s">
        <v>11</v>
      </c>
      <c r="EP23" s="1122" t="s">
        <v>11</v>
      </c>
      <c r="EQ23" s="1122">
        <v>1</v>
      </c>
      <c r="ER23" s="1122">
        <v>2</v>
      </c>
      <c r="ES23" s="1122">
        <v>1</v>
      </c>
      <c r="ET23" s="1122">
        <v>5</v>
      </c>
      <c r="EU23" s="1122" t="s">
        <v>11</v>
      </c>
      <c r="EV23" s="1122" t="s">
        <v>11</v>
      </c>
      <c r="EW23" s="1122">
        <v>1</v>
      </c>
      <c r="EX23" s="1122" t="s">
        <v>11</v>
      </c>
      <c r="EY23" s="1122" t="s">
        <v>11</v>
      </c>
      <c r="EZ23" s="1122">
        <v>1</v>
      </c>
      <c r="FA23" s="1122">
        <v>2</v>
      </c>
      <c r="FB23" s="1122">
        <v>1</v>
      </c>
      <c r="FC23" s="1122"/>
      <c r="FD23" s="1053"/>
      <c r="FE23" s="1053"/>
      <c r="FF23" s="1122"/>
      <c r="FG23" s="1053"/>
      <c r="FH23" s="1053"/>
      <c r="FI23" s="1122"/>
      <c r="FJ23" s="1122"/>
      <c r="FK23" s="1122"/>
      <c r="FL23" s="1122"/>
      <c r="FM23" s="1053"/>
      <c r="FN23" s="1053"/>
      <c r="FO23" s="1122"/>
      <c r="FP23" s="1053"/>
      <c r="FQ23" s="1053"/>
      <c r="FR23" s="1122"/>
      <c r="FS23" s="1122"/>
      <c r="FT23" s="1122"/>
      <c r="FU23" s="1275"/>
      <c r="FV23" s="1276"/>
      <c r="FW23" s="1276"/>
      <c r="FX23" s="1275"/>
      <c r="FY23" s="1276"/>
      <c r="FZ23" s="1276"/>
      <c r="GA23" s="1275"/>
      <c r="GB23" s="1275"/>
      <c r="GC23" s="1275"/>
      <c r="GD23" s="1275"/>
      <c r="GE23" s="1276"/>
      <c r="GF23" s="1276"/>
      <c r="GG23" s="1275"/>
      <c r="GH23" s="1276"/>
      <c r="GI23" s="1276"/>
      <c r="GJ23" s="1275"/>
      <c r="GK23" s="1275"/>
      <c r="GL23" s="1275"/>
      <c r="GM23" s="1275"/>
      <c r="GN23" s="1276"/>
      <c r="GO23" s="1276"/>
      <c r="GP23" s="1275"/>
      <c r="GQ23" s="1276"/>
      <c r="GR23" s="1276"/>
      <c r="GS23" s="1275"/>
      <c r="GT23" s="1275"/>
      <c r="GU23" s="1275"/>
      <c r="GV23" s="1275"/>
      <c r="GW23" s="1276"/>
      <c r="GX23" s="1276"/>
      <c r="GY23" s="1275"/>
      <c r="GZ23" s="1276"/>
      <c r="HA23" s="1276"/>
      <c r="HB23" s="1275"/>
      <c r="HC23" s="1275"/>
      <c r="HD23" s="1275"/>
      <c r="HE23" s="1275"/>
      <c r="HF23" s="1276"/>
      <c r="HG23" s="1276"/>
      <c r="HH23" s="1275"/>
      <c r="HI23" s="1276"/>
      <c r="HJ23" s="1276"/>
      <c r="HK23" s="1275"/>
      <c r="HL23" s="1275"/>
      <c r="HM23" s="1275"/>
    </row>
    <row r="24" spans="1:221">
      <c r="A24" s="1157" t="s">
        <v>3985</v>
      </c>
      <c r="B24" s="599" t="s">
        <v>3995</v>
      </c>
      <c r="C24" s="1158" t="s">
        <v>4005</v>
      </c>
      <c r="D24" s="1276">
        <f t="shared" si="0"/>
        <v>17</v>
      </c>
      <c r="E24" s="1122">
        <v>17</v>
      </c>
      <c r="F24" s="1122">
        <v>3</v>
      </c>
      <c r="G24" s="1122">
        <v>1</v>
      </c>
      <c r="H24" s="1122">
        <v>2</v>
      </c>
      <c r="I24" s="1122">
        <v>2</v>
      </c>
      <c r="J24" s="1122">
        <v>1</v>
      </c>
      <c r="K24" s="1122">
        <v>4</v>
      </c>
      <c r="L24" s="1122">
        <v>2</v>
      </c>
      <c r="M24" s="1122">
        <v>2</v>
      </c>
      <c r="N24" s="1122">
        <v>17</v>
      </c>
      <c r="O24" s="1122">
        <v>3</v>
      </c>
      <c r="P24" s="1122">
        <v>1</v>
      </c>
      <c r="Q24" s="1122">
        <v>2</v>
      </c>
      <c r="R24" s="1122">
        <v>2</v>
      </c>
      <c r="S24" s="1122">
        <v>1</v>
      </c>
      <c r="T24" s="1122">
        <v>4</v>
      </c>
      <c r="U24" s="1122">
        <v>2</v>
      </c>
      <c r="V24" s="1122">
        <v>2</v>
      </c>
      <c r="W24" s="1122">
        <v>17</v>
      </c>
      <c r="X24" s="1122">
        <v>3</v>
      </c>
      <c r="Y24" s="1122">
        <v>1</v>
      </c>
      <c r="Z24" s="1122">
        <v>2</v>
      </c>
      <c r="AA24" s="1122">
        <v>2</v>
      </c>
      <c r="AB24" s="1122">
        <v>1</v>
      </c>
      <c r="AC24" s="1122">
        <v>4</v>
      </c>
      <c r="AD24" s="1122">
        <v>2</v>
      </c>
      <c r="AE24" s="1122">
        <v>2</v>
      </c>
      <c r="AF24" s="1122">
        <v>17</v>
      </c>
      <c r="AG24" s="1122">
        <v>3</v>
      </c>
      <c r="AH24" s="1122">
        <v>1</v>
      </c>
      <c r="AI24" s="1122">
        <v>2</v>
      </c>
      <c r="AJ24" s="1122">
        <v>2</v>
      </c>
      <c r="AK24" s="1122">
        <v>1</v>
      </c>
      <c r="AL24" s="1122">
        <v>4</v>
      </c>
      <c r="AM24" s="1122">
        <v>2</v>
      </c>
      <c r="AN24" s="1122">
        <v>2</v>
      </c>
      <c r="AO24" s="1122">
        <v>17</v>
      </c>
      <c r="AP24" s="1122">
        <v>3</v>
      </c>
      <c r="AQ24" s="1122">
        <v>1</v>
      </c>
      <c r="AR24" s="1122">
        <v>2</v>
      </c>
      <c r="AS24" s="1122">
        <v>2</v>
      </c>
      <c r="AT24" s="1122">
        <v>1</v>
      </c>
      <c r="AU24" s="1122">
        <v>4</v>
      </c>
      <c r="AV24" s="1122">
        <v>2</v>
      </c>
      <c r="AW24" s="1122">
        <v>2</v>
      </c>
      <c r="AX24" s="1122">
        <v>17</v>
      </c>
      <c r="AY24" s="1122">
        <v>3</v>
      </c>
      <c r="AZ24" s="1122">
        <v>1</v>
      </c>
      <c r="BA24" s="1122">
        <v>2</v>
      </c>
      <c r="BB24" s="1122">
        <v>2</v>
      </c>
      <c r="BC24" s="1122">
        <v>1</v>
      </c>
      <c r="BD24" s="1122">
        <v>4</v>
      </c>
      <c r="BE24" s="1122">
        <v>2</v>
      </c>
      <c r="BF24" s="1122">
        <v>2</v>
      </c>
      <c r="BG24" s="1122">
        <v>17</v>
      </c>
      <c r="BH24" s="1122">
        <v>3</v>
      </c>
      <c r="BI24" s="1122">
        <v>1</v>
      </c>
      <c r="BJ24" s="1122">
        <v>2</v>
      </c>
      <c r="BK24" s="1122">
        <v>2</v>
      </c>
      <c r="BL24" s="1122">
        <v>1</v>
      </c>
      <c r="BM24" s="1122">
        <v>4</v>
      </c>
      <c r="BN24" s="1122">
        <v>2</v>
      </c>
      <c r="BO24" s="1122">
        <v>2</v>
      </c>
      <c r="BP24" s="1275">
        <v>17</v>
      </c>
      <c r="BQ24" s="1275">
        <v>3</v>
      </c>
      <c r="BR24" s="1275">
        <v>1</v>
      </c>
      <c r="BS24" s="1275">
        <v>2</v>
      </c>
      <c r="BT24" s="1275">
        <v>2</v>
      </c>
      <c r="BU24" s="1275">
        <v>1</v>
      </c>
      <c r="BV24" s="1275">
        <v>4</v>
      </c>
      <c r="BW24" s="1275">
        <v>2</v>
      </c>
      <c r="BX24" s="1275">
        <v>2</v>
      </c>
      <c r="BY24" s="1275">
        <v>17</v>
      </c>
      <c r="BZ24" s="1275">
        <v>3</v>
      </c>
      <c r="CA24" s="1275">
        <v>1</v>
      </c>
      <c r="CB24" s="1275">
        <v>2</v>
      </c>
      <c r="CC24" s="1275">
        <v>2</v>
      </c>
      <c r="CD24" s="1275">
        <v>1</v>
      </c>
      <c r="CE24" s="1275">
        <v>4</v>
      </c>
      <c r="CF24" s="1275">
        <v>2</v>
      </c>
      <c r="CG24" s="1275">
        <v>2</v>
      </c>
      <c r="CH24" s="1275">
        <v>17</v>
      </c>
      <c r="CI24" s="1275">
        <v>3</v>
      </c>
      <c r="CJ24" s="1275">
        <v>1</v>
      </c>
      <c r="CK24" s="1275">
        <v>2</v>
      </c>
      <c r="CL24" s="1275">
        <v>2</v>
      </c>
      <c r="CM24" s="1275">
        <v>1</v>
      </c>
      <c r="CN24" s="1275">
        <v>4</v>
      </c>
      <c r="CO24" s="1275">
        <v>2</v>
      </c>
      <c r="CP24" s="1275">
        <v>2</v>
      </c>
      <c r="CQ24" s="1275">
        <v>17</v>
      </c>
      <c r="CR24" s="1275">
        <v>3</v>
      </c>
      <c r="CS24" s="1275">
        <v>1</v>
      </c>
      <c r="CT24" s="1275">
        <v>2</v>
      </c>
      <c r="CU24" s="1275">
        <v>2</v>
      </c>
      <c r="CV24" s="1275">
        <v>1</v>
      </c>
      <c r="CW24" s="1275">
        <v>4</v>
      </c>
      <c r="CX24" s="1275">
        <v>2</v>
      </c>
      <c r="CY24" s="1275">
        <v>2</v>
      </c>
      <c r="CZ24" s="1275">
        <v>17</v>
      </c>
      <c r="DA24" s="1275">
        <v>3</v>
      </c>
      <c r="DB24" s="1275">
        <v>1</v>
      </c>
      <c r="DC24" s="1275">
        <v>2</v>
      </c>
      <c r="DD24" s="1275">
        <v>2</v>
      </c>
      <c r="DE24" s="1275">
        <v>1</v>
      </c>
      <c r="DF24" s="1275">
        <v>4</v>
      </c>
      <c r="DG24" s="1275">
        <v>2</v>
      </c>
      <c r="DH24" s="1275">
        <v>2</v>
      </c>
      <c r="DI24" s="1276"/>
      <c r="DJ24" s="1122">
        <v>18</v>
      </c>
      <c r="DK24" s="1122">
        <v>3</v>
      </c>
      <c r="DL24" s="1122">
        <v>1</v>
      </c>
      <c r="DM24" s="1122">
        <v>2</v>
      </c>
      <c r="DN24" s="1122">
        <v>2</v>
      </c>
      <c r="DO24" s="1122">
        <v>1</v>
      </c>
      <c r="DP24" s="1122">
        <v>4</v>
      </c>
      <c r="DQ24" s="1122">
        <v>3</v>
      </c>
      <c r="DR24" s="1122">
        <v>2</v>
      </c>
      <c r="DS24" s="1122">
        <v>18</v>
      </c>
      <c r="DT24" s="1122">
        <v>3</v>
      </c>
      <c r="DU24" s="1122">
        <v>1</v>
      </c>
      <c r="DV24" s="1122">
        <v>2</v>
      </c>
      <c r="DW24" s="1122">
        <v>2</v>
      </c>
      <c r="DX24" s="1122">
        <v>1</v>
      </c>
      <c r="DY24" s="1122">
        <v>4</v>
      </c>
      <c r="DZ24" s="1122">
        <v>3</v>
      </c>
      <c r="EA24" s="1122">
        <v>2</v>
      </c>
      <c r="EB24" s="1122">
        <v>18</v>
      </c>
      <c r="EC24" s="1122">
        <v>3</v>
      </c>
      <c r="ED24" s="1122">
        <v>1</v>
      </c>
      <c r="EE24" s="1122">
        <v>2</v>
      </c>
      <c r="EF24" s="1122">
        <v>2</v>
      </c>
      <c r="EG24" s="1122">
        <v>1</v>
      </c>
      <c r="EH24" s="1122">
        <v>4</v>
      </c>
      <c r="EI24" s="1122">
        <v>3</v>
      </c>
      <c r="EJ24" s="1122">
        <v>2</v>
      </c>
      <c r="EK24" s="1122">
        <v>18</v>
      </c>
      <c r="EL24" s="1122">
        <v>3</v>
      </c>
      <c r="EM24" s="1122">
        <v>1</v>
      </c>
      <c r="EN24" s="1122">
        <v>2</v>
      </c>
      <c r="EO24" s="1122">
        <v>2</v>
      </c>
      <c r="EP24" s="1122">
        <v>1</v>
      </c>
      <c r="EQ24" s="1122">
        <v>4</v>
      </c>
      <c r="ER24" s="1122">
        <v>3</v>
      </c>
      <c r="ES24" s="1122">
        <v>2</v>
      </c>
      <c r="ET24" s="1122">
        <v>18</v>
      </c>
      <c r="EU24" s="1122">
        <v>3</v>
      </c>
      <c r="EV24" s="1122">
        <v>1</v>
      </c>
      <c r="EW24" s="1122">
        <v>2</v>
      </c>
      <c r="EX24" s="1122">
        <v>2</v>
      </c>
      <c r="EY24" s="1122">
        <v>1</v>
      </c>
      <c r="EZ24" s="1122">
        <v>4</v>
      </c>
      <c r="FA24" s="1122">
        <v>3</v>
      </c>
      <c r="FB24" s="1122">
        <v>2</v>
      </c>
      <c r="FC24" s="1122"/>
      <c r="FD24" s="1122"/>
      <c r="FE24" s="1122"/>
      <c r="FF24" s="1122"/>
      <c r="FG24" s="1122"/>
      <c r="FH24" s="1122"/>
      <c r="FI24" s="1122"/>
      <c r="FJ24" s="1122"/>
      <c r="FK24" s="1122"/>
      <c r="FL24" s="1122"/>
      <c r="FM24" s="1122"/>
      <c r="FN24" s="1122"/>
      <c r="FO24" s="1122"/>
      <c r="FP24" s="1122"/>
      <c r="FQ24" s="1122"/>
      <c r="FR24" s="1122"/>
      <c r="FS24" s="1122"/>
      <c r="FT24" s="1122"/>
      <c r="FU24" s="1275"/>
      <c r="FV24" s="1275"/>
      <c r="FW24" s="1275"/>
      <c r="FX24" s="1275"/>
      <c r="FY24" s="1275"/>
      <c r="FZ24" s="1275"/>
      <c r="GA24" s="1275"/>
      <c r="GB24" s="1275"/>
      <c r="GC24" s="1275"/>
      <c r="GD24" s="1275"/>
      <c r="GE24" s="1275"/>
      <c r="GF24" s="1275"/>
      <c r="GG24" s="1275"/>
      <c r="GH24" s="1275"/>
      <c r="GI24" s="1275"/>
      <c r="GJ24" s="1275"/>
      <c r="GK24" s="1275"/>
      <c r="GL24" s="1275"/>
      <c r="GM24" s="1275"/>
      <c r="GN24" s="1275"/>
      <c r="GO24" s="1275"/>
      <c r="GP24" s="1275"/>
      <c r="GQ24" s="1275"/>
      <c r="GR24" s="1275"/>
      <c r="GS24" s="1275"/>
      <c r="GT24" s="1275"/>
      <c r="GU24" s="1275"/>
      <c r="GV24" s="1275"/>
      <c r="GW24" s="1275"/>
      <c r="GX24" s="1275"/>
      <c r="GY24" s="1275"/>
      <c r="GZ24" s="1275"/>
      <c r="HA24" s="1275"/>
      <c r="HB24" s="1275"/>
      <c r="HC24" s="1275"/>
      <c r="HD24" s="1275"/>
      <c r="HE24" s="1275"/>
      <c r="HF24" s="1275"/>
      <c r="HG24" s="1275"/>
      <c r="HH24" s="1275"/>
      <c r="HI24" s="1275"/>
      <c r="HJ24" s="1275"/>
      <c r="HK24" s="1275"/>
      <c r="HL24" s="1275"/>
      <c r="HM24" s="1275"/>
    </row>
    <row r="25" spans="1:221">
      <c r="A25" s="1157" t="s">
        <v>1570</v>
      </c>
      <c r="B25" s="599" t="s">
        <v>217</v>
      </c>
      <c r="C25" s="1158" t="s">
        <v>3454</v>
      </c>
      <c r="D25" s="1276">
        <f t="shared" si="0"/>
        <v>36</v>
      </c>
      <c r="E25" s="1122">
        <v>35</v>
      </c>
      <c r="F25" s="1122">
        <v>8</v>
      </c>
      <c r="G25" s="1122">
        <v>5</v>
      </c>
      <c r="H25" s="1122">
        <v>3</v>
      </c>
      <c r="I25" s="1122">
        <v>3</v>
      </c>
      <c r="J25" s="1122">
        <v>1</v>
      </c>
      <c r="K25" s="1122">
        <v>7</v>
      </c>
      <c r="L25" s="1122">
        <v>6</v>
      </c>
      <c r="M25" s="1122">
        <v>2</v>
      </c>
      <c r="N25" s="1122">
        <v>35</v>
      </c>
      <c r="O25" s="1122">
        <v>8</v>
      </c>
      <c r="P25" s="1122">
        <v>5</v>
      </c>
      <c r="Q25" s="1122">
        <v>3</v>
      </c>
      <c r="R25" s="1122">
        <v>3</v>
      </c>
      <c r="S25" s="1122">
        <v>1</v>
      </c>
      <c r="T25" s="1122">
        <v>7</v>
      </c>
      <c r="U25" s="1122">
        <v>6</v>
      </c>
      <c r="V25" s="1122">
        <v>2</v>
      </c>
      <c r="W25" s="1122">
        <v>35</v>
      </c>
      <c r="X25" s="1122">
        <v>8</v>
      </c>
      <c r="Y25" s="1122">
        <v>5</v>
      </c>
      <c r="Z25" s="1122">
        <v>3</v>
      </c>
      <c r="AA25" s="1122">
        <v>3</v>
      </c>
      <c r="AB25" s="1122">
        <v>1</v>
      </c>
      <c r="AC25" s="1122">
        <v>7</v>
      </c>
      <c r="AD25" s="1122">
        <v>6</v>
      </c>
      <c r="AE25" s="1122">
        <v>2</v>
      </c>
      <c r="AF25" s="1122">
        <v>36</v>
      </c>
      <c r="AG25" s="1122">
        <v>8</v>
      </c>
      <c r="AH25" s="1122">
        <v>5</v>
      </c>
      <c r="AI25" s="1122">
        <v>4</v>
      </c>
      <c r="AJ25" s="1122">
        <v>3</v>
      </c>
      <c r="AK25" s="1122">
        <v>1</v>
      </c>
      <c r="AL25" s="1122">
        <v>7</v>
      </c>
      <c r="AM25" s="1122">
        <v>6</v>
      </c>
      <c r="AN25" s="1122">
        <v>2</v>
      </c>
      <c r="AO25" s="1122">
        <v>36</v>
      </c>
      <c r="AP25" s="1122">
        <v>8</v>
      </c>
      <c r="AQ25" s="1122">
        <v>5</v>
      </c>
      <c r="AR25" s="1122">
        <v>4</v>
      </c>
      <c r="AS25" s="1122">
        <v>3</v>
      </c>
      <c r="AT25" s="1122">
        <v>1</v>
      </c>
      <c r="AU25" s="1122">
        <v>7</v>
      </c>
      <c r="AV25" s="1122">
        <v>6</v>
      </c>
      <c r="AW25" s="1122">
        <v>2</v>
      </c>
      <c r="AX25" s="1122">
        <v>36</v>
      </c>
      <c r="AY25" s="1122">
        <v>8</v>
      </c>
      <c r="AZ25" s="1122">
        <v>5</v>
      </c>
      <c r="BA25" s="1122">
        <v>4</v>
      </c>
      <c r="BB25" s="1122">
        <v>3</v>
      </c>
      <c r="BC25" s="1122">
        <v>1</v>
      </c>
      <c r="BD25" s="1122">
        <v>7</v>
      </c>
      <c r="BE25" s="1122">
        <v>6</v>
      </c>
      <c r="BF25" s="1122">
        <v>2</v>
      </c>
      <c r="BG25" s="1122">
        <v>36</v>
      </c>
      <c r="BH25" s="1122">
        <v>8</v>
      </c>
      <c r="BI25" s="1122">
        <v>5</v>
      </c>
      <c r="BJ25" s="1122">
        <v>4</v>
      </c>
      <c r="BK25" s="1122">
        <v>3</v>
      </c>
      <c r="BL25" s="1122">
        <v>1</v>
      </c>
      <c r="BM25" s="1122">
        <v>7</v>
      </c>
      <c r="BN25" s="1122">
        <v>6</v>
      </c>
      <c r="BO25" s="1122">
        <v>2</v>
      </c>
      <c r="BP25" s="1275">
        <v>36</v>
      </c>
      <c r="BQ25" s="1275">
        <v>8</v>
      </c>
      <c r="BR25" s="1275">
        <v>5</v>
      </c>
      <c r="BS25" s="1275">
        <v>4</v>
      </c>
      <c r="BT25" s="1275">
        <v>3</v>
      </c>
      <c r="BU25" s="1275">
        <v>1</v>
      </c>
      <c r="BV25" s="1275">
        <v>7</v>
      </c>
      <c r="BW25" s="1275">
        <v>6</v>
      </c>
      <c r="BX25" s="1275">
        <v>2</v>
      </c>
      <c r="BY25" s="1275">
        <v>36</v>
      </c>
      <c r="BZ25" s="1275">
        <v>8</v>
      </c>
      <c r="CA25" s="1275">
        <v>5</v>
      </c>
      <c r="CB25" s="1275">
        <v>4</v>
      </c>
      <c r="CC25" s="1275">
        <v>3</v>
      </c>
      <c r="CD25" s="1275">
        <v>1</v>
      </c>
      <c r="CE25" s="1275">
        <v>7</v>
      </c>
      <c r="CF25" s="1275">
        <v>6</v>
      </c>
      <c r="CG25" s="1275">
        <v>2</v>
      </c>
      <c r="CH25" s="1275">
        <v>36</v>
      </c>
      <c r="CI25" s="1275">
        <v>8</v>
      </c>
      <c r="CJ25" s="1275">
        <v>5</v>
      </c>
      <c r="CK25" s="1275">
        <v>4</v>
      </c>
      <c r="CL25" s="1275">
        <v>3</v>
      </c>
      <c r="CM25" s="1275">
        <v>1</v>
      </c>
      <c r="CN25" s="1275">
        <v>7</v>
      </c>
      <c r="CO25" s="1275">
        <v>6</v>
      </c>
      <c r="CP25" s="1275">
        <v>2</v>
      </c>
      <c r="CQ25" s="1275">
        <v>36</v>
      </c>
      <c r="CR25" s="1275">
        <v>8</v>
      </c>
      <c r="CS25" s="1275">
        <v>5</v>
      </c>
      <c r="CT25" s="1275">
        <v>4</v>
      </c>
      <c r="CU25" s="1275">
        <v>3</v>
      </c>
      <c r="CV25" s="1275">
        <v>1</v>
      </c>
      <c r="CW25" s="1275">
        <v>7</v>
      </c>
      <c r="CX25" s="1275">
        <v>6</v>
      </c>
      <c r="CY25" s="1275">
        <v>2</v>
      </c>
      <c r="CZ25" s="1275">
        <v>36</v>
      </c>
      <c r="DA25" s="1275">
        <v>8</v>
      </c>
      <c r="DB25" s="1275">
        <v>5</v>
      </c>
      <c r="DC25" s="1275">
        <v>4</v>
      </c>
      <c r="DD25" s="1275">
        <v>3</v>
      </c>
      <c r="DE25" s="1275">
        <v>1</v>
      </c>
      <c r="DF25" s="1275">
        <v>7</v>
      </c>
      <c r="DG25" s="1275">
        <v>6</v>
      </c>
      <c r="DH25" s="1275">
        <v>2</v>
      </c>
      <c r="DI25" s="1276"/>
      <c r="DJ25" s="1122">
        <v>34</v>
      </c>
      <c r="DK25" s="1122">
        <v>8</v>
      </c>
      <c r="DL25" s="1122">
        <v>5</v>
      </c>
      <c r="DM25" s="1122">
        <v>4</v>
      </c>
      <c r="DN25" s="1122">
        <v>2</v>
      </c>
      <c r="DO25" s="1122">
        <v>1</v>
      </c>
      <c r="DP25" s="1122">
        <v>7</v>
      </c>
      <c r="DQ25" s="1122">
        <v>6</v>
      </c>
      <c r="DR25" s="1122">
        <v>1</v>
      </c>
      <c r="DS25" s="1122">
        <v>34</v>
      </c>
      <c r="DT25" s="1122">
        <v>8</v>
      </c>
      <c r="DU25" s="1122">
        <v>5</v>
      </c>
      <c r="DV25" s="1122">
        <v>4</v>
      </c>
      <c r="DW25" s="1122">
        <v>2</v>
      </c>
      <c r="DX25" s="1122">
        <v>1</v>
      </c>
      <c r="DY25" s="1122">
        <v>7</v>
      </c>
      <c r="DZ25" s="1122">
        <v>6</v>
      </c>
      <c r="EA25" s="1122">
        <v>1</v>
      </c>
      <c r="EB25" s="1122">
        <v>34</v>
      </c>
      <c r="EC25" s="1122">
        <v>8</v>
      </c>
      <c r="ED25" s="1122">
        <v>5</v>
      </c>
      <c r="EE25" s="1122">
        <v>4</v>
      </c>
      <c r="EF25" s="1122">
        <v>2</v>
      </c>
      <c r="EG25" s="1122">
        <v>1</v>
      </c>
      <c r="EH25" s="1122">
        <v>7</v>
      </c>
      <c r="EI25" s="1122">
        <v>6</v>
      </c>
      <c r="EJ25" s="1122">
        <v>1</v>
      </c>
      <c r="EK25" s="1122">
        <v>33</v>
      </c>
      <c r="EL25" s="1122">
        <v>8</v>
      </c>
      <c r="EM25" s="1122">
        <v>5</v>
      </c>
      <c r="EN25" s="1122">
        <v>4</v>
      </c>
      <c r="EO25" s="1122">
        <v>2</v>
      </c>
      <c r="EP25" s="1122">
        <v>1</v>
      </c>
      <c r="EQ25" s="1122">
        <v>6</v>
      </c>
      <c r="ER25" s="1122">
        <v>6</v>
      </c>
      <c r="ES25" s="1122">
        <v>1</v>
      </c>
      <c r="ET25" s="1122">
        <v>32</v>
      </c>
      <c r="EU25" s="1122">
        <v>8</v>
      </c>
      <c r="EV25" s="1122">
        <v>5</v>
      </c>
      <c r="EW25" s="1122">
        <v>4</v>
      </c>
      <c r="EX25" s="1122">
        <v>2</v>
      </c>
      <c r="EY25" s="1122">
        <v>1</v>
      </c>
      <c r="EZ25" s="1122">
        <v>6</v>
      </c>
      <c r="FA25" s="1122">
        <v>5</v>
      </c>
      <c r="FB25" s="1122">
        <v>1</v>
      </c>
      <c r="FC25" s="1122"/>
      <c r="FD25" s="1122"/>
      <c r="FE25" s="1122"/>
      <c r="FF25" s="1122"/>
      <c r="FG25" s="1122"/>
      <c r="FH25" s="1122"/>
      <c r="FI25" s="1122"/>
      <c r="FJ25" s="1122"/>
      <c r="FK25" s="1122"/>
      <c r="FL25" s="1122"/>
      <c r="FM25" s="1122"/>
      <c r="FN25" s="1122"/>
      <c r="FO25" s="1122"/>
      <c r="FP25" s="1122"/>
      <c r="FQ25" s="1122"/>
      <c r="FR25" s="1122"/>
      <c r="FS25" s="1122"/>
      <c r="FT25" s="1122"/>
      <c r="FU25" s="1275"/>
      <c r="FV25" s="1275"/>
      <c r="FW25" s="1275"/>
      <c r="FX25" s="1275"/>
      <c r="FY25" s="1275"/>
      <c r="FZ25" s="1275"/>
      <c r="GA25" s="1275"/>
      <c r="GB25" s="1275"/>
      <c r="GC25" s="1275"/>
      <c r="GD25" s="1275"/>
      <c r="GE25" s="1275"/>
      <c r="GF25" s="1275"/>
      <c r="GG25" s="1275"/>
      <c r="GH25" s="1275"/>
      <c r="GI25" s="1275"/>
      <c r="GJ25" s="1275"/>
      <c r="GK25" s="1275"/>
      <c r="GL25" s="1275"/>
      <c r="GM25" s="1275"/>
      <c r="GN25" s="1275"/>
      <c r="GO25" s="1275"/>
      <c r="GP25" s="1275"/>
      <c r="GQ25" s="1275"/>
      <c r="GR25" s="1275"/>
      <c r="GS25" s="1275"/>
      <c r="GT25" s="1275"/>
      <c r="GU25" s="1275"/>
      <c r="GV25" s="1275"/>
      <c r="GW25" s="1275"/>
      <c r="GX25" s="1275"/>
      <c r="GY25" s="1275"/>
      <c r="GZ25" s="1275"/>
      <c r="HA25" s="1275"/>
      <c r="HB25" s="1275"/>
      <c r="HC25" s="1275"/>
      <c r="HD25" s="1275"/>
      <c r="HE25" s="1275"/>
      <c r="HF25" s="1275"/>
      <c r="HG25" s="1275"/>
      <c r="HH25" s="1275"/>
      <c r="HI25" s="1275"/>
      <c r="HJ25" s="1275"/>
      <c r="HK25" s="1275"/>
      <c r="HL25" s="1275"/>
      <c r="HM25" s="1275"/>
    </row>
    <row r="26" spans="1:221" ht="25.5">
      <c r="A26" s="1157" t="s">
        <v>3450</v>
      </c>
      <c r="B26" s="599" t="s">
        <v>1561</v>
      </c>
      <c r="C26" s="1158" t="s">
        <v>3463</v>
      </c>
      <c r="D26" s="1276">
        <f t="shared" si="0"/>
        <v>17</v>
      </c>
      <c r="E26" s="1122">
        <v>17</v>
      </c>
      <c r="F26" s="1122">
        <v>6</v>
      </c>
      <c r="G26" s="1122">
        <v>2</v>
      </c>
      <c r="H26" s="1122">
        <v>1</v>
      </c>
      <c r="I26" s="1122">
        <v>1</v>
      </c>
      <c r="J26" s="1122">
        <v>1</v>
      </c>
      <c r="K26" s="1122">
        <v>2</v>
      </c>
      <c r="L26" s="1122">
        <v>3</v>
      </c>
      <c r="M26" s="1122">
        <v>1</v>
      </c>
      <c r="N26" s="1122">
        <v>17</v>
      </c>
      <c r="O26" s="1122">
        <v>6</v>
      </c>
      <c r="P26" s="1122">
        <v>2</v>
      </c>
      <c r="Q26" s="1122">
        <v>1</v>
      </c>
      <c r="R26" s="1122">
        <v>1</v>
      </c>
      <c r="S26" s="1122">
        <v>1</v>
      </c>
      <c r="T26" s="1122">
        <v>2</v>
      </c>
      <c r="U26" s="1122">
        <v>3</v>
      </c>
      <c r="V26" s="1122">
        <v>1</v>
      </c>
      <c r="W26" s="1122">
        <v>17</v>
      </c>
      <c r="X26" s="1122">
        <v>6</v>
      </c>
      <c r="Y26" s="1122">
        <v>2</v>
      </c>
      <c r="Z26" s="1122">
        <v>1</v>
      </c>
      <c r="AA26" s="1122">
        <v>1</v>
      </c>
      <c r="AB26" s="1122">
        <v>1</v>
      </c>
      <c r="AC26" s="1122">
        <v>2</v>
      </c>
      <c r="AD26" s="1122">
        <v>3</v>
      </c>
      <c r="AE26" s="1122">
        <v>1</v>
      </c>
      <c r="AF26" s="1122">
        <v>17</v>
      </c>
      <c r="AG26" s="1122">
        <v>6</v>
      </c>
      <c r="AH26" s="1122">
        <v>2</v>
      </c>
      <c r="AI26" s="1122">
        <v>1</v>
      </c>
      <c r="AJ26" s="1122">
        <v>1</v>
      </c>
      <c r="AK26" s="1122">
        <v>1</v>
      </c>
      <c r="AL26" s="1122">
        <v>2</v>
      </c>
      <c r="AM26" s="1122">
        <v>3</v>
      </c>
      <c r="AN26" s="1122">
        <v>1</v>
      </c>
      <c r="AO26" s="1122">
        <v>17</v>
      </c>
      <c r="AP26" s="1122">
        <v>6</v>
      </c>
      <c r="AQ26" s="1122">
        <v>2</v>
      </c>
      <c r="AR26" s="1122">
        <v>1</v>
      </c>
      <c r="AS26" s="1122">
        <v>1</v>
      </c>
      <c r="AT26" s="1122">
        <v>1</v>
      </c>
      <c r="AU26" s="1122">
        <v>2</v>
      </c>
      <c r="AV26" s="1122">
        <v>3</v>
      </c>
      <c r="AW26" s="1122">
        <v>1</v>
      </c>
      <c r="AX26" s="1122">
        <v>17</v>
      </c>
      <c r="AY26" s="1122">
        <v>6</v>
      </c>
      <c r="AZ26" s="1122">
        <v>2</v>
      </c>
      <c r="BA26" s="1122">
        <v>1</v>
      </c>
      <c r="BB26" s="1122">
        <v>1</v>
      </c>
      <c r="BC26" s="1122">
        <v>1</v>
      </c>
      <c r="BD26" s="1122">
        <v>2</v>
      </c>
      <c r="BE26" s="1122">
        <v>3</v>
      </c>
      <c r="BF26" s="1122">
        <v>1</v>
      </c>
      <c r="BG26" s="1122">
        <v>17</v>
      </c>
      <c r="BH26" s="1122">
        <v>6</v>
      </c>
      <c r="BI26" s="1122">
        <v>2</v>
      </c>
      <c r="BJ26" s="1122">
        <v>1</v>
      </c>
      <c r="BK26" s="1122">
        <v>1</v>
      </c>
      <c r="BL26" s="1122">
        <v>1</v>
      </c>
      <c r="BM26" s="1122">
        <v>2</v>
      </c>
      <c r="BN26" s="1122">
        <v>3</v>
      </c>
      <c r="BO26" s="1122">
        <v>1</v>
      </c>
      <c r="BP26" s="1275">
        <v>17</v>
      </c>
      <c r="BQ26" s="1275">
        <v>6</v>
      </c>
      <c r="BR26" s="1275">
        <v>2</v>
      </c>
      <c r="BS26" s="1275">
        <v>1</v>
      </c>
      <c r="BT26" s="1275">
        <v>1</v>
      </c>
      <c r="BU26" s="1275">
        <v>1</v>
      </c>
      <c r="BV26" s="1275">
        <v>2</v>
      </c>
      <c r="BW26" s="1275">
        <v>3</v>
      </c>
      <c r="BX26" s="1275">
        <v>1</v>
      </c>
      <c r="BY26" s="1275">
        <v>17</v>
      </c>
      <c r="BZ26" s="1275">
        <v>6</v>
      </c>
      <c r="CA26" s="1275">
        <v>2</v>
      </c>
      <c r="CB26" s="1275">
        <v>1</v>
      </c>
      <c r="CC26" s="1275">
        <v>1</v>
      </c>
      <c r="CD26" s="1275">
        <v>1</v>
      </c>
      <c r="CE26" s="1275">
        <v>2</v>
      </c>
      <c r="CF26" s="1275">
        <v>3</v>
      </c>
      <c r="CG26" s="1275">
        <v>1</v>
      </c>
      <c r="CH26" s="1275">
        <v>17</v>
      </c>
      <c r="CI26" s="1275">
        <v>6</v>
      </c>
      <c r="CJ26" s="1275">
        <v>2</v>
      </c>
      <c r="CK26" s="1275">
        <v>1</v>
      </c>
      <c r="CL26" s="1275">
        <v>1</v>
      </c>
      <c r="CM26" s="1275">
        <v>1</v>
      </c>
      <c r="CN26" s="1275">
        <v>2</v>
      </c>
      <c r="CO26" s="1275">
        <v>3</v>
      </c>
      <c r="CP26" s="1275">
        <v>1</v>
      </c>
      <c r="CQ26" s="1275">
        <v>17</v>
      </c>
      <c r="CR26" s="1275">
        <v>6</v>
      </c>
      <c r="CS26" s="1275">
        <v>2</v>
      </c>
      <c r="CT26" s="1275">
        <v>1</v>
      </c>
      <c r="CU26" s="1275">
        <v>1</v>
      </c>
      <c r="CV26" s="1275">
        <v>1</v>
      </c>
      <c r="CW26" s="1275">
        <v>2</v>
      </c>
      <c r="CX26" s="1275">
        <v>3</v>
      </c>
      <c r="CY26" s="1275">
        <v>1</v>
      </c>
      <c r="CZ26" s="1275">
        <v>17</v>
      </c>
      <c r="DA26" s="1275">
        <v>6</v>
      </c>
      <c r="DB26" s="1275">
        <v>2</v>
      </c>
      <c r="DC26" s="1275">
        <v>1</v>
      </c>
      <c r="DD26" s="1275">
        <v>1</v>
      </c>
      <c r="DE26" s="1275">
        <v>1</v>
      </c>
      <c r="DF26" s="1275">
        <v>2</v>
      </c>
      <c r="DG26" s="1275">
        <v>3</v>
      </c>
      <c r="DH26" s="1275">
        <v>1</v>
      </c>
      <c r="DI26" s="1276"/>
      <c r="DJ26" s="1122">
        <v>17</v>
      </c>
      <c r="DK26" s="1122">
        <v>6</v>
      </c>
      <c r="DL26" s="1122">
        <v>2</v>
      </c>
      <c r="DM26" s="1122">
        <v>1</v>
      </c>
      <c r="DN26" s="1122">
        <v>1</v>
      </c>
      <c r="DO26" s="1122">
        <v>1</v>
      </c>
      <c r="DP26" s="1122">
        <v>2</v>
      </c>
      <c r="DQ26" s="1122">
        <v>3</v>
      </c>
      <c r="DR26" s="1122">
        <v>1</v>
      </c>
      <c r="DS26" s="1122">
        <v>17</v>
      </c>
      <c r="DT26" s="1122">
        <v>6</v>
      </c>
      <c r="DU26" s="1122">
        <v>2</v>
      </c>
      <c r="DV26" s="1122">
        <v>1</v>
      </c>
      <c r="DW26" s="1122">
        <v>1</v>
      </c>
      <c r="DX26" s="1122">
        <v>1</v>
      </c>
      <c r="DY26" s="1122">
        <v>2</v>
      </c>
      <c r="DZ26" s="1122">
        <v>3</v>
      </c>
      <c r="EA26" s="1122">
        <v>1</v>
      </c>
      <c r="EB26" s="1122">
        <v>17</v>
      </c>
      <c r="EC26" s="1122">
        <v>6</v>
      </c>
      <c r="ED26" s="1122">
        <v>2</v>
      </c>
      <c r="EE26" s="1122">
        <v>1</v>
      </c>
      <c r="EF26" s="1122">
        <v>1</v>
      </c>
      <c r="EG26" s="1122">
        <v>1</v>
      </c>
      <c r="EH26" s="1122">
        <v>2</v>
      </c>
      <c r="EI26" s="1122">
        <v>3</v>
      </c>
      <c r="EJ26" s="1122">
        <v>1</v>
      </c>
      <c r="EK26" s="1122">
        <v>17</v>
      </c>
      <c r="EL26" s="1122">
        <v>6</v>
      </c>
      <c r="EM26" s="1122">
        <v>2</v>
      </c>
      <c r="EN26" s="1122">
        <v>1</v>
      </c>
      <c r="EO26" s="1122">
        <v>1</v>
      </c>
      <c r="EP26" s="1122">
        <v>1</v>
      </c>
      <c r="EQ26" s="1122">
        <v>2</v>
      </c>
      <c r="ER26" s="1122">
        <v>3</v>
      </c>
      <c r="ES26" s="1122">
        <v>1</v>
      </c>
      <c r="ET26" s="1122">
        <v>17</v>
      </c>
      <c r="EU26" s="1122">
        <v>6</v>
      </c>
      <c r="EV26" s="1122">
        <v>2</v>
      </c>
      <c r="EW26" s="1122">
        <v>1</v>
      </c>
      <c r="EX26" s="1122">
        <v>1</v>
      </c>
      <c r="EY26" s="1122">
        <v>1</v>
      </c>
      <c r="EZ26" s="1122">
        <v>2</v>
      </c>
      <c r="FA26" s="1122">
        <v>3</v>
      </c>
      <c r="FB26" s="1122">
        <v>1</v>
      </c>
      <c r="FC26" s="1122"/>
      <c r="FD26" s="1122"/>
      <c r="FE26" s="1122"/>
      <c r="FF26" s="1122"/>
      <c r="FG26" s="1122"/>
      <c r="FH26" s="1122"/>
      <c r="FI26" s="1122"/>
      <c r="FJ26" s="1122"/>
      <c r="FK26" s="1122"/>
      <c r="FL26" s="1122"/>
      <c r="FM26" s="1122"/>
      <c r="FN26" s="1122"/>
      <c r="FO26" s="1122"/>
      <c r="FP26" s="1122"/>
      <c r="FQ26" s="1122"/>
      <c r="FR26" s="1122"/>
      <c r="FS26" s="1122"/>
      <c r="FT26" s="1122"/>
      <c r="FU26" s="1275"/>
      <c r="FV26" s="1275"/>
      <c r="FW26" s="1275"/>
      <c r="FX26" s="1275"/>
      <c r="FY26" s="1275"/>
      <c r="FZ26" s="1275"/>
      <c r="GA26" s="1275"/>
      <c r="GB26" s="1275"/>
      <c r="GC26" s="1275"/>
      <c r="GD26" s="1275"/>
      <c r="GE26" s="1275"/>
      <c r="GF26" s="1275"/>
      <c r="GG26" s="1275"/>
      <c r="GH26" s="1275"/>
      <c r="GI26" s="1275"/>
      <c r="GJ26" s="1275"/>
      <c r="GK26" s="1275"/>
      <c r="GL26" s="1275"/>
      <c r="GM26" s="1275"/>
      <c r="GN26" s="1275"/>
      <c r="GO26" s="1275"/>
      <c r="GP26" s="1275"/>
      <c r="GQ26" s="1275"/>
      <c r="GR26" s="1275"/>
      <c r="GS26" s="1275"/>
      <c r="GT26" s="1275"/>
      <c r="GU26" s="1275"/>
      <c r="GV26" s="1275"/>
      <c r="GW26" s="1275"/>
      <c r="GX26" s="1275"/>
      <c r="GY26" s="1275"/>
      <c r="GZ26" s="1275"/>
      <c r="HA26" s="1275"/>
      <c r="HB26" s="1275"/>
      <c r="HC26" s="1275"/>
      <c r="HD26" s="1275"/>
      <c r="HE26" s="1275"/>
      <c r="HF26" s="1275"/>
      <c r="HG26" s="1275"/>
      <c r="HH26" s="1275"/>
      <c r="HI26" s="1275"/>
      <c r="HJ26" s="1275"/>
      <c r="HK26" s="1275"/>
      <c r="HL26" s="1275"/>
      <c r="HM26" s="1275"/>
    </row>
    <row r="27" spans="1:221">
      <c r="A27" s="1157" t="s">
        <v>3493</v>
      </c>
      <c r="B27" s="599" t="s">
        <v>3494</v>
      </c>
      <c r="C27" s="1158" t="s">
        <v>3495</v>
      </c>
      <c r="D27" s="1276">
        <f t="shared" si="0"/>
        <v>3</v>
      </c>
      <c r="E27" s="1122">
        <v>3</v>
      </c>
      <c r="F27" s="1122">
        <v>2</v>
      </c>
      <c r="G27" s="1122" t="s">
        <v>11</v>
      </c>
      <c r="H27" s="1122" t="s">
        <v>11</v>
      </c>
      <c r="I27" s="1122" t="s">
        <v>11</v>
      </c>
      <c r="J27" s="1122" t="s">
        <v>11</v>
      </c>
      <c r="K27" s="1122" t="s">
        <v>11</v>
      </c>
      <c r="L27" s="1122">
        <v>1</v>
      </c>
      <c r="M27" s="1122" t="s">
        <v>11</v>
      </c>
      <c r="N27" s="1122">
        <v>3</v>
      </c>
      <c r="O27" s="1122">
        <v>2</v>
      </c>
      <c r="P27" s="1122" t="s">
        <v>11</v>
      </c>
      <c r="Q27" s="1122" t="s">
        <v>11</v>
      </c>
      <c r="R27" s="1122" t="s">
        <v>11</v>
      </c>
      <c r="S27" s="1122" t="s">
        <v>11</v>
      </c>
      <c r="T27" s="1122" t="s">
        <v>11</v>
      </c>
      <c r="U27" s="1122">
        <v>1</v>
      </c>
      <c r="V27" s="1122" t="s">
        <v>11</v>
      </c>
      <c r="W27" s="1122">
        <v>3</v>
      </c>
      <c r="X27" s="1122">
        <v>2</v>
      </c>
      <c r="Y27" s="1122" t="s">
        <v>11</v>
      </c>
      <c r="Z27" s="1122" t="s">
        <v>11</v>
      </c>
      <c r="AA27" s="1122" t="s">
        <v>11</v>
      </c>
      <c r="AB27" s="1122" t="s">
        <v>11</v>
      </c>
      <c r="AC27" s="1122" t="s">
        <v>11</v>
      </c>
      <c r="AD27" s="1122">
        <v>1</v>
      </c>
      <c r="AE27" s="1122" t="s">
        <v>11</v>
      </c>
      <c r="AF27" s="1122">
        <v>3</v>
      </c>
      <c r="AG27" s="1122">
        <v>2</v>
      </c>
      <c r="AH27" s="1122" t="s">
        <v>11</v>
      </c>
      <c r="AI27" s="1122" t="s">
        <v>11</v>
      </c>
      <c r="AJ27" s="1122" t="s">
        <v>11</v>
      </c>
      <c r="AK27" s="1122" t="s">
        <v>11</v>
      </c>
      <c r="AL27" s="1122" t="s">
        <v>11</v>
      </c>
      <c r="AM27" s="1122">
        <v>1</v>
      </c>
      <c r="AN27" s="1122" t="s">
        <v>11</v>
      </c>
      <c r="AO27" s="1122">
        <v>3</v>
      </c>
      <c r="AP27" s="1122">
        <v>2</v>
      </c>
      <c r="AQ27" s="1122" t="s">
        <v>11</v>
      </c>
      <c r="AR27" s="1122" t="s">
        <v>11</v>
      </c>
      <c r="AS27" s="1122" t="s">
        <v>11</v>
      </c>
      <c r="AT27" s="1122" t="s">
        <v>11</v>
      </c>
      <c r="AU27" s="1122" t="s">
        <v>11</v>
      </c>
      <c r="AV27" s="1122">
        <v>1</v>
      </c>
      <c r="AW27" s="1122" t="s">
        <v>11</v>
      </c>
      <c r="AX27" s="1122">
        <v>3</v>
      </c>
      <c r="AY27" s="1122">
        <v>2</v>
      </c>
      <c r="AZ27" s="1053" t="s">
        <v>11</v>
      </c>
      <c r="BA27" s="1053" t="s">
        <v>11</v>
      </c>
      <c r="BB27" s="1053" t="s">
        <v>11</v>
      </c>
      <c r="BC27" s="1053" t="s">
        <v>11</v>
      </c>
      <c r="BD27" s="1053" t="s">
        <v>11</v>
      </c>
      <c r="BE27" s="1122">
        <v>1</v>
      </c>
      <c r="BF27" s="1053" t="s">
        <v>11</v>
      </c>
      <c r="BG27" s="1122">
        <v>3</v>
      </c>
      <c r="BH27" s="1122">
        <v>2</v>
      </c>
      <c r="BI27" s="1053" t="s">
        <v>11</v>
      </c>
      <c r="BJ27" s="1053" t="s">
        <v>11</v>
      </c>
      <c r="BK27" s="1053" t="s">
        <v>11</v>
      </c>
      <c r="BL27" s="1053" t="s">
        <v>11</v>
      </c>
      <c r="BM27" s="1053" t="s">
        <v>11</v>
      </c>
      <c r="BN27" s="1122">
        <v>1</v>
      </c>
      <c r="BO27" s="1053" t="s">
        <v>11</v>
      </c>
      <c r="BP27" s="1275">
        <v>3</v>
      </c>
      <c r="BQ27" s="1275">
        <v>2</v>
      </c>
      <c r="BR27" s="1276" t="s">
        <v>11</v>
      </c>
      <c r="BS27" s="1276" t="s">
        <v>11</v>
      </c>
      <c r="BT27" s="1276" t="s">
        <v>11</v>
      </c>
      <c r="BU27" s="1276" t="s">
        <v>11</v>
      </c>
      <c r="BV27" s="1276" t="s">
        <v>11</v>
      </c>
      <c r="BW27" s="1275">
        <v>1</v>
      </c>
      <c r="BX27" s="1276" t="s">
        <v>11</v>
      </c>
      <c r="BY27" s="1275">
        <v>3</v>
      </c>
      <c r="BZ27" s="1275">
        <v>2</v>
      </c>
      <c r="CA27" s="1276" t="s">
        <v>11</v>
      </c>
      <c r="CB27" s="1276" t="s">
        <v>11</v>
      </c>
      <c r="CC27" s="1276" t="s">
        <v>11</v>
      </c>
      <c r="CD27" s="1276" t="s">
        <v>11</v>
      </c>
      <c r="CE27" s="1276" t="s">
        <v>11</v>
      </c>
      <c r="CF27" s="1275">
        <v>1</v>
      </c>
      <c r="CG27" s="1276" t="s">
        <v>11</v>
      </c>
      <c r="CH27" s="1275">
        <v>3</v>
      </c>
      <c r="CI27" s="1275">
        <v>2</v>
      </c>
      <c r="CJ27" s="1276" t="s">
        <v>11</v>
      </c>
      <c r="CK27" s="1276" t="s">
        <v>11</v>
      </c>
      <c r="CL27" s="1276" t="s">
        <v>11</v>
      </c>
      <c r="CM27" s="1276" t="s">
        <v>11</v>
      </c>
      <c r="CN27" s="1276" t="s">
        <v>11</v>
      </c>
      <c r="CO27" s="1275">
        <v>1</v>
      </c>
      <c r="CP27" s="1276" t="s">
        <v>11</v>
      </c>
      <c r="CQ27" s="1275">
        <v>3</v>
      </c>
      <c r="CR27" s="1275">
        <v>2</v>
      </c>
      <c r="CS27" s="1276" t="s">
        <v>11</v>
      </c>
      <c r="CT27" s="1276" t="s">
        <v>11</v>
      </c>
      <c r="CU27" s="1276" t="s">
        <v>11</v>
      </c>
      <c r="CV27" s="1276" t="s">
        <v>11</v>
      </c>
      <c r="CW27" s="1276" t="s">
        <v>11</v>
      </c>
      <c r="CX27" s="1275">
        <v>1</v>
      </c>
      <c r="CY27" s="1276" t="s">
        <v>11</v>
      </c>
      <c r="CZ27" s="1275">
        <v>3</v>
      </c>
      <c r="DA27" s="1275">
        <v>2</v>
      </c>
      <c r="DB27" s="1276" t="s">
        <v>11</v>
      </c>
      <c r="DC27" s="1276" t="s">
        <v>11</v>
      </c>
      <c r="DD27" s="1276" t="s">
        <v>11</v>
      </c>
      <c r="DE27" s="1276" t="s">
        <v>11</v>
      </c>
      <c r="DF27" s="1276" t="s">
        <v>11</v>
      </c>
      <c r="DG27" s="1275">
        <v>1</v>
      </c>
      <c r="DH27" s="1276" t="s">
        <v>11</v>
      </c>
      <c r="DI27" s="1276"/>
      <c r="DJ27" s="1122">
        <v>3</v>
      </c>
      <c r="DK27" s="1122">
        <v>2</v>
      </c>
      <c r="DL27" s="1122" t="s">
        <v>11</v>
      </c>
      <c r="DM27" s="1122" t="s">
        <v>11</v>
      </c>
      <c r="DN27" s="1122" t="s">
        <v>11</v>
      </c>
      <c r="DO27" s="1122" t="s">
        <v>11</v>
      </c>
      <c r="DP27" s="1122" t="s">
        <v>11</v>
      </c>
      <c r="DQ27" s="1122">
        <v>1</v>
      </c>
      <c r="DR27" s="1122" t="s">
        <v>11</v>
      </c>
      <c r="DS27" s="1122">
        <v>3</v>
      </c>
      <c r="DT27" s="1122">
        <v>2</v>
      </c>
      <c r="DU27" s="1122" t="s">
        <v>11</v>
      </c>
      <c r="DV27" s="1122" t="s">
        <v>11</v>
      </c>
      <c r="DW27" s="1122" t="s">
        <v>11</v>
      </c>
      <c r="DX27" s="1122" t="s">
        <v>11</v>
      </c>
      <c r="DY27" s="1122" t="s">
        <v>11</v>
      </c>
      <c r="DZ27" s="1122">
        <v>1</v>
      </c>
      <c r="EA27" s="1122" t="s">
        <v>11</v>
      </c>
      <c r="EB27" s="1122">
        <v>3</v>
      </c>
      <c r="EC27" s="1122">
        <v>2</v>
      </c>
      <c r="ED27" s="1122" t="s">
        <v>11</v>
      </c>
      <c r="EE27" s="1122" t="s">
        <v>11</v>
      </c>
      <c r="EF27" s="1122" t="s">
        <v>11</v>
      </c>
      <c r="EG27" s="1122" t="s">
        <v>11</v>
      </c>
      <c r="EH27" s="1122" t="s">
        <v>11</v>
      </c>
      <c r="EI27" s="1122">
        <v>1</v>
      </c>
      <c r="EJ27" s="1122" t="s">
        <v>11</v>
      </c>
      <c r="EK27" s="1122">
        <v>3</v>
      </c>
      <c r="EL27" s="1122">
        <v>2</v>
      </c>
      <c r="EM27" s="1122" t="s">
        <v>11</v>
      </c>
      <c r="EN27" s="1122" t="s">
        <v>11</v>
      </c>
      <c r="EO27" s="1122" t="s">
        <v>11</v>
      </c>
      <c r="EP27" s="1122" t="s">
        <v>11</v>
      </c>
      <c r="EQ27" s="1122" t="s">
        <v>11</v>
      </c>
      <c r="ER27" s="1122">
        <v>1</v>
      </c>
      <c r="ES27" s="1122" t="s">
        <v>11</v>
      </c>
      <c r="ET27" s="1122">
        <v>3</v>
      </c>
      <c r="EU27" s="1122">
        <v>2</v>
      </c>
      <c r="EV27" s="1122" t="s">
        <v>11</v>
      </c>
      <c r="EW27" s="1122" t="s">
        <v>11</v>
      </c>
      <c r="EX27" s="1122" t="s">
        <v>11</v>
      </c>
      <c r="EY27" s="1122" t="s">
        <v>11</v>
      </c>
      <c r="EZ27" s="1122" t="s">
        <v>11</v>
      </c>
      <c r="FA27" s="1122">
        <v>1</v>
      </c>
      <c r="FB27" s="1122" t="s">
        <v>11</v>
      </c>
      <c r="FC27" s="1122"/>
      <c r="FD27" s="1122"/>
      <c r="FE27" s="1053"/>
      <c r="FF27" s="1053"/>
      <c r="FG27" s="1053"/>
      <c r="FH27" s="1053"/>
      <c r="FI27" s="1053"/>
      <c r="FJ27" s="1122"/>
      <c r="FK27" s="1053"/>
      <c r="FL27" s="1122"/>
      <c r="FM27" s="1122"/>
      <c r="FN27" s="1053"/>
      <c r="FO27" s="1053"/>
      <c r="FP27" s="1053"/>
      <c r="FQ27" s="1053"/>
      <c r="FR27" s="1053"/>
      <c r="FS27" s="1122"/>
      <c r="FT27" s="1053"/>
      <c r="FU27" s="1275"/>
      <c r="FV27" s="1275"/>
      <c r="FW27" s="1276"/>
      <c r="FX27" s="1276"/>
      <c r="FY27" s="1276"/>
      <c r="FZ27" s="1276"/>
      <c r="GA27" s="1276"/>
      <c r="GB27" s="1275"/>
      <c r="GC27" s="1276"/>
      <c r="GD27" s="1275"/>
      <c r="GE27" s="1275"/>
      <c r="GF27" s="1276"/>
      <c r="GG27" s="1276"/>
      <c r="GH27" s="1276"/>
      <c r="GI27" s="1276"/>
      <c r="GJ27" s="1276"/>
      <c r="GK27" s="1275"/>
      <c r="GL27" s="1276"/>
      <c r="GM27" s="1275"/>
      <c r="GN27" s="1275"/>
      <c r="GO27" s="1276"/>
      <c r="GP27" s="1276"/>
      <c r="GQ27" s="1276"/>
      <c r="GR27" s="1276"/>
      <c r="GS27" s="1276"/>
      <c r="GT27" s="1275"/>
      <c r="GU27" s="1276"/>
      <c r="GV27" s="1275"/>
      <c r="GW27" s="1275"/>
      <c r="GX27" s="1276"/>
      <c r="GY27" s="1276"/>
      <c r="GZ27" s="1276"/>
      <c r="HA27" s="1276"/>
      <c r="HB27" s="1276"/>
      <c r="HC27" s="1275"/>
      <c r="HD27" s="1276"/>
      <c r="HE27" s="1275"/>
      <c r="HF27" s="1275"/>
      <c r="HG27" s="1276"/>
      <c r="HH27" s="1276"/>
      <c r="HI27" s="1276"/>
      <c r="HJ27" s="1276"/>
      <c r="HK27" s="1276"/>
      <c r="HL27" s="1275"/>
      <c r="HM27" s="1276"/>
    </row>
    <row r="28" spans="1:221">
      <c r="A28" s="1157" t="s">
        <v>3986</v>
      </c>
      <c r="B28" s="599" t="s">
        <v>3996</v>
      </c>
      <c r="C28" s="1158" t="s">
        <v>4006</v>
      </c>
      <c r="D28" s="1276" t="str">
        <f t="shared" si="0"/>
        <v>-</v>
      </c>
      <c r="E28" s="1122" t="s">
        <v>11</v>
      </c>
      <c r="F28" s="1122" t="s">
        <v>11</v>
      </c>
      <c r="G28" s="1122" t="s">
        <v>11</v>
      </c>
      <c r="H28" s="1122" t="s">
        <v>11</v>
      </c>
      <c r="I28" s="1122" t="s">
        <v>11</v>
      </c>
      <c r="J28" s="1122" t="s">
        <v>11</v>
      </c>
      <c r="K28" s="1122" t="s">
        <v>11</v>
      </c>
      <c r="L28" s="1122" t="s">
        <v>11</v>
      </c>
      <c r="M28" s="1122" t="s">
        <v>11</v>
      </c>
      <c r="N28" s="1122" t="s">
        <v>11</v>
      </c>
      <c r="O28" s="1122" t="s">
        <v>11</v>
      </c>
      <c r="P28" s="1122" t="s">
        <v>11</v>
      </c>
      <c r="Q28" s="1122" t="s">
        <v>11</v>
      </c>
      <c r="R28" s="1122" t="s">
        <v>11</v>
      </c>
      <c r="S28" s="1122" t="s">
        <v>11</v>
      </c>
      <c r="T28" s="1122" t="s">
        <v>11</v>
      </c>
      <c r="U28" s="1122" t="s">
        <v>11</v>
      </c>
      <c r="V28" s="1122" t="s">
        <v>11</v>
      </c>
      <c r="W28" s="1122" t="s">
        <v>11</v>
      </c>
      <c r="X28" s="1122" t="s">
        <v>11</v>
      </c>
      <c r="Y28" s="1122" t="s">
        <v>11</v>
      </c>
      <c r="Z28" s="1122" t="s">
        <v>11</v>
      </c>
      <c r="AA28" s="1122" t="s">
        <v>11</v>
      </c>
      <c r="AB28" s="1122" t="s">
        <v>11</v>
      </c>
      <c r="AC28" s="1122" t="s">
        <v>11</v>
      </c>
      <c r="AD28" s="1122" t="s">
        <v>11</v>
      </c>
      <c r="AE28" s="1122" t="s">
        <v>11</v>
      </c>
      <c r="AF28" s="1122" t="s">
        <v>11</v>
      </c>
      <c r="AG28" s="1122" t="s">
        <v>11</v>
      </c>
      <c r="AH28" s="1122" t="s">
        <v>11</v>
      </c>
      <c r="AI28" s="1122" t="s">
        <v>11</v>
      </c>
      <c r="AJ28" s="1122" t="s">
        <v>11</v>
      </c>
      <c r="AK28" s="1122" t="s">
        <v>11</v>
      </c>
      <c r="AL28" s="1122" t="s">
        <v>11</v>
      </c>
      <c r="AM28" s="1122" t="s">
        <v>11</v>
      </c>
      <c r="AN28" s="1122" t="s">
        <v>11</v>
      </c>
      <c r="AO28" s="1122" t="s">
        <v>11</v>
      </c>
      <c r="AP28" s="1122" t="s">
        <v>11</v>
      </c>
      <c r="AQ28" s="1122" t="s">
        <v>11</v>
      </c>
      <c r="AR28" s="1122" t="s">
        <v>11</v>
      </c>
      <c r="AS28" s="1122" t="s">
        <v>11</v>
      </c>
      <c r="AT28" s="1122" t="s">
        <v>11</v>
      </c>
      <c r="AU28" s="1122" t="s">
        <v>11</v>
      </c>
      <c r="AV28" s="1122" t="s">
        <v>11</v>
      </c>
      <c r="AW28" s="1122" t="s">
        <v>11</v>
      </c>
      <c r="AX28" s="1053" t="s">
        <v>11</v>
      </c>
      <c r="AY28" s="1053" t="s">
        <v>11</v>
      </c>
      <c r="AZ28" s="1053" t="s">
        <v>11</v>
      </c>
      <c r="BA28" s="1053" t="s">
        <v>11</v>
      </c>
      <c r="BB28" s="1053" t="s">
        <v>11</v>
      </c>
      <c r="BC28" s="1053" t="s">
        <v>11</v>
      </c>
      <c r="BD28" s="1053" t="s">
        <v>11</v>
      </c>
      <c r="BE28" s="1053" t="s">
        <v>11</v>
      </c>
      <c r="BF28" s="1053" t="s">
        <v>11</v>
      </c>
      <c r="BG28" s="1053" t="s">
        <v>11</v>
      </c>
      <c r="BH28" s="1053" t="s">
        <v>11</v>
      </c>
      <c r="BI28" s="1053" t="s">
        <v>11</v>
      </c>
      <c r="BJ28" s="1053" t="s">
        <v>11</v>
      </c>
      <c r="BK28" s="1053" t="s">
        <v>11</v>
      </c>
      <c r="BL28" s="1053" t="s">
        <v>11</v>
      </c>
      <c r="BM28" s="1053" t="s">
        <v>11</v>
      </c>
      <c r="BN28" s="1053" t="s">
        <v>11</v>
      </c>
      <c r="BO28" s="1053" t="s">
        <v>11</v>
      </c>
      <c r="BP28" s="1276" t="s">
        <v>11</v>
      </c>
      <c r="BQ28" s="1276" t="s">
        <v>11</v>
      </c>
      <c r="BR28" s="1276" t="s">
        <v>11</v>
      </c>
      <c r="BS28" s="1276" t="s">
        <v>11</v>
      </c>
      <c r="BT28" s="1276" t="s">
        <v>11</v>
      </c>
      <c r="BU28" s="1276" t="s">
        <v>11</v>
      </c>
      <c r="BV28" s="1276" t="s">
        <v>11</v>
      </c>
      <c r="BW28" s="1276" t="s">
        <v>11</v>
      </c>
      <c r="BX28" s="1276" t="s">
        <v>11</v>
      </c>
      <c r="BY28" s="1276" t="s">
        <v>11</v>
      </c>
      <c r="BZ28" s="1276" t="s">
        <v>11</v>
      </c>
      <c r="CA28" s="1276" t="s">
        <v>11</v>
      </c>
      <c r="CB28" s="1276" t="s">
        <v>11</v>
      </c>
      <c r="CC28" s="1276" t="s">
        <v>11</v>
      </c>
      <c r="CD28" s="1276" t="s">
        <v>11</v>
      </c>
      <c r="CE28" s="1276" t="s">
        <v>11</v>
      </c>
      <c r="CF28" s="1276" t="s">
        <v>11</v>
      </c>
      <c r="CG28" s="1276" t="s">
        <v>11</v>
      </c>
      <c r="CH28" s="1276" t="s">
        <v>11</v>
      </c>
      <c r="CI28" s="1276" t="s">
        <v>11</v>
      </c>
      <c r="CJ28" s="1276" t="s">
        <v>11</v>
      </c>
      <c r="CK28" s="1276" t="s">
        <v>11</v>
      </c>
      <c r="CL28" s="1276" t="s">
        <v>11</v>
      </c>
      <c r="CM28" s="1276" t="s">
        <v>11</v>
      </c>
      <c r="CN28" s="1276" t="s">
        <v>11</v>
      </c>
      <c r="CO28" s="1276" t="s">
        <v>11</v>
      </c>
      <c r="CP28" s="1276" t="s">
        <v>11</v>
      </c>
      <c r="CQ28" s="1276" t="s">
        <v>11</v>
      </c>
      <c r="CR28" s="1276" t="s">
        <v>11</v>
      </c>
      <c r="CS28" s="1276" t="s">
        <v>11</v>
      </c>
      <c r="CT28" s="1276" t="s">
        <v>11</v>
      </c>
      <c r="CU28" s="1276" t="s">
        <v>11</v>
      </c>
      <c r="CV28" s="1276" t="s">
        <v>11</v>
      </c>
      <c r="CW28" s="1276" t="s">
        <v>11</v>
      </c>
      <c r="CX28" s="1276" t="s">
        <v>11</v>
      </c>
      <c r="CY28" s="1276" t="s">
        <v>11</v>
      </c>
      <c r="CZ28" s="1276" t="s">
        <v>11</v>
      </c>
      <c r="DA28" s="1276" t="s">
        <v>11</v>
      </c>
      <c r="DB28" s="1276" t="s">
        <v>11</v>
      </c>
      <c r="DC28" s="1276" t="s">
        <v>11</v>
      </c>
      <c r="DD28" s="1276" t="s">
        <v>11</v>
      </c>
      <c r="DE28" s="1276" t="s">
        <v>11</v>
      </c>
      <c r="DF28" s="1276" t="s">
        <v>11</v>
      </c>
      <c r="DG28" s="1276" t="s">
        <v>11</v>
      </c>
      <c r="DH28" s="1276" t="s">
        <v>11</v>
      </c>
      <c r="DI28" s="1276"/>
      <c r="DJ28" s="1122" t="s">
        <v>11</v>
      </c>
      <c r="DK28" s="1122" t="s">
        <v>11</v>
      </c>
      <c r="DL28" s="1122" t="s">
        <v>11</v>
      </c>
      <c r="DM28" s="1122" t="s">
        <v>11</v>
      </c>
      <c r="DN28" s="1122" t="s">
        <v>11</v>
      </c>
      <c r="DO28" s="1122" t="s">
        <v>11</v>
      </c>
      <c r="DP28" s="1122" t="s">
        <v>11</v>
      </c>
      <c r="DQ28" s="1122" t="s">
        <v>11</v>
      </c>
      <c r="DR28" s="1122" t="s">
        <v>11</v>
      </c>
      <c r="DS28" s="1122" t="s">
        <v>11</v>
      </c>
      <c r="DT28" s="1122" t="s">
        <v>11</v>
      </c>
      <c r="DU28" s="1122" t="s">
        <v>11</v>
      </c>
      <c r="DV28" s="1122" t="s">
        <v>11</v>
      </c>
      <c r="DW28" s="1122" t="s">
        <v>11</v>
      </c>
      <c r="DX28" s="1122" t="s">
        <v>11</v>
      </c>
      <c r="DY28" s="1122" t="s">
        <v>11</v>
      </c>
      <c r="DZ28" s="1122" t="s">
        <v>11</v>
      </c>
      <c r="EA28" s="1122" t="s">
        <v>11</v>
      </c>
      <c r="EB28" s="1122" t="s">
        <v>11</v>
      </c>
      <c r="EC28" s="1122" t="s">
        <v>11</v>
      </c>
      <c r="ED28" s="1122" t="s">
        <v>11</v>
      </c>
      <c r="EE28" s="1122" t="s">
        <v>11</v>
      </c>
      <c r="EF28" s="1122" t="s">
        <v>11</v>
      </c>
      <c r="EG28" s="1122" t="s">
        <v>11</v>
      </c>
      <c r="EH28" s="1122" t="s">
        <v>11</v>
      </c>
      <c r="EI28" s="1122" t="s">
        <v>11</v>
      </c>
      <c r="EJ28" s="1122" t="s">
        <v>11</v>
      </c>
      <c r="EK28" s="1122" t="s">
        <v>11</v>
      </c>
      <c r="EL28" s="1122" t="s">
        <v>11</v>
      </c>
      <c r="EM28" s="1122" t="s">
        <v>11</v>
      </c>
      <c r="EN28" s="1122" t="s">
        <v>11</v>
      </c>
      <c r="EO28" s="1122" t="s">
        <v>11</v>
      </c>
      <c r="EP28" s="1122" t="s">
        <v>11</v>
      </c>
      <c r="EQ28" s="1122" t="s">
        <v>11</v>
      </c>
      <c r="ER28" s="1122" t="s">
        <v>11</v>
      </c>
      <c r="ES28" s="1122" t="s">
        <v>11</v>
      </c>
      <c r="ET28" s="1122" t="s">
        <v>11</v>
      </c>
      <c r="EU28" s="1122" t="s">
        <v>11</v>
      </c>
      <c r="EV28" s="1122" t="s">
        <v>11</v>
      </c>
      <c r="EW28" s="1122" t="s">
        <v>11</v>
      </c>
      <c r="EX28" s="1122" t="s">
        <v>11</v>
      </c>
      <c r="EY28" s="1122" t="s">
        <v>11</v>
      </c>
      <c r="EZ28" s="1122" t="s">
        <v>11</v>
      </c>
      <c r="FA28" s="1122" t="s">
        <v>11</v>
      </c>
      <c r="FB28" s="1122" t="s">
        <v>11</v>
      </c>
      <c r="FC28" s="1053"/>
      <c r="FD28" s="1053"/>
      <c r="FE28" s="1053"/>
      <c r="FF28" s="1053"/>
      <c r="FG28" s="1053"/>
      <c r="FH28" s="1053"/>
      <c r="FI28" s="1053"/>
      <c r="FJ28" s="1053"/>
      <c r="FK28" s="1053"/>
      <c r="FL28" s="1053"/>
      <c r="FM28" s="1053"/>
      <c r="FN28" s="1053"/>
      <c r="FO28" s="1053"/>
      <c r="FP28" s="1053"/>
      <c r="FQ28" s="1053"/>
      <c r="FR28" s="1053"/>
      <c r="FS28" s="1053"/>
      <c r="FT28" s="1053"/>
      <c r="FU28" s="1276"/>
      <c r="FV28" s="1276"/>
      <c r="FW28" s="1276"/>
      <c r="FX28" s="1276"/>
      <c r="FY28" s="1276"/>
      <c r="FZ28" s="1276"/>
      <c r="GA28" s="1276"/>
      <c r="GB28" s="1276"/>
      <c r="GC28" s="1276"/>
      <c r="GD28" s="1276"/>
      <c r="GE28" s="1276"/>
      <c r="GF28" s="1276"/>
      <c r="GG28" s="1276"/>
      <c r="GH28" s="1276"/>
      <c r="GI28" s="1276"/>
      <c r="GJ28" s="1276"/>
      <c r="GK28" s="1276"/>
      <c r="GL28" s="1276"/>
      <c r="GM28" s="1276"/>
      <c r="GN28" s="1276"/>
      <c r="GO28" s="1276"/>
      <c r="GP28" s="1276"/>
      <c r="GQ28" s="1276"/>
      <c r="GR28" s="1276"/>
      <c r="GS28" s="1276"/>
      <c r="GT28" s="1276"/>
      <c r="GU28" s="1276"/>
      <c r="GV28" s="1276"/>
      <c r="GW28" s="1276"/>
      <c r="GX28" s="1276"/>
      <c r="GY28" s="1276"/>
      <c r="GZ28" s="1276"/>
      <c r="HA28" s="1276"/>
      <c r="HB28" s="1276"/>
      <c r="HC28" s="1276"/>
      <c r="HD28" s="1276"/>
      <c r="HE28" s="1276"/>
      <c r="HF28" s="1276"/>
      <c r="HG28" s="1276"/>
      <c r="HH28" s="1276"/>
      <c r="HI28" s="1276"/>
      <c r="HJ28" s="1276"/>
      <c r="HK28" s="1276"/>
      <c r="HL28" s="1276"/>
      <c r="HM28" s="1276"/>
    </row>
    <row r="29" spans="1:221">
      <c r="A29" s="1157" t="s">
        <v>3987</v>
      </c>
      <c r="B29" s="599" t="s">
        <v>3997</v>
      </c>
      <c r="C29" s="1158" t="s">
        <v>4007</v>
      </c>
      <c r="D29" s="1276">
        <f t="shared" si="0"/>
        <v>18</v>
      </c>
      <c r="E29" s="1122">
        <v>18</v>
      </c>
      <c r="F29" s="1122">
        <v>7</v>
      </c>
      <c r="G29" s="1122">
        <v>3</v>
      </c>
      <c r="H29" s="1122">
        <v>3</v>
      </c>
      <c r="I29" s="1122" t="s">
        <v>11</v>
      </c>
      <c r="J29" s="1122">
        <v>1</v>
      </c>
      <c r="K29" s="1122">
        <v>1</v>
      </c>
      <c r="L29" s="1122">
        <v>2</v>
      </c>
      <c r="M29" s="1122">
        <v>1</v>
      </c>
      <c r="N29" s="1122">
        <v>18</v>
      </c>
      <c r="O29" s="1122">
        <v>7</v>
      </c>
      <c r="P29" s="1122">
        <v>3</v>
      </c>
      <c r="Q29" s="1122">
        <v>3</v>
      </c>
      <c r="R29" s="1122" t="s">
        <v>11</v>
      </c>
      <c r="S29" s="1122">
        <v>1</v>
      </c>
      <c r="T29" s="1122">
        <v>1</v>
      </c>
      <c r="U29" s="1122">
        <v>2</v>
      </c>
      <c r="V29" s="1122">
        <v>1</v>
      </c>
      <c r="W29" s="1122">
        <v>18</v>
      </c>
      <c r="X29" s="1122">
        <v>7</v>
      </c>
      <c r="Y29" s="1122">
        <v>3</v>
      </c>
      <c r="Z29" s="1122">
        <v>3</v>
      </c>
      <c r="AA29" s="1122" t="s">
        <v>11</v>
      </c>
      <c r="AB29" s="1122">
        <v>1</v>
      </c>
      <c r="AC29" s="1122">
        <v>1</v>
      </c>
      <c r="AD29" s="1122">
        <v>2</v>
      </c>
      <c r="AE29" s="1122">
        <v>1</v>
      </c>
      <c r="AF29" s="1122">
        <v>18</v>
      </c>
      <c r="AG29" s="1122">
        <v>7</v>
      </c>
      <c r="AH29" s="1122">
        <v>3</v>
      </c>
      <c r="AI29" s="1122">
        <v>3</v>
      </c>
      <c r="AJ29" s="1122" t="s">
        <v>11</v>
      </c>
      <c r="AK29" s="1122">
        <v>1</v>
      </c>
      <c r="AL29" s="1122">
        <v>1</v>
      </c>
      <c r="AM29" s="1122">
        <v>2</v>
      </c>
      <c r="AN29" s="1122">
        <v>1</v>
      </c>
      <c r="AO29" s="1122">
        <v>18</v>
      </c>
      <c r="AP29" s="1122">
        <v>7</v>
      </c>
      <c r="AQ29" s="1122">
        <v>3</v>
      </c>
      <c r="AR29" s="1122">
        <v>3</v>
      </c>
      <c r="AS29" s="1122" t="s">
        <v>11</v>
      </c>
      <c r="AT29" s="1122">
        <v>1</v>
      </c>
      <c r="AU29" s="1122">
        <v>1</v>
      </c>
      <c r="AV29" s="1122">
        <v>2</v>
      </c>
      <c r="AW29" s="1122">
        <v>1</v>
      </c>
      <c r="AX29" s="1122">
        <v>18</v>
      </c>
      <c r="AY29" s="1122">
        <v>7</v>
      </c>
      <c r="AZ29" s="1122">
        <v>3</v>
      </c>
      <c r="BA29" s="1122">
        <v>3</v>
      </c>
      <c r="BB29" s="1053" t="s">
        <v>11</v>
      </c>
      <c r="BC29" s="1122">
        <v>1</v>
      </c>
      <c r="BD29" s="1122">
        <v>1</v>
      </c>
      <c r="BE29" s="1122">
        <v>2</v>
      </c>
      <c r="BF29" s="1122">
        <v>1</v>
      </c>
      <c r="BG29" s="1122">
        <v>18</v>
      </c>
      <c r="BH29" s="1122">
        <v>7</v>
      </c>
      <c r="BI29" s="1122">
        <v>3</v>
      </c>
      <c r="BJ29" s="1122">
        <v>3</v>
      </c>
      <c r="BK29" s="1053" t="s">
        <v>11</v>
      </c>
      <c r="BL29" s="1122">
        <v>1</v>
      </c>
      <c r="BM29" s="1122">
        <v>1</v>
      </c>
      <c r="BN29" s="1122">
        <v>2</v>
      </c>
      <c r="BO29" s="1122">
        <v>1</v>
      </c>
      <c r="BP29" s="1275">
        <v>18</v>
      </c>
      <c r="BQ29" s="1275">
        <v>7</v>
      </c>
      <c r="BR29" s="1275">
        <v>3</v>
      </c>
      <c r="BS29" s="1275">
        <v>3</v>
      </c>
      <c r="BT29" s="1276" t="s">
        <v>11</v>
      </c>
      <c r="BU29" s="1275">
        <v>1</v>
      </c>
      <c r="BV29" s="1275">
        <v>1</v>
      </c>
      <c r="BW29" s="1275">
        <v>2</v>
      </c>
      <c r="BX29" s="1275">
        <v>1</v>
      </c>
      <c r="BY29" s="1275">
        <v>18</v>
      </c>
      <c r="BZ29" s="1275">
        <v>7</v>
      </c>
      <c r="CA29" s="1275">
        <v>3</v>
      </c>
      <c r="CB29" s="1275">
        <v>3</v>
      </c>
      <c r="CC29" s="1276" t="s">
        <v>11</v>
      </c>
      <c r="CD29" s="1275">
        <v>1</v>
      </c>
      <c r="CE29" s="1275">
        <v>1</v>
      </c>
      <c r="CF29" s="1275">
        <v>2</v>
      </c>
      <c r="CG29" s="1275">
        <v>1</v>
      </c>
      <c r="CH29" s="1275">
        <v>18</v>
      </c>
      <c r="CI29" s="1275">
        <v>7</v>
      </c>
      <c r="CJ29" s="1275">
        <v>3</v>
      </c>
      <c r="CK29" s="1275">
        <v>3</v>
      </c>
      <c r="CL29" s="1276" t="s">
        <v>11</v>
      </c>
      <c r="CM29" s="1275">
        <v>1</v>
      </c>
      <c r="CN29" s="1275">
        <v>1</v>
      </c>
      <c r="CO29" s="1275">
        <v>2</v>
      </c>
      <c r="CP29" s="1275">
        <v>1</v>
      </c>
      <c r="CQ29" s="1275">
        <v>18</v>
      </c>
      <c r="CR29" s="1275">
        <v>7</v>
      </c>
      <c r="CS29" s="1275">
        <v>3</v>
      </c>
      <c r="CT29" s="1275">
        <v>3</v>
      </c>
      <c r="CU29" s="1276" t="s">
        <v>11</v>
      </c>
      <c r="CV29" s="1275">
        <v>1</v>
      </c>
      <c r="CW29" s="1275">
        <v>1</v>
      </c>
      <c r="CX29" s="1275">
        <v>2</v>
      </c>
      <c r="CY29" s="1275">
        <v>1</v>
      </c>
      <c r="CZ29" s="1275">
        <v>18</v>
      </c>
      <c r="DA29" s="1275">
        <v>7</v>
      </c>
      <c r="DB29" s="1275">
        <v>3</v>
      </c>
      <c r="DC29" s="1275">
        <v>3</v>
      </c>
      <c r="DD29" s="1276" t="s">
        <v>11</v>
      </c>
      <c r="DE29" s="1275">
        <v>1</v>
      </c>
      <c r="DF29" s="1275">
        <v>1</v>
      </c>
      <c r="DG29" s="1275">
        <v>2</v>
      </c>
      <c r="DH29" s="1275">
        <v>1</v>
      </c>
      <c r="DI29" s="1276"/>
      <c r="DJ29" s="1122">
        <v>18</v>
      </c>
      <c r="DK29" s="1122">
        <v>7</v>
      </c>
      <c r="DL29" s="1122">
        <v>3</v>
      </c>
      <c r="DM29" s="1122">
        <v>3</v>
      </c>
      <c r="DN29" s="1122" t="s">
        <v>11</v>
      </c>
      <c r="DO29" s="1122">
        <v>1</v>
      </c>
      <c r="DP29" s="1122">
        <v>1</v>
      </c>
      <c r="DQ29" s="1122">
        <v>2</v>
      </c>
      <c r="DR29" s="1122">
        <v>1</v>
      </c>
      <c r="DS29" s="1122">
        <v>18</v>
      </c>
      <c r="DT29" s="1122">
        <v>7</v>
      </c>
      <c r="DU29" s="1122">
        <v>3</v>
      </c>
      <c r="DV29" s="1122">
        <v>3</v>
      </c>
      <c r="DW29" s="1122" t="s">
        <v>11</v>
      </c>
      <c r="DX29" s="1122">
        <v>1</v>
      </c>
      <c r="DY29" s="1122">
        <v>1</v>
      </c>
      <c r="DZ29" s="1122">
        <v>2</v>
      </c>
      <c r="EA29" s="1122">
        <v>1</v>
      </c>
      <c r="EB29" s="1122">
        <v>18</v>
      </c>
      <c r="EC29" s="1122">
        <v>7</v>
      </c>
      <c r="ED29" s="1122">
        <v>3</v>
      </c>
      <c r="EE29" s="1122">
        <v>3</v>
      </c>
      <c r="EF29" s="1122" t="s">
        <v>11</v>
      </c>
      <c r="EG29" s="1122">
        <v>1</v>
      </c>
      <c r="EH29" s="1122">
        <v>1</v>
      </c>
      <c r="EI29" s="1122">
        <v>2</v>
      </c>
      <c r="EJ29" s="1122">
        <v>1</v>
      </c>
      <c r="EK29" s="1122">
        <v>18</v>
      </c>
      <c r="EL29" s="1122">
        <v>7</v>
      </c>
      <c r="EM29" s="1122">
        <v>3</v>
      </c>
      <c r="EN29" s="1122">
        <v>3</v>
      </c>
      <c r="EO29" s="1122" t="s">
        <v>11</v>
      </c>
      <c r="EP29" s="1122">
        <v>1</v>
      </c>
      <c r="EQ29" s="1122">
        <v>1</v>
      </c>
      <c r="ER29" s="1122">
        <v>2</v>
      </c>
      <c r="ES29" s="1122">
        <v>1</v>
      </c>
      <c r="ET29" s="1122">
        <v>18</v>
      </c>
      <c r="EU29" s="1122">
        <v>7</v>
      </c>
      <c r="EV29" s="1122">
        <v>3</v>
      </c>
      <c r="EW29" s="1122">
        <v>3</v>
      </c>
      <c r="EX29" s="1122" t="s">
        <v>11</v>
      </c>
      <c r="EY29" s="1122">
        <v>1</v>
      </c>
      <c r="EZ29" s="1122">
        <v>1</v>
      </c>
      <c r="FA29" s="1122">
        <v>2</v>
      </c>
      <c r="FB29" s="1122">
        <v>1</v>
      </c>
      <c r="FC29" s="1122"/>
      <c r="FD29" s="1122"/>
      <c r="FE29" s="1122"/>
      <c r="FF29" s="1122"/>
      <c r="FG29" s="1053"/>
      <c r="FH29" s="1122"/>
      <c r="FI29" s="1122"/>
      <c r="FJ29" s="1122"/>
      <c r="FK29" s="1122"/>
      <c r="FL29" s="1122"/>
      <c r="FM29" s="1122"/>
      <c r="FN29" s="1122"/>
      <c r="FO29" s="1122"/>
      <c r="FP29" s="1053"/>
      <c r="FQ29" s="1122"/>
      <c r="FR29" s="1122"/>
      <c r="FS29" s="1122"/>
      <c r="FT29" s="1122"/>
      <c r="FU29" s="1275"/>
      <c r="FV29" s="1275"/>
      <c r="FW29" s="1275"/>
      <c r="FX29" s="1275"/>
      <c r="FY29" s="1276"/>
      <c r="FZ29" s="1275"/>
      <c r="GA29" s="1275"/>
      <c r="GB29" s="1275"/>
      <c r="GC29" s="1275"/>
      <c r="GD29" s="1275"/>
      <c r="GE29" s="1275"/>
      <c r="GF29" s="1275"/>
      <c r="GG29" s="1275"/>
      <c r="GH29" s="1276"/>
      <c r="GI29" s="1275"/>
      <c r="GJ29" s="1275"/>
      <c r="GK29" s="1275"/>
      <c r="GL29" s="1275"/>
      <c r="GM29" s="1275"/>
      <c r="GN29" s="1275"/>
      <c r="GO29" s="1275"/>
      <c r="GP29" s="1275"/>
      <c r="GQ29" s="1276"/>
      <c r="GR29" s="1275"/>
      <c r="GS29" s="1275"/>
      <c r="GT29" s="1275"/>
      <c r="GU29" s="1275"/>
      <c r="GV29" s="1275"/>
      <c r="GW29" s="1275"/>
      <c r="GX29" s="1275"/>
      <c r="GY29" s="1275"/>
      <c r="GZ29" s="1276"/>
      <c r="HA29" s="1275"/>
      <c r="HB29" s="1275"/>
      <c r="HC29" s="1275"/>
      <c r="HD29" s="1275"/>
      <c r="HE29" s="1275"/>
      <c r="HF29" s="1275"/>
      <c r="HG29" s="1275"/>
      <c r="HH29" s="1275"/>
      <c r="HI29" s="1276"/>
      <c r="HJ29" s="1275"/>
      <c r="HK29" s="1275"/>
      <c r="HL29" s="1275"/>
      <c r="HM29" s="1275"/>
    </row>
    <row r="30" spans="1:221">
      <c r="A30" s="1157" t="s">
        <v>3988</v>
      </c>
      <c r="B30" s="599" t="s">
        <v>3998</v>
      </c>
      <c r="C30" s="1158" t="s">
        <v>4008</v>
      </c>
      <c r="D30" s="1276">
        <f t="shared" si="0"/>
        <v>13</v>
      </c>
      <c r="E30" s="1122">
        <v>13</v>
      </c>
      <c r="F30" s="1122">
        <v>6</v>
      </c>
      <c r="G30" s="1122">
        <v>1</v>
      </c>
      <c r="H30" s="1122">
        <v>2</v>
      </c>
      <c r="I30" s="1122" t="s">
        <v>11</v>
      </c>
      <c r="J30" s="1122">
        <v>1</v>
      </c>
      <c r="K30" s="1122">
        <v>1</v>
      </c>
      <c r="L30" s="1122">
        <v>1</v>
      </c>
      <c r="M30" s="1122">
        <v>1</v>
      </c>
      <c r="N30" s="1122">
        <v>13</v>
      </c>
      <c r="O30" s="1122">
        <v>6</v>
      </c>
      <c r="P30" s="1122">
        <v>1</v>
      </c>
      <c r="Q30" s="1122">
        <v>2</v>
      </c>
      <c r="R30" s="1122" t="s">
        <v>11</v>
      </c>
      <c r="S30" s="1122">
        <v>1</v>
      </c>
      <c r="T30" s="1122">
        <v>1</v>
      </c>
      <c r="U30" s="1122">
        <v>1</v>
      </c>
      <c r="V30" s="1122">
        <v>1</v>
      </c>
      <c r="W30" s="1122">
        <v>13</v>
      </c>
      <c r="X30" s="1122">
        <v>6</v>
      </c>
      <c r="Y30" s="1122">
        <v>1</v>
      </c>
      <c r="Z30" s="1122">
        <v>2</v>
      </c>
      <c r="AA30" s="1122" t="s">
        <v>11</v>
      </c>
      <c r="AB30" s="1122">
        <v>1</v>
      </c>
      <c r="AC30" s="1122">
        <v>1</v>
      </c>
      <c r="AD30" s="1122">
        <v>1</v>
      </c>
      <c r="AE30" s="1122">
        <v>1</v>
      </c>
      <c r="AF30" s="1122">
        <v>13</v>
      </c>
      <c r="AG30" s="1122">
        <v>6</v>
      </c>
      <c r="AH30" s="1122">
        <v>1</v>
      </c>
      <c r="AI30" s="1122">
        <v>2</v>
      </c>
      <c r="AJ30" s="1122" t="s">
        <v>11</v>
      </c>
      <c r="AK30" s="1122">
        <v>1</v>
      </c>
      <c r="AL30" s="1122">
        <v>1</v>
      </c>
      <c r="AM30" s="1122">
        <v>1</v>
      </c>
      <c r="AN30" s="1122">
        <v>1</v>
      </c>
      <c r="AO30" s="1122">
        <v>13</v>
      </c>
      <c r="AP30" s="1122">
        <v>6</v>
      </c>
      <c r="AQ30" s="1122">
        <v>1</v>
      </c>
      <c r="AR30" s="1122">
        <v>2</v>
      </c>
      <c r="AS30" s="1122" t="s">
        <v>11</v>
      </c>
      <c r="AT30" s="1122">
        <v>1</v>
      </c>
      <c r="AU30" s="1122">
        <v>1</v>
      </c>
      <c r="AV30" s="1122">
        <v>1</v>
      </c>
      <c r="AW30" s="1122">
        <v>1</v>
      </c>
      <c r="AX30" s="1122">
        <v>13</v>
      </c>
      <c r="AY30" s="1122">
        <v>6</v>
      </c>
      <c r="AZ30" s="1122">
        <v>1</v>
      </c>
      <c r="BA30" s="1122">
        <v>2</v>
      </c>
      <c r="BB30" s="1053" t="s">
        <v>11</v>
      </c>
      <c r="BC30" s="1122">
        <v>1</v>
      </c>
      <c r="BD30" s="1122">
        <v>1</v>
      </c>
      <c r="BE30" s="1122">
        <v>1</v>
      </c>
      <c r="BF30" s="1122">
        <v>1</v>
      </c>
      <c r="BG30" s="1122">
        <v>13</v>
      </c>
      <c r="BH30" s="1122">
        <v>6</v>
      </c>
      <c r="BI30" s="1122">
        <v>1</v>
      </c>
      <c r="BJ30" s="1122">
        <v>2</v>
      </c>
      <c r="BK30" s="1053" t="s">
        <v>11</v>
      </c>
      <c r="BL30" s="1122">
        <v>1</v>
      </c>
      <c r="BM30" s="1122">
        <v>1</v>
      </c>
      <c r="BN30" s="1122">
        <v>1</v>
      </c>
      <c r="BO30" s="1122">
        <v>1</v>
      </c>
      <c r="BP30" s="1275">
        <v>13</v>
      </c>
      <c r="BQ30" s="1275">
        <v>6</v>
      </c>
      <c r="BR30" s="1275">
        <v>1</v>
      </c>
      <c r="BS30" s="1275">
        <v>2</v>
      </c>
      <c r="BT30" s="1276" t="s">
        <v>11</v>
      </c>
      <c r="BU30" s="1275">
        <v>1</v>
      </c>
      <c r="BV30" s="1275">
        <v>1</v>
      </c>
      <c r="BW30" s="1275">
        <v>1</v>
      </c>
      <c r="BX30" s="1275">
        <v>1</v>
      </c>
      <c r="BY30" s="1275">
        <v>13</v>
      </c>
      <c r="BZ30" s="1275">
        <v>6</v>
      </c>
      <c r="CA30" s="1275">
        <v>1</v>
      </c>
      <c r="CB30" s="1275">
        <v>2</v>
      </c>
      <c r="CC30" s="1276" t="s">
        <v>11</v>
      </c>
      <c r="CD30" s="1275">
        <v>1</v>
      </c>
      <c r="CE30" s="1275">
        <v>1</v>
      </c>
      <c r="CF30" s="1275">
        <v>1</v>
      </c>
      <c r="CG30" s="1275">
        <v>1</v>
      </c>
      <c r="CH30" s="1275">
        <v>13</v>
      </c>
      <c r="CI30" s="1275">
        <v>6</v>
      </c>
      <c r="CJ30" s="1275">
        <v>1</v>
      </c>
      <c r="CK30" s="1275">
        <v>2</v>
      </c>
      <c r="CL30" s="1276" t="s">
        <v>11</v>
      </c>
      <c r="CM30" s="1275">
        <v>1</v>
      </c>
      <c r="CN30" s="1275">
        <v>1</v>
      </c>
      <c r="CO30" s="1275">
        <v>1</v>
      </c>
      <c r="CP30" s="1275">
        <v>1</v>
      </c>
      <c r="CQ30" s="1275">
        <v>13</v>
      </c>
      <c r="CR30" s="1275">
        <v>6</v>
      </c>
      <c r="CS30" s="1275">
        <v>1</v>
      </c>
      <c r="CT30" s="1275">
        <v>2</v>
      </c>
      <c r="CU30" s="1276" t="s">
        <v>11</v>
      </c>
      <c r="CV30" s="1275">
        <v>1</v>
      </c>
      <c r="CW30" s="1275">
        <v>1</v>
      </c>
      <c r="CX30" s="1275">
        <v>1</v>
      </c>
      <c r="CY30" s="1275">
        <v>1</v>
      </c>
      <c r="CZ30" s="1275">
        <v>13</v>
      </c>
      <c r="DA30" s="1275">
        <v>6</v>
      </c>
      <c r="DB30" s="1275">
        <v>1</v>
      </c>
      <c r="DC30" s="1275">
        <v>2</v>
      </c>
      <c r="DD30" s="1276" t="s">
        <v>11</v>
      </c>
      <c r="DE30" s="1275">
        <v>1</v>
      </c>
      <c r="DF30" s="1275">
        <v>1</v>
      </c>
      <c r="DG30" s="1275">
        <v>1</v>
      </c>
      <c r="DH30" s="1275">
        <v>1</v>
      </c>
      <c r="DI30" s="1276"/>
      <c r="DJ30" s="1122">
        <v>13</v>
      </c>
      <c r="DK30" s="1122">
        <v>6</v>
      </c>
      <c r="DL30" s="1122">
        <v>1</v>
      </c>
      <c r="DM30" s="1122">
        <v>2</v>
      </c>
      <c r="DN30" s="1122" t="s">
        <v>11</v>
      </c>
      <c r="DO30" s="1122">
        <v>1</v>
      </c>
      <c r="DP30" s="1122">
        <v>1</v>
      </c>
      <c r="DQ30" s="1122">
        <v>1</v>
      </c>
      <c r="DR30" s="1122">
        <v>1</v>
      </c>
      <c r="DS30" s="1122">
        <v>13</v>
      </c>
      <c r="DT30" s="1122">
        <v>6</v>
      </c>
      <c r="DU30" s="1122">
        <v>1</v>
      </c>
      <c r="DV30" s="1122">
        <v>2</v>
      </c>
      <c r="DW30" s="1122" t="s">
        <v>11</v>
      </c>
      <c r="DX30" s="1122">
        <v>1</v>
      </c>
      <c r="DY30" s="1122">
        <v>1</v>
      </c>
      <c r="DZ30" s="1122">
        <v>1</v>
      </c>
      <c r="EA30" s="1122">
        <v>1</v>
      </c>
      <c r="EB30" s="1122">
        <v>13</v>
      </c>
      <c r="EC30" s="1122">
        <v>6</v>
      </c>
      <c r="ED30" s="1122">
        <v>1</v>
      </c>
      <c r="EE30" s="1122">
        <v>2</v>
      </c>
      <c r="EF30" s="1122" t="s">
        <v>11</v>
      </c>
      <c r="EG30" s="1122">
        <v>1</v>
      </c>
      <c r="EH30" s="1122">
        <v>1</v>
      </c>
      <c r="EI30" s="1122">
        <v>1</v>
      </c>
      <c r="EJ30" s="1122">
        <v>1</v>
      </c>
      <c r="EK30" s="1122">
        <v>13</v>
      </c>
      <c r="EL30" s="1122">
        <v>6</v>
      </c>
      <c r="EM30" s="1122">
        <v>1</v>
      </c>
      <c r="EN30" s="1122">
        <v>2</v>
      </c>
      <c r="EO30" s="1122" t="s">
        <v>11</v>
      </c>
      <c r="EP30" s="1122">
        <v>1</v>
      </c>
      <c r="EQ30" s="1122">
        <v>1</v>
      </c>
      <c r="ER30" s="1122">
        <v>1</v>
      </c>
      <c r="ES30" s="1122">
        <v>1</v>
      </c>
      <c r="ET30" s="1122">
        <v>13</v>
      </c>
      <c r="EU30" s="1122">
        <v>6</v>
      </c>
      <c r="EV30" s="1122">
        <v>1</v>
      </c>
      <c r="EW30" s="1122">
        <v>2</v>
      </c>
      <c r="EX30" s="1122" t="s">
        <v>11</v>
      </c>
      <c r="EY30" s="1122">
        <v>1</v>
      </c>
      <c r="EZ30" s="1122">
        <v>1</v>
      </c>
      <c r="FA30" s="1122">
        <v>1</v>
      </c>
      <c r="FB30" s="1122">
        <v>1</v>
      </c>
      <c r="FC30" s="1122"/>
      <c r="FD30" s="1122"/>
      <c r="FE30" s="1122"/>
      <c r="FF30" s="1122"/>
      <c r="FG30" s="1053"/>
      <c r="FH30" s="1122"/>
      <c r="FI30" s="1122"/>
      <c r="FJ30" s="1122"/>
      <c r="FK30" s="1122"/>
      <c r="FL30" s="1122"/>
      <c r="FM30" s="1122"/>
      <c r="FN30" s="1122"/>
      <c r="FO30" s="1122"/>
      <c r="FP30" s="1053"/>
      <c r="FQ30" s="1122"/>
      <c r="FR30" s="1122"/>
      <c r="FS30" s="1122"/>
      <c r="FT30" s="1122"/>
      <c r="FU30" s="1275"/>
      <c r="FV30" s="1275"/>
      <c r="FW30" s="1275"/>
      <c r="FX30" s="1275"/>
      <c r="FY30" s="1276"/>
      <c r="FZ30" s="1275"/>
      <c r="GA30" s="1275"/>
      <c r="GB30" s="1275"/>
      <c r="GC30" s="1275"/>
      <c r="GD30" s="1275"/>
      <c r="GE30" s="1275"/>
      <c r="GF30" s="1275"/>
      <c r="GG30" s="1275"/>
      <c r="GH30" s="1276"/>
      <c r="GI30" s="1275"/>
      <c r="GJ30" s="1275"/>
      <c r="GK30" s="1275"/>
      <c r="GL30" s="1275"/>
      <c r="GM30" s="1275"/>
      <c r="GN30" s="1275"/>
      <c r="GO30" s="1275"/>
      <c r="GP30" s="1275"/>
      <c r="GQ30" s="1276"/>
      <c r="GR30" s="1275"/>
      <c r="GS30" s="1275"/>
      <c r="GT30" s="1275"/>
      <c r="GU30" s="1275"/>
      <c r="GV30" s="1275"/>
      <c r="GW30" s="1275"/>
      <c r="GX30" s="1275"/>
      <c r="GY30" s="1275"/>
      <c r="GZ30" s="1276"/>
      <c r="HA30" s="1275"/>
      <c r="HB30" s="1275"/>
      <c r="HC30" s="1275"/>
      <c r="HD30" s="1275"/>
      <c r="HE30" s="1275"/>
      <c r="HF30" s="1275"/>
      <c r="HG30" s="1275"/>
      <c r="HH30" s="1275"/>
      <c r="HI30" s="1276"/>
      <c r="HJ30" s="1275"/>
      <c r="HK30" s="1275"/>
      <c r="HL30" s="1275"/>
      <c r="HM30" s="1275"/>
    </row>
    <row r="31" spans="1:221">
      <c r="A31" s="1157" t="s">
        <v>1577</v>
      </c>
      <c r="B31" s="599" t="s">
        <v>218</v>
      </c>
      <c r="C31" s="1158" t="s">
        <v>3456</v>
      </c>
      <c r="D31" s="1276">
        <f t="shared" si="0"/>
        <v>51</v>
      </c>
      <c r="E31" s="1122">
        <v>51</v>
      </c>
      <c r="F31" s="1122">
        <v>3</v>
      </c>
      <c r="G31" s="1122">
        <v>8</v>
      </c>
      <c r="H31" s="1122">
        <v>7</v>
      </c>
      <c r="I31" s="1122">
        <v>5</v>
      </c>
      <c r="J31" s="1122">
        <v>4</v>
      </c>
      <c r="K31" s="1122">
        <v>10</v>
      </c>
      <c r="L31" s="1122">
        <v>9</v>
      </c>
      <c r="M31" s="1122">
        <v>5</v>
      </c>
      <c r="N31" s="1122">
        <v>51</v>
      </c>
      <c r="O31" s="1122">
        <v>3</v>
      </c>
      <c r="P31" s="1122">
        <v>8</v>
      </c>
      <c r="Q31" s="1122">
        <v>7</v>
      </c>
      <c r="R31" s="1122">
        <v>5</v>
      </c>
      <c r="S31" s="1122">
        <v>4</v>
      </c>
      <c r="T31" s="1122">
        <v>10</v>
      </c>
      <c r="U31" s="1122">
        <v>9</v>
      </c>
      <c r="V31" s="1122">
        <v>5</v>
      </c>
      <c r="W31" s="1122">
        <v>51</v>
      </c>
      <c r="X31" s="1122">
        <v>3</v>
      </c>
      <c r="Y31" s="1122">
        <v>8</v>
      </c>
      <c r="Z31" s="1122">
        <v>7</v>
      </c>
      <c r="AA31" s="1122">
        <v>5</v>
      </c>
      <c r="AB31" s="1122">
        <v>4</v>
      </c>
      <c r="AC31" s="1122">
        <v>10</v>
      </c>
      <c r="AD31" s="1122">
        <v>9</v>
      </c>
      <c r="AE31" s="1122">
        <v>5</v>
      </c>
      <c r="AF31" s="1122">
        <v>51</v>
      </c>
      <c r="AG31" s="1122">
        <v>3</v>
      </c>
      <c r="AH31" s="1122">
        <v>8</v>
      </c>
      <c r="AI31" s="1122">
        <v>7</v>
      </c>
      <c r="AJ31" s="1122">
        <v>5</v>
      </c>
      <c r="AK31" s="1122">
        <v>4</v>
      </c>
      <c r="AL31" s="1122">
        <v>10</v>
      </c>
      <c r="AM31" s="1122">
        <v>9</v>
      </c>
      <c r="AN31" s="1122">
        <v>5</v>
      </c>
      <c r="AO31" s="1122">
        <v>51</v>
      </c>
      <c r="AP31" s="1122">
        <v>3</v>
      </c>
      <c r="AQ31" s="1122">
        <v>8</v>
      </c>
      <c r="AR31" s="1122">
        <v>7</v>
      </c>
      <c r="AS31" s="1122">
        <v>5</v>
      </c>
      <c r="AT31" s="1122">
        <v>4</v>
      </c>
      <c r="AU31" s="1122">
        <v>10</v>
      </c>
      <c r="AV31" s="1122">
        <v>9</v>
      </c>
      <c r="AW31" s="1122">
        <v>5</v>
      </c>
      <c r="AX31" s="1122">
        <v>51</v>
      </c>
      <c r="AY31" s="1122">
        <v>3</v>
      </c>
      <c r="AZ31" s="1122">
        <v>8</v>
      </c>
      <c r="BA31" s="1122">
        <v>7</v>
      </c>
      <c r="BB31" s="1122">
        <v>5</v>
      </c>
      <c r="BC31" s="1122">
        <v>4</v>
      </c>
      <c r="BD31" s="1122">
        <v>10</v>
      </c>
      <c r="BE31" s="1122">
        <v>9</v>
      </c>
      <c r="BF31" s="1122">
        <v>5</v>
      </c>
      <c r="BG31" s="1122">
        <v>51</v>
      </c>
      <c r="BH31" s="1122">
        <v>3</v>
      </c>
      <c r="BI31" s="1122">
        <v>8</v>
      </c>
      <c r="BJ31" s="1122">
        <v>7</v>
      </c>
      <c r="BK31" s="1122">
        <v>5</v>
      </c>
      <c r="BL31" s="1122">
        <v>4</v>
      </c>
      <c r="BM31" s="1122">
        <v>10</v>
      </c>
      <c r="BN31" s="1122">
        <v>9</v>
      </c>
      <c r="BO31" s="1122">
        <v>5</v>
      </c>
      <c r="BP31" s="1275">
        <v>51</v>
      </c>
      <c r="BQ31" s="1275">
        <v>3</v>
      </c>
      <c r="BR31" s="1275">
        <v>8</v>
      </c>
      <c r="BS31" s="1275">
        <v>7</v>
      </c>
      <c r="BT31" s="1275">
        <v>5</v>
      </c>
      <c r="BU31" s="1275">
        <v>4</v>
      </c>
      <c r="BV31" s="1275">
        <v>10</v>
      </c>
      <c r="BW31" s="1275">
        <v>9</v>
      </c>
      <c r="BX31" s="1275">
        <v>5</v>
      </c>
      <c r="BY31" s="1275">
        <v>51</v>
      </c>
      <c r="BZ31" s="1275">
        <v>3</v>
      </c>
      <c r="CA31" s="1275">
        <v>8</v>
      </c>
      <c r="CB31" s="1275">
        <v>7</v>
      </c>
      <c r="CC31" s="1275">
        <v>5</v>
      </c>
      <c r="CD31" s="1275">
        <v>4</v>
      </c>
      <c r="CE31" s="1275">
        <v>10</v>
      </c>
      <c r="CF31" s="1275">
        <v>9</v>
      </c>
      <c r="CG31" s="1275">
        <v>5</v>
      </c>
      <c r="CH31" s="1275">
        <v>51</v>
      </c>
      <c r="CI31" s="1275">
        <v>3</v>
      </c>
      <c r="CJ31" s="1275">
        <v>8</v>
      </c>
      <c r="CK31" s="1275">
        <v>7</v>
      </c>
      <c r="CL31" s="1275">
        <v>5</v>
      </c>
      <c r="CM31" s="1275">
        <v>4</v>
      </c>
      <c r="CN31" s="1275">
        <v>10</v>
      </c>
      <c r="CO31" s="1275">
        <v>9</v>
      </c>
      <c r="CP31" s="1275">
        <v>5</v>
      </c>
      <c r="CQ31" s="1275">
        <v>51</v>
      </c>
      <c r="CR31" s="1275">
        <v>3</v>
      </c>
      <c r="CS31" s="1275">
        <v>8</v>
      </c>
      <c r="CT31" s="1275">
        <v>7</v>
      </c>
      <c r="CU31" s="1275">
        <v>5</v>
      </c>
      <c r="CV31" s="1275">
        <v>4</v>
      </c>
      <c r="CW31" s="1275">
        <v>10</v>
      </c>
      <c r="CX31" s="1275">
        <v>9</v>
      </c>
      <c r="CY31" s="1275">
        <v>5</v>
      </c>
      <c r="CZ31" s="1275">
        <v>51</v>
      </c>
      <c r="DA31" s="1275">
        <v>3</v>
      </c>
      <c r="DB31" s="1275">
        <v>8</v>
      </c>
      <c r="DC31" s="1275">
        <v>7</v>
      </c>
      <c r="DD31" s="1275">
        <v>5</v>
      </c>
      <c r="DE31" s="1275">
        <v>4</v>
      </c>
      <c r="DF31" s="1275">
        <v>10</v>
      </c>
      <c r="DG31" s="1275">
        <v>9</v>
      </c>
      <c r="DH31" s="1275">
        <v>5</v>
      </c>
      <c r="DI31" s="1276"/>
      <c r="DJ31" s="1122">
        <v>51</v>
      </c>
      <c r="DK31" s="1122">
        <v>3</v>
      </c>
      <c r="DL31" s="1122">
        <v>8</v>
      </c>
      <c r="DM31" s="1122">
        <v>7</v>
      </c>
      <c r="DN31" s="1122">
        <v>5</v>
      </c>
      <c r="DO31" s="1122">
        <v>4</v>
      </c>
      <c r="DP31" s="1122">
        <v>10</v>
      </c>
      <c r="DQ31" s="1122">
        <v>9</v>
      </c>
      <c r="DR31" s="1122">
        <v>5</v>
      </c>
      <c r="DS31" s="1122">
        <v>51</v>
      </c>
      <c r="DT31" s="1122">
        <v>3</v>
      </c>
      <c r="DU31" s="1122">
        <v>8</v>
      </c>
      <c r="DV31" s="1122">
        <v>7</v>
      </c>
      <c r="DW31" s="1122">
        <v>5</v>
      </c>
      <c r="DX31" s="1122">
        <v>4</v>
      </c>
      <c r="DY31" s="1122">
        <v>10</v>
      </c>
      <c r="DZ31" s="1122">
        <v>9</v>
      </c>
      <c r="EA31" s="1122">
        <v>5</v>
      </c>
      <c r="EB31" s="1122">
        <v>51</v>
      </c>
      <c r="EC31" s="1122">
        <v>3</v>
      </c>
      <c r="ED31" s="1122">
        <v>8</v>
      </c>
      <c r="EE31" s="1122">
        <v>7</v>
      </c>
      <c r="EF31" s="1122">
        <v>5</v>
      </c>
      <c r="EG31" s="1122">
        <v>4</v>
      </c>
      <c r="EH31" s="1122">
        <v>10</v>
      </c>
      <c r="EI31" s="1122">
        <v>9</v>
      </c>
      <c r="EJ31" s="1122">
        <v>5</v>
      </c>
      <c r="EK31" s="1122">
        <v>51</v>
      </c>
      <c r="EL31" s="1122">
        <v>3</v>
      </c>
      <c r="EM31" s="1122">
        <v>8</v>
      </c>
      <c r="EN31" s="1122">
        <v>7</v>
      </c>
      <c r="EO31" s="1122">
        <v>5</v>
      </c>
      <c r="EP31" s="1122">
        <v>4</v>
      </c>
      <c r="EQ31" s="1122">
        <v>10</v>
      </c>
      <c r="ER31" s="1122">
        <v>9</v>
      </c>
      <c r="ES31" s="1122">
        <v>5</v>
      </c>
      <c r="ET31" s="1122">
        <v>51</v>
      </c>
      <c r="EU31" s="1122">
        <v>3</v>
      </c>
      <c r="EV31" s="1122">
        <v>8</v>
      </c>
      <c r="EW31" s="1122">
        <v>7</v>
      </c>
      <c r="EX31" s="1122">
        <v>5</v>
      </c>
      <c r="EY31" s="1122">
        <v>4</v>
      </c>
      <c r="EZ31" s="1122">
        <v>10</v>
      </c>
      <c r="FA31" s="1122">
        <v>9</v>
      </c>
      <c r="FB31" s="1122">
        <v>5</v>
      </c>
      <c r="FC31" s="1122"/>
      <c r="FD31" s="1122"/>
      <c r="FE31" s="1122"/>
      <c r="FF31" s="1122"/>
      <c r="FG31" s="1122"/>
      <c r="FH31" s="1122"/>
      <c r="FI31" s="1122"/>
      <c r="FJ31" s="1122"/>
      <c r="FK31" s="1122"/>
      <c r="FL31" s="1122"/>
      <c r="FM31" s="1122"/>
      <c r="FN31" s="1122"/>
      <c r="FO31" s="1122"/>
      <c r="FP31" s="1122"/>
      <c r="FQ31" s="1122"/>
      <c r="FR31" s="1122"/>
      <c r="FS31" s="1122"/>
      <c r="FT31" s="1122"/>
      <c r="FU31" s="1275"/>
      <c r="FV31" s="1275"/>
      <c r="FW31" s="1275"/>
      <c r="FX31" s="1275"/>
      <c r="FY31" s="1275"/>
      <c r="FZ31" s="1275"/>
      <c r="GA31" s="1275"/>
      <c r="GB31" s="1275"/>
      <c r="GC31" s="1275"/>
      <c r="GD31" s="1275"/>
      <c r="GE31" s="1275"/>
      <c r="GF31" s="1275"/>
      <c r="GG31" s="1275"/>
      <c r="GH31" s="1275"/>
      <c r="GI31" s="1275"/>
      <c r="GJ31" s="1275"/>
      <c r="GK31" s="1275"/>
      <c r="GL31" s="1275"/>
      <c r="GM31" s="1275"/>
      <c r="GN31" s="1275"/>
      <c r="GO31" s="1275"/>
      <c r="GP31" s="1275"/>
      <c r="GQ31" s="1275"/>
      <c r="GR31" s="1275"/>
      <c r="GS31" s="1275"/>
      <c r="GT31" s="1275"/>
      <c r="GU31" s="1275"/>
      <c r="GV31" s="1275"/>
      <c r="GW31" s="1275"/>
      <c r="GX31" s="1275"/>
      <c r="GY31" s="1275"/>
      <c r="GZ31" s="1275"/>
      <c r="HA31" s="1275"/>
      <c r="HB31" s="1275"/>
      <c r="HC31" s="1275"/>
      <c r="HD31" s="1275"/>
      <c r="HE31" s="1275"/>
      <c r="HF31" s="1275"/>
      <c r="HG31" s="1275"/>
      <c r="HH31" s="1275"/>
      <c r="HI31" s="1275"/>
      <c r="HJ31" s="1275"/>
      <c r="HK31" s="1275"/>
      <c r="HL31" s="1275"/>
      <c r="HM31" s="1275"/>
    </row>
    <row r="32" spans="1:221">
      <c r="A32" s="1157" t="s">
        <v>1571</v>
      </c>
      <c r="B32" s="599" t="s">
        <v>219</v>
      </c>
      <c r="C32" s="1158" t="s">
        <v>3453</v>
      </c>
      <c r="D32" s="1276">
        <f t="shared" si="0"/>
        <v>2</v>
      </c>
      <c r="E32" s="1122">
        <v>2</v>
      </c>
      <c r="F32" s="1122">
        <v>2</v>
      </c>
      <c r="G32" s="1122" t="s">
        <v>11</v>
      </c>
      <c r="H32" s="1122" t="s">
        <v>11</v>
      </c>
      <c r="I32" s="1122" t="s">
        <v>11</v>
      </c>
      <c r="J32" s="1122" t="s">
        <v>11</v>
      </c>
      <c r="K32" s="1122" t="s">
        <v>11</v>
      </c>
      <c r="L32" s="1122" t="s">
        <v>11</v>
      </c>
      <c r="M32" s="1122" t="s">
        <v>11</v>
      </c>
      <c r="N32" s="1122">
        <v>2</v>
      </c>
      <c r="O32" s="1122">
        <v>2</v>
      </c>
      <c r="P32" s="1122" t="s">
        <v>11</v>
      </c>
      <c r="Q32" s="1122" t="s">
        <v>11</v>
      </c>
      <c r="R32" s="1122" t="s">
        <v>11</v>
      </c>
      <c r="S32" s="1122" t="s">
        <v>11</v>
      </c>
      <c r="T32" s="1122" t="s">
        <v>11</v>
      </c>
      <c r="U32" s="1122" t="s">
        <v>11</v>
      </c>
      <c r="V32" s="1122" t="s">
        <v>11</v>
      </c>
      <c r="W32" s="1122">
        <v>2</v>
      </c>
      <c r="X32" s="1122">
        <v>2</v>
      </c>
      <c r="Y32" s="1122" t="s">
        <v>11</v>
      </c>
      <c r="Z32" s="1122" t="s">
        <v>11</v>
      </c>
      <c r="AA32" s="1122" t="s">
        <v>11</v>
      </c>
      <c r="AB32" s="1122" t="s">
        <v>11</v>
      </c>
      <c r="AC32" s="1122" t="s">
        <v>11</v>
      </c>
      <c r="AD32" s="1122" t="s">
        <v>11</v>
      </c>
      <c r="AE32" s="1122" t="s">
        <v>11</v>
      </c>
      <c r="AF32" s="1122">
        <v>2</v>
      </c>
      <c r="AG32" s="1122">
        <v>2</v>
      </c>
      <c r="AH32" s="1122" t="s">
        <v>11</v>
      </c>
      <c r="AI32" s="1122" t="s">
        <v>11</v>
      </c>
      <c r="AJ32" s="1122" t="s">
        <v>11</v>
      </c>
      <c r="AK32" s="1122" t="s">
        <v>11</v>
      </c>
      <c r="AL32" s="1122" t="s">
        <v>11</v>
      </c>
      <c r="AM32" s="1122" t="s">
        <v>11</v>
      </c>
      <c r="AN32" s="1122" t="s">
        <v>11</v>
      </c>
      <c r="AO32" s="1122">
        <v>2</v>
      </c>
      <c r="AP32" s="1122">
        <v>2</v>
      </c>
      <c r="AQ32" s="1122" t="s">
        <v>11</v>
      </c>
      <c r="AR32" s="1122" t="s">
        <v>11</v>
      </c>
      <c r="AS32" s="1122" t="s">
        <v>11</v>
      </c>
      <c r="AT32" s="1122" t="s">
        <v>11</v>
      </c>
      <c r="AU32" s="1122" t="s">
        <v>11</v>
      </c>
      <c r="AV32" s="1122" t="s">
        <v>11</v>
      </c>
      <c r="AW32" s="1122" t="s">
        <v>11</v>
      </c>
      <c r="AX32" s="1122">
        <v>2</v>
      </c>
      <c r="AY32" s="1122">
        <v>2</v>
      </c>
      <c r="AZ32" s="1053" t="s">
        <v>11</v>
      </c>
      <c r="BA32" s="1053" t="s">
        <v>11</v>
      </c>
      <c r="BB32" s="1053" t="s">
        <v>11</v>
      </c>
      <c r="BC32" s="1053" t="s">
        <v>11</v>
      </c>
      <c r="BD32" s="1053" t="s">
        <v>11</v>
      </c>
      <c r="BE32" s="1053" t="s">
        <v>11</v>
      </c>
      <c r="BF32" s="1053" t="s">
        <v>11</v>
      </c>
      <c r="BG32" s="1122">
        <v>2</v>
      </c>
      <c r="BH32" s="1122">
        <v>2</v>
      </c>
      <c r="BI32" s="1053" t="s">
        <v>11</v>
      </c>
      <c r="BJ32" s="1053" t="s">
        <v>11</v>
      </c>
      <c r="BK32" s="1053" t="s">
        <v>11</v>
      </c>
      <c r="BL32" s="1053" t="s">
        <v>11</v>
      </c>
      <c r="BM32" s="1053" t="s">
        <v>11</v>
      </c>
      <c r="BN32" s="1053" t="s">
        <v>11</v>
      </c>
      <c r="BO32" s="1053" t="s">
        <v>11</v>
      </c>
      <c r="BP32" s="1275">
        <v>2</v>
      </c>
      <c r="BQ32" s="1275">
        <v>2</v>
      </c>
      <c r="BR32" s="1276" t="s">
        <v>11</v>
      </c>
      <c r="BS32" s="1276" t="s">
        <v>11</v>
      </c>
      <c r="BT32" s="1276" t="s">
        <v>11</v>
      </c>
      <c r="BU32" s="1276" t="s">
        <v>11</v>
      </c>
      <c r="BV32" s="1276" t="s">
        <v>11</v>
      </c>
      <c r="BW32" s="1276" t="s">
        <v>11</v>
      </c>
      <c r="BX32" s="1276" t="s">
        <v>11</v>
      </c>
      <c r="BY32" s="1275">
        <v>2</v>
      </c>
      <c r="BZ32" s="1275">
        <v>2</v>
      </c>
      <c r="CA32" s="1276" t="s">
        <v>11</v>
      </c>
      <c r="CB32" s="1276" t="s">
        <v>11</v>
      </c>
      <c r="CC32" s="1276" t="s">
        <v>11</v>
      </c>
      <c r="CD32" s="1276" t="s">
        <v>11</v>
      </c>
      <c r="CE32" s="1276" t="s">
        <v>11</v>
      </c>
      <c r="CF32" s="1276" t="s">
        <v>11</v>
      </c>
      <c r="CG32" s="1276" t="s">
        <v>11</v>
      </c>
      <c r="CH32" s="1275">
        <v>2</v>
      </c>
      <c r="CI32" s="1275">
        <v>2</v>
      </c>
      <c r="CJ32" s="1276" t="s">
        <v>11</v>
      </c>
      <c r="CK32" s="1276" t="s">
        <v>11</v>
      </c>
      <c r="CL32" s="1276" t="s">
        <v>11</v>
      </c>
      <c r="CM32" s="1276" t="s">
        <v>11</v>
      </c>
      <c r="CN32" s="1276" t="s">
        <v>11</v>
      </c>
      <c r="CO32" s="1276" t="s">
        <v>11</v>
      </c>
      <c r="CP32" s="1276" t="s">
        <v>11</v>
      </c>
      <c r="CQ32" s="1275">
        <v>2</v>
      </c>
      <c r="CR32" s="1275">
        <v>2</v>
      </c>
      <c r="CS32" s="1276" t="s">
        <v>11</v>
      </c>
      <c r="CT32" s="1276" t="s">
        <v>11</v>
      </c>
      <c r="CU32" s="1276" t="s">
        <v>11</v>
      </c>
      <c r="CV32" s="1276" t="s">
        <v>11</v>
      </c>
      <c r="CW32" s="1276" t="s">
        <v>11</v>
      </c>
      <c r="CX32" s="1276" t="s">
        <v>11</v>
      </c>
      <c r="CY32" s="1276" t="s">
        <v>11</v>
      </c>
      <c r="CZ32" s="1275">
        <v>2</v>
      </c>
      <c r="DA32" s="1275">
        <v>2</v>
      </c>
      <c r="DB32" s="1276" t="s">
        <v>11</v>
      </c>
      <c r="DC32" s="1276" t="s">
        <v>11</v>
      </c>
      <c r="DD32" s="1276" t="s">
        <v>11</v>
      </c>
      <c r="DE32" s="1276" t="s">
        <v>11</v>
      </c>
      <c r="DF32" s="1276" t="s">
        <v>11</v>
      </c>
      <c r="DG32" s="1276" t="s">
        <v>11</v>
      </c>
      <c r="DH32" s="1276" t="s">
        <v>11</v>
      </c>
      <c r="DI32" s="1276"/>
      <c r="DJ32" s="1122">
        <v>2</v>
      </c>
      <c r="DK32" s="1122">
        <v>2</v>
      </c>
      <c r="DL32" s="1122" t="s">
        <v>11</v>
      </c>
      <c r="DM32" s="1122" t="s">
        <v>11</v>
      </c>
      <c r="DN32" s="1122" t="s">
        <v>11</v>
      </c>
      <c r="DO32" s="1122" t="s">
        <v>11</v>
      </c>
      <c r="DP32" s="1122" t="s">
        <v>11</v>
      </c>
      <c r="DQ32" s="1122" t="s">
        <v>11</v>
      </c>
      <c r="DR32" s="1122" t="s">
        <v>11</v>
      </c>
      <c r="DS32" s="1122">
        <v>2</v>
      </c>
      <c r="DT32" s="1122">
        <v>2</v>
      </c>
      <c r="DU32" s="1122" t="s">
        <v>11</v>
      </c>
      <c r="DV32" s="1122" t="s">
        <v>11</v>
      </c>
      <c r="DW32" s="1122" t="s">
        <v>11</v>
      </c>
      <c r="DX32" s="1122" t="s">
        <v>11</v>
      </c>
      <c r="DY32" s="1122" t="s">
        <v>11</v>
      </c>
      <c r="DZ32" s="1122" t="s">
        <v>11</v>
      </c>
      <c r="EA32" s="1122" t="s">
        <v>11</v>
      </c>
      <c r="EB32" s="1122">
        <v>2</v>
      </c>
      <c r="EC32" s="1122">
        <v>2</v>
      </c>
      <c r="ED32" s="1122" t="s">
        <v>11</v>
      </c>
      <c r="EE32" s="1122" t="s">
        <v>11</v>
      </c>
      <c r="EF32" s="1122" t="s">
        <v>11</v>
      </c>
      <c r="EG32" s="1122" t="s">
        <v>11</v>
      </c>
      <c r="EH32" s="1122" t="s">
        <v>11</v>
      </c>
      <c r="EI32" s="1122" t="s">
        <v>11</v>
      </c>
      <c r="EJ32" s="1122" t="s">
        <v>11</v>
      </c>
      <c r="EK32" s="1122">
        <v>2</v>
      </c>
      <c r="EL32" s="1122">
        <v>2</v>
      </c>
      <c r="EM32" s="1122" t="s">
        <v>11</v>
      </c>
      <c r="EN32" s="1122" t="s">
        <v>11</v>
      </c>
      <c r="EO32" s="1122" t="s">
        <v>11</v>
      </c>
      <c r="EP32" s="1122" t="s">
        <v>11</v>
      </c>
      <c r="EQ32" s="1122" t="s">
        <v>11</v>
      </c>
      <c r="ER32" s="1122" t="s">
        <v>11</v>
      </c>
      <c r="ES32" s="1122" t="s">
        <v>11</v>
      </c>
      <c r="ET32" s="1122">
        <v>2</v>
      </c>
      <c r="EU32" s="1122">
        <v>2</v>
      </c>
      <c r="EV32" s="1122" t="s">
        <v>11</v>
      </c>
      <c r="EW32" s="1122" t="s">
        <v>11</v>
      </c>
      <c r="EX32" s="1122" t="s">
        <v>11</v>
      </c>
      <c r="EY32" s="1122" t="s">
        <v>11</v>
      </c>
      <c r="EZ32" s="1122" t="s">
        <v>11</v>
      </c>
      <c r="FA32" s="1122" t="s">
        <v>11</v>
      </c>
      <c r="FB32" s="1122" t="s">
        <v>11</v>
      </c>
      <c r="FC32" s="1122"/>
      <c r="FD32" s="1122"/>
      <c r="FE32" s="1053"/>
      <c r="FF32" s="1053"/>
      <c r="FG32" s="1053"/>
      <c r="FH32" s="1053"/>
      <c r="FI32" s="1053"/>
      <c r="FJ32" s="1053"/>
      <c r="FK32" s="1053"/>
      <c r="FL32" s="1122"/>
      <c r="FM32" s="1122"/>
      <c r="FN32" s="1053"/>
      <c r="FO32" s="1053"/>
      <c r="FP32" s="1053"/>
      <c r="FQ32" s="1053"/>
      <c r="FR32" s="1053"/>
      <c r="FS32" s="1053"/>
      <c r="FT32" s="1053"/>
      <c r="FU32" s="1275"/>
      <c r="FV32" s="1275"/>
      <c r="FW32" s="1276"/>
      <c r="FX32" s="1276"/>
      <c r="FY32" s="1276"/>
      <c r="FZ32" s="1276"/>
      <c r="GA32" s="1276"/>
      <c r="GB32" s="1276"/>
      <c r="GC32" s="1276"/>
      <c r="GD32" s="1275"/>
      <c r="GE32" s="1275"/>
      <c r="GF32" s="1276"/>
      <c r="GG32" s="1276"/>
      <c r="GH32" s="1276"/>
      <c r="GI32" s="1276"/>
      <c r="GJ32" s="1276"/>
      <c r="GK32" s="1276"/>
      <c r="GL32" s="1276"/>
      <c r="GM32" s="1275"/>
      <c r="GN32" s="1275"/>
      <c r="GO32" s="1276"/>
      <c r="GP32" s="1276"/>
      <c r="GQ32" s="1276"/>
      <c r="GR32" s="1276"/>
      <c r="GS32" s="1276"/>
      <c r="GT32" s="1276"/>
      <c r="GU32" s="1276"/>
      <c r="GV32" s="1275"/>
      <c r="GW32" s="1275"/>
      <c r="GX32" s="1276"/>
      <c r="GY32" s="1276"/>
      <c r="GZ32" s="1276"/>
      <c r="HA32" s="1276"/>
      <c r="HB32" s="1276"/>
      <c r="HC32" s="1276"/>
      <c r="HD32" s="1276"/>
      <c r="HE32" s="1275"/>
      <c r="HF32" s="1275"/>
      <c r="HG32" s="1276"/>
      <c r="HH32" s="1276"/>
      <c r="HI32" s="1276"/>
      <c r="HJ32" s="1276"/>
      <c r="HK32" s="1276"/>
      <c r="HL32" s="1276"/>
      <c r="HM32" s="1276"/>
    </row>
    <row r="33" spans="1:221">
      <c r="A33" s="1157" t="s">
        <v>3451</v>
      </c>
      <c r="B33" s="599" t="s">
        <v>3483</v>
      </c>
      <c r="C33" s="1158" t="s">
        <v>3464</v>
      </c>
      <c r="D33" s="1276">
        <f t="shared" si="0"/>
        <v>6</v>
      </c>
      <c r="E33" s="1122">
        <v>6</v>
      </c>
      <c r="F33" s="1122" t="s">
        <v>11</v>
      </c>
      <c r="G33" s="1122">
        <v>1</v>
      </c>
      <c r="H33" s="1122">
        <v>1</v>
      </c>
      <c r="I33" s="1122">
        <v>1</v>
      </c>
      <c r="J33" s="1122" t="s">
        <v>11</v>
      </c>
      <c r="K33" s="1122">
        <v>1</v>
      </c>
      <c r="L33" s="1122">
        <v>2</v>
      </c>
      <c r="M33" s="1122" t="s">
        <v>11</v>
      </c>
      <c r="N33" s="1122">
        <v>6</v>
      </c>
      <c r="O33" s="1122" t="s">
        <v>11</v>
      </c>
      <c r="P33" s="1122">
        <v>1</v>
      </c>
      <c r="Q33" s="1122">
        <v>1</v>
      </c>
      <c r="R33" s="1122">
        <v>1</v>
      </c>
      <c r="S33" s="1122" t="s">
        <v>11</v>
      </c>
      <c r="T33" s="1122">
        <v>1</v>
      </c>
      <c r="U33" s="1122">
        <v>2</v>
      </c>
      <c r="V33" s="1122" t="s">
        <v>11</v>
      </c>
      <c r="W33" s="1122">
        <v>6</v>
      </c>
      <c r="X33" s="1122" t="s">
        <v>11</v>
      </c>
      <c r="Y33" s="1122">
        <v>1</v>
      </c>
      <c r="Z33" s="1122">
        <v>1</v>
      </c>
      <c r="AA33" s="1122">
        <v>1</v>
      </c>
      <c r="AB33" s="1122" t="s">
        <v>11</v>
      </c>
      <c r="AC33" s="1122">
        <v>1</v>
      </c>
      <c r="AD33" s="1122">
        <v>2</v>
      </c>
      <c r="AE33" s="1122" t="s">
        <v>11</v>
      </c>
      <c r="AF33" s="1122">
        <v>6</v>
      </c>
      <c r="AG33" s="1122" t="s">
        <v>11</v>
      </c>
      <c r="AH33" s="1122">
        <v>1</v>
      </c>
      <c r="AI33" s="1122">
        <v>1</v>
      </c>
      <c r="AJ33" s="1122">
        <v>1</v>
      </c>
      <c r="AK33" s="1122" t="s">
        <v>11</v>
      </c>
      <c r="AL33" s="1122">
        <v>1</v>
      </c>
      <c r="AM33" s="1122">
        <v>2</v>
      </c>
      <c r="AN33" s="1122" t="s">
        <v>11</v>
      </c>
      <c r="AO33" s="1122">
        <v>6</v>
      </c>
      <c r="AP33" s="1122" t="s">
        <v>11</v>
      </c>
      <c r="AQ33" s="1122">
        <v>1</v>
      </c>
      <c r="AR33" s="1122">
        <v>1</v>
      </c>
      <c r="AS33" s="1122">
        <v>1</v>
      </c>
      <c r="AT33" s="1122" t="s">
        <v>11</v>
      </c>
      <c r="AU33" s="1122">
        <v>1</v>
      </c>
      <c r="AV33" s="1122">
        <v>2</v>
      </c>
      <c r="AW33" s="1122" t="s">
        <v>11</v>
      </c>
      <c r="AX33" s="1122">
        <v>6</v>
      </c>
      <c r="AY33" s="1053" t="s">
        <v>11</v>
      </c>
      <c r="AZ33" s="1122">
        <v>1</v>
      </c>
      <c r="BA33" s="1122">
        <v>1</v>
      </c>
      <c r="BB33" s="1122">
        <v>1</v>
      </c>
      <c r="BC33" s="1053" t="s">
        <v>11</v>
      </c>
      <c r="BD33" s="1122">
        <v>1</v>
      </c>
      <c r="BE33" s="1122">
        <v>2</v>
      </c>
      <c r="BF33" s="1053" t="s">
        <v>11</v>
      </c>
      <c r="BG33" s="1122">
        <v>6</v>
      </c>
      <c r="BH33" s="1053" t="s">
        <v>11</v>
      </c>
      <c r="BI33" s="1122">
        <v>1</v>
      </c>
      <c r="BJ33" s="1122">
        <v>1</v>
      </c>
      <c r="BK33" s="1122">
        <v>1</v>
      </c>
      <c r="BL33" s="1053" t="s">
        <v>11</v>
      </c>
      <c r="BM33" s="1122">
        <v>1</v>
      </c>
      <c r="BN33" s="1122">
        <v>2</v>
      </c>
      <c r="BO33" s="1053" t="s">
        <v>11</v>
      </c>
      <c r="BP33" s="1275">
        <v>6</v>
      </c>
      <c r="BQ33" s="1276" t="s">
        <v>11</v>
      </c>
      <c r="BR33" s="1275">
        <v>1</v>
      </c>
      <c r="BS33" s="1275">
        <v>1</v>
      </c>
      <c r="BT33" s="1275">
        <v>1</v>
      </c>
      <c r="BU33" s="1276" t="s">
        <v>11</v>
      </c>
      <c r="BV33" s="1275">
        <v>1</v>
      </c>
      <c r="BW33" s="1275">
        <v>2</v>
      </c>
      <c r="BX33" s="1276" t="s">
        <v>11</v>
      </c>
      <c r="BY33" s="1275">
        <v>6</v>
      </c>
      <c r="BZ33" s="1276" t="s">
        <v>11</v>
      </c>
      <c r="CA33" s="1275">
        <v>1</v>
      </c>
      <c r="CB33" s="1275">
        <v>1</v>
      </c>
      <c r="CC33" s="1275">
        <v>1</v>
      </c>
      <c r="CD33" s="1276" t="s">
        <v>11</v>
      </c>
      <c r="CE33" s="1275">
        <v>1</v>
      </c>
      <c r="CF33" s="1275">
        <v>2</v>
      </c>
      <c r="CG33" s="1276" t="s">
        <v>11</v>
      </c>
      <c r="CH33" s="1275">
        <v>6</v>
      </c>
      <c r="CI33" s="1276" t="s">
        <v>11</v>
      </c>
      <c r="CJ33" s="1275">
        <v>1</v>
      </c>
      <c r="CK33" s="1275">
        <v>1</v>
      </c>
      <c r="CL33" s="1275">
        <v>1</v>
      </c>
      <c r="CM33" s="1276" t="s">
        <v>11</v>
      </c>
      <c r="CN33" s="1275">
        <v>1</v>
      </c>
      <c r="CO33" s="1275">
        <v>2</v>
      </c>
      <c r="CP33" s="1276" t="s">
        <v>11</v>
      </c>
      <c r="CQ33" s="1275">
        <v>6</v>
      </c>
      <c r="CR33" s="1276" t="s">
        <v>11</v>
      </c>
      <c r="CS33" s="1275">
        <v>1</v>
      </c>
      <c r="CT33" s="1275">
        <v>1</v>
      </c>
      <c r="CU33" s="1275">
        <v>1</v>
      </c>
      <c r="CV33" s="1276" t="s">
        <v>11</v>
      </c>
      <c r="CW33" s="1275">
        <v>1</v>
      </c>
      <c r="CX33" s="1275">
        <v>2</v>
      </c>
      <c r="CY33" s="1276" t="s">
        <v>11</v>
      </c>
      <c r="CZ33" s="1275">
        <v>6</v>
      </c>
      <c r="DA33" s="1276" t="s">
        <v>11</v>
      </c>
      <c r="DB33" s="1275">
        <v>1</v>
      </c>
      <c r="DC33" s="1275">
        <v>1</v>
      </c>
      <c r="DD33" s="1275">
        <v>1</v>
      </c>
      <c r="DE33" s="1276" t="s">
        <v>11</v>
      </c>
      <c r="DF33" s="1275">
        <v>1</v>
      </c>
      <c r="DG33" s="1275">
        <v>2</v>
      </c>
      <c r="DH33" s="1276" t="s">
        <v>11</v>
      </c>
      <c r="DI33" s="1276"/>
      <c r="DJ33" s="1122">
        <v>6</v>
      </c>
      <c r="DK33" s="1122" t="s">
        <v>11</v>
      </c>
      <c r="DL33" s="1122">
        <v>1</v>
      </c>
      <c r="DM33" s="1122">
        <v>1</v>
      </c>
      <c r="DN33" s="1122">
        <v>1</v>
      </c>
      <c r="DO33" s="1122" t="s">
        <v>11</v>
      </c>
      <c r="DP33" s="1122">
        <v>1</v>
      </c>
      <c r="DQ33" s="1122">
        <v>2</v>
      </c>
      <c r="DR33" s="1122" t="s">
        <v>11</v>
      </c>
      <c r="DS33" s="1122">
        <v>6</v>
      </c>
      <c r="DT33" s="1122" t="s">
        <v>11</v>
      </c>
      <c r="DU33" s="1122">
        <v>1</v>
      </c>
      <c r="DV33" s="1122">
        <v>1</v>
      </c>
      <c r="DW33" s="1122">
        <v>1</v>
      </c>
      <c r="DX33" s="1122" t="s">
        <v>11</v>
      </c>
      <c r="DY33" s="1122">
        <v>1</v>
      </c>
      <c r="DZ33" s="1122">
        <v>2</v>
      </c>
      <c r="EA33" s="1122" t="s">
        <v>11</v>
      </c>
      <c r="EB33" s="1122">
        <v>6</v>
      </c>
      <c r="EC33" s="1122" t="s">
        <v>11</v>
      </c>
      <c r="ED33" s="1122">
        <v>1</v>
      </c>
      <c r="EE33" s="1122">
        <v>1</v>
      </c>
      <c r="EF33" s="1122">
        <v>1</v>
      </c>
      <c r="EG33" s="1122" t="s">
        <v>11</v>
      </c>
      <c r="EH33" s="1122">
        <v>1</v>
      </c>
      <c r="EI33" s="1122">
        <v>2</v>
      </c>
      <c r="EJ33" s="1122" t="s">
        <v>11</v>
      </c>
      <c r="EK33" s="1122">
        <v>6</v>
      </c>
      <c r="EL33" s="1122" t="s">
        <v>11</v>
      </c>
      <c r="EM33" s="1122">
        <v>1</v>
      </c>
      <c r="EN33" s="1122">
        <v>1</v>
      </c>
      <c r="EO33" s="1122">
        <v>1</v>
      </c>
      <c r="EP33" s="1122" t="s">
        <v>11</v>
      </c>
      <c r="EQ33" s="1122">
        <v>1</v>
      </c>
      <c r="ER33" s="1122">
        <v>2</v>
      </c>
      <c r="ES33" s="1122" t="s">
        <v>11</v>
      </c>
      <c r="ET33" s="1122">
        <v>6</v>
      </c>
      <c r="EU33" s="1122" t="s">
        <v>11</v>
      </c>
      <c r="EV33" s="1122">
        <v>1</v>
      </c>
      <c r="EW33" s="1122">
        <v>1</v>
      </c>
      <c r="EX33" s="1122">
        <v>1</v>
      </c>
      <c r="EY33" s="1122" t="s">
        <v>11</v>
      </c>
      <c r="EZ33" s="1122">
        <v>1</v>
      </c>
      <c r="FA33" s="1122">
        <v>2</v>
      </c>
      <c r="FB33" s="1122" t="s">
        <v>11</v>
      </c>
      <c r="FC33" s="1122"/>
      <c r="FD33" s="1053"/>
      <c r="FE33" s="1122"/>
      <c r="FF33" s="1122"/>
      <c r="FG33" s="1122"/>
      <c r="FH33" s="1053"/>
      <c r="FI33" s="1122"/>
      <c r="FJ33" s="1122"/>
      <c r="FK33" s="1053"/>
      <c r="FL33" s="1122"/>
      <c r="FM33" s="1053"/>
      <c r="FN33" s="1122"/>
      <c r="FO33" s="1122"/>
      <c r="FP33" s="1122"/>
      <c r="FQ33" s="1053"/>
      <c r="FR33" s="1122"/>
      <c r="FS33" s="1122"/>
      <c r="FT33" s="1053"/>
      <c r="FU33" s="1275"/>
      <c r="FV33" s="1276"/>
      <c r="FW33" s="1275"/>
      <c r="FX33" s="1275"/>
      <c r="FY33" s="1275"/>
      <c r="FZ33" s="1276"/>
      <c r="GA33" s="1275"/>
      <c r="GB33" s="1275"/>
      <c r="GC33" s="1276"/>
      <c r="GD33" s="1275"/>
      <c r="GE33" s="1276"/>
      <c r="GF33" s="1275"/>
      <c r="GG33" s="1275"/>
      <c r="GH33" s="1275"/>
      <c r="GI33" s="1276"/>
      <c r="GJ33" s="1275"/>
      <c r="GK33" s="1275"/>
      <c r="GL33" s="1276"/>
      <c r="GM33" s="1275"/>
      <c r="GN33" s="1276"/>
      <c r="GO33" s="1275"/>
      <c r="GP33" s="1275"/>
      <c r="GQ33" s="1275"/>
      <c r="GR33" s="1276"/>
      <c r="GS33" s="1275"/>
      <c r="GT33" s="1275"/>
      <c r="GU33" s="1276"/>
      <c r="GV33" s="1275"/>
      <c r="GW33" s="1276"/>
      <c r="GX33" s="1275"/>
      <c r="GY33" s="1275"/>
      <c r="GZ33" s="1275"/>
      <c r="HA33" s="1276"/>
      <c r="HB33" s="1275"/>
      <c r="HC33" s="1275"/>
      <c r="HD33" s="1276"/>
      <c r="HE33" s="1275"/>
      <c r="HF33" s="1276"/>
      <c r="HG33" s="1275"/>
      <c r="HH33" s="1275"/>
      <c r="HI33" s="1275"/>
      <c r="HJ33" s="1276"/>
      <c r="HK33" s="1275"/>
      <c r="HL33" s="1275"/>
      <c r="HM33" s="1276"/>
    </row>
    <row r="34" spans="1:221">
      <c r="A34" s="1157" t="s">
        <v>3989</v>
      </c>
      <c r="B34" s="599" t="s">
        <v>3999</v>
      </c>
      <c r="C34" s="1158" t="s">
        <v>4009</v>
      </c>
      <c r="D34" s="1276">
        <f t="shared" si="0"/>
        <v>24</v>
      </c>
      <c r="E34" s="1122">
        <v>24</v>
      </c>
      <c r="F34" s="1122">
        <v>3</v>
      </c>
      <c r="G34" s="1122">
        <v>3</v>
      </c>
      <c r="H34" s="1122">
        <v>2</v>
      </c>
      <c r="I34" s="1122">
        <v>2</v>
      </c>
      <c r="J34" s="1122">
        <v>2</v>
      </c>
      <c r="K34" s="1122">
        <v>5</v>
      </c>
      <c r="L34" s="1122">
        <v>4</v>
      </c>
      <c r="M34" s="1122">
        <v>3</v>
      </c>
      <c r="N34" s="1122">
        <v>24</v>
      </c>
      <c r="O34" s="1122">
        <v>3</v>
      </c>
      <c r="P34" s="1122">
        <v>3</v>
      </c>
      <c r="Q34" s="1122">
        <v>2</v>
      </c>
      <c r="R34" s="1122">
        <v>2</v>
      </c>
      <c r="S34" s="1122">
        <v>2</v>
      </c>
      <c r="T34" s="1122">
        <v>5</v>
      </c>
      <c r="U34" s="1122">
        <v>4</v>
      </c>
      <c r="V34" s="1122">
        <v>3</v>
      </c>
      <c r="W34" s="1122">
        <v>24</v>
      </c>
      <c r="X34" s="1122">
        <v>3</v>
      </c>
      <c r="Y34" s="1122">
        <v>3</v>
      </c>
      <c r="Z34" s="1122">
        <v>2</v>
      </c>
      <c r="AA34" s="1122">
        <v>2</v>
      </c>
      <c r="AB34" s="1122">
        <v>2</v>
      </c>
      <c r="AC34" s="1122">
        <v>5</v>
      </c>
      <c r="AD34" s="1122">
        <v>4</v>
      </c>
      <c r="AE34" s="1122">
        <v>3</v>
      </c>
      <c r="AF34" s="1122">
        <v>24</v>
      </c>
      <c r="AG34" s="1122">
        <v>3</v>
      </c>
      <c r="AH34" s="1122">
        <v>3</v>
      </c>
      <c r="AI34" s="1122">
        <v>2</v>
      </c>
      <c r="AJ34" s="1122">
        <v>2</v>
      </c>
      <c r="AK34" s="1122">
        <v>2</v>
      </c>
      <c r="AL34" s="1122">
        <v>5</v>
      </c>
      <c r="AM34" s="1122">
        <v>4</v>
      </c>
      <c r="AN34" s="1122">
        <v>3</v>
      </c>
      <c r="AO34" s="1122">
        <v>24</v>
      </c>
      <c r="AP34" s="1122">
        <v>3</v>
      </c>
      <c r="AQ34" s="1122">
        <v>3</v>
      </c>
      <c r="AR34" s="1122">
        <v>2</v>
      </c>
      <c r="AS34" s="1122">
        <v>2</v>
      </c>
      <c r="AT34" s="1122">
        <v>2</v>
      </c>
      <c r="AU34" s="1122">
        <v>5</v>
      </c>
      <c r="AV34" s="1122">
        <v>4</v>
      </c>
      <c r="AW34" s="1122">
        <v>3</v>
      </c>
      <c r="AX34" s="1122">
        <v>24</v>
      </c>
      <c r="AY34" s="1122">
        <v>3</v>
      </c>
      <c r="AZ34" s="1122">
        <v>3</v>
      </c>
      <c r="BA34" s="1122">
        <v>2</v>
      </c>
      <c r="BB34" s="1122">
        <v>2</v>
      </c>
      <c r="BC34" s="1122">
        <v>2</v>
      </c>
      <c r="BD34" s="1122">
        <v>5</v>
      </c>
      <c r="BE34" s="1122">
        <v>4</v>
      </c>
      <c r="BF34" s="1122">
        <v>3</v>
      </c>
      <c r="BG34" s="1122">
        <v>24</v>
      </c>
      <c r="BH34" s="1122">
        <v>3</v>
      </c>
      <c r="BI34" s="1122">
        <v>3</v>
      </c>
      <c r="BJ34" s="1122">
        <v>2</v>
      </c>
      <c r="BK34" s="1122">
        <v>2</v>
      </c>
      <c r="BL34" s="1122">
        <v>2</v>
      </c>
      <c r="BM34" s="1122">
        <v>5</v>
      </c>
      <c r="BN34" s="1122">
        <v>4</v>
      </c>
      <c r="BO34" s="1122">
        <v>3</v>
      </c>
      <c r="BP34" s="1275">
        <v>24</v>
      </c>
      <c r="BQ34" s="1275">
        <v>3</v>
      </c>
      <c r="BR34" s="1275">
        <v>3</v>
      </c>
      <c r="BS34" s="1275">
        <v>2</v>
      </c>
      <c r="BT34" s="1275">
        <v>2</v>
      </c>
      <c r="BU34" s="1275">
        <v>2</v>
      </c>
      <c r="BV34" s="1275">
        <v>5</v>
      </c>
      <c r="BW34" s="1275">
        <v>4</v>
      </c>
      <c r="BX34" s="1275">
        <v>3</v>
      </c>
      <c r="BY34" s="1275">
        <v>24</v>
      </c>
      <c r="BZ34" s="1275">
        <v>3</v>
      </c>
      <c r="CA34" s="1275">
        <v>3</v>
      </c>
      <c r="CB34" s="1275">
        <v>2</v>
      </c>
      <c r="CC34" s="1275">
        <v>2</v>
      </c>
      <c r="CD34" s="1275">
        <v>2</v>
      </c>
      <c r="CE34" s="1275">
        <v>5</v>
      </c>
      <c r="CF34" s="1275">
        <v>4</v>
      </c>
      <c r="CG34" s="1275">
        <v>3</v>
      </c>
      <c r="CH34" s="1275">
        <v>24</v>
      </c>
      <c r="CI34" s="1275">
        <v>3</v>
      </c>
      <c r="CJ34" s="1275">
        <v>3</v>
      </c>
      <c r="CK34" s="1275">
        <v>2</v>
      </c>
      <c r="CL34" s="1275">
        <v>2</v>
      </c>
      <c r="CM34" s="1275">
        <v>2</v>
      </c>
      <c r="CN34" s="1275">
        <v>5</v>
      </c>
      <c r="CO34" s="1275">
        <v>4</v>
      </c>
      <c r="CP34" s="1275">
        <v>3</v>
      </c>
      <c r="CQ34" s="1275">
        <v>24</v>
      </c>
      <c r="CR34" s="1275">
        <v>3</v>
      </c>
      <c r="CS34" s="1275">
        <v>3</v>
      </c>
      <c r="CT34" s="1275">
        <v>2</v>
      </c>
      <c r="CU34" s="1275">
        <v>2</v>
      </c>
      <c r="CV34" s="1275">
        <v>2</v>
      </c>
      <c r="CW34" s="1275">
        <v>5</v>
      </c>
      <c r="CX34" s="1275">
        <v>4</v>
      </c>
      <c r="CY34" s="1275">
        <v>3</v>
      </c>
      <c r="CZ34" s="1275">
        <v>24</v>
      </c>
      <c r="DA34" s="1275">
        <v>3</v>
      </c>
      <c r="DB34" s="1275">
        <v>3</v>
      </c>
      <c r="DC34" s="1275">
        <v>2</v>
      </c>
      <c r="DD34" s="1275">
        <v>2</v>
      </c>
      <c r="DE34" s="1275">
        <v>2</v>
      </c>
      <c r="DF34" s="1275">
        <v>5</v>
      </c>
      <c r="DG34" s="1275">
        <v>4</v>
      </c>
      <c r="DH34" s="1275">
        <v>3</v>
      </c>
      <c r="DI34" s="1276"/>
      <c r="DJ34" s="1122">
        <v>24</v>
      </c>
      <c r="DK34" s="1122">
        <v>3</v>
      </c>
      <c r="DL34" s="1122">
        <v>3</v>
      </c>
      <c r="DM34" s="1122">
        <v>2</v>
      </c>
      <c r="DN34" s="1122">
        <v>2</v>
      </c>
      <c r="DO34" s="1122">
        <v>2</v>
      </c>
      <c r="DP34" s="1122">
        <v>5</v>
      </c>
      <c r="DQ34" s="1122">
        <v>4</v>
      </c>
      <c r="DR34" s="1122">
        <v>3</v>
      </c>
      <c r="DS34" s="1122">
        <v>24</v>
      </c>
      <c r="DT34" s="1122">
        <v>3</v>
      </c>
      <c r="DU34" s="1122">
        <v>3</v>
      </c>
      <c r="DV34" s="1122">
        <v>2</v>
      </c>
      <c r="DW34" s="1122">
        <v>2</v>
      </c>
      <c r="DX34" s="1122">
        <v>2</v>
      </c>
      <c r="DY34" s="1122">
        <v>5</v>
      </c>
      <c r="DZ34" s="1122">
        <v>4</v>
      </c>
      <c r="EA34" s="1122">
        <v>3</v>
      </c>
      <c r="EB34" s="1122">
        <v>24</v>
      </c>
      <c r="EC34" s="1122">
        <v>3</v>
      </c>
      <c r="ED34" s="1122">
        <v>3</v>
      </c>
      <c r="EE34" s="1122">
        <v>2</v>
      </c>
      <c r="EF34" s="1122">
        <v>2</v>
      </c>
      <c r="EG34" s="1122">
        <v>2</v>
      </c>
      <c r="EH34" s="1122">
        <v>5</v>
      </c>
      <c r="EI34" s="1122">
        <v>4</v>
      </c>
      <c r="EJ34" s="1122">
        <v>3</v>
      </c>
      <c r="EK34" s="1122">
        <v>24</v>
      </c>
      <c r="EL34" s="1122">
        <v>3</v>
      </c>
      <c r="EM34" s="1122">
        <v>3</v>
      </c>
      <c r="EN34" s="1122">
        <v>2</v>
      </c>
      <c r="EO34" s="1122">
        <v>2</v>
      </c>
      <c r="EP34" s="1122">
        <v>2</v>
      </c>
      <c r="EQ34" s="1122">
        <v>5</v>
      </c>
      <c r="ER34" s="1122">
        <v>4</v>
      </c>
      <c r="ES34" s="1122">
        <v>3</v>
      </c>
      <c r="ET34" s="1122">
        <v>24</v>
      </c>
      <c r="EU34" s="1122">
        <v>3</v>
      </c>
      <c r="EV34" s="1122">
        <v>3</v>
      </c>
      <c r="EW34" s="1122">
        <v>2</v>
      </c>
      <c r="EX34" s="1122">
        <v>2</v>
      </c>
      <c r="EY34" s="1122">
        <v>2</v>
      </c>
      <c r="EZ34" s="1122">
        <v>5</v>
      </c>
      <c r="FA34" s="1122">
        <v>4</v>
      </c>
      <c r="FB34" s="1122">
        <v>3</v>
      </c>
      <c r="FC34" s="1122"/>
      <c r="FD34" s="1122"/>
      <c r="FE34" s="1122"/>
      <c r="FF34" s="1122"/>
      <c r="FG34" s="1122"/>
      <c r="FH34" s="1122"/>
      <c r="FI34" s="1122"/>
      <c r="FJ34" s="1122"/>
      <c r="FK34" s="1122"/>
      <c r="FL34" s="1122"/>
      <c r="FM34" s="1122"/>
      <c r="FN34" s="1122"/>
      <c r="FO34" s="1122"/>
      <c r="FP34" s="1122"/>
      <c r="FQ34" s="1122"/>
      <c r="FR34" s="1122"/>
      <c r="FS34" s="1122"/>
      <c r="FT34" s="1122"/>
      <c r="FU34" s="1275"/>
      <c r="FV34" s="1275"/>
      <c r="FW34" s="1275"/>
      <c r="FX34" s="1275"/>
      <c r="FY34" s="1275"/>
      <c r="FZ34" s="1275"/>
      <c r="GA34" s="1275"/>
      <c r="GB34" s="1275"/>
      <c r="GC34" s="1275"/>
      <c r="GD34" s="1275"/>
      <c r="GE34" s="1275"/>
      <c r="GF34" s="1275"/>
      <c r="GG34" s="1275"/>
      <c r="GH34" s="1275"/>
      <c r="GI34" s="1275"/>
      <c r="GJ34" s="1275"/>
      <c r="GK34" s="1275"/>
      <c r="GL34" s="1275"/>
      <c r="GM34" s="1275"/>
      <c r="GN34" s="1275"/>
      <c r="GO34" s="1275"/>
      <c r="GP34" s="1275"/>
      <c r="GQ34" s="1275"/>
      <c r="GR34" s="1275"/>
      <c r="GS34" s="1275"/>
      <c r="GT34" s="1275"/>
      <c r="GU34" s="1275"/>
      <c r="GV34" s="1275"/>
      <c r="GW34" s="1275"/>
      <c r="GX34" s="1275"/>
      <c r="GY34" s="1275"/>
      <c r="GZ34" s="1275"/>
      <c r="HA34" s="1275"/>
      <c r="HB34" s="1275"/>
      <c r="HC34" s="1275"/>
      <c r="HD34" s="1275"/>
      <c r="HE34" s="1275"/>
      <c r="HF34" s="1275"/>
      <c r="HG34" s="1275"/>
      <c r="HH34" s="1275"/>
      <c r="HI34" s="1275"/>
      <c r="HJ34" s="1275"/>
      <c r="HK34" s="1275"/>
      <c r="HL34" s="1275"/>
      <c r="HM34" s="1275"/>
    </row>
    <row r="35" spans="1:221">
      <c r="A35" s="1157" t="s">
        <v>1572</v>
      </c>
      <c r="B35" s="599" t="s">
        <v>220</v>
      </c>
      <c r="C35" s="1158" t="s">
        <v>3489</v>
      </c>
      <c r="D35" s="1276">
        <f t="shared" si="0"/>
        <v>9</v>
      </c>
      <c r="E35" s="1122">
        <v>9</v>
      </c>
      <c r="F35" s="1122">
        <v>4</v>
      </c>
      <c r="G35" s="1122">
        <v>1</v>
      </c>
      <c r="H35" s="1122">
        <v>1</v>
      </c>
      <c r="I35" s="1122" t="s">
        <v>11</v>
      </c>
      <c r="J35" s="1122" t="s">
        <v>11</v>
      </c>
      <c r="K35" s="1122">
        <v>1</v>
      </c>
      <c r="L35" s="1122">
        <v>2</v>
      </c>
      <c r="M35" s="1122" t="s">
        <v>11</v>
      </c>
      <c r="N35" s="1122">
        <v>9</v>
      </c>
      <c r="O35" s="1122">
        <v>4</v>
      </c>
      <c r="P35" s="1122">
        <v>1</v>
      </c>
      <c r="Q35" s="1122">
        <v>1</v>
      </c>
      <c r="R35" s="1122" t="s">
        <v>11</v>
      </c>
      <c r="S35" s="1122" t="s">
        <v>11</v>
      </c>
      <c r="T35" s="1122">
        <v>1</v>
      </c>
      <c r="U35" s="1122">
        <v>2</v>
      </c>
      <c r="V35" s="1122" t="s">
        <v>11</v>
      </c>
      <c r="W35" s="1122">
        <v>9</v>
      </c>
      <c r="X35" s="1122">
        <v>4</v>
      </c>
      <c r="Y35" s="1122">
        <v>1</v>
      </c>
      <c r="Z35" s="1122">
        <v>1</v>
      </c>
      <c r="AA35" s="1122" t="s">
        <v>11</v>
      </c>
      <c r="AB35" s="1122" t="s">
        <v>11</v>
      </c>
      <c r="AC35" s="1122">
        <v>1</v>
      </c>
      <c r="AD35" s="1122">
        <v>2</v>
      </c>
      <c r="AE35" s="1122" t="s">
        <v>11</v>
      </c>
      <c r="AF35" s="1122">
        <v>9</v>
      </c>
      <c r="AG35" s="1122">
        <v>4</v>
      </c>
      <c r="AH35" s="1122">
        <v>1</v>
      </c>
      <c r="AI35" s="1122">
        <v>1</v>
      </c>
      <c r="AJ35" s="1122" t="s">
        <v>11</v>
      </c>
      <c r="AK35" s="1122" t="s">
        <v>11</v>
      </c>
      <c r="AL35" s="1122">
        <v>1</v>
      </c>
      <c r="AM35" s="1122">
        <v>2</v>
      </c>
      <c r="AN35" s="1122" t="s">
        <v>11</v>
      </c>
      <c r="AO35" s="1122">
        <v>9</v>
      </c>
      <c r="AP35" s="1122">
        <v>4</v>
      </c>
      <c r="AQ35" s="1122">
        <v>1</v>
      </c>
      <c r="AR35" s="1122">
        <v>1</v>
      </c>
      <c r="AS35" s="1122" t="s">
        <v>11</v>
      </c>
      <c r="AT35" s="1122" t="s">
        <v>11</v>
      </c>
      <c r="AU35" s="1122">
        <v>1</v>
      </c>
      <c r="AV35" s="1122">
        <v>2</v>
      </c>
      <c r="AW35" s="1122" t="s">
        <v>11</v>
      </c>
      <c r="AX35" s="1122">
        <v>9</v>
      </c>
      <c r="AY35" s="1122">
        <v>4</v>
      </c>
      <c r="AZ35" s="1122">
        <v>1</v>
      </c>
      <c r="BA35" s="1122">
        <v>1</v>
      </c>
      <c r="BB35" s="1053" t="s">
        <v>11</v>
      </c>
      <c r="BC35" s="1053" t="s">
        <v>11</v>
      </c>
      <c r="BD35" s="1122">
        <v>1</v>
      </c>
      <c r="BE35" s="1122">
        <v>2</v>
      </c>
      <c r="BF35" s="1053" t="s">
        <v>11</v>
      </c>
      <c r="BG35" s="1122">
        <v>9</v>
      </c>
      <c r="BH35" s="1122">
        <v>4</v>
      </c>
      <c r="BI35" s="1122">
        <v>1</v>
      </c>
      <c r="BJ35" s="1122">
        <v>1</v>
      </c>
      <c r="BK35" s="1053" t="s">
        <v>11</v>
      </c>
      <c r="BL35" s="1053" t="s">
        <v>11</v>
      </c>
      <c r="BM35" s="1122">
        <v>1</v>
      </c>
      <c r="BN35" s="1122">
        <v>2</v>
      </c>
      <c r="BO35" s="1053" t="s">
        <v>11</v>
      </c>
      <c r="BP35" s="1275">
        <v>9</v>
      </c>
      <c r="BQ35" s="1275">
        <v>4</v>
      </c>
      <c r="BR35" s="1275">
        <v>1</v>
      </c>
      <c r="BS35" s="1275">
        <v>1</v>
      </c>
      <c r="BT35" s="1276" t="s">
        <v>11</v>
      </c>
      <c r="BU35" s="1276" t="s">
        <v>11</v>
      </c>
      <c r="BV35" s="1275">
        <v>1</v>
      </c>
      <c r="BW35" s="1275">
        <v>2</v>
      </c>
      <c r="BX35" s="1276" t="s">
        <v>11</v>
      </c>
      <c r="BY35" s="1275">
        <v>9</v>
      </c>
      <c r="BZ35" s="1275">
        <v>4</v>
      </c>
      <c r="CA35" s="1275">
        <v>1</v>
      </c>
      <c r="CB35" s="1275">
        <v>1</v>
      </c>
      <c r="CC35" s="1276" t="s">
        <v>11</v>
      </c>
      <c r="CD35" s="1276" t="s">
        <v>11</v>
      </c>
      <c r="CE35" s="1275">
        <v>1</v>
      </c>
      <c r="CF35" s="1275">
        <v>2</v>
      </c>
      <c r="CG35" s="1276" t="s">
        <v>11</v>
      </c>
      <c r="CH35" s="1275">
        <v>9</v>
      </c>
      <c r="CI35" s="1275">
        <v>4</v>
      </c>
      <c r="CJ35" s="1275">
        <v>1</v>
      </c>
      <c r="CK35" s="1275">
        <v>1</v>
      </c>
      <c r="CL35" s="1276" t="s">
        <v>11</v>
      </c>
      <c r="CM35" s="1276" t="s">
        <v>11</v>
      </c>
      <c r="CN35" s="1275">
        <v>1</v>
      </c>
      <c r="CO35" s="1275">
        <v>2</v>
      </c>
      <c r="CP35" s="1276" t="s">
        <v>11</v>
      </c>
      <c r="CQ35" s="1275">
        <v>9</v>
      </c>
      <c r="CR35" s="1275">
        <v>4</v>
      </c>
      <c r="CS35" s="1275">
        <v>1</v>
      </c>
      <c r="CT35" s="1275">
        <v>1</v>
      </c>
      <c r="CU35" s="1276" t="s">
        <v>11</v>
      </c>
      <c r="CV35" s="1276" t="s">
        <v>11</v>
      </c>
      <c r="CW35" s="1275">
        <v>1</v>
      </c>
      <c r="CX35" s="1275">
        <v>2</v>
      </c>
      <c r="CY35" s="1276" t="s">
        <v>11</v>
      </c>
      <c r="CZ35" s="1275">
        <v>9</v>
      </c>
      <c r="DA35" s="1275">
        <v>4</v>
      </c>
      <c r="DB35" s="1275">
        <v>1</v>
      </c>
      <c r="DC35" s="1275">
        <v>1</v>
      </c>
      <c r="DD35" s="1276" t="s">
        <v>11</v>
      </c>
      <c r="DE35" s="1276" t="s">
        <v>11</v>
      </c>
      <c r="DF35" s="1275">
        <v>1</v>
      </c>
      <c r="DG35" s="1275">
        <v>2</v>
      </c>
      <c r="DH35" s="1276" t="s">
        <v>11</v>
      </c>
      <c r="DI35" s="1276"/>
      <c r="DJ35" s="1122">
        <v>10</v>
      </c>
      <c r="DK35" s="1122">
        <v>4</v>
      </c>
      <c r="DL35" s="1122">
        <v>1</v>
      </c>
      <c r="DM35" s="1122">
        <v>2</v>
      </c>
      <c r="DN35" s="1122" t="s">
        <v>11</v>
      </c>
      <c r="DO35" s="1122" t="s">
        <v>11</v>
      </c>
      <c r="DP35" s="1122">
        <v>1</v>
      </c>
      <c r="DQ35" s="1122">
        <v>2</v>
      </c>
      <c r="DR35" s="1122" t="s">
        <v>11</v>
      </c>
      <c r="DS35" s="1122">
        <v>10</v>
      </c>
      <c r="DT35" s="1122">
        <v>4</v>
      </c>
      <c r="DU35" s="1122">
        <v>1</v>
      </c>
      <c r="DV35" s="1122">
        <v>2</v>
      </c>
      <c r="DW35" s="1122" t="s">
        <v>11</v>
      </c>
      <c r="DX35" s="1122" t="s">
        <v>11</v>
      </c>
      <c r="DY35" s="1122">
        <v>1</v>
      </c>
      <c r="DZ35" s="1122">
        <v>2</v>
      </c>
      <c r="EA35" s="1122" t="s">
        <v>11</v>
      </c>
      <c r="EB35" s="1122">
        <v>10</v>
      </c>
      <c r="EC35" s="1122">
        <v>4</v>
      </c>
      <c r="ED35" s="1122">
        <v>1</v>
      </c>
      <c r="EE35" s="1122">
        <v>2</v>
      </c>
      <c r="EF35" s="1122" t="s">
        <v>11</v>
      </c>
      <c r="EG35" s="1122" t="s">
        <v>11</v>
      </c>
      <c r="EH35" s="1122">
        <v>1</v>
      </c>
      <c r="EI35" s="1122">
        <v>2</v>
      </c>
      <c r="EJ35" s="1122" t="s">
        <v>11</v>
      </c>
      <c r="EK35" s="1122">
        <v>10</v>
      </c>
      <c r="EL35" s="1122">
        <v>4</v>
      </c>
      <c r="EM35" s="1122">
        <v>1</v>
      </c>
      <c r="EN35" s="1122">
        <v>2</v>
      </c>
      <c r="EO35" s="1122" t="s">
        <v>11</v>
      </c>
      <c r="EP35" s="1122" t="s">
        <v>11</v>
      </c>
      <c r="EQ35" s="1122">
        <v>1</v>
      </c>
      <c r="ER35" s="1122">
        <v>2</v>
      </c>
      <c r="ES35" s="1122" t="s">
        <v>11</v>
      </c>
      <c r="ET35" s="1122">
        <v>10</v>
      </c>
      <c r="EU35" s="1122">
        <v>4</v>
      </c>
      <c r="EV35" s="1122">
        <v>1</v>
      </c>
      <c r="EW35" s="1122">
        <v>2</v>
      </c>
      <c r="EX35" s="1122" t="s">
        <v>11</v>
      </c>
      <c r="EY35" s="1122" t="s">
        <v>11</v>
      </c>
      <c r="EZ35" s="1122">
        <v>1</v>
      </c>
      <c r="FA35" s="1122">
        <v>2</v>
      </c>
      <c r="FB35" s="1122" t="s">
        <v>11</v>
      </c>
      <c r="FC35" s="1122"/>
      <c r="FD35" s="1122"/>
      <c r="FE35" s="1122"/>
      <c r="FF35" s="1122"/>
      <c r="FG35" s="1053"/>
      <c r="FH35" s="1053"/>
      <c r="FI35" s="1122"/>
      <c r="FJ35" s="1122"/>
      <c r="FK35" s="1053"/>
      <c r="FL35" s="1122"/>
      <c r="FM35" s="1122"/>
      <c r="FN35" s="1122"/>
      <c r="FO35" s="1122"/>
      <c r="FP35" s="1053"/>
      <c r="FQ35" s="1053"/>
      <c r="FR35" s="1122"/>
      <c r="FS35" s="1122"/>
      <c r="FT35" s="1053"/>
      <c r="FU35" s="1275"/>
      <c r="FV35" s="1275"/>
      <c r="FW35" s="1275"/>
      <c r="FX35" s="1275"/>
      <c r="FY35" s="1276"/>
      <c r="FZ35" s="1276"/>
      <c r="GA35" s="1275"/>
      <c r="GB35" s="1275"/>
      <c r="GC35" s="1276"/>
      <c r="GD35" s="1275"/>
      <c r="GE35" s="1275"/>
      <c r="GF35" s="1275"/>
      <c r="GG35" s="1275"/>
      <c r="GH35" s="1276"/>
      <c r="GI35" s="1276"/>
      <c r="GJ35" s="1275"/>
      <c r="GK35" s="1275"/>
      <c r="GL35" s="1276"/>
      <c r="GM35" s="1275"/>
      <c r="GN35" s="1275"/>
      <c r="GO35" s="1275"/>
      <c r="GP35" s="1275"/>
      <c r="GQ35" s="1276"/>
      <c r="GR35" s="1276"/>
      <c r="GS35" s="1275"/>
      <c r="GT35" s="1275"/>
      <c r="GU35" s="1276"/>
      <c r="GV35" s="1275"/>
      <c r="GW35" s="1275"/>
      <c r="GX35" s="1275"/>
      <c r="GY35" s="1275"/>
      <c r="GZ35" s="1276"/>
      <c r="HA35" s="1276"/>
      <c r="HB35" s="1275"/>
      <c r="HC35" s="1275"/>
      <c r="HD35" s="1276"/>
      <c r="HE35" s="1275"/>
      <c r="HF35" s="1275"/>
      <c r="HG35" s="1275"/>
      <c r="HH35" s="1275"/>
      <c r="HI35" s="1276"/>
      <c r="HJ35" s="1276"/>
      <c r="HK35" s="1275"/>
      <c r="HL35" s="1275"/>
      <c r="HM35" s="1276"/>
    </row>
    <row r="36" spans="1:221">
      <c r="A36" s="1157" t="s">
        <v>3990</v>
      </c>
      <c r="B36" s="599" t="s">
        <v>4000</v>
      </c>
      <c r="C36" s="1158" t="s">
        <v>4010</v>
      </c>
      <c r="D36" s="1276" t="str">
        <f t="shared" si="0"/>
        <v>-</v>
      </c>
      <c r="E36" s="1122" t="s">
        <v>11</v>
      </c>
      <c r="F36" s="1122" t="s">
        <v>11</v>
      </c>
      <c r="G36" s="1122" t="s">
        <v>11</v>
      </c>
      <c r="H36" s="1122" t="s">
        <v>11</v>
      </c>
      <c r="I36" s="1122" t="s">
        <v>11</v>
      </c>
      <c r="J36" s="1122" t="s">
        <v>11</v>
      </c>
      <c r="K36" s="1122" t="s">
        <v>11</v>
      </c>
      <c r="L36" s="1122" t="s">
        <v>11</v>
      </c>
      <c r="M36" s="1122" t="s">
        <v>11</v>
      </c>
      <c r="N36" s="1122" t="s">
        <v>11</v>
      </c>
      <c r="O36" s="1122" t="s">
        <v>11</v>
      </c>
      <c r="P36" s="1122" t="s">
        <v>11</v>
      </c>
      <c r="Q36" s="1122" t="s">
        <v>11</v>
      </c>
      <c r="R36" s="1122" t="s">
        <v>11</v>
      </c>
      <c r="S36" s="1122" t="s">
        <v>11</v>
      </c>
      <c r="T36" s="1122" t="s">
        <v>11</v>
      </c>
      <c r="U36" s="1122" t="s">
        <v>11</v>
      </c>
      <c r="V36" s="1122" t="s">
        <v>11</v>
      </c>
      <c r="W36" s="1122" t="s">
        <v>11</v>
      </c>
      <c r="X36" s="1122" t="s">
        <v>11</v>
      </c>
      <c r="Y36" s="1122" t="s">
        <v>11</v>
      </c>
      <c r="Z36" s="1122" t="s">
        <v>11</v>
      </c>
      <c r="AA36" s="1122" t="s">
        <v>11</v>
      </c>
      <c r="AB36" s="1122" t="s">
        <v>11</v>
      </c>
      <c r="AC36" s="1122" t="s">
        <v>11</v>
      </c>
      <c r="AD36" s="1122" t="s">
        <v>11</v>
      </c>
      <c r="AE36" s="1122" t="s">
        <v>11</v>
      </c>
      <c r="AF36" s="1122" t="s">
        <v>11</v>
      </c>
      <c r="AG36" s="1122" t="s">
        <v>11</v>
      </c>
      <c r="AH36" s="1122" t="s">
        <v>11</v>
      </c>
      <c r="AI36" s="1122" t="s">
        <v>11</v>
      </c>
      <c r="AJ36" s="1122" t="s">
        <v>11</v>
      </c>
      <c r="AK36" s="1122" t="s">
        <v>11</v>
      </c>
      <c r="AL36" s="1122" t="s">
        <v>11</v>
      </c>
      <c r="AM36" s="1122" t="s">
        <v>11</v>
      </c>
      <c r="AN36" s="1122" t="s">
        <v>11</v>
      </c>
      <c r="AO36" s="1122" t="s">
        <v>11</v>
      </c>
      <c r="AP36" s="1122" t="s">
        <v>11</v>
      </c>
      <c r="AQ36" s="1122" t="s">
        <v>11</v>
      </c>
      <c r="AR36" s="1122" t="s">
        <v>11</v>
      </c>
      <c r="AS36" s="1122" t="s">
        <v>11</v>
      </c>
      <c r="AT36" s="1122" t="s">
        <v>11</v>
      </c>
      <c r="AU36" s="1122" t="s">
        <v>11</v>
      </c>
      <c r="AV36" s="1122" t="s">
        <v>11</v>
      </c>
      <c r="AW36" s="1122" t="s">
        <v>11</v>
      </c>
      <c r="AX36" s="1053" t="s">
        <v>11</v>
      </c>
      <c r="AY36" s="1053" t="s">
        <v>11</v>
      </c>
      <c r="AZ36" s="1053" t="s">
        <v>11</v>
      </c>
      <c r="BA36" s="1053" t="s">
        <v>11</v>
      </c>
      <c r="BB36" s="1053" t="s">
        <v>11</v>
      </c>
      <c r="BC36" s="1053" t="s">
        <v>11</v>
      </c>
      <c r="BD36" s="1053" t="s">
        <v>11</v>
      </c>
      <c r="BE36" s="1053" t="s">
        <v>11</v>
      </c>
      <c r="BF36" s="1053" t="s">
        <v>11</v>
      </c>
      <c r="BG36" s="1053" t="s">
        <v>11</v>
      </c>
      <c r="BH36" s="1053" t="s">
        <v>11</v>
      </c>
      <c r="BI36" s="1053" t="s">
        <v>11</v>
      </c>
      <c r="BJ36" s="1053" t="s">
        <v>11</v>
      </c>
      <c r="BK36" s="1053" t="s">
        <v>11</v>
      </c>
      <c r="BL36" s="1053" t="s">
        <v>11</v>
      </c>
      <c r="BM36" s="1053" t="s">
        <v>11</v>
      </c>
      <c r="BN36" s="1053" t="s">
        <v>11</v>
      </c>
      <c r="BO36" s="1053" t="s">
        <v>11</v>
      </c>
      <c r="BP36" s="1276" t="s">
        <v>11</v>
      </c>
      <c r="BQ36" s="1276" t="s">
        <v>11</v>
      </c>
      <c r="BR36" s="1276" t="s">
        <v>11</v>
      </c>
      <c r="BS36" s="1276" t="s">
        <v>11</v>
      </c>
      <c r="BT36" s="1276" t="s">
        <v>11</v>
      </c>
      <c r="BU36" s="1276" t="s">
        <v>11</v>
      </c>
      <c r="BV36" s="1276" t="s">
        <v>11</v>
      </c>
      <c r="BW36" s="1276" t="s">
        <v>11</v>
      </c>
      <c r="BX36" s="1276" t="s">
        <v>11</v>
      </c>
      <c r="BY36" s="1276" t="s">
        <v>11</v>
      </c>
      <c r="BZ36" s="1276" t="s">
        <v>11</v>
      </c>
      <c r="CA36" s="1276" t="s">
        <v>11</v>
      </c>
      <c r="CB36" s="1276" t="s">
        <v>11</v>
      </c>
      <c r="CC36" s="1276" t="s">
        <v>11</v>
      </c>
      <c r="CD36" s="1276" t="s">
        <v>11</v>
      </c>
      <c r="CE36" s="1276" t="s">
        <v>11</v>
      </c>
      <c r="CF36" s="1276" t="s">
        <v>11</v>
      </c>
      <c r="CG36" s="1276" t="s">
        <v>11</v>
      </c>
      <c r="CH36" s="1276" t="s">
        <v>11</v>
      </c>
      <c r="CI36" s="1276" t="s">
        <v>11</v>
      </c>
      <c r="CJ36" s="1276" t="s">
        <v>11</v>
      </c>
      <c r="CK36" s="1276" t="s">
        <v>11</v>
      </c>
      <c r="CL36" s="1276" t="s">
        <v>11</v>
      </c>
      <c r="CM36" s="1276" t="s">
        <v>11</v>
      </c>
      <c r="CN36" s="1276" t="s">
        <v>11</v>
      </c>
      <c r="CO36" s="1276" t="s">
        <v>11</v>
      </c>
      <c r="CP36" s="1276" t="s">
        <v>11</v>
      </c>
      <c r="CQ36" s="1276" t="s">
        <v>11</v>
      </c>
      <c r="CR36" s="1276" t="s">
        <v>11</v>
      </c>
      <c r="CS36" s="1276" t="s">
        <v>11</v>
      </c>
      <c r="CT36" s="1276" t="s">
        <v>11</v>
      </c>
      <c r="CU36" s="1276" t="s">
        <v>11</v>
      </c>
      <c r="CV36" s="1276" t="s">
        <v>11</v>
      </c>
      <c r="CW36" s="1276" t="s">
        <v>11</v>
      </c>
      <c r="CX36" s="1276" t="s">
        <v>11</v>
      </c>
      <c r="CY36" s="1276" t="s">
        <v>11</v>
      </c>
      <c r="CZ36" s="1276" t="s">
        <v>11</v>
      </c>
      <c r="DA36" s="1276" t="s">
        <v>11</v>
      </c>
      <c r="DB36" s="1276" t="s">
        <v>11</v>
      </c>
      <c r="DC36" s="1276" t="s">
        <v>11</v>
      </c>
      <c r="DD36" s="1276" t="s">
        <v>11</v>
      </c>
      <c r="DE36" s="1276" t="s">
        <v>11</v>
      </c>
      <c r="DF36" s="1276" t="s">
        <v>11</v>
      </c>
      <c r="DG36" s="1276" t="s">
        <v>11</v>
      </c>
      <c r="DH36" s="1276" t="s">
        <v>11</v>
      </c>
      <c r="DI36" s="1276"/>
      <c r="DJ36" s="1122" t="s">
        <v>11</v>
      </c>
      <c r="DK36" s="1122" t="s">
        <v>11</v>
      </c>
      <c r="DL36" s="1122" t="s">
        <v>11</v>
      </c>
      <c r="DM36" s="1122" t="s">
        <v>11</v>
      </c>
      <c r="DN36" s="1122" t="s">
        <v>11</v>
      </c>
      <c r="DO36" s="1122" t="s">
        <v>11</v>
      </c>
      <c r="DP36" s="1122" t="s">
        <v>11</v>
      </c>
      <c r="DQ36" s="1122" t="s">
        <v>11</v>
      </c>
      <c r="DR36" s="1122" t="s">
        <v>11</v>
      </c>
      <c r="DS36" s="1122" t="s">
        <v>11</v>
      </c>
      <c r="DT36" s="1122" t="s">
        <v>11</v>
      </c>
      <c r="DU36" s="1122" t="s">
        <v>11</v>
      </c>
      <c r="DV36" s="1122" t="s">
        <v>11</v>
      </c>
      <c r="DW36" s="1122" t="s">
        <v>11</v>
      </c>
      <c r="DX36" s="1122" t="s">
        <v>11</v>
      </c>
      <c r="DY36" s="1122" t="s">
        <v>11</v>
      </c>
      <c r="DZ36" s="1122" t="s">
        <v>11</v>
      </c>
      <c r="EA36" s="1122" t="s">
        <v>11</v>
      </c>
      <c r="EB36" s="1122" t="s">
        <v>11</v>
      </c>
      <c r="EC36" s="1122" t="s">
        <v>11</v>
      </c>
      <c r="ED36" s="1122" t="s">
        <v>11</v>
      </c>
      <c r="EE36" s="1122" t="s">
        <v>11</v>
      </c>
      <c r="EF36" s="1122" t="s">
        <v>11</v>
      </c>
      <c r="EG36" s="1122" t="s">
        <v>11</v>
      </c>
      <c r="EH36" s="1122" t="s">
        <v>11</v>
      </c>
      <c r="EI36" s="1122" t="s">
        <v>11</v>
      </c>
      <c r="EJ36" s="1122" t="s">
        <v>11</v>
      </c>
      <c r="EK36" s="1122" t="s">
        <v>11</v>
      </c>
      <c r="EL36" s="1122" t="s">
        <v>11</v>
      </c>
      <c r="EM36" s="1122" t="s">
        <v>11</v>
      </c>
      <c r="EN36" s="1122" t="s">
        <v>11</v>
      </c>
      <c r="EO36" s="1122" t="s">
        <v>11</v>
      </c>
      <c r="EP36" s="1122" t="s">
        <v>11</v>
      </c>
      <c r="EQ36" s="1122" t="s">
        <v>11</v>
      </c>
      <c r="ER36" s="1122" t="s">
        <v>11</v>
      </c>
      <c r="ES36" s="1122" t="s">
        <v>11</v>
      </c>
      <c r="ET36" s="1122" t="s">
        <v>11</v>
      </c>
      <c r="EU36" s="1122" t="s">
        <v>11</v>
      </c>
      <c r="EV36" s="1122" t="s">
        <v>11</v>
      </c>
      <c r="EW36" s="1122" t="s">
        <v>11</v>
      </c>
      <c r="EX36" s="1122" t="s">
        <v>11</v>
      </c>
      <c r="EY36" s="1122" t="s">
        <v>11</v>
      </c>
      <c r="EZ36" s="1122" t="s">
        <v>11</v>
      </c>
      <c r="FA36" s="1122" t="s">
        <v>11</v>
      </c>
      <c r="FB36" s="1122" t="s">
        <v>11</v>
      </c>
      <c r="FC36" s="1053"/>
      <c r="FD36" s="1053"/>
      <c r="FE36" s="1053"/>
      <c r="FF36" s="1053"/>
      <c r="FG36" s="1053"/>
      <c r="FH36" s="1053"/>
      <c r="FI36" s="1053"/>
      <c r="FJ36" s="1053"/>
      <c r="FK36" s="1053"/>
      <c r="FL36" s="1053"/>
      <c r="FM36" s="1053"/>
      <c r="FN36" s="1053"/>
      <c r="FO36" s="1053"/>
      <c r="FP36" s="1053"/>
      <c r="FQ36" s="1053"/>
      <c r="FR36" s="1053"/>
      <c r="FS36" s="1053"/>
      <c r="FT36" s="1053"/>
      <c r="FU36" s="1276"/>
      <c r="FV36" s="1276"/>
      <c r="FW36" s="1276"/>
      <c r="FX36" s="1276"/>
      <c r="FY36" s="1276"/>
      <c r="FZ36" s="1276"/>
      <c r="GA36" s="1276"/>
      <c r="GB36" s="1276"/>
      <c r="GC36" s="1276"/>
      <c r="GD36" s="1276"/>
      <c r="GE36" s="1276"/>
      <c r="GF36" s="1276"/>
      <c r="GG36" s="1276"/>
      <c r="GH36" s="1276"/>
      <c r="GI36" s="1276"/>
      <c r="GJ36" s="1276"/>
      <c r="GK36" s="1276"/>
      <c r="GL36" s="1276"/>
      <c r="GM36" s="1276"/>
      <c r="GN36" s="1276"/>
      <c r="GO36" s="1276"/>
      <c r="GP36" s="1276"/>
      <c r="GQ36" s="1276"/>
      <c r="GR36" s="1276"/>
      <c r="GS36" s="1276"/>
      <c r="GT36" s="1276"/>
      <c r="GU36" s="1276"/>
      <c r="GV36" s="1276"/>
      <c r="GW36" s="1276"/>
      <c r="GX36" s="1276"/>
      <c r="GY36" s="1276"/>
      <c r="GZ36" s="1276"/>
      <c r="HA36" s="1276"/>
      <c r="HB36" s="1276"/>
      <c r="HC36" s="1276"/>
      <c r="HD36" s="1276"/>
      <c r="HE36" s="1276"/>
      <c r="HF36" s="1276"/>
      <c r="HG36" s="1276"/>
      <c r="HH36" s="1276"/>
      <c r="HI36" s="1276"/>
      <c r="HJ36" s="1276"/>
      <c r="HK36" s="1276"/>
      <c r="HL36" s="1276"/>
      <c r="HM36" s="1276"/>
    </row>
    <row r="37" spans="1:221">
      <c r="A37" s="1157" t="s">
        <v>3991</v>
      </c>
      <c r="B37" s="599" t="s">
        <v>4001</v>
      </c>
      <c r="C37" s="1158" t="s">
        <v>4011</v>
      </c>
      <c r="D37" s="1276">
        <f t="shared" si="0"/>
        <v>8</v>
      </c>
      <c r="E37" s="1122">
        <v>8</v>
      </c>
      <c r="F37" s="1122">
        <v>2</v>
      </c>
      <c r="G37" s="1122">
        <v>1</v>
      </c>
      <c r="H37" s="1122">
        <v>1</v>
      </c>
      <c r="I37" s="1122" t="s">
        <v>11</v>
      </c>
      <c r="J37" s="1122" t="s">
        <v>11</v>
      </c>
      <c r="K37" s="1122">
        <v>1</v>
      </c>
      <c r="L37" s="1122">
        <v>2</v>
      </c>
      <c r="M37" s="1122">
        <v>1</v>
      </c>
      <c r="N37" s="1122">
        <v>8</v>
      </c>
      <c r="O37" s="1122">
        <v>2</v>
      </c>
      <c r="P37" s="1122">
        <v>1</v>
      </c>
      <c r="Q37" s="1122">
        <v>1</v>
      </c>
      <c r="R37" s="1122" t="s">
        <v>11</v>
      </c>
      <c r="S37" s="1122" t="s">
        <v>11</v>
      </c>
      <c r="T37" s="1122">
        <v>1</v>
      </c>
      <c r="U37" s="1122">
        <v>2</v>
      </c>
      <c r="V37" s="1122">
        <v>1</v>
      </c>
      <c r="W37" s="1122">
        <v>8</v>
      </c>
      <c r="X37" s="1122">
        <v>2</v>
      </c>
      <c r="Y37" s="1122">
        <v>1</v>
      </c>
      <c r="Z37" s="1122">
        <v>1</v>
      </c>
      <c r="AA37" s="1122" t="s">
        <v>11</v>
      </c>
      <c r="AB37" s="1122" t="s">
        <v>11</v>
      </c>
      <c r="AC37" s="1122">
        <v>1</v>
      </c>
      <c r="AD37" s="1122">
        <v>2</v>
      </c>
      <c r="AE37" s="1122">
        <v>1</v>
      </c>
      <c r="AF37" s="1122">
        <v>8</v>
      </c>
      <c r="AG37" s="1122">
        <v>2</v>
      </c>
      <c r="AH37" s="1122">
        <v>1</v>
      </c>
      <c r="AI37" s="1122">
        <v>1</v>
      </c>
      <c r="AJ37" s="1122" t="s">
        <v>11</v>
      </c>
      <c r="AK37" s="1122" t="s">
        <v>11</v>
      </c>
      <c r="AL37" s="1122">
        <v>1</v>
      </c>
      <c r="AM37" s="1122">
        <v>2</v>
      </c>
      <c r="AN37" s="1122">
        <v>1</v>
      </c>
      <c r="AO37" s="1122">
        <v>8</v>
      </c>
      <c r="AP37" s="1122">
        <v>2</v>
      </c>
      <c r="AQ37" s="1122">
        <v>1</v>
      </c>
      <c r="AR37" s="1122">
        <v>1</v>
      </c>
      <c r="AS37" s="1122" t="s">
        <v>11</v>
      </c>
      <c r="AT37" s="1122" t="s">
        <v>11</v>
      </c>
      <c r="AU37" s="1122">
        <v>1</v>
      </c>
      <c r="AV37" s="1122">
        <v>2</v>
      </c>
      <c r="AW37" s="1122">
        <v>1</v>
      </c>
      <c r="AX37" s="1122">
        <v>8</v>
      </c>
      <c r="AY37" s="1122">
        <v>2</v>
      </c>
      <c r="AZ37" s="1122">
        <v>1</v>
      </c>
      <c r="BA37" s="1122">
        <v>1</v>
      </c>
      <c r="BB37" s="1053" t="s">
        <v>11</v>
      </c>
      <c r="BC37" s="1053" t="s">
        <v>11</v>
      </c>
      <c r="BD37" s="1122">
        <v>1</v>
      </c>
      <c r="BE37" s="1122">
        <v>2</v>
      </c>
      <c r="BF37" s="1122">
        <v>1</v>
      </c>
      <c r="BG37" s="1122">
        <v>8</v>
      </c>
      <c r="BH37" s="1122">
        <v>2</v>
      </c>
      <c r="BI37" s="1122">
        <v>1</v>
      </c>
      <c r="BJ37" s="1122">
        <v>1</v>
      </c>
      <c r="BK37" s="1053" t="s">
        <v>11</v>
      </c>
      <c r="BL37" s="1053" t="s">
        <v>11</v>
      </c>
      <c r="BM37" s="1122">
        <v>1</v>
      </c>
      <c r="BN37" s="1122">
        <v>2</v>
      </c>
      <c r="BO37" s="1122">
        <v>1</v>
      </c>
      <c r="BP37" s="1275">
        <v>8</v>
      </c>
      <c r="BQ37" s="1275">
        <v>2</v>
      </c>
      <c r="BR37" s="1275">
        <v>1</v>
      </c>
      <c r="BS37" s="1275">
        <v>1</v>
      </c>
      <c r="BT37" s="1276" t="s">
        <v>11</v>
      </c>
      <c r="BU37" s="1276" t="s">
        <v>11</v>
      </c>
      <c r="BV37" s="1275">
        <v>1</v>
      </c>
      <c r="BW37" s="1275">
        <v>2</v>
      </c>
      <c r="BX37" s="1275">
        <v>1</v>
      </c>
      <c r="BY37" s="1275">
        <v>8</v>
      </c>
      <c r="BZ37" s="1275">
        <v>2</v>
      </c>
      <c r="CA37" s="1275">
        <v>1</v>
      </c>
      <c r="CB37" s="1275">
        <v>1</v>
      </c>
      <c r="CC37" s="1276" t="s">
        <v>11</v>
      </c>
      <c r="CD37" s="1276" t="s">
        <v>11</v>
      </c>
      <c r="CE37" s="1275">
        <v>1</v>
      </c>
      <c r="CF37" s="1275">
        <v>2</v>
      </c>
      <c r="CG37" s="1275">
        <v>1</v>
      </c>
      <c r="CH37" s="1275">
        <v>8</v>
      </c>
      <c r="CI37" s="1275">
        <v>2</v>
      </c>
      <c r="CJ37" s="1275">
        <v>1</v>
      </c>
      <c r="CK37" s="1275">
        <v>1</v>
      </c>
      <c r="CL37" s="1276" t="s">
        <v>11</v>
      </c>
      <c r="CM37" s="1276" t="s">
        <v>11</v>
      </c>
      <c r="CN37" s="1275">
        <v>1</v>
      </c>
      <c r="CO37" s="1275">
        <v>2</v>
      </c>
      <c r="CP37" s="1275">
        <v>1</v>
      </c>
      <c r="CQ37" s="1275">
        <v>8</v>
      </c>
      <c r="CR37" s="1275">
        <v>2</v>
      </c>
      <c r="CS37" s="1275">
        <v>1</v>
      </c>
      <c r="CT37" s="1275">
        <v>1</v>
      </c>
      <c r="CU37" s="1276" t="s">
        <v>11</v>
      </c>
      <c r="CV37" s="1276" t="s">
        <v>11</v>
      </c>
      <c r="CW37" s="1275">
        <v>1</v>
      </c>
      <c r="CX37" s="1275">
        <v>2</v>
      </c>
      <c r="CY37" s="1275">
        <v>1</v>
      </c>
      <c r="CZ37" s="1275">
        <v>8</v>
      </c>
      <c r="DA37" s="1275">
        <v>2</v>
      </c>
      <c r="DB37" s="1275">
        <v>1</v>
      </c>
      <c r="DC37" s="1275">
        <v>1</v>
      </c>
      <c r="DD37" s="1276" t="s">
        <v>11</v>
      </c>
      <c r="DE37" s="1276" t="s">
        <v>11</v>
      </c>
      <c r="DF37" s="1275">
        <v>1</v>
      </c>
      <c r="DG37" s="1275">
        <v>2</v>
      </c>
      <c r="DH37" s="1275">
        <v>1</v>
      </c>
      <c r="DI37" s="1276"/>
      <c r="DJ37" s="1122">
        <v>8</v>
      </c>
      <c r="DK37" s="1122">
        <v>2</v>
      </c>
      <c r="DL37" s="1122">
        <v>1</v>
      </c>
      <c r="DM37" s="1122">
        <v>1</v>
      </c>
      <c r="DN37" s="1122" t="s">
        <v>11</v>
      </c>
      <c r="DO37" s="1122" t="s">
        <v>11</v>
      </c>
      <c r="DP37" s="1122">
        <v>1</v>
      </c>
      <c r="DQ37" s="1122">
        <v>2</v>
      </c>
      <c r="DR37" s="1122">
        <v>1</v>
      </c>
      <c r="DS37" s="1122">
        <v>8</v>
      </c>
      <c r="DT37" s="1122">
        <v>2</v>
      </c>
      <c r="DU37" s="1122">
        <v>1</v>
      </c>
      <c r="DV37" s="1122">
        <v>1</v>
      </c>
      <c r="DW37" s="1122" t="s">
        <v>11</v>
      </c>
      <c r="DX37" s="1122" t="s">
        <v>11</v>
      </c>
      <c r="DY37" s="1122">
        <v>1</v>
      </c>
      <c r="DZ37" s="1122">
        <v>2</v>
      </c>
      <c r="EA37" s="1122">
        <v>1</v>
      </c>
      <c r="EB37" s="1122">
        <v>8</v>
      </c>
      <c r="EC37" s="1122">
        <v>2</v>
      </c>
      <c r="ED37" s="1122">
        <v>1</v>
      </c>
      <c r="EE37" s="1122">
        <v>1</v>
      </c>
      <c r="EF37" s="1122" t="s">
        <v>11</v>
      </c>
      <c r="EG37" s="1122" t="s">
        <v>11</v>
      </c>
      <c r="EH37" s="1122">
        <v>1</v>
      </c>
      <c r="EI37" s="1122">
        <v>2</v>
      </c>
      <c r="EJ37" s="1122">
        <v>1</v>
      </c>
      <c r="EK37" s="1122">
        <v>8</v>
      </c>
      <c r="EL37" s="1122">
        <v>2</v>
      </c>
      <c r="EM37" s="1122">
        <v>1</v>
      </c>
      <c r="EN37" s="1122">
        <v>1</v>
      </c>
      <c r="EO37" s="1122" t="s">
        <v>11</v>
      </c>
      <c r="EP37" s="1122" t="s">
        <v>11</v>
      </c>
      <c r="EQ37" s="1122">
        <v>1</v>
      </c>
      <c r="ER37" s="1122">
        <v>2</v>
      </c>
      <c r="ES37" s="1122">
        <v>1</v>
      </c>
      <c r="ET37" s="1122">
        <v>8</v>
      </c>
      <c r="EU37" s="1122">
        <v>2</v>
      </c>
      <c r="EV37" s="1122">
        <v>1</v>
      </c>
      <c r="EW37" s="1122">
        <v>1</v>
      </c>
      <c r="EX37" s="1122" t="s">
        <v>11</v>
      </c>
      <c r="EY37" s="1122" t="s">
        <v>11</v>
      </c>
      <c r="EZ37" s="1122">
        <v>1</v>
      </c>
      <c r="FA37" s="1122">
        <v>2</v>
      </c>
      <c r="FB37" s="1122">
        <v>1</v>
      </c>
      <c r="FC37" s="1122"/>
      <c r="FD37" s="1122"/>
      <c r="FE37" s="1122"/>
      <c r="FF37" s="1122"/>
      <c r="FG37" s="1053"/>
      <c r="FH37" s="1053"/>
      <c r="FI37" s="1122"/>
      <c r="FJ37" s="1122"/>
      <c r="FK37" s="1122"/>
      <c r="FL37" s="1122"/>
      <c r="FM37" s="1122"/>
      <c r="FN37" s="1122"/>
      <c r="FO37" s="1122"/>
      <c r="FP37" s="1053"/>
      <c r="FQ37" s="1053"/>
      <c r="FR37" s="1122"/>
      <c r="FS37" s="1122"/>
      <c r="FT37" s="1122"/>
      <c r="FU37" s="1275"/>
      <c r="FV37" s="1275"/>
      <c r="FW37" s="1275"/>
      <c r="FX37" s="1275"/>
      <c r="FY37" s="1276"/>
      <c r="FZ37" s="1276"/>
      <c r="GA37" s="1275"/>
      <c r="GB37" s="1275"/>
      <c r="GC37" s="1275"/>
      <c r="GD37" s="1275"/>
      <c r="GE37" s="1275"/>
      <c r="GF37" s="1275"/>
      <c r="GG37" s="1275"/>
      <c r="GH37" s="1276"/>
      <c r="GI37" s="1276"/>
      <c r="GJ37" s="1275"/>
      <c r="GK37" s="1275"/>
      <c r="GL37" s="1275"/>
      <c r="GM37" s="1275"/>
      <c r="GN37" s="1275"/>
      <c r="GO37" s="1275"/>
      <c r="GP37" s="1275"/>
      <c r="GQ37" s="1276"/>
      <c r="GR37" s="1276"/>
      <c r="GS37" s="1275"/>
      <c r="GT37" s="1275"/>
      <c r="GU37" s="1275"/>
      <c r="GV37" s="1275"/>
      <c r="GW37" s="1275"/>
      <c r="GX37" s="1275"/>
      <c r="GY37" s="1275"/>
      <c r="GZ37" s="1276"/>
      <c r="HA37" s="1276"/>
      <c r="HB37" s="1275"/>
      <c r="HC37" s="1275"/>
      <c r="HD37" s="1275"/>
      <c r="HE37" s="1275"/>
      <c r="HF37" s="1275"/>
      <c r="HG37" s="1275"/>
      <c r="HH37" s="1275"/>
      <c r="HI37" s="1276"/>
      <c r="HJ37" s="1276"/>
      <c r="HK37" s="1275"/>
      <c r="HL37" s="1275"/>
      <c r="HM37" s="1275"/>
    </row>
    <row r="38" spans="1:221" ht="25.5">
      <c r="A38" s="1129" t="s">
        <v>1573</v>
      </c>
      <c r="B38" s="1130" t="s">
        <v>1562</v>
      </c>
      <c r="C38" s="1131" t="s">
        <v>1574</v>
      </c>
      <c r="D38" s="1303"/>
      <c r="E38" s="1122"/>
      <c r="F38" s="1122"/>
      <c r="G38" s="1122"/>
      <c r="H38" s="1122"/>
      <c r="I38" s="1122"/>
      <c r="J38" s="1122"/>
      <c r="K38" s="1122"/>
      <c r="L38" s="1122"/>
      <c r="M38" s="1122"/>
      <c r="N38" s="1122"/>
      <c r="O38" s="1122"/>
      <c r="P38" s="1122"/>
      <c r="Q38" s="1122"/>
      <c r="R38" s="1122"/>
      <c r="S38" s="1122"/>
      <c r="T38" s="1122"/>
      <c r="U38" s="1122"/>
      <c r="V38" s="1122"/>
      <c r="W38" s="1122"/>
      <c r="X38" s="1122"/>
      <c r="Y38" s="1122"/>
      <c r="Z38" s="1122"/>
      <c r="AA38" s="1122"/>
      <c r="AB38" s="1122"/>
      <c r="AC38" s="1122"/>
      <c r="AD38" s="1122"/>
      <c r="AE38" s="1122"/>
      <c r="AF38" s="1122"/>
      <c r="AG38" s="1122"/>
      <c r="AH38" s="1122"/>
      <c r="AI38" s="1122"/>
      <c r="AJ38" s="1122"/>
      <c r="AK38" s="1122"/>
      <c r="AL38" s="1122"/>
      <c r="AM38" s="1122"/>
      <c r="AN38" s="1122"/>
      <c r="AO38" s="1122"/>
      <c r="AP38" s="1122"/>
      <c r="AQ38" s="1122"/>
      <c r="AR38" s="1122"/>
      <c r="AS38" s="1122"/>
      <c r="AT38" s="1122"/>
      <c r="AU38" s="1122"/>
      <c r="AV38" s="1122"/>
      <c r="AW38" s="1122"/>
      <c r="AX38" s="1122"/>
      <c r="AY38" s="1122"/>
      <c r="AZ38" s="1122"/>
      <c r="BA38" s="1122"/>
      <c r="BB38" s="1122"/>
      <c r="BC38" s="1122"/>
      <c r="BD38" s="1122"/>
      <c r="BE38" s="1122"/>
      <c r="BF38" s="1122"/>
      <c r="BG38" s="1122"/>
      <c r="BH38" s="1122"/>
      <c r="BI38" s="1122"/>
      <c r="BJ38" s="1122"/>
      <c r="BK38" s="1122"/>
      <c r="BL38" s="1122"/>
      <c r="BM38" s="1122"/>
      <c r="BN38" s="1122"/>
      <c r="BO38" s="1122"/>
      <c r="BP38" s="1122"/>
      <c r="BQ38" s="1122"/>
      <c r="BR38" s="1122"/>
      <c r="BS38" s="1122"/>
      <c r="BT38" s="1122"/>
      <c r="BU38" s="1122"/>
      <c r="BV38" s="1122"/>
      <c r="BW38" s="1122"/>
      <c r="BX38" s="1122"/>
      <c r="BY38" s="1122"/>
      <c r="BZ38" s="1122"/>
      <c r="CA38" s="1122"/>
      <c r="CB38" s="1122"/>
      <c r="CC38" s="1122"/>
      <c r="CD38" s="1122"/>
      <c r="CE38" s="1122"/>
      <c r="CF38" s="1122"/>
      <c r="CG38" s="1122"/>
      <c r="CH38" s="1122"/>
      <c r="CI38" s="1122"/>
      <c r="CJ38" s="1122"/>
      <c r="CK38" s="1122"/>
      <c r="CL38" s="1122"/>
      <c r="CM38" s="1122"/>
      <c r="CN38" s="1122"/>
      <c r="CO38" s="1122"/>
      <c r="CP38" s="1122"/>
      <c r="CQ38" s="1122"/>
      <c r="CR38" s="1122"/>
      <c r="CS38" s="1122"/>
      <c r="CT38" s="1122"/>
      <c r="CU38" s="1122"/>
      <c r="CV38" s="1122"/>
      <c r="CW38" s="1122"/>
      <c r="CX38" s="1122"/>
      <c r="CY38" s="1122"/>
      <c r="CZ38" s="1122"/>
      <c r="DA38" s="1122"/>
      <c r="DB38" s="1122"/>
      <c r="DC38" s="1122"/>
      <c r="DD38" s="1122"/>
      <c r="DE38" s="1122"/>
      <c r="DF38" s="1122"/>
      <c r="DG38" s="1122"/>
      <c r="DH38" s="1122"/>
      <c r="DI38" s="1303"/>
      <c r="DJ38" s="1122"/>
      <c r="DK38" s="1122"/>
      <c r="DL38" s="1122"/>
      <c r="DM38" s="1122"/>
      <c r="DN38" s="1122"/>
      <c r="DO38" s="1122"/>
      <c r="DP38" s="1122"/>
      <c r="DQ38" s="1122"/>
      <c r="DR38" s="1122"/>
      <c r="DS38" s="1122"/>
      <c r="DT38" s="1122"/>
      <c r="DU38" s="1122"/>
      <c r="DV38" s="1122"/>
      <c r="DW38" s="1122"/>
      <c r="DX38" s="1122"/>
      <c r="DY38" s="1122"/>
      <c r="DZ38" s="1122"/>
      <c r="EA38" s="1122"/>
      <c r="EB38" s="1122"/>
      <c r="EC38" s="1122"/>
      <c r="ED38" s="1122"/>
      <c r="EE38" s="1122"/>
      <c r="EF38" s="1122"/>
      <c r="EG38" s="1122"/>
      <c r="EH38" s="1122"/>
      <c r="EI38" s="1122"/>
      <c r="EJ38" s="1122"/>
      <c r="EK38" s="1122"/>
      <c r="EL38" s="1122"/>
      <c r="EM38" s="1122"/>
      <c r="EN38" s="1122"/>
      <c r="EO38" s="1122"/>
      <c r="EP38" s="1122"/>
      <c r="EQ38" s="1122"/>
      <c r="ER38" s="1122"/>
      <c r="ES38" s="1122"/>
      <c r="ET38" s="1122"/>
      <c r="EU38" s="1122"/>
      <c r="EV38" s="1122"/>
      <c r="EW38" s="1122"/>
      <c r="EX38" s="1122"/>
      <c r="EY38" s="1122"/>
      <c r="EZ38" s="1122"/>
      <c r="FA38" s="1122"/>
      <c r="FB38" s="1122"/>
      <c r="FC38" s="1122"/>
      <c r="FD38" s="1122"/>
      <c r="FE38" s="1122"/>
      <c r="FF38" s="1122"/>
      <c r="FG38" s="1122"/>
      <c r="FH38" s="1122"/>
      <c r="FI38" s="1122"/>
      <c r="FJ38" s="1122"/>
      <c r="FK38" s="1122"/>
      <c r="FL38" s="1122"/>
      <c r="FM38" s="1122"/>
      <c r="FN38" s="1122"/>
      <c r="FO38" s="1122"/>
      <c r="FP38" s="1122"/>
      <c r="FQ38" s="1122"/>
      <c r="FR38" s="1122"/>
      <c r="FS38" s="1122"/>
      <c r="FT38" s="1122"/>
      <c r="FU38" s="1122"/>
      <c r="FV38" s="1122"/>
      <c r="FW38" s="1122"/>
      <c r="FX38" s="1122"/>
      <c r="FY38" s="1122"/>
      <c r="FZ38" s="1122"/>
      <c r="GA38" s="1122"/>
      <c r="GB38" s="1122"/>
      <c r="GC38" s="1122"/>
      <c r="GD38" s="1122"/>
      <c r="GE38" s="1122"/>
      <c r="GF38" s="1122"/>
      <c r="GG38" s="1122"/>
      <c r="GH38" s="1122"/>
      <c r="GI38" s="1122"/>
      <c r="GJ38" s="1122"/>
      <c r="GK38" s="1122"/>
      <c r="GL38" s="1122"/>
      <c r="GM38" s="1122"/>
      <c r="GN38" s="1122"/>
      <c r="GO38" s="1122"/>
      <c r="GP38" s="1122"/>
      <c r="GQ38" s="1122"/>
      <c r="GR38" s="1122"/>
      <c r="GS38" s="1122"/>
      <c r="GT38" s="1122"/>
      <c r="GU38" s="1122"/>
      <c r="GV38" s="1122"/>
      <c r="GW38" s="1122"/>
      <c r="GX38" s="1122"/>
      <c r="GY38" s="1122"/>
      <c r="GZ38" s="1122"/>
      <c r="HA38" s="1122"/>
      <c r="HB38" s="1122"/>
      <c r="HC38" s="1122"/>
      <c r="HD38" s="1122"/>
      <c r="HE38" s="1122"/>
      <c r="HF38" s="1122"/>
      <c r="HG38" s="1122"/>
      <c r="HH38" s="1122"/>
      <c r="HI38" s="1122"/>
      <c r="HJ38" s="1122"/>
      <c r="HK38" s="1122"/>
      <c r="HL38" s="1122"/>
      <c r="HM38" s="1122"/>
    </row>
    <row r="39" spans="1:221">
      <c r="A39" s="1128" t="s">
        <v>723</v>
      </c>
      <c r="B39" s="1127" t="s">
        <v>40</v>
      </c>
      <c r="C39" s="1125" t="s">
        <v>724</v>
      </c>
      <c r="D39" s="1304"/>
      <c r="E39" s="1053"/>
      <c r="F39" s="1053"/>
      <c r="G39" s="1053"/>
      <c r="H39" s="1053"/>
      <c r="I39" s="1053"/>
      <c r="J39" s="1053"/>
      <c r="K39" s="1053"/>
      <c r="L39" s="1053"/>
      <c r="M39" s="1053"/>
      <c r="N39" s="1053"/>
      <c r="O39" s="1053"/>
      <c r="P39" s="1053"/>
      <c r="Q39" s="1053"/>
      <c r="R39" s="1053"/>
      <c r="S39" s="1053"/>
      <c r="T39" s="1053"/>
      <c r="U39" s="1053"/>
      <c r="V39" s="1053"/>
      <c r="W39" s="1053"/>
      <c r="X39" s="1053"/>
      <c r="Y39" s="1053"/>
      <c r="Z39" s="1053"/>
      <c r="AA39" s="1053"/>
      <c r="AB39" s="1053"/>
      <c r="AC39" s="1053"/>
      <c r="AD39" s="1053"/>
      <c r="AE39" s="1053"/>
      <c r="AF39" s="1053"/>
      <c r="AG39" s="1053"/>
      <c r="AH39" s="1053"/>
      <c r="AI39" s="1053"/>
      <c r="AJ39" s="1053"/>
      <c r="AK39" s="1053"/>
      <c r="AL39" s="1053"/>
      <c r="AM39" s="1053"/>
      <c r="AN39" s="1053"/>
      <c r="AO39" s="1053"/>
      <c r="AP39" s="1053"/>
      <c r="AQ39" s="1053"/>
      <c r="AR39" s="1053"/>
      <c r="AS39" s="1053"/>
      <c r="AT39" s="1053"/>
      <c r="AU39" s="1053"/>
      <c r="AV39" s="1053"/>
      <c r="AW39" s="1053"/>
      <c r="AX39" s="1053"/>
      <c r="AY39" s="1053"/>
      <c r="AZ39" s="1053"/>
      <c r="BA39" s="1053"/>
      <c r="BB39" s="1053"/>
      <c r="BC39" s="1053"/>
      <c r="BD39" s="1053"/>
      <c r="BE39" s="1053"/>
      <c r="BF39" s="1053"/>
      <c r="BG39" s="1053"/>
      <c r="BH39" s="1053"/>
      <c r="BI39" s="1053"/>
      <c r="BJ39" s="1053"/>
      <c r="BK39" s="1053"/>
      <c r="BL39" s="1053"/>
      <c r="BM39" s="1053"/>
      <c r="BN39" s="1053"/>
      <c r="BO39" s="1053"/>
      <c r="BP39" s="1053"/>
      <c r="BQ39" s="1053"/>
      <c r="BR39" s="1053"/>
      <c r="BS39" s="1053"/>
      <c r="BT39" s="1053"/>
      <c r="BU39" s="1053"/>
      <c r="BV39" s="1053"/>
      <c r="BW39" s="1053"/>
      <c r="BX39" s="1053"/>
      <c r="BY39" s="1053"/>
      <c r="BZ39" s="1053"/>
      <c r="CA39" s="1053"/>
      <c r="CB39" s="1053"/>
      <c r="CC39" s="1053"/>
      <c r="CD39" s="1053"/>
      <c r="CE39" s="1053"/>
      <c r="CF39" s="1053"/>
      <c r="CG39" s="1053"/>
      <c r="CH39" s="1053"/>
      <c r="CI39" s="1053"/>
      <c r="CJ39" s="1053"/>
      <c r="CK39" s="1053"/>
      <c r="CL39" s="1053"/>
      <c r="CM39" s="1053"/>
      <c r="CN39" s="1053"/>
      <c r="CO39" s="1053"/>
      <c r="CP39" s="1053"/>
      <c r="CQ39" s="1053"/>
      <c r="CR39" s="1053"/>
      <c r="CS39" s="1053"/>
      <c r="CT39" s="1053"/>
      <c r="CU39" s="1053"/>
      <c r="CV39" s="1053"/>
      <c r="CW39" s="1053"/>
      <c r="CX39" s="1053"/>
      <c r="CY39" s="1053"/>
      <c r="CZ39" s="1053"/>
      <c r="DA39" s="1053"/>
      <c r="DB39" s="1053"/>
      <c r="DC39" s="1053"/>
      <c r="DD39" s="1053"/>
      <c r="DE39" s="1053"/>
      <c r="DF39" s="1053"/>
      <c r="DG39" s="1053"/>
      <c r="DH39" s="1053"/>
      <c r="DI39" s="1304"/>
      <c r="DJ39" s="1053"/>
      <c r="DK39" s="1053"/>
      <c r="DL39" s="1053"/>
      <c r="DM39" s="1053"/>
      <c r="DN39" s="1053"/>
      <c r="DO39" s="1053"/>
      <c r="DP39" s="1053"/>
      <c r="DQ39" s="1053"/>
      <c r="DR39" s="1053"/>
      <c r="DS39" s="1053"/>
      <c r="DT39" s="1053"/>
      <c r="DU39" s="1053"/>
      <c r="DV39" s="1053"/>
      <c r="DW39" s="1053"/>
      <c r="DX39" s="1053"/>
      <c r="DY39" s="1053"/>
      <c r="DZ39" s="1053"/>
      <c r="EA39" s="1053"/>
      <c r="EB39" s="1053"/>
      <c r="EC39" s="1053"/>
      <c r="ED39" s="1053"/>
      <c r="EE39" s="1053"/>
      <c r="EF39" s="1053"/>
      <c r="EG39" s="1053"/>
      <c r="EH39" s="1053"/>
      <c r="EI39" s="1053"/>
      <c r="EJ39" s="1053"/>
      <c r="EK39" s="1053"/>
      <c r="EL39" s="1053"/>
      <c r="EM39" s="1053"/>
      <c r="EN39" s="1053"/>
      <c r="EO39" s="1053"/>
      <c r="EP39" s="1053"/>
      <c r="EQ39" s="1053"/>
      <c r="ER39" s="1053"/>
      <c r="ES39" s="1053"/>
      <c r="ET39" s="1053"/>
      <c r="EU39" s="1053"/>
      <c r="EV39" s="1053"/>
      <c r="EW39" s="1053"/>
      <c r="EX39" s="1053"/>
      <c r="EY39" s="1053"/>
      <c r="EZ39" s="1053"/>
      <c r="FA39" s="1053"/>
      <c r="FB39" s="1053"/>
      <c r="FC39" s="1053"/>
      <c r="FD39" s="1053"/>
      <c r="FE39" s="1053"/>
      <c r="FF39" s="1053"/>
      <c r="FG39" s="1053"/>
      <c r="FH39" s="1053"/>
      <c r="FI39" s="1053"/>
      <c r="FJ39" s="1053"/>
      <c r="FK39" s="1053"/>
      <c r="FL39" s="1053"/>
      <c r="FM39" s="1053"/>
      <c r="FN39" s="1053"/>
      <c r="FO39" s="1053"/>
      <c r="FP39" s="1053"/>
      <c r="FQ39" s="1053"/>
      <c r="FR39" s="1053"/>
      <c r="FS39" s="1053"/>
      <c r="FT39" s="1053"/>
      <c r="FU39" s="1053"/>
      <c r="FV39" s="1053"/>
      <c r="FW39" s="1053"/>
      <c r="FX39" s="1053"/>
      <c r="FY39" s="1053"/>
      <c r="FZ39" s="1053"/>
      <c r="GA39" s="1053"/>
      <c r="GB39" s="1053"/>
      <c r="GC39" s="1053"/>
      <c r="GD39" s="1053"/>
      <c r="GE39" s="1053"/>
      <c r="GF39" s="1053"/>
      <c r="GG39" s="1053"/>
      <c r="GH39" s="1053"/>
      <c r="GI39" s="1053"/>
      <c r="GJ39" s="1053"/>
      <c r="GK39" s="1053"/>
      <c r="GL39" s="1053"/>
      <c r="GM39" s="1053"/>
      <c r="GN39" s="1053"/>
      <c r="GO39" s="1053"/>
      <c r="GP39" s="1053"/>
      <c r="GQ39" s="1053"/>
      <c r="GR39" s="1053"/>
      <c r="GS39" s="1053"/>
      <c r="GT39" s="1053"/>
      <c r="GU39" s="1053"/>
      <c r="GV39" s="1053"/>
      <c r="GW39" s="1053"/>
      <c r="GX39" s="1053"/>
      <c r="GY39" s="1053"/>
      <c r="GZ39" s="1053"/>
      <c r="HA39" s="1053"/>
      <c r="HB39" s="1053"/>
      <c r="HC39" s="1053"/>
      <c r="HD39" s="1053"/>
      <c r="HE39" s="1053"/>
      <c r="HF39" s="1053"/>
      <c r="HG39" s="1053"/>
      <c r="HH39" s="1053"/>
      <c r="HI39" s="1053"/>
      <c r="HJ39" s="1053"/>
      <c r="HK39" s="1053"/>
      <c r="HL39" s="1053"/>
      <c r="HM39" s="1053"/>
    </row>
    <row r="40" spans="1:221" ht="26.25" thickBot="1">
      <c r="A40" s="1159" t="s">
        <v>3482</v>
      </c>
      <c r="B40" s="1160" t="s">
        <v>3486</v>
      </c>
      <c r="C40" s="603" t="s">
        <v>3462</v>
      </c>
      <c r="D40" s="1307" t="str">
        <f t="shared" ref="D40" si="1">CZ40</f>
        <v>-</v>
      </c>
      <c r="E40" s="1123" t="s">
        <v>11</v>
      </c>
      <c r="F40" s="1123" t="s">
        <v>11</v>
      </c>
      <c r="G40" s="1123" t="s">
        <v>11</v>
      </c>
      <c r="H40" s="1123" t="s">
        <v>11</v>
      </c>
      <c r="I40" s="1123" t="s">
        <v>11</v>
      </c>
      <c r="J40" s="1123" t="s">
        <v>11</v>
      </c>
      <c r="K40" s="1123" t="s">
        <v>11</v>
      </c>
      <c r="L40" s="1123" t="s">
        <v>11</v>
      </c>
      <c r="M40" s="1123" t="s">
        <v>11</v>
      </c>
      <c r="N40" s="1123" t="s">
        <v>11</v>
      </c>
      <c r="O40" s="1123" t="s">
        <v>11</v>
      </c>
      <c r="P40" s="1123" t="s">
        <v>11</v>
      </c>
      <c r="Q40" s="1123" t="s">
        <v>11</v>
      </c>
      <c r="R40" s="1123" t="s">
        <v>11</v>
      </c>
      <c r="S40" s="1123" t="s">
        <v>11</v>
      </c>
      <c r="T40" s="1123" t="s">
        <v>11</v>
      </c>
      <c r="U40" s="1123" t="s">
        <v>11</v>
      </c>
      <c r="V40" s="1123" t="s">
        <v>11</v>
      </c>
      <c r="W40" s="1123" t="s">
        <v>11</v>
      </c>
      <c r="X40" s="1123" t="s">
        <v>11</v>
      </c>
      <c r="Y40" s="1123" t="s">
        <v>11</v>
      </c>
      <c r="Z40" s="1123" t="s">
        <v>11</v>
      </c>
      <c r="AA40" s="1123" t="s">
        <v>11</v>
      </c>
      <c r="AB40" s="1123" t="s">
        <v>11</v>
      </c>
      <c r="AC40" s="1123" t="s">
        <v>11</v>
      </c>
      <c r="AD40" s="1123" t="s">
        <v>11</v>
      </c>
      <c r="AE40" s="1123" t="s">
        <v>11</v>
      </c>
      <c r="AF40" s="1123" t="s">
        <v>11</v>
      </c>
      <c r="AG40" s="1123" t="s">
        <v>11</v>
      </c>
      <c r="AH40" s="1123" t="s">
        <v>11</v>
      </c>
      <c r="AI40" s="1123" t="s">
        <v>11</v>
      </c>
      <c r="AJ40" s="1123" t="s">
        <v>11</v>
      </c>
      <c r="AK40" s="1123" t="s">
        <v>11</v>
      </c>
      <c r="AL40" s="1123" t="s">
        <v>11</v>
      </c>
      <c r="AM40" s="1123" t="s">
        <v>11</v>
      </c>
      <c r="AN40" s="1123" t="s">
        <v>11</v>
      </c>
      <c r="AO40" s="1123" t="s">
        <v>11</v>
      </c>
      <c r="AP40" s="1123" t="s">
        <v>11</v>
      </c>
      <c r="AQ40" s="1123" t="s">
        <v>11</v>
      </c>
      <c r="AR40" s="1123" t="s">
        <v>11</v>
      </c>
      <c r="AS40" s="1123" t="s">
        <v>11</v>
      </c>
      <c r="AT40" s="1123" t="s">
        <v>11</v>
      </c>
      <c r="AU40" s="1123" t="s">
        <v>11</v>
      </c>
      <c r="AV40" s="1123" t="s">
        <v>11</v>
      </c>
      <c r="AW40" s="1123" t="s">
        <v>11</v>
      </c>
      <c r="AX40" s="1123" t="s">
        <v>11</v>
      </c>
      <c r="AY40" s="1123" t="s">
        <v>11</v>
      </c>
      <c r="AZ40" s="1123" t="s">
        <v>11</v>
      </c>
      <c r="BA40" s="1123" t="s">
        <v>11</v>
      </c>
      <c r="BB40" s="1123" t="s">
        <v>11</v>
      </c>
      <c r="BC40" s="1123" t="s">
        <v>11</v>
      </c>
      <c r="BD40" s="1123" t="s">
        <v>11</v>
      </c>
      <c r="BE40" s="1123" t="s">
        <v>11</v>
      </c>
      <c r="BF40" s="1123" t="s">
        <v>11</v>
      </c>
      <c r="BG40" s="1123" t="s">
        <v>11</v>
      </c>
      <c r="BH40" s="1123" t="s">
        <v>11</v>
      </c>
      <c r="BI40" s="1123" t="s">
        <v>11</v>
      </c>
      <c r="BJ40" s="1123" t="s">
        <v>11</v>
      </c>
      <c r="BK40" s="1123" t="s">
        <v>11</v>
      </c>
      <c r="BL40" s="1123" t="s">
        <v>11</v>
      </c>
      <c r="BM40" s="1123" t="s">
        <v>11</v>
      </c>
      <c r="BN40" s="1123" t="s">
        <v>11</v>
      </c>
      <c r="BO40" s="1123" t="s">
        <v>11</v>
      </c>
      <c r="BP40" s="1123" t="s">
        <v>11</v>
      </c>
      <c r="BQ40" s="1123" t="s">
        <v>11</v>
      </c>
      <c r="BR40" s="1123" t="s">
        <v>11</v>
      </c>
      <c r="BS40" s="1123" t="s">
        <v>11</v>
      </c>
      <c r="BT40" s="1123" t="s">
        <v>11</v>
      </c>
      <c r="BU40" s="1123" t="s">
        <v>11</v>
      </c>
      <c r="BV40" s="1123" t="s">
        <v>11</v>
      </c>
      <c r="BW40" s="1123" t="s">
        <v>11</v>
      </c>
      <c r="BX40" s="1123" t="s">
        <v>11</v>
      </c>
      <c r="BY40" s="1123" t="s">
        <v>11</v>
      </c>
      <c r="BZ40" s="1123" t="s">
        <v>11</v>
      </c>
      <c r="CA40" s="1123" t="s">
        <v>11</v>
      </c>
      <c r="CB40" s="1123" t="s">
        <v>11</v>
      </c>
      <c r="CC40" s="1123" t="s">
        <v>11</v>
      </c>
      <c r="CD40" s="1123" t="s">
        <v>11</v>
      </c>
      <c r="CE40" s="1123" t="s">
        <v>11</v>
      </c>
      <c r="CF40" s="1123" t="s">
        <v>11</v>
      </c>
      <c r="CG40" s="1123" t="s">
        <v>11</v>
      </c>
      <c r="CH40" s="1123" t="s">
        <v>11</v>
      </c>
      <c r="CI40" s="1123" t="s">
        <v>11</v>
      </c>
      <c r="CJ40" s="1123" t="s">
        <v>11</v>
      </c>
      <c r="CK40" s="1123" t="s">
        <v>11</v>
      </c>
      <c r="CL40" s="1123" t="s">
        <v>11</v>
      </c>
      <c r="CM40" s="1123" t="s">
        <v>11</v>
      </c>
      <c r="CN40" s="1123" t="s">
        <v>11</v>
      </c>
      <c r="CO40" s="1123" t="s">
        <v>11</v>
      </c>
      <c r="CP40" s="1123" t="s">
        <v>11</v>
      </c>
      <c r="CQ40" s="1123" t="s">
        <v>11</v>
      </c>
      <c r="CR40" s="1123" t="s">
        <v>11</v>
      </c>
      <c r="CS40" s="1123" t="s">
        <v>11</v>
      </c>
      <c r="CT40" s="1123" t="s">
        <v>11</v>
      </c>
      <c r="CU40" s="1123" t="s">
        <v>11</v>
      </c>
      <c r="CV40" s="1123" t="s">
        <v>11</v>
      </c>
      <c r="CW40" s="1123" t="s">
        <v>11</v>
      </c>
      <c r="CX40" s="1123" t="s">
        <v>11</v>
      </c>
      <c r="CY40" s="1123" t="s">
        <v>11</v>
      </c>
      <c r="CZ40" s="1123" t="s">
        <v>11</v>
      </c>
      <c r="DA40" s="1123" t="s">
        <v>11</v>
      </c>
      <c r="DB40" s="1123" t="s">
        <v>11</v>
      </c>
      <c r="DC40" s="1123" t="s">
        <v>11</v>
      </c>
      <c r="DD40" s="1123" t="s">
        <v>11</v>
      </c>
      <c r="DE40" s="1123" t="s">
        <v>11</v>
      </c>
      <c r="DF40" s="1123" t="s">
        <v>11</v>
      </c>
      <c r="DG40" s="1123" t="s">
        <v>11</v>
      </c>
      <c r="DH40" s="1123" t="s">
        <v>11</v>
      </c>
      <c r="DI40" s="1325"/>
      <c r="DJ40" s="1123" t="s">
        <v>11</v>
      </c>
      <c r="DK40" s="1123" t="s">
        <v>11</v>
      </c>
      <c r="DL40" s="1123" t="s">
        <v>11</v>
      </c>
      <c r="DM40" s="1123" t="s">
        <v>11</v>
      </c>
      <c r="DN40" s="1123" t="s">
        <v>11</v>
      </c>
      <c r="DO40" s="1123" t="s">
        <v>11</v>
      </c>
      <c r="DP40" s="1123" t="s">
        <v>11</v>
      </c>
      <c r="DQ40" s="1123" t="s">
        <v>11</v>
      </c>
      <c r="DR40" s="1123" t="s">
        <v>11</v>
      </c>
      <c r="DS40" s="1123" t="s">
        <v>11</v>
      </c>
      <c r="DT40" s="1123" t="s">
        <v>11</v>
      </c>
      <c r="DU40" s="1123" t="s">
        <v>11</v>
      </c>
      <c r="DV40" s="1123" t="s">
        <v>11</v>
      </c>
      <c r="DW40" s="1123" t="s">
        <v>11</v>
      </c>
      <c r="DX40" s="1123" t="s">
        <v>11</v>
      </c>
      <c r="DY40" s="1123" t="s">
        <v>11</v>
      </c>
      <c r="DZ40" s="1123" t="s">
        <v>11</v>
      </c>
      <c r="EA40" s="1123" t="s">
        <v>11</v>
      </c>
      <c r="EB40" s="1123" t="s">
        <v>11</v>
      </c>
      <c r="EC40" s="1123" t="s">
        <v>11</v>
      </c>
      <c r="ED40" s="1123" t="s">
        <v>11</v>
      </c>
      <c r="EE40" s="1123" t="s">
        <v>11</v>
      </c>
      <c r="EF40" s="1123" t="s">
        <v>11</v>
      </c>
      <c r="EG40" s="1123" t="s">
        <v>11</v>
      </c>
      <c r="EH40" s="1123" t="s">
        <v>11</v>
      </c>
      <c r="EI40" s="1123" t="s">
        <v>11</v>
      </c>
      <c r="EJ40" s="1123" t="s">
        <v>11</v>
      </c>
      <c r="EK40" s="1123" t="s">
        <v>11</v>
      </c>
      <c r="EL40" s="1123" t="s">
        <v>11</v>
      </c>
      <c r="EM40" s="1123" t="s">
        <v>11</v>
      </c>
      <c r="EN40" s="1123" t="s">
        <v>11</v>
      </c>
      <c r="EO40" s="1123" t="s">
        <v>11</v>
      </c>
      <c r="EP40" s="1123" t="s">
        <v>11</v>
      </c>
      <c r="EQ40" s="1123" t="s">
        <v>11</v>
      </c>
      <c r="ER40" s="1123" t="s">
        <v>11</v>
      </c>
      <c r="ES40" s="1123" t="s">
        <v>11</v>
      </c>
      <c r="ET40" s="1123" t="s">
        <v>11</v>
      </c>
      <c r="EU40" s="1123" t="s">
        <v>11</v>
      </c>
      <c r="EV40" s="1123" t="s">
        <v>11</v>
      </c>
      <c r="EW40" s="1123" t="s">
        <v>11</v>
      </c>
      <c r="EX40" s="1123" t="s">
        <v>11</v>
      </c>
      <c r="EY40" s="1123" t="s">
        <v>11</v>
      </c>
      <c r="EZ40" s="1123" t="s">
        <v>11</v>
      </c>
      <c r="FA40" s="1123" t="s">
        <v>11</v>
      </c>
      <c r="FB40" s="1123" t="s">
        <v>11</v>
      </c>
      <c r="FC40" s="1123"/>
      <c r="FD40" s="1123"/>
      <c r="FE40" s="1123"/>
      <c r="FF40" s="1123"/>
      <c r="FG40" s="1123"/>
      <c r="FH40" s="1123"/>
      <c r="FI40" s="1123"/>
      <c r="FJ40" s="1123"/>
      <c r="FK40" s="1123"/>
      <c r="FL40" s="1123"/>
      <c r="FM40" s="1123"/>
      <c r="FN40" s="1123"/>
      <c r="FO40" s="1123"/>
      <c r="FP40" s="1123"/>
      <c r="FQ40" s="1123"/>
      <c r="FR40" s="1123"/>
      <c r="FS40" s="1123"/>
      <c r="FT40" s="1123"/>
      <c r="FU40" s="1123"/>
      <c r="FV40" s="1123"/>
      <c r="FW40" s="1123"/>
      <c r="FX40" s="1123"/>
      <c r="FY40" s="1123"/>
      <c r="FZ40" s="1123"/>
      <c r="GA40" s="1123"/>
      <c r="GB40" s="1123"/>
      <c r="GC40" s="1123"/>
      <c r="GD40" s="1123"/>
      <c r="GE40" s="1123"/>
      <c r="GF40" s="1123"/>
      <c r="GG40" s="1123"/>
      <c r="GH40" s="1123"/>
      <c r="GI40" s="1123"/>
      <c r="GJ40" s="1123"/>
      <c r="GK40" s="1123"/>
      <c r="GL40" s="1123"/>
      <c r="GM40" s="1123"/>
      <c r="GN40" s="1123"/>
      <c r="GO40" s="1123"/>
      <c r="GP40" s="1123"/>
      <c r="GQ40" s="1123"/>
      <c r="GR40" s="1123"/>
      <c r="GS40" s="1123"/>
      <c r="GT40" s="1123"/>
      <c r="GU40" s="1123"/>
      <c r="GV40" s="1123"/>
      <c r="GW40" s="1123"/>
      <c r="GX40" s="1123"/>
      <c r="GY40" s="1123"/>
      <c r="GZ40" s="1123"/>
      <c r="HA40" s="1123"/>
      <c r="HB40" s="1123"/>
      <c r="HC40" s="1123"/>
      <c r="HD40" s="1123"/>
      <c r="HE40" s="1123"/>
      <c r="HF40" s="1123"/>
      <c r="HG40" s="1123"/>
      <c r="HH40" s="1123"/>
      <c r="HI40" s="1123"/>
      <c r="HJ40" s="1123"/>
      <c r="HK40" s="1123"/>
      <c r="HL40" s="1123"/>
      <c r="HM40" s="1123"/>
    </row>
    <row r="41" spans="1:221" ht="5.0999999999999996" customHeight="1"/>
    <row r="42" spans="1:221">
      <c r="A42" s="335" t="s">
        <v>3487</v>
      </c>
      <c r="B42" s="335" t="s">
        <v>3484</v>
      </c>
      <c r="C42" s="335" t="s">
        <v>3490</v>
      </c>
    </row>
  </sheetData>
  <mergeCells count="81">
    <mergeCell ref="CR9:CY9"/>
    <mergeCell ref="CH8:CP8"/>
    <mergeCell ref="AO8:AW8"/>
    <mergeCell ref="AO9:AO10"/>
    <mergeCell ref="BZ9:CG9"/>
    <mergeCell ref="CH9:CH10"/>
    <mergeCell ref="CI9:CP9"/>
    <mergeCell ref="AP9:AW9"/>
    <mergeCell ref="CZ8:DH8"/>
    <mergeCell ref="CZ9:CZ10"/>
    <mergeCell ref="DA9:DH9"/>
    <mergeCell ref="AX8:BF8"/>
    <mergeCell ref="AX9:AX10"/>
    <mergeCell ref="AY9:BF9"/>
    <mergeCell ref="BP8:BX8"/>
    <mergeCell ref="BP9:BP10"/>
    <mergeCell ref="BQ9:BX9"/>
    <mergeCell ref="BG8:BO8"/>
    <mergeCell ref="BG9:BG10"/>
    <mergeCell ref="BH9:BO9"/>
    <mergeCell ref="BY8:CG8"/>
    <mergeCell ref="BY9:BY10"/>
    <mergeCell ref="CQ8:CY8"/>
    <mergeCell ref="CQ9:CQ10"/>
    <mergeCell ref="W8:AE8"/>
    <mergeCell ref="W9:W10"/>
    <mergeCell ref="X9:AE9"/>
    <mergeCell ref="AG9:AN9"/>
    <mergeCell ref="D9:D10"/>
    <mergeCell ref="AF8:AN8"/>
    <mergeCell ref="AF9:AF10"/>
    <mergeCell ref="D7:D8"/>
    <mergeCell ref="A7:A10"/>
    <mergeCell ref="C7:C10"/>
    <mergeCell ref="N8:V8"/>
    <mergeCell ref="N9:N10"/>
    <mergeCell ref="O9:V9"/>
    <mergeCell ref="E8:M8"/>
    <mergeCell ref="E9:E10"/>
    <mergeCell ref="F9:M9"/>
    <mergeCell ref="B7:B10"/>
    <mergeCell ref="FL8:FT8"/>
    <mergeCell ref="FU8:GC8"/>
    <mergeCell ref="GD8:GL8"/>
    <mergeCell ref="DI7:DI8"/>
    <mergeCell ref="DJ8:DR8"/>
    <mergeCell ref="DS8:EA8"/>
    <mergeCell ref="EB8:EJ8"/>
    <mergeCell ref="EK8:ES8"/>
    <mergeCell ref="HE8:HM8"/>
    <mergeCell ref="DI9:DI10"/>
    <mergeCell ref="DJ9:DJ10"/>
    <mergeCell ref="DK9:DR9"/>
    <mergeCell ref="DS9:DS10"/>
    <mergeCell ref="DT9:EA9"/>
    <mergeCell ref="EB9:EB10"/>
    <mergeCell ref="EC9:EJ9"/>
    <mergeCell ref="EK9:EK10"/>
    <mergeCell ref="EL9:ES9"/>
    <mergeCell ref="ET9:ET10"/>
    <mergeCell ref="EU9:FB9"/>
    <mergeCell ref="FC9:FC10"/>
    <mergeCell ref="FD9:FK9"/>
    <mergeCell ref="ET8:FB8"/>
    <mergeCell ref="FC8:FK8"/>
    <mergeCell ref="HE9:HE10"/>
    <mergeCell ref="HF9:HM9"/>
    <mergeCell ref="E7:DH7"/>
    <mergeCell ref="DJ7:HM7"/>
    <mergeCell ref="GE9:GL9"/>
    <mergeCell ref="GM9:GM10"/>
    <mergeCell ref="GN9:GU9"/>
    <mergeCell ref="GV9:GV10"/>
    <mergeCell ref="GW9:HD9"/>
    <mergeCell ref="FL9:FL10"/>
    <mergeCell ref="FM9:FT9"/>
    <mergeCell ref="FU9:FU10"/>
    <mergeCell ref="FV9:GC9"/>
    <mergeCell ref="GD9:GD10"/>
    <mergeCell ref="GM8:GU8"/>
    <mergeCell ref="GV8:HD8"/>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
  <sheetViews>
    <sheetView zoomScale="80" zoomScaleNormal="80" workbookViewId="0">
      <pane xSplit="3" ySplit="10" topLeftCell="J11"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33" width="13.42578125" style="24" customWidth="1"/>
    <col min="34" max="16384" width="9.140625" style="24"/>
  </cols>
  <sheetData>
    <row r="1" spans="1:33" s="235" customFormat="1" ht="15" customHeight="1">
      <c r="A1" s="49" t="s">
        <v>595</v>
      </c>
      <c r="B1" s="234" t="s">
        <v>211</v>
      </c>
      <c r="C1" s="49" t="s">
        <v>596</v>
      </c>
    </row>
    <row r="2" spans="1:33" s="235" customFormat="1" ht="5.0999999999999996" customHeight="1">
      <c r="A2" s="234"/>
    </row>
    <row r="3" spans="1:33" s="173" customFormat="1" ht="18.75" customHeight="1">
      <c r="A3" s="225" t="s">
        <v>4337</v>
      </c>
      <c r="B3" s="225" t="s">
        <v>4336</v>
      </c>
      <c r="C3" s="225" t="s">
        <v>4338</v>
      </c>
    </row>
    <row r="4" spans="1:33" s="239" customFormat="1" ht="5.0999999999999996" customHeight="1">
      <c r="B4" s="240"/>
      <c r="C4" s="240"/>
    </row>
    <row r="5" spans="1:33" s="239" customFormat="1" ht="12.75" customHeight="1" thickBot="1">
      <c r="A5" s="96" t="s">
        <v>707</v>
      </c>
      <c r="B5" s="96" t="s">
        <v>707</v>
      </c>
      <c r="C5" s="96" t="s">
        <v>765</v>
      </c>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row>
    <row r="6" spans="1:33" s="239" customFormat="1" ht="18" customHeight="1">
      <c r="A6" s="1505" t="s">
        <v>1563</v>
      </c>
      <c r="B6" s="1505" t="s">
        <v>212</v>
      </c>
      <c r="C6" s="1505" t="s">
        <v>3005</v>
      </c>
      <c r="D6" s="1493" t="s">
        <v>3862</v>
      </c>
      <c r="E6" s="1494"/>
      <c r="F6" s="1495"/>
      <c r="G6" s="1499" t="s">
        <v>3862</v>
      </c>
      <c r="H6" s="1500"/>
      <c r="I6" s="1500"/>
      <c r="J6" s="1500"/>
      <c r="K6" s="1500"/>
      <c r="L6" s="1500"/>
      <c r="M6" s="1500"/>
      <c r="N6" s="1500"/>
      <c r="O6" s="1500"/>
      <c r="P6" s="1500"/>
      <c r="Q6" s="1500"/>
      <c r="R6" s="1501"/>
      <c r="S6" s="1493" t="s">
        <v>5516</v>
      </c>
      <c r="T6" s="1494"/>
      <c r="U6" s="1495"/>
      <c r="V6" s="1499" t="s">
        <v>5516</v>
      </c>
      <c r="W6" s="1500"/>
      <c r="X6" s="1500"/>
      <c r="Y6" s="1500"/>
      <c r="Z6" s="1500"/>
      <c r="AA6" s="1500"/>
      <c r="AB6" s="1500"/>
      <c r="AC6" s="1500"/>
      <c r="AD6" s="1500"/>
      <c r="AE6" s="1500"/>
      <c r="AF6" s="1500"/>
      <c r="AG6" s="1501"/>
    </row>
    <row r="7" spans="1:33" s="239" customFormat="1" ht="18" customHeight="1">
      <c r="A7" s="1506"/>
      <c r="B7" s="1506"/>
      <c r="C7" s="1506"/>
      <c r="D7" s="1496"/>
      <c r="E7" s="1497"/>
      <c r="F7" s="1498"/>
      <c r="G7" s="1502" t="s">
        <v>773</v>
      </c>
      <c r="H7" s="1503"/>
      <c r="I7" s="1504"/>
      <c r="J7" s="1502" t="s">
        <v>774</v>
      </c>
      <c r="K7" s="1503"/>
      <c r="L7" s="1504"/>
      <c r="M7" s="1502" t="s">
        <v>775</v>
      </c>
      <c r="N7" s="1503"/>
      <c r="O7" s="1504"/>
      <c r="P7" s="1502" t="s">
        <v>776</v>
      </c>
      <c r="Q7" s="1503"/>
      <c r="R7" s="1504"/>
      <c r="S7" s="1496"/>
      <c r="T7" s="1497"/>
      <c r="U7" s="1498"/>
      <c r="V7" s="1502" t="s">
        <v>773</v>
      </c>
      <c r="W7" s="1503"/>
      <c r="X7" s="1504"/>
      <c r="Y7" s="1502" t="s">
        <v>774</v>
      </c>
      <c r="Z7" s="1503"/>
      <c r="AA7" s="1504"/>
      <c r="AB7" s="1502" t="s">
        <v>775</v>
      </c>
      <c r="AC7" s="1503"/>
      <c r="AD7" s="1504"/>
      <c r="AE7" s="1502" t="s">
        <v>776</v>
      </c>
      <c r="AF7" s="1503"/>
      <c r="AG7" s="1504"/>
    </row>
    <row r="8" spans="1:33" s="239" customFormat="1" ht="41.25" customHeight="1">
      <c r="A8" s="1506"/>
      <c r="B8" s="1506"/>
      <c r="C8" s="1506"/>
      <c r="D8" s="1115" t="s">
        <v>3444</v>
      </c>
      <c r="E8" s="1116" t="s">
        <v>3445</v>
      </c>
      <c r="F8" s="1115" t="s">
        <v>3446</v>
      </c>
      <c r="G8" s="1115" t="s">
        <v>3444</v>
      </c>
      <c r="H8" s="1116" t="s">
        <v>3445</v>
      </c>
      <c r="I8" s="1115" t="s">
        <v>3446</v>
      </c>
      <c r="J8" s="1115" t="s">
        <v>3444</v>
      </c>
      <c r="K8" s="1116" t="s">
        <v>3445</v>
      </c>
      <c r="L8" s="1115" t="s">
        <v>3446</v>
      </c>
      <c r="M8" s="1115" t="s">
        <v>3444</v>
      </c>
      <c r="N8" s="1116" t="s">
        <v>3445</v>
      </c>
      <c r="O8" s="1115" t="s">
        <v>3446</v>
      </c>
      <c r="P8" s="1115" t="s">
        <v>3444</v>
      </c>
      <c r="Q8" s="1116" t="s">
        <v>3445</v>
      </c>
      <c r="R8" s="1115" t="s">
        <v>3446</v>
      </c>
      <c r="S8" s="1115" t="s">
        <v>3444</v>
      </c>
      <c r="T8" s="1116" t="s">
        <v>3445</v>
      </c>
      <c r="U8" s="1115" t="s">
        <v>3446</v>
      </c>
      <c r="V8" s="1115" t="s">
        <v>3444</v>
      </c>
      <c r="W8" s="1116" t="s">
        <v>3445</v>
      </c>
      <c r="X8" s="1115" t="s">
        <v>3446</v>
      </c>
      <c r="Y8" s="1115" t="s">
        <v>3444</v>
      </c>
      <c r="Z8" s="1116" t="s">
        <v>3445</v>
      </c>
      <c r="AA8" s="1115" t="s">
        <v>3446</v>
      </c>
      <c r="AB8" s="1115" t="s">
        <v>3444</v>
      </c>
      <c r="AC8" s="1116" t="s">
        <v>3445</v>
      </c>
      <c r="AD8" s="1115" t="s">
        <v>3446</v>
      </c>
      <c r="AE8" s="1115" t="s">
        <v>3444</v>
      </c>
      <c r="AF8" s="1116" t="s">
        <v>3445</v>
      </c>
      <c r="AG8" s="1115" t="s">
        <v>3446</v>
      </c>
    </row>
    <row r="9" spans="1:33" s="239" customFormat="1" ht="41.25" customHeight="1">
      <c r="A9" s="1506"/>
      <c r="B9" s="1506"/>
      <c r="C9" s="1506"/>
      <c r="D9" s="1115" t="s">
        <v>3440</v>
      </c>
      <c r="E9" s="1116" t="s">
        <v>3441</v>
      </c>
      <c r="F9" s="1115" t="s">
        <v>3439</v>
      </c>
      <c r="G9" s="1115" t="s">
        <v>3440</v>
      </c>
      <c r="H9" s="1116" t="s">
        <v>3441</v>
      </c>
      <c r="I9" s="1115" t="s">
        <v>3439</v>
      </c>
      <c r="J9" s="1115" t="s">
        <v>3440</v>
      </c>
      <c r="K9" s="1116" t="s">
        <v>3441</v>
      </c>
      <c r="L9" s="1115" t="s">
        <v>3439</v>
      </c>
      <c r="M9" s="1115" t="s">
        <v>3440</v>
      </c>
      <c r="N9" s="1116" t="s">
        <v>3441</v>
      </c>
      <c r="O9" s="1115" t="s">
        <v>3439</v>
      </c>
      <c r="P9" s="1115" t="s">
        <v>3440</v>
      </c>
      <c r="Q9" s="1116" t="s">
        <v>3441</v>
      </c>
      <c r="R9" s="1115" t="s">
        <v>3439</v>
      </c>
      <c r="S9" s="1115" t="s">
        <v>3440</v>
      </c>
      <c r="T9" s="1116" t="s">
        <v>3441</v>
      </c>
      <c r="U9" s="1115" t="s">
        <v>3439</v>
      </c>
      <c r="V9" s="1115" t="s">
        <v>3440</v>
      </c>
      <c r="W9" s="1116" t="s">
        <v>3441</v>
      </c>
      <c r="X9" s="1115" t="s">
        <v>3439</v>
      </c>
      <c r="Y9" s="1115" t="s">
        <v>3440</v>
      </c>
      <c r="Z9" s="1116" t="s">
        <v>3441</v>
      </c>
      <c r="AA9" s="1115" t="s">
        <v>3439</v>
      </c>
      <c r="AB9" s="1115" t="s">
        <v>3440</v>
      </c>
      <c r="AC9" s="1116" t="s">
        <v>3441</v>
      </c>
      <c r="AD9" s="1115" t="s">
        <v>3439</v>
      </c>
      <c r="AE9" s="1115" t="s">
        <v>3440</v>
      </c>
      <c r="AF9" s="1116" t="s">
        <v>3441</v>
      </c>
      <c r="AG9" s="1115" t="s">
        <v>3439</v>
      </c>
    </row>
    <row r="10" spans="1:33" s="242" customFormat="1" ht="26.25" thickBot="1">
      <c r="A10" s="1507"/>
      <c r="B10" s="1507"/>
      <c r="C10" s="1507"/>
      <c r="D10" s="1113" t="s">
        <v>3447</v>
      </c>
      <c r="E10" s="1113" t="s">
        <v>3448</v>
      </c>
      <c r="F10" s="1114" t="s">
        <v>3449</v>
      </c>
      <c r="G10" s="1113" t="s">
        <v>3447</v>
      </c>
      <c r="H10" s="1113" t="s">
        <v>3448</v>
      </c>
      <c r="I10" s="1114" t="s">
        <v>3449</v>
      </c>
      <c r="J10" s="1113" t="s">
        <v>3447</v>
      </c>
      <c r="K10" s="1113" t="s">
        <v>3448</v>
      </c>
      <c r="L10" s="1114" t="s">
        <v>3449</v>
      </c>
      <c r="M10" s="1113" t="s">
        <v>3447</v>
      </c>
      <c r="N10" s="1113" t="s">
        <v>3448</v>
      </c>
      <c r="O10" s="1114" t="s">
        <v>3449</v>
      </c>
      <c r="P10" s="1113" t="s">
        <v>3447</v>
      </c>
      <c r="Q10" s="1113" t="s">
        <v>3448</v>
      </c>
      <c r="R10" s="1114" t="s">
        <v>3449</v>
      </c>
      <c r="S10" s="1113" t="s">
        <v>3447</v>
      </c>
      <c r="T10" s="1113" t="s">
        <v>3448</v>
      </c>
      <c r="U10" s="1114" t="s">
        <v>3449</v>
      </c>
      <c r="V10" s="1113" t="s">
        <v>3447</v>
      </c>
      <c r="W10" s="1113" t="s">
        <v>3448</v>
      </c>
      <c r="X10" s="1114" t="s">
        <v>3449</v>
      </c>
      <c r="Y10" s="1113" t="s">
        <v>3447</v>
      </c>
      <c r="Z10" s="1113" t="s">
        <v>3448</v>
      </c>
      <c r="AA10" s="1114" t="s">
        <v>3449</v>
      </c>
      <c r="AB10" s="1113" t="s">
        <v>3447</v>
      </c>
      <c r="AC10" s="1113" t="s">
        <v>3448</v>
      </c>
      <c r="AD10" s="1114" t="s">
        <v>3449</v>
      </c>
      <c r="AE10" s="1113" t="s">
        <v>3447</v>
      </c>
      <c r="AF10" s="1113" t="s">
        <v>3448</v>
      </c>
      <c r="AG10" s="1114" t="s">
        <v>3449</v>
      </c>
    </row>
    <row r="11" spans="1:33" s="244" customFormat="1" ht="5.0999999999999996" customHeight="1">
      <c r="A11" s="1111"/>
      <c r="B11" s="1110"/>
      <c r="C11" s="1110"/>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row>
    <row r="12" spans="1:33" s="246" customFormat="1" ht="15" customHeight="1">
      <c r="A12" s="1112" t="s">
        <v>955</v>
      </c>
      <c r="B12" s="1112" t="s">
        <v>48</v>
      </c>
      <c r="C12" s="1112" t="s">
        <v>607</v>
      </c>
      <c r="D12" s="245">
        <f>P12</f>
        <v>24103.63804517483</v>
      </c>
      <c r="E12" s="245">
        <f>Q12</f>
        <v>23500.764065174833</v>
      </c>
      <c r="F12" s="245">
        <f>R12</f>
        <v>11120.062384174831</v>
      </c>
      <c r="G12" s="245">
        <v>22701.199574999999</v>
      </c>
      <c r="H12" s="245">
        <v>22046.814595</v>
      </c>
      <c r="I12" s="245">
        <v>11003.103194000001</v>
      </c>
      <c r="J12" s="245">
        <v>24106.315036</v>
      </c>
      <c r="K12" s="245">
        <v>23022.530036</v>
      </c>
      <c r="L12" s="245">
        <v>11264.053475000001</v>
      </c>
      <c r="M12" s="245">
        <v>24210.393786000001</v>
      </c>
      <c r="N12" s="245">
        <v>23192.113806000001</v>
      </c>
      <c r="O12" s="245">
        <v>11435.51995</v>
      </c>
      <c r="P12" s="245">
        <v>24103.63804517483</v>
      </c>
      <c r="Q12" s="245">
        <v>23500.764065174833</v>
      </c>
      <c r="R12" s="245">
        <v>11120.062384174831</v>
      </c>
      <c r="S12" s="245"/>
      <c r="T12" s="245"/>
      <c r="U12" s="245"/>
      <c r="V12" s="245">
        <v>25953.631035999999</v>
      </c>
      <c r="W12" s="245">
        <v>25317.264456000001</v>
      </c>
      <c r="X12" s="245">
        <v>11121.539752999999</v>
      </c>
      <c r="Y12" s="245"/>
      <c r="Z12" s="245"/>
      <c r="AA12" s="245"/>
      <c r="AB12" s="245"/>
      <c r="AC12" s="245"/>
      <c r="AD12" s="245"/>
      <c r="AE12" s="245"/>
      <c r="AF12" s="245"/>
      <c r="AG12" s="245"/>
    </row>
    <row r="13" spans="1:33" s="239" customFormat="1" ht="15" customHeight="1">
      <c r="A13" s="517" t="s">
        <v>1565</v>
      </c>
      <c r="B13" s="517" t="s">
        <v>1559</v>
      </c>
      <c r="C13" s="517" t="s">
        <v>3465</v>
      </c>
      <c r="D13" s="1305">
        <f t="shared" ref="D13:D37" si="0">P13</f>
        <v>2268.7600000000002</v>
      </c>
      <c r="E13" s="1305">
        <f t="shared" ref="E13:E37" si="1">Q13</f>
        <v>2268.7600000000002</v>
      </c>
      <c r="F13" s="1305">
        <f t="shared" ref="F13:F37" si="2">R13</f>
        <v>0</v>
      </c>
      <c r="G13" s="247">
        <v>2083.67</v>
      </c>
      <c r="H13" s="247">
        <v>2083.67</v>
      </c>
      <c r="I13" s="247">
        <v>0</v>
      </c>
      <c r="J13" s="247">
        <v>2268.7600000000002</v>
      </c>
      <c r="K13" s="247">
        <v>2268.7600000000002</v>
      </c>
      <c r="L13" s="247">
        <v>0</v>
      </c>
      <c r="M13" s="247">
        <v>2268.7600000000002</v>
      </c>
      <c r="N13" s="247">
        <v>2268.7600000000002</v>
      </c>
      <c r="O13" s="247">
        <v>0</v>
      </c>
      <c r="P13" s="247">
        <v>2268.7600000000002</v>
      </c>
      <c r="Q13" s="247">
        <v>2268.7600000000002</v>
      </c>
      <c r="R13" s="247">
        <v>0</v>
      </c>
      <c r="S13" s="1305"/>
      <c r="T13" s="1305"/>
      <c r="U13" s="1305"/>
      <c r="V13" s="248">
        <v>3268.76</v>
      </c>
      <c r="W13" s="248">
        <v>3268.76</v>
      </c>
      <c r="X13" s="248">
        <v>0</v>
      </c>
      <c r="Y13" s="247"/>
      <c r="Z13" s="247"/>
      <c r="AA13" s="247"/>
      <c r="AB13" s="247"/>
      <c r="AC13" s="247"/>
      <c r="AD13" s="247"/>
      <c r="AE13" s="247"/>
      <c r="AF13" s="247"/>
      <c r="AG13" s="247"/>
    </row>
    <row r="14" spans="1:33" s="239" customFormat="1" ht="15" customHeight="1">
      <c r="A14" s="1161" t="s">
        <v>1566</v>
      </c>
      <c r="B14" s="1161" t="s">
        <v>213</v>
      </c>
      <c r="C14" s="1161" t="s">
        <v>3455</v>
      </c>
      <c r="D14" s="1305">
        <f t="shared" si="0"/>
        <v>1002.518</v>
      </c>
      <c r="E14" s="1305">
        <f t="shared" si="1"/>
        <v>799.64400000000001</v>
      </c>
      <c r="F14" s="1305">
        <f t="shared" si="2"/>
        <v>6.7000000000000004E-2</v>
      </c>
      <c r="G14" s="247">
        <v>853.41800000000001</v>
      </c>
      <c r="H14" s="247">
        <v>752.51800000000003</v>
      </c>
      <c r="I14" s="247">
        <v>6.7000000000000004E-2</v>
      </c>
      <c r="J14" s="248">
        <v>853.41800000000001</v>
      </c>
      <c r="K14" s="248">
        <v>752.51800000000003</v>
      </c>
      <c r="L14" s="248">
        <v>6.7000000000000004E-2</v>
      </c>
      <c r="M14" s="247">
        <v>853.41800000000001</v>
      </c>
      <c r="N14" s="247">
        <v>752.51800000000003</v>
      </c>
      <c r="O14" s="247">
        <v>6.7000000000000004E-2</v>
      </c>
      <c r="P14" s="247">
        <v>1002.518</v>
      </c>
      <c r="Q14" s="247">
        <v>799.64400000000001</v>
      </c>
      <c r="R14" s="247">
        <v>6.7000000000000004E-2</v>
      </c>
      <c r="S14" s="1305"/>
      <c r="T14" s="1305"/>
      <c r="U14" s="1305"/>
      <c r="V14" s="248">
        <v>1152.518</v>
      </c>
      <c r="W14" s="248">
        <v>799.577</v>
      </c>
      <c r="X14" s="248">
        <v>6.7000000000000004E-2</v>
      </c>
      <c r="Y14" s="248"/>
      <c r="Z14" s="248"/>
      <c r="AA14" s="248"/>
      <c r="AB14" s="247"/>
      <c r="AC14" s="247"/>
      <c r="AD14" s="247"/>
      <c r="AE14" s="247"/>
      <c r="AF14" s="247"/>
      <c r="AG14" s="247"/>
    </row>
    <row r="15" spans="1:33" s="244" customFormat="1" ht="15" customHeight="1">
      <c r="A15" s="1161" t="s">
        <v>1567</v>
      </c>
      <c r="B15" s="1161" t="s">
        <v>214</v>
      </c>
      <c r="C15" s="1161" t="s">
        <v>3460</v>
      </c>
      <c r="D15" s="1305">
        <f t="shared" si="0"/>
        <v>620</v>
      </c>
      <c r="E15" s="1305">
        <f t="shared" si="1"/>
        <v>620</v>
      </c>
      <c r="F15" s="1305">
        <f t="shared" si="2"/>
        <v>543.07799999999997</v>
      </c>
      <c r="G15" s="247">
        <v>517</v>
      </c>
      <c r="H15" s="247">
        <v>517</v>
      </c>
      <c r="I15" s="247">
        <v>401.67384399999997</v>
      </c>
      <c r="J15" s="247">
        <v>620</v>
      </c>
      <c r="K15" s="247">
        <v>620</v>
      </c>
      <c r="L15" s="247">
        <v>543.07799999999997</v>
      </c>
      <c r="M15" s="247">
        <v>620</v>
      </c>
      <c r="N15" s="247">
        <v>620</v>
      </c>
      <c r="O15" s="247">
        <v>543.07799999999997</v>
      </c>
      <c r="P15" s="247">
        <v>620</v>
      </c>
      <c r="Q15" s="247">
        <v>620</v>
      </c>
      <c r="R15" s="247">
        <v>543.07799999999997</v>
      </c>
      <c r="S15" s="1305"/>
      <c r="T15" s="1305"/>
      <c r="U15" s="1305"/>
      <c r="V15" s="248">
        <v>620</v>
      </c>
      <c r="W15" s="248">
        <v>620</v>
      </c>
      <c r="X15" s="248">
        <v>543.07799999999997</v>
      </c>
      <c r="Y15" s="247"/>
      <c r="Z15" s="247"/>
      <c r="AA15" s="247"/>
      <c r="AB15" s="247"/>
      <c r="AC15" s="247"/>
      <c r="AD15" s="247"/>
      <c r="AE15" s="247"/>
      <c r="AF15" s="247"/>
      <c r="AG15" s="247"/>
    </row>
    <row r="16" spans="1:33" s="244" customFormat="1" ht="15" customHeight="1">
      <c r="A16" s="1161" t="s">
        <v>3982</v>
      </c>
      <c r="B16" s="1161" t="s">
        <v>3992</v>
      </c>
      <c r="C16" s="1161" t="s">
        <v>4002</v>
      </c>
      <c r="D16" s="1305">
        <f t="shared" si="0"/>
        <v>790</v>
      </c>
      <c r="E16" s="1305">
        <f t="shared" si="1"/>
        <v>790</v>
      </c>
      <c r="F16" s="1305">
        <f t="shared" si="2"/>
        <v>404.9144</v>
      </c>
      <c r="G16" s="247">
        <v>790</v>
      </c>
      <c r="H16" s="247">
        <v>790</v>
      </c>
      <c r="I16" s="247">
        <v>404.9144</v>
      </c>
      <c r="J16" s="247">
        <v>790</v>
      </c>
      <c r="K16" s="247">
        <v>790</v>
      </c>
      <c r="L16" s="247">
        <v>404.9144</v>
      </c>
      <c r="M16" s="247">
        <v>790</v>
      </c>
      <c r="N16" s="247">
        <v>790</v>
      </c>
      <c r="O16" s="247">
        <v>404.9144</v>
      </c>
      <c r="P16" s="247">
        <v>790</v>
      </c>
      <c r="Q16" s="247">
        <v>790</v>
      </c>
      <c r="R16" s="247">
        <v>404.9144</v>
      </c>
      <c r="S16" s="1305"/>
      <c r="T16" s="1305"/>
      <c r="U16" s="1305"/>
      <c r="V16" s="248">
        <v>790</v>
      </c>
      <c r="W16" s="248">
        <v>790</v>
      </c>
      <c r="X16" s="248">
        <v>404.9144</v>
      </c>
      <c r="Y16" s="247"/>
      <c r="Z16" s="247"/>
      <c r="AA16" s="247"/>
      <c r="AB16" s="247"/>
      <c r="AC16" s="247"/>
      <c r="AD16" s="247"/>
      <c r="AE16" s="247"/>
      <c r="AF16" s="247"/>
      <c r="AG16" s="247"/>
    </row>
    <row r="17" spans="1:33" s="244" customFormat="1" ht="15" customHeight="1">
      <c r="A17" s="1161" t="s">
        <v>1568</v>
      </c>
      <c r="B17" s="1161" t="s">
        <v>1560</v>
      </c>
      <c r="C17" s="1161" t="s">
        <v>3461</v>
      </c>
      <c r="D17" s="1305">
        <f t="shared" si="0"/>
        <v>627.91003599999999</v>
      </c>
      <c r="E17" s="1305">
        <f t="shared" si="1"/>
        <v>627.91003599999999</v>
      </c>
      <c r="F17" s="1305">
        <f t="shared" si="2"/>
        <v>0</v>
      </c>
      <c r="G17" s="247">
        <v>517.23382500000002</v>
      </c>
      <c r="H17" s="247">
        <v>517.23382500000002</v>
      </c>
      <c r="I17" s="247">
        <v>0</v>
      </c>
      <c r="J17" s="247">
        <v>627.91003599999999</v>
      </c>
      <c r="K17" s="247">
        <v>627.91003599999999</v>
      </c>
      <c r="L17" s="58">
        <v>0</v>
      </c>
      <c r="M17" s="247">
        <v>627.91003599999999</v>
      </c>
      <c r="N17" s="247">
        <v>627.91003599999999</v>
      </c>
      <c r="O17" s="247">
        <v>0</v>
      </c>
      <c r="P17" s="247">
        <v>627.91003599999999</v>
      </c>
      <c r="Q17" s="247">
        <v>627.91003599999999</v>
      </c>
      <c r="R17" s="247">
        <v>0</v>
      </c>
      <c r="S17" s="1305"/>
      <c r="T17" s="1305"/>
      <c r="U17" s="1305"/>
      <c r="V17" s="248">
        <v>627.91003599999999</v>
      </c>
      <c r="W17" s="248">
        <v>627.91003599999999</v>
      </c>
      <c r="X17" s="248">
        <v>0</v>
      </c>
      <c r="Y17" s="247"/>
      <c r="Z17" s="247"/>
      <c r="AA17" s="58"/>
      <c r="AB17" s="247"/>
      <c r="AC17" s="247"/>
      <c r="AD17" s="247"/>
      <c r="AE17" s="247"/>
      <c r="AF17" s="247"/>
      <c r="AG17" s="247"/>
    </row>
    <row r="18" spans="1:33" s="239" customFormat="1" ht="15" customHeight="1">
      <c r="A18" s="1161" t="s">
        <v>1576</v>
      </c>
      <c r="B18" s="1161" t="s">
        <v>3485</v>
      </c>
      <c r="C18" s="1161" t="s">
        <v>3458</v>
      </c>
      <c r="D18" s="1305">
        <f t="shared" si="0"/>
        <v>2000</v>
      </c>
      <c r="E18" s="1305">
        <f t="shared" si="1"/>
        <v>2000.0000199999999</v>
      </c>
      <c r="F18" s="1305">
        <f t="shared" si="2"/>
        <v>1864.184</v>
      </c>
      <c r="G18" s="247">
        <v>2000</v>
      </c>
      <c r="H18" s="247">
        <v>2000.0000199999999</v>
      </c>
      <c r="I18" s="247">
        <v>1864.184</v>
      </c>
      <c r="J18" s="247">
        <v>2517.38</v>
      </c>
      <c r="K18" s="247">
        <v>2000</v>
      </c>
      <c r="L18" s="247">
        <v>1710</v>
      </c>
      <c r="M18" s="247">
        <v>2517.38</v>
      </c>
      <c r="N18" s="247">
        <v>2000.0000199999999</v>
      </c>
      <c r="O18" s="247">
        <v>1864.184</v>
      </c>
      <c r="P18" s="247">
        <v>2000</v>
      </c>
      <c r="Q18" s="247">
        <v>2000.0000199999999</v>
      </c>
      <c r="R18" s="247">
        <v>1864.184</v>
      </c>
      <c r="S18" s="1305"/>
      <c r="T18" s="1305"/>
      <c r="U18" s="1305"/>
      <c r="V18" s="248">
        <v>2000</v>
      </c>
      <c r="W18" s="248">
        <v>2000.0000199999999</v>
      </c>
      <c r="X18" s="248">
        <v>1864.184</v>
      </c>
      <c r="Y18" s="247"/>
      <c r="Z18" s="247"/>
      <c r="AA18" s="247"/>
      <c r="AB18" s="247"/>
      <c r="AC18" s="247"/>
      <c r="AD18" s="247"/>
      <c r="AE18" s="247"/>
      <c r="AF18" s="247"/>
      <c r="AG18" s="247"/>
    </row>
    <row r="19" spans="1:33" s="244" customFormat="1" ht="15" customHeight="1">
      <c r="A19" s="1161" t="s">
        <v>3488</v>
      </c>
      <c r="B19" s="1161" t="s">
        <v>215</v>
      </c>
      <c r="C19" s="1161" t="s">
        <v>3457</v>
      </c>
      <c r="D19" s="1305">
        <f t="shared" si="0"/>
        <v>600</v>
      </c>
      <c r="E19" s="1305">
        <f t="shared" si="1"/>
        <v>600</v>
      </c>
      <c r="F19" s="1305">
        <f t="shared" si="2"/>
        <v>600</v>
      </c>
      <c r="G19" s="247">
        <v>500</v>
      </c>
      <c r="H19" s="247">
        <v>500</v>
      </c>
      <c r="I19" s="247">
        <v>500</v>
      </c>
      <c r="J19" s="248">
        <v>600</v>
      </c>
      <c r="K19" s="248">
        <v>600</v>
      </c>
      <c r="L19" s="58">
        <v>600</v>
      </c>
      <c r="M19" s="247">
        <v>600</v>
      </c>
      <c r="N19" s="247">
        <v>600</v>
      </c>
      <c r="O19" s="247">
        <v>600</v>
      </c>
      <c r="P19" s="247">
        <v>600</v>
      </c>
      <c r="Q19" s="247">
        <v>600</v>
      </c>
      <c r="R19" s="247">
        <v>600</v>
      </c>
      <c r="S19" s="1305"/>
      <c r="T19" s="1305"/>
      <c r="U19" s="1305"/>
      <c r="V19" s="248">
        <v>600</v>
      </c>
      <c r="W19" s="248">
        <v>600</v>
      </c>
      <c r="X19" s="248">
        <v>600</v>
      </c>
      <c r="Y19" s="248"/>
      <c r="Z19" s="248"/>
      <c r="AA19" s="58"/>
      <c r="AB19" s="247"/>
      <c r="AC19" s="247"/>
      <c r="AD19" s="247"/>
      <c r="AE19" s="247"/>
      <c r="AF19" s="247"/>
      <c r="AG19" s="247"/>
    </row>
    <row r="20" spans="1:33" s="239" customFormat="1" ht="15" customHeight="1">
      <c r="A20" s="1161" t="s">
        <v>1569</v>
      </c>
      <c r="B20" s="1161" t="s">
        <v>216</v>
      </c>
      <c r="C20" s="1161" t="s">
        <v>3459</v>
      </c>
      <c r="D20" s="1305">
        <f t="shared" si="0"/>
        <v>622.99400000000003</v>
      </c>
      <c r="E20" s="1305">
        <f t="shared" si="1"/>
        <v>622.99400000000003</v>
      </c>
      <c r="F20" s="1305">
        <f t="shared" si="2"/>
        <v>0</v>
      </c>
      <c r="G20" s="247">
        <v>522.52200000000005</v>
      </c>
      <c r="H20" s="247">
        <v>522.52200000000005</v>
      </c>
      <c r="I20" s="247">
        <v>0</v>
      </c>
      <c r="J20" s="248">
        <v>546.79399999999998</v>
      </c>
      <c r="K20" s="248">
        <v>546.79399999999998</v>
      </c>
      <c r="L20" s="58">
        <v>0</v>
      </c>
      <c r="M20" s="247">
        <v>546.79399999999998</v>
      </c>
      <c r="N20" s="247">
        <v>546.79399999999998</v>
      </c>
      <c r="O20" s="247">
        <v>0</v>
      </c>
      <c r="P20" s="247">
        <v>622.99400000000003</v>
      </c>
      <c r="Q20" s="247">
        <v>622.99400000000003</v>
      </c>
      <c r="R20" s="247">
        <v>0</v>
      </c>
      <c r="S20" s="1305"/>
      <c r="T20" s="1305"/>
      <c r="U20" s="1305"/>
      <c r="V20" s="248">
        <v>622.99400000000003</v>
      </c>
      <c r="W20" s="248">
        <v>622.99400000000003</v>
      </c>
      <c r="X20" s="248">
        <v>0</v>
      </c>
      <c r="Y20" s="248"/>
      <c r="Z20" s="248"/>
      <c r="AA20" s="58"/>
      <c r="AB20" s="247"/>
      <c r="AC20" s="247"/>
      <c r="AD20" s="247"/>
      <c r="AE20" s="247"/>
      <c r="AF20" s="247"/>
      <c r="AG20" s="247"/>
    </row>
    <row r="21" spans="1:33" s="250" customFormat="1" ht="15" customHeight="1">
      <c r="A21" s="1161" t="s">
        <v>3983</v>
      </c>
      <c r="B21" s="1161" t="s">
        <v>3993</v>
      </c>
      <c r="C21" s="1161" t="s">
        <v>4003</v>
      </c>
      <c r="D21" s="1305">
        <f t="shared" si="0"/>
        <v>300</v>
      </c>
      <c r="E21" s="1305">
        <f t="shared" si="1"/>
        <v>300</v>
      </c>
      <c r="F21" s="1305">
        <f t="shared" si="2"/>
        <v>156.874</v>
      </c>
      <c r="G21" s="247">
        <v>300</v>
      </c>
      <c r="H21" s="247">
        <v>300</v>
      </c>
      <c r="I21" s="247">
        <v>156.874</v>
      </c>
      <c r="J21" s="247">
        <v>300</v>
      </c>
      <c r="K21" s="247">
        <v>300</v>
      </c>
      <c r="L21" s="247">
        <v>156.874</v>
      </c>
      <c r="M21" s="247">
        <v>300</v>
      </c>
      <c r="N21" s="247">
        <v>300</v>
      </c>
      <c r="O21" s="247">
        <v>156.874</v>
      </c>
      <c r="P21" s="247">
        <v>300</v>
      </c>
      <c r="Q21" s="247">
        <v>300</v>
      </c>
      <c r="R21" s="247">
        <v>156.874</v>
      </c>
      <c r="S21" s="1305"/>
      <c r="T21" s="1305"/>
      <c r="U21" s="1305"/>
      <c r="V21" s="248">
        <v>300</v>
      </c>
      <c r="W21" s="248">
        <v>300</v>
      </c>
      <c r="X21" s="248">
        <v>156.874</v>
      </c>
      <c r="Y21" s="247"/>
      <c r="Z21" s="247"/>
      <c r="AA21" s="247"/>
      <c r="AB21" s="247"/>
      <c r="AC21" s="247"/>
      <c r="AD21" s="247"/>
      <c r="AE21" s="247"/>
      <c r="AF21" s="247"/>
      <c r="AG21" s="247"/>
    </row>
    <row r="22" spans="1:33" s="239" customFormat="1" ht="15" customHeight="1">
      <c r="A22" s="1161" t="s">
        <v>3984</v>
      </c>
      <c r="B22" s="1161" t="s">
        <v>3994</v>
      </c>
      <c r="C22" s="1161" t="s">
        <v>4004</v>
      </c>
      <c r="D22" s="1305">
        <f t="shared" si="0"/>
        <v>616.38499999999999</v>
      </c>
      <c r="E22" s="1305">
        <f t="shared" si="1"/>
        <v>616.38499999999999</v>
      </c>
      <c r="F22" s="1305">
        <f t="shared" si="2"/>
        <v>0</v>
      </c>
      <c r="G22" s="247">
        <v>616.38499999999999</v>
      </c>
      <c r="H22" s="247">
        <v>522.9</v>
      </c>
      <c r="I22" s="247">
        <v>0</v>
      </c>
      <c r="J22" s="248">
        <v>616.38499999999999</v>
      </c>
      <c r="K22" s="248">
        <v>616.38499999999999</v>
      </c>
      <c r="L22" s="248">
        <v>0</v>
      </c>
      <c r="M22" s="247">
        <v>616.38499999999999</v>
      </c>
      <c r="N22" s="247">
        <v>616.38499999999999</v>
      </c>
      <c r="O22" s="247">
        <v>0</v>
      </c>
      <c r="P22" s="247">
        <v>616.38499999999999</v>
      </c>
      <c r="Q22" s="247">
        <v>616.38499999999999</v>
      </c>
      <c r="R22" s="247">
        <v>0</v>
      </c>
      <c r="S22" s="1305"/>
      <c r="T22" s="1305"/>
      <c r="U22" s="1305"/>
      <c r="V22" s="248">
        <v>616.38499999999999</v>
      </c>
      <c r="W22" s="248">
        <v>616.38499999999999</v>
      </c>
      <c r="X22" s="248">
        <v>0</v>
      </c>
      <c r="Y22" s="248"/>
      <c r="Z22" s="248"/>
      <c r="AA22" s="248"/>
      <c r="AB22" s="247"/>
      <c r="AC22" s="247"/>
      <c r="AD22" s="247"/>
      <c r="AE22" s="247"/>
      <c r="AF22" s="247"/>
      <c r="AG22" s="247"/>
    </row>
    <row r="23" spans="1:33" s="239" customFormat="1" ht="15" customHeight="1">
      <c r="A23" s="1161" t="s">
        <v>3985</v>
      </c>
      <c r="B23" s="1161" t="s">
        <v>3995</v>
      </c>
      <c r="C23" s="1161" t="s">
        <v>4005</v>
      </c>
      <c r="D23" s="1305">
        <f t="shared" si="0"/>
        <v>1000.616</v>
      </c>
      <c r="E23" s="1305">
        <f t="shared" si="1"/>
        <v>1000.616</v>
      </c>
      <c r="F23" s="1305">
        <f t="shared" si="2"/>
        <v>1000.616</v>
      </c>
      <c r="G23" s="247">
        <v>1000.616</v>
      </c>
      <c r="H23" s="247">
        <v>1000.616</v>
      </c>
      <c r="I23" s="247">
        <v>1000.616</v>
      </c>
      <c r="J23" s="248">
        <v>1000.616</v>
      </c>
      <c r="K23" s="248">
        <v>1000.616</v>
      </c>
      <c r="L23" s="248">
        <v>1000.616</v>
      </c>
      <c r="M23" s="247">
        <v>1000.616</v>
      </c>
      <c r="N23" s="247">
        <v>1000.616</v>
      </c>
      <c r="O23" s="247">
        <v>1000.616</v>
      </c>
      <c r="P23" s="247">
        <v>1000.616</v>
      </c>
      <c r="Q23" s="247">
        <v>1000.616</v>
      </c>
      <c r="R23" s="247">
        <v>1000.616</v>
      </c>
      <c r="S23" s="1305"/>
      <c r="T23" s="1305"/>
      <c r="U23" s="1305"/>
      <c r="V23" s="248">
        <v>1000.616</v>
      </c>
      <c r="W23" s="248">
        <v>1000.616</v>
      </c>
      <c r="X23" s="248">
        <v>1000.616</v>
      </c>
      <c r="Y23" s="248"/>
      <c r="Z23" s="248"/>
      <c r="AA23" s="248"/>
      <c r="AB23" s="247"/>
      <c r="AC23" s="247"/>
      <c r="AD23" s="247"/>
      <c r="AE23" s="247"/>
      <c r="AF23" s="247"/>
      <c r="AG23" s="247"/>
    </row>
    <row r="24" spans="1:33" s="249" customFormat="1" ht="15" customHeight="1">
      <c r="A24" s="1161" t="s">
        <v>1570</v>
      </c>
      <c r="B24" s="1161" t="s">
        <v>217</v>
      </c>
      <c r="C24" s="1161" t="s">
        <v>3454</v>
      </c>
      <c r="D24" s="1305">
        <f t="shared" si="0"/>
        <v>1301.6579999999999</v>
      </c>
      <c r="E24" s="1305">
        <f t="shared" si="1"/>
        <v>1301.6579999999999</v>
      </c>
      <c r="F24" s="1305">
        <f t="shared" si="2"/>
        <v>0</v>
      </c>
      <c r="G24" s="247">
        <v>1126.356</v>
      </c>
      <c r="H24" s="247">
        <v>1126.356</v>
      </c>
      <c r="I24" s="247">
        <v>0</v>
      </c>
      <c r="J24" s="247">
        <v>1126.356</v>
      </c>
      <c r="K24" s="247">
        <v>1126.356</v>
      </c>
      <c r="L24" s="58">
        <v>0</v>
      </c>
      <c r="M24" s="247">
        <v>1126.356</v>
      </c>
      <c r="N24" s="247">
        <v>1126.356</v>
      </c>
      <c r="O24" s="247">
        <v>0</v>
      </c>
      <c r="P24" s="247">
        <v>1301.6579999999999</v>
      </c>
      <c r="Q24" s="247">
        <v>1301.6579999999999</v>
      </c>
      <c r="R24" s="247">
        <v>0</v>
      </c>
      <c r="S24" s="1305"/>
      <c r="T24" s="1305"/>
      <c r="U24" s="1305"/>
      <c r="V24" s="248">
        <v>1301.6579999999999</v>
      </c>
      <c r="W24" s="248">
        <v>1301.6579999999999</v>
      </c>
      <c r="X24" s="248">
        <v>0</v>
      </c>
      <c r="Y24" s="247"/>
      <c r="Z24" s="247"/>
      <c r="AA24" s="58"/>
      <c r="AB24" s="247"/>
      <c r="AC24" s="247"/>
      <c r="AD24" s="247"/>
      <c r="AE24" s="247"/>
      <c r="AF24" s="247"/>
      <c r="AG24" s="247"/>
    </row>
    <row r="25" spans="1:33" s="239" customFormat="1" ht="15" customHeight="1">
      <c r="A25" s="1161" t="s">
        <v>3493</v>
      </c>
      <c r="B25" s="1161" t="s">
        <v>3494</v>
      </c>
      <c r="C25" s="1161" t="s">
        <v>3495</v>
      </c>
      <c r="D25" s="1305">
        <f t="shared" si="0"/>
        <v>1000</v>
      </c>
      <c r="E25" s="1305">
        <f t="shared" si="1"/>
        <v>1000</v>
      </c>
      <c r="F25" s="1305">
        <f t="shared" si="2"/>
        <v>529.15099999999995</v>
      </c>
      <c r="G25" s="247">
        <v>1000</v>
      </c>
      <c r="H25" s="247">
        <v>1000</v>
      </c>
      <c r="I25" s="247">
        <v>529.15099999999995</v>
      </c>
      <c r="J25" s="247">
        <v>1000</v>
      </c>
      <c r="K25" s="247">
        <v>1000</v>
      </c>
      <c r="L25" s="247">
        <v>529.15099999999995</v>
      </c>
      <c r="M25" s="247">
        <v>1000</v>
      </c>
      <c r="N25" s="247">
        <v>1000</v>
      </c>
      <c r="O25" s="247">
        <v>529.15099999999995</v>
      </c>
      <c r="P25" s="247">
        <v>1000</v>
      </c>
      <c r="Q25" s="247">
        <v>1000</v>
      </c>
      <c r="R25" s="247">
        <v>529.15099999999995</v>
      </c>
      <c r="S25" s="1305"/>
      <c r="T25" s="1305"/>
      <c r="U25" s="1305"/>
      <c r="V25" s="248">
        <v>1000</v>
      </c>
      <c r="W25" s="248">
        <v>1000</v>
      </c>
      <c r="X25" s="248">
        <v>529.15099999999995</v>
      </c>
      <c r="Y25" s="247"/>
      <c r="Z25" s="247"/>
      <c r="AA25" s="247"/>
      <c r="AB25" s="247"/>
      <c r="AC25" s="247"/>
      <c r="AD25" s="247"/>
      <c r="AE25" s="247"/>
      <c r="AF25" s="247"/>
      <c r="AG25" s="247"/>
    </row>
    <row r="26" spans="1:33" s="249" customFormat="1" ht="25.5">
      <c r="A26" s="1161" t="s">
        <v>3450</v>
      </c>
      <c r="B26" s="1161" t="s">
        <v>1561</v>
      </c>
      <c r="C26" s="1161" t="s">
        <v>3463</v>
      </c>
      <c r="D26" s="1305">
        <f t="shared" si="0"/>
        <v>1222.375</v>
      </c>
      <c r="E26" s="1305">
        <f t="shared" si="1"/>
        <v>1222.375</v>
      </c>
      <c r="F26" s="1305">
        <f t="shared" si="2"/>
        <v>1100.1375</v>
      </c>
      <c r="G26" s="247">
        <v>1197.5687499999999</v>
      </c>
      <c r="H26" s="247">
        <v>1197.5687499999999</v>
      </c>
      <c r="I26" s="247">
        <v>1077.8118750000001</v>
      </c>
      <c r="J26" s="247">
        <v>1193.1500000000001</v>
      </c>
      <c r="K26" s="247">
        <v>1193.1500000000001</v>
      </c>
      <c r="L26" s="58">
        <v>1073.835</v>
      </c>
      <c r="M26" s="247">
        <v>1212.35275</v>
      </c>
      <c r="N26" s="247">
        <v>1212.35275</v>
      </c>
      <c r="O26" s="247">
        <v>1091.117475</v>
      </c>
      <c r="P26" s="247">
        <v>1222.375</v>
      </c>
      <c r="Q26" s="247">
        <v>1222.375</v>
      </c>
      <c r="R26" s="247">
        <v>1100.1375</v>
      </c>
      <c r="S26" s="1305"/>
      <c r="T26" s="1305"/>
      <c r="U26" s="1305"/>
      <c r="V26" s="248">
        <v>1222.3679999999999</v>
      </c>
      <c r="W26" s="248">
        <v>1222.3679999999999</v>
      </c>
      <c r="X26" s="248">
        <v>1100.1312</v>
      </c>
      <c r="Y26" s="247"/>
      <c r="Z26" s="247"/>
      <c r="AA26" s="58"/>
      <c r="AB26" s="247"/>
      <c r="AC26" s="247"/>
      <c r="AD26" s="247"/>
      <c r="AE26" s="247"/>
      <c r="AF26" s="247"/>
      <c r="AG26" s="247"/>
    </row>
    <row r="27" spans="1:33" s="249" customFormat="1" ht="12.75">
      <c r="A27" s="1161" t="s">
        <v>3986</v>
      </c>
      <c r="B27" s="1161" t="s">
        <v>3996</v>
      </c>
      <c r="C27" s="1161" t="s">
        <v>4006</v>
      </c>
      <c r="D27" s="1305">
        <f t="shared" si="0"/>
        <v>670</v>
      </c>
      <c r="E27" s="1305">
        <f t="shared" si="1"/>
        <v>670</v>
      </c>
      <c r="F27" s="1305">
        <f t="shared" si="2"/>
        <v>502.495</v>
      </c>
      <c r="G27" s="247">
        <v>566.38900000000001</v>
      </c>
      <c r="H27" s="247">
        <v>566.38900000000001</v>
      </c>
      <c r="I27" s="247">
        <v>424.78800000000001</v>
      </c>
      <c r="J27" s="247">
        <v>670</v>
      </c>
      <c r="K27" s="247">
        <v>670</v>
      </c>
      <c r="L27" s="58">
        <v>502.495</v>
      </c>
      <c r="M27" s="247">
        <v>670</v>
      </c>
      <c r="N27" s="247">
        <v>670</v>
      </c>
      <c r="O27" s="247">
        <v>502.495</v>
      </c>
      <c r="P27" s="247">
        <v>670</v>
      </c>
      <c r="Q27" s="247">
        <v>670</v>
      </c>
      <c r="R27" s="247">
        <v>502.495</v>
      </c>
      <c r="S27" s="1305"/>
      <c r="T27" s="1305"/>
      <c r="U27" s="1305"/>
      <c r="V27" s="248">
        <v>670</v>
      </c>
      <c r="W27" s="248">
        <v>670</v>
      </c>
      <c r="X27" s="248">
        <v>502.495</v>
      </c>
      <c r="Y27" s="247"/>
      <c r="Z27" s="247"/>
      <c r="AA27" s="58"/>
      <c r="AB27" s="247"/>
      <c r="AC27" s="247"/>
      <c r="AD27" s="247"/>
      <c r="AE27" s="247"/>
      <c r="AF27" s="247"/>
      <c r="AG27" s="247"/>
    </row>
    <row r="28" spans="1:33" s="249" customFormat="1" ht="15" customHeight="1">
      <c r="A28" s="1162" t="s">
        <v>3987</v>
      </c>
      <c r="B28" s="1162" t="s">
        <v>3997</v>
      </c>
      <c r="C28" s="1162" t="s">
        <v>4007</v>
      </c>
      <c r="D28" s="1305">
        <f t="shared" si="0"/>
        <v>1050</v>
      </c>
      <c r="E28" s="1305">
        <f t="shared" si="1"/>
        <v>1050</v>
      </c>
      <c r="F28" s="1305">
        <f t="shared" si="2"/>
        <v>1020.0009749999999</v>
      </c>
      <c r="G28" s="247">
        <v>1050</v>
      </c>
      <c r="H28" s="247">
        <v>1050</v>
      </c>
      <c r="I28" s="247">
        <v>1020.0009749999999</v>
      </c>
      <c r="J28" s="58">
        <v>1050</v>
      </c>
      <c r="K28" s="58">
        <v>1050</v>
      </c>
      <c r="L28" s="58">
        <v>1020.0009749999999</v>
      </c>
      <c r="M28" s="247">
        <v>1050</v>
      </c>
      <c r="N28" s="247">
        <v>1050</v>
      </c>
      <c r="O28" s="247">
        <v>1020.0009749999999</v>
      </c>
      <c r="P28" s="247">
        <v>1050</v>
      </c>
      <c r="Q28" s="247">
        <v>1050</v>
      </c>
      <c r="R28" s="247">
        <v>1020.0009749999999</v>
      </c>
      <c r="S28" s="1305"/>
      <c r="T28" s="1305"/>
      <c r="U28" s="1305"/>
      <c r="V28" s="248">
        <v>1050</v>
      </c>
      <c r="W28" s="248">
        <v>1050</v>
      </c>
      <c r="X28" s="248">
        <v>1020.0009749999999</v>
      </c>
      <c r="Y28" s="58"/>
      <c r="Z28" s="58"/>
      <c r="AA28" s="58"/>
      <c r="AB28" s="247"/>
      <c r="AC28" s="247"/>
      <c r="AD28" s="247"/>
      <c r="AE28" s="247"/>
      <c r="AF28" s="247"/>
      <c r="AG28" s="247"/>
    </row>
    <row r="29" spans="1:33" s="249" customFormat="1" ht="15" customHeight="1">
      <c r="A29" s="1162" t="s">
        <v>3988</v>
      </c>
      <c r="B29" s="1162" t="s">
        <v>3998</v>
      </c>
      <c r="C29" s="1162" t="s">
        <v>4008</v>
      </c>
      <c r="D29" s="1305">
        <f t="shared" si="0"/>
        <v>1082.17200917483</v>
      </c>
      <c r="E29" s="1305">
        <f t="shared" si="1"/>
        <v>782.17200917483171</v>
      </c>
      <c r="F29" s="1305">
        <f t="shared" si="2"/>
        <v>78.075509174831708</v>
      </c>
      <c r="G29" s="247">
        <v>1082.172</v>
      </c>
      <c r="H29" s="247">
        <v>782.17200000000003</v>
      </c>
      <c r="I29" s="247">
        <v>402.55309999999997</v>
      </c>
      <c r="J29" s="58">
        <v>1082.172</v>
      </c>
      <c r="K29" s="58">
        <v>782.17200000000003</v>
      </c>
      <c r="L29" s="58">
        <v>402.55309999999997</v>
      </c>
      <c r="M29" s="247">
        <v>1082.172</v>
      </c>
      <c r="N29" s="247">
        <v>782.17200000000003</v>
      </c>
      <c r="O29" s="247">
        <v>402.55309999999997</v>
      </c>
      <c r="P29" s="247">
        <v>1082.17200917483</v>
      </c>
      <c r="Q29" s="247">
        <v>782.17200917483171</v>
      </c>
      <c r="R29" s="247">
        <v>78.075509174831708</v>
      </c>
      <c r="S29" s="1305"/>
      <c r="T29" s="1305"/>
      <c r="U29" s="1305"/>
      <c r="V29" s="248">
        <v>1782.172</v>
      </c>
      <c r="W29" s="248">
        <v>1498.7464</v>
      </c>
      <c r="X29" s="248">
        <v>78.075500000000005</v>
      </c>
      <c r="Y29" s="58"/>
      <c r="Z29" s="58"/>
      <c r="AA29" s="58"/>
      <c r="AB29" s="247"/>
      <c r="AC29" s="247"/>
      <c r="AD29" s="247"/>
      <c r="AE29" s="247"/>
      <c r="AF29" s="247"/>
      <c r="AG29" s="247"/>
    </row>
    <row r="30" spans="1:33" s="239" customFormat="1" ht="15" customHeight="1">
      <c r="A30" s="1161" t="s">
        <v>1577</v>
      </c>
      <c r="B30" s="1161" t="s">
        <v>218</v>
      </c>
      <c r="C30" s="1161" t="s">
        <v>3456</v>
      </c>
      <c r="D30" s="1305">
        <f t="shared" si="0"/>
        <v>2011.193</v>
      </c>
      <c r="E30" s="1305">
        <f t="shared" si="1"/>
        <v>2011.193</v>
      </c>
      <c r="F30" s="1305">
        <f t="shared" si="2"/>
        <v>0</v>
      </c>
      <c r="G30" s="247">
        <v>1926.317</v>
      </c>
      <c r="H30" s="247">
        <v>1926.317</v>
      </c>
      <c r="I30" s="247">
        <v>0</v>
      </c>
      <c r="J30" s="247">
        <v>1926.317</v>
      </c>
      <c r="K30" s="247">
        <v>1926.317</v>
      </c>
      <c r="L30" s="247">
        <v>0</v>
      </c>
      <c r="M30" s="247">
        <v>2011.193</v>
      </c>
      <c r="N30" s="247">
        <v>2011.193</v>
      </c>
      <c r="O30" s="247">
        <v>0</v>
      </c>
      <c r="P30" s="247">
        <v>2011.193</v>
      </c>
      <c r="Q30" s="247">
        <v>2011.193</v>
      </c>
      <c r="R30" s="247">
        <v>0</v>
      </c>
      <c r="S30" s="1305"/>
      <c r="T30" s="1305"/>
      <c r="U30" s="1305"/>
      <c r="V30" s="248">
        <v>2011.193</v>
      </c>
      <c r="W30" s="248">
        <v>2011.193</v>
      </c>
      <c r="X30" s="248">
        <v>0</v>
      </c>
      <c r="Y30" s="247"/>
      <c r="Z30" s="247"/>
      <c r="AA30" s="247"/>
      <c r="AB30" s="247"/>
      <c r="AC30" s="247"/>
      <c r="AD30" s="247"/>
      <c r="AE30" s="247"/>
      <c r="AF30" s="247"/>
      <c r="AG30" s="247"/>
    </row>
    <row r="31" spans="1:33" s="239" customFormat="1" ht="15" customHeight="1">
      <c r="A31" s="517" t="s">
        <v>1571</v>
      </c>
      <c r="B31" s="517" t="s">
        <v>219</v>
      </c>
      <c r="C31" s="517" t="s">
        <v>3453</v>
      </c>
      <c r="D31" s="1305">
        <f t="shared" si="0"/>
        <v>600</v>
      </c>
      <c r="E31" s="1305">
        <f t="shared" si="1"/>
        <v>500</v>
      </c>
      <c r="F31" s="1305">
        <f t="shared" si="2"/>
        <v>7.42</v>
      </c>
      <c r="G31" s="247">
        <v>500</v>
      </c>
      <c r="H31" s="247">
        <v>500</v>
      </c>
      <c r="I31" s="247">
        <v>7.42</v>
      </c>
      <c r="J31" s="248">
        <v>600</v>
      </c>
      <c r="K31" s="248">
        <v>500</v>
      </c>
      <c r="L31" s="248">
        <v>7.42</v>
      </c>
      <c r="M31" s="247">
        <v>600</v>
      </c>
      <c r="N31" s="247">
        <v>500</v>
      </c>
      <c r="O31" s="247">
        <v>7.42</v>
      </c>
      <c r="P31" s="247">
        <v>600</v>
      </c>
      <c r="Q31" s="247">
        <v>500</v>
      </c>
      <c r="R31" s="247">
        <v>7.42</v>
      </c>
      <c r="S31" s="1305"/>
      <c r="T31" s="1305"/>
      <c r="U31" s="1305"/>
      <c r="V31" s="248">
        <v>600</v>
      </c>
      <c r="W31" s="248">
        <v>600</v>
      </c>
      <c r="X31" s="248">
        <v>8.9036779999999993</v>
      </c>
      <c r="Y31" s="248"/>
      <c r="Z31" s="248"/>
      <c r="AA31" s="248"/>
      <c r="AB31" s="247"/>
      <c r="AC31" s="247"/>
      <c r="AD31" s="247"/>
      <c r="AE31" s="247"/>
      <c r="AF31" s="247"/>
      <c r="AG31" s="247"/>
    </row>
    <row r="32" spans="1:33" s="239" customFormat="1" ht="15" customHeight="1">
      <c r="A32" s="1161" t="s">
        <v>3451</v>
      </c>
      <c r="B32" s="1161" t="s">
        <v>3483</v>
      </c>
      <c r="C32" s="1161" t="s">
        <v>3464</v>
      </c>
      <c r="D32" s="1305">
        <f t="shared" si="0"/>
        <v>710</v>
      </c>
      <c r="E32" s="1305">
        <f t="shared" si="1"/>
        <v>710</v>
      </c>
      <c r="F32" s="1305">
        <f t="shared" si="2"/>
        <v>0</v>
      </c>
      <c r="G32" s="247">
        <v>710</v>
      </c>
      <c r="H32" s="247">
        <v>550</v>
      </c>
      <c r="I32" s="247">
        <v>0</v>
      </c>
      <c r="J32" s="247">
        <v>710</v>
      </c>
      <c r="K32" s="247">
        <v>710</v>
      </c>
      <c r="L32" s="58">
        <v>0</v>
      </c>
      <c r="M32" s="247">
        <v>710</v>
      </c>
      <c r="N32" s="247">
        <v>710</v>
      </c>
      <c r="O32" s="247">
        <v>0</v>
      </c>
      <c r="P32" s="247">
        <v>710</v>
      </c>
      <c r="Q32" s="247">
        <v>710</v>
      </c>
      <c r="R32" s="247">
        <v>0</v>
      </c>
      <c r="S32" s="1305"/>
      <c r="T32" s="1305"/>
      <c r="U32" s="1305"/>
      <c r="V32" s="248">
        <v>710</v>
      </c>
      <c r="W32" s="248">
        <v>710</v>
      </c>
      <c r="X32" s="248">
        <v>0</v>
      </c>
      <c r="Y32" s="247"/>
      <c r="Z32" s="247"/>
      <c r="AA32" s="58"/>
      <c r="AB32" s="247"/>
      <c r="AC32" s="247"/>
      <c r="AD32" s="247"/>
      <c r="AE32" s="247"/>
      <c r="AF32" s="247"/>
      <c r="AG32" s="247"/>
    </row>
    <row r="33" spans="1:33" s="239" customFormat="1" ht="15" customHeight="1">
      <c r="A33" s="1161" t="s">
        <v>3989</v>
      </c>
      <c r="B33" s="1161" t="s">
        <v>3999</v>
      </c>
      <c r="C33" s="1161" t="s">
        <v>4009</v>
      </c>
      <c r="D33" s="1305">
        <f t="shared" si="0"/>
        <v>1474.761</v>
      </c>
      <c r="E33" s="1305">
        <f t="shared" si="1"/>
        <v>1474.761</v>
      </c>
      <c r="F33" s="1305">
        <f t="shared" si="2"/>
        <v>1474.761</v>
      </c>
      <c r="G33" s="247">
        <v>1474.761</v>
      </c>
      <c r="H33" s="247">
        <v>1474.761</v>
      </c>
      <c r="I33" s="247">
        <v>1474.761</v>
      </c>
      <c r="J33" s="247">
        <v>1474.761</v>
      </c>
      <c r="K33" s="247">
        <v>1474.761</v>
      </c>
      <c r="L33" s="58">
        <v>1474.761</v>
      </c>
      <c r="M33" s="247">
        <v>1474.761</v>
      </c>
      <c r="N33" s="247">
        <v>1474.761</v>
      </c>
      <c r="O33" s="247">
        <v>1474.761</v>
      </c>
      <c r="P33" s="247">
        <v>1474.761</v>
      </c>
      <c r="Q33" s="247">
        <v>1474.761</v>
      </c>
      <c r="R33" s="247">
        <v>1474.761</v>
      </c>
      <c r="S33" s="1305"/>
      <c r="T33" s="1305"/>
      <c r="U33" s="1305"/>
      <c r="V33" s="248">
        <v>1474.761</v>
      </c>
      <c r="W33" s="248">
        <v>1474.761</v>
      </c>
      <c r="X33" s="248">
        <v>1474.761</v>
      </c>
      <c r="Y33" s="247"/>
      <c r="Z33" s="247"/>
      <c r="AA33" s="58"/>
      <c r="AB33" s="247"/>
      <c r="AC33" s="247"/>
      <c r="AD33" s="247"/>
      <c r="AE33" s="247"/>
      <c r="AF33" s="247"/>
      <c r="AG33" s="247"/>
    </row>
    <row r="34" spans="1:33" s="239" customFormat="1" ht="15" customHeight="1">
      <c r="A34" s="1161" t="s">
        <v>1572</v>
      </c>
      <c r="B34" s="1161" t="s">
        <v>220</v>
      </c>
      <c r="C34" s="1161" t="s">
        <v>3489</v>
      </c>
      <c r="D34" s="1305">
        <f t="shared" si="0"/>
        <v>600.00800000000004</v>
      </c>
      <c r="E34" s="1305">
        <f t="shared" si="1"/>
        <v>600.00800000000004</v>
      </c>
      <c r="F34" s="1305">
        <f t="shared" si="2"/>
        <v>600.00800000000004</v>
      </c>
      <c r="G34" s="247">
        <v>600.00800000000004</v>
      </c>
      <c r="H34" s="247">
        <v>600.00800000000004</v>
      </c>
      <c r="I34" s="247">
        <v>600.00800000000004</v>
      </c>
      <c r="J34" s="247">
        <v>600.00800000000004</v>
      </c>
      <c r="K34" s="247">
        <v>600.00800000000004</v>
      </c>
      <c r="L34" s="58">
        <v>600.00800000000004</v>
      </c>
      <c r="M34" s="247">
        <v>600.00800000000004</v>
      </c>
      <c r="N34" s="247">
        <v>600.00800000000004</v>
      </c>
      <c r="O34" s="247">
        <v>600.00800000000004</v>
      </c>
      <c r="P34" s="247">
        <v>600.00800000000004</v>
      </c>
      <c r="Q34" s="247">
        <v>600.00800000000004</v>
      </c>
      <c r="R34" s="247">
        <v>600.00800000000004</v>
      </c>
      <c r="S34" s="1305"/>
      <c r="T34" s="1305"/>
      <c r="U34" s="1305"/>
      <c r="V34" s="248">
        <v>600.00800000000004</v>
      </c>
      <c r="W34" s="248">
        <v>600.00800000000004</v>
      </c>
      <c r="X34" s="248">
        <v>600.00800000000004</v>
      </c>
      <c r="Y34" s="247"/>
      <c r="Z34" s="247"/>
      <c r="AA34" s="58"/>
      <c r="AB34" s="247"/>
      <c r="AC34" s="247"/>
      <c r="AD34" s="247"/>
      <c r="AE34" s="247"/>
      <c r="AF34" s="247"/>
      <c r="AG34" s="247"/>
    </row>
    <row r="35" spans="1:33" s="239" customFormat="1" ht="15" customHeight="1">
      <c r="A35" s="1161" t="s">
        <v>3990</v>
      </c>
      <c r="B35" s="1161" t="s">
        <v>4000</v>
      </c>
      <c r="C35" s="1161" t="s">
        <v>4010</v>
      </c>
      <c r="D35" s="1305">
        <f t="shared" si="0"/>
        <v>600</v>
      </c>
      <c r="E35" s="1305">
        <f t="shared" si="1"/>
        <v>600</v>
      </c>
      <c r="F35" s="1305">
        <f t="shared" si="2"/>
        <v>600</v>
      </c>
      <c r="G35" s="247">
        <v>600</v>
      </c>
      <c r="H35" s="247">
        <v>600</v>
      </c>
      <c r="I35" s="247">
        <v>600</v>
      </c>
      <c r="J35" s="247">
        <v>600</v>
      </c>
      <c r="K35" s="247">
        <v>600</v>
      </c>
      <c r="L35" s="58">
        <v>600</v>
      </c>
      <c r="M35" s="247">
        <v>600</v>
      </c>
      <c r="N35" s="247">
        <v>600</v>
      </c>
      <c r="O35" s="247">
        <v>600</v>
      </c>
      <c r="P35" s="247">
        <v>600</v>
      </c>
      <c r="Q35" s="247">
        <v>600</v>
      </c>
      <c r="R35" s="247">
        <v>600</v>
      </c>
      <c r="S35" s="1305"/>
      <c r="T35" s="1305"/>
      <c r="U35" s="1305"/>
      <c r="V35" s="248">
        <v>600</v>
      </c>
      <c r="W35" s="248">
        <v>600</v>
      </c>
      <c r="X35" s="248">
        <v>600</v>
      </c>
      <c r="Y35" s="247"/>
      <c r="Z35" s="247"/>
      <c r="AA35" s="58"/>
      <c r="AB35" s="247"/>
      <c r="AC35" s="247"/>
      <c r="AD35" s="247"/>
      <c r="AE35" s="247"/>
      <c r="AF35" s="247"/>
      <c r="AG35" s="247"/>
    </row>
    <row r="36" spans="1:33" s="239" customFormat="1" ht="15" customHeight="1">
      <c r="A36" s="517" t="s">
        <v>3991</v>
      </c>
      <c r="B36" s="517" t="s">
        <v>4001</v>
      </c>
      <c r="C36" s="517" t="s">
        <v>4011</v>
      </c>
      <c r="D36" s="1305">
        <f t="shared" si="0"/>
        <v>732.28800000000001</v>
      </c>
      <c r="E36" s="1305">
        <f t="shared" si="1"/>
        <v>732.28800000000001</v>
      </c>
      <c r="F36" s="1305">
        <f t="shared" si="2"/>
        <v>38.28</v>
      </c>
      <c r="G36" s="247">
        <v>666.78300000000002</v>
      </c>
      <c r="H36" s="247">
        <v>666.78300000000002</v>
      </c>
      <c r="I36" s="247">
        <v>38.28</v>
      </c>
      <c r="J36" s="251">
        <v>732.28800000000001</v>
      </c>
      <c r="K36" s="251">
        <v>666.78300000000002</v>
      </c>
      <c r="L36" s="251">
        <v>38.28</v>
      </c>
      <c r="M36" s="247">
        <v>732.28800000000001</v>
      </c>
      <c r="N36" s="247">
        <v>732.28800000000001</v>
      </c>
      <c r="O36" s="247">
        <v>38.28</v>
      </c>
      <c r="P36" s="247">
        <v>732.28800000000001</v>
      </c>
      <c r="Q36" s="247">
        <v>732.28800000000001</v>
      </c>
      <c r="R36" s="247">
        <v>38.28</v>
      </c>
      <c r="S36" s="1305"/>
      <c r="T36" s="1305"/>
      <c r="U36" s="1305"/>
      <c r="V36" s="248">
        <v>732.28800000000001</v>
      </c>
      <c r="W36" s="248">
        <v>732.28800000000001</v>
      </c>
      <c r="X36" s="248">
        <v>38.28</v>
      </c>
      <c r="Y36" s="251"/>
      <c r="Z36" s="251"/>
      <c r="AA36" s="251"/>
      <c r="AB36" s="247"/>
      <c r="AC36" s="247"/>
      <c r="AD36" s="247"/>
      <c r="AE36" s="247"/>
      <c r="AF36" s="247"/>
      <c r="AG36" s="247"/>
    </row>
    <row r="37" spans="1:33" s="239" customFormat="1" ht="26.25" thickBot="1">
      <c r="A37" s="1163" t="s">
        <v>3482</v>
      </c>
      <c r="B37" s="1163" t="s">
        <v>3486</v>
      </c>
      <c r="C37" s="1163" t="s">
        <v>3462</v>
      </c>
      <c r="D37" s="394">
        <f t="shared" si="0"/>
        <v>600</v>
      </c>
      <c r="E37" s="394">
        <f t="shared" si="1"/>
        <v>600</v>
      </c>
      <c r="F37" s="394">
        <f t="shared" si="2"/>
        <v>600</v>
      </c>
      <c r="G37" s="394">
        <v>500</v>
      </c>
      <c r="H37" s="394">
        <v>500</v>
      </c>
      <c r="I37" s="394">
        <v>500</v>
      </c>
      <c r="J37" s="394">
        <v>600</v>
      </c>
      <c r="K37" s="394">
        <v>600</v>
      </c>
      <c r="L37" s="394">
        <v>600</v>
      </c>
      <c r="M37" s="394">
        <v>600</v>
      </c>
      <c r="N37" s="394">
        <v>600</v>
      </c>
      <c r="O37" s="394">
        <v>600</v>
      </c>
      <c r="P37" s="394">
        <v>600</v>
      </c>
      <c r="Q37" s="394">
        <v>600</v>
      </c>
      <c r="R37" s="394">
        <v>600</v>
      </c>
      <c r="S37" s="394"/>
      <c r="T37" s="394"/>
      <c r="U37" s="394"/>
      <c r="V37" s="394">
        <v>600</v>
      </c>
      <c r="W37" s="394">
        <v>600</v>
      </c>
      <c r="X37" s="394">
        <v>600</v>
      </c>
      <c r="Y37" s="394"/>
      <c r="Z37" s="394"/>
      <c r="AA37" s="394"/>
      <c r="AB37" s="394"/>
      <c r="AC37" s="394"/>
      <c r="AD37" s="394"/>
      <c r="AE37" s="394"/>
      <c r="AF37" s="394"/>
      <c r="AG37" s="394"/>
    </row>
    <row r="38" spans="1:33" s="249" customFormat="1" ht="5.0999999999999996" customHeight="1">
      <c r="A38" s="252"/>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row>
    <row r="39" spans="1:33" s="20" customFormat="1" ht="12.75" customHeight="1">
      <c r="A39" s="20" t="s">
        <v>2543</v>
      </c>
      <c r="B39" s="20" t="s">
        <v>2544</v>
      </c>
      <c r="C39" s="20" t="s">
        <v>2545</v>
      </c>
    </row>
    <row r="40" spans="1:33" s="20" customFormat="1" ht="12.75" customHeight="1">
      <c r="A40" s="20" t="s">
        <v>3443</v>
      </c>
      <c r="B40" s="20" t="s">
        <v>3442</v>
      </c>
      <c r="C40" s="20" t="s">
        <v>3492</v>
      </c>
    </row>
  </sheetData>
  <mergeCells count="15">
    <mergeCell ref="P7:R7"/>
    <mergeCell ref="G6:R6"/>
    <mergeCell ref="C6:C10"/>
    <mergeCell ref="A6:A10"/>
    <mergeCell ref="B6:B10"/>
    <mergeCell ref="G7:I7"/>
    <mergeCell ref="J7:L7"/>
    <mergeCell ref="M7:O7"/>
    <mergeCell ref="D6:F7"/>
    <mergeCell ref="S6:U7"/>
    <mergeCell ref="V6:AG6"/>
    <mergeCell ref="V7:X7"/>
    <mergeCell ref="Y7:AA7"/>
    <mergeCell ref="AB7:AD7"/>
    <mergeCell ref="AE7:AG7"/>
  </mergeCells>
  <hyperlinks>
    <hyperlink ref="B1" location="Содержание!A1" display="вернуться на заглавную стр.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6384" width="9.140625" style="24"/>
  </cols>
  <sheetData>
    <row r="1" spans="1:29" s="235" customFormat="1" ht="15" customHeight="1">
      <c r="A1" s="49" t="s">
        <v>595</v>
      </c>
      <c r="B1" s="234" t="s">
        <v>211</v>
      </c>
      <c r="C1" s="49" t="s">
        <v>596</v>
      </c>
    </row>
    <row r="2" spans="1:29" s="235" customFormat="1" ht="5.0999999999999996" customHeight="1">
      <c r="A2" s="234"/>
      <c r="B2" s="234"/>
      <c r="C2" s="234"/>
    </row>
    <row r="3" spans="1:29" s="82" customFormat="1" ht="18.75" customHeight="1">
      <c r="A3" s="225" t="s">
        <v>3687</v>
      </c>
      <c r="B3" s="225" t="s">
        <v>3686</v>
      </c>
      <c r="C3" s="225" t="s">
        <v>3688</v>
      </c>
      <c r="D3" s="173"/>
      <c r="E3" s="173"/>
      <c r="F3" s="173"/>
      <c r="G3" s="173"/>
      <c r="H3" s="173"/>
      <c r="I3" s="173"/>
      <c r="J3" s="173"/>
      <c r="K3" s="173"/>
      <c r="L3" s="173"/>
      <c r="M3" s="173"/>
      <c r="N3" s="173"/>
      <c r="O3" s="173"/>
      <c r="Q3" s="173"/>
      <c r="R3" s="173"/>
      <c r="S3" s="173"/>
      <c r="T3" s="173"/>
      <c r="U3" s="173"/>
      <c r="V3" s="173"/>
      <c r="W3" s="173"/>
      <c r="X3" s="173"/>
      <c r="Y3" s="173"/>
      <c r="Z3" s="173"/>
      <c r="AA3" s="173"/>
      <c r="AB3" s="173"/>
    </row>
    <row r="4" spans="1:29" s="37" customFormat="1" ht="5.0999999999999996" customHeight="1">
      <c r="A4" s="253"/>
      <c r="B4" s="253"/>
      <c r="C4" s="253"/>
      <c r="D4" s="254"/>
      <c r="E4" s="254"/>
      <c r="F4" s="254"/>
      <c r="G4" s="254"/>
      <c r="H4" s="254"/>
      <c r="I4" s="254"/>
      <c r="J4" s="254"/>
      <c r="K4" s="254"/>
      <c r="L4" s="254"/>
      <c r="M4" s="254"/>
      <c r="N4" s="254"/>
      <c r="O4" s="254"/>
      <c r="P4" s="173"/>
      <c r="Q4" s="254"/>
      <c r="R4" s="254"/>
      <c r="S4" s="254"/>
      <c r="T4" s="254"/>
      <c r="U4" s="254"/>
      <c r="V4" s="254"/>
      <c r="W4" s="254"/>
      <c r="X4" s="254"/>
      <c r="Y4" s="254"/>
      <c r="Z4" s="254"/>
      <c r="AA4" s="254"/>
      <c r="AB4" s="254"/>
      <c r="AC4" s="173"/>
    </row>
    <row r="5" spans="1:29" s="22" customFormat="1" ht="12.75" customHeight="1" thickBot="1">
      <c r="A5" s="96" t="s">
        <v>707</v>
      </c>
      <c r="B5" s="96" t="s">
        <v>707</v>
      </c>
      <c r="C5" s="96" t="s">
        <v>765</v>
      </c>
      <c r="D5" s="97"/>
      <c r="E5" s="97"/>
      <c r="F5" s="97"/>
      <c r="G5" s="97"/>
      <c r="H5" s="97"/>
      <c r="I5" s="97"/>
      <c r="J5" s="97"/>
      <c r="K5" s="97"/>
      <c r="L5" s="97"/>
      <c r="M5" s="97"/>
      <c r="N5" s="97"/>
      <c r="O5" s="97"/>
      <c r="P5" s="97"/>
      <c r="Q5" s="97"/>
      <c r="R5" s="97"/>
      <c r="S5" s="97"/>
      <c r="T5" s="97"/>
      <c r="U5" s="97"/>
      <c r="V5" s="97"/>
      <c r="W5" s="97"/>
      <c r="X5" s="97"/>
      <c r="Y5" s="97"/>
      <c r="Z5" s="97"/>
      <c r="AA5" s="97"/>
      <c r="AB5" s="97"/>
      <c r="AC5" s="97"/>
    </row>
    <row r="6" spans="1:29" s="22" customFormat="1" ht="17.100000000000001" customHeight="1">
      <c r="A6" s="1512"/>
      <c r="B6" s="1512"/>
      <c r="C6" s="1512"/>
      <c r="D6" s="1508">
        <v>2018</v>
      </c>
      <c r="E6" s="1510" t="s">
        <v>3862</v>
      </c>
      <c r="F6" s="1510"/>
      <c r="G6" s="1510"/>
      <c r="H6" s="1510"/>
      <c r="I6" s="1510"/>
      <c r="J6" s="1510"/>
      <c r="K6" s="1510"/>
      <c r="L6" s="1510"/>
      <c r="M6" s="1510"/>
      <c r="N6" s="1510"/>
      <c r="O6" s="1510"/>
      <c r="P6" s="1511"/>
      <c r="Q6" s="1508">
        <v>2019</v>
      </c>
      <c r="R6" s="1510" t="s">
        <v>5516</v>
      </c>
      <c r="S6" s="1510"/>
      <c r="T6" s="1510"/>
      <c r="U6" s="1510"/>
      <c r="V6" s="1510"/>
      <c r="W6" s="1510"/>
      <c r="X6" s="1510"/>
      <c r="Y6" s="1510"/>
      <c r="Z6" s="1510"/>
      <c r="AA6" s="1510"/>
      <c r="AB6" s="1510"/>
      <c r="AC6" s="1511"/>
    </row>
    <row r="7" spans="1:29" s="22" customFormat="1" ht="17.100000000000001" customHeight="1" thickBot="1">
      <c r="A7" s="1513"/>
      <c r="B7" s="1513"/>
      <c r="C7" s="1513"/>
      <c r="D7" s="1509"/>
      <c r="E7" s="129" t="s">
        <v>777</v>
      </c>
      <c r="F7" s="129" t="s">
        <v>778</v>
      </c>
      <c r="G7" s="129" t="s">
        <v>779</v>
      </c>
      <c r="H7" s="129" t="s">
        <v>780</v>
      </c>
      <c r="I7" s="129" t="s">
        <v>781</v>
      </c>
      <c r="J7" s="129" t="s">
        <v>782</v>
      </c>
      <c r="K7" s="129" t="s">
        <v>783</v>
      </c>
      <c r="L7" s="129" t="s">
        <v>784</v>
      </c>
      <c r="M7" s="129" t="s">
        <v>785</v>
      </c>
      <c r="N7" s="129" t="s">
        <v>786</v>
      </c>
      <c r="O7" s="129" t="s">
        <v>787</v>
      </c>
      <c r="P7" s="129" t="s">
        <v>788</v>
      </c>
      <c r="Q7" s="1509"/>
      <c r="R7" s="129" t="s">
        <v>777</v>
      </c>
      <c r="S7" s="129" t="s">
        <v>778</v>
      </c>
      <c r="T7" s="129" t="s">
        <v>779</v>
      </c>
      <c r="U7" s="129" t="s">
        <v>780</v>
      </c>
      <c r="V7" s="129" t="s">
        <v>781</v>
      </c>
      <c r="W7" s="129" t="s">
        <v>782</v>
      </c>
      <c r="X7" s="129" t="s">
        <v>783</v>
      </c>
      <c r="Y7" s="129" t="s">
        <v>784</v>
      </c>
      <c r="Z7" s="129" t="s">
        <v>785</v>
      </c>
      <c r="AA7" s="129" t="s">
        <v>786</v>
      </c>
      <c r="AB7" s="129" t="s">
        <v>787</v>
      </c>
      <c r="AC7" s="129" t="s">
        <v>788</v>
      </c>
    </row>
    <row r="8" spans="1:29" s="22" customFormat="1" ht="5.0999999999999996" customHeight="1">
      <c r="A8" s="783"/>
      <c r="B8" s="783"/>
      <c r="C8" s="783"/>
      <c r="D8" s="2"/>
      <c r="E8" s="3"/>
      <c r="F8" s="3"/>
      <c r="G8" s="3"/>
      <c r="H8" s="3"/>
      <c r="I8" s="3"/>
      <c r="J8" s="3"/>
      <c r="K8" s="3"/>
      <c r="L8" s="3"/>
      <c r="M8" s="3"/>
      <c r="N8" s="3"/>
      <c r="O8" s="3"/>
      <c r="P8" s="3"/>
      <c r="Q8" s="2"/>
      <c r="R8" s="3"/>
      <c r="S8" s="3"/>
      <c r="T8" s="3"/>
      <c r="U8" s="3"/>
      <c r="V8" s="3"/>
      <c r="W8" s="3"/>
      <c r="X8" s="3"/>
      <c r="Y8" s="3"/>
      <c r="Z8" s="3"/>
      <c r="AA8" s="3"/>
      <c r="AB8" s="3"/>
      <c r="AC8" s="3"/>
    </row>
    <row r="9" spans="1:29" s="257" customFormat="1" ht="12.75">
      <c r="A9" s="555" t="s">
        <v>1748</v>
      </c>
      <c r="B9" s="555" t="s">
        <v>221</v>
      </c>
      <c r="C9" s="555" t="s">
        <v>2291</v>
      </c>
      <c r="D9" s="255">
        <f>P9</f>
        <v>122</v>
      </c>
      <c r="E9" s="255">
        <v>371</v>
      </c>
      <c r="F9" s="255">
        <v>370.30000000000007</v>
      </c>
      <c r="G9" s="255">
        <v>393.7</v>
      </c>
      <c r="H9" s="255">
        <v>396.20341059699996</v>
      </c>
      <c r="I9" s="255">
        <v>395</v>
      </c>
      <c r="J9" s="255">
        <v>362.9</v>
      </c>
      <c r="K9" s="255">
        <v>362.19999999999987</v>
      </c>
      <c r="L9" s="255">
        <v>361.89999999999986</v>
      </c>
      <c r="M9" s="255">
        <v>205</v>
      </c>
      <c r="N9" s="255">
        <v>203.2</v>
      </c>
      <c r="O9" s="255">
        <v>202.5</v>
      </c>
      <c r="P9" s="255">
        <v>122</v>
      </c>
      <c r="Q9" s="255"/>
      <c r="R9" s="255">
        <v>120.89999999999999</v>
      </c>
      <c r="S9" s="255">
        <v>120.19999999999999</v>
      </c>
      <c r="T9" s="255">
        <v>119.7</v>
      </c>
      <c r="U9" s="255">
        <v>113.2</v>
      </c>
      <c r="V9" s="255">
        <v>72.699999999999989</v>
      </c>
      <c r="W9" s="255"/>
      <c r="X9" s="255"/>
      <c r="Y9" s="255"/>
      <c r="Z9" s="255"/>
      <c r="AA9" s="255"/>
      <c r="AB9" s="255"/>
      <c r="AC9" s="255"/>
    </row>
    <row r="10" spans="1:29" s="257" customFormat="1" ht="12.75">
      <c r="A10" s="416" t="s">
        <v>723</v>
      </c>
      <c r="B10" s="416" t="s">
        <v>40</v>
      </c>
      <c r="C10" s="416" t="s">
        <v>724</v>
      </c>
      <c r="D10" s="1088"/>
      <c r="E10" s="1088"/>
      <c r="F10" s="1088"/>
      <c r="G10" s="1088"/>
      <c r="H10" s="1088"/>
      <c r="I10" s="1088"/>
      <c r="J10" s="1088"/>
      <c r="K10" s="1088"/>
      <c r="L10" s="1088"/>
      <c r="M10" s="1088"/>
      <c r="N10" s="1088"/>
      <c r="O10" s="1088"/>
      <c r="P10" s="1088"/>
      <c r="Q10" s="1088"/>
      <c r="R10" s="1088"/>
      <c r="S10" s="1088"/>
      <c r="T10" s="1088"/>
      <c r="U10" s="1088"/>
      <c r="V10" s="1088"/>
      <c r="W10" s="1088"/>
      <c r="X10" s="1088"/>
      <c r="Y10" s="1088"/>
      <c r="Z10" s="1088"/>
      <c r="AA10" s="1088"/>
      <c r="AB10" s="1088"/>
      <c r="AC10" s="1088"/>
    </row>
    <row r="11" spans="1:29" s="258" customFormat="1" ht="12.75">
      <c r="A11" s="573" t="s">
        <v>1946</v>
      </c>
      <c r="B11" s="573" t="s">
        <v>222</v>
      </c>
      <c r="C11" s="573" t="s">
        <v>2292</v>
      </c>
      <c r="D11" s="231">
        <f>P11</f>
        <v>40.9</v>
      </c>
      <c r="E11" s="231">
        <v>0.1</v>
      </c>
      <c r="F11" s="231">
        <v>46.2</v>
      </c>
      <c r="G11" s="231">
        <v>46.203354270000005</v>
      </c>
      <c r="H11" s="231">
        <v>45.800000000000004</v>
      </c>
      <c r="I11" s="231">
        <v>45</v>
      </c>
      <c r="J11" s="231">
        <v>44.5</v>
      </c>
      <c r="K11" s="231">
        <v>44.2</v>
      </c>
      <c r="L11" s="231">
        <v>43.7</v>
      </c>
      <c r="M11" s="231">
        <v>41.8</v>
      </c>
      <c r="N11" s="231">
        <v>41.4</v>
      </c>
      <c r="O11" s="231">
        <v>41.2</v>
      </c>
      <c r="P11" s="231">
        <v>40.9</v>
      </c>
      <c r="Q11" s="231"/>
      <c r="R11" s="231">
        <v>40.4</v>
      </c>
      <c r="S11" s="231">
        <v>40.200000000000003</v>
      </c>
      <c r="T11" s="231">
        <v>40</v>
      </c>
      <c r="U11" s="231">
        <v>39.700000000000003</v>
      </c>
      <c r="V11" s="231">
        <v>39.299999999999997</v>
      </c>
      <c r="W11" s="231"/>
      <c r="X11" s="231"/>
      <c r="Y11" s="231"/>
      <c r="Z11" s="231"/>
      <c r="AA11" s="231"/>
      <c r="AB11" s="231"/>
      <c r="AC11" s="231"/>
    </row>
    <row r="12" spans="1:29" s="257" customFormat="1" ht="14.25">
      <c r="A12" s="573" t="s">
        <v>5835</v>
      </c>
      <c r="B12" s="573" t="s">
        <v>5834</v>
      </c>
      <c r="C12" s="573" t="s">
        <v>5836</v>
      </c>
      <c r="D12" s="231">
        <f t="shared" ref="D12:D21" si="0">P12</f>
        <v>47</v>
      </c>
      <c r="E12" s="231">
        <v>100.5</v>
      </c>
      <c r="F12" s="231">
        <v>53.9</v>
      </c>
      <c r="G12" s="231">
        <v>53.506630190000003</v>
      </c>
      <c r="H12" s="231">
        <v>57</v>
      </c>
      <c r="I12" s="231">
        <v>56.7</v>
      </c>
      <c r="J12" s="231">
        <v>48.9</v>
      </c>
      <c r="K12" s="231">
        <v>48.4</v>
      </c>
      <c r="L12" s="231">
        <v>48.7</v>
      </c>
      <c r="M12" s="231">
        <v>48.2</v>
      </c>
      <c r="N12" s="231">
        <v>47.2</v>
      </c>
      <c r="O12" s="231">
        <v>46.6</v>
      </c>
      <c r="P12" s="231">
        <v>47</v>
      </c>
      <c r="Q12" s="231"/>
      <c r="R12" s="231">
        <v>46.4</v>
      </c>
      <c r="S12" s="231">
        <v>45.9</v>
      </c>
      <c r="T12" s="231">
        <v>45.5</v>
      </c>
      <c r="U12" s="231">
        <v>44.7</v>
      </c>
      <c r="V12" s="231">
        <v>4.8</v>
      </c>
      <c r="W12" s="231"/>
      <c r="X12" s="231"/>
      <c r="Y12" s="231"/>
      <c r="Z12" s="231"/>
      <c r="AA12" s="231"/>
      <c r="AB12" s="231"/>
      <c r="AC12" s="231"/>
    </row>
    <row r="13" spans="1:29" s="257" customFormat="1" ht="12.75">
      <c r="A13" s="573" t="s">
        <v>2294</v>
      </c>
      <c r="B13" s="573" t="s">
        <v>224</v>
      </c>
      <c r="C13" s="573" t="s">
        <v>2295</v>
      </c>
      <c r="D13" s="231">
        <f t="shared" si="0"/>
        <v>0</v>
      </c>
      <c r="E13" s="231">
        <v>0</v>
      </c>
      <c r="F13" s="231">
        <v>0</v>
      </c>
      <c r="G13" s="231">
        <v>0</v>
      </c>
      <c r="H13" s="231">
        <v>0</v>
      </c>
      <c r="I13" s="231">
        <v>0</v>
      </c>
      <c r="J13" s="231">
        <v>0</v>
      </c>
      <c r="K13" s="231">
        <v>0</v>
      </c>
      <c r="L13" s="231">
        <v>0</v>
      </c>
      <c r="M13" s="231">
        <v>0</v>
      </c>
      <c r="N13" s="231">
        <v>0</v>
      </c>
      <c r="O13" s="231">
        <v>0</v>
      </c>
      <c r="P13" s="231">
        <v>0</v>
      </c>
      <c r="Q13" s="231"/>
      <c r="R13" s="231">
        <v>0</v>
      </c>
      <c r="S13" s="231">
        <v>0</v>
      </c>
      <c r="T13" s="231">
        <v>0</v>
      </c>
      <c r="U13" s="231">
        <v>0</v>
      </c>
      <c r="V13" s="231">
        <v>0</v>
      </c>
      <c r="W13" s="231"/>
      <c r="X13" s="231"/>
      <c r="Y13" s="231"/>
      <c r="Z13" s="231"/>
      <c r="AA13" s="231"/>
      <c r="AB13" s="231"/>
      <c r="AC13" s="231"/>
    </row>
    <row r="14" spans="1:29" s="257" customFormat="1" ht="12.75">
      <c r="A14" s="573" t="s">
        <v>2296</v>
      </c>
      <c r="B14" s="573" t="s">
        <v>225</v>
      </c>
      <c r="C14" s="573" t="s">
        <v>2297</v>
      </c>
      <c r="D14" s="231">
        <f t="shared" si="0"/>
        <v>5.2999999999999972</v>
      </c>
      <c r="E14" s="231">
        <v>5.2999999999999972</v>
      </c>
      <c r="F14" s="231">
        <v>5.2999999999999972</v>
      </c>
      <c r="G14" s="231">
        <v>5.2999999999999972</v>
      </c>
      <c r="H14" s="231">
        <v>9.9999999999994316E-2</v>
      </c>
      <c r="I14" s="231">
        <v>9.9999999999994316E-2</v>
      </c>
      <c r="J14" s="231">
        <v>5.2999999999999972</v>
      </c>
      <c r="K14" s="231">
        <v>5.2999999999999972</v>
      </c>
      <c r="L14" s="231">
        <v>5.2999999999999972</v>
      </c>
      <c r="M14" s="231">
        <v>5.2999999999999972</v>
      </c>
      <c r="N14" s="231">
        <v>5.2999999999999972</v>
      </c>
      <c r="O14" s="231">
        <v>5.2999999999999972</v>
      </c>
      <c r="P14" s="231">
        <v>5.2999999999999972</v>
      </c>
      <c r="Q14" s="231"/>
      <c r="R14" s="231">
        <v>5.2999999999999972</v>
      </c>
      <c r="S14" s="231">
        <v>5.2999999999999972</v>
      </c>
      <c r="T14" s="231">
        <v>5.2999999999999972</v>
      </c>
      <c r="U14" s="231">
        <v>5.2999999999999972</v>
      </c>
      <c r="V14" s="231">
        <v>5.2999999999999972</v>
      </c>
      <c r="W14" s="231"/>
      <c r="X14" s="231"/>
      <c r="Y14" s="231"/>
      <c r="Z14" s="231"/>
      <c r="AA14" s="231"/>
      <c r="AB14" s="231"/>
      <c r="AC14" s="231"/>
    </row>
    <row r="15" spans="1:29" s="257" customFormat="1" ht="12.75" customHeight="1">
      <c r="A15" s="573" t="s">
        <v>4965</v>
      </c>
      <c r="B15" s="573" t="s">
        <v>226</v>
      </c>
      <c r="C15" s="573" t="s">
        <v>4966</v>
      </c>
      <c r="D15" s="231">
        <f t="shared" si="0"/>
        <v>0</v>
      </c>
      <c r="E15" s="231">
        <v>0</v>
      </c>
      <c r="F15" s="231">
        <v>0</v>
      </c>
      <c r="G15" s="231">
        <v>0</v>
      </c>
      <c r="H15" s="231">
        <v>0</v>
      </c>
      <c r="I15" s="231">
        <v>0</v>
      </c>
      <c r="J15" s="231">
        <v>0</v>
      </c>
      <c r="K15" s="231">
        <v>0</v>
      </c>
      <c r="L15" s="231">
        <v>0</v>
      </c>
      <c r="M15" s="231">
        <v>0</v>
      </c>
      <c r="N15" s="231">
        <v>0</v>
      </c>
      <c r="O15" s="231">
        <v>0</v>
      </c>
      <c r="P15" s="231">
        <v>0</v>
      </c>
      <c r="Q15" s="231"/>
      <c r="R15" s="231">
        <v>0</v>
      </c>
      <c r="S15" s="231">
        <v>0</v>
      </c>
      <c r="T15" s="231">
        <v>0</v>
      </c>
      <c r="U15" s="231">
        <v>0</v>
      </c>
      <c r="V15" s="231">
        <v>0</v>
      </c>
      <c r="W15" s="231"/>
      <c r="X15" s="231"/>
      <c r="Y15" s="231"/>
      <c r="Z15" s="231"/>
      <c r="AA15" s="231"/>
      <c r="AB15" s="231"/>
      <c r="AC15" s="231"/>
    </row>
    <row r="16" spans="1:29" s="257" customFormat="1" ht="14.25">
      <c r="A16" s="572" t="s">
        <v>5371</v>
      </c>
      <c r="B16" s="572" t="s">
        <v>5373</v>
      </c>
      <c r="C16" s="572" t="s">
        <v>5374</v>
      </c>
      <c r="D16" s="231">
        <f t="shared" si="0"/>
        <v>328.2</v>
      </c>
      <c r="E16" s="231">
        <v>760.8</v>
      </c>
      <c r="F16" s="231">
        <v>760.2</v>
      </c>
      <c r="G16" s="231">
        <v>773.09856382999999</v>
      </c>
      <c r="H16" s="231">
        <v>769.00341059699997</v>
      </c>
      <c r="I16" s="231">
        <v>769</v>
      </c>
      <c r="J16" s="231">
        <v>769</v>
      </c>
      <c r="K16" s="231">
        <v>754.3</v>
      </c>
      <c r="L16" s="231">
        <v>754.3</v>
      </c>
      <c r="M16" s="231">
        <v>754.1</v>
      </c>
      <c r="N16" s="230">
        <v>498.9</v>
      </c>
      <c r="O16" s="230">
        <v>329.5</v>
      </c>
      <c r="P16" s="231">
        <v>328.2</v>
      </c>
      <c r="Q16" s="231"/>
      <c r="R16" s="231">
        <v>328.2</v>
      </c>
      <c r="S16" s="231">
        <v>328.2</v>
      </c>
      <c r="T16" s="231">
        <v>328.2</v>
      </c>
      <c r="U16" s="231">
        <v>328.1</v>
      </c>
      <c r="V16" s="231">
        <v>328.1</v>
      </c>
      <c r="W16" s="231"/>
      <c r="X16" s="231"/>
      <c r="Y16" s="231"/>
      <c r="Z16" s="231"/>
      <c r="AA16" s="230"/>
      <c r="AB16" s="230"/>
      <c r="AC16" s="231"/>
    </row>
    <row r="17" spans="1:29" s="257" customFormat="1" ht="14.25">
      <c r="A17" s="572" t="s">
        <v>5372</v>
      </c>
      <c r="B17" s="572" t="s">
        <v>5372</v>
      </c>
      <c r="C17" s="572" t="s">
        <v>5375</v>
      </c>
      <c r="D17" s="231">
        <f t="shared" si="0"/>
        <v>-318.2</v>
      </c>
      <c r="E17" s="231">
        <v>-749.8</v>
      </c>
      <c r="F17" s="231">
        <v>-749.5</v>
      </c>
      <c r="G17" s="231">
        <v>-762.49856382999997</v>
      </c>
      <c r="H17" s="231">
        <v>-758.5</v>
      </c>
      <c r="I17" s="231">
        <v>-758.5</v>
      </c>
      <c r="J17" s="231">
        <v>-758.4</v>
      </c>
      <c r="K17" s="231">
        <v>-743.7</v>
      </c>
      <c r="L17" s="231">
        <v>-743.7</v>
      </c>
      <c r="M17" s="231">
        <v>-743.5</v>
      </c>
      <c r="N17" s="230">
        <v>-488.4</v>
      </c>
      <c r="O17" s="230">
        <v>-319</v>
      </c>
      <c r="P17" s="231">
        <v>-318.2</v>
      </c>
      <c r="Q17" s="231"/>
      <c r="R17" s="231">
        <v>-318.2</v>
      </c>
      <c r="S17" s="231">
        <v>-318.2</v>
      </c>
      <c r="T17" s="231">
        <v>-318.2</v>
      </c>
      <c r="U17" s="231">
        <v>-318.10000000000002</v>
      </c>
      <c r="V17" s="231">
        <v>-318.10000000000002</v>
      </c>
      <c r="W17" s="231"/>
      <c r="X17" s="231"/>
      <c r="Y17" s="231"/>
      <c r="Z17" s="231"/>
      <c r="AA17" s="230"/>
      <c r="AB17" s="230"/>
      <c r="AC17" s="231"/>
    </row>
    <row r="18" spans="1:29" s="257" customFormat="1" ht="12.75">
      <c r="A18" s="573" t="s">
        <v>2298</v>
      </c>
      <c r="B18" s="573" t="s">
        <v>229</v>
      </c>
      <c r="C18" s="573" t="s">
        <v>2299</v>
      </c>
      <c r="D18" s="231">
        <f t="shared" si="0"/>
        <v>10</v>
      </c>
      <c r="E18" s="231">
        <v>11</v>
      </c>
      <c r="F18" s="231">
        <v>10.700000000000045</v>
      </c>
      <c r="G18" s="231">
        <v>10.6</v>
      </c>
      <c r="H18" s="231">
        <v>10.50341059699997</v>
      </c>
      <c r="I18" s="231">
        <v>10.5</v>
      </c>
      <c r="J18" s="231">
        <v>10.600000000000023</v>
      </c>
      <c r="K18" s="231">
        <v>10.599999999999909</v>
      </c>
      <c r="L18" s="231">
        <v>10.599999999999909</v>
      </c>
      <c r="M18" s="231">
        <v>10.600000000000023</v>
      </c>
      <c r="N18" s="231">
        <v>10.5</v>
      </c>
      <c r="O18" s="231">
        <v>10.5</v>
      </c>
      <c r="P18" s="231">
        <v>10</v>
      </c>
      <c r="Q18" s="231"/>
      <c r="R18" s="231">
        <v>10</v>
      </c>
      <c r="S18" s="231">
        <v>10</v>
      </c>
      <c r="T18" s="231">
        <v>10</v>
      </c>
      <c r="U18" s="231">
        <v>10</v>
      </c>
      <c r="V18" s="231">
        <v>10</v>
      </c>
      <c r="W18" s="231"/>
      <c r="X18" s="231"/>
      <c r="Y18" s="231"/>
      <c r="Z18" s="231"/>
      <c r="AA18" s="231"/>
      <c r="AB18" s="231"/>
      <c r="AC18" s="231"/>
    </row>
    <row r="19" spans="1:29" s="257" customFormat="1" ht="14.25">
      <c r="A19" s="573" t="s">
        <v>5368</v>
      </c>
      <c r="B19" s="573" t="s">
        <v>5369</v>
      </c>
      <c r="C19" s="573" t="s">
        <v>5370</v>
      </c>
      <c r="D19" s="231">
        <f t="shared" si="0"/>
        <v>6.8</v>
      </c>
      <c r="E19" s="231">
        <v>161.30000000000001</v>
      </c>
      <c r="F19" s="231">
        <v>161.30000000000001</v>
      </c>
      <c r="G19" s="231">
        <v>185.05169460000002</v>
      </c>
      <c r="H19" s="231">
        <v>185</v>
      </c>
      <c r="I19" s="231">
        <v>185</v>
      </c>
      <c r="J19" s="231">
        <v>161.19999999999999</v>
      </c>
      <c r="K19" s="231">
        <v>161.19999999999999</v>
      </c>
      <c r="L19" s="231">
        <v>161.19999999999999</v>
      </c>
      <c r="M19" s="230">
        <v>6.8</v>
      </c>
      <c r="N19" s="231">
        <v>6.8</v>
      </c>
      <c r="O19" s="231">
        <v>6.8</v>
      </c>
      <c r="P19" s="231">
        <v>6.8</v>
      </c>
      <c r="Q19" s="231"/>
      <c r="R19" s="231">
        <v>6.8</v>
      </c>
      <c r="S19" s="231">
        <v>6.8</v>
      </c>
      <c r="T19" s="231">
        <v>6.8</v>
      </c>
      <c r="U19" s="231">
        <v>6.8</v>
      </c>
      <c r="V19" s="231">
        <v>6.8</v>
      </c>
      <c r="W19" s="231"/>
      <c r="X19" s="231"/>
      <c r="Y19" s="231"/>
      <c r="Z19" s="230"/>
      <c r="AA19" s="231"/>
      <c r="AB19" s="231"/>
      <c r="AC19" s="231"/>
    </row>
    <row r="20" spans="1:29" s="257" customFormat="1" ht="14.25">
      <c r="A20" s="573" t="s">
        <v>5500</v>
      </c>
      <c r="B20" s="573" t="s">
        <v>5502</v>
      </c>
      <c r="C20" s="573" t="s">
        <v>5504</v>
      </c>
      <c r="D20" s="231">
        <f t="shared" si="0"/>
        <v>4.9000000000000004</v>
      </c>
      <c r="E20" s="231">
        <v>7</v>
      </c>
      <c r="F20" s="231">
        <v>7</v>
      </c>
      <c r="G20" s="231">
        <v>7</v>
      </c>
      <c r="H20" s="231">
        <v>7</v>
      </c>
      <c r="I20" s="231">
        <v>7</v>
      </c>
      <c r="J20" s="231">
        <v>7</v>
      </c>
      <c r="K20" s="231">
        <v>7</v>
      </c>
      <c r="L20" s="231">
        <v>7</v>
      </c>
      <c r="M20" s="231">
        <v>7</v>
      </c>
      <c r="N20" s="231">
        <v>7</v>
      </c>
      <c r="O20" s="231">
        <v>7</v>
      </c>
      <c r="P20" s="231">
        <v>4.9000000000000004</v>
      </c>
      <c r="Q20" s="231"/>
      <c r="R20" s="231">
        <v>4.9000000000000004</v>
      </c>
      <c r="S20" s="231">
        <v>4.9000000000000004</v>
      </c>
      <c r="T20" s="231">
        <v>4.9000000000000004</v>
      </c>
      <c r="U20" s="231">
        <v>4.9000000000000004</v>
      </c>
      <c r="V20" s="231">
        <v>4.9000000000000004</v>
      </c>
      <c r="W20" s="231"/>
      <c r="X20" s="231"/>
      <c r="Y20" s="231"/>
      <c r="Z20" s="231"/>
      <c r="AA20" s="231"/>
      <c r="AB20" s="231"/>
      <c r="AC20" s="231"/>
    </row>
    <row r="21" spans="1:29" s="257" customFormat="1" ht="14.25">
      <c r="A21" s="573" t="s">
        <v>5501</v>
      </c>
      <c r="B21" s="573" t="s">
        <v>5503</v>
      </c>
      <c r="C21" s="573" t="s">
        <v>5505</v>
      </c>
      <c r="D21" s="231">
        <f t="shared" si="0"/>
        <v>7.1</v>
      </c>
      <c r="E21" s="231">
        <v>85.8</v>
      </c>
      <c r="F21" s="231">
        <v>85.9</v>
      </c>
      <c r="G21" s="231">
        <v>86.051973240000009</v>
      </c>
      <c r="H21" s="231">
        <v>90.8</v>
      </c>
      <c r="I21" s="230">
        <v>90.7</v>
      </c>
      <c r="J21" s="231">
        <v>85.4</v>
      </c>
      <c r="K21" s="231">
        <v>85.5</v>
      </c>
      <c r="L21" s="231">
        <v>85.4</v>
      </c>
      <c r="M21" s="231">
        <v>85.3</v>
      </c>
      <c r="N21" s="231">
        <v>85</v>
      </c>
      <c r="O21" s="231">
        <v>85.1</v>
      </c>
      <c r="P21" s="231">
        <v>7.1</v>
      </c>
      <c r="Q21" s="231"/>
      <c r="R21" s="231">
        <v>7.1</v>
      </c>
      <c r="S21" s="231">
        <v>7.1</v>
      </c>
      <c r="T21" s="231">
        <v>7.1</v>
      </c>
      <c r="U21" s="231">
        <v>1.7</v>
      </c>
      <c r="V21" s="230">
        <v>1.6</v>
      </c>
      <c r="W21" s="231"/>
      <c r="X21" s="231"/>
      <c r="Y21" s="231"/>
      <c r="Z21" s="231"/>
      <c r="AA21" s="231"/>
      <c r="AB21" s="231"/>
      <c r="AC21" s="231"/>
    </row>
    <row r="22" spans="1:29" s="257" customFormat="1" ht="5.0999999999999996" customHeight="1">
      <c r="A22" s="784"/>
      <c r="B22" s="784"/>
      <c r="C22" s="784"/>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row>
    <row r="23" spans="1:29" s="257" customFormat="1" ht="25.5">
      <c r="A23" s="555" t="s">
        <v>2300</v>
      </c>
      <c r="B23" s="555" t="s">
        <v>231</v>
      </c>
      <c r="C23" s="555" t="s">
        <v>2301</v>
      </c>
      <c r="D23" s="255">
        <f>P23</f>
        <v>122</v>
      </c>
      <c r="E23" s="255">
        <v>371</v>
      </c>
      <c r="F23" s="255">
        <v>370.29999999999973</v>
      </c>
      <c r="G23" s="255">
        <v>393.71365230000009</v>
      </c>
      <c r="H23" s="255">
        <v>396.19999999999982</v>
      </c>
      <c r="I23" s="255">
        <v>395</v>
      </c>
      <c r="J23" s="255">
        <v>362.90000000000009</v>
      </c>
      <c r="K23" s="255">
        <v>362.2</v>
      </c>
      <c r="L23" s="255">
        <v>361.90000000000055</v>
      </c>
      <c r="M23" s="255">
        <v>205</v>
      </c>
      <c r="N23" s="255">
        <v>203.20000000000002</v>
      </c>
      <c r="O23" s="255">
        <v>202.5</v>
      </c>
      <c r="P23" s="255">
        <v>122</v>
      </c>
      <c r="Q23" s="255"/>
      <c r="R23" s="255">
        <v>120.89999999999999</v>
      </c>
      <c r="S23" s="255">
        <v>120.20000000000027</v>
      </c>
      <c r="T23" s="255">
        <v>119.69999999999982</v>
      </c>
      <c r="U23" s="255">
        <v>113.20000000000027</v>
      </c>
      <c r="V23" s="255">
        <v>72.700000000000401</v>
      </c>
      <c r="W23" s="255"/>
      <c r="X23" s="255"/>
      <c r="Y23" s="255"/>
      <c r="Z23" s="255"/>
      <c r="AA23" s="255"/>
      <c r="AB23" s="255"/>
      <c r="AC23" s="255"/>
    </row>
    <row r="24" spans="1:29" s="257" customFormat="1" ht="12.75" customHeight="1">
      <c r="A24" s="416" t="s">
        <v>723</v>
      </c>
      <c r="B24" s="416" t="s">
        <v>40</v>
      </c>
      <c r="C24" s="416" t="s">
        <v>2302</v>
      </c>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row>
    <row r="25" spans="1:29" s="257" customFormat="1" ht="12.75" customHeight="1">
      <c r="A25" s="549" t="s">
        <v>1750</v>
      </c>
      <c r="B25" s="549" t="s">
        <v>232</v>
      </c>
      <c r="C25" s="549" t="s">
        <v>2303</v>
      </c>
      <c r="D25" s="255">
        <f>P25</f>
        <v>2707.8</v>
      </c>
      <c r="E25" s="229">
        <v>2716.7</v>
      </c>
      <c r="F25" s="255">
        <v>2716.6</v>
      </c>
      <c r="G25" s="255">
        <v>2764.1516694500001</v>
      </c>
      <c r="H25" s="229">
        <v>2763.8999999999996</v>
      </c>
      <c r="I25" s="255">
        <v>2764.5</v>
      </c>
      <c r="J25" s="255">
        <v>2709.3</v>
      </c>
      <c r="K25" s="255">
        <v>2710</v>
      </c>
      <c r="L25" s="229">
        <v>2710.1000000000004</v>
      </c>
      <c r="M25" s="255">
        <v>2708.3</v>
      </c>
      <c r="N25" s="255">
        <v>2707.8</v>
      </c>
      <c r="O25" s="255">
        <v>2707.8</v>
      </c>
      <c r="P25" s="255">
        <v>2707.8</v>
      </c>
      <c r="Q25" s="255"/>
      <c r="R25" s="229">
        <v>2707.8</v>
      </c>
      <c r="S25" s="255">
        <v>2707.8</v>
      </c>
      <c r="T25" s="255">
        <v>2708</v>
      </c>
      <c r="U25" s="229">
        <v>2707.9</v>
      </c>
      <c r="V25" s="255">
        <v>2707.8</v>
      </c>
      <c r="W25" s="255"/>
      <c r="X25" s="255"/>
      <c r="Y25" s="229"/>
      <c r="Z25" s="255"/>
      <c r="AA25" s="255"/>
      <c r="AB25" s="255"/>
      <c r="AC25" s="255"/>
    </row>
    <row r="26" spans="1:29" s="257" customFormat="1" ht="12.75" customHeight="1">
      <c r="A26" s="785" t="s">
        <v>2304</v>
      </c>
      <c r="B26" s="785" t="s">
        <v>233</v>
      </c>
      <c r="C26" s="785" t="s">
        <v>724</v>
      </c>
      <c r="D26" s="1088"/>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row>
    <row r="27" spans="1:29" s="257" customFormat="1" ht="12.75" customHeight="1">
      <c r="A27" s="572" t="s">
        <v>2305</v>
      </c>
      <c r="B27" s="572" t="s">
        <v>234</v>
      </c>
      <c r="C27" s="572" t="s">
        <v>857</v>
      </c>
      <c r="D27" s="231">
        <f>P27</f>
        <v>1492.9</v>
      </c>
      <c r="E27" s="231">
        <v>1493</v>
      </c>
      <c r="F27" s="231">
        <v>1493</v>
      </c>
      <c r="G27" s="231">
        <v>1493.0911769300001</v>
      </c>
      <c r="H27" s="231">
        <v>1493.1</v>
      </c>
      <c r="I27" s="231">
        <v>1493.1</v>
      </c>
      <c r="J27" s="231">
        <v>1492.9</v>
      </c>
      <c r="K27" s="231">
        <v>1492.9</v>
      </c>
      <c r="L27" s="231">
        <v>1492.9</v>
      </c>
      <c r="M27" s="231">
        <v>1492.9</v>
      </c>
      <c r="N27" s="231">
        <v>1492.9</v>
      </c>
      <c r="O27" s="231">
        <v>1492.9</v>
      </c>
      <c r="P27" s="231">
        <v>1492.9</v>
      </c>
      <c r="Q27" s="231"/>
      <c r="R27" s="231">
        <v>1492.9</v>
      </c>
      <c r="S27" s="231">
        <v>1492.9</v>
      </c>
      <c r="T27" s="231">
        <v>1492.9</v>
      </c>
      <c r="U27" s="231">
        <v>1492.9</v>
      </c>
      <c r="V27" s="231">
        <v>1492.9</v>
      </c>
      <c r="W27" s="231"/>
      <c r="X27" s="231"/>
      <c r="Y27" s="231"/>
      <c r="Z27" s="231"/>
      <c r="AA27" s="231"/>
      <c r="AB27" s="231"/>
      <c r="AC27" s="231"/>
    </row>
    <row r="28" spans="1:29" s="257" customFormat="1" ht="12.75" customHeight="1">
      <c r="A28" s="786" t="s">
        <v>2306</v>
      </c>
      <c r="B28" s="786" t="s">
        <v>235</v>
      </c>
      <c r="C28" s="786" t="s">
        <v>3497</v>
      </c>
      <c r="D28" s="231">
        <f t="shared" ref="D28:D33" si="1">P28</f>
        <v>163</v>
      </c>
      <c r="E28" s="231">
        <v>163.1</v>
      </c>
      <c r="F28" s="231">
        <v>163.1</v>
      </c>
      <c r="G28" s="231">
        <v>163.09117692999999</v>
      </c>
      <c r="H28" s="231">
        <v>163.1</v>
      </c>
      <c r="I28" s="231">
        <v>163.1</v>
      </c>
      <c r="J28" s="231">
        <v>163</v>
      </c>
      <c r="K28" s="231">
        <v>163</v>
      </c>
      <c r="L28" s="231">
        <v>163</v>
      </c>
      <c r="M28" s="231">
        <v>163</v>
      </c>
      <c r="N28" s="231">
        <v>163</v>
      </c>
      <c r="O28" s="231">
        <v>163</v>
      </c>
      <c r="P28" s="231">
        <v>163</v>
      </c>
      <c r="Q28" s="231"/>
      <c r="R28" s="231">
        <v>163</v>
      </c>
      <c r="S28" s="231">
        <v>163</v>
      </c>
      <c r="T28" s="231">
        <v>163</v>
      </c>
      <c r="U28" s="231">
        <v>163</v>
      </c>
      <c r="V28" s="231">
        <v>163</v>
      </c>
      <c r="W28" s="231"/>
      <c r="X28" s="231"/>
      <c r="Y28" s="231"/>
      <c r="Z28" s="231"/>
      <c r="AA28" s="231"/>
      <c r="AB28" s="231"/>
      <c r="AC28" s="231"/>
    </row>
    <row r="29" spans="1:29" s="257" customFormat="1" ht="12.75" customHeight="1">
      <c r="A29" s="786" t="s">
        <v>2307</v>
      </c>
      <c r="B29" s="786" t="s">
        <v>236</v>
      </c>
      <c r="C29" s="786" t="s">
        <v>3498</v>
      </c>
      <c r="D29" s="230">
        <f t="shared" si="1"/>
        <v>1329.9</v>
      </c>
      <c r="E29" s="230">
        <v>1329.9</v>
      </c>
      <c r="F29" s="230">
        <v>1329.9</v>
      </c>
      <c r="G29" s="230">
        <v>1330</v>
      </c>
      <c r="H29" s="230">
        <v>1330</v>
      </c>
      <c r="I29" s="230">
        <v>1330</v>
      </c>
      <c r="J29" s="230">
        <v>1329.9</v>
      </c>
      <c r="K29" s="230">
        <v>1329.9</v>
      </c>
      <c r="L29" s="230">
        <v>1329.9</v>
      </c>
      <c r="M29" s="230">
        <v>1329.9</v>
      </c>
      <c r="N29" s="230">
        <v>1329.9</v>
      </c>
      <c r="O29" s="230">
        <v>1329.9</v>
      </c>
      <c r="P29" s="230">
        <v>1329.9</v>
      </c>
      <c r="Q29" s="230"/>
      <c r="R29" s="230">
        <v>1329.9</v>
      </c>
      <c r="S29" s="230">
        <v>1329.9</v>
      </c>
      <c r="T29" s="230">
        <v>1329.9</v>
      </c>
      <c r="U29" s="230">
        <v>1329.9</v>
      </c>
      <c r="V29" s="230">
        <v>1329.9</v>
      </c>
      <c r="W29" s="230"/>
      <c r="X29" s="230"/>
      <c r="Y29" s="230"/>
      <c r="Z29" s="230"/>
      <c r="AA29" s="230"/>
      <c r="AB29" s="230"/>
      <c r="AC29" s="230"/>
    </row>
    <row r="30" spans="1:29" s="257" customFormat="1" ht="12.75" customHeight="1">
      <c r="A30" s="572" t="s">
        <v>2293</v>
      </c>
      <c r="B30" s="572" t="s">
        <v>223</v>
      </c>
      <c r="C30" s="572" t="s">
        <v>2308</v>
      </c>
      <c r="D30" s="230">
        <f t="shared" si="1"/>
        <v>0</v>
      </c>
      <c r="E30" s="230">
        <v>0</v>
      </c>
      <c r="F30" s="230">
        <v>0</v>
      </c>
      <c r="G30" s="230">
        <v>0</v>
      </c>
      <c r="H30" s="230">
        <v>0</v>
      </c>
      <c r="I30" s="230">
        <v>0</v>
      </c>
      <c r="J30" s="230">
        <v>0</v>
      </c>
      <c r="K30" s="230">
        <v>0</v>
      </c>
      <c r="L30" s="230">
        <v>0</v>
      </c>
      <c r="M30" s="230">
        <v>0</v>
      </c>
      <c r="N30" s="230">
        <v>0</v>
      </c>
      <c r="O30" s="230">
        <v>0</v>
      </c>
      <c r="P30" s="230">
        <v>0</v>
      </c>
      <c r="Q30" s="230"/>
      <c r="R30" s="230">
        <v>0</v>
      </c>
      <c r="S30" s="230">
        <v>0</v>
      </c>
      <c r="T30" s="230">
        <v>0</v>
      </c>
      <c r="U30" s="230">
        <v>0</v>
      </c>
      <c r="V30" s="230">
        <v>0</v>
      </c>
      <c r="W30" s="230"/>
      <c r="X30" s="230"/>
      <c r="Y30" s="230"/>
      <c r="Z30" s="230"/>
      <c r="AA30" s="230"/>
      <c r="AB30" s="230"/>
      <c r="AC30" s="230"/>
    </row>
    <row r="31" spans="1:29" s="257" customFormat="1" ht="12.75" customHeight="1">
      <c r="A31" s="572" t="s">
        <v>1990</v>
      </c>
      <c r="B31" s="572" t="s">
        <v>237</v>
      </c>
      <c r="C31" s="572" t="s">
        <v>2309</v>
      </c>
      <c r="D31" s="230">
        <f t="shared" si="1"/>
        <v>548.20000000000005</v>
      </c>
      <c r="E31" s="230">
        <v>548.20000000000005</v>
      </c>
      <c r="F31" s="231">
        <v>548.20000000000005</v>
      </c>
      <c r="G31" s="231">
        <v>557.08480000000009</v>
      </c>
      <c r="H31" s="230">
        <v>557</v>
      </c>
      <c r="I31" s="231">
        <v>557</v>
      </c>
      <c r="J31" s="231">
        <v>548.20000000000005</v>
      </c>
      <c r="K31" s="231">
        <v>548.20000000000005</v>
      </c>
      <c r="L31" s="231">
        <v>548.20000000000005</v>
      </c>
      <c r="M31" s="231">
        <v>548.20000000000005</v>
      </c>
      <c r="N31" s="231">
        <v>548.20000000000005</v>
      </c>
      <c r="O31" s="231">
        <v>548.20000000000005</v>
      </c>
      <c r="P31" s="231">
        <v>548.20000000000005</v>
      </c>
      <c r="Q31" s="230"/>
      <c r="R31" s="230">
        <v>548.20000000000005</v>
      </c>
      <c r="S31" s="231">
        <v>548.20000000000005</v>
      </c>
      <c r="T31" s="231">
        <v>548.20000000000005</v>
      </c>
      <c r="U31" s="230">
        <v>548.20000000000005</v>
      </c>
      <c r="V31" s="231">
        <v>548.20000000000005</v>
      </c>
      <c r="W31" s="231"/>
      <c r="X31" s="231"/>
      <c r="Y31" s="231"/>
      <c r="Z31" s="231"/>
      <c r="AA31" s="231"/>
      <c r="AB31" s="231"/>
      <c r="AC31" s="231"/>
    </row>
    <row r="32" spans="1:29" s="257" customFormat="1" ht="12.75" customHeight="1">
      <c r="A32" s="572" t="s">
        <v>1839</v>
      </c>
      <c r="B32" s="572" t="s">
        <v>22</v>
      </c>
      <c r="C32" s="572" t="s">
        <v>1840</v>
      </c>
      <c r="D32" s="231">
        <f t="shared" si="1"/>
        <v>666.7</v>
      </c>
      <c r="E32" s="231">
        <v>675.5</v>
      </c>
      <c r="F32" s="231">
        <v>675.4</v>
      </c>
      <c r="G32" s="231">
        <v>713.97569251999994</v>
      </c>
      <c r="H32" s="231">
        <v>713.8</v>
      </c>
      <c r="I32" s="231">
        <v>714.4</v>
      </c>
      <c r="J32" s="231">
        <v>668.2</v>
      </c>
      <c r="K32" s="231">
        <v>668.9</v>
      </c>
      <c r="L32" s="230">
        <v>669</v>
      </c>
      <c r="M32" s="231">
        <v>667.2</v>
      </c>
      <c r="N32" s="231">
        <v>666.7</v>
      </c>
      <c r="O32" s="231">
        <v>666.7</v>
      </c>
      <c r="P32" s="231">
        <v>666.7</v>
      </c>
      <c r="Q32" s="231"/>
      <c r="R32" s="231">
        <v>666.6</v>
      </c>
      <c r="S32" s="231">
        <v>666.6</v>
      </c>
      <c r="T32" s="231">
        <v>666.8</v>
      </c>
      <c r="U32" s="231">
        <v>666.7</v>
      </c>
      <c r="V32" s="231">
        <v>666.6</v>
      </c>
      <c r="W32" s="231"/>
      <c r="X32" s="231"/>
      <c r="Y32" s="230"/>
      <c r="Z32" s="231"/>
      <c r="AA32" s="231"/>
      <c r="AB32" s="231"/>
      <c r="AC32" s="231"/>
    </row>
    <row r="33" spans="1:29" s="257" customFormat="1" ht="12.75" customHeight="1" thickBot="1">
      <c r="A33" s="1086" t="s">
        <v>2310</v>
      </c>
      <c r="B33" s="1086" t="s">
        <v>238</v>
      </c>
      <c r="C33" s="1086" t="s">
        <v>2311</v>
      </c>
      <c r="D33" s="1087">
        <f t="shared" si="1"/>
        <v>-2585.9</v>
      </c>
      <c r="E33" s="1087">
        <v>-2345.6999999999998</v>
      </c>
      <c r="F33" s="1087">
        <v>-2346.3000000000002</v>
      </c>
      <c r="G33" s="1087">
        <v>-2370.5380171500001</v>
      </c>
      <c r="H33" s="1087">
        <v>-2367.6999999999998</v>
      </c>
      <c r="I33" s="1087">
        <v>-2369.5</v>
      </c>
      <c r="J33" s="1087">
        <v>-2346.4</v>
      </c>
      <c r="K33" s="1087">
        <v>-2347.6999999999998</v>
      </c>
      <c r="L33" s="1087">
        <v>-2348.1999999999998</v>
      </c>
      <c r="M33" s="1087">
        <v>-2503.4</v>
      </c>
      <c r="N33" s="1087">
        <v>-2504.5</v>
      </c>
      <c r="O33" s="1087">
        <v>-2505.3000000000002</v>
      </c>
      <c r="P33" s="1087">
        <v>-2585.9</v>
      </c>
      <c r="Q33" s="1087"/>
      <c r="R33" s="1087">
        <v>-2586.9</v>
      </c>
      <c r="S33" s="1087">
        <v>-2587.6</v>
      </c>
      <c r="T33" s="1087">
        <v>-2588.3000000000002</v>
      </c>
      <c r="U33" s="1087">
        <v>-2594.6999999999998</v>
      </c>
      <c r="V33" s="1087">
        <v>-2635.2</v>
      </c>
      <c r="W33" s="1087"/>
      <c r="X33" s="1087"/>
      <c r="Y33" s="1087"/>
      <c r="Z33" s="1087"/>
      <c r="AA33" s="1087"/>
      <c r="AB33" s="1087"/>
      <c r="AC33" s="1087"/>
    </row>
    <row r="34" spans="1:29" ht="5.0999999999999996" customHeight="1"/>
    <row r="35" spans="1:29" s="22" customFormat="1" ht="12.75">
      <c r="A35" s="22" t="s">
        <v>3346</v>
      </c>
      <c r="B35" s="22" t="s">
        <v>3345</v>
      </c>
      <c r="C35" s="22" t="s">
        <v>3347</v>
      </c>
    </row>
    <row r="36" spans="1:29" s="22" customFormat="1" ht="12.75">
      <c r="A36" s="22" t="s">
        <v>3689</v>
      </c>
      <c r="B36" s="22" t="s">
        <v>3685</v>
      </c>
      <c r="C36" s="22" t="s">
        <v>3690</v>
      </c>
    </row>
    <row r="37" spans="1:29" s="22" customFormat="1" ht="12.75">
      <c r="A37" s="22" t="s">
        <v>5838</v>
      </c>
      <c r="B37" s="22" t="s">
        <v>5837</v>
      </c>
      <c r="C37" s="258" t="s">
        <v>5839</v>
      </c>
    </row>
    <row r="38" spans="1:29" s="886" customFormat="1">
      <c r="A38" s="22" t="s">
        <v>5379</v>
      </c>
      <c r="B38" s="22" t="s">
        <v>5376</v>
      </c>
      <c r="C38" s="258" t="s">
        <v>5377</v>
      </c>
    </row>
    <row r="39" spans="1:29">
      <c r="A39" s="335" t="s">
        <v>5380</v>
      </c>
      <c r="B39" s="335" t="s">
        <v>5507</v>
      </c>
      <c r="C39" s="1286" t="s">
        <v>5378</v>
      </c>
    </row>
    <row r="40" spans="1:29">
      <c r="A40" s="335" t="s">
        <v>5496</v>
      </c>
      <c r="B40" s="335" t="s">
        <v>5498</v>
      </c>
      <c r="C40" s="1316" t="s">
        <v>5510</v>
      </c>
      <c r="D40" s="1316"/>
      <c r="Q40" s="1316"/>
    </row>
    <row r="41" spans="1:29">
      <c r="A41" s="91" t="s">
        <v>5497</v>
      </c>
      <c r="B41" s="91" t="s">
        <v>5499</v>
      </c>
      <c r="C41" s="1317" t="s">
        <v>5511</v>
      </c>
      <c r="D41" s="1317"/>
      <c r="Q41" s="1317"/>
    </row>
    <row r="42" spans="1:29">
      <c r="A42" s="335" t="s">
        <v>5841</v>
      </c>
      <c r="B42" s="335" t="s">
        <v>5842</v>
      </c>
      <c r="C42" s="335" t="s">
        <v>5840</v>
      </c>
    </row>
  </sheetData>
  <mergeCells count="7">
    <mergeCell ref="Q6:Q7"/>
    <mergeCell ref="R6:AC6"/>
    <mergeCell ref="E6:P6"/>
    <mergeCell ref="A6:A7"/>
    <mergeCell ref="D6:D7"/>
    <mergeCell ref="B6:B7"/>
    <mergeCell ref="C6:C7"/>
  </mergeCells>
  <hyperlinks>
    <hyperlink ref="B1" location="Содержание!A1" display="вернуться на заглавную стр.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3"/>
  <sheetViews>
    <sheetView zoomScale="80" zoomScaleNormal="80" workbookViewId="0">
      <pane xSplit="3" ySplit="6" topLeftCell="D7"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29" width="9.140625" style="24" customWidth="1"/>
    <col min="30" max="16384" width="9.140625" style="24"/>
  </cols>
  <sheetData>
    <row r="1" spans="1:29" s="235" customFormat="1" ht="15" customHeight="1">
      <c r="A1" s="49" t="s">
        <v>595</v>
      </c>
      <c r="B1" s="234" t="s">
        <v>211</v>
      </c>
      <c r="C1" s="49" t="s">
        <v>596</v>
      </c>
    </row>
    <row r="2" spans="1:29" s="235" customFormat="1" ht="5.0999999999999996" customHeight="1">
      <c r="A2" s="234"/>
      <c r="B2" s="234"/>
      <c r="C2" s="234"/>
    </row>
    <row r="3" spans="1:29" s="82" customFormat="1" ht="18.75" customHeight="1">
      <c r="A3" s="225" t="s">
        <v>2702</v>
      </c>
      <c r="B3" s="225" t="s">
        <v>2703</v>
      </c>
      <c r="C3" s="225" t="s">
        <v>2704</v>
      </c>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row>
    <row r="4" spans="1:29" s="91" customFormat="1" ht="5.0999999999999996" customHeight="1" thickBot="1">
      <c r="A4" s="97"/>
      <c r="B4" s="97"/>
      <c r="C4" s="97"/>
      <c r="D4" s="97"/>
      <c r="E4" s="97"/>
      <c r="F4" s="97"/>
      <c r="G4" s="97"/>
      <c r="H4" s="97"/>
      <c r="I4" s="97"/>
      <c r="J4" s="97"/>
      <c r="K4" s="97"/>
      <c r="L4" s="97"/>
      <c r="M4" s="97"/>
      <c r="N4" s="97"/>
      <c r="O4" s="97"/>
      <c r="P4" s="97"/>
      <c r="Q4" s="97"/>
      <c r="R4" s="97"/>
      <c r="S4" s="97"/>
      <c r="T4" s="97"/>
      <c r="U4" s="97"/>
      <c r="V4" s="97"/>
      <c r="W4" s="97"/>
      <c r="X4" s="97"/>
      <c r="Y4" s="97"/>
      <c r="Z4" s="97"/>
      <c r="AA4" s="97"/>
      <c r="AB4" s="97"/>
      <c r="AC4" s="97"/>
    </row>
    <row r="5" spans="1:29" s="157" customFormat="1" ht="17.100000000000001" customHeight="1">
      <c r="A5" s="1518"/>
      <c r="B5" s="1518"/>
      <c r="C5" s="1518"/>
      <c r="D5" s="1514">
        <v>2018</v>
      </c>
      <c r="E5" s="1516">
        <v>2018</v>
      </c>
      <c r="F5" s="1516"/>
      <c r="G5" s="1516"/>
      <c r="H5" s="1516"/>
      <c r="I5" s="1516"/>
      <c r="J5" s="1516"/>
      <c r="K5" s="1516"/>
      <c r="L5" s="1516"/>
      <c r="M5" s="1516"/>
      <c r="N5" s="1517"/>
      <c r="O5" s="1517"/>
      <c r="P5" s="1517"/>
      <c r="Q5" s="1514">
        <v>2019</v>
      </c>
      <c r="R5" s="1516">
        <v>2019</v>
      </c>
      <c r="S5" s="1516"/>
      <c r="T5" s="1516"/>
      <c r="U5" s="1516"/>
      <c r="V5" s="1516"/>
      <c r="W5" s="1516"/>
      <c r="X5" s="1516"/>
      <c r="Y5" s="1516"/>
      <c r="Z5" s="1516"/>
      <c r="AA5" s="1517"/>
      <c r="AB5" s="1517"/>
      <c r="AC5" s="1517"/>
    </row>
    <row r="6" spans="1:29" s="157" customFormat="1" ht="17.100000000000001" customHeight="1" thickBot="1">
      <c r="A6" s="1519"/>
      <c r="B6" s="1519"/>
      <c r="C6" s="1519"/>
      <c r="D6" s="1515"/>
      <c r="E6" s="129" t="s">
        <v>777</v>
      </c>
      <c r="F6" s="129" t="s">
        <v>778</v>
      </c>
      <c r="G6" s="129" t="s">
        <v>779</v>
      </c>
      <c r="H6" s="129" t="s">
        <v>780</v>
      </c>
      <c r="I6" s="129" t="s">
        <v>781</v>
      </c>
      <c r="J6" s="129" t="s">
        <v>782</v>
      </c>
      <c r="K6" s="129" t="s">
        <v>783</v>
      </c>
      <c r="L6" s="129" t="s">
        <v>784</v>
      </c>
      <c r="M6" s="129" t="s">
        <v>785</v>
      </c>
      <c r="N6" s="129" t="s">
        <v>786</v>
      </c>
      <c r="O6" s="129" t="s">
        <v>787</v>
      </c>
      <c r="P6" s="129" t="s">
        <v>788</v>
      </c>
      <c r="Q6" s="1515"/>
      <c r="R6" s="129" t="s">
        <v>777</v>
      </c>
      <c r="S6" s="129" t="s">
        <v>778</v>
      </c>
      <c r="T6" s="129" t="s">
        <v>779</v>
      </c>
      <c r="U6" s="129" t="s">
        <v>780</v>
      </c>
      <c r="V6" s="129" t="s">
        <v>781</v>
      </c>
      <c r="W6" s="129" t="s">
        <v>782</v>
      </c>
      <c r="X6" s="129" t="s">
        <v>783</v>
      </c>
      <c r="Y6" s="129" t="s">
        <v>784</v>
      </c>
      <c r="Z6" s="129" t="s">
        <v>785</v>
      </c>
      <c r="AA6" s="129" t="s">
        <v>786</v>
      </c>
      <c r="AB6" s="129" t="s">
        <v>787</v>
      </c>
      <c r="AC6" s="129" t="s">
        <v>788</v>
      </c>
    </row>
    <row r="7" spans="1:29" s="95" customFormat="1" ht="5.0999999999999996" customHeight="1">
      <c r="A7" s="684"/>
      <c r="B7" s="684"/>
      <c r="C7" s="684"/>
      <c r="D7" s="41"/>
      <c r="E7" s="41"/>
      <c r="F7" s="41"/>
      <c r="G7" s="41"/>
      <c r="H7" s="41"/>
      <c r="I7" s="41"/>
      <c r="J7" s="41"/>
      <c r="K7" s="41"/>
      <c r="L7" s="41"/>
      <c r="M7" s="41"/>
      <c r="N7" s="41"/>
      <c r="O7" s="41"/>
      <c r="P7" s="41"/>
      <c r="Q7" s="41"/>
      <c r="R7" s="41"/>
      <c r="S7" s="41"/>
      <c r="T7" s="41"/>
      <c r="U7" s="41"/>
      <c r="V7" s="41"/>
      <c r="W7" s="41"/>
      <c r="X7" s="41"/>
      <c r="Y7" s="41"/>
      <c r="Z7" s="41"/>
      <c r="AA7" s="41"/>
      <c r="AB7" s="41"/>
      <c r="AC7" s="41"/>
    </row>
    <row r="8" spans="1:29" s="95" customFormat="1" ht="14.1" customHeight="1">
      <c r="A8" s="399" t="s">
        <v>1578</v>
      </c>
      <c r="B8" s="399" t="s">
        <v>240</v>
      </c>
      <c r="C8" s="399" t="s">
        <v>1579</v>
      </c>
      <c r="D8" s="168"/>
      <c r="E8" s="168"/>
      <c r="F8" s="168"/>
      <c r="G8" s="168"/>
      <c r="H8" s="168"/>
      <c r="I8" s="168"/>
      <c r="J8" s="168"/>
      <c r="K8" s="168"/>
      <c r="L8" s="168"/>
      <c r="M8" s="168"/>
      <c r="N8" s="168"/>
      <c r="O8" s="168"/>
      <c r="P8" s="168"/>
      <c r="Q8" s="168"/>
      <c r="R8" s="168"/>
      <c r="S8" s="168"/>
      <c r="T8" s="168"/>
      <c r="U8" s="168"/>
      <c r="V8" s="168"/>
      <c r="W8" s="168"/>
      <c r="X8" s="168"/>
      <c r="Y8" s="168"/>
      <c r="Z8" s="168"/>
      <c r="AA8" s="168"/>
      <c r="AB8" s="168"/>
      <c r="AC8" s="168"/>
    </row>
    <row r="9" spans="1:29" s="95" customFormat="1" ht="38.25">
      <c r="A9" s="573" t="s">
        <v>1580</v>
      </c>
      <c r="B9" s="573" t="s">
        <v>241</v>
      </c>
      <c r="C9" s="573" t="s">
        <v>1581</v>
      </c>
      <c r="D9" s="13">
        <f>P9</f>
        <v>23.697854638669604</v>
      </c>
      <c r="E9" s="13">
        <v>24.9091371124318</v>
      </c>
      <c r="F9" s="13">
        <v>24.702857427482165</v>
      </c>
      <c r="G9" s="13">
        <v>24.245755333095101</v>
      </c>
      <c r="H9" s="13">
        <v>24.224656324960502</v>
      </c>
      <c r="I9" s="13">
        <v>23.967794617623099</v>
      </c>
      <c r="J9" s="13">
        <v>24.003249804114294</v>
      </c>
      <c r="K9" s="13">
        <v>23.317427603944203</v>
      </c>
      <c r="L9" s="13">
        <v>23.644356804443504</v>
      </c>
      <c r="M9" s="13">
        <v>23.454516584434302</v>
      </c>
      <c r="N9" s="13">
        <v>23.582754464902703</v>
      </c>
      <c r="O9" s="13">
        <v>24.142138692001701</v>
      </c>
      <c r="P9" s="13">
        <v>23.697854638669604</v>
      </c>
      <c r="Q9" s="13"/>
      <c r="R9" s="13">
        <v>25.208322487859604</v>
      </c>
      <c r="S9" s="13">
        <v>25.413480628710101</v>
      </c>
      <c r="T9" s="13">
        <v>24.725612600721</v>
      </c>
      <c r="U9" s="13">
        <v>25.671529555732999</v>
      </c>
      <c r="V9" s="13">
        <v>25.674601947173802</v>
      </c>
      <c r="W9" s="13"/>
      <c r="X9" s="13"/>
      <c r="Y9" s="13"/>
      <c r="Z9" s="13"/>
      <c r="AA9" s="13"/>
      <c r="AB9" s="13"/>
      <c r="AC9" s="13"/>
    </row>
    <row r="10" spans="1:29" s="95" customFormat="1" ht="38.25">
      <c r="A10" s="573" t="s">
        <v>1582</v>
      </c>
      <c r="B10" s="573" t="s">
        <v>242</v>
      </c>
      <c r="C10" s="573" t="s">
        <v>1583</v>
      </c>
      <c r="D10" s="13">
        <f t="shared" ref="D10:D40" si="0">P10</f>
        <v>19.539565863771301</v>
      </c>
      <c r="E10" s="13">
        <v>22.6998343410601</v>
      </c>
      <c r="F10" s="13">
        <v>22.453378734948799</v>
      </c>
      <c r="G10" s="13">
        <v>21.820525109078101</v>
      </c>
      <c r="H10" s="13">
        <v>21.524947871524304</v>
      </c>
      <c r="I10" s="13">
        <v>21.2195647583853</v>
      </c>
      <c r="J10" s="13">
        <v>21.022587514208389</v>
      </c>
      <c r="K10" s="13">
        <v>20.148501999252101</v>
      </c>
      <c r="L10" s="13">
        <v>20.2652320047304</v>
      </c>
      <c r="M10" s="13">
        <v>19.898095791126202</v>
      </c>
      <c r="N10" s="13">
        <v>19.809242878705</v>
      </c>
      <c r="O10" s="13">
        <v>20.1429249649428</v>
      </c>
      <c r="P10" s="13">
        <v>19.539565863771301</v>
      </c>
      <c r="Q10" s="13"/>
      <c r="R10" s="13">
        <v>23.101255325060503</v>
      </c>
      <c r="S10" s="13">
        <v>23.172489727339801</v>
      </c>
      <c r="T10" s="13">
        <v>22.358356032863203</v>
      </c>
      <c r="U10" s="13">
        <v>23.208705684589699</v>
      </c>
      <c r="V10" s="13">
        <v>23.001794520869201</v>
      </c>
      <c r="W10" s="13"/>
      <c r="X10" s="13"/>
      <c r="Y10" s="13"/>
      <c r="Z10" s="13"/>
      <c r="AA10" s="13"/>
      <c r="AB10" s="13"/>
      <c r="AC10" s="13"/>
    </row>
    <row r="11" spans="1:29" s="95" customFormat="1" ht="25.5">
      <c r="A11" s="573" t="s">
        <v>1584</v>
      </c>
      <c r="B11" s="573" t="s">
        <v>243</v>
      </c>
      <c r="C11" s="573" t="s">
        <v>1585</v>
      </c>
      <c r="D11" s="13">
        <f t="shared" si="0"/>
        <v>16.467438245419302</v>
      </c>
      <c r="E11" s="13">
        <v>17.180006966321098</v>
      </c>
      <c r="F11" s="13">
        <v>17.005736774834837</v>
      </c>
      <c r="G11" s="13">
        <v>16.5717238905521</v>
      </c>
      <c r="H11" s="13">
        <v>16.723184405928301</v>
      </c>
      <c r="I11" s="13">
        <v>16.621303155141899</v>
      </c>
      <c r="J11" s="13">
        <v>16.713322518693587</v>
      </c>
      <c r="K11" s="13">
        <v>16.483639816974101</v>
      </c>
      <c r="L11" s="13">
        <v>16.487355884941699</v>
      </c>
      <c r="M11" s="13">
        <v>16.578970419944703</v>
      </c>
      <c r="N11" s="13">
        <v>16.664842061455502</v>
      </c>
      <c r="O11" s="13">
        <v>16.772745943807301</v>
      </c>
      <c r="P11" s="13">
        <v>16.467438245419302</v>
      </c>
      <c r="Q11" s="13"/>
      <c r="R11" s="13">
        <v>17.477584650998999</v>
      </c>
      <c r="S11" s="13">
        <v>17.393962311534001</v>
      </c>
      <c r="T11" s="13">
        <v>17.156135439155502</v>
      </c>
      <c r="U11" s="13">
        <v>17.822310290981299</v>
      </c>
      <c r="V11" s="13">
        <v>17.986171961889301</v>
      </c>
      <c r="W11" s="13"/>
      <c r="X11" s="13"/>
      <c r="Y11" s="13"/>
      <c r="Z11" s="13"/>
      <c r="AA11" s="13"/>
      <c r="AB11" s="13"/>
      <c r="AC11" s="13"/>
    </row>
    <row r="12" spans="1:29" s="95" customFormat="1" ht="5.0999999999999996" customHeight="1">
      <c r="A12" s="571"/>
      <c r="B12" s="571"/>
      <c r="C12" s="571"/>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row>
    <row r="13" spans="1:29" s="95" customFormat="1" ht="14.1" customHeight="1">
      <c r="A13" s="399" t="s">
        <v>1586</v>
      </c>
      <c r="B13" s="399" t="s">
        <v>244</v>
      </c>
      <c r="C13" s="399" t="s">
        <v>1587</v>
      </c>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row>
    <row r="14" spans="1:29" s="95" customFormat="1" ht="12.75">
      <c r="A14" s="573" t="s">
        <v>1588</v>
      </c>
      <c r="B14" s="573" t="s">
        <v>245</v>
      </c>
      <c r="C14" s="573" t="s">
        <v>1589</v>
      </c>
      <c r="D14" s="13">
        <f t="shared" si="0"/>
        <v>66.926826123618596</v>
      </c>
      <c r="E14" s="13">
        <v>68.213280785565601</v>
      </c>
      <c r="F14" s="13">
        <v>69.344303335848593</v>
      </c>
      <c r="G14" s="13">
        <v>68.981646823738103</v>
      </c>
      <c r="H14" s="13">
        <v>68.6283689387636</v>
      </c>
      <c r="I14" s="13">
        <v>66.730629973881605</v>
      </c>
      <c r="J14" s="13">
        <v>65.509918377497996</v>
      </c>
      <c r="K14" s="13">
        <v>64.379192101573096</v>
      </c>
      <c r="L14" s="13">
        <v>64.255368880836912</v>
      </c>
      <c r="M14" s="13">
        <v>64.847578351986897</v>
      </c>
      <c r="N14" s="13">
        <v>62.951996633849802</v>
      </c>
      <c r="O14" s="13">
        <v>64.037859588929393</v>
      </c>
      <c r="P14" s="13">
        <v>66.926826123618596</v>
      </c>
      <c r="Q14" s="13"/>
      <c r="R14" s="13">
        <v>70.678917325846299</v>
      </c>
      <c r="S14" s="13">
        <v>69.981258228082211</v>
      </c>
      <c r="T14" s="13">
        <v>68.282253401561306</v>
      </c>
      <c r="U14" s="13">
        <v>66.825254145307397</v>
      </c>
      <c r="V14" s="13">
        <v>67.091203390356995</v>
      </c>
      <c r="W14" s="13"/>
      <c r="X14" s="13"/>
      <c r="Y14" s="13"/>
      <c r="Z14" s="13"/>
      <c r="AA14" s="13"/>
      <c r="AB14" s="13"/>
      <c r="AC14" s="13"/>
    </row>
    <row r="15" spans="1:29" s="95" customFormat="1" ht="25.5">
      <c r="A15" s="573" t="s">
        <v>1590</v>
      </c>
      <c r="B15" s="573" t="s">
        <v>246</v>
      </c>
      <c r="C15" s="573" t="s">
        <v>1591</v>
      </c>
      <c r="D15" s="13">
        <f t="shared" si="0"/>
        <v>12.454858242251401</v>
      </c>
      <c r="E15" s="13">
        <v>14.9436324425364</v>
      </c>
      <c r="F15" s="13">
        <v>12.973543757004101</v>
      </c>
      <c r="G15" s="13">
        <v>13.786407622563901</v>
      </c>
      <c r="H15" s="13">
        <v>12.357956579118101</v>
      </c>
      <c r="I15" s="13">
        <v>13.570983385240201</v>
      </c>
      <c r="J15" s="13">
        <v>13.839504615564302</v>
      </c>
      <c r="K15" s="13">
        <v>12.8990182340119</v>
      </c>
      <c r="L15" s="13">
        <v>11.861494723625801</v>
      </c>
      <c r="M15" s="13">
        <v>10.701473705786601</v>
      </c>
      <c r="N15" s="13">
        <v>11.6639764514725</v>
      </c>
      <c r="O15" s="13">
        <v>12.8823132987691</v>
      </c>
      <c r="P15" s="13">
        <v>12.454858242251401</v>
      </c>
      <c r="Q15" s="13"/>
      <c r="R15" s="13">
        <v>12.5458377568235</v>
      </c>
      <c r="S15" s="13">
        <v>11.141891483558801</v>
      </c>
      <c r="T15" s="13">
        <v>11.829331788294702</v>
      </c>
      <c r="U15" s="13">
        <v>12.846703290109099</v>
      </c>
      <c r="V15" s="13">
        <v>12.811028440303701</v>
      </c>
      <c r="W15" s="13"/>
      <c r="X15" s="13"/>
      <c r="Y15" s="13"/>
      <c r="Z15" s="13"/>
      <c r="AA15" s="13"/>
      <c r="AB15" s="13"/>
      <c r="AC15" s="13"/>
    </row>
    <row r="16" spans="1:29" s="95" customFormat="1" ht="38.25">
      <c r="A16" s="573" t="s">
        <v>1592</v>
      </c>
      <c r="B16" s="573" t="s">
        <v>4472</v>
      </c>
      <c r="C16" s="573" t="s">
        <v>1593</v>
      </c>
      <c r="D16" s="13">
        <f t="shared" si="0"/>
        <v>27.594088163661773</v>
      </c>
      <c r="E16" s="13">
        <v>8.5306082663955305</v>
      </c>
      <c r="F16" s="13">
        <v>10.547844733828772</v>
      </c>
      <c r="G16" s="13">
        <v>10.431265786750753</v>
      </c>
      <c r="H16" s="13">
        <v>19.94122935581532</v>
      </c>
      <c r="I16" s="13">
        <v>11.092895166656733</v>
      </c>
      <c r="J16" s="13">
        <v>14.848847669073184</v>
      </c>
      <c r="K16" s="13">
        <v>9.8418614446762636</v>
      </c>
      <c r="L16" s="13">
        <v>17.149108671189673</v>
      </c>
      <c r="M16" s="13">
        <v>10.580515116772039</v>
      </c>
      <c r="N16" s="13">
        <v>9.6854886506523208</v>
      </c>
      <c r="O16" s="13">
        <v>7.3386062275993185</v>
      </c>
      <c r="P16" s="13">
        <v>27.594088163661773</v>
      </c>
      <c r="Q16" s="13"/>
      <c r="R16" s="13">
        <v>4.9063788012277909</v>
      </c>
      <c r="S16" s="13">
        <v>3.7300153862007828</v>
      </c>
      <c r="T16" s="13">
        <v>13.941120312083438</v>
      </c>
      <c r="U16" s="13">
        <v>11.553989656560983</v>
      </c>
      <c r="V16" s="13">
        <v>4.3367778192620987</v>
      </c>
      <c r="W16" s="13"/>
      <c r="X16" s="13"/>
      <c r="Y16" s="13"/>
      <c r="Z16" s="13"/>
      <c r="AA16" s="13"/>
      <c r="AB16" s="13"/>
      <c r="AC16" s="13"/>
    </row>
    <row r="17" spans="1:29" s="95" customFormat="1" ht="5.0999999999999996" customHeight="1">
      <c r="A17" s="571"/>
      <c r="B17" s="571"/>
      <c r="C17" s="571"/>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row>
    <row r="18" spans="1:29" s="95" customFormat="1" ht="14.1" customHeight="1">
      <c r="A18" s="399" t="s">
        <v>1594</v>
      </c>
      <c r="B18" s="399" t="s">
        <v>247</v>
      </c>
      <c r="C18" s="399" t="s">
        <v>1595</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row>
    <row r="19" spans="1:29" s="95" customFormat="1" ht="12.75">
      <c r="A19" s="573" t="s">
        <v>1597</v>
      </c>
      <c r="B19" s="573" t="s">
        <v>1596</v>
      </c>
      <c r="C19" s="573" t="s">
        <v>4961</v>
      </c>
      <c r="D19" s="13">
        <f t="shared" si="0"/>
        <v>9588.6523726798696</v>
      </c>
      <c r="E19" s="13">
        <v>8451.7102271981294</v>
      </c>
      <c r="F19" s="13">
        <v>8653.8223607071195</v>
      </c>
      <c r="G19" s="13">
        <v>8748.0711213957693</v>
      </c>
      <c r="H19" s="13">
        <v>8743.5214371861093</v>
      </c>
      <c r="I19" s="13">
        <v>8878.4810513096709</v>
      </c>
      <c r="J19" s="13">
        <v>8806.2750519433102</v>
      </c>
      <c r="K19" s="13">
        <v>8817.6932302987207</v>
      </c>
      <c r="L19" s="13">
        <v>9106.8315804939393</v>
      </c>
      <c r="M19" s="13">
        <v>9113.7427792304406</v>
      </c>
      <c r="N19" s="13">
        <v>9452.9240382616699</v>
      </c>
      <c r="O19" s="13">
        <v>9507.6452750733606</v>
      </c>
      <c r="P19" s="13">
        <v>9588.6523726798696</v>
      </c>
      <c r="Q19" s="13"/>
      <c r="R19" s="13">
        <v>10055.793857454701</v>
      </c>
      <c r="S19" s="13">
        <v>10232.881119170899</v>
      </c>
      <c r="T19" s="13">
        <v>10244.657556206201</v>
      </c>
      <c r="U19" s="13">
        <v>10408.407784277901</v>
      </c>
      <c r="V19" s="13">
        <v>10486.8511223892</v>
      </c>
      <c r="W19" s="13"/>
      <c r="X19" s="13"/>
      <c r="Y19" s="13"/>
      <c r="Z19" s="13"/>
      <c r="AA19" s="13"/>
      <c r="AB19" s="13"/>
      <c r="AC19" s="13"/>
    </row>
    <row r="20" spans="1:29" s="95" customFormat="1" ht="25.5">
      <c r="A20" s="573" t="s">
        <v>1598</v>
      </c>
      <c r="B20" s="573" t="s">
        <v>248</v>
      </c>
      <c r="C20" s="573" t="s">
        <v>4962</v>
      </c>
      <c r="D20" s="13">
        <f t="shared" si="0"/>
        <v>7.5351620503797303</v>
      </c>
      <c r="E20" s="13">
        <v>7.9349141046845695</v>
      </c>
      <c r="F20" s="13">
        <v>8.0612164644050388</v>
      </c>
      <c r="G20" s="13">
        <v>7.9454093659477696</v>
      </c>
      <c r="H20" s="13">
        <v>7.6623297189683903</v>
      </c>
      <c r="I20" s="13">
        <v>7.6586305404124202</v>
      </c>
      <c r="J20" s="13">
        <v>7.4047871838495896</v>
      </c>
      <c r="K20" s="13">
        <v>7.3153364444112396</v>
      </c>
      <c r="L20" s="13">
        <v>7.4167230148082002</v>
      </c>
      <c r="M20" s="13">
        <v>7.3941627411223898</v>
      </c>
      <c r="N20" s="13">
        <v>7.5960299337118009</v>
      </c>
      <c r="O20" s="13">
        <v>7.58033351606863</v>
      </c>
      <c r="P20" s="13">
        <v>7.5351620503797303</v>
      </c>
      <c r="Q20" s="13"/>
      <c r="R20" s="13">
        <v>7.9955668363755299</v>
      </c>
      <c r="S20" s="13">
        <v>8.0818335068219405</v>
      </c>
      <c r="T20" s="13">
        <v>7.8855008569140699</v>
      </c>
      <c r="U20" s="13">
        <v>7.7961892307320504</v>
      </c>
      <c r="V20" s="13">
        <v>7.7323778810009198</v>
      </c>
      <c r="W20" s="13"/>
      <c r="X20" s="13"/>
      <c r="Y20" s="13"/>
      <c r="Z20" s="13"/>
      <c r="AA20" s="13"/>
      <c r="AB20" s="13"/>
      <c r="AC20" s="13"/>
    </row>
    <row r="21" spans="1:29" s="95" customFormat="1" ht="25.5">
      <c r="A21" s="573" t="s">
        <v>1599</v>
      </c>
      <c r="B21" s="573" t="s">
        <v>2790</v>
      </c>
      <c r="C21" s="573" t="s">
        <v>1600</v>
      </c>
      <c r="D21" s="13">
        <f t="shared" si="0"/>
        <v>4.08785312051804</v>
      </c>
      <c r="E21" s="13">
        <v>4.59914567062025</v>
      </c>
      <c r="F21" s="13">
        <v>4.6138723047522294</v>
      </c>
      <c r="G21" s="13">
        <v>4.4940999114382594</v>
      </c>
      <c r="H21" s="13">
        <v>4.2654790455357601</v>
      </c>
      <c r="I21" s="13">
        <v>4.23331954762818</v>
      </c>
      <c r="J21" s="13">
        <v>4.1149133683692005</v>
      </c>
      <c r="K21" s="13">
        <v>4.0254528322287904</v>
      </c>
      <c r="L21" s="13">
        <v>4.1104993803648497</v>
      </c>
      <c r="M21" s="13">
        <v>4.1081731779440798</v>
      </c>
      <c r="N21" s="13">
        <v>4.1489401308127301</v>
      </c>
      <c r="O21" s="13">
        <v>4.2004931475482401</v>
      </c>
      <c r="P21" s="13">
        <v>4.08785312051804</v>
      </c>
      <c r="Q21" s="13"/>
      <c r="R21" s="13">
        <v>4.2630454464967098</v>
      </c>
      <c r="S21" s="13">
        <v>4.3070427111190996</v>
      </c>
      <c r="T21" s="13">
        <v>4.2594587145464198</v>
      </c>
      <c r="U21" s="13">
        <v>4.2705971863886996</v>
      </c>
      <c r="V21" s="13">
        <v>4.3103647041207402</v>
      </c>
      <c r="W21" s="13"/>
      <c r="X21" s="13"/>
      <c r="Y21" s="13"/>
      <c r="Z21" s="13"/>
      <c r="AA21" s="13"/>
      <c r="AB21" s="13"/>
      <c r="AC21" s="13"/>
    </row>
    <row r="22" spans="1:29" s="95" customFormat="1" ht="38.25">
      <c r="A22" s="573" t="s">
        <v>1601</v>
      </c>
      <c r="B22" s="573" t="s">
        <v>2791</v>
      </c>
      <c r="C22" s="573" t="s">
        <v>4964</v>
      </c>
      <c r="D22" s="13">
        <f t="shared" si="0"/>
        <v>54.250367718528899</v>
      </c>
      <c r="E22" s="13">
        <v>57.960875315651208</v>
      </c>
      <c r="F22" s="13">
        <v>57.235434938698901</v>
      </c>
      <c r="G22" s="13">
        <v>56.562219823423511</v>
      </c>
      <c r="H22" s="13">
        <v>55.668174066908307</v>
      </c>
      <c r="I22" s="13">
        <v>55.275150371729801</v>
      </c>
      <c r="J22" s="13">
        <v>55.570987608450707</v>
      </c>
      <c r="K22" s="13">
        <v>55.027582980194303</v>
      </c>
      <c r="L22" s="13">
        <v>55.422042486389799</v>
      </c>
      <c r="M22" s="13">
        <v>55.559680274503705</v>
      </c>
      <c r="N22" s="13">
        <v>54.619849671726406</v>
      </c>
      <c r="O22" s="13">
        <v>55.413038735619203</v>
      </c>
      <c r="P22" s="13">
        <v>54.250367718528899</v>
      </c>
      <c r="Q22" s="13"/>
      <c r="R22" s="13">
        <v>53.317613794461103</v>
      </c>
      <c r="S22" s="13">
        <v>53.292890870413203</v>
      </c>
      <c r="T22" s="13">
        <v>54.016336968776002</v>
      </c>
      <c r="U22" s="13">
        <v>54.778008331997597</v>
      </c>
      <c r="V22" s="13">
        <v>55.744361830940207</v>
      </c>
      <c r="W22" s="13"/>
      <c r="X22" s="13"/>
      <c r="Y22" s="13"/>
      <c r="Z22" s="13"/>
      <c r="AA22" s="13"/>
      <c r="AB22" s="13"/>
      <c r="AC22" s="13"/>
    </row>
    <row r="23" spans="1:29" s="95" customFormat="1" ht="25.5">
      <c r="A23" s="573" t="s">
        <v>1602</v>
      </c>
      <c r="B23" s="573" t="s">
        <v>249</v>
      </c>
      <c r="C23" s="573" t="s">
        <v>4963</v>
      </c>
      <c r="D23" s="13">
        <f t="shared" si="0"/>
        <v>4.3310233102827302</v>
      </c>
      <c r="E23" s="13">
        <v>4.2913946681829698</v>
      </c>
      <c r="F23" s="13">
        <v>4.3409148761827296</v>
      </c>
      <c r="G23" s="13">
        <v>4.2615657480135498</v>
      </c>
      <c r="H23" s="13">
        <v>4.2512754125723502</v>
      </c>
      <c r="I23" s="13">
        <v>4.2817389405062301</v>
      </c>
      <c r="J23" s="13">
        <v>4.2000580058497006</v>
      </c>
      <c r="K23" s="13">
        <v>4.1764704612748007</v>
      </c>
      <c r="L23" s="13">
        <v>4.2795380141666302</v>
      </c>
      <c r="M23" s="13">
        <v>4.2635528385668202</v>
      </c>
      <c r="N23" s="13">
        <v>4.3934911017984195</v>
      </c>
      <c r="O23" s="13">
        <v>4.3665449221908599</v>
      </c>
      <c r="P23" s="13">
        <v>4.3310233102827302</v>
      </c>
      <c r="Q23" s="13"/>
      <c r="R23" s="13">
        <v>4.6394894203329695</v>
      </c>
      <c r="S23" s="13">
        <v>4.6983869104682796</v>
      </c>
      <c r="T23" s="13">
        <v>4.6283872534082597</v>
      </c>
      <c r="U23" s="13">
        <v>4.5970989924847103</v>
      </c>
      <c r="V23" s="13">
        <v>4.5813810126465997</v>
      </c>
      <c r="W23" s="13"/>
      <c r="X23" s="13"/>
      <c r="Y23" s="13"/>
      <c r="Z23" s="13"/>
      <c r="AA23" s="13"/>
      <c r="AB23" s="13"/>
      <c r="AC23" s="13"/>
    </row>
    <row r="24" spans="1:29" s="95" customFormat="1" ht="5.0999999999999996" customHeight="1">
      <c r="A24" s="571"/>
      <c r="B24" s="571"/>
      <c r="C24" s="571"/>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row>
    <row r="25" spans="1:29" s="95" customFormat="1" ht="14.1" customHeight="1">
      <c r="A25" s="399" t="s">
        <v>1603</v>
      </c>
      <c r="B25" s="399" t="s">
        <v>250</v>
      </c>
      <c r="C25" s="399" t="s">
        <v>1604</v>
      </c>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row>
    <row r="26" spans="1:29" s="95" customFormat="1" ht="14.1" customHeight="1">
      <c r="A26" s="573" t="s">
        <v>1607</v>
      </c>
      <c r="B26" s="573" t="s">
        <v>252</v>
      </c>
      <c r="C26" s="573" t="s">
        <v>1608</v>
      </c>
      <c r="D26" s="13">
        <f t="shared" si="0"/>
        <v>1.43937124915876</v>
      </c>
      <c r="E26" s="13">
        <v>1.2346961309356299</v>
      </c>
      <c r="F26" s="13">
        <v>0.99800657042590901</v>
      </c>
      <c r="G26" s="13">
        <v>1.1216346014301799</v>
      </c>
      <c r="H26" s="13">
        <v>1.4302538926549599</v>
      </c>
      <c r="I26" s="13">
        <v>1.2718243753617999</v>
      </c>
      <c r="J26" s="13">
        <v>1.30660812493208</v>
      </c>
      <c r="K26" s="13">
        <v>1.3646994197460001</v>
      </c>
      <c r="L26" s="13">
        <v>1.3597989409901199</v>
      </c>
      <c r="M26" s="13">
        <v>1.41442104103831</v>
      </c>
      <c r="N26" s="13">
        <v>1.46136472802971</v>
      </c>
      <c r="O26" s="13">
        <v>1.42885645091845</v>
      </c>
      <c r="P26" s="13">
        <v>1.43937124915876</v>
      </c>
      <c r="Q26" s="13"/>
      <c r="R26" s="13">
        <v>0.97330912196086905</v>
      </c>
      <c r="S26" s="13">
        <v>0.76596882480841599</v>
      </c>
      <c r="T26" s="13">
        <v>0.71729061798996996</v>
      </c>
      <c r="U26" s="13">
        <v>0.70638181841945002</v>
      </c>
      <c r="V26" s="13">
        <v>0.8732935223464251</v>
      </c>
      <c r="W26" s="13"/>
      <c r="X26" s="13"/>
      <c r="Y26" s="13"/>
      <c r="Z26" s="13"/>
      <c r="AA26" s="13"/>
      <c r="AB26" s="13"/>
      <c r="AC26" s="13"/>
    </row>
    <row r="27" spans="1:29" s="95" customFormat="1" ht="12.75">
      <c r="A27" s="573" t="s">
        <v>1605</v>
      </c>
      <c r="B27" s="573" t="s">
        <v>251</v>
      </c>
      <c r="C27" s="573" t="s">
        <v>1606</v>
      </c>
      <c r="D27" s="13">
        <f t="shared" si="0"/>
        <v>9.4751649479341005</v>
      </c>
      <c r="E27" s="13">
        <v>7.9107848267972898</v>
      </c>
      <c r="F27" s="13">
        <v>6.2730824043109799</v>
      </c>
      <c r="G27" s="13">
        <v>7.0642692038068597</v>
      </c>
      <c r="H27" s="13">
        <v>9.0590854009180202</v>
      </c>
      <c r="I27" s="13">
        <v>8.0912702101642289</v>
      </c>
      <c r="J27" s="13">
        <v>8.3465002502527597</v>
      </c>
      <c r="K27" s="13">
        <v>8.7626024609838211</v>
      </c>
      <c r="L27" s="13">
        <v>8.7836753792438405</v>
      </c>
      <c r="M27" s="13">
        <v>9.1854614646759707</v>
      </c>
      <c r="N27" s="13">
        <v>9.5355700746616403</v>
      </c>
      <c r="O27" s="13">
        <v>9.3621628289875307</v>
      </c>
      <c r="P27" s="13">
        <v>9.4751649479341005</v>
      </c>
      <c r="Q27" s="13"/>
      <c r="R27" s="13">
        <v>6.2944947396318502</v>
      </c>
      <c r="S27" s="13">
        <v>4.7718846849066496</v>
      </c>
      <c r="T27" s="13">
        <v>4.4370654376455398</v>
      </c>
      <c r="U27" s="13">
        <v>4.3475959723747399</v>
      </c>
      <c r="V27" s="13">
        <v>5.3377332768730694</v>
      </c>
      <c r="W27" s="13"/>
      <c r="X27" s="13"/>
      <c r="Y27" s="13"/>
      <c r="Z27" s="13"/>
      <c r="AA27" s="13"/>
      <c r="AB27" s="13"/>
      <c r="AC27" s="13"/>
    </row>
    <row r="28" spans="1:29" s="95" customFormat="1" ht="14.1" customHeight="1">
      <c r="A28" s="573" t="s">
        <v>1609</v>
      </c>
      <c r="B28" s="573" t="s">
        <v>253</v>
      </c>
      <c r="C28" s="573" t="s">
        <v>1610</v>
      </c>
      <c r="D28" s="13">
        <f t="shared" si="0"/>
        <v>7.8666710520044703</v>
      </c>
      <c r="E28" s="13">
        <v>8.0418818109916899</v>
      </c>
      <c r="F28" s="13">
        <v>7.5784963756005199</v>
      </c>
      <c r="G28" s="13">
        <v>7.6782985666963306</v>
      </c>
      <c r="H28" s="13">
        <v>7.7096207419344793</v>
      </c>
      <c r="I28" s="13">
        <v>7.7719716782409005</v>
      </c>
      <c r="J28" s="13">
        <v>7.7593862879101101</v>
      </c>
      <c r="K28" s="13">
        <v>7.8082653950000092</v>
      </c>
      <c r="L28" s="13">
        <v>7.8314475951711895</v>
      </c>
      <c r="M28" s="13">
        <v>7.8387806856566504</v>
      </c>
      <c r="N28" s="13">
        <v>7.8499043764654708</v>
      </c>
      <c r="O28" s="13">
        <v>7.8439564828178199</v>
      </c>
      <c r="P28" s="13">
        <v>7.8666710520044703</v>
      </c>
      <c r="Q28" s="13"/>
      <c r="R28" s="13">
        <v>8.0695382135253908</v>
      </c>
      <c r="S28" s="13">
        <v>7.7937938409990597</v>
      </c>
      <c r="T28" s="13">
        <v>7.8376039901090291</v>
      </c>
      <c r="U28" s="13">
        <v>7.9947206469878296</v>
      </c>
      <c r="V28" s="13">
        <v>8.0312707227408193</v>
      </c>
      <c r="W28" s="13"/>
      <c r="X28" s="13"/>
      <c r="Y28" s="13"/>
      <c r="Z28" s="13"/>
      <c r="AA28" s="13"/>
      <c r="AB28" s="13"/>
      <c r="AC28" s="13"/>
    </row>
    <row r="29" spans="1:29" s="95" customFormat="1" ht="14.1" customHeight="1">
      <c r="A29" s="573" t="s">
        <v>254</v>
      </c>
      <c r="B29" s="573" t="s">
        <v>254</v>
      </c>
      <c r="C29" s="573" t="s">
        <v>1611</v>
      </c>
      <c r="D29" s="13">
        <f t="shared" si="0"/>
        <v>7.2458853110907899</v>
      </c>
      <c r="E29" s="13">
        <v>7.4889669805156389</v>
      </c>
      <c r="F29" s="13">
        <v>7.00805227523648</v>
      </c>
      <c r="G29" s="13">
        <v>7.1226542467782501</v>
      </c>
      <c r="H29" s="13">
        <v>7.1479459701846899</v>
      </c>
      <c r="I29" s="13">
        <v>7.1978848739875296</v>
      </c>
      <c r="J29" s="13">
        <v>7.1872889870020202</v>
      </c>
      <c r="K29" s="13">
        <v>7.2340027137308995</v>
      </c>
      <c r="L29" s="13">
        <v>7.2493535766047694</v>
      </c>
      <c r="M29" s="13">
        <v>7.2451296599307602</v>
      </c>
      <c r="N29" s="13">
        <v>7.2459478324911801</v>
      </c>
      <c r="O29" s="13">
        <v>7.2323310236625193</v>
      </c>
      <c r="P29" s="13">
        <v>7.2458853110907899</v>
      </c>
      <c r="Q29" s="13"/>
      <c r="R29" s="13">
        <v>7.4142171113839694</v>
      </c>
      <c r="S29" s="13">
        <v>7.1380672059653998</v>
      </c>
      <c r="T29" s="13">
        <v>7.1918979784159394</v>
      </c>
      <c r="U29" s="13">
        <v>7.3013547479559398</v>
      </c>
      <c r="V29" s="13">
        <v>7.3124080825372504</v>
      </c>
      <c r="W29" s="13"/>
      <c r="X29" s="13"/>
      <c r="Y29" s="13"/>
      <c r="Z29" s="13"/>
      <c r="AA29" s="13"/>
      <c r="AB29" s="13"/>
      <c r="AC29" s="13"/>
    </row>
    <row r="30" spans="1:29" s="95" customFormat="1" ht="38.25">
      <c r="A30" s="573" t="s">
        <v>1612</v>
      </c>
      <c r="B30" s="573" t="s">
        <v>255</v>
      </c>
      <c r="C30" s="573" t="s">
        <v>1613</v>
      </c>
      <c r="D30" s="13">
        <f t="shared" si="0"/>
        <v>11.400559829003701</v>
      </c>
      <c r="E30" s="13">
        <v>9.2617825671949596</v>
      </c>
      <c r="F30" s="13">
        <v>10.0264345192746</v>
      </c>
      <c r="G30" s="13">
        <v>11.007659695914901</v>
      </c>
      <c r="H30" s="13">
        <v>10.7684579428915</v>
      </c>
      <c r="I30" s="13">
        <v>11.252944290615901</v>
      </c>
      <c r="J30" s="13">
        <v>10.888336095504702</v>
      </c>
      <c r="K30" s="13">
        <v>11.072356674086901</v>
      </c>
      <c r="L30" s="13">
        <v>10.992088801190601</v>
      </c>
      <c r="M30" s="13">
        <v>11.262952588467501</v>
      </c>
      <c r="N30" s="13">
        <v>11.367744668625601</v>
      </c>
      <c r="O30" s="13">
        <v>11.431748205882402</v>
      </c>
      <c r="P30" s="13">
        <v>11.400559829003701</v>
      </c>
      <c r="Q30" s="13"/>
      <c r="R30" s="13">
        <v>8.1789986919193201</v>
      </c>
      <c r="S30" s="13">
        <v>9.7829521121041605</v>
      </c>
      <c r="T30" s="13">
        <v>10.389270173824801</v>
      </c>
      <c r="U30" s="13">
        <v>11.049288009802099</v>
      </c>
      <c r="V30" s="13">
        <v>11.3672801892018</v>
      </c>
      <c r="W30" s="13"/>
      <c r="X30" s="13"/>
      <c r="Y30" s="13"/>
      <c r="Z30" s="13"/>
      <c r="AA30" s="13"/>
      <c r="AB30" s="13"/>
      <c r="AC30" s="13"/>
    </row>
    <row r="31" spans="1:29" s="95" customFormat="1" ht="5.0999999999999996" customHeight="1">
      <c r="A31" s="571"/>
      <c r="B31" s="571"/>
      <c r="C31" s="571"/>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row>
    <row r="32" spans="1:29" s="95" customFormat="1" ht="14.1" customHeight="1">
      <c r="A32" s="399" t="s">
        <v>1614</v>
      </c>
      <c r="B32" s="399" t="s">
        <v>256</v>
      </c>
      <c r="C32" s="399" t="s">
        <v>1615</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row>
    <row r="33" spans="1:29" s="95" customFormat="1" ht="14.1" customHeight="1">
      <c r="A33" s="573" t="s">
        <v>1616</v>
      </c>
      <c r="B33" s="573" t="s">
        <v>257</v>
      </c>
      <c r="C33" s="573" t="s">
        <v>1617</v>
      </c>
      <c r="D33" s="13">
        <f t="shared" si="0"/>
        <v>100.464261811444</v>
      </c>
      <c r="E33" s="13">
        <v>93.116620780630598</v>
      </c>
      <c r="F33" s="13">
        <v>91.885034325282916</v>
      </c>
      <c r="G33" s="13">
        <v>90.270702812466695</v>
      </c>
      <c r="H33" s="13">
        <v>94.370045653211506</v>
      </c>
      <c r="I33" s="13">
        <v>95.651001747640407</v>
      </c>
      <c r="J33" s="13">
        <v>97.712554568419307</v>
      </c>
      <c r="K33" s="13">
        <v>98.975988740249406</v>
      </c>
      <c r="L33" s="13">
        <v>101.277806798201</v>
      </c>
      <c r="M33" s="13">
        <v>101.70856293096999</v>
      </c>
      <c r="N33" s="13">
        <v>101.099187347043</v>
      </c>
      <c r="O33" s="13">
        <v>101.19527524912199</v>
      </c>
      <c r="P33" s="13">
        <v>100.464261811444</v>
      </c>
      <c r="Q33" s="13"/>
      <c r="R33" s="13">
        <v>101.38936352295801</v>
      </c>
      <c r="S33" s="13">
        <v>101.381001591166</v>
      </c>
      <c r="T33" s="13">
        <v>101.15610135689701</v>
      </c>
      <c r="U33" s="13">
        <v>103.45505102350999</v>
      </c>
      <c r="V33" s="13">
        <v>104.28579659627999</v>
      </c>
      <c r="W33" s="13"/>
      <c r="X33" s="13"/>
      <c r="Y33" s="13"/>
      <c r="Z33" s="13"/>
      <c r="AA33" s="13"/>
      <c r="AB33" s="13"/>
      <c r="AC33" s="13"/>
    </row>
    <row r="34" spans="1:29" s="95" customFormat="1" ht="14.1" customHeight="1">
      <c r="A34" s="573" t="s">
        <v>1618</v>
      </c>
      <c r="B34" s="573" t="s">
        <v>258</v>
      </c>
      <c r="C34" s="573" t="s">
        <v>1619</v>
      </c>
      <c r="D34" s="13">
        <f t="shared" si="0"/>
        <v>57.477507203238808</v>
      </c>
      <c r="E34" s="13">
        <v>54.082433805420003</v>
      </c>
      <c r="F34" s="13">
        <v>53.849377390501807</v>
      </c>
      <c r="G34" s="13">
        <v>53.635571834443802</v>
      </c>
      <c r="H34" s="13">
        <v>55.482804427590104</v>
      </c>
      <c r="I34" s="13">
        <v>55.907370357046304</v>
      </c>
      <c r="J34" s="13">
        <v>56.720846954391305</v>
      </c>
      <c r="K34" s="13">
        <v>57.091980567285205</v>
      </c>
      <c r="L34" s="13">
        <v>57.70119776108821</v>
      </c>
      <c r="M34" s="13">
        <v>57.661063028207607</v>
      </c>
      <c r="N34" s="13">
        <v>57.839307376867303</v>
      </c>
      <c r="O34" s="13">
        <v>57.6035990096576</v>
      </c>
      <c r="P34" s="13">
        <v>57.477507203238808</v>
      </c>
      <c r="Q34" s="13"/>
      <c r="R34" s="13">
        <v>58.025772472137803</v>
      </c>
      <c r="S34" s="13">
        <v>58.1351608703933</v>
      </c>
      <c r="T34" s="13">
        <v>58.694905211379897</v>
      </c>
      <c r="U34" s="13">
        <v>58.965974996646501</v>
      </c>
      <c r="V34" s="13">
        <v>59.249316098524197</v>
      </c>
      <c r="W34" s="13"/>
      <c r="X34" s="13"/>
      <c r="Y34" s="13"/>
      <c r="Z34" s="13"/>
      <c r="AA34" s="13"/>
      <c r="AB34" s="13"/>
      <c r="AC34" s="13"/>
    </row>
    <row r="35" spans="1:29" s="95" customFormat="1" ht="5.0999999999999996" customHeight="1">
      <c r="A35" s="571"/>
      <c r="B35" s="571"/>
      <c r="C35" s="571"/>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row>
    <row r="36" spans="1:29" s="95" customFormat="1" ht="14.1" customHeight="1">
      <c r="A36" s="399" t="s">
        <v>1620</v>
      </c>
      <c r="B36" s="399" t="s">
        <v>259</v>
      </c>
      <c r="C36" s="399" t="s">
        <v>1621</v>
      </c>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row>
    <row r="37" spans="1:29" s="95" customFormat="1" ht="25.5" customHeight="1">
      <c r="A37" s="573" t="s">
        <v>1623</v>
      </c>
      <c r="B37" s="573" t="s">
        <v>1622</v>
      </c>
      <c r="C37" s="573" t="s">
        <v>1624</v>
      </c>
      <c r="D37" s="13">
        <f t="shared" si="0"/>
        <v>1305.1417154923899</v>
      </c>
      <c r="E37" s="13">
        <v>1166.5554091710801</v>
      </c>
      <c r="F37" s="13">
        <v>1542.22139067839</v>
      </c>
      <c r="G37" s="13">
        <v>902.63507446219705</v>
      </c>
      <c r="H37" s="13">
        <v>1072.3712380091999</v>
      </c>
      <c r="I37" s="13">
        <v>870.24003899552497</v>
      </c>
      <c r="J37" s="13">
        <v>1571.36273638233</v>
      </c>
      <c r="K37" s="13">
        <v>1261.8846220784601</v>
      </c>
      <c r="L37" s="13">
        <v>1412.34826543598</v>
      </c>
      <c r="M37" s="13">
        <v>1464.9332418210399</v>
      </c>
      <c r="N37" s="13">
        <v>855.68828905424596</v>
      </c>
      <c r="O37" s="13">
        <v>1207.8289781758399</v>
      </c>
      <c r="P37" s="13">
        <v>1305.1417154923899</v>
      </c>
      <c r="Q37" s="13"/>
      <c r="R37" s="13">
        <v>488.34269908568098</v>
      </c>
      <c r="S37" s="13">
        <v>922.16664528875594</v>
      </c>
      <c r="T37" s="13">
        <v>740.03094062595699</v>
      </c>
      <c r="U37" s="13">
        <v>399.46630019886999</v>
      </c>
      <c r="V37" s="13">
        <v>888.96401696170506</v>
      </c>
      <c r="W37" s="13"/>
      <c r="X37" s="13"/>
      <c r="Y37" s="13"/>
      <c r="Z37" s="13"/>
      <c r="AA37" s="13"/>
      <c r="AB37" s="13"/>
      <c r="AC37" s="13"/>
    </row>
    <row r="38" spans="1:29" s="95" customFormat="1" ht="25.5">
      <c r="A38" s="573" t="s">
        <v>1625</v>
      </c>
      <c r="B38" s="573" t="s">
        <v>260</v>
      </c>
      <c r="C38" s="573" t="s">
        <v>1626</v>
      </c>
      <c r="D38" s="13">
        <f t="shared" si="0"/>
        <v>85.84520714785171</v>
      </c>
      <c r="E38" s="13">
        <v>72.7545848182463</v>
      </c>
      <c r="F38" s="13">
        <v>72.172459097051714</v>
      </c>
      <c r="G38" s="13">
        <v>71.66761695019261</v>
      </c>
      <c r="H38" s="13">
        <v>75.685233322102604</v>
      </c>
      <c r="I38" s="13">
        <v>77.695016929111205</v>
      </c>
      <c r="J38" s="13">
        <v>80.196131765041713</v>
      </c>
      <c r="K38" s="13">
        <v>80.606970603565699</v>
      </c>
      <c r="L38" s="13">
        <v>83.145013570417404</v>
      </c>
      <c r="M38" s="13">
        <v>81.325889245152908</v>
      </c>
      <c r="N38" s="13">
        <v>81.4929018394498</v>
      </c>
      <c r="O38" s="13">
        <v>84.05293036321271</v>
      </c>
      <c r="P38" s="13">
        <v>85.84520714785171</v>
      </c>
      <c r="Q38" s="13"/>
      <c r="R38" s="13">
        <v>87.467617377156003</v>
      </c>
      <c r="S38" s="13">
        <v>89.190632776983094</v>
      </c>
      <c r="T38" s="13">
        <v>88.916804508498302</v>
      </c>
      <c r="U38" s="13">
        <v>91.256744169024103</v>
      </c>
      <c r="V38" s="13">
        <v>90.450001134159507</v>
      </c>
      <c r="W38" s="13"/>
      <c r="X38" s="13"/>
      <c r="Y38" s="13"/>
      <c r="Z38" s="13"/>
      <c r="AA38" s="13"/>
      <c r="AB38" s="13"/>
      <c r="AC38" s="13"/>
    </row>
    <row r="39" spans="1:29" s="95" customFormat="1" ht="25.5">
      <c r="A39" s="573" t="s">
        <v>1628</v>
      </c>
      <c r="B39" s="573" t="s">
        <v>1627</v>
      </c>
      <c r="C39" s="573" t="s">
        <v>1629</v>
      </c>
      <c r="D39" s="13">
        <f t="shared" si="0"/>
        <v>44.485171182006702</v>
      </c>
      <c r="E39" s="13">
        <v>48.923336521936399</v>
      </c>
      <c r="F39" s="13">
        <v>48.862955584870505</v>
      </c>
      <c r="G39" s="13">
        <v>48.609018935810106</v>
      </c>
      <c r="H39" s="13">
        <v>47.602254211944704</v>
      </c>
      <c r="I39" s="13">
        <v>46.733955548372101</v>
      </c>
      <c r="J39" s="13">
        <v>45.930225716285506</v>
      </c>
      <c r="K39" s="13">
        <v>46.413023312053397</v>
      </c>
      <c r="L39" s="13">
        <v>46.237838469555605</v>
      </c>
      <c r="M39" s="13">
        <v>47.032351276865001</v>
      </c>
      <c r="N39" s="13">
        <v>46.336677285825409</v>
      </c>
      <c r="O39" s="13">
        <v>45.629576061978504</v>
      </c>
      <c r="P39" s="13">
        <v>44.485171182006702</v>
      </c>
      <c r="Q39" s="13"/>
      <c r="R39" s="13">
        <v>44.275960674507601</v>
      </c>
      <c r="S39" s="13">
        <v>43.542808610917596</v>
      </c>
      <c r="T39" s="13">
        <v>43.172134627629802</v>
      </c>
      <c r="U39" s="13">
        <v>42.441918765248197</v>
      </c>
      <c r="V39" s="13">
        <v>42.233732478215998</v>
      </c>
      <c r="W39" s="13"/>
      <c r="X39" s="13"/>
      <c r="Y39" s="13"/>
      <c r="Z39" s="13"/>
      <c r="AA39" s="13"/>
      <c r="AB39" s="13"/>
      <c r="AC39" s="13"/>
    </row>
    <row r="40" spans="1:29" s="95" customFormat="1" ht="26.25" thickBot="1">
      <c r="A40" s="627" t="s">
        <v>1630</v>
      </c>
      <c r="B40" s="627" t="s">
        <v>261</v>
      </c>
      <c r="C40" s="627" t="s">
        <v>1631</v>
      </c>
      <c r="D40" s="146">
        <f t="shared" si="0"/>
        <v>38.011912557466303</v>
      </c>
      <c r="E40" s="146">
        <v>38.225152574665003</v>
      </c>
      <c r="F40" s="146">
        <v>38.380131097581305</v>
      </c>
      <c r="G40" s="146">
        <v>38.591618774183104</v>
      </c>
      <c r="H40" s="146">
        <v>38.177238251303905</v>
      </c>
      <c r="I40" s="146">
        <v>37.960872350034499</v>
      </c>
      <c r="J40" s="146">
        <v>37.696552401177605</v>
      </c>
      <c r="K40" s="146">
        <v>37.799200122725303</v>
      </c>
      <c r="L40" s="146">
        <v>37.959409159384002</v>
      </c>
      <c r="M40" s="146">
        <v>37.606939678003805</v>
      </c>
      <c r="N40" s="146">
        <v>37.350550412020503</v>
      </c>
      <c r="O40" s="146">
        <v>37.899986632762001</v>
      </c>
      <c r="P40" s="146">
        <v>38.011912557466303</v>
      </c>
      <c r="Q40" s="146"/>
      <c r="R40" s="146">
        <v>38.196440461991102</v>
      </c>
      <c r="S40" s="146">
        <v>38.307085074539401</v>
      </c>
      <c r="T40" s="146">
        <v>37.948558746405105</v>
      </c>
      <c r="U40" s="146">
        <v>37.437624209596102</v>
      </c>
      <c r="V40" s="146">
        <v>36.630502668957803</v>
      </c>
      <c r="W40" s="146"/>
      <c r="X40" s="146"/>
      <c r="Y40" s="146"/>
      <c r="Z40" s="146"/>
      <c r="AA40" s="146"/>
      <c r="AB40" s="146"/>
      <c r="AC40" s="146"/>
    </row>
    <row r="41" spans="1:29" s="95" customFormat="1" ht="5.0999999999999996" customHeight="1">
      <c r="A41" s="217"/>
      <c r="B41" s="217"/>
      <c r="C41" s="217"/>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row>
    <row r="42" spans="1:29" s="91" customFormat="1" ht="15" customHeight="1">
      <c r="A42" s="95" t="s">
        <v>2543</v>
      </c>
      <c r="B42" s="95" t="s">
        <v>2544</v>
      </c>
      <c r="C42" s="95" t="s">
        <v>2545</v>
      </c>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row>
    <row r="43" spans="1:29" s="91" customFormat="1" ht="15" customHeight="1">
      <c r="A43" s="95" t="s">
        <v>4905</v>
      </c>
      <c r="B43" s="95" t="s">
        <v>4906</v>
      </c>
      <c r="C43" s="95" t="s">
        <v>4907</v>
      </c>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row>
  </sheetData>
  <mergeCells count="7">
    <mergeCell ref="Q5:Q6"/>
    <mergeCell ref="R5:AC5"/>
    <mergeCell ref="B5:B6"/>
    <mergeCell ref="A5:A6"/>
    <mergeCell ref="C5:C6"/>
    <mergeCell ref="D5:D6"/>
    <mergeCell ref="E5:P5"/>
  </mergeCells>
  <hyperlinks>
    <hyperlink ref="B1" location="Содержание!A1" display="вернуться на заглавную стр.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1" width="10.42578125" style="24" customWidth="1"/>
    <col min="12" max="12" width="10.7109375" style="24" customWidth="1"/>
    <col min="13" max="29" width="10.42578125" style="24" customWidth="1"/>
    <col min="30" max="16384" width="9.140625" style="24"/>
  </cols>
  <sheetData>
    <row r="1" spans="1:29" s="235" customFormat="1" ht="15" customHeight="1">
      <c r="A1" s="49" t="s">
        <v>595</v>
      </c>
      <c r="B1" s="234" t="s">
        <v>211</v>
      </c>
      <c r="C1" s="49" t="s">
        <v>596</v>
      </c>
    </row>
    <row r="2" spans="1:29" s="235" customFormat="1" ht="5.0999999999999996" customHeight="1">
      <c r="A2" s="234"/>
      <c r="B2" s="234"/>
      <c r="C2" s="234"/>
    </row>
    <row r="3" spans="1:29" s="82" customFormat="1" ht="18.75" customHeight="1">
      <c r="A3" s="225" t="s">
        <v>2705</v>
      </c>
      <c r="B3" s="225" t="s">
        <v>2706</v>
      </c>
      <c r="C3" s="225" t="s">
        <v>2707</v>
      </c>
    </row>
    <row r="4" spans="1:29" ht="5.0999999999999996" customHeight="1"/>
    <row r="5" spans="1:29" ht="12.75" customHeight="1" thickBot="1">
      <c r="A5" s="96" t="s">
        <v>707</v>
      </c>
      <c r="B5" s="96" t="s">
        <v>707</v>
      </c>
      <c r="C5" s="96" t="s">
        <v>765</v>
      </c>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row>
    <row r="6" spans="1:29" s="157" customFormat="1" ht="17.100000000000001" customHeight="1">
      <c r="A6" s="1520"/>
      <c r="B6" s="1518"/>
      <c r="C6" s="1520"/>
      <c r="D6" s="1514">
        <v>2018</v>
      </c>
      <c r="E6" s="1516">
        <v>2018</v>
      </c>
      <c r="F6" s="1516"/>
      <c r="G6" s="1516"/>
      <c r="H6" s="1516"/>
      <c r="I6" s="1516"/>
      <c r="J6" s="1516"/>
      <c r="K6" s="1516"/>
      <c r="L6" s="1516"/>
      <c r="M6" s="1516"/>
      <c r="N6" s="1517"/>
      <c r="O6" s="1517"/>
      <c r="P6" s="1517"/>
      <c r="Q6" s="1514">
        <v>2019</v>
      </c>
      <c r="R6" s="1516">
        <v>2019</v>
      </c>
      <c r="S6" s="1516"/>
      <c r="T6" s="1516"/>
      <c r="U6" s="1516"/>
      <c r="V6" s="1516"/>
      <c r="W6" s="1516"/>
      <c r="X6" s="1516"/>
      <c r="Y6" s="1516"/>
      <c r="Z6" s="1516"/>
      <c r="AA6" s="1517"/>
      <c r="AB6" s="1517"/>
      <c r="AC6" s="1517"/>
    </row>
    <row r="7" spans="1:29" s="157" customFormat="1" ht="17.100000000000001" customHeight="1" thickBot="1">
      <c r="A7" s="1521"/>
      <c r="B7" s="1519"/>
      <c r="C7" s="1521"/>
      <c r="D7" s="1515"/>
      <c r="E7" s="129" t="s">
        <v>777</v>
      </c>
      <c r="F7" s="129" t="s">
        <v>778</v>
      </c>
      <c r="G7" s="129" t="s">
        <v>779</v>
      </c>
      <c r="H7" s="129" t="s">
        <v>780</v>
      </c>
      <c r="I7" s="129" t="s">
        <v>781</v>
      </c>
      <c r="J7" s="129" t="s">
        <v>782</v>
      </c>
      <c r="K7" s="129" t="s">
        <v>783</v>
      </c>
      <c r="L7" s="129" t="s">
        <v>784</v>
      </c>
      <c r="M7" s="129" t="s">
        <v>785</v>
      </c>
      <c r="N7" s="129" t="s">
        <v>786</v>
      </c>
      <c r="O7" s="129" t="s">
        <v>787</v>
      </c>
      <c r="P7" s="129" t="s">
        <v>788</v>
      </c>
      <c r="Q7" s="1515"/>
      <c r="R7" s="129" t="s">
        <v>777</v>
      </c>
      <c r="S7" s="129" t="s">
        <v>778</v>
      </c>
      <c r="T7" s="129" t="s">
        <v>779</v>
      </c>
      <c r="U7" s="129" t="s">
        <v>780</v>
      </c>
      <c r="V7" s="129" t="s">
        <v>781</v>
      </c>
      <c r="W7" s="129" t="s">
        <v>782</v>
      </c>
      <c r="X7" s="129" t="s">
        <v>783</v>
      </c>
      <c r="Y7" s="129" t="s">
        <v>784</v>
      </c>
      <c r="Z7" s="129" t="s">
        <v>785</v>
      </c>
      <c r="AA7" s="129" t="s">
        <v>786</v>
      </c>
      <c r="AB7" s="129" t="s">
        <v>787</v>
      </c>
      <c r="AC7" s="129" t="s">
        <v>788</v>
      </c>
    </row>
    <row r="8" spans="1:29" ht="5.0999999999999996" customHeight="1">
      <c r="A8" s="693"/>
      <c r="B8" s="522"/>
      <c r="C8" s="693"/>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row>
    <row r="9" spans="1:29" ht="12.75" customHeight="1">
      <c r="A9" s="934" t="s">
        <v>1633</v>
      </c>
      <c r="B9" s="935" t="s">
        <v>1632</v>
      </c>
      <c r="C9" s="934" t="s">
        <v>1634</v>
      </c>
      <c r="D9" s="862">
        <f>P9</f>
        <v>21257.118265783702</v>
      </c>
      <c r="E9" s="862">
        <v>1695.76068406167</v>
      </c>
      <c r="F9" s="862">
        <v>3269.6133386536799</v>
      </c>
      <c r="G9" s="862">
        <v>4985.45396775879</v>
      </c>
      <c r="H9" s="862">
        <v>6710.6450000000004</v>
      </c>
      <c r="I9" s="862">
        <v>8488.3673832476397</v>
      </c>
      <c r="J9" s="862">
        <v>10225.254203747099</v>
      </c>
      <c r="K9" s="862">
        <v>12053.835999999999</v>
      </c>
      <c r="L9" s="862">
        <v>13892.713593611701</v>
      </c>
      <c r="M9" s="862">
        <v>15686.2239750515</v>
      </c>
      <c r="N9" s="862">
        <v>17535.770537049801</v>
      </c>
      <c r="O9" s="862">
        <v>19356.8523601171</v>
      </c>
      <c r="P9" s="862">
        <v>21257.118265783702</v>
      </c>
      <c r="Q9" s="862"/>
      <c r="R9" s="862">
        <v>1852.6858440054298</v>
      </c>
      <c r="S9" s="862">
        <v>3601.1151443539602</v>
      </c>
      <c r="T9" s="862">
        <v>5482.0967296869294</v>
      </c>
      <c r="U9" s="862">
        <v>7392.5262294739805</v>
      </c>
      <c r="V9" s="862">
        <v>9392.7527376485305</v>
      </c>
      <c r="W9" s="862"/>
      <c r="X9" s="862"/>
      <c r="Y9" s="862"/>
      <c r="Z9" s="862"/>
      <c r="AA9" s="862"/>
      <c r="AB9" s="862"/>
      <c r="AC9" s="862"/>
    </row>
    <row r="10" spans="1:29" ht="12.75" customHeight="1">
      <c r="A10" s="934" t="s">
        <v>1636</v>
      </c>
      <c r="B10" s="935" t="s">
        <v>1635</v>
      </c>
      <c r="C10" s="934" t="s">
        <v>1637</v>
      </c>
      <c r="D10" s="862">
        <f t="shared" ref="D10:D32" si="0">P10</f>
        <v>7534.6056199193999</v>
      </c>
      <c r="E10" s="862">
        <v>604.01991278370008</v>
      </c>
      <c r="F10" s="862">
        <v>1181.4620445457799</v>
      </c>
      <c r="G10" s="862">
        <v>1793.91137376185</v>
      </c>
      <c r="H10" s="862">
        <v>2404.6</v>
      </c>
      <c r="I10" s="862">
        <v>3036.2026139352897</v>
      </c>
      <c r="J10" s="862">
        <v>3655.9724465388999</v>
      </c>
      <c r="K10" s="862">
        <v>4292.2160000000003</v>
      </c>
      <c r="L10" s="862">
        <v>4936.0192254285103</v>
      </c>
      <c r="M10" s="862">
        <v>5565.5138873288206</v>
      </c>
      <c r="N10" s="862">
        <v>6200.6949442340601</v>
      </c>
      <c r="O10" s="862">
        <v>6851.0041938618697</v>
      </c>
      <c r="P10" s="862">
        <v>7534.6056199193999</v>
      </c>
      <c r="Q10" s="862"/>
      <c r="R10" s="862">
        <v>645.10908341371203</v>
      </c>
      <c r="S10" s="862">
        <v>1254.4935102099498</v>
      </c>
      <c r="T10" s="862">
        <v>1910.0056521515398</v>
      </c>
      <c r="U10" s="862">
        <v>2532.6945392251</v>
      </c>
      <c r="V10" s="862">
        <v>3202.279390878</v>
      </c>
      <c r="W10" s="862"/>
      <c r="X10" s="862"/>
      <c r="Y10" s="862"/>
      <c r="Z10" s="862"/>
      <c r="AA10" s="862"/>
      <c r="AB10" s="862"/>
      <c r="AC10" s="862"/>
    </row>
    <row r="11" spans="1:29" s="422" customFormat="1" ht="12.75" customHeight="1">
      <c r="A11" s="933" t="s">
        <v>1639</v>
      </c>
      <c r="B11" s="936" t="s">
        <v>1638</v>
      </c>
      <c r="C11" s="933" t="s">
        <v>1640</v>
      </c>
      <c r="D11" s="863">
        <f t="shared" si="0"/>
        <v>13722.512645864301</v>
      </c>
      <c r="E11" s="863">
        <v>1091.74077127797</v>
      </c>
      <c r="F11" s="863">
        <v>2088.1512941079</v>
      </c>
      <c r="G11" s="863">
        <v>3191.54259399694</v>
      </c>
      <c r="H11" s="863">
        <v>4306.0450000000001</v>
      </c>
      <c r="I11" s="863">
        <v>5452.1647693123505</v>
      </c>
      <c r="J11" s="863">
        <v>6569.2817572081603</v>
      </c>
      <c r="K11" s="863">
        <v>7761.6210000000001</v>
      </c>
      <c r="L11" s="863">
        <v>8956.6943681831908</v>
      </c>
      <c r="M11" s="863">
        <v>10120.7100877226</v>
      </c>
      <c r="N11" s="863">
        <v>11335.0755928158</v>
      </c>
      <c r="O11" s="863">
        <v>12505.8481662553</v>
      </c>
      <c r="P11" s="863">
        <v>13722.512645864301</v>
      </c>
      <c r="Q11" s="863"/>
      <c r="R11" s="863">
        <v>1207.5767605917099</v>
      </c>
      <c r="S11" s="863">
        <v>2346.6216341439999</v>
      </c>
      <c r="T11" s="863">
        <v>3572.09107753539</v>
      </c>
      <c r="U11" s="863">
        <v>4859.8316902488796</v>
      </c>
      <c r="V11" s="863">
        <v>6190.47334677053</v>
      </c>
      <c r="W11" s="863"/>
      <c r="X11" s="863"/>
      <c r="Y11" s="863"/>
      <c r="Z11" s="863"/>
      <c r="AA11" s="863"/>
      <c r="AB11" s="863"/>
      <c r="AC11" s="863"/>
    </row>
    <row r="12" spans="1:29" ht="51">
      <c r="A12" s="934" t="s">
        <v>1641</v>
      </c>
      <c r="B12" s="685" t="s">
        <v>2789</v>
      </c>
      <c r="C12" s="689" t="s">
        <v>1642</v>
      </c>
      <c r="D12" s="862">
        <f t="shared" si="0"/>
        <v>1380.9384866579201</v>
      </c>
      <c r="E12" s="862">
        <v>164.371834845</v>
      </c>
      <c r="F12" s="862">
        <v>280.90146717196001</v>
      </c>
      <c r="G12" s="862">
        <v>282.631475493403</v>
      </c>
      <c r="H12" s="862">
        <v>313.02999999999997</v>
      </c>
      <c r="I12" s="862">
        <v>519.53711293805202</v>
      </c>
      <c r="J12" s="862">
        <v>612.224049315</v>
      </c>
      <c r="K12" s="862">
        <v>713.23199999999997</v>
      </c>
      <c r="L12" s="862">
        <v>934.97382649014003</v>
      </c>
      <c r="M12" s="862">
        <v>966.26577245532496</v>
      </c>
      <c r="N12" s="862">
        <v>1073.52659615632</v>
      </c>
      <c r="O12" s="862">
        <v>1260.0640286652299</v>
      </c>
      <c r="P12" s="862">
        <v>1380.9384866579201</v>
      </c>
      <c r="Q12" s="862"/>
      <c r="R12" s="862">
        <v>175.37595809791401</v>
      </c>
      <c r="S12" s="862">
        <v>371.95644793500799</v>
      </c>
      <c r="T12" s="862">
        <v>528.01300778203006</v>
      </c>
      <c r="U12" s="862">
        <v>762.16646615464606</v>
      </c>
      <c r="V12" s="862">
        <v>911.91842708514594</v>
      </c>
      <c r="W12" s="862"/>
      <c r="X12" s="862"/>
      <c r="Y12" s="862"/>
      <c r="Z12" s="862"/>
      <c r="AA12" s="862"/>
      <c r="AB12" s="862"/>
      <c r="AC12" s="862"/>
    </row>
    <row r="13" spans="1:29" s="422" customFormat="1" ht="25.5" customHeight="1">
      <c r="A13" s="933" t="s">
        <v>1644</v>
      </c>
      <c r="B13" s="936" t="s">
        <v>1643</v>
      </c>
      <c r="C13" s="933" t="s">
        <v>1645</v>
      </c>
      <c r="D13" s="863">
        <f t="shared" si="0"/>
        <v>12341.574159206299</v>
      </c>
      <c r="E13" s="863">
        <v>927.36893643296901</v>
      </c>
      <c r="F13" s="863">
        <v>1807.2498269359401</v>
      </c>
      <c r="G13" s="863">
        <v>2908.9111185035299</v>
      </c>
      <c r="H13" s="863">
        <v>3993.0149999999999</v>
      </c>
      <c r="I13" s="863">
        <v>4932.6276563742995</v>
      </c>
      <c r="J13" s="863">
        <v>5957.0577078931601</v>
      </c>
      <c r="K13" s="863">
        <v>7048.3890000000001</v>
      </c>
      <c r="L13" s="863">
        <v>8021.7205416930501</v>
      </c>
      <c r="M13" s="863">
        <v>9154.4443152673102</v>
      </c>
      <c r="N13" s="863">
        <v>10261.548996659501</v>
      </c>
      <c r="O13" s="863">
        <v>11245.784137590001</v>
      </c>
      <c r="P13" s="863">
        <v>12341.574159206299</v>
      </c>
      <c r="Q13" s="863"/>
      <c r="R13" s="863">
        <v>1032.2008024938</v>
      </c>
      <c r="S13" s="863">
        <v>1974.665186209</v>
      </c>
      <c r="T13" s="863">
        <v>3044.0780697533601</v>
      </c>
      <c r="U13" s="863">
        <v>4097.6652240942303</v>
      </c>
      <c r="V13" s="863">
        <v>5278.5549196853799</v>
      </c>
      <c r="W13" s="863"/>
      <c r="X13" s="863"/>
      <c r="Y13" s="863"/>
      <c r="Z13" s="863"/>
      <c r="AA13" s="863"/>
      <c r="AB13" s="863"/>
      <c r="AC13" s="863"/>
    </row>
    <row r="14" spans="1:29" ht="12.75" customHeight="1">
      <c r="A14" s="934" t="s">
        <v>1647</v>
      </c>
      <c r="B14" s="935" t="s">
        <v>1646</v>
      </c>
      <c r="C14" s="934" t="s">
        <v>1648</v>
      </c>
      <c r="D14" s="862">
        <f t="shared" si="0"/>
        <v>11026.503230545901</v>
      </c>
      <c r="E14" s="862">
        <v>1047.5292553898</v>
      </c>
      <c r="F14" s="862">
        <v>1749.3607028060801</v>
      </c>
      <c r="G14" s="862">
        <v>2243.2112790701703</v>
      </c>
      <c r="H14" s="862">
        <v>3466.0509999999999</v>
      </c>
      <c r="I14" s="862">
        <v>4103.4221063794603</v>
      </c>
      <c r="J14" s="862">
        <v>5555.5256956661506</v>
      </c>
      <c r="K14" s="862">
        <v>6347.1549999999997</v>
      </c>
      <c r="L14" s="862">
        <v>7561.0939520837201</v>
      </c>
      <c r="M14" s="862">
        <v>7992.6124642137002</v>
      </c>
      <c r="N14" s="862">
        <v>8924.3605180815994</v>
      </c>
      <c r="O14" s="862">
        <v>9791.8457264074495</v>
      </c>
      <c r="P14" s="862">
        <v>11026.503230545901</v>
      </c>
      <c r="Q14" s="862"/>
      <c r="R14" s="862">
        <v>1416.36167184026</v>
      </c>
      <c r="S14" s="862">
        <v>1983.32183705226</v>
      </c>
      <c r="T14" s="862">
        <v>2755.2234661354501</v>
      </c>
      <c r="U14" s="862">
        <v>3390.79616150115</v>
      </c>
      <c r="V14" s="862">
        <v>4085.5362357658601</v>
      </c>
      <c r="W14" s="862"/>
      <c r="X14" s="862"/>
      <c r="Y14" s="862"/>
      <c r="Z14" s="862"/>
      <c r="AA14" s="862"/>
      <c r="AB14" s="862"/>
      <c r="AC14" s="862"/>
    </row>
    <row r="15" spans="1:29" ht="12.75" customHeight="1">
      <c r="A15" s="934" t="s">
        <v>1650</v>
      </c>
      <c r="B15" s="935" t="s">
        <v>1649</v>
      </c>
      <c r="C15" s="934" t="s">
        <v>1651</v>
      </c>
      <c r="D15" s="862">
        <f t="shared" si="0"/>
        <v>6096.3721945513007</v>
      </c>
      <c r="E15" s="862">
        <v>707.67824329178609</v>
      </c>
      <c r="F15" s="862">
        <v>1082.4089060558699</v>
      </c>
      <c r="G15" s="862">
        <v>1224.9992929037298</v>
      </c>
      <c r="H15" s="862">
        <v>2026.7070000000001</v>
      </c>
      <c r="I15" s="862">
        <v>2217.6071256201203</v>
      </c>
      <c r="J15" s="862">
        <v>3281.02560156153</v>
      </c>
      <c r="K15" s="862">
        <v>3618.5160000000001</v>
      </c>
      <c r="L15" s="862">
        <v>4389.1693746215597</v>
      </c>
      <c r="M15" s="862">
        <v>4390.7026641733</v>
      </c>
      <c r="N15" s="862">
        <v>4848.3702956881807</v>
      </c>
      <c r="O15" s="862">
        <v>5298.8561968358908</v>
      </c>
      <c r="P15" s="862">
        <v>6096.3721945513007</v>
      </c>
      <c r="Q15" s="862"/>
      <c r="R15" s="862">
        <v>1092.0108652681402</v>
      </c>
      <c r="S15" s="862">
        <v>1329.6379787778701</v>
      </c>
      <c r="T15" s="862">
        <v>1737.9756270872301</v>
      </c>
      <c r="U15" s="862">
        <v>1964.05110641132</v>
      </c>
      <c r="V15" s="862">
        <v>2281.7756671390998</v>
      </c>
      <c r="W15" s="862"/>
      <c r="X15" s="862"/>
      <c r="Y15" s="862"/>
      <c r="Z15" s="862"/>
      <c r="AA15" s="862"/>
      <c r="AB15" s="862"/>
      <c r="AC15" s="862"/>
    </row>
    <row r="16" spans="1:29" ht="12.75" customHeight="1">
      <c r="A16" s="934" t="s">
        <v>1653</v>
      </c>
      <c r="B16" s="935" t="s">
        <v>1652</v>
      </c>
      <c r="C16" s="934" t="s">
        <v>1654</v>
      </c>
      <c r="D16" s="862">
        <f t="shared" si="0"/>
        <v>13456.237735745999</v>
      </c>
      <c r="E16" s="862">
        <v>1067.6167935066001</v>
      </c>
      <c r="F16" s="862">
        <v>2151.4364888028999</v>
      </c>
      <c r="G16" s="862">
        <v>3287.9918274810302</v>
      </c>
      <c r="H16" s="862">
        <v>4293.2709999999997</v>
      </c>
      <c r="I16" s="862">
        <v>5476.9650936494199</v>
      </c>
      <c r="J16" s="862">
        <v>6580.8039044858006</v>
      </c>
      <c r="K16" s="862">
        <v>7733.5389999999998</v>
      </c>
      <c r="L16" s="862">
        <v>8857.2670632542795</v>
      </c>
      <c r="M16" s="862">
        <v>10032.052177821201</v>
      </c>
      <c r="N16" s="862">
        <v>11178.070515994699</v>
      </c>
      <c r="O16" s="862">
        <v>12301.247876290699</v>
      </c>
      <c r="P16" s="862">
        <v>13456.237735745999</v>
      </c>
      <c r="Q16" s="862"/>
      <c r="R16" s="862">
        <v>1109.15036921144</v>
      </c>
      <c r="S16" s="862">
        <v>2265.90597730119</v>
      </c>
      <c r="T16" s="862">
        <v>3457.3348378460196</v>
      </c>
      <c r="U16" s="862">
        <v>4663.0795493555006</v>
      </c>
      <c r="V16" s="862">
        <v>5867.6834892835004</v>
      </c>
      <c r="W16" s="862"/>
      <c r="X16" s="862"/>
      <c r="Y16" s="862"/>
      <c r="Z16" s="862"/>
      <c r="AA16" s="862"/>
      <c r="AB16" s="862"/>
      <c r="AC16" s="862"/>
    </row>
    <row r="17" spans="1:29" s="422" customFormat="1" ht="12.75" customHeight="1">
      <c r="A17" s="933" t="s">
        <v>1656</v>
      </c>
      <c r="B17" s="936" t="s">
        <v>1655</v>
      </c>
      <c r="C17" s="933" t="s">
        <v>1657</v>
      </c>
      <c r="D17" s="863">
        <f t="shared" si="0"/>
        <v>3815.4674594549101</v>
      </c>
      <c r="E17" s="863">
        <v>199.60315502438499</v>
      </c>
      <c r="F17" s="863">
        <v>322.76513488324701</v>
      </c>
      <c r="G17" s="863">
        <v>639.13127718894907</v>
      </c>
      <c r="H17" s="863">
        <v>1139.088</v>
      </c>
      <c r="I17" s="863">
        <v>1341.47754348422</v>
      </c>
      <c r="J17" s="863">
        <v>1650.7538975119801</v>
      </c>
      <c r="K17" s="863">
        <v>2043.489</v>
      </c>
      <c r="L17" s="863">
        <v>2336.3780559009301</v>
      </c>
      <c r="M17" s="863">
        <v>2724.3019374865198</v>
      </c>
      <c r="N17" s="863">
        <v>3159.4687030581499</v>
      </c>
      <c r="O17" s="863">
        <v>3437.5257908709</v>
      </c>
      <c r="P17" s="863">
        <v>3815.4674594549101</v>
      </c>
      <c r="Q17" s="863"/>
      <c r="R17" s="863">
        <v>247.401239854473</v>
      </c>
      <c r="S17" s="863">
        <v>362.44306718219502</v>
      </c>
      <c r="T17" s="863">
        <v>603.99107095556599</v>
      </c>
      <c r="U17" s="863">
        <v>861.33072982855902</v>
      </c>
      <c r="V17" s="863">
        <v>1214.6319990286402</v>
      </c>
      <c r="W17" s="863"/>
      <c r="X17" s="863"/>
      <c r="Y17" s="863"/>
      <c r="Z17" s="863"/>
      <c r="AA17" s="863"/>
      <c r="AB17" s="863"/>
      <c r="AC17" s="863"/>
    </row>
    <row r="18" spans="1:29" ht="38.25">
      <c r="A18" s="934" t="s">
        <v>2520</v>
      </c>
      <c r="B18" s="935" t="s">
        <v>4473</v>
      </c>
      <c r="C18" s="689" t="s">
        <v>1658</v>
      </c>
      <c r="D18" s="862">
        <f t="shared" si="0"/>
        <v>356.81575822217502</v>
      </c>
      <c r="E18" s="862">
        <v>-33.302311897500005</v>
      </c>
      <c r="F18" s="862">
        <v>-59.596686678099999</v>
      </c>
      <c r="G18" s="862">
        <v>-3.7205103300250197</v>
      </c>
      <c r="H18" s="862">
        <v>65.058999999999997</v>
      </c>
      <c r="I18" s="862">
        <v>125.3116761998</v>
      </c>
      <c r="J18" s="862">
        <v>136.52564942840002</v>
      </c>
      <c r="K18" s="862">
        <v>193.83699999999999</v>
      </c>
      <c r="L18" s="862">
        <v>214.93028580137201</v>
      </c>
      <c r="M18" s="862">
        <v>238.866237725237</v>
      </c>
      <c r="N18" s="862">
        <v>295.696692647867</v>
      </c>
      <c r="O18" s="862">
        <v>348.15845671452502</v>
      </c>
      <c r="P18" s="862">
        <v>356.81575822217502</v>
      </c>
      <c r="Q18" s="862"/>
      <c r="R18" s="862">
        <v>38.972551823631001</v>
      </c>
      <c r="S18" s="862">
        <v>27.234766306211</v>
      </c>
      <c r="T18" s="862">
        <v>130.18100951574601</v>
      </c>
      <c r="U18" s="862">
        <v>197.389708416562</v>
      </c>
      <c r="V18" s="862">
        <v>229.69501998456201</v>
      </c>
      <c r="W18" s="862"/>
      <c r="X18" s="862"/>
      <c r="Y18" s="862"/>
      <c r="Z18" s="862"/>
      <c r="AA18" s="862"/>
      <c r="AB18" s="862"/>
      <c r="AC18" s="862"/>
    </row>
    <row r="19" spans="1:29" s="422" customFormat="1" ht="26.25" customHeight="1">
      <c r="A19" s="933" t="s">
        <v>1660</v>
      </c>
      <c r="B19" s="936" t="s">
        <v>1659</v>
      </c>
      <c r="C19" s="690" t="s">
        <v>1661</v>
      </c>
      <c r="D19" s="863">
        <f t="shared" si="0"/>
        <v>3458.6517012327404</v>
      </c>
      <c r="E19" s="863">
        <v>232.90546692188499</v>
      </c>
      <c r="F19" s="863">
        <v>382.36182156134697</v>
      </c>
      <c r="G19" s="863">
        <v>642.85178751897399</v>
      </c>
      <c r="H19" s="863">
        <v>1074.029</v>
      </c>
      <c r="I19" s="863">
        <v>1216.1658672844198</v>
      </c>
      <c r="J19" s="863">
        <v>1514.22824808358</v>
      </c>
      <c r="K19" s="863">
        <v>1849.652</v>
      </c>
      <c r="L19" s="863">
        <v>2121.4477700995599</v>
      </c>
      <c r="M19" s="863">
        <v>2485.4356997612799</v>
      </c>
      <c r="N19" s="863">
        <v>2863.77201041029</v>
      </c>
      <c r="O19" s="863">
        <v>3089.3673341563699</v>
      </c>
      <c r="P19" s="863">
        <v>3458.6517012327404</v>
      </c>
      <c r="Q19" s="863"/>
      <c r="R19" s="863">
        <v>208.42868803084198</v>
      </c>
      <c r="S19" s="863">
        <v>335.20830087598404</v>
      </c>
      <c r="T19" s="863">
        <v>473.81006143982</v>
      </c>
      <c r="U19" s="863">
        <v>663.94102141199699</v>
      </c>
      <c r="V19" s="863">
        <v>984.93697904407395</v>
      </c>
      <c r="W19" s="863"/>
      <c r="X19" s="863"/>
      <c r="Y19" s="863"/>
      <c r="Z19" s="863"/>
      <c r="AA19" s="863"/>
      <c r="AB19" s="863"/>
      <c r="AC19" s="863"/>
    </row>
    <row r="20" spans="1:29" ht="12.75" customHeight="1">
      <c r="A20" s="934" t="s">
        <v>1663</v>
      </c>
      <c r="B20" s="935" t="s">
        <v>1662</v>
      </c>
      <c r="C20" s="934" t="s">
        <v>1664</v>
      </c>
      <c r="D20" s="862">
        <f t="shared" si="0"/>
        <v>456.79638775749999</v>
      </c>
      <c r="E20" s="862">
        <v>30.295885912399999</v>
      </c>
      <c r="F20" s="862">
        <v>53.796241975759997</v>
      </c>
      <c r="G20" s="862">
        <v>84.480771078114699</v>
      </c>
      <c r="H20" s="862">
        <v>117.113</v>
      </c>
      <c r="I20" s="862">
        <v>146.374388137279</v>
      </c>
      <c r="J20" s="862">
        <v>188.14053662219999</v>
      </c>
      <c r="K20" s="862">
        <v>225.33099999999999</v>
      </c>
      <c r="L20" s="862">
        <v>262.769244854931</v>
      </c>
      <c r="M20" s="862">
        <v>300.70642311149498</v>
      </c>
      <c r="N20" s="862">
        <v>345.36474011104798</v>
      </c>
      <c r="O20" s="862">
        <v>369.25488748114901</v>
      </c>
      <c r="P20" s="862">
        <v>456.79638775749999</v>
      </c>
      <c r="Q20" s="862"/>
      <c r="R20" s="862">
        <v>30.7611722058199</v>
      </c>
      <c r="S20" s="862">
        <v>56.703838405440301</v>
      </c>
      <c r="T20" s="862">
        <v>81.773778508175809</v>
      </c>
      <c r="U20" s="862">
        <v>146.12172837319099</v>
      </c>
      <c r="V20" s="862">
        <v>179.085448798285</v>
      </c>
      <c r="W20" s="862"/>
      <c r="X20" s="862"/>
      <c r="Y20" s="862"/>
      <c r="Z20" s="862"/>
      <c r="AA20" s="862"/>
      <c r="AB20" s="862"/>
      <c r="AC20" s="862"/>
    </row>
    <row r="21" spans="1:29" s="1323" customFormat="1" ht="12.75" customHeight="1">
      <c r="A21" s="1320" t="s">
        <v>1666</v>
      </c>
      <c r="B21" s="1321" t="s">
        <v>1665</v>
      </c>
      <c r="C21" s="1320" t="s">
        <v>1667</v>
      </c>
      <c r="D21" s="863">
        <f t="shared" si="0"/>
        <v>3001.8553134752401</v>
      </c>
      <c r="E21" s="863">
        <v>202.609581009485</v>
      </c>
      <c r="F21" s="863">
        <v>328.56557958558705</v>
      </c>
      <c r="G21" s="863">
        <v>558.37101644085999</v>
      </c>
      <c r="H21" s="863">
        <v>956.91600000000005</v>
      </c>
      <c r="I21" s="863">
        <v>1069.7914791471399</v>
      </c>
      <c r="J21" s="863">
        <v>1326.08771146138</v>
      </c>
      <c r="K21" s="863">
        <v>1624.3209999999999</v>
      </c>
      <c r="L21" s="863">
        <v>1858.67852524463</v>
      </c>
      <c r="M21" s="863">
        <v>2184.7292766497899</v>
      </c>
      <c r="N21" s="863">
        <v>2518.4072702992398</v>
      </c>
      <c r="O21" s="863">
        <v>2720.1124466752299</v>
      </c>
      <c r="P21" s="863">
        <v>3001.8553134752401</v>
      </c>
      <c r="Q21" s="1324"/>
      <c r="R21" s="1324">
        <v>177.66751582502201</v>
      </c>
      <c r="S21" s="1324">
        <v>278.50446247054396</v>
      </c>
      <c r="T21" s="863">
        <v>392.036282931644</v>
      </c>
      <c r="U21" s="1322">
        <v>517.81929303880599</v>
      </c>
      <c r="V21" s="1322">
        <v>805.85153024578892</v>
      </c>
      <c r="W21" s="1322"/>
      <c r="X21" s="1322"/>
      <c r="Y21" s="1322"/>
      <c r="Z21" s="1322"/>
      <c r="AA21" s="1322"/>
      <c r="AB21" s="1322"/>
      <c r="AC21" s="1322"/>
    </row>
    <row r="22" spans="1:29" ht="5.0999999999999996" customHeight="1">
      <c r="A22" s="691"/>
      <c r="B22" s="687"/>
      <c r="C22" s="691"/>
      <c r="D22" s="862"/>
      <c r="E22" s="862"/>
      <c r="F22" s="862"/>
      <c r="G22" s="862"/>
      <c r="H22" s="862"/>
      <c r="I22" s="862"/>
      <c r="J22" s="862"/>
      <c r="K22" s="862"/>
      <c r="L22" s="862"/>
      <c r="M22" s="862"/>
      <c r="N22" s="862"/>
      <c r="O22" s="862"/>
      <c r="P22" s="862"/>
      <c r="Q22" s="862"/>
      <c r="R22" s="862"/>
      <c r="S22" s="862"/>
      <c r="T22" s="1324"/>
      <c r="U22" s="862"/>
      <c r="V22" s="862"/>
      <c r="W22" s="862"/>
      <c r="X22" s="862"/>
      <c r="Y22" s="862"/>
      <c r="Z22" s="862"/>
      <c r="AA22" s="862"/>
      <c r="AB22" s="862"/>
      <c r="AC22" s="862"/>
    </row>
    <row r="23" spans="1:29" s="422" customFormat="1" ht="25.5">
      <c r="A23" s="937" t="s">
        <v>1669</v>
      </c>
      <c r="B23" s="938" t="s">
        <v>1668</v>
      </c>
      <c r="C23" s="937" t="s">
        <v>1670</v>
      </c>
      <c r="D23" s="862"/>
      <c r="E23" s="863"/>
      <c r="F23" s="863"/>
      <c r="G23" s="863"/>
      <c r="H23" s="862"/>
      <c r="I23" s="863"/>
      <c r="J23" s="863"/>
      <c r="K23" s="863"/>
      <c r="L23" s="863"/>
      <c r="M23" s="863"/>
      <c r="N23" s="863"/>
      <c r="O23" s="863"/>
      <c r="P23" s="863"/>
      <c r="Q23" s="862"/>
      <c r="R23" s="863"/>
      <c r="S23" s="863"/>
      <c r="T23" s="862"/>
      <c r="U23" s="862"/>
      <c r="V23" s="863"/>
      <c r="W23" s="863"/>
      <c r="X23" s="863"/>
      <c r="Y23" s="863"/>
      <c r="Z23" s="863"/>
      <c r="AA23" s="863"/>
      <c r="AB23" s="863"/>
      <c r="AC23" s="863"/>
    </row>
    <row r="24" spans="1:29" ht="12.75" customHeight="1">
      <c r="A24" s="934" t="s">
        <v>1672</v>
      </c>
      <c r="B24" s="935" t="s">
        <v>1671</v>
      </c>
      <c r="C24" s="934" t="s">
        <v>1673</v>
      </c>
      <c r="D24" s="862">
        <f t="shared" si="0"/>
        <v>60581.7677498759</v>
      </c>
      <c r="E24" s="862">
        <v>48832.619464078802</v>
      </c>
      <c r="F24" s="862">
        <v>49857.774083410099</v>
      </c>
      <c r="G24" s="862">
        <v>51182.124621348295</v>
      </c>
      <c r="H24" s="862">
        <v>53433.971087627797</v>
      </c>
      <c r="I24" s="862">
        <v>54118.914921567295</v>
      </c>
      <c r="J24" s="862">
        <v>56962.535676162101</v>
      </c>
      <c r="K24" s="862">
        <v>57730.197999999997</v>
      </c>
      <c r="L24" s="862">
        <v>58603.161483430806</v>
      </c>
      <c r="M24" s="862">
        <v>59054.4402850353</v>
      </c>
      <c r="N24" s="862">
        <v>59811.012515023998</v>
      </c>
      <c r="O24" s="862">
        <v>59846.5312564466</v>
      </c>
      <c r="P24" s="862">
        <v>60581.7677498759</v>
      </c>
      <c r="Q24" s="862"/>
      <c r="R24" s="862">
        <v>59061.407030988703</v>
      </c>
      <c r="S24" s="862">
        <v>59286.437341869801</v>
      </c>
      <c r="T24" s="862">
        <v>61367.465738763305</v>
      </c>
      <c r="U24" s="862">
        <v>64005.203844812902</v>
      </c>
      <c r="V24" s="862">
        <v>65926.017154998699</v>
      </c>
      <c r="W24" s="862"/>
      <c r="X24" s="862"/>
      <c r="Y24" s="862"/>
      <c r="Z24" s="862"/>
      <c r="AA24" s="862"/>
      <c r="AB24" s="862"/>
      <c r="AC24" s="862"/>
    </row>
    <row r="25" spans="1:29" ht="12.75" customHeight="1">
      <c r="A25" s="934" t="s">
        <v>1675</v>
      </c>
      <c r="B25" s="935" t="s">
        <v>1674</v>
      </c>
      <c r="C25" s="934" t="s">
        <v>1676</v>
      </c>
      <c r="D25" s="862">
        <f t="shared" si="0"/>
        <v>24302.7749135745</v>
      </c>
      <c r="E25" s="862">
        <v>22351.359021810098</v>
      </c>
      <c r="F25" s="862">
        <v>21887.420290040103</v>
      </c>
      <c r="G25" s="862">
        <v>22813.984811803199</v>
      </c>
      <c r="H25" s="862">
        <v>23248.4160547711</v>
      </c>
      <c r="I25" s="862">
        <v>23329.165762548302</v>
      </c>
      <c r="J25" s="862">
        <v>22872.2151728342</v>
      </c>
      <c r="K25" s="862">
        <v>22738.373</v>
      </c>
      <c r="L25" s="862">
        <v>23261.2328829775</v>
      </c>
      <c r="M25" s="862">
        <v>23269.480284872199</v>
      </c>
      <c r="N25" s="862">
        <v>23684.075613958299</v>
      </c>
      <c r="O25" s="862">
        <v>24021.192545489401</v>
      </c>
      <c r="P25" s="862">
        <v>24302.7749135745</v>
      </c>
      <c r="Q25" s="862"/>
      <c r="R25" s="862">
        <v>23394.773053217003</v>
      </c>
      <c r="S25" s="862">
        <v>23022.859808687401</v>
      </c>
      <c r="T25" s="862">
        <v>23443.880399207497</v>
      </c>
      <c r="U25" s="862">
        <v>23697.352655212399</v>
      </c>
      <c r="V25" s="862">
        <v>23925.275656456</v>
      </c>
      <c r="W25" s="862"/>
      <c r="X25" s="862"/>
      <c r="Y25" s="862"/>
      <c r="Z25" s="862"/>
      <c r="AA25" s="862"/>
      <c r="AB25" s="862"/>
      <c r="AC25" s="862"/>
    </row>
    <row r="26" spans="1:29" ht="12.75" customHeight="1">
      <c r="A26" s="934" t="s">
        <v>1678</v>
      </c>
      <c r="B26" s="935" t="s">
        <v>1677</v>
      </c>
      <c r="C26" s="934" t="s">
        <v>1679</v>
      </c>
      <c r="D26" s="862">
        <f t="shared" si="0"/>
        <v>32756.046895993299</v>
      </c>
      <c r="E26" s="862">
        <v>26877.250377311801</v>
      </c>
      <c r="F26" s="862">
        <v>26952.304234815299</v>
      </c>
      <c r="G26" s="862">
        <v>27358.027128898502</v>
      </c>
      <c r="H26" s="862">
        <v>28684.574235337299</v>
      </c>
      <c r="I26" s="862">
        <v>29601.227240168399</v>
      </c>
      <c r="J26" s="862">
        <v>30285.755292049602</v>
      </c>
      <c r="K26" s="862">
        <v>31250.82</v>
      </c>
      <c r="L26" s="862">
        <v>31816.581583610499</v>
      </c>
      <c r="M26" s="862">
        <v>31818.249433855803</v>
      </c>
      <c r="N26" s="862">
        <v>31497.574813776399</v>
      </c>
      <c r="O26" s="862">
        <v>32049.788733253801</v>
      </c>
      <c r="P26" s="862">
        <v>32756.046895993299</v>
      </c>
      <c r="Q26" s="862"/>
      <c r="R26" s="862">
        <v>33255.142552272904</v>
      </c>
      <c r="S26" s="862">
        <v>34073.658477381803</v>
      </c>
      <c r="T26" s="862">
        <v>34861.648235613196</v>
      </c>
      <c r="U26" s="862">
        <v>35395.387039862901</v>
      </c>
      <c r="V26" s="862">
        <v>35284.445698721807</v>
      </c>
      <c r="W26" s="862"/>
      <c r="X26" s="862"/>
      <c r="Y26" s="862"/>
      <c r="Z26" s="862"/>
      <c r="AA26" s="862"/>
      <c r="AB26" s="862"/>
      <c r="AC26" s="862"/>
    </row>
    <row r="27" spans="1:29" s="422" customFormat="1" ht="25.5">
      <c r="A27" s="933" t="s">
        <v>1681</v>
      </c>
      <c r="B27" s="936" t="s">
        <v>1680</v>
      </c>
      <c r="C27" s="690" t="s">
        <v>1682</v>
      </c>
      <c r="D27" s="863">
        <f t="shared" si="0"/>
        <v>117640.58955944399</v>
      </c>
      <c r="E27" s="863">
        <v>98061.228863200609</v>
      </c>
      <c r="F27" s="863">
        <v>98697.498608265509</v>
      </c>
      <c r="G27" s="863">
        <v>101354.13656205</v>
      </c>
      <c r="H27" s="863">
        <v>105366.96137773601</v>
      </c>
      <c r="I27" s="863">
        <v>107049.307924284</v>
      </c>
      <c r="J27" s="863">
        <v>110120.506141046</v>
      </c>
      <c r="K27" s="863">
        <v>111719.391</v>
      </c>
      <c r="L27" s="863">
        <v>113680.975950019</v>
      </c>
      <c r="M27" s="863">
        <v>114142.17000376301</v>
      </c>
      <c r="N27" s="863">
        <v>114992.66294275901</v>
      </c>
      <c r="O27" s="863">
        <v>115917.51253519001</v>
      </c>
      <c r="P27" s="863">
        <v>117640.58955944399</v>
      </c>
      <c r="Q27" s="863"/>
      <c r="R27" s="863">
        <v>115711.322636479</v>
      </c>
      <c r="S27" s="863">
        <v>116382.95562793899</v>
      </c>
      <c r="T27" s="863">
        <v>119672.99437358401</v>
      </c>
      <c r="U27" s="863">
        <v>123097.943539888</v>
      </c>
      <c r="V27" s="863">
        <v>125135.73851017701</v>
      </c>
      <c r="W27" s="863"/>
      <c r="X27" s="863"/>
      <c r="Y27" s="863"/>
      <c r="Z27" s="863"/>
      <c r="AA27" s="863"/>
      <c r="AB27" s="863"/>
      <c r="AC27" s="863"/>
    </row>
    <row r="28" spans="1:29" ht="12.75" customHeight="1">
      <c r="A28" s="934" t="s">
        <v>1684</v>
      </c>
      <c r="B28" s="935" t="s">
        <v>1683</v>
      </c>
      <c r="C28" s="934" t="s">
        <v>1685</v>
      </c>
      <c r="D28" s="862">
        <f t="shared" si="0"/>
        <v>4445.2615533215003</v>
      </c>
      <c r="E28" s="862">
        <v>3652.4539516346599</v>
      </c>
      <c r="F28" s="862">
        <v>3815.19284681722</v>
      </c>
      <c r="G28" s="862">
        <v>3992.6354811702199</v>
      </c>
      <c r="H28" s="862">
        <v>4043.6635411140801</v>
      </c>
      <c r="I28" s="862">
        <v>3882.6469999999999</v>
      </c>
      <c r="J28" s="862">
        <v>3722.29</v>
      </c>
      <c r="K28" s="862">
        <v>3887.4720000000002</v>
      </c>
      <c r="L28" s="862">
        <v>4028.47054567023</v>
      </c>
      <c r="M28" s="862">
        <v>3978.45748194315</v>
      </c>
      <c r="N28" s="862">
        <v>4250.5452106902203</v>
      </c>
      <c r="O28" s="862">
        <v>4160.8871342135799</v>
      </c>
      <c r="P28" s="862">
        <v>4445.2615533215003</v>
      </c>
      <c r="Q28" s="862"/>
      <c r="R28" s="862">
        <v>4804.5352838036997</v>
      </c>
      <c r="S28" s="862">
        <v>4945.6622994168902</v>
      </c>
      <c r="T28" s="862">
        <v>4671.5176639192296</v>
      </c>
      <c r="U28" s="862">
        <v>4520.5903765355497</v>
      </c>
      <c r="V28" s="862">
        <v>4495.3322827063294</v>
      </c>
      <c r="W28" s="862"/>
      <c r="X28" s="862"/>
      <c r="Y28" s="862"/>
      <c r="Z28" s="862"/>
      <c r="AA28" s="862"/>
      <c r="AB28" s="862"/>
      <c r="AC28" s="862"/>
    </row>
    <row r="29" spans="1:29" ht="12.75" customHeight="1">
      <c r="A29" s="934" t="s">
        <v>1687</v>
      </c>
      <c r="B29" s="935" t="s">
        <v>1686</v>
      </c>
      <c r="C29" s="934" t="s">
        <v>1688</v>
      </c>
      <c r="D29" s="862">
        <f t="shared" si="0"/>
        <v>2009.87437655387</v>
      </c>
      <c r="E29" s="862">
        <v>1627.4826822645</v>
      </c>
      <c r="F29" s="862">
        <v>1689.10408551818</v>
      </c>
      <c r="G29" s="862">
        <v>1550.2076238524498</v>
      </c>
      <c r="H29" s="862">
        <v>1626.84810708788</v>
      </c>
      <c r="I29" s="862">
        <v>2054.4369999999999</v>
      </c>
      <c r="J29" s="862">
        <v>2171.4870000000001</v>
      </c>
      <c r="K29" s="862">
        <v>2018.874</v>
      </c>
      <c r="L29" s="862">
        <v>1995.2090243562</v>
      </c>
      <c r="M29" s="862">
        <v>2043.1882089944399</v>
      </c>
      <c r="N29" s="862">
        <v>2116.3085141663596</v>
      </c>
      <c r="O29" s="862">
        <v>2161.39523965643</v>
      </c>
      <c r="P29" s="862">
        <v>2009.87437655387</v>
      </c>
      <c r="Q29" s="862"/>
      <c r="R29" s="862">
        <v>2084.5809700182003</v>
      </c>
      <c r="S29" s="862">
        <v>2061.0451698418001</v>
      </c>
      <c r="T29" s="862">
        <v>2317.3950866810801</v>
      </c>
      <c r="U29" s="862">
        <v>2543.4674951807401</v>
      </c>
      <c r="V29" s="862">
        <v>2455.2058620871703</v>
      </c>
      <c r="W29" s="862"/>
      <c r="X29" s="862"/>
      <c r="Y29" s="862"/>
      <c r="Z29" s="862"/>
      <c r="AA29" s="862"/>
      <c r="AB29" s="862"/>
      <c r="AC29" s="862"/>
    </row>
    <row r="30" spans="1:29" ht="12.75" customHeight="1">
      <c r="A30" s="934" t="s">
        <v>1690</v>
      </c>
      <c r="B30" s="935" t="s">
        <v>1689</v>
      </c>
      <c r="C30" s="934" t="s">
        <v>1691</v>
      </c>
      <c r="D30" s="862">
        <f t="shared" si="0"/>
        <v>3133.5164428045</v>
      </c>
      <c r="E30" s="862">
        <v>3171.7735932989699</v>
      </c>
      <c r="F30" s="862">
        <v>3149.52542837172</v>
      </c>
      <c r="G30" s="862">
        <v>3205.2280163730898</v>
      </c>
      <c r="H30" s="862">
        <v>3073.00978898415</v>
      </c>
      <c r="I30" s="862">
        <v>2941.3980000000001</v>
      </c>
      <c r="J30" s="862">
        <v>2912.498</v>
      </c>
      <c r="K30" s="862">
        <v>2911.3470000000002</v>
      </c>
      <c r="L30" s="862">
        <v>3083.1520104675101</v>
      </c>
      <c r="M30" s="862">
        <v>3092.09708829284</v>
      </c>
      <c r="N30" s="862">
        <v>3086.07031340509</v>
      </c>
      <c r="O30" s="862">
        <v>3185.3629012033502</v>
      </c>
      <c r="P30" s="862">
        <v>3133.5164428045</v>
      </c>
      <c r="Q30" s="862"/>
      <c r="R30" s="862">
        <v>3166.6776036328101</v>
      </c>
      <c r="S30" s="862">
        <v>3226.1736499121998</v>
      </c>
      <c r="T30" s="862">
        <v>3255.7448056059402</v>
      </c>
      <c r="U30" s="862">
        <v>3344.3499125616499</v>
      </c>
      <c r="V30" s="862">
        <v>3536.31297759566</v>
      </c>
      <c r="W30" s="862"/>
      <c r="X30" s="862"/>
      <c r="Y30" s="862"/>
      <c r="Z30" s="862"/>
      <c r="AA30" s="862"/>
      <c r="AB30" s="862"/>
      <c r="AC30" s="862"/>
    </row>
    <row r="31" spans="1:29" s="422" customFormat="1" ht="25.5">
      <c r="A31" s="933" t="s">
        <v>1693</v>
      </c>
      <c r="B31" s="686" t="s">
        <v>1692</v>
      </c>
      <c r="C31" s="690" t="s">
        <v>1694</v>
      </c>
      <c r="D31" s="863">
        <f t="shared" si="0"/>
        <v>9588.6523726798714</v>
      </c>
      <c r="E31" s="863">
        <v>8451.7102271981294</v>
      </c>
      <c r="F31" s="863">
        <v>8653.8223607071195</v>
      </c>
      <c r="G31" s="863">
        <v>8748.0711213957711</v>
      </c>
      <c r="H31" s="863">
        <v>8743.5214371861111</v>
      </c>
      <c r="I31" s="863">
        <v>8878.4809999999998</v>
      </c>
      <c r="J31" s="863">
        <v>8806.2749999999996</v>
      </c>
      <c r="K31" s="863">
        <v>8817.6929999999993</v>
      </c>
      <c r="L31" s="863">
        <v>9106.8315804939502</v>
      </c>
      <c r="M31" s="863">
        <v>9113.7427792304406</v>
      </c>
      <c r="N31" s="863">
        <v>9452.9240382616699</v>
      </c>
      <c r="O31" s="863">
        <v>9507.6452750733606</v>
      </c>
      <c r="P31" s="863">
        <v>9588.6523726798714</v>
      </c>
      <c r="Q31" s="863"/>
      <c r="R31" s="863">
        <v>10055.793857454701</v>
      </c>
      <c r="S31" s="863">
        <v>10232.881119170901</v>
      </c>
      <c r="T31" s="863">
        <v>10244.657556206301</v>
      </c>
      <c r="U31" s="863">
        <v>10408.407784277899</v>
      </c>
      <c r="V31" s="863">
        <v>10486.8511223892</v>
      </c>
      <c r="W31" s="863"/>
      <c r="X31" s="863"/>
      <c r="Y31" s="863"/>
      <c r="Z31" s="863"/>
      <c r="AA31" s="863"/>
      <c r="AB31" s="863"/>
      <c r="AC31" s="863"/>
    </row>
    <row r="32" spans="1:29" s="422" customFormat="1" ht="39" thickBot="1">
      <c r="A32" s="939" t="s">
        <v>1696</v>
      </c>
      <c r="B32" s="688" t="s">
        <v>1695</v>
      </c>
      <c r="C32" s="692" t="s">
        <v>1697</v>
      </c>
      <c r="D32" s="864">
        <f t="shared" si="0"/>
        <v>127229.241932124</v>
      </c>
      <c r="E32" s="864">
        <v>106512.939090399</v>
      </c>
      <c r="F32" s="864">
        <v>107351.320968973</v>
      </c>
      <c r="G32" s="864">
        <v>110102.207683446</v>
      </c>
      <c r="H32" s="864">
        <v>114110.48281492201</v>
      </c>
      <c r="I32" s="864">
        <v>115927.788975594</v>
      </c>
      <c r="J32" s="864">
        <v>118926.781192989</v>
      </c>
      <c r="K32" s="864">
        <v>120537.084</v>
      </c>
      <c r="L32" s="864">
        <v>122787.807530513</v>
      </c>
      <c r="M32" s="864">
        <v>123255.912782994</v>
      </c>
      <c r="N32" s="864">
        <v>124445.58698102001</v>
      </c>
      <c r="O32" s="864">
        <v>125425.15781026299</v>
      </c>
      <c r="P32" s="864">
        <v>127229.241932124</v>
      </c>
      <c r="Q32" s="864"/>
      <c r="R32" s="864">
        <v>125767.116493933</v>
      </c>
      <c r="S32" s="864">
        <v>126615.83674710999</v>
      </c>
      <c r="T32" s="864">
        <v>129917.65192979001</v>
      </c>
      <c r="U32" s="864">
        <v>133506.351324166</v>
      </c>
      <c r="V32" s="864">
        <v>135622.589632566</v>
      </c>
      <c r="W32" s="864"/>
      <c r="X32" s="864"/>
      <c r="Y32" s="864"/>
      <c r="Z32" s="864"/>
      <c r="AA32" s="864"/>
      <c r="AB32" s="864"/>
      <c r="AC32" s="864"/>
    </row>
    <row r="33" spans="1:29" ht="5.0999999999999996" customHeight="1"/>
    <row r="34" spans="1:29" s="91" customFormat="1" ht="15" customHeight="1">
      <c r="A34" s="95" t="s">
        <v>2543</v>
      </c>
      <c r="B34" s="95" t="s">
        <v>2544</v>
      </c>
      <c r="C34" s="95" t="s">
        <v>2545</v>
      </c>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row>
    <row r="35" spans="1:29" s="91" customFormat="1" ht="15" customHeight="1">
      <c r="A35" s="95" t="s">
        <v>2708</v>
      </c>
      <c r="B35" s="95" t="s">
        <v>2709</v>
      </c>
      <c r="C35" s="95" t="s">
        <v>2710</v>
      </c>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row>
  </sheetData>
  <mergeCells count="7">
    <mergeCell ref="Q6:Q7"/>
    <mergeCell ref="R6:AC6"/>
    <mergeCell ref="B6:B7"/>
    <mergeCell ref="A6:A7"/>
    <mergeCell ref="C6:C7"/>
    <mergeCell ref="D6:D7"/>
    <mergeCell ref="E6:P6"/>
  </mergeCells>
  <hyperlinks>
    <hyperlink ref="B1" location="Содержание!A1" display="вернуться на заглавную стр.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zoomScale="80" zoomScaleNormal="80" workbookViewId="0">
      <pane xSplit="3" ySplit="6" topLeftCell="D7"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6384" width="9.140625" style="24"/>
  </cols>
  <sheetData>
    <row r="1" spans="1:29" s="235" customFormat="1" ht="15" customHeight="1">
      <c r="A1" s="49" t="s">
        <v>595</v>
      </c>
      <c r="B1" s="234" t="s">
        <v>211</v>
      </c>
      <c r="C1" s="49" t="s">
        <v>596</v>
      </c>
    </row>
    <row r="2" spans="1:29" s="235" customFormat="1" ht="5.0999999999999996" customHeight="1">
      <c r="A2" s="234"/>
      <c r="B2" s="234"/>
      <c r="C2" s="234"/>
    </row>
    <row r="3" spans="1:29" s="82" customFormat="1" ht="18.75" customHeight="1">
      <c r="A3" s="226" t="s">
        <v>3310</v>
      </c>
      <c r="B3" s="226" t="s">
        <v>3309</v>
      </c>
      <c r="C3" s="226" t="s">
        <v>5258</v>
      </c>
    </row>
    <row r="4" spans="1:29" ht="5.0999999999999996" customHeight="1" thickBot="1">
      <c r="B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row>
    <row r="5" spans="1:29" s="91" customFormat="1" ht="17.100000000000001" customHeight="1">
      <c r="A5" s="1471"/>
      <c r="B5" s="1472"/>
      <c r="C5" s="673"/>
      <c r="D5" s="1357">
        <v>2018</v>
      </c>
      <c r="E5" s="1359">
        <v>2018</v>
      </c>
      <c r="F5" s="1360"/>
      <c r="G5" s="1360"/>
      <c r="H5" s="1360"/>
      <c r="I5" s="1360"/>
      <c r="J5" s="1360"/>
      <c r="K5" s="1360"/>
      <c r="L5" s="1360"/>
      <c r="M5" s="1360"/>
      <c r="N5" s="1360"/>
      <c r="O5" s="1360"/>
      <c r="P5" s="1361"/>
      <c r="Q5" s="1357">
        <v>2019</v>
      </c>
      <c r="R5" s="1359">
        <v>2019</v>
      </c>
      <c r="S5" s="1360"/>
      <c r="T5" s="1360"/>
      <c r="U5" s="1360"/>
      <c r="V5" s="1360"/>
      <c r="W5" s="1360"/>
      <c r="X5" s="1360"/>
      <c r="Y5" s="1360"/>
      <c r="Z5" s="1360"/>
      <c r="AA5" s="1360"/>
      <c r="AB5" s="1360"/>
      <c r="AC5" s="1361"/>
    </row>
    <row r="6" spans="1:29" s="22" customFormat="1" ht="17.100000000000001" customHeight="1" thickBot="1">
      <c r="A6" s="1473"/>
      <c r="B6" s="1473"/>
      <c r="C6" s="674"/>
      <c r="D6" s="1358"/>
      <c r="E6" s="129" t="s">
        <v>777</v>
      </c>
      <c r="F6" s="129" t="s">
        <v>778</v>
      </c>
      <c r="G6" s="129" t="s">
        <v>779</v>
      </c>
      <c r="H6" s="129" t="s">
        <v>780</v>
      </c>
      <c r="I6" s="129" t="s">
        <v>781</v>
      </c>
      <c r="J6" s="129" t="s">
        <v>782</v>
      </c>
      <c r="K6" s="129" t="s">
        <v>783</v>
      </c>
      <c r="L6" s="129" t="s">
        <v>784</v>
      </c>
      <c r="M6" s="129" t="s">
        <v>785</v>
      </c>
      <c r="N6" s="129" t="s">
        <v>786</v>
      </c>
      <c r="O6" s="129" t="s">
        <v>787</v>
      </c>
      <c r="P6" s="129" t="s">
        <v>788</v>
      </c>
      <c r="Q6" s="1358"/>
      <c r="R6" s="129" t="s">
        <v>777</v>
      </c>
      <c r="S6" s="129" t="s">
        <v>778</v>
      </c>
      <c r="T6" s="129" t="s">
        <v>779</v>
      </c>
      <c r="U6" s="129" t="s">
        <v>780</v>
      </c>
      <c r="V6" s="129" t="s">
        <v>781</v>
      </c>
      <c r="W6" s="129" t="s">
        <v>782</v>
      </c>
      <c r="X6" s="129" t="s">
        <v>783</v>
      </c>
      <c r="Y6" s="129" t="s">
        <v>784</v>
      </c>
      <c r="Z6" s="129" t="s">
        <v>785</v>
      </c>
      <c r="AA6" s="129" t="s">
        <v>786</v>
      </c>
      <c r="AB6" s="129" t="s">
        <v>787</v>
      </c>
      <c r="AC6" s="129" t="s">
        <v>788</v>
      </c>
    </row>
    <row r="7" spans="1:29" s="22" customFormat="1" ht="5.0999999999999996" customHeight="1">
      <c r="A7" s="666"/>
      <c r="B7" s="333"/>
      <c r="C7" s="535"/>
      <c r="D7" s="5"/>
      <c r="E7" s="5"/>
      <c r="F7" s="5"/>
      <c r="G7" s="5"/>
      <c r="H7" s="5"/>
      <c r="I7" s="5"/>
      <c r="J7" s="5"/>
      <c r="K7" s="5"/>
      <c r="L7" s="5"/>
      <c r="M7" s="5"/>
      <c r="N7" s="5"/>
      <c r="O7" s="5"/>
      <c r="P7" s="5"/>
      <c r="Q7" s="5"/>
      <c r="R7" s="5"/>
      <c r="S7" s="5"/>
      <c r="T7" s="5"/>
      <c r="U7" s="5"/>
      <c r="V7" s="5"/>
      <c r="W7" s="5"/>
      <c r="X7" s="5"/>
      <c r="Y7" s="5"/>
      <c r="Z7" s="5"/>
      <c r="AA7" s="5"/>
      <c r="AB7" s="5"/>
      <c r="AC7" s="5"/>
    </row>
    <row r="8" spans="1:29" s="22" customFormat="1" ht="12.75" customHeight="1">
      <c r="A8" s="666" t="s">
        <v>1699</v>
      </c>
      <c r="B8" s="666" t="s">
        <v>1698</v>
      </c>
      <c r="C8" s="694" t="s">
        <v>1700</v>
      </c>
      <c r="D8" s="168">
        <f>P8</f>
        <v>19</v>
      </c>
      <c r="E8" s="168">
        <v>19</v>
      </c>
      <c r="F8" s="168">
        <v>19</v>
      </c>
      <c r="G8" s="168">
        <v>19</v>
      </c>
      <c r="H8" s="168">
        <v>19</v>
      </c>
      <c r="I8" s="168">
        <v>19</v>
      </c>
      <c r="J8" s="168">
        <v>19</v>
      </c>
      <c r="K8" s="168">
        <v>19</v>
      </c>
      <c r="L8" s="168">
        <v>19</v>
      </c>
      <c r="M8" s="168">
        <v>19</v>
      </c>
      <c r="N8" s="168">
        <v>19</v>
      </c>
      <c r="O8" s="168">
        <v>19</v>
      </c>
      <c r="P8" s="168">
        <v>19</v>
      </c>
      <c r="Q8" s="168"/>
      <c r="R8" s="168">
        <v>19</v>
      </c>
      <c r="S8" s="168">
        <v>19</v>
      </c>
      <c r="T8" s="168">
        <v>19</v>
      </c>
      <c r="U8" s="168">
        <v>19</v>
      </c>
      <c r="V8" s="168">
        <v>19</v>
      </c>
      <c r="W8" s="168"/>
      <c r="X8" s="168"/>
      <c r="Y8" s="168"/>
      <c r="Z8" s="168"/>
      <c r="AA8" s="168"/>
      <c r="AB8" s="168"/>
      <c r="AC8" s="168"/>
    </row>
    <row r="9" spans="1:29" s="22" customFormat="1" ht="12.75" customHeight="1">
      <c r="A9" s="666" t="s">
        <v>1702</v>
      </c>
      <c r="B9" s="666" t="s">
        <v>1701</v>
      </c>
      <c r="C9" s="694" t="s">
        <v>1703</v>
      </c>
      <c r="D9" s="168">
        <f t="shared" ref="D9:D14" si="0">P9</f>
        <v>9</v>
      </c>
      <c r="E9" s="168">
        <v>9</v>
      </c>
      <c r="F9" s="168">
        <v>9</v>
      </c>
      <c r="G9" s="168">
        <v>9</v>
      </c>
      <c r="H9" s="168">
        <v>9</v>
      </c>
      <c r="I9" s="168">
        <v>9</v>
      </c>
      <c r="J9" s="168">
        <v>9</v>
      </c>
      <c r="K9" s="168">
        <v>9</v>
      </c>
      <c r="L9" s="168">
        <v>9</v>
      </c>
      <c r="M9" s="168">
        <v>9</v>
      </c>
      <c r="N9" s="168">
        <v>9</v>
      </c>
      <c r="O9" s="168">
        <v>9</v>
      </c>
      <c r="P9" s="168">
        <v>9</v>
      </c>
      <c r="Q9" s="168"/>
      <c r="R9" s="168">
        <v>9</v>
      </c>
      <c r="S9" s="168">
        <v>9</v>
      </c>
      <c r="T9" s="168">
        <v>9</v>
      </c>
      <c r="U9" s="168">
        <v>9</v>
      </c>
      <c r="V9" s="168">
        <v>9</v>
      </c>
      <c r="W9" s="168"/>
      <c r="X9" s="168"/>
      <c r="Y9" s="168"/>
      <c r="Z9" s="168"/>
      <c r="AA9" s="168"/>
      <c r="AB9" s="168"/>
      <c r="AC9" s="168"/>
    </row>
    <row r="10" spans="1:29" s="22" customFormat="1" ht="12.75" customHeight="1">
      <c r="A10" s="666" t="s">
        <v>1705</v>
      </c>
      <c r="B10" s="666" t="s">
        <v>1704</v>
      </c>
      <c r="C10" s="694" t="s">
        <v>1706</v>
      </c>
      <c r="D10" s="168">
        <f t="shared" si="0"/>
        <v>1</v>
      </c>
      <c r="E10" s="168">
        <v>1</v>
      </c>
      <c r="F10" s="168">
        <v>1</v>
      </c>
      <c r="G10" s="168">
        <v>1</v>
      </c>
      <c r="H10" s="168">
        <v>1</v>
      </c>
      <c r="I10" s="168">
        <v>1</v>
      </c>
      <c r="J10" s="168">
        <v>1</v>
      </c>
      <c r="K10" s="168">
        <v>1</v>
      </c>
      <c r="L10" s="168">
        <v>1</v>
      </c>
      <c r="M10" s="168">
        <v>1</v>
      </c>
      <c r="N10" s="168">
        <v>1</v>
      </c>
      <c r="O10" s="168">
        <v>1</v>
      </c>
      <c r="P10" s="168">
        <v>1</v>
      </c>
      <c r="Q10" s="168"/>
      <c r="R10" s="168">
        <v>1</v>
      </c>
      <c r="S10" s="168">
        <v>1</v>
      </c>
      <c r="T10" s="168">
        <v>1</v>
      </c>
      <c r="U10" s="168">
        <v>1</v>
      </c>
      <c r="V10" s="168">
        <v>1</v>
      </c>
      <c r="W10" s="168"/>
      <c r="X10" s="168"/>
      <c r="Y10" s="168"/>
      <c r="Z10" s="168"/>
      <c r="AA10" s="168"/>
      <c r="AB10" s="168"/>
      <c r="AC10" s="168"/>
    </row>
    <row r="11" spans="1:29" s="22" customFormat="1" ht="12.75" customHeight="1">
      <c r="A11" s="666" t="s">
        <v>1708</v>
      </c>
      <c r="B11" s="666" t="s">
        <v>1707</v>
      </c>
      <c r="C11" s="694" t="s">
        <v>1709</v>
      </c>
      <c r="D11" s="168">
        <f t="shared" si="0"/>
        <v>2</v>
      </c>
      <c r="E11" s="168">
        <v>2</v>
      </c>
      <c r="F11" s="168">
        <v>2</v>
      </c>
      <c r="G11" s="168">
        <v>2</v>
      </c>
      <c r="H11" s="168">
        <v>2</v>
      </c>
      <c r="I11" s="168">
        <v>2</v>
      </c>
      <c r="J11" s="168">
        <v>2</v>
      </c>
      <c r="K11" s="168">
        <v>2</v>
      </c>
      <c r="L11" s="168">
        <v>2</v>
      </c>
      <c r="M11" s="168">
        <v>2</v>
      </c>
      <c r="N11" s="168">
        <v>2</v>
      </c>
      <c r="O11" s="168">
        <v>2</v>
      </c>
      <c r="P11" s="168">
        <v>2</v>
      </c>
      <c r="Q11" s="168"/>
      <c r="R11" s="168">
        <v>2</v>
      </c>
      <c r="S11" s="168">
        <v>2</v>
      </c>
      <c r="T11" s="168">
        <v>2</v>
      </c>
      <c r="U11" s="168">
        <v>2</v>
      </c>
      <c r="V11" s="168">
        <v>2</v>
      </c>
      <c r="W11" s="168"/>
      <c r="X11" s="168"/>
      <c r="Y11" s="168"/>
      <c r="Z11" s="168"/>
      <c r="AA11" s="168"/>
      <c r="AB11" s="168"/>
      <c r="AC11" s="168"/>
    </row>
    <row r="12" spans="1:29" s="22" customFormat="1" ht="12.75" customHeight="1">
      <c r="A12" s="474" t="s">
        <v>1711</v>
      </c>
      <c r="B12" s="474" t="s">
        <v>1710</v>
      </c>
      <c r="C12" s="445" t="s">
        <v>1712</v>
      </c>
      <c r="D12" s="168">
        <f t="shared" si="0"/>
        <v>1</v>
      </c>
      <c r="E12" s="168">
        <v>1</v>
      </c>
      <c r="F12" s="168">
        <v>1</v>
      </c>
      <c r="G12" s="168">
        <v>1</v>
      </c>
      <c r="H12" s="168">
        <v>1</v>
      </c>
      <c r="I12" s="168">
        <v>1</v>
      </c>
      <c r="J12" s="168">
        <v>1</v>
      </c>
      <c r="K12" s="168">
        <v>1</v>
      </c>
      <c r="L12" s="168">
        <v>1</v>
      </c>
      <c r="M12" s="168">
        <v>1</v>
      </c>
      <c r="N12" s="168">
        <v>1</v>
      </c>
      <c r="O12" s="168">
        <v>1</v>
      </c>
      <c r="P12" s="168">
        <v>1</v>
      </c>
      <c r="Q12" s="168"/>
      <c r="R12" s="168">
        <v>1</v>
      </c>
      <c r="S12" s="168">
        <v>1</v>
      </c>
      <c r="T12" s="168">
        <v>1</v>
      </c>
      <c r="U12" s="168">
        <v>1</v>
      </c>
      <c r="V12" s="168">
        <v>1</v>
      </c>
      <c r="W12" s="168"/>
      <c r="X12" s="168"/>
      <c r="Y12" s="168"/>
      <c r="Z12" s="168"/>
      <c r="AA12" s="168"/>
      <c r="AB12" s="168"/>
      <c r="AC12" s="168"/>
    </row>
    <row r="13" spans="1:29" s="22" customFormat="1" ht="12.75" customHeight="1">
      <c r="A13" s="474" t="s">
        <v>1714</v>
      </c>
      <c r="B13" s="474" t="s">
        <v>1713</v>
      </c>
      <c r="C13" s="445" t="s">
        <v>1715</v>
      </c>
      <c r="D13" s="168">
        <f t="shared" si="0"/>
        <v>1</v>
      </c>
      <c r="E13" s="168">
        <v>1</v>
      </c>
      <c r="F13" s="168">
        <v>1</v>
      </c>
      <c r="G13" s="168">
        <v>1</v>
      </c>
      <c r="H13" s="168">
        <v>1</v>
      </c>
      <c r="I13" s="168">
        <v>1</v>
      </c>
      <c r="J13" s="168">
        <v>1</v>
      </c>
      <c r="K13" s="168">
        <v>1</v>
      </c>
      <c r="L13" s="168">
        <v>1</v>
      </c>
      <c r="M13" s="168">
        <v>1</v>
      </c>
      <c r="N13" s="168">
        <v>1</v>
      </c>
      <c r="O13" s="168">
        <v>1</v>
      </c>
      <c r="P13" s="168">
        <v>1</v>
      </c>
      <c r="Q13" s="168"/>
      <c r="R13" s="168">
        <v>1</v>
      </c>
      <c r="S13" s="168">
        <v>1</v>
      </c>
      <c r="T13" s="168">
        <v>1</v>
      </c>
      <c r="U13" s="168">
        <v>1</v>
      </c>
      <c r="V13" s="168">
        <v>1</v>
      </c>
      <c r="W13" s="168"/>
      <c r="X13" s="168"/>
      <c r="Y13" s="168"/>
      <c r="Z13" s="168"/>
      <c r="AA13" s="168"/>
      <c r="AB13" s="168"/>
      <c r="AC13" s="168"/>
    </row>
    <row r="14" spans="1:29" s="22" customFormat="1" ht="12.75" customHeight="1">
      <c r="A14" s="666" t="s">
        <v>3303</v>
      </c>
      <c r="B14" s="666" t="s">
        <v>3302</v>
      </c>
      <c r="C14" s="666" t="s">
        <v>3304</v>
      </c>
      <c r="D14" s="168">
        <f t="shared" si="0"/>
        <v>1</v>
      </c>
      <c r="E14" s="168">
        <v>1</v>
      </c>
      <c r="F14" s="168">
        <v>1</v>
      </c>
      <c r="G14" s="168">
        <v>1</v>
      </c>
      <c r="H14" s="168">
        <v>1</v>
      </c>
      <c r="I14" s="168">
        <v>1</v>
      </c>
      <c r="J14" s="168">
        <v>1</v>
      </c>
      <c r="K14" s="168">
        <v>1</v>
      </c>
      <c r="L14" s="168">
        <v>1</v>
      </c>
      <c r="M14" s="168">
        <v>1</v>
      </c>
      <c r="N14" s="168">
        <v>1</v>
      </c>
      <c r="O14" s="168">
        <v>1</v>
      </c>
      <c r="P14" s="168">
        <v>1</v>
      </c>
      <c r="Q14" s="168"/>
      <c r="R14" s="168">
        <v>1</v>
      </c>
      <c r="S14" s="168">
        <v>1</v>
      </c>
      <c r="T14" s="168">
        <v>1</v>
      </c>
      <c r="U14" s="168">
        <v>1</v>
      </c>
      <c r="V14" s="168">
        <v>1</v>
      </c>
      <c r="W14" s="168"/>
      <c r="X14" s="168"/>
      <c r="Y14" s="168"/>
      <c r="Z14" s="168"/>
      <c r="AA14" s="168"/>
      <c r="AB14" s="168"/>
      <c r="AC14" s="168"/>
    </row>
    <row r="15" spans="1:29" s="22" customFormat="1" ht="5.0999999999999996" customHeight="1">
      <c r="A15" s="666"/>
      <c r="B15" s="666"/>
      <c r="C15" s="694"/>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row>
    <row r="16" spans="1:29" s="22" customFormat="1" ht="12.75" customHeight="1">
      <c r="A16" s="666" t="s">
        <v>1717</v>
      </c>
      <c r="B16" s="666" t="s">
        <v>1716</v>
      </c>
      <c r="C16" s="694" t="s">
        <v>1718</v>
      </c>
      <c r="D16" s="168">
        <f>P16</f>
        <v>142</v>
      </c>
      <c r="E16" s="168">
        <v>151</v>
      </c>
      <c r="F16" s="168">
        <v>150</v>
      </c>
      <c r="G16" s="168">
        <v>150</v>
      </c>
      <c r="H16" s="168">
        <v>149</v>
      </c>
      <c r="I16" s="168">
        <v>148</v>
      </c>
      <c r="J16" s="168">
        <v>148</v>
      </c>
      <c r="K16" s="168">
        <v>147</v>
      </c>
      <c r="L16" s="168">
        <v>144</v>
      </c>
      <c r="M16" s="168">
        <v>144</v>
      </c>
      <c r="N16" s="168">
        <v>144</v>
      </c>
      <c r="O16" s="168">
        <v>144</v>
      </c>
      <c r="P16" s="168">
        <v>142</v>
      </c>
      <c r="Q16" s="168"/>
      <c r="R16" s="168">
        <v>142</v>
      </c>
      <c r="S16" s="168">
        <v>142</v>
      </c>
      <c r="T16" s="168">
        <v>142</v>
      </c>
      <c r="U16" s="168">
        <v>141</v>
      </c>
      <c r="V16" s="168">
        <v>141</v>
      </c>
      <c r="W16" s="168"/>
      <c r="X16" s="168"/>
      <c r="Y16" s="168"/>
      <c r="Z16" s="168"/>
      <c r="AA16" s="168"/>
      <c r="AB16" s="168"/>
      <c r="AC16" s="168"/>
    </row>
    <row r="17" spans="1:29" s="22" customFormat="1" ht="12.75" customHeight="1">
      <c r="A17" s="679" t="s">
        <v>723</v>
      </c>
      <c r="B17" s="679" t="s">
        <v>40</v>
      </c>
      <c r="C17" s="695" t="s">
        <v>724</v>
      </c>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row>
    <row r="18" spans="1:29" s="22" customFormat="1" ht="12.75" customHeight="1">
      <c r="A18" s="474" t="s">
        <v>1720</v>
      </c>
      <c r="B18" s="474" t="s">
        <v>1719</v>
      </c>
      <c r="C18" s="445" t="s">
        <v>1721</v>
      </c>
      <c r="D18" s="198">
        <f>P18</f>
        <v>95</v>
      </c>
      <c r="E18" s="198">
        <v>97</v>
      </c>
      <c r="F18" s="198">
        <v>98</v>
      </c>
      <c r="G18" s="198">
        <v>97</v>
      </c>
      <c r="H18" s="198">
        <v>98</v>
      </c>
      <c r="I18" s="198">
        <v>98</v>
      </c>
      <c r="J18" s="198">
        <v>98</v>
      </c>
      <c r="K18" s="198">
        <v>94</v>
      </c>
      <c r="L18" s="198">
        <v>94</v>
      </c>
      <c r="M18" s="198">
        <v>94</v>
      </c>
      <c r="N18" s="198">
        <v>94</v>
      </c>
      <c r="O18" s="198">
        <v>94</v>
      </c>
      <c r="P18" s="198">
        <v>95</v>
      </c>
      <c r="Q18" s="198"/>
      <c r="R18" s="198">
        <v>95</v>
      </c>
      <c r="S18" s="198">
        <v>95</v>
      </c>
      <c r="T18" s="198">
        <v>94</v>
      </c>
      <c r="U18" s="198">
        <v>93</v>
      </c>
      <c r="V18" s="198">
        <v>93</v>
      </c>
      <c r="W18" s="198"/>
      <c r="X18" s="198"/>
      <c r="Y18" s="198"/>
      <c r="Z18" s="198"/>
      <c r="AA18" s="198"/>
      <c r="AB18" s="198"/>
      <c r="AC18" s="198"/>
    </row>
    <row r="19" spans="1:29" s="22" customFormat="1" ht="12.75" customHeight="1">
      <c r="A19" s="474" t="s">
        <v>1723</v>
      </c>
      <c r="B19" s="474" t="s">
        <v>1722</v>
      </c>
      <c r="C19" s="445" t="s">
        <v>1724</v>
      </c>
      <c r="D19" s="168">
        <f t="shared" ref="D19:D25" si="1">P19</f>
        <v>39</v>
      </c>
      <c r="E19" s="168">
        <v>47</v>
      </c>
      <c r="F19" s="168">
        <v>45</v>
      </c>
      <c r="G19" s="168">
        <v>45</v>
      </c>
      <c r="H19" s="168">
        <v>43</v>
      </c>
      <c r="I19" s="168">
        <v>42</v>
      </c>
      <c r="J19" s="168">
        <v>42</v>
      </c>
      <c r="K19" s="168">
        <v>42</v>
      </c>
      <c r="L19" s="168">
        <v>42</v>
      </c>
      <c r="M19" s="168">
        <v>42</v>
      </c>
      <c r="N19" s="168">
        <v>42</v>
      </c>
      <c r="O19" s="168">
        <v>42</v>
      </c>
      <c r="P19" s="168">
        <v>39</v>
      </c>
      <c r="Q19" s="168"/>
      <c r="R19" s="168">
        <v>39</v>
      </c>
      <c r="S19" s="168">
        <v>39</v>
      </c>
      <c r="T19" s="168">
        <v>40</v>
      </c>
      <c r="U19" s="168">
        <v>40</v>
      </c>
      <c r="V19" s="168">
        <v>40</v>
      </c>
      <c r="W19" s="168"/>
      <c r="X19" s="168"/>
      <c r="Y19" s="168"/>
      <c r="Z19" s="168"/>
      <c r="AA19" s="168"/>
      <c r="AB19" s="168"/>
      <c r="AC19" s="168"/>
    </row>
    <row r="20" spans="1:29" s="22" customFormat="1" ht="12.75" customHeight="1">
      <c r="A20" s="474" t="s">
        <v>1726</v>
      </c>
      <c r="B20" s="474" t="s">
        <v>1725</v>
      </c>
      <c r="C20" s="445" t="s">
        <v>1727</v>
      </c>
      <c r="D20" s="168">
        <f t="shared" si="1"/>
        <v>8</v>
      </c>
      <c r="E20" s="168">
        <v>7</v>
      </c>
      <c r="F20" s="168">
        <v>7</v>
      </c>
      <c r="G20" s="168">
        <v>8</v>
      </c>
      <c r="H20" s="168">
        <v>8</v>
      </c>
      <c r="I20" s="168">
        <v>8</v>
      </c>
      <c r="J20" s="168">
        <v>8</v>
      </c>
      <c r="K20" s="168">
        <v>8</v>
      </c>
      <c r="L20" s="168">
        <v>8</v>
      </c>
      <c r="M20" s="168">
        <v>8</v>
      </c>
      <c r="N20" s="168">
        <v>8</v>
      </c>
      <c r="O20" s="168">
        <v>8</v>
      </c>
      <c r="P20" s="168">
        <v>8</v>
      </c>
      <c r="Q20" s="168"/>
      <c r="R20" s="168">
        <v>8</v>
      </c>
      <c r="S20" s="168">
        <v>8</v>
      </c>
      <c r="T20" s="168">
        <v>8</v>
      </c>
      <c r="U20" s="168">
        <v>8</v>
      </c>
      <c r="V20" s="168">
        <v>8</v>
      </c>
      <c r="W20" s="168"/>
      <c r="X20" s="168"/>
      <c r="Y20" s="168"/>
      <c r="Z20" s="168"/>
      <c r="AA20" s="168"/>
      <c r="AB20" s="168"/>
      <c r="AC20" s="168"/>
    </row>
    <row r="21" spans="1:29" s="22" customFormat="1" ht="12.75" customHeight="1">
      <c r="A21" s="666" t="s">
        <v>1729</v>
      </c>
      <c r="B21" s="666" t="s">
        <v>1728</v>
      </c>
      <c r="C21" s="694" t="s">
        <v>1730</v>
      </c>
      <c r="D21" s="168">
        <f t="shared" si="1"/>
        <v>106</v>
      </c>
      <c r="E21" s="168">
        <v>110</v>
      </c>
      <c r="F21" s="168">
        <v>110</v>
      </c>
      <c r="G21" s="168">
        <v>109</v>
      </c>
      <c r="H21" s="168">
        <v>108</v>
      </c>
      <c r="I21" s="168">
        <v>108</v>
      </c>
      <c r="J21" s="168">
        <v>108</v>
      </c>
      <c r="K21" s="168">
        <v>108</v>
      </c>
      <c r="L21" s="168">
        <v>107</v>
      </c>
      <c r="M21" s="168">
        <v>107</v>
      </c>
      <c r="N21" s="168">
        <v>106</v>
      </c>
      <c r="O21" s="168">
        <v>106</v>
      </c>
      <c r="P21" s="168">
        <v>106</v>
      </c>
      <c r="Q21" s="168"/>
      <c r="R21" s="168">
        <v>105</v>
      </c>
      <c r="S21" s="168">
        <v>104</v>
      </c>
      <c r="T21" s="168">
        <v>101</v>
      </c>
      <c r="U21" s="168">
        <v>98</v>
      </c>
      <c r="V21" s="168">
        <v>96</v>
      </c>
      <c r="W21" s="168"/>
      <c r="X21" s="168"/>
      <c r="Y21" s="168"/>
      <c r="Z21" s="168"/>
      <c r="AA21" s="168"/>
      <c r="AB21" s="168"/>
      <c r="AC21" s="168"/>
    </row>
    <row r="22" spans="1:29" s="22" customFormat="1" ht="12.75" hidden="1">
      <c r="A22" s="666" t="s">
        <v>1747</v>
      </c>
      <c r="B22" s="666" t="s">
        <v>1746</v>
      </c>
      <c r="C22" s="694" t="s">
        <v>1749</v>
      </c>
      <c r="D22" s="168">
        <f t="shared" si="1"/>
        <v>0</v>
      </c>
      <c r="E22" s="168" t="s">
        <v>4161</v>
      </c>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row>
    <row r="23" spans="1:29" s="22" customFormat="1" ht="12.75" customHeight="1">
      <c r="A23" s="666" t="s">
        <v>1732</v>
      </c>
      <c r="B23" s="666" t="s">
        <v>1731</v>
      </c>
      <c r="C23" s="694" t="s">
        <v>1733</v>
      </c>
      <c r="D23" s="168">
        <f t="shared" si="1"/>
        <v>413</v>
      </c>
      <c r="E23" s="168">
        <v>393</v>
      </c>
      <c r="F23" s="168">
        <v>396</v>
      </c>
      <c r="G23" s="168">
        <v>405</v>
      </c>
      <c r="H23" s="168">
        <v>404</v>
      </c>
      <c r="I23" s="168">
        <v>395</v>
      </c>
      <c r="J23" s="168">
        <v>398</v>
      </c>
      <c r="K23" s="168">
        <v>390</v>
      </c>
      <c r="L23" s="168">
        <v>399</v>
      </c>
      <c r="M23" s="168">
        <v>405</v>
      </c>
      <c r="N23" s="168">
        <v>407</v>
      </c>
      <c r="O23" s="168">
        <v>410</v>
      </c>
      <c r="P23" s="168">
        <v>413</v>
      </c>
      <c r="Q23" s="168"/>
      <c r="R23" s="168">
        <v>413</v>
      </c>
      <c r="S23" s="168">
        <v>403</v>
      </c>
      <c r="T23" s="168">
        <v>412</v>
      </c>
      <c r="U23" s="168">
        <v>407</v>
      </c>
      <c r="V23" s="168">
        <v>409</v>
      </c>
      <c r="W23" s="168"/>
      <c r="X23" s="168"/>
      <c r="Y23" s="168"/>
      <c r="Z23" s="168"/>
      <c r="AA23" s="168"/>
      <c r="AB23" s="168"/>
      <c r="AC23" s="168"/>
    </row>
    <row r="24" spans="1:29" s="22" customFormat="1" ht="27" customHeight="1">
      <c r="A24" s="666" t="s">
        <v>4015</v>
      </c>
      <c r="B24" s="571" t="s">
        <v>4016</v>
      </c>
      <c r="C24" s="5" t="s">
        <v>4017</v>
      </c>
      <c r="D24" s="168">
        <f t="shared" si="1"/>
        <v>1</v>
      </c>
      <c r="E24" s="168">
        <v>1</v>
      </c>
      <c r="F24" s="168">
        <v>1</v>
      </c>
      <c r="G24" s="168">
        <v>1</v>
      </c>
      <c r="H24" s="168">
        <v>1</v>
      </c>
      <c r="I24" s="168">
        <v>1</v>
      </c>
      <c r="J24" s="168">
        <v>1</v>
      </c>
      <c r="K24" s="168">
        <v>1</v>
      </c>
      <c r="L24" s="168">
        <v>1</v>
      </c>
      <c r="M24" s="168">
        <v>1</v>
      </c>
      <c r="N24" s="168">
        <v>1</v>
      </c>
      <c r="O24" s="168">
        <v>1</v>
      </c>
      <c r="P24" s="168">
        <v>1</v>
      </c>
      <c r="Q24" s="168"/>
      <c r="R24" s="168">
        <v>1</v>
      </c>
      <c r="S24" s="168">
        <v>1</v>
      </c>
      <c r="T24" s="168">
        <v>1</v>
      </c>
      <c r="U24" s="168">
        <v>1</v>
      </c>
      <c r="V24" s="168">
        <v>1</v>
      </c>
      <c r="W24" s="168"/>
      <c r="X24" s="168"/>
      <c r="Y24" s="168"/>
      <c r="Z24" s="168"/>
      <c r="AA24" s="168"/>
      <c r="AB24" s="168"/>
      <c r="AC24" s="168"/>
    </row>
    <row r="25" spans="1:29" s="22" customFormat="1" ht="13.5" thickBot="1">
      <c r="A25" s="696" t="s">
        <v>5125</v>
      </c>
      <c r="B25" s="940" t="s">
        <v>5126</v>
      </c>
      <c r="C25" s="697" t="s">
        <v>5127</v>
      </c>
      <c r="D25" s="206">
        <f t="shared" si="1"/>
        <v>2</v>
      </c>
      <c r="E25" s="206">
        <v>1</v>
      </c>
      <c r="F25" s="206">
        <v>1</v>
      </c>
      <c r="G25" s="206">
        <v>1</v>
      </c>
      <c r="H25" s="206">
        <v>1</v>
      </c>
      <c r="I25" s="206">
        <v>1</v>
      </c>
      <c r="J25" s="206">
        <v>1</v>
      </c>
      <c r="K25" s="206">
        <v>1</v>
      </c>
      <c r="L25" s="206">
        <v>2</v>
      </c>
      <c r="M25" s="206">
        <v>2</v>
      </c>
      <c r="N25" s="206">
        <v>2</v>
      </c>
      <c r="O25" s="206">
        <v>2</v>
      </c>
      <c r="P25" s="206">
        <v>2</v>
      </c>
      <c r="Q25" s="206"/>
      <c r="R25" s="206">
        <v>2</v>
      </c>
      <c r="S25" s="206">
        <v>2</v>
      </c>
      <c r="T25" s="206">
        <v>2</v>
      </c>
      <c r="U25" s="206">
        <v>2</v>
      </c>
      <c r="V25" s="206">
        <v>2</v>
      </c>
      <c r="W25" s="206"/>
      <c r="X25" s="206"/>
      <c r="Y25" s="206"/>
      <c r="Z25" s="206"/>
      <c r="AA25" s="206"/>
      <c r="AB25" s="206"/>
      <c r="AC25" s="206"/>
    </row>
    <row r="26" spans="1:29" s="22" customFormat="1" ht="5.0999999999999996" customHeight="1">
      <c r="A26" s="91"/>
      <c r="B26" s="91"/>
      <c r="C26" s="91"/>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row>
    <row r="27" spans="1:29" s="22" customFormat="1" ht="12.75">
      <c r="A27" s="22" t="s">
        <v>4014</v>
      </c>
      <c r="B27" s="22" t="s">
        <v>4012</v>
      </c>
      <c r="C27" s="22" t="s">
        <v>4013</v>
      </c>
      <c r="D27" s="95"/>
      <c r="E27" s="95"/>
      <c r="F27" s="95"/>
      <c r="G27" s="95"/>
      <c r="H27" s="95"/>
      <c r="I27" s="95"/>
      <c r="J27" s="95"/>
      <c r="K27" s="95"/>
      <c r="L27" s="95"/>
      <c r="M27" s="95"/>
      <c r="N27" s="95"/>
      <c r="O27" s="95"/>
      <c r="P27" s="95"/>
      <c r="Q27" s="95"/>
      <c r="R27" s="95"/>
      <c r="S27" s="95"/>
      <c r="T27" s="95"/>
      <c r="U27" s="95"/>
      <c r="V27" s="95"/>
      <c r="W27" s="95"/>
      <c r="X27" s="95"/>
      <c r="Y27" s="95"/>
      <c r="Z27" s="95"/>
      <c r="AA27" s="95"/>
      <c r="AB27" s="95"/>
      <c r="AC27" s="95"/>
    </row>
    <row r="28" spans="1:29" s="22" customFormat="1" ht="14.25">
      <c r="A28" s="1084" t="s">
        <v>4967</v>
      </c>
      <c r="B28" s="1084" t="s">
        <v>4158</v>
      </c>
      <c r="C28" s="1084" t="s">
        <v>4159</v>
      </c>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row>
  </sheetData>
  <mergeCells count="6">
    <mergeCell ref="R5:AC5"/>
    <mergeCell ref="B5:B6"/>
    <mergeCell ref="A5:A6"/>
    <mergeCell ref="E5:P5"/>
    <mergeCell ref="D5:D6"/>
    <mergeCell ref="Q5:Q6"/>
  </mergeCells>
  <hyperlinks>
    <hyperlink ref="B1" location="Содержание!A1" display="вернуться на заглавную стр.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3" width="11.42578125" style="24" customWidth="1"/>
    <col min="14" max="16384" width="9.140625" style="24"/>
  </cols>
  <sheetData>
    <row r="1" spans="1:13">
      <c r="A1" s="49" t="s">
        <v>595</v>
      </c>
      <c r="B1" s="234" t="s">
        <v>211</v>
      </c>
      <c r="C1" s="49" t="s">
        <v>596</v>
      </c>
    </row>
    <row r="2" spans="1:13" ht="5.0999999999999996" customHeight="1"/>
    <row r="3" spans="1:13" s="142" customFormat="1" ht="18.75" customHeight="1">
      <c r="A3" s="141" t="s">
        <v>3311</v>
      </c>
      <c r="B3" s="141" t="s">
        <v>3306</v>
      </c>
      <c r="C3" s="141" t="s">
        <v>5259</v>
      </c>
    </row>
    <row r="4" spans="1:13" s="142" customFormat="1" ht="4.5" customHeight="1">
      <c r="A4" s="141"/>
      <c r="B4" s="141"/>
      <c r="C4" s="201"/>
    </row>
    <row r="5" spans="1:13" s="91" customFormat="1" ht="12.75" customHeight="1" thickBot="1">
      <c r="A5" s="325" t="s">
        <v>707</v>
      </c>
      <c r="B5" s="325" t="s">
        <v>707</v>
      </c>
      <c r="C5" s="325" t="s">
        <v>765</v>
      </c>
      <c r="D5" s="97"/>
      <c r="E5" s="97"/>
      <c r="F5" s="97"/>
      <c r="G5" s="97"/>
      <c r="H5" s="97"/>
      <c r="I5" s="97"/>
      <c r="J5" s="97"/>
      <c r="K5" s="97"/>
      <c r="L5" s="97"/>
      <c r="M5" s="97"/>
    </row>
    <row r="6" spans="1:13" s="157" customFormat="1" ht="17.100000000000001" customHeight="1">
      <c r="A6" s="1518"/>
      <c r="B6" s="1522"/>
      <c r="C6" s="671"/>
      <c r="D6" s="1514">
        <v>2018</v>
      </c>
      <c r="E6" s="1516">
        <v>2018</v>
      </c>
      <c r="F6" s="1517"/>
      <c r="G6" s="1517"/>
      <c r="H6" s="1517"/>
      <c r="I6" s="1514">
        <v>2019</v>
      </c>
      <c r="J6" s="1516">
        <v>2019</v>
      </c>
      <c r="K6" s="1517"/>
      <c r="L6" s="1517"/>
      <c r="M6" s="1517"/>
    </row>
    <row r="7" spans="1:13" s="157" customFormat="1" ht="17.100000000000001" customHeight="1" thickBot="1">
      <c r="A7" s="1519"/>
      <c r="B7" s="1519"/>
      <c r="C7" s="672"/>
      <c r="D7" s="1515"/>
      <c r="E7" s="259" t="s">
        <v>773</v>
      </c>
      <c r="F7" s="260" t="s">
        <v>774</v>
      </c>
      <c r="G7" s="260" t="s">
        <v>775</v>
      </c>
      <c r="H7" s="260" t="s">
        <v>776</v>
      </c>
      <c r="I7" s="1515"/>
      <c r="J7" s="259" t="s">
        <v>773</v>
      </c>
      <c r="K7" s="260" t="s">
        <v>774</v>
      </c>
      <c r="L7" s="260" t="s">
        <v>775</v>
      </c>
      <c r="M7" s="260" t="s">
        <v>776</v>
      </c>
    </row>
    <row r="8" spans="1:13" s="91" customFormat="1" ht="5.25" customHeight="1">
      <c r="A8" s="476"/>
      <c r="B8" s="675"/>
      <c r="C8" s="676"/>
      <c r="D8" s="5"/>
      <c r="E8" s="5"/>
      <c r="F8" s="5"/>
      <c r="G8" s="5"/>
      <c r="H8" s="5"/>
      <c r="I8" s="5"/>
      <c r="J8" s="5"/>
      <c r="K8" s="5"/>
      <c r="L8" s="5"/>
      <c r="M8" s="5"/>
    </row>
    <row r="9" spans="1:13" s="581" customFormat="1" ht="15.75" customHeight="1">
      <c r="A9" s="662" t="s">
        <v>1735</v>
      </c>
      <c r="B9" s="662" t="s">
        <v>1734</v>
      </c>
      <c r="C9" s="698" t="s">
        <v>1736</v>
      </c>
      <c r="D9" s="229">
        <f>H9</f>
        <v>17376.794939470376</v>
      </c>
      <c r="E9" s="229">
        <v>13675.993635542402</v>
      </c>
      <c r="F9" s="229">
        <v>15223.436040547935</v>
      </c>
      <c r="G9" s="229">
        <v>16520.759305800886</v>
      </c>
      <c r="H9" s="229">
        <v>17376.794939470376</v>
      </c>
      <c r="I9" s="229"/>
      <c r="J9" s="229">
        <v>18045.846531930485</v>
      </c>
      <c r="K9" s="229"/>
      <c r="L9" s="229"/>
      <c r="M9" s="229"/>
    </row>
    <row r="10" spans="1:13" s="91" customFormat="1" ht="14.25" customHeight="1">
      <c r="A10" s="328" t="s">
        <v>1717</v>
      </c>
      <c r="B10" s="328" t="s">
        <v>1716</v>
      </c>
      <c r="C10" s="448" t="s">
        <v>1718</v>
      </c>
      <c r="D10" s="230">
        <f t="shared" ref="D10:D13" si="0">H10</f>
        <v>15965.353466780374</v>
      </c>
      <c r="E10" s="230">
        <v>12264.456368002402</v>
      </c>
      <c r="F10" s="230">
        <v>13770.015718307935</v>
      </c>
      <c r="G10" s="230">
        <v>15083.174969010888</v>
      </c>
      <c r="H10" s="230">
        <v>15965.353466780374</v>
      </c>
      <c r="I10" s="230"/>
      <c r="J10" s="230">
        <v>16638.540529820482</v>
      </c>
      <c r="K10" s="230"/>
      <c r="L10" s="230"/>
      <c r="M10" s="230"/>
    </row>
    <row r="11" spans="1:13" s="91" customFormat="1" ht="14.25" customHeight="1">
      <c r="A11" s="328" t="s">
        <v>1729</v>
      </c>
      <c r="B11" s="328" t="s">
        <v>1728</v>
      </c>
      <c r="C11" s="448" t="s">
        <v>1730</v>
      </c>
      <c r="D11" s="230">
        <f t="shared" si="0"/>
        <v>1000.33247269</v>
      </c>
      <c r="E11" s="230">
        <v>984.87088413000004</v>
      </c>
      <c r="F11" s="230">
        <v>1010.1473222399999</v>
      </c>
      <c r="G11" s="230">
        <v>1002.7703367900002</v>
      </c>
      <c r="H11" s="230">
        <v>1000.33247269</v>
      </c>
      <c r="I11" s="230"/>
      <c r="J11" s="230">
        <v>993.81700211000009</v>
      </c>
      <c r="K11" s="230"/>
      <c r="L11" s="230"/>
      <c r="M11" s="230"/>
    </row>
    <row r="12" spans="1:13" s="91" customFormat="1" ht="14.25" hidden="1" customHeight="1">
      <c r="A12" s="328" t="s">
        <v>1747</v>
      </c>
      <c r="B12" s="328" t="s">
        <v>1746</v>
      </c>
      <c r="C12" s="448" t="s">
        <v>1749</v>
      </c>
      <c r="D12" s="230" t="s">
        <v>11</v>
      </c>
      <c r="E12" s="230" t="s">
        <v>11</v>
      </c>
      <c r="F12" s="230" t="s">
        <v>11</v>
      </c>
      <c r="G12" s="230" t="s">
        <v>11</v>
      </c>
      <c r="H12" s="230" t="s">
        <v>11</v>
      </c>
      <c r="I12" s="230"/>
      <c r="J12" s="230" t="s">
        <v>11</v>
      </c>
      <c r="K12" s="230"/>
      <c r="L12" s="230"/>
      <c r="M12" s="230"/>
    </row>
    <row r="13" spans="1:13" s="91" customFormat="1" ht="14.25" customHeight="1">
      <c r="A13" s="328" t="s">
        <v>4968</v>
      </c>
      <c r="B13" s="328" t="s">
        <v>1737</v>
      </c>
      <c r="C13" s="448" t="s">
        <v>1739</v>
      </c>
      <c r="D13" s="230">
        <f t="shared" si="0"/>
        <v>411.10899999999998</v>
      </c>
      <c r="E13" s="230">
        <v>426.66638341000004</v>
      </c>
      <c r="F13" s="230">
        <v>443.27300000000002</v>
      </c>
      <c r="G13" s="230">
        <v>434.81400000000002</v>
      </c>
      <c r="H13" s="230">
        <v>411.10899999999998</v>
      </c>
      <c r="I13" s="230"/>
      <c r="J13" s="230">
        <v>413.48899999999998</v>
      </c>
      <c r="K13" s="230"/>
      <c r="L13" s="230"/>
      <c r="M13" s="230"/>
    </row>
    <row r="14" spans="1:13" s="91" customFormat="1" ht="5.0999999999999996" customHeight="1">
      <c r="A14" s="699"/>
      <c r="B14" s="699"/>
      <c r="C14" s="448"/>
      <c r="D14" s="13"/>
      <c r="E14" s="13"/>
      <c r="F14" s="13"/>
      <c r="G14" s="13"/>
      <c r="H14" s="13"/>
      <c r="I14" s="13"/>
      <c r="J14" s="13"/>
      <c r="K14" s="13"/>
      <c r="L14" s="13"/>
      <c r="M14" s="13"/>
    </row>
    <row r="15" spans="1:13" s="581" customFormat="1" ht="14.25" customHeight="1">
      <c r="A15" s="662" t="s">
        <v>1741</v>
      </c>
      <c r="B15" s="662" t="s">
        <v>1740</v>
      </c>
      <c r="C15" s="698" t="s">
        <v>1742</v>
      </c>
      <c r="D15" s="229">
        <f>H15</f>
        <v>535.50535768250006</v>
      </c>
      <c r="E15" s="700">
        <v>495.84966095500005</v>
      </c>
      <c r="F15" s="700">
        <v>494.40233277999999</v>
      </c>
      <c r="G15" s="700">
        <v>510.95654371500001</v>
      </c>
      <c r="H15" s="700">
        <v>535.50535768250006</v>
      </c>
      <c r="I15" s="229"/>
      <c r="J15" s="700">
        <v>539.06909648250007</v>
      </c>
      <c r="K15" s="700"/>
      <c r="L15" s="700"/>
      <c r="M15" s="700"/>
    </row>
    <row r="16" spans="1:13" s="91" customFormat="1" ht="14.25" customHeight="1">
      <c r="A16" s="328" t="s">
        <v>1717</v>
      </c>
      <c r="B16" s="328" t="s">
        <v>1716</v>
      </c>
      <c r="C16" s="448" t="s">
        <v>1718</v>
      </c>
      <c r="D16" s="230">
        <f t="shared" ref="D16:D19" si="1">H16</f>
        <v>449.81568268250004</v>
      </c>
      <c r="E16" s="13">
        <v>404.62694936500003</v>
      </c>
      <c r="F16" s="13">
        <v>405.19231998999999</v>
      </c>
      <c r="G16" s="13">
        <v>420.64182711500001</v>
      </c>
      <c r="H16" s="13">
        <v>449.81568268250004</v>
      </c>
      <c r="I16" s="230"/>
      <c r="J16" s="13">
        <v>466.13841386250004</v>
      </c>
      <c r="K16" s="13"/>
      <c r="L16" s="13"/>
      <c r="M16" s="13"/>
    </row>
    <row r="17" spans="1:13" s="91" customFormat="1" ht="14.25" customHeight="1">
      <c r="A17" s="328" t="s">
        <v>1729</v>
      </c>
      <c r="B17" s="328" t="s">
        <v>1728</v>
      </c>
      <c r="C17" s="448" t="s">
        <v>1730</v>
      </c>
      <c r="D17" s="230">
        <f t="shared" si="1"/>
        <v>64.156674999999993</v>
      </c>
      <c r="E17" s="13">
        <v>52.939054010000007</v>
      </c>
      <c r="F17" s="13">
        <v>58.394012790000005</v>
      </c>
      <c r="G17" s="13">
        <v>61.823716599999997</v>
      </c>
      <c r="H17" s="13">
        <v>64.156674999999993</v>
      </c>
      <c r="I17" s="230"/>
      <c r="J17" s="13">
        <v>57.315682620000004</v>
      </c>
      <c r="K17" s="13"/>
      <c r="L17" s="13"/>
      <c r="M17" s="13"/>
    </row>
    <row r="18" spans="1:13" s="91" customFormat="1" ht="14.25" hidden="1" customHeight="1">
      <c r="A18" s="328" t="s">
        <v>1747</v>
      </c>
      <c r="B18" s="328" t="s">
        <v>1746</v>
      </c>
      <c r="C18" s="448" t="s">
        <v>1749</v>
      </c>
      <c r="D18" s="230" t="s">
        <v>11</v>
      </c>
      <c r="E18" s="13" t="s">
        <v>11</v>
      </c>
      <c r="F18" s="13" t="s">
        <v>11</v>
      </c>
      <c r="G18" s="13" t="s">
        <v>11</v>
      </c>
      <c r="H18" s="13" t="s">
        <v>11</v>
      </c>
      <c r="I18" s="230"/>
      <c r="J18" s="13" t="s">
        <v>11</v>
      </c>
      <c r="K18" s="13"/>
      <c r="L18" s="13"/>
      <c r="M18" s="13"/>
    </row>
    <row r="19" spans="1:13" s="91" customFormat="1" ht="14.25" customHeight="1">
      <c r="A19" s="328" t="s">
        <v>4968</v>
      </c>
      <c r="B19" s="328" t="s">
        <v>1737</v>
      </c>
      <c r="C19" s="448" t="s">
        <v>1739</v>
      </c>
      <c r="D19" s="230">
        <f t="shared" si="1"/>
        <v>21.533000000000001</v>
      </c>
      <c r="E19" s="13">
        <v>38.283657579999996</v>
      </c>
      <c r="F19" s="13">
        <v>30.815999999999999</v>
      </c>
      <c r="G19" s="13">
        <v>28.491</v>
      </c>
      <c r="H19" s="13">
        <v>21.533000000000001</v>
      </c>
      <c r="I19" s="230"/>
      <c r="J19" s="13">
        <v>15.615</v>
      </c>
      <c r="K19" s="13"/>
      <c r="L19" s="13"/>
      <c r="M19" s="13"/>
    </row>
    <row r="20" spans="1:13" s="91" customFormat="1" ht="5.0999999999999996" customHeight="1">
      <c r="A20" s="699"/>
      <c r="B20" s="699"/>
      <c r="C20" s="448"/>
      <c r="D20" s="230"/>
      <c r="E20" s="13"/>
      <c r="F20" s="13"/>
      <c r="G20" s="13"/>
      <c r="H20" s="13"/>
      <c r="I20" s="230"/>
      <c r="J20" s="13"/>
      <c r="K20" s="13"/>
      <c r="L20" s="13"/>
      <c r="M20" s="13"/>
    </row>
    <row r="21" spans="1:13" s="581" customFormat="1" ht="14.25" customHeight="1">
      <c r="A21" s="662" t="s">
        <v>1744</v>
      </c>
      <c r="B21" s="662" t="s">
        <v>1743</v>
      </c>
      <c r="C21" s="698" t="s">
        <v>1745</v>
      </c>
      <c r="D21" s="700">
        <f>H21</f>
        <v>16841.289581787874</v>
      </c>
      <c r="E21" s="700">
        <v>13180.143974587403</v>
      </c>
      <c r="F21" s="700">
        <v>14729.033707767936</v>
      </c>
      <c r="G21" s="700">
        <v>16009.802762085888</v>
      </c>
      <c r="H21" s="700">
        <v>16841.289581787874</v>
      </c>
      <c r="I21" s="700"/>
      <c r="J21" s="700">
        <v>17506.778435447981</v>
      </c>
      <c r="K21" s="700"/>
      <c r="L21" s="700"/>
      <c r="M21" s="700"/>
    </row>
    <row r="22" spans="1:13" s="91" customFormat="1" ht="14.25" customHeight="1">
      <c r="A22" s="328" t="s">
        <v>1717</v>
      </c>
      <c r="B22" s="328" t="s">
        <v>1716</v>
      </c>
      <c r="C22" s="448" t="s">
        <v>1718</v>
      </c>
      <c r="D22" s="13">
        <f t="shared" ref="D22:D23" si="2">H22</f>
        <v>15515.537784097874</v>
      </c>
      <c r="E22" s="13">
        <v>11859.829418637402</v>
      </c>
      <c r="F22" s="13">
        <v>13364.823398317936</v>
      </c>
      <c r="G22" s="13">
        <v>14662.533141895889</v>
      </c>
      <c r="H22" s="13">
        <v>15515.537784097874</v>
      </c>
      <c r="I22" s="13"/>
      <c r="J22" s="13">
        <v>16172.402115957982</v>
      </c>
      <c r="K22" s="13"/>
      <c r="L22" s="13"/>
      <c r="M22" s="13"/>
    </row>
    <row r="23" spans="1:13" s="91" customFormat="1" ht="14.25" customHeight="1">
      <c r="A23" s="328" t="s">
        <v>1729</v>
      </c>
      <c r="B23" s="328" t="s">
        <v>1728</v>
      </c>
      <c r="C23" s="448" t="s">
        <v>1730</v>
      </c>
      <c r="D23" s="13">
        <f t="shared" si="2"/>
        <v>936.17579769000008</v>
      </c>
      <c r="E23" s="13">
        <v>931.93183012000009</v>
      </c>
      <c r="F23" s="13">
        <v>951.75330944999985</v>
      </c>
      <c r="G23" s="13">
        <v>940.94662019000009</v>
      </c>
      <c r="H23" s="13">
        <v>936.17579769000008</v>
      </c>
      <c r="I23" s="13"/>
      <c r="J23" s="13">
        <v>936.50131949000001</v>
      </c>
      <c r="K23" s="13"/>
      <c r="L23" s="13"/>
      <c r="M23" s="13"/>
    </row>
    <row r="24" spans="1:13" s="95" customFormat="1" ht="14.25" hidden="1" customHeight="1">
      <c r="A24" s="328" t="s">
        <v>1747</v>
      </c>
      <c r="B24" s="328" t="s">
        <v>1746</v>
      </c>
      <c r="C24" s="448" t="s">
        <v>1749</v>
      </c>
      <c r="D24" s="13" t="s">
        <v>11</v>
      </c>
      <c r="E24" s="13" t="s">
        <v>11</v>
      </c>
      <c r="F24" s="13" t="s">
        <v>11</v>
      </c>
      <c r="G24" s="13" t="s">
        <v>11</v>
      </c>
      <c r="H24" s="13" t="s">
        <v>11</v>
      </c>
      <c r="I24" s="13"/>
      <c r="J24" s="13" t="s">
        <v>11</v>
      </c>
      <c r="K24" s="13"/>
      <c r="L24" s="13"/>
      <c r="M24" s="13"/>
    </row>
    <row r="25" spans="1:13" s="91" customFormat="1" ht="14.25" customHeight="1" thickBot="1">
      <c r="A25" s="331" t="s">
        <v>4968</v>
      </c>
      <c r="B25" s="331" t="s">
        <v>1737</v>
      </c>
      <c r="C25" s="537" t="s">
        <v>1739</v>
      </c>
      <c r="D25" s="146">
        <f>H25</f>
        <v>389.57599999999996</v>
      </c>
      <c r="E25" s="146">
        <v>388.38272583000003</v>
      </c>
      <c r="F25" s="146">
        <v>412.45700000000005</v>
      </c>
      <c r="G25" s="146">
        <v>406.32299999999998</v>
      </c>
      <c r="H25" s="146">
        <v>389.57599999999996</v>
      </c>
      <c r="I25" s="146"/>
      <c r="J25" s="146">
        <v>397.875</v>
      </c>
      <c r="K25" s="146"/>
      <c r="L25" s="146"/>
      <c r="M25" s="146"/>
    </row>
    <row r="26" spans="1:13" s="91" customFormat="1" ht="6.95" customHeight="1">
      <c r="A26" s="95"/>
      <c r="B26" s="95"/>
      <c r="C26" s="95"/>
    </row>
    <row r="27" spans="1:13" s="91" customFormat="1" ht="12.75">
      <c r="A27" s="91" t="s">
        <v>4566</v>
      </c>
      <c r="B27" s="91" t="s">
        <v>3961</v>
      </c>
      <c r="C27" s="91" t="s">
        <v>5248</v>
      </c>
    </row>
  </sheetData>
  <mergeCells count="6">
    <mergeCell ref="J6:M6"/>
    <mergeCell ref="B6:B7"/>
    <mergeCell ref="A6:A7"/>
    <mergeCell ref="E6:H6"/>
    <mergeCell ref="D6:D7"/>
    <mergeCell ref="I6:I7"/>
  </mergeCells>
  <hyperlinks>
    <hyperlink ref="B1" location="Содержание!A1" display="вернуться на заглавную стр.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3" width="11.42578125" style="24" customWidth="1"/>
    <col min="14" max="16384" width="9.140625" style="235"/>
  </cols>
  <sheetData>
    <row r="1" spans="1:13">
      <c r="A1" s="49" t="s">
        <v>595</v>
      </c>
      <c r="B1" s="234" t="s">
        <v>211</v>
      </c>
      <c r="C1" s="49" t="s">
        <v>596</v>
      </c>
    </row>
    <row r="2" spans="1:13" ht="5.0999999999999996" customHeight="1"/>
    <row r="3" spans="1:13" s="173" customFormat="1" ht="19.5" customHeight="1">
      <c r="A3" s="141" t="s">
        <v>3308</v>
      </c>
      <c r="B3" s="141" t="s">
        <v>3307</v>
      </c>
      <c r="C3" s="141" t="s">
        <v>5260</v>
      </c>
      <c r="D3" s="142"/>
      <c r="E3" s="142"/>
      <c r="F3" s="142"/>
      <c r="G3" s="142"/>
      <c r="H3" s="142"/>
      <c r="I3" s="142"/>
      <c r="J3" s="142"/>
      <c r="K3" s="142"/>
      <c r="L3" s="142"/>
      <c r="M3" s="142"/>
    </row>
    <row r="4" spans="1:13" s="173" customFormat="1" ht="6" customHeight="1">
      <c r="A4" s="201"/>
      <c r="B4" s="201"/>
      <c r="C4" s="141"/>
      <c r="D4" s="142"/>
      <c r="E4" s="142"/>
      <c r="F4" s="142"/>
      <c r="G4" s="142"/>
      <c r="H4" s="142"/>
      <c r="I4" s="142"/>
      <c r="J4" s="142"/>
      <c r="K4" s="142"/>
      <c r="L4" s="142"/>
      <c r="M4" s="142"/>
    </row>
    <row r="5" spans="1:13" s="95" customFormat="1" ht="12.75" customHeight="1" thickBot="1">
      <c r="A5" s="325" t="s">
        <v>707</v>
      </c>
      <c r="B5" s="325" t="s">
        <v>707</v>
      </c>
      <c r="C5" s="325" t="s">
        <v>765</v>
      </c>
      <c r="D5" s="97"/>
      <c r="E5" s="97"/>
      <c r="F5" s="97"/>
      <c r="G5" s="97"/>
      <c r="H5" s="97"/>
      <c r="I5" s="97"/>
      <c r="J5" s="97"/>
      <c r="K5" s="97"/>
      <c r="L5" s="97"/>
      <c r="M5" s="97"/>
    </row>
    <row r="6" spans="1:13" s="1346" customFormat="1" ht="17.100000000000001" customHeight="1">
      <c r="A6" s="1518"/>
      <c r="B6" s="1518"/>
      <c r="C6" s="677"/>
      <c r="D6" s="1514">
        <v>2018</v>
      </c>
      <c r="E6" s="1516">
        <v>2018</v>
      </c>
      <c r="F6" s="1517"/>
      <c r="G6" s="1517"/>
      <c r="H6" s="1517"/>
      <c r="I6" s="1514">
        <v>2019</v>
      </c>
      <c r="J6" s="1516">
        <v>2019</v>
      </c>
      <c r="K6" s="1517"/>
      <c r="L6" s="1517"/>
      <c r="M6" s="1517"/>
    </row>
    <row r="7" spans="1:13" s="1346" customFormat="1" ht="17.100000000000001" customHeight="1" thickBot="1">
      <c r="A7" s="1519"/>
      <c r="B7" s="1519"/>
      <c r="C7" s="672"/>
      <c r="D7" s="1515"/>
      <c r="E7" s="259" t="s">
        <v>773</v>
      </c>
      <c r="F7" s="260" t="s">
        <v>774</v>
      </c>
      <c r="G7" s="260" t="s">
        <v>775</v>
      </c>
      <c r="H7" s="260" t="s">
        <v>776</v>
      </c>
      <c r="I7" s="1515"/>
      <c r="J7" s="259" t="s">
        <v>773</v>
      </c>
      <c r="K7" s="260" t="s">
        <v>774</v>
      </c>
      <c r="L7" s="260" t="s">
        <v>775</v>
      </c>
      <c r="M7" s="1345" t="s">
        <v>776</v>
      </c>
    </row>
    <row r="8" spans="1:13" s="95" customFormat="1" ht="5.0999999999999996" customHeight="1">
      <c r="A8" s="702"/>
      <c r="B8" s="701"/>
      <c r="C8" s="703"/>
      <c r="D8" s="5"/>
      <c r="E8" s="5"/>
      <c r="F8" s="5"/>
      <c r="G8" s="5"/>
      <c r="H8" s="5"/>
      <c r="I8" s="5"/>
      <c r="J8" s="5"/>
      <c r="K8" s="5"/>
      <c r="L8" s="5"/>
      <c r="M8" s="5"/>
    </row>
    <row r="9" spans="1:13" s="95" customFormat="1" ht="14.25" customHeight="1">
      <c r="A9" s="1341" t="s">
        <v>1717</v>
      </c>
      <c r="B9" s="1349" t="s">
        <v>1716</v>
      </c>
      <c r="C9" s="702" t="s">
        <v>1718</v>
      </c>
      <c r="D9" s="230">
        <f>H9</f>
        <v>705.74472606000006</v>
      </c>
      <c r="E9" s="230">
        <v>631.83742751000011</v>
      </c>
      <c r="F9" s="230">
        <v>684.62454977000004</v>
      </c>
      <c r="G9" s="230">
        <v>728.38240028999996</v>
      </c>
      <c r="H9" s="230">
        <v>705.74472606000006</v>
      </c>
      <c r="I9" s="230"/>
      <c r="J9" s="230">
        <v>827.73513675999993</v>
      </c>
      <c r="K9" s="230"/>
      <c r="L9" s="230"/>
      <c r="M9" s="230"/>
    </row>
    <row r="10" spans="1:13" s="95" customFormat="1" ht="14.25" customHeight="1">
      <c r="A10" s="1341" t="s">
        <v>1729</v>
      </c>
      <c r="B10" s="1349" t="s">
        <v>1728</v>
      </c>
      <c r="C10" s="702" t="s">
        <v>1730</v>
      </c>
      <c r="D10" s="230">
        <f t="shared" ref="D10:D12" si="0">H10</f>
        <v>78.374258209999994</v>
      </c>
      <c r="E10" s="230">
        <v>66.675574439999991</v>
      </c>
      <c r="F10" s="230">
        <v>71.085610149999994</v>
      </c>
      <c r="G10" s="230">
        <v>63.45681797999999</v>
      </c>
      <c r="H10" s="230">
        <v>78.374258209999994</v>
      </c>
      <c r="I10" s="230"/>
      <c r="J10" s="230">
        <v>69.804507380000004</v>
      </c>
      <c r="K10" s="230"/>
      <c r="L10" s="230"/>
      <c r="M10" s="230"/>
    </row>
    <row r="11" spans="1:13" s="95" customFormat="1" ht="14.25" hidden="1" customHeight="1">
      <c r="A11" s="1341" t="s">
        <v>1747</v>
      </c>
      <c r="B11" s="1349" t="s">
        <v>1746</v>
      </c>
      <c r="C11" s="702" t="s">
        <v>1749</v>
      </c>
      <c r="D11" s="230" t="str">
        <f t="shared" si="0"/>
        <v>-</v>
      </c>
      <c r="E11" s="230" t="s">
        <v>11</v>
      </c>
      <c r="F11" s="230" t="s">
        <v>11</v>
      </c>
      <c r="G11" s="230" t="s">
        <v>11</v>
      </c>
      <c r="H11" s="230" t="s">
        <v>11</v>
      </c>
      <c r="I11" s="230"/>
      <c r="J11" s="230" t="s">
        <v>11</v>
      </c>
      <c r="K11" s="230"/>
      <c r="L11" s="230"/>
      <c r="M11" s="230"/>
    </row>
    <row r="12" spans="1:13" s="95" customFormat="1" ht="14.25" customHeight="1">
      <c r="A12" s="1340" t="s">
        <v>4968</v>
      </c>
      <c r="B12" s="1349" t="s">
        <v>1737</v>
      </c>
      <c r="C12" s="323" t="s">
        <v>1739</v>
      </c>
      <c r="D12" s="230">
        <f t="shared" si="0"/>
        <v>21.25</v>
      </c>
      <c r="E12" s="230">
        <v>40.606821759999995</v>
      </c>
      <c r="F12" s="230">
        <v>32.271000000000001</v>
      </c>
      <c r="G12" s="230">
        <v>28.527000000000001</v>
      </c>
      <c r="H12" s="230">
        <v>21.25</v>
      </c>
      <c r="I12" s="230"/>
      <c r="J12" s="230">
        <v>16.771000000000001</v>
      </c>
      <c r="K12" s="230"/>
      <c r="L12" s="230"/>
      <c r="M12" s="230"/>
    </row>
    <row r="13" spans="1:13" s="95" customFormat="1" ht="13.5" thickBot="1">
      <c r="A13" s="1348" t="s">
        <v>5719</v>
      </c>
      <c r="B13" s="1350" t="s">
        <v>5720</v>
      </c>
      <c r="C13" s="1351" t="s">
        <v>5721</v>
      </c>
      <c r="D13" s="1342" t="s">
        <v>11</v>
      </c>
      <c r="E13" s="1343">
        <v>0.32</v>
      </c>
      <c r="F13" s="1344">
        <v>2.4300000000000002</v>
      </c>
      <c r="G13" s="1342" t="s">
        <v>11</v>
      </c>
      <c r="H13" s="1342" t="s">
        <v>11</v>
      </c>
      <c r="I13" s="1342"/>
      <c r="J13" s="1343" t="s">
        <v>11</v>
      </c>
      <c r="K13" s="1344"/>
      <c r="L13" s="1342"/>
      <c r="M13" s="1342"/>
    </row>
    <row r="14" spans="1:13" s="95" customFormat="1" ht="2.25" customHeight="1"/>
    <row r="15" spans="1:13" s="20" customFormat="1" ht="12.75">
      <c r="A15" s="22" t="s">
        <v>3328</v>
      </c>
      <c r="B15" s="22" t="s">
        <v>3961</v>
      </c>
      <c r="C15" s="22" t="s">
        <v>5248</v>
      </c>
      <c r="D15" s="22"/>
      <c r="E15" s="22"/>
      <c r="F15" s="22"/>
      <c r="G15" s="22"/>
      <c r="H15" s="22"/>
      <c r="I15" s="22"/>
      <c r="J15" s="22"/>
      <c r="K15" s="22"/>
      <c r="L15" s="22"/>
      <c r="M15" s="22"/>
    </row>
    <row r="16" spans="1:13" s="20" customFormat="1" ht="12.75">
      <c r="A16" s="22" t="s">
        <v>5722</v>
      </c>
      <c r="B16" s="22" t="s">
        <v>5723</v>
      </c>
      <c r="C16" s="22" t="s">
        <v>5724</v>
      </c>
      <c r="D16" s="22"/>
      <c r="E16" s="22"/>
      <c r="F16" s="22"/>
      <c r="G16" s="22"/>
      <c r="H16" s="22"/>
      <c r="I16" s="22"/>
      <c r="J16" s="22"/>
      <c r="K16" s="22"/>
      <c r="L16" s="22"/>
      <c r="M16" s="22"/>
    </row>
  </sheetData>
  <mergeCells count="6">
    <mergeCell ref="J6:M6"/>
    <mergeCell ref="B6:B7"/>
    <mergeCell ref="A6:A7"/>
    <mergeCell ref="E6:H6"/>
    <mergeCell ref="D6:D7"/>
    <mergeCell ref="I6:I7"/>
  </mergeCells>
  <hyperlinks>
    <hyperlink ref="B1" location="Содержание!A1" display="вернуться на заглавную стр.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3" width="11.42578125" style="24" customWidth="1"/>
    <col min="14" max="16384" width="9.140625" style="24"/>
  </cols>
  <sheetData>
    <row r="1" spans="1:13">
      <c r="A1" s="49" t="s">
        <v>595</v>
      </c>
      <c r="B1" s="234" t="s">
        <v>211</v>
      </c>
      <c r="C1" s="49" t="s">
        <v>596</v>
      </c>
    </row>
    <row r="2" spans="1:13" ht="5.0999999999999996" customHeight="1"/>
    <row r="3" spans="1:13" s="142" customFormat="1" ht="19.5" customHeight="1">
      <c r="A3" s="141" t="s">
        <v>4023</v>
      </c>
      <c r="B3" s="141" t="s">
        <v>4024</v>
      </c>
      <c r="C3" s="141" t="s">
        <v>5257</v>
      </c>
    </row>
    <row r="4" spans="1:13" s="142" customFormat="1" ht="4.5" customHeight="1">
      <c r="A4" s="141"/>
      <c r="B4" s="141"/>
      <c r="C4" s="141"/>
    </row>
    <row r="5" spans="1:13" s="91" customFormat="1" ht="12.75" customHeight="1" thickBot="1">
      <c r="A5" s="325" t="s">
        <v>707</v>
      </c>
      <c r="B5" s="325" t="s">
        <v>707</v>
      </c>
      <c r="C5" s="325" t="s">
        <v>765</v>
      </c>
      <c r="D5" s="97"/>
      <c r="E5" s="97"/>
      <c r="F5" s="704"/>
      <c r="G5" s="97"/>
      <c r="H5" s="97"/>
      <c r="I5" s="97"/>
      <c r="J5" s="97"/>
      <c r="K5" s="704"/>
      <c r="L5" s="97"/>
      <c r="M5" s="97"/>
    </row>
    <row r="6" spans="1:13" s="157" customFormat="1" ht="17.100000000000001" customHeight="1">
      <c r="A6" s="1522"/>
      <c r="B6" s="1522"/>
      <c r="C6" s="1522"/>
      <c r="D6" s="1514">
        <v>2018</v>
      </c>
      <c r="E6" s="1516">
        <v>2018</v>
      </c>
      <c r="F6" s="1517"/>
      <c r="G6" s="1517"/>
      <c r="H6" s="1517"/>
      <c r="I6" s="1514">
        <v>2019</v>
      </c>
      <c r="J6" s="1516">
        <v>2019</v>
      </c>
      <c r="K6" s="1517"/>
      <c r="L6" s="1517"/>
      <c r="M6" s="1517"/>
    </row>
    <row r="7" spans="1:13" s="157" customFormat="1" ht="17.100000000000001" customHeight="1" thickBot="1">
      <c r="A7" s="1519"/>
      <c r="B7" s="1519"/>
      <c r="C7" s="1519"/>
      <c r="D7" s="1515"/>
      <c r="E7" s="259" t="s">
        <v>773</v>
      </c>
      <c r="F7" s="260" t="s">
        <v>774</v>
      </c>
      <c r="G7" s="260" t="s">
        <v>775</v>
      </c>
      <c r="H7" s="260" t="s">
        <v>776</v>
      </c>
      <c r="I7" s="1515"/>
      <c r="J7" s="259" t="s">
        <v>773</v>
      </c>
      <c r="K7" s="260" t="s">
        <v>774</v>
      </c>
      <c r="L7" s="260" t="s">
        <v>775</v>
      </c>
      <c r="M7" s="260" t="s">
        <v>776</v>
      </c>
    </row>
    <row r="8" spans="1:13" s="157" customFormat="1" ht="5.25" customHeight="1">
      <c r="A8" s="579"/>
      <c r="B8" s="678"/>
      <c r="C8" s="579"/>
      <c r="D8" s="308"/>
      <c r="E8" s="308"/>
      <c r="F8" s="308"/>
      <c r="G8" s="308"/>
      <c r="H8" s="308"/>
      <c r="I8" s="308"/>
      <c r="J8" s="308"/>
      <c r="K8" s="308"/>
      <c r="L8" s="308"/>
      <c r="M8" s="308"/>
    </row>
    <row r="9" spans="1:13" s="705" customFormat="1" ht="12.75" customHeight="1">
      <c r="A9" s="632" t="s">
        <v>3429</v>
      </c>
      <c r="B9" s="630" t="s">
        <v>3430</v>
      </c>
      <c r="C9" s="632" t="s">
        <v>2291</v>
      </c>
      <c r="D9" s="61"/>
      <c r="E9" s="61"/>
      <c r="F9" s="61"/>
      <c r="G9" s="61"/>
      <c r="H9" s="61"/>
      <c r="I9" s="61"/>
      <c r="J9" s="61"/>
      <c r="K9" s="61"/>
      <c r="L9" s="61"/>
      <c r="M9" s="61"/>
    </row>
    <row r="10" spans="1:13" s="95" customFormat="1" ht="12.75">
      <c r="A10" s="708" t="s">
        <v>1717</v>
      </c>
      <c r="B10" s="707" t="s">
        <v>1716</v>
      </c>
      <c r="C10" s="708" t="s">
        <v>4018</v>
      </c>
      <c r="D10" s="13">
        <f>H10</f>
        <v>18788.687735271535</v>
      </c>
      <c r="E10" s="13">
        <v>14900.547662812744</v>
      </c>
      <c r="F10" s="13">
        <v>16394.910928694906</v>
      </c>
      <c r="G10" s="13">
        <v>17680.022048332004</v>
      </c>
      <c r="H10" s="13">
        <v>18788.687735271535</v>
      </c>
      <c r="I10" s="13"/>
      <c r="J10" s="13">
        <v>19754.999640076025</v>
      </c>
      <c r="K10" s="13"/>
      <c r="L10" s="13"/>
      <c r="M10" s="13"/>
    </row>
    <row r="11" spans="1:13" s="95" customFormat="1" ht="12.75" customHeight="1">
      <c r="A11" s="708" t="s">
        <v>1729</v>
      </c>
      <c r="B11" s="707" t="s">
        <v>1728</v>
      </c>
      <c r="C11" s="708" t="s">
        <v>1730</v>
      </c>
      <c r="D11" s="13">
        <f t="shared" ref="D11:D14" si="0">H11</f>
        <v>1266.2202815000001</v>
      </c>
      <c r="E11" s="13">
        <v>1206.6453596599999</v>
      </c>
      <c r="F11" s="13">
        <v>1268.2549350000002</v>
      </c>
      <c r="G11" s="13">
        <v>1258.82733794</v>
      </c>
      <c r="H11" s="13">
        <v>1266.2202815000001</v>
      </c>
      <c r="I11" s="13"/>
      <c r="J11" s="13">
        <v>1271.1665450000003</v>
      </c>
      <c r="K11" s="13"/>
      <c r="L11" s="13"/>
      <c r="M11" s="13"/>
    </row>
    <row r="12" spans="1:13" s="705" customFormat="1" ht="12.75" hidden="1" customHeight="1">
      <c r="A12" s="708" t="s">
        <v>1747</v>
      </c>
      <c r="B12" s="707" t="s">
        <v>1746</v>
      </c>
      <c r="C12" s="708" t="s">
        <v>1749</v>
      </c>
      <c r="D12" s="13" t="str">
        <f t="shared" si="0"/>
        <v>-</v>
      </c>
      <c r="E12" s="13" t="s">
        <v>11</v>
      </c>
      <c r="F12" s="13" t="s">
        <v>11</v>
      </c>
      <c r="G12" s="13" t="s">
        <v>11</v>
      </c>
      <c r="H12" s="13" t="s">
        <v>11</v>
      </c>
      <c r="I12" s="13"/>
      <c r="J12" s="13"/>
      <c r="K12" s="13"/>
      <c r="L12" s="13"/>
      <c r="M12" s="13"/>
    </row>
    <row r="13" spans="1:13" s="705" customFormat="1" ht="12.75" customHeight="1">
      <c r="A13" s="328" t="s">
        <v>4968</v>
      </c>
      <c r="B13" s="707" t="s">
        <v>1737</v>
      </c>
      <c r="C13" s="708" t="s">
        <v>1739</v>
      </c>
      <c r="D13" s="13">
        <f t="shared" si="0"/>
        <v>477.06799999999998</v>
      </c>
      <c r="E13" s="13">
        <v>487.65502993999996</v>
      </c>
      <c r="F13" s="13">
        <v>487.53399999999999</v>
      </c>
      <c r="G13" s="13">
        <v>494.43</v>
      </c>
      <c r="H13" s="13">
        <v>477.06799999999998</v>
      </c>
      <c r="I13" s="13"/>
      <c r="J13" s="13">
        <v>487.33499999999998</v>
      </c>
      <c r="K13" s="13"/>
      <c r="L13" s="13"/>
      <c r="M13" s="13"/>
    </row>
    <row r="14" spans="1:13" s="705" customFormat="1" ht="12.75">
      <c r="A14" s="708" t="s">
        <v>3303</v>
      </c>
      <c r="B14" s="707" t="s">
        <v>3302</v>
      </c>
      <c r="C14" s="708" t="s">
        <v>3304</v>
      </c>
      <c r="D14" s="230">
        <f t="shared" si="0"/>
        <v>819.8</v>
      </c>
      <c r="E14" s="230">
        <v>370.67</v>
      </c>
      <c r="F14" s="230">
        <v>402.21</v>
      </c>
      <c r="G14" s="230">
        <v>705.99</v>
      </c>
      <c r="H14" s="230">
        <v>819.8</v>
      </c>
      <c r="I14" s="230"/>
      <c r="J14" s="230" t="s">
        <v>11</v>
      </c>
      <c r="K14" s="230"/>
      <c r="L14" s="230"/>
      <c r="M14" s="230"/>
    </row>
    <row r="15" spans="1:13" s="705" customFormat="1" ht="5.0999999999999996" customHeight="1">
      <c r="A15" s="708"/>
      <c r="B15" s="707"/>
      <c r="C15" s="708"/>
      <c r="D15" s="61"/>
      <c r="E15" s="61"/>
      <c r="F15" s="61"/>
      <c r="G15" s="61"/>
      <c r="H15" s="61"/>
      <c r="I15" s="61"/>
      <c r="J15" s="61"/>
      <c r="K15" s="61"/>
      <c r="L15" s="61"/>
      <c r="M15" s="61"/>
    </row>
    <row r="16" spans="1:13" s="705" customFormat="1" ht="12.75" customHeight="1">
      <c r="A16" s="632" t="s">
        <v>3431</v>
      </c>
      <c r="B16" s="630" t="s">
        <v>3432</v>
      </c>
      <c r="C16" s="632" t="s">
        <v>2303</v>
      </c>
      <c r="D16" s="61"/>
      <c r="E16" s="61"/>
      <c r="F16" s="61"/>
      <c r="G16" s="61"/>
      <c r="H16" s="61"/>
      <c r="I16" s="61"/>
      <c r="J16" s="61"/>
      <c r="K16" s="61"/>
      <c r="L16" s="61"/>
      <c r="M16" s="61"/>
    </row>
    <row r="17" spans="1:13" s="95" customFormat="1" ht="12.75">
      <c r="A17" s="708" t="s">
        <v>1717</v>
      </c>
      <c r="B17" s="707" t="s">
        <v>1716</v>
      </c>
      <c r="C17" s="708" t="s">
        <v>4018</v>
      </c>
      <c r="D17" s="13">
        <f t="shared" ref="D17:D21" si="1">H17</f>
        <v>8266.1671404927583</v>
      </c>
      <c r="E17" s="13">
        <v>5801.322248774115</v>
      </c>
      <c r="F17" s="13">
        <v>6899.2038071054203</v>
      </c>
      <c r="G17" s="13">
        <v>7836.0248294904322</v>
      </c>
      <c r="H17" s="13">
        <v>8266.1671404927583</v>
      </c>
      <c r="I17" s="13"/>
      <c r="J17" s="13">
        <v>8730.8036066250443</v>
      </c>
      <c r="K17" s="13"/>
      <c r="L17" s="13"/>
      <c r="M17" s="13"/>
    </row>
    <row r="18" spans="1:13" s="95" customFormat="1" ht="12.75" customHeight="1">
      <c r="A18" s="708" t="s">
        <v>1729</v>
      </c>
      <c r="B18" s="707" t="s">
        <v>1728</v>
      </c>
      <c r="C18" s="708" t="s">
        <v>1730</v>
      </c>
      <c r="D18" s="13">
        <f t="shared" si="1"/>
        <v>452.76024612999993</v>
      </c>
      <c r="E18" s="13">
        <v>470.96067013999999</v>
      </c>
      <c r="F18" s="13">
        <v>488.47735146000002</v>
      </c>
      <c r="G18" s="13">
        <v>467.45536097000007</v>
      </c>
      <c r="H18" s="13">
        <v>452.76024612999993</v>
      </c>
      <c r="I18" s="13"/>
      <c r="J18" s="13">
        <v>460.55759505999998</v>
      </c>
      <c r="K18" s="13"/>
      <c r="L18" s="13"/>
      <c r="M18" s="13"/>
    </row>
    <row r="19" spans="1:13" s="95" customFormat="1" ht="12.75" hidden="1" customHeight="1">
      <c r="A19" s="708" t="s">
        <v>1747</v>
      </c>
      <c r="B19" s="707" t="s">
        <v>1746</v>
      </c>
      <c r="C19" s="708" t="s">
        <v>1749</v>
      </c>
      <c r="D19" s="13" t="str">
        <f t="shared" si="1"/>
        <v>-</v>
      </c>
      <c r="E19" s="13" t="s">
        <v>11</v>
      </c>
      <c r="F19" s="13" t="s">
        <v>11</v>
      </c>
      <c r="G19" s="13" t="s">
        <v>11</v>
      </c>
      <c r="H19" s="13" t="s">
        <v>11</v>
      </c>
      <c r="I19" s="13"/>
      <c r="J19" s="13"/>
      <c r="K19" s="13"/>
      <c r="L19" s="13"/>
      <c r="M19" s="13"/>
    </row>
    <row r="20" spans="1:13" s="95" customFormat="1" ht="12.75" customHeight="1">
      <c r="A20" s="708" t="s">
        <v>1738</v>
      </c>
      <c r="B20" s="707" t="s">
        <v>1737</v>
      </c>
      <c r="C20" s="708" t="s">
        <v>1739</v>
      </c>
      <c r="D20" s="13">
        <f t="shared" si="1"/>
        <v>238.01</v>
      </c>
      <c r="E20" s="13">
        <v>284.66363783000003</v>
      </c>
      <c r="F20" s="13">
        <v>259.03300000000002</v>
      </c>
      <c r="G20" s="13">
        <v>258.62</v>
      </c>
      <c r="H20" s="13">
        <v>238.01</v>
      </c>
      <c r="I20" s="13"/>
      <c r="J20" s="13">
        <v>246.52</v>
      </c>
      <c r="K20" s="13"/>
      <c r="L20" s="13"/>
      <c r="M20" s="13"/>
    </row>
    <row r="21" spans="1:13" s="705" customFormat="1" ht="12.75">
      <c r="A21" s="708" t="s">
        <v>3303</v>
      </c>
      <c r="B21" s="707" t="s">
        <v>3302</v>
      </c>
      <c r="C21" s="708" t="s">
        <v>3304</v>
      </c>
      <c r="D21" s="230">
        <f t="shared" si="1"/>
        <v>206.3</v>
      </c>
      <c r="E21" s="230">
        <v>73.61</v>
      </c>
      <c r="F21" s="230">
        <v>107.26</v>
      </c>
      <c r="G21" s="230">
        <v>104.42</v>
      </c>
      <c r="H21" s="230">
        <v>206.3</v>
      </c>
      <c r="I21" s="230"/>
      <c r="J21" s="230" t="s">
        <v>11</v>
      </c>
      <c r="K21" s="230"/>
      <c r="L21" s="230"/>
      <c r="M21" s="230"/>
    </row>
    <row r="22" spans="1:13" s="95" customFormat="1" ht="5.0999999999999996" customHeight="1">
      <c r="A22" s="708"/>
      <c r="B22" s="707"/>
      <c r="C22" s="708"/>
      <c r="D22" s="61"/>
      <c r="E22" s="61"/>
      <c r="F22" s="61"/>
      <c r="G22" s="61"/>
      <c r="H22" s="61"/>
      <c r="I22" s="61"/>
      <c r="J22" s="61"/>
      <c r="K22" s="61"/>
      <c r="L22" s="61"/>
      <c r="M22" s="61"/>
    </row>
    <row r="23" spans="1:13" s="705" customFormat="1" ht="12.75" customHeight="1">
      <c r="A23" s="632" t="s">
        <v>3433</v>
      </c>
      <c r="B23" s="630" t="s">
        <v>3434</v>
      </c>
      <c r="C23" s="632" t="s">
        <v>3435</v>
      </c>
      <c r="D23" s="61"/>
      <c r="E23" s="61"/>
      <c r="F23" s="61"/>
      <c r="G23" s="61"/>
      <c r="H23" s="61"/>
      <c r="I23" s="61"/>
      <c r="J23" s="61"/>
      <c r="K23" s="61"/>
      <c r="L23" s="61"/>
      <c r="M23" s="61"/>
    </row>
    <row r="24" spans="1:13" s="95" customFormat="1" ht="12.75">
      <c r="A24" s="708" t="s">
        <v>1717</v>
      </c>
      <c r="B24" s="707" t="s">
        <v>1716</v>
      </c>
      <c r="C24" s="708" t="s">
        <v>4018</v>
      </c>
      <c r="D24" s="13">
        <f t="shared" ref="D24:D28" si="2">H24</f>
        <v>3690.5311768200008</v>
      </c>
      <c r="E24" s="13">
        <v>3633.3097302200003</v>
      </c>
      <c r="F24" s="13">
        <v>3655.5407105500003</v>
      </c>
      <c r="G24" s="13">
        <v>3575.9287882200006</v>
      </c>
      <c r="H24" s="13">
        <v>3690.5311768200008</v>
      </c>
      <c r="I24" s="13"/>
      <c r="J24" s="13">
        <v>3710.1981935400004</v>
      </c>
      <c r="K24" s="13"/>
      <c r="L24" s="13"/>
      <c r="M24" s="13"/>
    </row>
    <row r="25" spans="1:13" s="95" customFormat="1" ht="12.75" customHeight="1">
      <c r="A25" s="708" t="s">
        <v>1729</v>
      </c>
      <c r="B25" s="707" t="s">
        <v>1728</v>
      </c>
      <c r="C25" s="708" t="s">
        <v>1730</v>
      </c>
      <c r="D25" s="13">
        <f t="shared" si="2"/>
        <v>149.11432631</v>
      </c>
      <c r="E25" s="13">
        <v>147.58521269999997</v>
      </c>
      <c r="F25" s="13">
        <v>150.22480531999997</v>
      </c>
      <c r="G25" s="13">
        <v>147.82873936000001</v>
      </c>
      <c r="H25" s="13">
        <v>149.11432631</v>
      </c>
      <c r="I25" s="13"/>
      <c r="J25" s="13">
        <v>160.95246316999999</v>
      </c>
      <c r="K25" s="13"/>
      <c r="L25" s="13"/>
      <c r="M25" s="13"/>
    </row>
    <row r="26" spans="1:13" s="95" customFormat="1" ht="12.75" hidden="1" customHeight="1">
      <c r="A26" s="708" t="s">
        <v>1747</v>
      </c>
      <c r="B26" s="707" t="s">
        <v>1746</v>
      </c>
      <c r="C26" s="708" t="s">
        <v>1749</v>
      </c>
      <c r="D26" s="13" t="str">
        <f t="shared" si="2"/>
        <v>-</v>
      </c>
      <c r="E26" s="13" t="s">
        <v>11</v>
      </c>
      <c r="F26" s="13" t="s">
        <v>11</v>
      </c>
      <c r="G26" s="13" t="s">
        <v>11</v>
      </c>
      <c r="H26" s="13" t="s">
        <v>11</v>
      </c>
      <c r="I26" s="13"/>
      <c r="J26" s="13"/>
      <c r="K26" s="13"/>
      <c r="L26" s="13"/>
      <c r="M26" s="13"/>
    </row>
    <row r="27" spans="1:13" s="95" customFormat="1" ht="12.75" customHeight="1">
      <c r="A27" s="328" t="s">
        <v>4968</v>
      </c>
      <c r="B27" s="707" t="s">
        <v>1737</v>
      </c>
      <c r="C27" s="708" t="s">
        <v>1739</v>
      </c>
      <c r="D27" s="13">
        <f t="shared" si="2"/>
        <v>201.208</v>
      </c>
      <c r="E27" s="13">
        <v>155.16295404000002</v>
      </c>
      <c r="F27" s="13">
        <v>201.208</v>
      </c>
      <c r="G27" s="13">
        <v>201.208</v>
      </c>
      <c r="H27" s="13">
        <v>201.208</v>
      </c>
      <c r="I27" s="13"/>
      <c r="J27" s="13">
        <v>201.208</v>
      </c>
      <c r="K27" s="13"/>
      <c r="L27" s="13"/>
      <c r="M27" s="13"/>
    </row>
    <row r="28" spans="1:13" s="705" customFormat="1" ht="12.75">
      <c r="A28" s="708" t="s">
        <v>3303</v>
      </c>
      <c r="B28" s="707" t="s">
        <v>3302</v>
      </c>
      <c r="C28" s="708" t="s">
        <v>3304</v>
      </c>
      <c r="D28" s="230">
        <f t="shared" si="2"/>
        <v>582</v>
      </c>
      <c r="E28" s="230">
        <v>282</v>
      </c>
      <c r="F28" s="230">
        <v>282</v>
      </c>
      <c r="G28" s="230">
        <v>582</v>
      </c>
      <c r="H28" s="230">
        <v>582</v>
      </c>
      <c r="I28" s="230"/>
      <c r="J28" s="230" t="s">
        <v>11</v>
      </c>
      <c r="K28" s="230"/>
      <c r="L28" s="230"/>
      <c r="M28" s="230"/>
    </row>
    <row r="29" spans="1:13" s="95" customFormat="1" ht="5.0999999999999996" customHeight="1">
      <c r="A29" s="708"/>
      <c r="B29" s="707"/>
      <c r="C29" s="708"/>
      <c r="D29" s="61"/>
      <c r="E29" s="61"/>
      <c r="F29" s="61"/>
      <c r="G29" s="61"/>
      <c r="H29" s="61"/>
      <c r="I29" s="61"/>
      <c r="J29" s="61"/>
      <c r="K29" s="61"/>
      <c r="L29" s="61"/>
      <c r="M29" s="61"/>
    </row>
    <row r="30" spans="1:13" s="228" customFormat="1" ht="12.75">
      <c r="A30" s="632" t="s">
        <v>3436</v>
      </c>
      <c r="B30" s="630" t="s">
        <v>3437</v>
      </c>
      <c r="C30" s="632" t="s">
        <v>3438</v>
      </c>
      <c r="D30" s="61"/>
      <c r="E30" s="61"/>
      <c r="F30" s="61"/>
      <c r="G30" s="61"/>
      <c r="H30" s="61"/>
      <c r="I30" s="61"/>
      <c r="J30" s="61"/>
      <c r="K30" s="61"/>
      <c r="L30" s="61"/>
      <c r="M30" s="61"/>
    </row>
    <row r="31" spans="1:13" s="95" customFormat="1" ht="12.75">
      <c r="A31" s="708" t="s">
        <v>1717</v>
      </c>
      <c r="B31" s="707" t="s">
        <v>1716</v>
      </c>
      <c r="C31" s="708" t="s">
        <v>4018</v>
      </c>
      <c r="D31" s="13">
        <f t="shared" ref="D31:D35" si="3">H31</f>
        <v>6027.2012970168234</v>
      </c>
      <c r="E31" s="13">
        <v>4792.6936540314646</v>
      </c>
      <c r="F31" s="13">
        <v>5121.9104259805072</v>
      </c>
      <c r="G31" s="13">
        <v>5492.2514836199671</v>
      </c>
      <c r="H31" s="13">
        <v>6027.2012970168234</v>
      </c>
      <c r="I31" s="13"/>
      <c r="J31" s="13">
        <v>6406.8335368688377</v>
      </c>
      <c r="K31" s="13"/>
      <c r="L31" s="13"/>
      <c r="M31" s="13"/>
    </row>
    <row r="32" spans="1:13" s="95" customFormat="1" ht="12.75" customHeight="1">
      <c r="A32" s="708" t="s">
        <v>1729</v>
      </c>
      <c r="B32" s="707" t="s">
        <v>1728</v>
      </c>
      <c r="C32" s="708" t="s">
        <v>1730</v>
      </c>
      <c r="D32" s="13">
        <f t="shared" si="3"/>
        <v>89.528312329999991</v>
      </c>
      <c r="E32" s="13">
        <v>17.065656290000003</v>
      </c>
      <c r="F32" s="13">
        <v>50.035077989999998</v>
      </c>
      <c r="G32" s="13">
        <v>70.667883900000007</v>
      </c>
      <c r="H32" s="13">
        <v>89.528312329999991</v>
      </c>
      <c r="I32" s="13"/>
      <c r="J32" s="13">
        <v>5.4434232299999987</v>
      </c>
      <c r="K32" s="13"/>
      <c r="L32" s="13"/>
      <c r="M32" s="13"/>
    </row>
    <row r="33" spans="1:13" s="95" customFormat="1" ht="12.75" hidden="1" customHeight="1">
      <c r="A33" s="708" t="s">
        <v>1747</v>
      </c>
      <c r="B33" s="707" t="s">
        <v>1746</v>
      </c>
      <c r="C33" s="708" t="s">
        <v>1749</v>
      </c>
      <c r="D33" s="13" t="str">
        <f t="shared" si="3"/>
        <v>-</v>
      </c>
      <c r="E33" s="13" t="s">
        <v>11</v>
      </c>
      <c r="F33" s="13" t="s">
        <v>11</v>
      </c>
      <c r="G33" s="13" t="s">
        <v>11</v>
      </c>
      <c r="H33" s="13" t="s">
        <v>11</v>
      </c>
      <c r="I33" s="13"/>
      <c r="J33" s="13"/>
      <c r="K33" s="13"/>
      <c r="L33" s="13"/>
      <c r="M33" s="13"/>
    </row>
    <row r="34" spans="1:13" s="95" customFormat="1" ht="12.75" customHeight="1">
      <c r="A34" s="328" t="s">
        <v>4968</v>
      </c>
      <c r="B34" s="707" t="s">
        <v>1737</v>
      </c>
      <c r="C34" s="708" t="s">
        <v>1739</v>
      </c>
      <c r="D34" s="13">
        <f t="shared" si="3"/>
        <v>29.372</v>
      </c>
      <c r="E34" s="13">
        <v>39.703097</v>
      </c>
      <c r="F34" s="13">
        <v>18.655999999999999</v>
      </c>
      <c r="G34" s="13">
        <v>25.431000000000001</v>
      </c>
      <c r="H34" s="13">
        <v>29.372</v>
      </c>
      <c r="I34" s="13"/>
      <c r="J34" s="13">
        <v>30.748999999999999</v>
      </c>
      <c r="K34" s="13"/>
      <c r="L34" s="13"/>
      <c r="M34" s="13"/>
    </row>
    <row r="35" spans="1:13" s="95" customFormat="1" ht="12.75" customHeight="1" thickBot="1">
      <c r="A35" s="710" t="s">
        <v>3303</v>
      </c>
      <c r="B35" s="709" t="s">
        <v>3302</v>
      </c>
      <c r="C35" s="710" t="s">
        <v>3304</v>
      </c>
      <c r="D35" s="146">
        <f t="shared" si="3"/>
        <v>31.51</v>
      </c>
      <c r="E35" s="146">
        <v>15.06</v>
      </c>
      <c r="F35" s="146">
        <v>12.95</v>
      </c>
      <c r="G35" s="146">
        <v>19.57</v>
      </c>
      <c r="H35" s="146">
        <v>31.51</v>
      </c>
      <c r="I35" s="146"/>
      <c r="J35" s="146" t="s">
        <v>11</v>
      </c>
      <c r="K35" s="146"/>
      <c r="L35" s="146"/>
      <c r="M35" s="146"/>
    </row>
    <row r="36" spans="1:13" s="20" customFormat="1" ht="5.0999999999999996" customHeight="1">
      <c r="A36" s="706"/>
      <c r="B36" s="706"/>
      <c r="C36" s="706"/>
      <c r="D36" s="501"/>
      <c r="E36" s="501"/>
      <c r="F36" s="501"/>
      <c r="G36" s="501"/>
      <c r="H36" s="501"/>
      <c r="I36" s="501"/>
      <c r="J36" s="501"/>
      <c r="K36" s="501"/>
      <c r="L36" s="501"/>
      <c r="M36" s="501"/>
    </row>
    <row r="37" spans="1:13" s="22" customFormat="1" ht="12.75" customHeight="1">
      <c r="A37" s="22" t="s">
        <v>3328</v>
      </c>
      <c r="B37" s="22" t="s">
        <v>3961</v>
      </c>
      <c r="C37" s="22" t="s">
        <v>5248</v>
      </c>
    </row>
  </sheetData>
  <mergeCells count="7">
    <mergeCell ref="I6:I7"/>
    <mergeCell ref="J6:M6"/>
    <mergeCell ref="B6:B7"/>
    <mergeCell ref="A6:A7"/>
    <mergeCell ref="C6:C7"/>
    <mergeCell ref="D6:D7"/>
    <mergeCell ref="E6:H6"/>
  </mergeCells>
  <hyperlinks>
    <hyperlink ref="B1" location="Содержание!A1" display="вернуться на заглавную стр.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35" customWidth="1"/>
    <col min="4" max="13" width="11.42578125" style="235" customWidth="1"/>
    <col min="14" max="16384" width="9.140625" style="235"/>
  </cols>
  <sheetData>
    <row r="1" spans="1:13">
      <c r="A1" s="49" t="s">
        <v>595</v>
      </c>
      <c r="B1" s="234" t="s">
        <v>211</v>
      </c>
      <c r="C1" s="49" t="s">
        <v>596</v>
      </c>
    </row>
    <row r="2" spans="1:13" ht="5.0999999999999996" customHeight="1"/>
    <row r="3" spans="1:13" s="142" customFormat="1" ht="19.5" customHeight="1">
      <c r="A3" s="26" t="s">
        <v>5249</v>
      </c>
      <c r="B3" s="26" t="s">
        <v>5251</v>
      </c>
      <c r="C3" s="35" t="s">
        <v>5250</v>
      </c>
      <c r="D3" s="37"/>
      <c r="E3" s="37"/>
      <c r="F3" s="37"/>
      <c r="G3" s="37"/>
      <c r="I3" s="37"/>
      <c r="J3" s="37"/>
      <c r="K3" s="37"/>
      <c r="L3" s="37"/>
    </row>
    <row r="4" spans="1:13" s="142" customFormat="1" ht="6" customHeight="1">
      <c r="A4" s="26"/>
      <c r="B4" s="26"/>
      <c r="C4" s="35"/>
      <c r="D4" s="37"/>
      <c r="E4" s="37"/>
      <c r="F4" s="37"/>
      <c r="G4" s="37"/>
      <c r="I4" s="37"/>
      <c r="J4" s="37"/>
      <c r="K4" s="37"/>
      <c r="L4" s="37"/>
    </row>
    <row r="5" spans="1:13" s="91" customFormat="1" ht="12.75" customHeight="1" thickBot="1">
      <c r="A5" s="325" t="s">
        <v>707</v>
      </c>
      <c r="B5" s="325" t="s">
        <v>707</v>
      </c>
      <c r="C5" s="325" t="s">
        <v>765</v>
      </c>
      <c r="D5" s="97"/>
      <c r="E5" s="97"/>
      <c r="F5" s="97"/>
      <c r="G5" s="97"/>
      <c r="H5" s="97"/>
      <c r="I5" s="97"/>
      <c r="J5" s="97"/>
      <c r="K5" s="97"/>
      <c r="L5" s="97"/>
      <c r="M5" s="97"/>
    </row>
    <row r="6" spans="1:13" s="157" customFormat="1" ht="17.100000000000001" customHeight="1">
      <c r="A6" s="1518"/>
      <c r="B6" s="1518"/>
      <c r="C6" s="718"/>
      <c r="D6" s="1514">
        <v>2018</v>
      </c>
      <c r="E6" s="1516">
        <v>2018</v>
      </c>
      <c r="F6" s="1517"/>
      <c r="G6" s="1517"/>
      <c r="H6" s="1517"/>
      <c r="I6" s="1514">
        <v>2019</v>
      </c>
      <c r="J6" s="1516">
        <v>2019</v>
      </c>
      <c r="K6" s="1517"/>
      <c r="L6" s="1517"/>
      <c r="M6" s="1517"/>
    </row>
    <row r="7" spans="1:13" s="157" customFormat="1" ht="17.100000000000001" customHeight="1" thickBot="1">
      <c r="A7" s="1519"/>
      <c r="B7" s="1519"/>
      <c r="C7" s="719"/>
      <c r="D7" s="1515"/>
      <c r="E7" s="259" t="s">
        <v>773</v>
      </c>
      <c r="F7" s="260" t="s">
        <v>774</v>
      </c>
      <c r="G7" s="260" t="s">
        <v>775</v>
      </c>
      <c r="H7" s="260" t="s">
        <v>776</v>
      </c>
      <c r="I7" s="1515"/>
      <c r="J7" s="259" t="s">
        <v>773</v>
      </c>
      <c r="K7" s="260" t="s">
        <v>774</v>
      </c>
      <c r="L7" s="260" t="s">
        <v>775</v>
      </c>
      <c r="M7" s="260" t="s">
        <v>776</v>
      </c>
    </row>
    <row r="8" spans="1:13" s="91" customFormat="1" ht="5.0999999999999996" customHeight="1">
      <c r="A8" s="670"/>
      <c r="B8" s="711"/>
      <c r="C8" s="694"/>
      <c r="D8" s="5"/>
      <c r="E8" s="5"/>
      <c r="F8" s="5"/>
      <c r="G8" s="5"/>
      <c r="H8" s="5"/>
      <c r="I8" s="5"/>
      <c r="J8" s="5"/>
      <c r="K8" s="5"/>
      <c r="L8" s="5"/>
      <c r="M8" s="5"/>
    </row>
    <row r="9" spans="1:13" s="91" customFormat="1" ht="12.75">
      <c r="A9" s="630" t="s">
        <v>955</v>
      </c>
      <c r="B9" s="630" t="s">
        <v>203</v>
      </c>
      <c r="C9" s="632" t="s">
        <v>975</v>
      </c>
      <c r="D9" s="61">
        <f>H9</f>
        <v>17378.742212227331</v>
      </c>
      <c r="E9" s="61">
        <f>E11+E25+E48+E60</f>
        <v>13678.880812534417</v>
      </c>
      <c r="F9" s="61">
        <v>15226.010232629355</v>
      </c>
      <c r="G9" s="61">
        <v>16523.019157421324</v>
      </c>
      <c r="H9" s="61">
        <v>17378.742212227331</v>
      </c>
      <c r="I9" s="61"/>
      <c r="J9" s="61">
        <v>18045.845534697695</v>
      </c>
      <c r="K9" s="61"/>
      <c r="L9" s="61"/>
      <c r="M9" s="61"/>
    </row>
    <row r="10" spans="1:13" s="91" customFormat="1" ht="12.75">
      <c r="A10" s="712" t="s">
        <v>1752</v>
      </c>
      <c r="B10" s="712" t="s">
        <v>1751</v>
      </c>
      <c r="C10" s="516" t="s">
        <v>1753</v>
      </c>
      <c r="D10" s="12"/>
      <c r="E10" s="12"/>
      <c r="F10" s="12"/>
      <c r="G10" s="12"/>
      <c r="H10" s="12"/>
      <c r="I10" s="12"/>
      <c r="J10" s="12"/>
      <c r="K10" s="12"/>
      <c r="L10" s="12"/>
      <c r="M10" s="12"/>
    </row>
    <row r="11" spans="1:13" s="91" customFormat="1" ht="25.5">
      <c r="A11" s="549" t="s">
        <v>4025</v>
      </c>
      <c r="B11" s="549" t="s">
        <v>4026</v>
      </c>
      <c r="C11" s="549" t="s">
        <v>5246</v>
      </c>
      <c r="D11" s="61">
        <f>H11</f>
        <v>15965.353473257332</v>
      </c>
      <c r="E11" s="61">
        <f>SUM(E13:E23)</f>
        <v>12264.456885315061</v>
      </c>
      <c r="F11" s="61">
        <v>13770.015665599356</v>
      </c>
      <c r="G11" s="61">
        <v>15083.174713991968</v>
      </c>
      <c r="H11" s="61">
        <v>15965.353473257332</v>
      </c>
      <c r="I11" s="61"/>
      <c r="J11" s="61">
        <v>16638.539502587693</v>
      </c>
      <c r="K11" s="61"/>
      <c r="L11" s="61"/>
      <c r="M11" s="61"/>
    </row>
    <row r="12" spans="1:13" s="91" customFormat="1" ht="12.75">
      <c r="A12" s="679" t="s">
        <v>723</v>
      </c>
      <c r="B12" s="679" t="s">
        <v>1754</v>
      </c>
      <c r="C12" s="695" t="s">
        <v>1755</v>
      </c>
      <c r="D12" s="13"/>
      <c r="E12" s="13"/>
      <c r="F12" s="13"/>
      <c r="G12" s="13"/>
      <c r="H12" s="13"/>
      <c r="I12" s="13"/>
      <c r="J12" s="13"/>
      <c r="K12" s="13"/>
      <c r="L12" s="13"/>
      <c r="M12" s="13"/>
    </row>
    <row r="13" spans="1:13" s="91" customFormat="1" ht="12.75">
      <c r="A13" s="572" t="s">
        <v>976</v>
      </c>
      <c r="B13" s="572" t="s">
        <v>204</v>
      </c>
      <c r="C13" s="580" t="s">
        <v>977</v>
      </c>
      <c r="D13" s="13">
        <f t="shared" ref="D13:D23" si="0">H13</f>
        <v>184.08802937999999</v>
      </c>
      <c r="E13" s="13">
        <v>154.87086217620003</v>
      </c>
      <c r="F13" s="13">
        <v>173.31038923999998</v>
      </c>
      <c r="G13" s="13">
        <v>181.14906399</v>
      </c>
      <c r="H13" s="13">
        <v>184.08802937999999</v>
      </c>
      <c r="I13" s="13"/>
      <c r="J13" s="13">
        <v>180.14236208</v>
      </c>
      <c r="K13" s="13"/>
      <c r="L13" s="13"/>
      <c r="M13" s="13"/>
    </row>
    <row r="14" spans="1:13" s="91" customFormat="1" ht="12.75">
      <c r="A14" s="714" t="s">
        <v>978</v>
      </c>
      <c r="B14" s="714" t="s">
        <v>125</v>
      </c>
      <c r="C14" s="723" t="s">
        <v>939</v>
      </c>
      <c r="D14" s="13">
        <f t="shared" si="0"/>
        <v>4519.8618042503313</v>
      </c>
      <c r="E14" s="13">
        <v>3451.8629164372601</v>
      </c>
      <c r="F14" s="13">
        <v>4046.3819108464058</v>
      </c>
      <c r="G14" s="13">
        <v>4336.3994402123008</v>
      </c>
      <c r="H14" s="13">
        <v>4519.8618042503313</v>
      </c>
      <c r="I14" s="13"/>
      <c r="J14" s="13">
        <v>5047.300864181565</v>
      </c>
      <c r="K14" s="13"/>
      <c r="L14" s="13"/>
      <c r="M14" s="13"/>
    </row>
    <row r="15" spans="1:13" s="91" customFormat="1" ht="12.75">
      <c r="A15" s="572" t="s">
        <v>4909</v>
      </c>
      <c r="B15" s="572" t="s">
        <v>4909</v>
      </c>
      <c r="C15" s="580" t="s">
        <v>4911</v>
      </c>
      <c r="D15" s="13">
        <f t="shared" si="0"/>
        <v>196.72725201</v>
      </c>
      <c r="E15" s="13">
        <v>154.85874000000001</v>
      </c>
      <c r="F15" s="13">
        <v>182.88175729000002</v>
      </c>
      <c r="G15" s="13">
        <v>175.98667757000001</v>
      </c>
      <c r="H15" s="13">
        <v>196.72725201</v>
      </c>
      <c r="I15" s="13"/>
      <c r="J15" s="13">
        <v>227.00671666000002</v>
      </c>
      <c r="K15" s="13"/>
      <c r="L15" s="13"/>
      <c r="M15" s="13"/>
    </row>
    <row r="16" spans="1:13" s="91" customFormat="1" ht="12.75">
      <c r="A16" s="572" t="s">
        <v>4910</v>
      </c>
      <c r="B16" s="572" t="s">
        <v>103</v>
      </c>
      <c r="C16" s="580" t="s">
        <v>2231</v>
      </c>
      <c r="D16" s="13">
        <f t="shared" si="0"/>
        <v>1.5566790000000004</v>
      </c>
      <c r="E16" s="13">
        <v>1.26024</v>
      </c>
      <c r="F16" s="13">
        <v>2.0110939999999999</v>
      </c>
      <c r="G16" s="13">
        <v>1.7344680000000001</v>
      </c>
      <c r="H16" s="13">
        <v>1.5566790000000004</v>
      </c>
      <c r="I16" s="13"/>
      <c r="J16" s="13">
        <v>1.5618749999999999</v>
      </c>
      <c r="K16" s="13"/>
      <c r="L16" s="13"/>
      <c r="M16" s="13"/>
    </row>
    <row r="17" spans="1:13" s="91" customFormat="1" ht="12.75">
      <c r="A17" s="572" t="s">
        <v>980</v>
      </c>
      <c r="B17" s="572" t="s">
        <v>1756</v>
      </c>
      <c r="C17" s="580" t="s">
        <v>1757</v>
      </c>
      <c r="D17" s="13">
        <f t="shared" si="0"/>
        <v>2101.5470524865868</v>
      </c>
      <c r="E17" s="13">
        <v>1818.6364561441528</v>
      </c>
      <c r="F17" s="13">
        <v>1933.0383825594997</v>
      </c>
      <c r="G17" s="13">
        <v>1986.3821925700536</v>
      </c>
      <c r="H17" s="13">
        <v>2101.5470524865868</v>
      </c>
      <c r="I17" s="13"/>
      <c r="J17" s="13">
        <v>2204.6604864108458</v>
      </c>
      <c r="K17" s="13"/>
      <c r="L17" s="13"/>
      <c r="M17" s="13"/>
    </row>
    <row r="18" spans="1:13" s="91" customFormat="1" ht="25.5">
      <c r="A18" s="572" t="s">
        <v>982</v>
      </c>
      <c r="B18" s="572" t="s">
        <v>206</v>
      </c>
      <c r="C18" s="580" t="s">
        <v>983</v>
      </c>
      <c r="D18" s="13">
        <f t="shared" si="0"/>
        <v>11.742473599999999</v>
      </c>
      <c r="E18" s="13">
        <v>53.047820999999999</v>
      </c>
      <c r="F18" s="13">
        <v>6.5101360000000001</v>
      </c>
      <c r="G18" s="13">
        <v>10.507810660000001</v>
      </c>
      <c r="H18" s="13">
        <v>11.742473599999999</v>
      </c>
      <c r="I18" s="13"/>
      <c r="J18" s="13">
        <v>12.78698106</v>
      </c>
      <c r="K18" s="13"/>
      <c r="L18" s="13"/>
      <c r="M18" s="13"/>
    </row>
    <row r="19" spans="1:13" s="91" customFormat="1" ht="12.75">
      <c r="A19" s="572" t="s">
        <v>1759</v>
      </c>
      <c r="B19" s="572" t="s">
        <v>1758</v>
      </c>
      <c r="C19" s="580" t="s">
        <v>1760</v>
      </c>
      <c r="D19" s="13">
        <f t="shared" si="0"/>
        <v>1273.6185425041529</v>
      </c>
      <c r="E19" s="13">
        <v>971.89326861907341</v>
      </c>
      <c r="F19" s="13">
        <v>1152.8924030300684</v>
      </c>
      <c r="G19" s="13">
        <v>1374.4435369864921</v>
      </c>
      <c r="H19" s="13">
        <v>1273.6185425041529</v>
      </c>
      <c r="I19" s="13"/>
      <c r="J19" s="13">
        <v>1219.4854004369486</v>
      </c>
      <c r="K19" s="13"/>
      <c r="L19" s="13"/>
      <c r="M19" s="13"/>
    </row>
    <row r="20" spans="1:13" s="91" customFormat="1" ht="12.75">
      <c r="A20" s="653" t="s">
        <v>988</v>
      </c>
      <c r="B20" s="653" t="s">
        <v>208</v>
      </c>
      <c r="C20" s="724" t="s">
        <v>989</v>
      </c>
      <c r="D20" s="13">
        <f t="shared" si="0"/>
        <v>3880.2424927262591</v>
      </c>
      <c r="E20" s="13">
        <v>3153.3608921766731</v>
      </c>
      <c r="F20" s="13">
        <v>3439.7223727233813</v>
      </c>
      <c r="G20" s="13">
        <v>3577.2623392131236</v>
      </c>
      <c r="H20" s="13">
        <v>3880.2424927262591</v>
      </c>
      <c r="I20" s="13"/>
      <c r="J20" s="13">
        <v>3926.1540441283341</v>
      </c>
      <c r="K20" s="13"/>
      <c r="L20" s="13"/>
      <c r="M20" s="13"/>
    </row>
    <row r="21" spans="1:13" s="91" customFormat="1" ht="12.75">
      <c r="A21" s="653" t="s">
        <v>1761</v>
      </c>
      <c r="B21" s="724" t="s">
        <v>409</v>
      </c>
      <c r="C21" s="1258" t="s">
        <v>1762</v>
      </c>
      <c r="D21" s="13">
        <f t="shared" si="0"/>
        <v>3020.2202808799998</v>
      </c>
      <c r="E21" s="13">
        <v>1614.2326987617002</v>
      </c>
      <c r="F21" s="13">
        <v>2220.9493570299996</v>
      </c>
      <c r="G21" s="13">
        <v>2734.0039257200001</v>
      </c>
      <c r="H21" s="13">
        <v>3020.2202808799998</v>
      </c>
      <c r="I21" s="13"/>
      <c r="J21" s="13">
        <v>3074.4634357999998</v>
      </c>
      <c r="K21" s="13"/>
      <c r="L21" s="13"/>
      <c r="M21" s="13"/>
    </row>
    <row r="22" spans="1:13" s="91" customFormat="1" ht="25.5">
      <c r="A22" s="580" t="s">
        <v>4957</v>
      </c>
      <c r="B22" s="580" t="s">
        <v>4956</v>
      </c>
      <c r="C22" s="580" t="s">
        <v>4972</v>
      </c>
      <c r="D22" s="13">
        <f t="shared" si="0"/>
        <v>703.43796699999996</v>
      </c>
      <c r="E22" s="13">
        <v>441.07226000000003</v>
      </c>
      <c r="F22" s="13">
        <v>566.3947270000001</v>
      </c>
      <c r="G22" s="13">
        <v>657.20197699999994</v>
      </c>
      <c r="H22" s="13">
        <v>703.43796699999996</v>
      </c>
      <c r="I22" s="13"/>
      <c r="J22" s="13">
        <v>683.39886799999999</v>
      </c>
      <c r="K22" s="13"/>
      <c r="L22" s="13"/>
      <c r="M22" s="13"/>
    </row>
    <row r="23" spans="1:13" s="91" customFormat="1" ht="12.75">
      <c r="A23" s="653" t="s">
        <v>990</v>
      </c>
      <c r="B23" s="724" t="s">
        <v>209</v>
      </c>
      <c r="C23" s="1258" t="s">
        <v>897</v>
      </c>
      <c r="D23" s="13">
        <f t="shared" si="0"/>
        <v>72.310899419999998</v>
      </c>
      <c r="E23" s="13">
        <v>449.36072999999999</v>
      </c>
      <c r="F23" s="13">
        <v>45.923135880000004</v>
      </c>
      <c r="G23" s="13">
        <v>48.103282070000006</v>
      </c>
      <c r="H23" s="13">
        <v>72.310899419999998</v>
      </c>
      <c r="I23" s="13"/>
      <c r="J23" s="13">
        <v>61.578468829999998</v>
      </c>
      <c r="K23" s="13"/>
      <c r="L23" s="13"/>
      <c r="M23" s="13"/>
    </row>
    <row r="24" spans="1:13" s="91" customFormat="1" ht="5.0999999999999996" customHeight="1">
      <c r="A24" s="716"/>
      <c r="B24" s="716"/>
      <c r="C24" s="720"/>
      <c r="D24" s="12"/>
      <c r="E24" s="12"/>
      <c r="F24" s="12"/>
      <c r="G24" s="12"/>
      <c r="H24" s="12"/>
      <c r="I24" s="12"/>
      <c r="J24" s="12"/>
      <c r="K24" s="12"/>
      <c r="L24" s="12"/>
      <c r="M24" s="12"/>
    </row>
    <row r="25" spans="1:13" s="91" customFormat="1" ht="12.75">
      <c r="A25" s="713" t="s">
        <v>1764</v>
      </c>
      <c r="B25" s="713" t="s">
        <v>1763</v>
      </c>
      <c r="C25" s="1277" t="s">
        <v>5271</v>
      </c>
      <c r="D25" s="700">
        <f>H25</f>
        <v>1000.3324937000002</v>
      </c>
      <c r="E25" s="700">
        <f>SUM(E27:E35)</f>
        <v>984.87088913999992</v>
      </c>
      <c r="F25" s="700">
        <v>1010.14731192</v>
      </c>
      <c r="G25" s="700">
        <v>1002.7703358</v>
      </c>
      <c r="H25" s="700">
        <v>1000.3324937000002</v>
      </c>
      <c r="I25" s="700"/>
      <c r="J25" s="700">
        <v>993.8170321099999</v>
      </c>
      <c r="K25" s="700"/>
      <c r="L25" s="700"/>
      <c r="M25" s="700"/>
    </row>
    <row r="26" spans="1:13" s="91" customFormat="1" ht="12.75">
      <c r="A26" s="679" t="s">
        <v>723</v>
      </c>
      <c r="B26" s="679" t="s">
        <v>1754</v>
      </c>
      <c r="C26" s="695" t="s">
        <v>1755</v>
      </c>
      <c r="D26" s="13"/>
      <c r="E26" s="13"/>
      <c r="F26" s="13"/>
      <c r="G26" s="13"/>
      <c r="H26" s="13"/>
      <c r="I26" s="13"/>
      <c r="J26" s="13"/>
      <c r="K26" s="13"/>
      <c r="L26" s="13"/>
      <c r="M26" s="13"/>
    </row>
    <row r="27" spans="1:13" s="91" customFormat="1" ht="12.75">
      <c r="A27" s="572" t="s">
        <v>976</v>
      </c>
      <c r="B27" s="572" t="s">
        <v>204</v>
      </c>
      <c r="C27" s="580" t="s">
        <v>977</v>
      </c>
      <c r="D27" s="318">
        <f t="shared" ref="D27:D58" si="1">H27</f>
        <v>8.2429156199999998</v>
      </c>
      <c r="E27" s="318">
        <v>5.8267036299999999</v>
      </c>
      <c r="F27" s="318">
        <v>5.4350848100000002</v>
      </c>
      <c r="G27" s="318">
        <v>6.7403184099999995</v>
      </c>
      <c r="H27" s="318">
        <v>8.2429156199999998</v>
      </c>
      <c r="I27" s="318"/>
      <c r="J27" s="318">
        <v>7.68743</v>
      </c>
      <c r="K27" s="318"/>
      <c r="L27" s="318"/>
      <c r="M27" s="318"/>
    </row>
    <row r="28" spans="1:13" s="91" customFormat="1" ht="12.75">
      <c r="A28" s="714" t="s">
        <v>978</v>
      </c>
      <c r="B28" s="714" t="s">
        <v>125</v>
      </c>
      <c r="C28" s="723" t="s">
        <v>939</v>
      </c>
      <c r="D28" s="318">
        <f t="shared" si="1"/>
        <v>356.68545095999991</v>
      </c>
      <c r="E28" s="318">
        <v>389.46954562999997</v>
      </c>
      <c r="F28" s="318">
        <v>393.22013690000006</v>
      </c>
      <c r="G28" s="318">
        <v>381.93522108999997</v>
      </c>
      <c r="H28" s="318">
        <v>356.68545095999991</v>
      </c>
      <c r="I28" s="318"/>
      <c r="J28" s="318">
        <v>336.60325599999993</v>
      </c>
      <c r="K28" s="318"/>
      <c r="L28" s="318"/>
      <c r="M28" s="318"/>
    </row>
    <row r="29" spans="1:13" s="91" customFormat="1" ht="12.75">
      <c r="A29" s="572" t="s">
        <v>979</v>
      </c>
      <c r="B29" s="572" t="s">
        <v>43</v>
      </c>
      <c r="C29" s="580" t="s">
        <v>896</v>
      </c>
      <c r="D29" s="318">
        <f t="shared" si="1"/>
        <v>10.54815</v>
      </c>
      <c r="E29" s="318">
        <v>8.5057500000000008</v>
      </c>
      <c r="F29" s="318">
        <v>9.6450800000000001</v>
      </c>
      <c r="G29" s="318">
        <v>10.579540000000001</v>
      </c>
      <c r="H29" s="318">
        <v>10.54815</v>
      </c>
      <c r="I29" s="318"/>
      <c r="J29" s="318">
        <v>12.87599</v>
      </c>
      <c r="K29" s="318"/>
      <c r="L29" s="318"/>
      <c r="M29" s="318"/>
    </row>
    <row r="30" spans="1:13" s="91" customFormat="1" ht="12.75">
      <c r="A30" s="572" t="s">
        <v>980</v>
      </c>
      <c r="B30" s="572" t="s">
        <v>1756</v>
      </c>
      <c r="C30" s="580" t="s">
        <v>1757</v>
      </c>
      <c r="D30" s="318">
        <f t="shared" si="1"/>
        <v>249.04037480000005</v>
      </c>
      <c r="E30" s="318">
        <v>232.26122207999998</v>
      </c>
      <c r="F30" s="318">
        <v>240.47221815</v>
      </c>
      <c r="G30" s="318">
        <v>241.76355304999998</v>
      </c>
      <c r="H30" s="318">
        <v>249.04037480000005</v>
      </c>
      <c r="I30" s="318"/>
      <c r="J30" s="318">
        <v>258.21344274</v>
      </c>
      <c r="K30" s="318"/>
      <c r="L30" s="318"/>
      <c r="M30" s="318"/>
    </row>
    <row r="31" spans="1:13" s="91" customFormat="1" ht="25.5">
      <c r="A31" s="572" t="s">
        <v>982</v>
      </c>
      <c r="B31" s="572" t="s">
        <v>206</v>
      </c>
      <c r="C31" s="580" t="s">
        <v>983</v>
      </c>
      <c r="D31" s="318">
        <f t="shared" si="1"/>
        <v>8.9035063499999989</v>
      </c>
      <c r="E31" s="318">
        <v>6.9427700000000003</v>
      </c>
      <c r="F31" s="318">
        <v>6.3658700000000001</v>
      </c>
      <c r="G31" s="318">
        <v>6.4841199999999999</v>
      </c>
      <c r="H31" s="318">
        <v>8.9035063499999989</v>
      </c>
      <c r="I31" s="318"/>
      <c r="J31" s="318">
        <v>8.2945599999999988</v>
      </c>
      <c r="K31" s="318"/>
      <c r="L31" s="318"/>
      <c r="M31" s="318"/>
    </row>
    <row r="32" spans="1:13" s="91" customFormat="1" ht="12.75">
      <c r="A32" s="572" t="s">
        <v>1759</v>
      </c>
      <c r="B32" s="572" t="s">
        <v>1758</v>
      </c>
      <c r="C32" s="580" t="s">
        <v>1760</v>
      </c>
      <c r="D32" s="318">
        <f t="shared" si="1"/>
        <v>167.85872324000002</v>
      </c>
      <c r="E32" s="318">
        <v>149.85621891</v>
      </c>
      <c r="F32" s="318">
        <v>157.59176239999996</v>
      </c>
      <c r="G32" s="318">
        <v>162.51466023</v>
      </c>
      <c r="H32" s="318">
        <v>167.85872324000002</v>
      </c>
      <c r="I32" s="318"/>
      <c r="J32" s="318">
        <v>166.49511117999998</v>
      </c>
      <c r="K32" s="318"/>
      <c r="L32" s="318"/>
      <c r="M32" s="318"/>
    </row>
    <row r="33" spans="1:13" s="91" customFormat="1" ht="12.75">
      <c r="A33" s="653" t="s">
        <v>1761</v>
      </c>
      <c r="B33" s="653" t="s">
        <v>409</v>
      </c>
      <c r="C33" s="724" t="s">
        <v>1762</v>
      </c>
      <c r="D33" s="318">
        <f t="shared" si="1"/>
        <v>9.8731507700000005</v>
      </c>
      <c r="E33" s="318">
        <v>10.200796239999999</v>
      </c>
      <c r="F33" s="318">
        <v>8.9368873000000004</v>
      </c>
      <c r="G33" s="318">
        <v>9.8330400299999994</v>
      </c>
      <c r="H33" s="318">
        <v>9.8731507700000005</v>
      </c>
      <c r="I33" s="318"/>
      <c r="J33" s="318">
        <v>8.8788859999999996</v>
      </c>
      <c r="K33" s="318"/>
      <c r="L33" s="318"/>
      <c r="M33" s="318"/>
    </row>
    <row r="34" spans="1:13" s="91" customFormat="1" ht="14.25" customHeight="1">
      <c r="A34" s="653" t="s">
        <v>990</v>
      </c>
      <c r="B34" s="653" t="s">
        <v>209</v>
      </c>
      <c r="C34" s="724" t="s">
        <v>897</v>
      </c>
      <c r="D34" s="318">
        <f t="shared" si="1"/>
        <v>189.18008595999999</v>
      </c>
      <c r="E34" s="318">
        <v>181.80788264999995</v>
      </c>
      <c r="F34" s="318">
        <v>188.48027235999999</v>
      </c>
      <c r="G34" s="318">
        <v>182.91988298999999</v>
      </c>
      <c r="H34" s="318">
        <v>189.18008595999999</v>
      </c>
      <c r="I34" s="318"/>
      <c r="J34" s="318">
        <v>194.76835618999996</v>
      </c>
      <c r="K34" s="318"/>
      <c r="L34" s="318"/>
      <c r="M34" s="318"/>
    </row>
    <row r="35" spans="1:13" s="91" customFormat="1" ht="5.0999999999999996" customHeight="1">
      <c r="A35" s="653"/>
      <c r="B35" s="653"/>
      <c r="C35" s="724"/>
      <c r="D35" s="12"/>
      <c r="E35" s="12"/>
      <c r="F35" s="12"/>
      <c r="G35" s="12"/>
      <c r="H35" s="12"/>
      <c r="I35" s="12"/>
      <c r="J35" s="12"/>
      <c r="K35" s="12"/>
      <c r="L35" s="12"/>
      <c r="M35" s="12"/>
    </row>
    <row r="36" spans="1:13" s="91" customFormat="1" ht="12.75" hidden="1">
      <c r="A36" s="713" t="s">
        <v>4027</v>
      </c>
      <c r="B36" s="713" t="s">
        <v>4028</v>
      </c>
      <c r="C36" s="722" t="s">
        <v>1749</v>
      </c>
      <c r="D36" s="61" t="str">
        <f t="shared" si="1"/>
        <v>-</v>
      </c>
      <c r="E36" s="61" t="s">
        <v>11</v>
      </c>
      <c r="F36" s="61" t="s">
        <v>11</v>
      </c>
      <c r="G36" s="61" t="s">
        <v>11</v>
      </c>
      <c r="H36" s="61" t="s">
        <v>11</v>
      </c>
      <c r="I36" s="61"/>
      <c r="J36" s="61" t="s">
        <v>11</v>
      </c>
      <c r="K36" s="61"/>
      <c r="L36" s="61"/>
      <c r="M36" s="61"/>
    </row>
    <row r="37" spans="1:13" s="91" customFormat="1" ht="12.75" hidden="1">
      <c r="A37" s="679" t="s">
        <v>723</v>
      </c>
      <c r="B37" s="679" t="s">
        <v>1754</v>
      </c>
      <c r="C37" s="695" t="s">
        <v>1755</v>
      </c>
      <c r="D37" s="61"/>
      <c r="E37" s="61"/>
      <c r="F37" s="61"/>
      <c r="G37" s="61"/>
      <c r="H37" s="61"/>
      <c r="I37" s="61"/>
      <c r="J37" s="61" t="s">
        <v>11</v>
      </c>
      <c r="K37" s="61"/>
      <c r="L37" s="61"/>
      <c r="M37" s="61"/>
    </row>
    <row r="38" spans="1:13" s="91" customFormat="1" ht="12.75" hidden="1">
      <c r="A38" s="572" t="s">
        <v>976</v>
      </c>
      <c r="B38" s="572" t="s">
        <v>204</v>
      </c>
      <c r="C38" s="580" t="s">
        <v>977</v>
      </c>
      <c r="D38" s="13" t="str">
        <f t="shared" si="1"/>
        <v>-</v>
      </c>
      <c r="E38" s="13" t="s">
        <v>11</v>
      </c>
      <c r="F38" s="13" t="s">
        <v>11</v>
      </c>
      <c r="G38" s="13" t="s">
        <v>11</v>
      </c>
      <c r="H38" s="13" t="s">
        <v>11</v>
      </c>
      <c r="I38" s="13"/>
      <c r="J38" s="61" t="s">
        <v>11</v>
      </c>
      <c r="K38" s="13"/>
      <c r="L38" s="13"/>
      <c r="M38" s="13"/>
    </row>
    <row r="39" spans="1:13" s="91" customFormat="1" ht="12.75" hidden="1">
      <c r="A39" s="714" t="s">
        <v>978</v>
      </c>
      <c r="B39" s="714" t="s">
        <v>125</v>
      </c>
      <c r="C39" s="723" t="s">
        <v>939</v>
      </c>
      <c r="D39" s="13" t="str">
        <f t="shared" si="1"/>
        <v>-</v>
      </c>
      <c r="E39" s="13" t="s">
        <v>11</v>
      </c>
      <c r="F39" s="13" t="s">
        <v>11</v>
      </c>
      <c r="G39" s="13" t="s">
        <v>11</v>
      </c>
      <c r="H39" s="13" t="s">
        <v>11</v>
      </c>
      <c r="I39" s="13"/>
      <c r="J39" s="61" t="s">
        <v>11</v>
      </c>
      <c r="K39" s="13"/>
      <c r="L39" s="13"/>
      <c r="M39" s="13"/>
    </row>
    <row r="40" spans="1:13" s="91" customFormat="1" ht="12.75" hidden="1">
      <c r="A40" s="572" t="s">
        <v>979</v>
      </c>
      <c r="B40" s="572" t="s">
        <v>43</v>
      </c>
      <c r="C40" s="580" t="s">
        <v>896</v>
      </c>
      <c r="D40" s="13" t="str">
        <f t="shared" si="1"/>
        <v>-</v>
      </c>
      <c r="E40" s="13" t="s">
        <v>11</v>
      </c>
      <c r="F40" s="13" t="s">
        <v>11</v>
      </c>
      <c r="G40" s="13" t="s">
        <v>11</v>
      </c>
      <c r="H40" s="13" t="s">
        <v>11</v>
      </c>
      <c r="I40" s="13"/>
      <c r="J40" s="61" t="s">
        <v>11</v>
      </c>
      <c r="K40" s="13"/>
      <c r="L40" s="13"/>
      <c r="M40" s="13"/>
    </row>
    <row r="41" spans="1:13" s="91" customFormat="1" ht="12.75" hidden="1">
      <c r="A41" s="572" t="s">
        <v>980</v>
      </c>
      <c r="B41" s="572" t="s">
        <v>1756</v>
      </c>
      <c r="C41" s="580" t="s">
        <v>1757</v>
      </c>
      <c r="D41" s="13" t="str">
        <f t="shared" si="1"/>
        <v>-</v>
      </c>
      <c r="E41" s="13" t="s">
        <v>11</v>
      </c>
      <c r="F41" s="13" t="s">
        <v>11</v>
      </c>
      <c r="G41" s="13" t="s">
        <v>11</v>
      </c>
      <c r="H41" s="13" t="s">
        <v>11</v>
      </c>
      <c r="I41" s="13"/>
      <c r="J41" s="61" t="s">
        <v>11</v>
      </c>
      <c r="K41" s="13"/>
      <c r="L41" s="13"/>
      <c r="M41" s="13"/>
    </row>
    <row r="42" spans="1:13" s="91" customFormat="1" ht="25.5" hidden="1">
      <c r="A42" s="572" t="s">
        <v>982</v>
      </c>
      <c r="B42" s="572" t="s">
        <v>206</v>
      </c>
      <c r="C42" s="580" t="s">
        <v>983</v>
      </c>
      <c r="D42" s="13" t="str">
        <f t="shared" si="1"/>
        <v>-</v>
      </c>
      <c r="E42" s="13" t="s">
        <v>11</v>
      </c>
      <c r="F42" s="13" t="s">
        <v>11</v>
      </c>
      <c r="G42" s="13" t="s">
        <v>11</v>
      </c>
      <c r="H42" s="13" t="s">
        <v>11</v>
      </c>
      <c r="I42" s="13"/>
      <c r="J42" s="61" t="s">
        <v>11</v>
      </c>
      <c r="K42" s="13"/>
      <c r="L42" s="13"/>
      <c r="M42" s="13"/>
    </row>
    <row r="43" spans="1:13" s="91" customFormat="1" ht="12.75" hidden="1">
      <c r="A43" s="572" t="s">
        <v>1759</v>
      </c>
      <c r="B43" s="572" t="s">
        <v>1758</v>
      </c>
      <c r="C43" s="580" t="s">
        <v>1760</v>
      </c>
      <c r="D43" s="13" t="str">
        <f t="shared" si="1"/>
        <v>-</v>
      </c>
      <c r="E43" s="13" t="s">
        <v>11</v>
      </c>
      <c r="F43" s="13" t="s">
        <v>11</v>
      </c>
      <c r="G43" s="13" t="s">
        <v>11</v>
      </c>
      <c r="H43" s="13" t="s">
        <v>11</v>
      </c>
      <c r="I43" s="13"/>
      <c r="J43" s="61" t="s">
        <v>11</v>
      </c>
      <c r="K43" s="13"/>
      <c r="L43" s="13"/>
      <c r="M43" s="13"/>
    </row>
    <row r="44" spans="1:13" s="91" customFormat="1" ht="12.75" hidden="1">
      <c r="A44" s="653" t="s">
        <v>988</v>
      </c>
      <c r="B44" s="653" t="s">
        <v>208</v>
      </c>
      <c r="C44" s="724" t="s">
        <v>989</v>
      </c>
      <c r="D44" s="13" t="str">
        <f t="shared" si="1"/>
        <v>-</v>
      </c>
      <c r="E44" s="13" t="s">
        <v>11</v>
      </c>
      <c r="F44" s="13" t="s">
        <v>11</v>
      </c>
      <c r="G44" s="13" t="s">
        <v>11</v>
      </c>
      <c r="H44" s="13" t="s">
        <v>11</v>
      </c>
      <c r="I44" s="13"/>
      <c r="J44" s="61" t="s">
        <v>11</v>
      </c>
      <c r="K44" s="13"/>
      <c r="L44" s="13"/>
      <c r="M44" s="13"/>
    </row>
    <row r="45" spans="1:13" s="91" customFormat="1" ht="12.75" hidden="1">
      <c r="A45" s="653" t="s">
        <v>1761</v>
      </c>
      <c r="B45" s="653" t="s">
        <v>409</v>
      </c>
      <c r="C45" s="724" t="s">
        <v>1762</v>
      </c>
      <c r="D45" s="13" t="str">
        <f t="shared" si="1"/>
        <v>-</v>
      </c>
      <c r="E45" s="13" t="s">
        <v>11</v>
      </c>
      <c r="F45" s="13" t="s">
        <v>11</v>
      </c>
      <c r="G45" s="13" t="s">
        <v>11</v>
      </c>
      <c r="H45" s="13" t="s">
        <v>11</v>
      </c>
      <c r="I45" s="13"/>
      <c r="J45" s="61" t="s">
        <v>11</v>
      </c>
      <c r="K45" s="13"/>
      <c r="L45" s="13"/>
      <c r="M45" s="13"/>
    </row>
    <row r="46" spans="1:13" s="91" customFormat="1" ht="12.75" hidden="1">
      <c r="A46" s="653" t="s">
        <v>990</v>
      </c>
      <c r="B46" s="653" t="s">
        <v>209</v>
      </c>
      <c r="C46" s="724" t="s">
        <v>897</v>
      </c>
      <c r="D46" s="13" t="str">
        <f t="shared" si="1"/>
        <v>-</v>
      </c>
      <c r="E46" s="13" t="s">
        <v>11</v>
      </c>
      <c r="F46" s="13" t="s">
        <v>11</v>
      </c>
      <c r="G46" s="13" t="s">
        <v>11</v>
      </c>
      <c r="H46" s="13" t="s">
        <v>11</v>
      </c>
      <c r="I46" s="13"/>
      <c r="J46" s="61" t="s">
        <v>11</v>
      </c>
      <c r="K46" s="13"/>
      <c r="L46" s="13"/>
      <c r="M46" s="13"/>
    </row>
    <row r="47" spans="1:13" s="91" customFormat="1" ht="5.0999999999999996" hidden="1" customHeight="1">
      <c r="A47" s="717"/>
      <c r="B47" s="717"/>
      <c r="C47" s="721"/>
      <c r="D47" s="12"/>
      <c r="E47" s="12"/>
      <c r="F47" s="12"/>
      <c r="G47" s="12"/>
      <c r="H47" s="12"/>
      <c r="I47" s="12"/>
      <c r="J47" s="12"/>
      <c r="K47" s="12"/>
      <c r="L47" s="12"/>
      <c r="M47" s="12"/>
    </row>
    <row r="48" spans="1:13" s="91" customFormat="1" ht="12.75">
      <c r="A48" s="713" t="s">
        <v>4969</v>
      </c>
      <c r="B48" s="713" t="s">
        <v>1737</v>
      </c>
      <c r="C48" s="722" t="s">
        <v>5272</v>
      </c>
      <c r="D48" s="61">
        <f t="shared" si="1"/>
        <v>411.10899999999998</v>
      </c>
      <c r="E48" s="61">
        <f>SUM(E50:E58)</f>
        <v>426.66592061</v>
      </c>
      <c r="F48" s="61">
        <v>443.27299999999997</v>
      </c>
      <c r="G48" s="61">
        <v>434.81400000000002</v>
      </c>
      <c r="H48" s="61">
        <v>411.10899999999998</v>
      </c>
      <c r="I48" s="61"/>
      <c r="J48" s="61">
        <v>413.48899999999998</v>
      </c>
      <c r="K48" s="61"/>
      <c r="L48" s="61"/>
      <c r="M48" s="61"/>
    </row>
    <row r="49" spans="1:13" s="91" customFormat="1" ht="12.75">
      <c r="A49" s="679" t="s">
        <v>1754</v>
      </c>
      <c r="B49" s="679" t="s">
        <v>1754</v>
      </c>
      <c r="C49" s="695" t="s">
        <v>1755</v>
      </c>
      <c r="D49" s="13"/>
      <c r="E49" s="13"/>
      <c r="F49" s="13"/>
      <c r="G49" s="13"/>
      <c r="H49" s="13"/>
      <c r="I49" s="13"/>
      <c r="J49" s="13"/>
      <c r="K49" s="13"/>
      <c r="L49" s="13"/>
      <c r="M49" s="13"/>
    </row>
    <row r="50" spans="1:13" s="91" customFormat="1" ht="12.75" customHeight="1">
      <c r="A50" s="572" t="s">
        <v>976</v>
      </c>
      <c r="B50" s="572" t="s">
        <v>204</v>
      </c>
      <c r="C50" s="580" t="s">
        <v>977</v>
      </c>
      <c r="D50" s="13" t="str">
        <f t="shared" si="1"/>
        <v>-</v>
      </c>
      <c r="E50" s="13" t="s">
        <v>11</v>
      </c>
      <c r="F50" s="13" t="s">
        <v>11</v>
      </c>
      <c r="G50" s="13" t="s">
        <v>11</v>
      </c>
      <c r="H50" s="13" t="s">
        <v>11</v>
      </c>
      <c r="I50" s="13"/>
      <c r="J50" s="13" t="s">
        <v>11</v>
      </c>
      <c r="K50" s="13"/>
      <c r="L50" s="13"/>
      <c r="M50" s="13"/>
    </row>
    <row r="51" spans="1:13" s="91" customFormat="1" ht="12.75" customHeight="1">
      <c r="A51" s="714" t="s">
        <v>978</v>
      </c>
      <c r="B51" s="714" t="s">
        <v>125</v>
      </c>
      <c r="C51" s="723" t="s">
        <v>939</v>
      </c>
      <c r="D51" s="13">
        <f t="shared" si="1"/>
        <v>2.762</v>
      </c>
      <c r="E51" s="13">
        <v>6.8218478200000003</v>
      </c>
      <c r="F51" s="13">
        <v>2.762</v>
      </c>
      <c r="G51" s="13">
        <v>2.762</v>
      </c>
      <c r="H51" s="13">
        <v>2.762</v>
      </c>
      <c r="I51" s="13"/>
      <c r="J51" s="13"/>
      <c r="K51" s="13"/>
      <c r="L51" s="13"/>
      <c r="M51" s="13"/>
    </row>
    <row r="52" spans="1:13" s="91" customFormat="1" ht="12.75" customHeight="1">
      <c r="A52" s="572" t="s">
        <v>979</v>
      </c>
      <c r="B52" s="572" t="s">
        <v>43</v>
      </c>
      <c r="C52" s="580" t="s">
        <v>896</v>
      </c>
      <c r="D52" s="13" t="str">
        <f t="shared" si="1"/>
        <v>-</v>
      </c>
      <c r="E52" s="13" t="s">
        <v>11</v>
      </c>
      <c r="F52" s="13" t="s">
        <v>11</v>
      </c>
      <c r="G52" s="13" t="s">
        <v>11</v>
      </c>
      <c r="H52" s="13" t="s">
        <v>11</v>
      </c>
      <c r="I52" s="13"/>
      <c r="J52" s="13" t="s">
        <v>11</v>
      </c>
      <c r="K52" s="13"/>
      <c r="L52" s="13"/>
      <c r="M52" s="13"/>
    </row>
    <row r="53" spans="1:13" s="91" customFormat="1" ht="12.75" customHeight="1">
      <c r="A53" s="572" t="s">
        <v>980</v>
      </c>
      <c r="B53" s="572" t="s">
        <v>1756</v>
      </c>
      <c r="C53" s="580" t="s">
        <v>1757</v>
      </c>
      <c r="D53" s="13" t="str">
        <f t="shared" si="1"/>
        <v>-</v>
      </c>
      <c r="E53" s="13" t="s">
        <v>11</v>
      </c>
      <c r="F53" s="13" t="s">
        <v>11</v>
      </c>
      <c r="G53" s="13" t="s">
        <v>11</v>
      </c>
      <c r="H53" s="13" t="s">
        <v>11</v>
      </c>
      <c r="I53" s="13"/>
      <c r="J53" s="13" t="s">
        <v>11</v>
      </c>
      <c r="K53" s="13"/>
      <c r="L53" s="13"/>
      <c r="M53" s="13"/>
    </row>
    <row r="54" spans="1:13" s="91" customFormat="1" ht="25.5">
      <c r="A54" s="572" t="s">
        <v>982</v>
      </c>
      <c r="B54" s="572" t="s">
        <v>206</v>
      </c>
      <c r="C54" s="580" t="s">
        <v>983</v>
      </c>
      <c r="D54" s="13" t="str">
        <f t="shared" si="1"/>
        <v>-</v>
      </c>
      <c r="E54" s="13" t="s">
        <v>11</v>
      </c>
      <c r="F54" s="13" t="s">
        <v>11</v>
      </c>
      <c r="G54" s="13" t="s">
        <v>11</v>
      </c>
      <c r="H54" s="13" t="s">
        <v>11</v>
      </c>
      <c r="I54" s="13"/>
      <c r="J54" s="13" t="s">
        <v>11</v>
      </c>
      <c r="K54" s="13"/>
      <c r="L54" s="13"/>
      <c r="M54" s="13"/>
    </row>
    <row r="55" spans="1:13" s="91" customFormat="1" ht="12.75">
      <c r="A55" s="572" t="s">
        <v>1759</v>
      </c>
      <c r="B55" s="572" t="s">
        <v>1758</v>
      </c>
      <c r="C55" s="580" t="s">
        <v>1760</v>
      </c>
      <c r="D55" s="13">
        <f t="shared" si="1"/>
        <v>61.96</v>
      </c>
      <c r="E55" s="13">
        <v>60.06456343</v>
      </c>
      <c r="F55" s="13">
        <v>63.145000000000003</v>
      </c>
      <c r="G55" s="13">
        <v>60.566000000000003</v>
      </c>
      <c r="H55" s="13">
        <v>61.96</v>
      </c>
      <c r="I55" s="13"/>
      <c r="J55" s="13">
        <v>69.655000000000001</v>
      </c>
      <c r="K55" s="13"/>
      <c r="L55" s="13"/>
      <c r="M55" s="13"/>
    </row>
    <row r="56" spans="1:13" s="91" customFormat="1" ht="12.75" customHeight="1">
      <c r="A56" s="653" t="s">
        <v>988</v>
      </c>
      <c r="B56" s="653" t="s">
        <v>208</v>
      </c>
      <c r="C56" s="724" t="s">
        <v>989</v>
      </c>
      <c r="D56" s="13" t="str">
        <f t="shared" si="1"/>
        <v>-</v>
      </c>
      <c r="E56" s="13">
        <v>0.42353542</v>
      </c>
      <c r="F56" s="13" t="s">
        <v>11</v>
      </c>
      <c r="G56" s="13" t="s">
        <v>11</v>
      </c>
      <c r="H56" s="13" t="s">
        <v>11</v>
      </c>
      <c r="I56" s="13"/>
      <c r="J56" s="13" t="s">
        <v>11</v>
      </c>
      <c r="K56" s="13"/>
      <c r="L56" s="13"/>
      <c r="M56" s="13"/>
    </row>
    <row r="57" spans="1:13" s="95" customFormat="1" ht="12.75" customHeight="1">
      <c r="A57" s="653" t="s">
        <v>1761</v>
      </c>
      <c r="B57" s="653" t="s">
        <v>409</v>
      </c>
      <c r="C57" s="724" t="s">
        <v>1762</v>
      </c>
      <c r="D57" s="13" t="str">
        <f t="shared" si="1"/>
        <v>-</v>
      </c>
      <c r="E57" s="13" t="s">
        <v>11</v>
      </c>
      <c r="F57" s="13" t="s">
        <v>11</v>
      </c>
      <c r="G57" s="13" t="s">
        <v>11</v>
      </c>
      <c r="H57" s="13" t="s">
        <v>11</v>
      </c>
      <c r="I57" s="13"/>
      <c r="J57" s="13" t="s">
        <v>11</v>
      </c>
      <c r="K57" s="13"/>
      <c r="L57" s="13"/>
      <c r="M57" s="13"/>
    </row>
    <row r="58" spans="1:13" s="91" customFormat="1" ht="12.75">
      <c r="A58" s="653" t="s">
        <v>990</v>
      </c>
      <c r="B58" s="653" t="s">
        <v>209</v>
      </c>
      <c r="C58" s="724" t="s">
        <v>897</v>
      </c>
      <c r="D58" s="13">
        <f t="shared" si="1"/>
        <v>346.387</v>
      </c>
      <c r="E58" s="13">
        <v>359.35597394000001</v>
      </c>
      <c r="F58" s="13">
        <v>377.36599999999999</v>
      </c>
      <c r="G58" s="13">
        <v>371.48599999999999</v>
      </c>
      <c r="H58" s="13">
        <v>346.387</v>
      </c>
      <c r="I58" s="13"/>
      <c r="J58" s="13">
        <v>343.83399999999995</v>
      </c>
      <c r="K58" s="13"/>
      <c r="L58" s="13"/>
      <c r="M58" s="13"/>
    </row>
    <row r="59" spans="1:13" s="91" customFormat="1" ht="5.0999999999999996" customHeight="1">
      <c r="A59" s="716"/>
      <c r="B59" s="716"/>
      <c r="C59" s="720"/>
      <c r="D59" s="13"/>
      <c r="E59" s="13"/>
      <c r="F59" s="13"/>
      <c r="G59" s="13"/>
      <c r="H59" s="13"/>
      <c r="I59" s="13"/>
      <c r="J59" s="13"/>
      <c r="K59" s="13"/>
      <c r="L59" s="13"/>
      <c r="M59" s="13"/>
    </row>
    <row r="60" spans="1:13" s="91" customFormat="1" ht="14.25">
      <c r="A60" s="713" t="s">
        <v>4029</v>
      </c>
      <c r="B60" s="713" t="s">
        <v>4030</v>
      </c>
      <c r="C60" s="722" t="s">
        <v>4031</v>
      </c>
      <c r="D60" s="61">
        <f>H60</f>
        <v>1.94724527</v>
      </c>
      <c r="E60" s="61">
        <v>2.8871174693564901</v>
      </c>
      <c r="F60" s="61">
        <v>2.5742551100000002</v>
      </c>
      <c r="G60" s="61">
        <v>2.2601076293564901</v>
      </c>
      <c r="H60" s="61">
        <v>1.94724527</v>
      </c>
      <c r="I60" s="61"/>
      <c r="J60" s="61" t="s">
        <v>11</v>
      </c>
      <c r="K60" s="61"/>
      <c r="L60" s="61"/>
      <c r="M60" s="61"/>
    </row>
    <row r="61" spans="1:13" s="91" customFormat="1" ht="12.75">
      <c r="A61" s="679" t="s">
        <v>723</v>
      </c>
      <c r="B61" s="679" t="s">
        <v>1754</v>
      </c>
      <c r="C61" s="695" t="s">
        <v>1755</v>
      </c>
      <c r="D61" s="13"/>
      <c r="E61" s="13"/>
      <c r="F61" s="13"/>
      <c r="G61" s="13"/>
      <c r="H61" s="13"/>
      <c r="I61" s="13"/>
      <c r="J61" s="13"/>
      <c r="K61" s="13"/>
      <c r="L61" s="13"/>
      <c r="M61" s="13"/>
    </row>
    <row r="62" spans="1:13" s="91" customFormat="1" ht="12.75">
      <c r="A62" s="572" t="s">
        <v>976</v>
      </c>
      <c r="B62" s="572" t="s">
        <v>204</v>
      </c>
      <c r="C62" s="580" t="s">
        <v>977</v>
      </c>
      <c r="D62" s="13" t="str">
        <f>H62</f>
        <v>-</v>
      </c>
      <c r="E62" s="13" t="s">
        <v>11</v>
      </c>
      <c r="F62" s="13" t="s">
        <v>11</v>
      </c>
      <c r="G62" s="13" t="s">
        <v>11</v>
      </c>
      <c r="H62" s="13" t="s">
        <v>11</v>
      </c>
      <c r="I62" s="13"/>
      <c r="J62" s="13" t="s">
        <v>11</v>
      </c>
      <c r="K62" s="13"/>
      <c r="L62" s="13"/>
      <c r="M62" s="13"/>
    </row>
    <row r="63" spans="1:13" s="91" customFormat="1" ht="12.75">
      <c r="A63" s="714" t="s">
        <v>978</v>
      </c>
      <c r="B63" s="714" t="s">
        <v>125</v>
      </c>
      <c r="C63" s="723" t="s">
        <v>939</v>
      </c>
      <c r="D63" s="13" t="str">
        <f t="shared" ref="D63:D70" si="2">H63</f>
        <v>-</v>
      </c>
      <c r="E63" s="13" t="s">
        <v>11</v>
      </c>
      <c r="F63" s="13" t="s">
        <v>11</v>
      </c>
      <c r="G63" s="13" t="s">
        <v>11</v>
      </c>
      <c r="H63" s="13" t="s">
        <v>11</v>
      </c>
      <c r="I63" s="13"/>
      <c r="J63" s="13" t="s">
        <v>11</v>
      </c>
      <c r="K63" s="13"/>
      <c r="L63" s="13"/>
      <c r="M63" s="13"/>
    </row>
    <row r="64" spans="1:13" s="311" customFormat="1" ht="12.75">
      <c r="A64" s="572" t="s">
        <v>979</v>
      </c>
      <c r="B64" s="572" t="s">
        <v>43</v>
      </c>
      <c r="C64" s="580" t="s">
        <v>896</v>
      </c>
      <c r="D64" s="13" t="str">
        <f t="shared" si="2"/>
        <v>-</v>
      </c>
      <c r="E64" s="13" t="s">
        <v>11</v>
      </c>
      <c r="F64" s="13" t="s">
        <v>11</v>
      </c>
      <c r="G64" s="13" t="s">
        <v>11</v>
      </c>
      <c r="H64" s="13" t="s">
        <v>11</v>
      </c>
      <c r="I64" s="13"/>
      <c r="J64" s="13" t="s">
        <v>11</v>
      </c>
      <c r="K64" s="13"/>
      <c r="L64" s="13"/>
      <c r="M64" s="13"/>
    </row>
    <row r="65" spans="1:13" s="91" customFormat="1" ht="12.75">
      <c r="A65" s="572" t="s">
        <v>980</v>
      </c>
      <c r="B65" s="572" t="s">
        <v>1756</v>
      </c>
      <c r="C65" s="580" t="s">
        <v>1757</v>
      </c>
      <c r="D65" s="13" t="str">
        <f t="shared" si="2"/>
        <v>-</v>
      </c>
      <c r="E65" s="13" t="s">
        <v>11</v>
      </c>
      <c r="F65" s="13" t="s">
        <v>11</v>
      </c>
      <c r="G65" s="13" t="s">
        <v>11</v>
      </c>
      <c r="H65" s="13" t="s">
        <v>11</v>
      </c>
      <c r="I65" s="13"/>
      <c r="J65" s="13" t="s">
        <v>11</v>
      </c>
      <c r="K65" s="13"/>
      <c r="L65" s="13"/>
      <c r="M65" s="13"/>
    </row>
    <row r="66" spans="1:13" s="91" customFormat="1" ht="25.5">
      <c r="A66" s="572" t="s">
        <v>982</v>
      </c>
      <c r="B66" s="572" t="s">
        <v>206</v>
      </c>
      <c r="C66" s="580" t="s">
        <v>983</v>
      </c>
      <c r="D66" s="13" t="str">
        <f t="shared" si="2"/>
        <v>-</v>
      </c>
      <c r="E66" s="13" t="s">
        <v>11</v>
      </c>
      <c r="F66" s="13" t="s">
        <v>11</v>
      </c>
      <c r="G66" s="13" t="s">
        <v>11</v>
      </c>
      <c r="H66" s="13" t="s">
        <v>11</v>
      </c>
      <c r="I66" s="13"/>
      <c r="J66" s="13" t="s">
        <v>11</v>
      </c>
      <c r="K66" s="13"/>
      <c r="L66" s="13"/>
      <c r="M66" s="13"/>
    </row>
    <row r="67" spans="1:13" s="91" customFormat="1" ht="12.75">
      <c r="A67" s="572" t="s">
        <v>1759</v>
      </c>
      <c r="B67" s="572" t="s">
        <v>1758</v>
      </c>
      <c r="C67" s="580" t="s">
        <v>1760</v>
      </c>
      <c r="D67" s="13">
        <f t="shared" si="2"/>
        <v>1.94724527</v>
      </c>
      <c r="E67" s="13">
        <v>2.8871174693564901</v>
      </c>
      <c r="F67" s="13">
        <v>2.5742551100000002</v>
      </c>
      <c r="G67" s="13">
        <v>2.2601076293564901</v>
      </c>
      <c r="H67" s="13">
        <v>1.94724527</v>
      </c>
      <c r="I67" s="13"/>
      <c r="J67" s="13" t="s">
        <v>11</v>
      </c>
      <c r="K67" s="13"/>
      <c r="L67" s="13"/>
      <c r="M67" s="13"/>
    </row>
    <row r="68" spans="1:13" s="91" customFormat="1" ht="12.75" customHeight="1">
      <c r="A68" s="653" t="s">
        <v>988</v>
      </c>
      <c r="B68" s="653" t="s">
        <v>208</v>
      </c>
      <c r="C68" s="724" t="s">
        <v>989</v>
      </c>
      <c r="D68" s="13" t="str">
        <f t="shared" si="2"/>
        <v>-</v>
      </c>
      <c r="E68" s="13" t="s">
        <v>11</v>
      </c>
      <c r="F68" s="13" t="s">
        <v>11</v>
      </c>
      <c r="G68" s="13" t="s">
        <v>11</v>
      </c>
      <c r="H68" s="13" t="s">
        <v>11</v>
      </c>
      <c r="I68" s="13"/>
      <c r="J68" s="13" t="s">
        <v>11</v>
      </c>
      <c r="K68" s="13"/>
      <c r="L68" s="13"/>
      <c r="M68" s="13"/>
    </row>
    <row r="69" spans="1:13" s="91" customFormat="1" ht="12.75" customHeight="1">
      <c r="A69" s="653" t="s">
        <v>1761</v>
      </c>
      <c r="B69" s="653" t="s">
        <v>409</v>
      </c>
      <c r="C69" s="724" t="s">
        <v>1762</v>
      </c>
      <c r="D69" s="13" t="str">
        <f t="shared" si="2"/>
        <v>-</v>
      </c>
      <c r="E69" s="13" t="s">
        <v>11</v>
      </c>
      <c r="F69" s="13" t="s">
        <v>11</v>
      </c>
      <c r="G69" s="13" t="s">
        <v>11</v>
      </c>
      <c r="H69" s="13" t="s">
        <v>11</v>
      </c>
      <c r="I69" s="13"/>
      <c r="J69" s="13" t="s">
        <v>11</v>
      </c>
      <c r="K69" s="13"/>
      <c r="L69" s="13"/>
      <c r="M69" s="13"/>
    </row>
    <row r="70" spans="1:13" s="91" customFormat="1" ht="13.5" thickBot="1">
      <c r="A70" s="654" t="s">
        <v>990</v>
      </c>
      <c r="B70" s="654" t="s">
        <v>209</v>
      </c>
      <c r="C70" s="725" t="s">
        <v>897</v>
      </c>
      <c r="D70" s="146" t="str">
        <f t="shared" si="2"/>
        <v>-</v>
      </c>
      <c r="E70" s="146" t="s">
        <v>11</v>
      </c>
      <c r="F70" s="146" t="s">
        <v>11</v>
      </c>
      <c r="G70" s="146" t="s">
        <v>11</v>
      </c>
      <c r="H70" s="146" t="s">
        <v>11</v>
      </c>
      <c r="I70" s="146"/>
      <c r="J70" s="146" t="s">
        <v>11</v>
      </c>
      <c r="K70" s="146"/>
      <c r="L70" s="146"/>
      <c r="M70" s="146"/>
    </row>
    <row r="71" spans="1:13" s="91" customFormat="1" ht="5.0999999999999996" customHeight="1">
      <c r="A71" s="224"/>
      <c r="B71" s="224"/>
      <c r="D71" s="360"/>
      <c r="E71" s="360"/>
      <c r="F71" s="218"/>
      <c r="G71" s="218"/>
      <c r="H71" s="218"/>
      <c r="I71" s="360"/>
      <c r="J71" s="360"/>
      <c r="K71" s="218"/>
      <c r="L71" s="218"/>
      <c r="M71" s="218"/>
    </row>
    <row r="72" spans="1:13" s="22" customFormat="1" ht="12.75">
      <c r="A72" s="22" t="s">
        <v>4566</v>
      </c>
      <c r="B72" s="22" t="s">
        <v>3961</v>
      </c>
      <c r="C72" s="22" t="s">
        <v>5248</v>
      </c>
    </row>
    <row r="73" spans="1:13" s="22" customFormat="1" ht="14.25">
      <c r="A73" s="22" t="s">
        <v>4020</v>
      </c>
      <c r="B73" s="22" t="s">
        <v>4019</v>
      </c>
      <c r="C73" s="22" t="s">
        <v>4970</v>
      </c>
    </row>
  </sheetData>
  <mergeCells count="6">
    <mergeCell ref="J6:M6"/>
    <mergeCell ref="B6:B7"/>
    <mergeCell ref="A6:A7"/>
    <mergeCell ref="D6:D7"/>
    <mergeCell ref="E6:H6"/>
    <mergeCell ref="I6:I7"/>
  </mergeCells>
  <hyperlinks>
    <hyperlink ref="B1" location="Содержание!A1" display="вернуться на заглавную стр.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3" width="11.42578125" style="24" customWidth="1"/>
    <col min="14" max="16384" width="9.140625" style="24"/>
  </cols>
  <sheetData>
    <row r="1" spans="1:13">
      <c r="A1" s="49" t="s">
        <v>595</v>
      </c>
      <c r="B1" s="234" t="s">
        <v>211</v>
      </c>
      <c r="C1" s="49" t="s">
        <v>596</v>
      </c>
    </row>
    <row r="2" spans="1:13" ht="5.0999999999999996" customHeight="1"/>
    <row r="3" spans="1:13" s="142" customFormat="1" ht="19.5" customHeight="1">
      <c r="A3" s="35" t="s">
        <v>5247</v>
      </c>
      <c r="B3" s="35" t="s">
        <v>5730</v>
      </c>
      <c r="C3" s="35" t="s">
        <v>5731</v>
      </c>
      <c r="D3" s="37"/>
      <c r="E3" s="37"/>
      <c r="F3" s="37"/>
      <c r="G3" s="37"/>
      <c r="I3" s="37"/>
      <c r="J3" s="37"/>
      <c r="K3" s="37"/>
      <c r="L3" s="37"/>
    </row>
    <row r="4" spans="1:13" s="142" customFormat="1" ht="4.5" customHeight="1">
      <c r="A4" s="141"/>
      <c r="B4" s="141"/>
      <c r="C4" s="141"/>
      <c r="D4" s="37"/>
      <c r="E4" s="37"/>
      <c r="F4" s="37"/>
      <c r="G4" s="37"/>
      <c r="I4" s="37"/>
      <c r="J4" s="37"/>
      <c r="K4" s="37"/>
      <c r="L4" s="37"/>
    </row>
    <row r="5" spans="1:13" s="91" customFormat="1" ht="12.75" customHeight="1" thickBot="1">
      <c r="A5" s="325" t="s">
        <v>707</v>
      </c>
      <c r="B5" s="325" t="s">
        <v>707</v>
      </c>
      <c r="C5" s="325" t="s">
        <v>765</v>
      </c>
      <c r="D5" s="30"/>
      <c r="E5" s="30"/>
      <c r="F5" s="1281"/>
      <c r="G5" s="30"/>
      <c r="H5" s="97"/>
      <c r="I5" s="30"/>
      <c r="J5" s="30"/>
      <c r="K5" s="1281"/>
      <c r="L5" s="30"/>
      <c r="M5" s="97"/>
    </row>
    <row r="6" spans="1:13" s="157" customFormat="1" ht="17.100000000000001" customHeight="1">
      <c r="A6" s="1518"/>
      <c r="B6" s="1523"/>
      <c r="C6" s="1520"/>
      <c r="D6" s="1514">
        <v>2018</v>
      </c>
      <c r="E6" s="1516">
        <v>2018</v>
      </c>
      <c r="F6" s="1517"/>
      <c r="G6" s="1517"/>
      <c r="H6" s="1517"/>
      <c r="I6" s="1514">
        <v>2019</v>
      </c>
      <c r="J6" s="1516">
        <v>2019</v>
      </c>
      <c r="K6" s="1517"/>
      <c r="L6" s="1517"/>
      <c r="M6" s="1517"/>
    </row>
    <row r="7" spans="1:13" s="157" customFormat="1" ht="17.100000000000001" customHeight="1" thickBot="1">
      <c r="A7" s="1519"/>
      <c r="B7" s="1524"/>
      <c r="C7" s="1521"/>
      <c r="D7" s="1515"/>
      <c r="E7" s="259" t="s">
        <v>773</v>
      </c>
      <c r="F7" s="260" t="s">
        <v>774</v>
      </c>
      <c r="G7" s="260" t="s">
        <v>775</v>
      </c>
      <c r="H7" s="260" t="s">
        <v>776</v>
      </c>
      <c r="I7" s="1515"/>
      <c r="J7" s="259" t="s">
        <v>773</v>
      </c>
      <c r="K7" s="260" t="s">
        <v>774</v>
      </c>
      <c r="L7" s="260" t="s">
        <v>775</v>
      </c>
      <c r="M7" s="260" t="s">
        <v>776</v>
      </c>
    </row>
    <row r="8" spans="1:13" s="157" customFormat="1" ht="5.25" customHeight="1">
      <c r="A8" s="1273"/>
      <c r="B8" s="1272"/>
      <c r="C8" s="1273"/>
      <c r="D8" s="308"/>
      <c r="E8" s="308"/>
      <c r="F8" s="308"/>
      <c r="G8" s="308"/>
      <c r="H8" s="308"/>
      <c r="I8" s="308"/>
      <c r="J8" s="308"/>
      <c r="K8" s="308"/>
      <c r="L8" s="308"/>
      <c r="M8" s="308"/>
    </row>
    <row r="9" spans="1:13" s="91" customFormat="1" ht="12.75">
      <c r="A9" s="662" t="s">
        <v>5244</v>
      </c>
      <c r="B9" s="662" t="s">
        <v>2027</v>
      </c>
      <c r="C9" s="1277" t="s">
        <v>5245</v>
      </c>
      <c r="D9" s="12"/>
      <c r="E9" s="12"/>
      <c r="F9" s="12"/>
      <c r="G9" s="12"/>
      <c r="H9" s="12"/>
      <c r="I9" s="12"/>
      <c r="J9" s="12"/>
      <c r="K9" s="12"/>
      <c r="L9" s="12"/>
      <c r="M9" s="12"/>
    </row>
    <row r="10" spans="1:13" s="91" customFormat="1" ht="25.5">
      <c r="A10" s="549" t="s">
        <v>5725</v>
      </c>
      <c r="B10" s="549" t="s">
        <v>5647</v>
      </c>
      <c r="C10" s="549" t="s">
        <v>5726</v>
      </c>
      <c r="D10" s="61">
        <f>H10</f>
        <v>18716.248274640002</v>
      </c>
      <c r="E10" s="61">
        <v>4337.6351883325979</v>
      </c>
      <c r="F10" s="44">
        <v>6186.6434962999992</v>
      </c>
      <c r="G10" s="61">
        <v>6268.5680744400006</v>
      </c>
      <c r="H10" s="44">
        <v>18716.248274640002</v>
      </c>
      <c r="I10" s="61"/>
      <c r="J10" s="61">
        <v>6171.5414056400004</v>
      </c>
      <c r="K10" s="44"/>
      <c r="L10" s="61"/>
      <c r="M10" s="44"/>
    </row>
    <row r="11" spans="1:13" s="91" customFormat="1" ht="12.75">
      <c r="A11" s="679" t="s">
        <v>723</v>
      </c>
      <c r="B11" s="679" t="s">
        <v>1754</v>
      </c>
      <c r="C11" s="679" t="s">
        <v>1755</v>
      </c>
      <c r="D11" s="13"/>
      <c r="E11" s="13"/>
      <c r="F11" s="12"/>
      <c r="G11" s="13"/>
      <c r="H11" s="12"/>
      <c r="I11" s="13"/>
      <c r="J11" s="13"/>
      <c r="K11" s="12"/>
      <c r="L11" s="13"/>
      <c r="M11" s="12"/>
    </row>
    <row r="12" spans="1:13" s="91" customFormat="1" ht="12.75">
      <c r="A12" s="572" t="s">
        <v>976</v>
      </c>
      <c r="B12" s="572" t="s">
        <v>204</v>
      </c>
      <c r="C12" s="572" t="s">
        <v>977</v>
      </c>
      <c r="D12" s="13">
        <f>H12</f>
        <v>224.85748289999998</v>
      </c>
      <c r="E12" s="13">
        <v>57.168216000000001</v>
      </c>
      <c r="F12" s="12">
        <v>74.511232239999998</v>
      </c>
      <c r="G12" s="13">
        <v>62.868615900000002</v>
      </c>
      <c r="H12" s="12">
        <v>224.85748289999998</v>
      </c>
      <c r="I12" s="13"/>
      <c r="J12" s="13">
        <v>52.673654999999997</v>
      </c>
      <c r="K12" s="12"/>
      <c r="L12" s="13"/>
      <c r="M12" s="12"/>
    </row>
    <row r="13" spans="1:13" s="91" customFormat="1" ht="12.75">
      <c r="A13" s="714" t="s">
        <v>978</v>
      </c>
      <c r="B13" s="714" t="s">
        <v>125</v>
      </c>
      <c r="C13" s="714" t="s">
        <v>939</v>
      </c>
      <c r="D13" s="13">
        <f t="shared" ref="D13:D22" si="0">H13</f>
        <v>5849.4803238200002</v>
      </c>
      <c r="E13" s="13">
        <v>1582.11231735</v>
      </c>
      <c r="F13" s="12">
        <v>1823.0799435199999</v>
      </c>
      <c r="G13" s="13">
        <v>1718.03333271</v>
      </c>
      <c r="H13" s="12">
        <v>5849.4803238200002</v>
      </c>
      <c r="I13" s="13"/>
      <c r="J13" s="13">
        <v>2224.2765485999998</v>
      </c>
      <c r="K13" s="12"/>
      <c r="L13" s="13"/>
      <c r="M13" s="12"/>
    </row>
    <row r="14" spans="1:13" s="91" customFormat="1" ht="12.75">
      <c r="A14" s="572" t="s">
        <v>4909</v>
      </c>
      <c r="B14" s="572" t="s">
        <v>4909</v>
      </c>
      <c r="C14" s="572" t="s">
        <v>4911</v>
      </c>
      <c r="D14" s="13">
        <f t="shared" si="0"/>
        <v>106.4796245</v>
      </c>
      <c r="E14" s="13">
        <v>39.645968500000002</v>
      </c>
      <c r="F14" s="12">
        <v>52.641948000000006</v>
      </c>
      <c r="G14" s="13">
        <v>40.054346000000002</v>
      </c>
      <c r="H14" s="12">
        <v>106.4796245</v>
      </c>
      <c r="I14" s="13"/>
      <c r="J14" s="13">
        <v>67.652492880000011</v>
      </c>
      <c r="K14" s="12"/>
      <c r="L14" s="13"/>
      <c r="M14" s="12"/>
    </row>
    <row r="15" spans="1:13" s="91" customFormat="1" ht="12.75">
      <c r="A15" s="572" t="s">
        <v>4910</v>
      </c>
      <c r="B15" s="572" t="s">
        <v>103</v>
      </c>
      <c r="C15" s="572" t="s">
        <v>2231</v>
      </c>
      <c r="D15" s="13">
        <f t="shared" si="0"/>
        <v>0.255</v>
      </c>
      <c r="E15" s="13">
        <v>0.501</v>
      </c>
      <c r="F15" s="12">
        <v>0.79600000000000004</v>
      </c>
      <c r="G15" s="13">
        <v>0.25</v>
      </c>
      <c r="H15" s="12">
        <v>0.255</v>
      </c>
      <c r="I15" s="13"/>
      <c r="J15" s="13">
        <v>0.49</v>
      </c>
      <c r="K15" s="12"/>
      <c r="L15" s="13"/>
      <c r="M15" s="12"/>
    </row>
    <row r="16" spans="1:13" s="91" customFormat="1" ht="12.75">
      <c r="A16" s="572" t="s">
        <v>980</v>
      </c>
      <c r="B16" s="572" t="s">
        <v>1756</v>
      </c>
      <c r="C16" s="572" t="s">
        <v>1757</v>
      </c>
      <c r="D16" s="13">
        <f t="shared" si="0"/>
        <v>1872.3579535400002</v>
      </c>
      <c r="E16" s="13">
        <v>550.1612712125999</v>
      </c>
      <c r="F16" s="13">
        <v>839.47710752000012</v>
      </c>
      <c r="G16" s="13">
        <v>688.77221049999991</v>
      </c>
      <c r="H16" s="13">
        <v>1872.3579535400002</v>
      </c>
      <c r="I16" s="13"/>
      <c r="J16" s="13">
        <v>736.21430765000002</v>
      </c>
      <c r="K16" s="13"/>
      <c r="L16" s="13"/>
      <c r="M16" s="13"/>
    </row>
    <row r="17" spans="1:13" s="91" customFormat="1" ht="25.5">
      <c r="A17" s="572" t="s">
        <v>982</v>
      </c>
      <c r="B17" s="572" t="s">
        <v>206</v>
      </c>
      <c r="C17" s="572" t="s">
        <v>983</v>
      </c>
      <c r="D17" s="13">
        <f t="shared" si="0"/>
        <v>5.12</v>
      </c>
      <c r="E17" s="13">
        <v>0.86</v>
      </c>
      <c r="F17" s="12">
        <v>3.448</v>
      </c>
      <c r="G17" s="13">
        <v>0.38500000000000001</v>
      </c>
      <c r="H17" s="12">
        <v>5.12</v>
      </c>
      <c r="I17" s="13"/>
      <c r="J17" s="13">
        <v>0.90300000000000002</v>
      </c>
      <c r="K17" s="12"/>
      <c r="L17" s="13"/>
      <c r="M17" s="12"/>
    </row>
    <row r="18" spans="1:13" s="91" customFormat="1" ht="12.75">
      <c r="A18" s="572" t="s">
        <v>1759</v>
      </c>
      <c r="B18" s="572" t="s">
        <v>1758</v>
      </c>
      <c r="C18" s="572" t="s">
        <v>1760</v>
      </c>
      <c r="D18" s="13">
        <f t="shared" si="0"/>
        <v>1169.9604118099999</v>
      </c>
      <c r="E18" s="13">
        <v>213.21564471999997</v>
      </c>
      <c r="F18" s="12">
        <v>506.4486392</v>
      </c>
      <c r="G18" s="13">
        <v>584.12204915999996</v>
      </c>
      <c r="H18" s="12">
        <v>1169.9604118099999</v>
      </c>
      <c r="I18" s="13"/>
      <c r="J18" s="13">
        <v>312.53987194000007</v>
      </c>
      <c r="K18" s="12"/>
      <c r="L18" s="13"/>
      <c r="M18" s="12"/>
    </row>
    <row r="19" spans="1:13" s="91" customFormat="1" ht="12.75">
      <c r="A19" s="653" t="s">
        <v>988</v>
      </c>
      <c r="B19" s="653" t="s">
        <v>208</v>
      </c>
      <c r="C19" s="653" t="s">
        <v>989</v>
      </c>
      <c r="D19" s="13">
        <f t="shared" si="0"/>
        <v>4031.8744912300003</v>
      </c>
      <c r="E19" s="13">
        <v>931.90440454999896</v>
      </c>
      <c r="F19" s="12">
        <v>1479.1204112599999</v>
      </c>
      <c r="G19" s="13">
        <v>1559.1872925799998</v>
      </c>
      <c r="H19" s="12">
        <v>4031.8744912300003</v>
      </c>
      <c r="I19" s="13"/>
      <c r="J19" s="13">
        <v>1450.66004817</v>
      </c>
      <c r="K19" s="12"/>
      <c r="L19" s="13"/>
      <c r="M19" s="12"/>
    </row>
    <row r="20" spans="1:13" s="91" customFormat="1" ht="12.75">
      <c r="A20" s="724" t="s">
        <v>1761</v>
      </c>
      <c r="B20" s="724" t="s">
        <v>409</v>
      </c>
      <c r="C20" s="724" t="s">
        <v>1762</v>
      </c>
      <c r="D20" s="13">
        <f t="shared" si="0"/>
        <v>4704.6230868399998</v>
      </c>
      <c r="E20" s="13">
        <v>797.52493024999887</v>
      </c>
      <c r="F20" s="12">
        <v>1205.1971544400001</v>
      </c>
      <c r="G20" s="13">
        <v>1372.6286275900002</v>
      </c>
      <c r="H20" s="12">
        <v>4704.6230868399998</v>
      </c>
      <c r="I20" s="13"/>
      <c r="J20" s="13">
        <v>1250.4414114000001</v>
      </c>
      <c r="K20" s="12"/>
      <c r="L20" s="13"/>
      <c r="M20" s="12"/>
    </row>
    <row r="21" spans="1:13" s="91" customFormat="1" ht="25.5">
      <c r="A21" s="580" t="s">
        <v>4957</v>
      </c>
      <c r="B21" s="580" t="s">
        <v>4956</v>
      </c>
      <c r="C21" s="580" t="s">
        <v>4958</v>
      </c>
      <c r="D21" s="13">
        <f t="shared" si="0"/>
        <v>679.2</v>
      </c>
      <c r="E21" s="13">
        <v>45.512</v>
      </c>
      <c r="F21" s="12">
        <v>185.55</v>
      </c>
      <c r="G21" s="13">
        <v>231.25</v>
      </c>
      <c r="H21" s="12">
        <v>679.2</v>
      </c>
      <c r="I21" s="13"/>
      <c r="J21" s="13">
        <v>57.3</v>
      </c>
      <c r="K21" s="12"/>
      <c r="L21" s="13"/>
      <c r="M21" s="12"/>
    </row>
    <row r="22" spans="1:13" s="91" customFormat="1" ht="12.75">
      <c r="A22" s="724" t="s">
        <v>990</v>
      </c>
      <c r="B22" s="724" t="s">
        <v>209</v>
      </c>
      <c r="C22" s="724" t="s">
        <v>897</v>
      </c>
      <c r="D22" s="13">
        <f t="shared" si="0"/>
        <v>72.039899999999989</v>
      </c>
      <c r="E22" s="13">
        <v>119.02943575</v>
      </c>
      <c r="F22" s="12">
        <v>16.373060120000002</v>
      </c>
      <c r="G22" s="13">
        <v>11.0166</v>
      </c>
      <c r="H22" s="12">
        <v>72.039899999999989</v>
      </c>
      <c r="I22" s="13"/>
      <c r="J22" s="13">
        <v>18.390070000000001</v>
      </c>
      <c r="K22" s="12"/>
      <c r="L22" s="13"/>
      <c r="M22" s="12"/>
    </row>
    <row r="23" spans="1:13" s="91" customFormat="1" ht="5.0999999999999996" customHeight="1">
      <c r="A23" s="653"/>
      <c r="B23" s="653"/>
      <c r="C23" s="653"/>
      <c r="D23" s="13"/>
      <c r="E23" s="13"/>
      <c r="F23" s="12"/>
      <c r="G23" s="13"/>
      <c r="H23" s="12"/>
      <c r="I23" s="13"/>
      <c r="J23" s="13"/>
      <c r="K23" s="12"/>
      <c r="L23" s="13"/>
      <c r="M23" s="12"/>
    </row>
    <row r="24" spans="1:13" s="91" customFormat="1" ht="25.5">
      <c r="A24" s="549" t="s">
        <v>5725</v>
      </c>
      <c r="B24" s="549" t="s">
        <v>5647</v>
      </c>
      <c r="C24" s="549" t="s">
        <v>5726</v>
      </c>
      <c r="D24" s="61">
        <f>H24</f>
        <v>18716.248274640002</v>
      </c>
      <c r="E24" s="61">
        <v>4337.6351883325979</v>
      </c>
      <c r="F24" s="44">
        <v>6186.6434962999992</v>
      </c>
      <c r="G24" s="61">
        <v>6268.5680744400006</v>
      </c>
      <c r="H24" s="61">
        <v>18716.248274640002</v>
      </c>
      <c r="I24" s="61"/>
      <c r="J24" s="61">
        <v>6171.5414056400004</v>
      </c>
      <c r="K24" s="44"/>
      <c r="L24" s="61"/>
      <c r="M24" s="12"/>
    </row>
    <row r="25" spans="1:13" s="91" customFormat="1" ht="12.75">
      <c r="A25" s="679" t="s">
        <v>723</v>
      </c>
      <c r="B25" s="679" t="s">
        <v>233</v>
      </c>
      <c r="C25" s="679" t="s">
        <v>1755</v>
      </c>
      <c r="D25" s="61"/>
      <c r="E25" s="61"/>
      <c r="F25" s="44"/>
      <c r="G25" s="61"/>
      <c r="H25" s="44"/>
      <c r="I25" s="61"/>
      <c r="J25" s="61"/>
      <c r="K25" s="44"/>
      <c r="L25" s="61"/>
      <c r="M25" s="44"/>
    </row>
    <row r="26" spans="1:13" s="91" customFormat="1" ht="12.75">
      <c r="A26" s="572" t="s">
        <v>962</v>
      </c>
      <c r="B26" s="572" t="s">
        <v>197</v>
      </c>
      <c r="C26" s="572" t="s">
        <v>963</v>
      </c>
      <c r="D26" s="13">
        <f>H26</f>
        <v>71.784739999999985</v>
      </c>
      <c r="E26" s="13">
        <v>20.131599999999999</v>
      </c>
      <c r="F26" s="12">
        <v>14.22974</v>
      </c>
      <c r="G26" s="13">
        <v>59.7348</v>
      </c>
      <c r="H26" s="12">
        <v>71.784739999999985</v>
      </c>
      <c r="I26" s="13"/>
      <c r="J26" s="13">
        <v>16.865500000000001</v>
      </c>
      <c r="K26" s="12"/>
      <c r="L26" s="13"/>
      <c r="M26" s="12"/>
    </row>
    <row r="27" spans="1:13" s="91" customFormat="1" ht="12.75">
      <c r="A27" s="714" t="s">
        <v>964</v>
      </c>
      <c r="B27" s="714" t="s">
        <v>210</v>
      </c>
      <c r="C27" s="714" t="s">
        <v>965</v>
      </c>
      <c r="D27" s="13">
        <f t="shared" ref="D27:D33" si="1">H27</f>
        <v>179.2688</v>
      </c>
      <c r="E27" s="13">
        <v>32.234070000000003</v>
      </c>
      <c r="F27" s="12">
        <v>61.806719999999999</v>
      </c>
      <c r="G27" s="13">
        <v>78.791237999999993</v>
      </c>
      <c r="H27" s="12">
        <v>179.2688</v>
      </c>
      <c r="I27" s="13"/>
      <c r="J27" s="13">
        <v>74.906986000000003</v>
      </c>
      <c r="K27" s="12"/>
      <c r="L27" s="13"/>
      <c r="M27" s="12"/>
    </row>
    <row r="28" spans="1:13" s="91" customFormat="1" ht="12.75">
      <c r="A28" s="572" t="s">
        <v>966</v>
      </c>
      <c r="B28" s="572" t="s">
        <v>199</v>
      </c>
      <c r="C28" s="572" t="s">
        <v>967</v>
      </c>
      <c r="D28" s="13">
        <f t="shared" si="1"/>
        <v>1046.8891509999999</v>
      </c>
      <c r="E28" s="13">
        <v>106.41688499999999</v>
      </c>
      <c r="F28" s="12">
        <v>166.579994</v>
      </c>
      <c r="G28" s="13">
        <v>329.97154600000005</v>
      </c>
      <c r="H28" s="12">
        <v>1046.8891509999999</v>
      </c>
      <c r="I28" s="13"/>
      <c r="J28" s="13">
        <v>349.59215699999993</v>
      </c>
      <c r="K28" s="12"/>
      <c r="L28" s="13"/>
      <c r="M28" s="12"/>
    </row>
    <row r="29" spans="1:13" s="91" customFormat="1" ht="12.75">
      <c r="A29" s="572" t="s">
        <v>968</v>
      </c>
      <c r="B29" s="572" t="s">
        <v>200</v>
      </c>
      <c r="C29" s="572" t="s">
        <v>969</v>
      </c>
      <c r="D29" s="13">
        <f t="shared" si="1"/>
        <v>9548.6933594400034</v>
      </c>
      <c r="E29" s="13">
        <v>2455.6598554400002</v>
      </c>
      <c r="F29" s="12">
        <v>3067.5962897200002</v>
      </c>
      <c r="G29" s="13">
        <v>2984.2270694099998</v>
      </c>
      <c r="H29" s="12">
        <v>9548.6933594400034</v>
      </c>
      <c r="I29" s="13"/>
      <c r="J29" s="13">
        <v>2946.1490748000001</v>
      </c>
      <c r="K29" s="12"/>
      <c r="L29" s="13"/>
      <c r="M29" s="12"/>
    </row>
    <row r="30" spans="1:13" s="91" customFormat="1" ht="12.75">
      <c r="A30" s="572" t="s">
        <v>5193</v>
      </c>
      <c r="B30" s="572" t="s">
        <v>5189</v>
      </c>
      <c r="C30" s="572" t="s">
        <v>5198</v>
      </c>
      <c r="D30" s="13">
        <f t="shared" si="1"/>
        <v>5707.6119784299999</v>
      </c>
      <c r="E30" s="13">
        <v>1404.4168637326002</v>
      </c>
      <c r="F30" s="13">
        <v>2186.4163668399997</v>
      </c>
      <c r="G30" s="13">
        <v>2122.5294173900002</v>
      </c>
      <c r="H30" s="13">
        <v>5707.6119784299999</v>
      </c>
      <c r="I30" s="13"/>
      <c r="J30" s="13">
        <v>2121.0613157599996</v>
      </c>
      <c r="K30" s="13"/>
      <c r="L30" s="13"/>
      <c r="M30" s="13"/>
    </row>
    <row r="31" spans="1:13" s="91" customFormat="1" ht="12.75">
      <c r="A31" s="572" t="s">
        <v>5195</v>
      </c>
      <c r="B31" s="572" t="s">
        <v>5190</v>
      </c>
      <c r="C31" s="572" t="s">
        <v>5199</v>
      </c>
      <c r="D31" s="13">
        <f t="shared" si="1"/>
        <v>777.91577300000006</v>
      </c>
      <c r="E31" s="13">
        <v>145.36702000000002</v>
      </c>
      <c r="F31" s="12">
        <v>387.39893873999995</v>
      </c>
      <c r="G31" s="13">
        <v>359.03843999999998</v>
      </c>
      <c r="H31" s="12">
        <v>777.91577300000006</v>
      </c>
      <c r="I31" s="13"/>
      <c r="J31" s="13">
        <v>343.20509000000004</v>
      </c>
      <c r="K31" s="12"/>
      <c r="L31" s="13"/>
      <c r="M31" s="12"/>
    </row>
    <row r="32" spans="1:13" s="91" customFormat="1" ht="12.75">
      <c r="A32" s="572" t="s">
        <v>5196</v>
      </c>
      <c r="B32" s="572" t="s">
        <v>5191</v>
      </c>
      <c r="C32" s="572" t="s">
        <v>5200</v>
      </c>
      <c r="D32" s="13">
        <f t="shared" si="1"/>
        <v>1153.11615239</v>
      </c>
      <c r="E32" s="13">
        <v>157.63529716000002</v>
      </c>
      <c r="F32" s="12">
        <v>288.26544700000005</v>
      </c>
      <c r="G32" s="13">
        <v>315.28938163999999</v>
      </c>
      <c r="H32" s="12">
        <v>1153.11615239</v>
      </c>
      <c r="I32" s="13"/>
      <c r="J32" s="13">
        <v>302.75513708</v>
      </c>
      <c r="K32" s="12"/>
      <c r="L32" s="13"/>
      <c r="M32" s="12"/>
    </row>
    <row r="33" spans="1:13" s="91" customFormat="1" ht="12.75">
      <c r="A33" s="572" t="s">
        <v>5194</v>
      </c>
      <c r="B33" s="572" t="s">
        <v>5192</v>
      </c>
      <c r="C33" s="572" t="s">
        <v>5197</v>
      </c>
      <c r="D33" s="13">
        <f t="shared" si="1"/>
        <v>230.96832037999999</v>
      </c>
      <c r="E33" s="13">
        <v>15.773597000000001</v>
      </c>
      <c r="F33" s="12">
        <v>14.35</v>
      </c>
      <c r="G33" s="13">
        <v>18.986181999999999</v>
      </c>
      <c r="H33" s="12">
        <v>230.96832037999999</v>
      </c>
      <c r="I33" s="13"/>
      <c r="J33" s="13">
        <v>17.006145</v>
      </c>
      <c r="K33" s="12"/>
      <c r="L33" s="13"/>
      <c r="M33" s="12"/>
    </row>
    <row r="34" spans="1:13" s="91" customFormat="1" ht="5.0999999999999996" customHeight="1">
      <c r="A34" s="716"/>
      <c r="B34" s="716"/>
      <c r="C34" s="716"/>
      <c r="D34" s="12"/>
      <c r="E34" s="12"/>
      <c r="F34" s="12"/>
      <c r="G34" s="12"/>
      <c r="H34" s="12"/>
      <c r="I34" s="12"/>
      <c r="J34" s="12"/>
      <c r="K34" s="12"/>
      <c r="L34" s="12"/>
      <c r="M34" s="12"/>
    </row>
    <row r="35" spans="1:13" s="91" customFormat="1" ht="12.75">
      <c r="A35" s="713" t="s">
        <v>1764</v>
      </c>
      <c r="B35" s="713" t="s">
        <v>1763</v>
      </c>
      <c r="C35" s="713" t="s">
        <v>5271</v>
      </c>
      <c r="D35" s="61">
        <f>SUM(E35:H35)</f>
        <v>865.96061402999999</v>
      </c>
      <c r="E35" s="700">
        <v>201.10840100000001</v>
      </c>
      <c r="F35" s="700">
        <v>234.82685000000001</v>
      </c>
      <c r="G35" s="700">
        <v>207.10427000000004</v>
      </c>
      <c r="H35" s="700">
        <v>222.92109303000001</v>
      </c>
      <c r="I35" s="61"/>
      <c r="J35" s="700">
        <v>214.768879</v>
      </c>
      <c r="K35" s="700"/>
      <c r="L35" s="700"/>
      <c r="M35" s="700"/>
    </row>
    <row r="36" spans="1:13" s="91" customFormat="1" ht="12.75">
      <c r="A36" s="679" t="s">
        <v>723</v>
      </c>
      <c r="B36" s="679" t="s">
        <v>1754</v>
      </c>
      <c r="C36" s="679" t="s">
        <v>1755</v>
      </c>
      <c r="D36" s="13"/>
      <c r="E36" s="13"/>
      <c r="F36" s="13"/>
      <c r="G36" s="13"/>
      <c r="H36" s="13"/>
      <c r="I36" s="13"/>
      <c r="J36" s="13"/>
      <c r="K36" s="13"/>
      <c r="L36" s="13"/>
      <c r="M36" s="13"/>
    </row>
    <row r="37" spans="1:13" s="91" customFormat="1" ht="12.75">
      <c r="A37" s="572" t="s">
        <v>976</v>
      </c>
      <c r="B37" s="572" t="s">
        <v>204</v>
      </c>
      <c r="C37" s="572" t="s">
        <v>977</v>
      </c>
      <c r="D37" s="1297">
        <f>SUM(E37:H37)</f>
        <v>6.8970000000000002</v>
      </c>
      <c r="E37" s="13">
        <v>0.78700000000000003</v>
      </c>
      <c r="F37" s="318">
        <v>1.2</v>
      </c>
      <c r="G37" s="13">
        <v>2.2400000000000002</v>
      </c>
      <c r="H37" s="185">
        <v>2.67</v>
      </c>
      <c r="I37" s="13"/>
      <c r="J37" s="13">
        <v>1.06</v>
      </c>
      <c r="K37" s="318"/>
      <c r="L37" s="13"/>
      <c r="M37" s="318"/>
    </row>
    <row r="38" spans="1:13" s="91" customFormat="1" ht="12.75">
      <c r="A38" s="714" t="s">
        <v>978</v>
      </c>
      <c r="B38" s="714" t="s">
        <v>125</v>
      </c>
      <c r="C38" s="714" t="s">
        <v>939</v>
      </c>
      <c r="D38" s="1297">
        <f t="shared" ref="D38:D43" si="2">SUM(E38:H38)</f>
        <v>294.12997003000004</v>
      </c>
      <c r="E38" s="13">
        <v>75.540365000000008</v>
      </c>
      <c r="F38" s="318">
        <v>76.133440000000007</v>
      </c>
      <c r="G38" s="13">
        <v>70.006948000000008</v>
      </c>
      <c r="H38" s="185">
        <v>72.44921703</v>
      </c>
      <c r="I38" s="13"/>
      <c r="J38" s="13">
        <v>55.464500000000001</v>
      </c>
      <c r="K38" s="318"/>
      <c r="L38" s="13"/>
      <c r="M38" s="318"/>
    </row>
    <row r="39" spans="1:13" s="91" customFormat="1" ht="12.75">
      <c r="A39" s="572" t="s">
        <v>4909</v>
      </c>
      <c r="B39" s="572" t="s">
        <v>4909</v>
      </c>
      <c r="C39" s="572" t="s">
        <v>4911</v>
      </c>
      <c r="D39" s="1297">
        <f t="shared" si="2"/>
        <v>8.9050000000000011</v>
      </c>
      <c r="E39" s="13">
        <v>2.427</v>
      </c>
      <c r="F39" s="318">
        <v>2.9460000000000002</v>
      </c>
      <c r="G39" s="13">
        <v>2.68</v>
      </c>
      <c r="H39" s="185">
        <v>0.85199999999999998</v>
      </c>
      <c r="I39" s="13"/>
      <c r="J39" s="13">
        <v>3.9455</v>
      </c>
      <c r="K39" s="318"/>
      <c r="L39" s="13"/>
      <c r="M39" s="318"/>
    </row>
    <row r="40" spans="1:13" s="91" customFormat="1" ht="12.75">
      <c r="A40" s="724" t="s">
        <v>4102</v>
      </c>
      <c r="B40" s="572" t="s">
        <v>409</v>
      </c>
      <c r="C40" s="724" t="s">
        <v>1762</v>
      </c>
      <c r="D40" s="1297">
        <f t="shared" si="2"/>
        <v>9.9139999999999997</v>
      </c>
      <c r="E40" s="13">
        <v>1.4650000000000001</v>
      </c>
      <c r="F40" s="318">
        <v>3.794</v>
      </c>
      <c r="G40" s="13">
        <v>2.02</v>
      </c>
      <c r="H40" s="185">
        <v>2.6349999999999998</v>
      </c>
      <c r="I40" s="13"/>
      <c r="J40" s="13">
        <v>0.435</v>
      </c>
      <c r="K40" s="318"/>
      <c r="L40" s="13"/>
      <c r="M40" s="318"/>
    </row>
    <row r="41" spans="1:13" s="91" customFormat="1" ht="12.75">
      <c r="A41" s="572" t="s">
        <v>980</v>
      </c>
      <c r="B41" s="572" t="s">
        <v>1756</v>
      </c>
      <c r="C41" s="572" t="s">
        <v>1757</v>
      </c>
      <c r="D41" s="1297">
        <f t="shared" si="2"/>
        <v>228.254222</v>
      </c>
      <c r="E41" s="13">
        <v>51.557667000000002</v>
      </c>
      <c r="F41" s="318">
        <v>60.460999999999999</v>
      </c>
      <c r="G41" s="13">
        <v>50.0456</v>
      </c>
      <c r="H41" s="185">
        <v>66.189954999999998</v>
      </c>
      <c r="I41" s="13"/>
      <c r="J41" s="13">
        <v>66.251249999999999</v>
      </c>
      <c r="K41" s="318"/>
      <c r="L41" s="13"/>
      <c r="M41" s="318"/>
    </row>
    <row r="42" spans="1:13" s="91" customFormat="1" ht="25.5">
      <c r="A42" s="572" t="s">
        <v>982</v>
      </c>
      <c r="B42" s="572" t="s">
        <v>206</v>
      </c>
      <c r="C42" s="572" t="s">
        <v>983</v>
      </c>
      <c r="D42" s="1297">
        <f t="shared" si="2"/>
        <v>7.7539999999999996</v>
      </c>
      <c r="E42" s="13">
        <v>2.0299999999999998</v>
      </c>
      <c r="F42" s="318">
        <v>3.625</v>
      </c>
      <c r="G42" s="13">
        <v>0.15</v>
      </c>
      <c r="H42" s="185">
        <v>1.9490000000000001</v>
      </c>
      <c r="I42" s="13"/>
      <c r="J42" s="13">
        <v>2.1800000000000002</v>
      </c>
      <c r="K42" s="318"/>
      <c r="L42" s="13"/>
      <c r="M42" s="318"/>
    </row>
    <row r="43" spans="1:13" s="91" customFormat="1" ht="12.75">
      <c r="A43" s="572" t="s">
        <v>1759</v>
      </c>
      <c r="B43" s="572" t="s">
        <v>1758</v>
      </c>
      <c r="C43" s="572" t="s">
        <v>1760</v>
      </c>
      <c r="D43" s="1297">
        <f t="shared" si="2"/>
        <v>101.83551</v>
      </c>
      <c r="E43" s="13">
        <v>17.382000000000001</v>
      </c>
      <c r="F43" s="318">
        <v>29.825470000000003</v>
      </c>
      <c r="G43" s="13">
        <v>30.001270000000002</v>
      </c>
      <c r="H43" s="185">
        <v>24.62677</v>
      </c>
      <c r="I43" s="13"/>
      <c r="J43" s="13">
        <v>20.690380000000001</v>
      </c>
      <c r="K43" s="318"/>
      <c r="L43" s="13"/>
      <c r="M43" s="318"/>
    </row>
    <row r="44" spans="1:13" s="91" customFormat="1" ht="14.25" customHeight="1" thickBot="1">
      <c r="A44" s="654" t="s">
        <v>990</v>
      </c>
      <c r="B44" s="654" t="s">
        <v>209</v>
      </c>
      <c r="C44" s="654" t="s">
        <v>897</v>
      </c>
      <c r="D44" s="848">
        <f>SUM(E44:H44)</f>
        <v>208.27091200000001</v>
      </c>
      <c r="E44" s="146">
        <v>49.919369000000003</v>
      </c>
      <c r="F44" s="644">
        <v>56.841940000000001</v>
      </c>
      <c r="G44" s="146">
        <v>49.960452000000004</v>
      </c>
      <c r="H44" s="644">
        <v>51.549150999999995</v>
      </c>
      <c r="I44" s="146"/>
      <c r="J44" s="146">
        <v>64.742249000000001</v>
      </c>
      <c r="K44" s="644"/>
      <c r="L44" s="146"/>
      <c r="M44" s="644"/>
    </row>
    <row r="45" spans="1:13" s="20" customFormat="1" ht="5.0999999999999996" customHeight="1">
      <c r="A45" s="706"/>
      <c r="B45" s="706"/>
      <c r="C45" s="706"/>
      <c r="D45" s="501"/>
      <c r="E45" s="501"/>
      <c r="F45" s="501"/>
      <c r="G45" s="501"/>
      <c r="H45" s="501"/>
      <c r="I45" s="501"/>
      <c r="J45" s="501"/>
      <c r="K45" s="501"/>
      <c r="L45" s="501"/>
      <c r="M45" s="501"/>
    </row>
    <row r="46" spans="1:13" s="20" customFormat="1" ht="12.75">
      <c r="A46" s="95" t="s">
        <v>4566</v>
      </c>
      <c r="B46" s="95" t="s">
        <v>3961</v>
      </c>
      <c r="C46" s="95" t="s">
        <v>5248</v>
      </c>
    </row>
    <row r="47" spans="1:13" s="20" customFormat="1" ht="12.75">
      <c r="A47" s="95" t="s">
        <v>5648</v>
      </c>
      <c r="B47" s="95" t="s">
        <v>5649</v>
      </c>
      <c r="C47" s="95" t="s">
        <v>5650</v>
      </c>
    </row>
  </sheetData>
  <mergeCells count="7">
    <mergeCell ref="I6:I7"/>
    <mergeCell ref="J6:M6"/>
    <mergeCell ref="A6:A7"/>
    <mergeCell ref="B6:B7"/>
    <mergeCell ref="C6:C7"/>
    <mergeCell ref="D6:D7"/>
    <mergeCell ref="E6:H6"/>
  </mergeCells>
  <hyperlinks>
    <hyperlink ref="B1" location="Содержание!A1" display="вернуться на заглавную стр.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11.42578125" defaultRowHeight="15"/>
  <cols>
    <col min="1" max="3" width="40.7109375" style="235" customWidth="1"/>
    <col min="4" max="13" width="11.42578125" style="235" customWidth="1"/>
    <col min="14" max="16384" width="11.42578125" style="235"/>
  </cols>
  <sheetData>
    <row r="1" spans="1:13">
      <c r="A1" s="49" t="s">
        <v>595</v>
      </c>
      <c r="B1" s="234" t="s">
        <v>211</v>
      </c>
      <c r="C1" s="49" t="s">
        <v>596</v>
      </c>
    </row>
    <row r="2" spans="1:13" ht="5.0999999999999996" customHeight="1"/>
    <row r="3" spans="1:13" s="142" customFormat="1" ht="19.5" customHeight="1">
      <c r="A3" s="201" t="s">
        <v>5727</v>
      </c>
      <c r="B3" s="201" t="s">
        <v>5728</v>
      </c>
      <c r="C3" s="141" t="s">
        <v>5729</v>
      </c>
    </row>
    <row r="4" spans="1:13" s="142" customFormat="1" ht="6" customHeight="1">
      <c r="A4" s="201"/>
      <c r="B4" s="201"/>
      <c r="C4" s="141"/>
    </row>
    <row r="5" spans="1:13" s="91" customFormat="1" ht="12.75" customHeight="1" thickBot="1">
      <c r="A5" s="325" t="s">
        <v>707</v>
      </c>
      <c r="B5" s="325" t="s">
        <v>707</v>
      </c>
      <c r="C5" s="325" t="s">
        <v>765</v>
      </c>
      <c r="D5" s="97"/>
      <c r="E5" s="97"/>
      <c r="F5" s="97"/>
      <c r="G5" s="97"/>
      <c r="H5" s="97"/>
      <c r="I5" s="97"/>
      <c r="J5" s="97"/>
      <c r="K5" s="97"/>
      <c r="L5" s="97"/>
      <c r="M5" s="97"/>
    </row>
    <row r="6" spans="1:13" s="157" customFormat="1" ht="17.100000000000001" customHeight="1">
      <c r="A6" s="1518"/>
      <c r="B6" s="1518"/>
      <c r="C6" s="718"/>
      <c r="D6" s="1514">
        <v>2018</v>
      </c>
      <c r="E6" s="1516">
        <v>2018</v>
      </c>
      <c r="F6" s="1517"/>
      <c r="G6" s="1517"/>
      <c r="H6" s="1517"/>
      <c r="I6" s="1514">
        <v>2019</v>
      </c>
      <c r="J6" s="1516">
        <v>2019</v>
      </c>
      <c r="K6" s="1517"/>
      <c r="L6" s="1517"/>
      <c r="M6" s="1517"/>
    </row>
    <row r="7" spans="1:13" s="157" customFormat="1" ht="17.100000000000001" customHeight="1" thickBot="1">
      <c r="A7" s="1519"/>
      <c r="B7" s="1519"/>
      <c r="C7" s="719"/>
      <c r="D7" s="1515"/>
      <c r="E7" s="259" t="s">
        <v>773</v>
      </c>
      <c r="F7" s="260" t="s">
        <v>774</v>
      </c>
      <c r="G7" s="260" t="s">
        <v>775</v>
      </c>
      <c r="H7" s="260" t="s">
        <v>776</v>
      </c>
      <c r="I7" s="1515"/>
      <c r="J7" s="259" t="s">
        <v>773</v>
      </c>
      <c r="K7" s="260" t="s">
        <v>774</v>
      </c>
      <c r="L7" s="260" t="s">
        <v>775</v>
      </c>
      <c r="M7" s="260" t="s">
        <v>776</v>
      </c>
    </row>
    <row r="8" spans="1:13" s="91" customFormat="1" ht="5.0999999999999996" customHeight="1">
      <c r="A8" s="670"/>
      <c r="B8" s="711"/>
      <c r="C8" s="694"/>
      <c r="D8" s="5"/>
      <c r="E8" s="5"/>
      <c r="F8" s="5"/>
      <c r="G8" s="5"/>
      <c r="H8" s="5"/>
      <c r="I8" s="5"/>
      <c r="J8" s="5"/>
      <c r="K8" s="5"/>
      <c r="L8" s="5"/>
      <c r="M8" s="5"/>
    </row>
    <row r="9" spans="1:13" s="91" customFormat="1" ht="12.75">
      <c r="A9" s="630" t="s">
        <v>955</v>
      </c>
      <c r="B9" s="630" t="s">
        <v>203</v>
      </c>
      <c r="C9" s="632" t="s">
        <v>975</v>
      </c>
      <c r="D9" s="61">
        <f>SUM(E9:H9)</f>
        <v>506.9</v>
      </c>
      <c r="E9" s="61">
        <v>72.87</v>
      </c>
      <c r="F9" s="61">
        <v>152.03</v>
      </c>
      <c r="G9" s="61">
        <v>103.5</v>
      </c>
      <c r="H9" s="61">
        <v>178.5</v>
      </c>
      <c r="I9" s="61"/>
      <c r="J9" s="61">
        <v>135.29</v>
      </c>
      <c r="K9" s="61"/>
      <c r="L9" s="61"/>
      <c r="M9" s="61"/>
    </row>
    <row r="10" spans="1:13" s="91" customFormat="1" ht="12.75">
      <c r="A10" s="679" t="s">
        <v>723</v>
      </c>
      <c r="B10" s="679" t="s">
        <v>1754</v>
      </c>
      <c r="C10" s="695" t="s">
        <v>1755</v>
      </c>
      <c r="D10" s="12"/>
      <c r="E10" s="13"/>
      <c r="F10" s="13"/>
      <c r="G10" s="13"/>
      <c r="H10" s="13"/>
      <c r="I10" s="12"/>
      <c r="J10" s="13"/>
      <c r="K10" s="13"/>
      <c r="L10" s="13"/>
      <c r="M10" s="13"/>
    </row>
    <row r="11" spans="1:13" s="91" customFormat="1" ht="12.75">
      <c r="A11" s="572" t="s">
        <v>976</v>
      </c>
      <c r="B11" s="572" t="s">
        <v>204</v>
      </c>
      <c r="C11" s="572" t="s">
        <v>977</v>
      </c>
      <c r="D11" s="13">
        <f t="shared" ref="D11:D18" si="0">SUM(E11:H11)</f>
        <v>90.88</v>
      </c>
      <c r="E11" s="13">
        <v>3.95</v>
      </c>
      <c r="F11" s="13">
        <v>27.1</v>
      </c>
      <c r="G11" s="13">
        <v>25.85</v>
      </c>
      <c r="H11" s="13">
        <v>33.979999999999997</v>
      </c>
      <c r="I11" s="13"/>
      <c r="J11" s="13">
        <v>46.11</v>
      </c>
      <c r="K11" s="13"/>
      <c r="L11" s="13"/>
      <c r="M11" s="13"/>
    </row>
    <row r="12" spans="1:13" s="91" customFormat="1" ht="12.75">
      <c r="A12" s="714" t="s">
        <v>978</v>
      </c>
      <c r="B12" s="714" t="s">
        <v>125</v>
      </c>
      <c r="C12" s="714" t="s">
        <v>939</v>
      </c>
      <c r="D12" s="13">
        <f t="shared" si="0"/>
        <v>98.91</v>
      </c>
      <c r="E12" s="13">
        <v>18.78</v>
      </c>
      <c r="F12" s="13">
        <v>39.25</v>
      </c>
      <c r="G12" s="13">
        <v>17.22</v>
      </c>
      <c r="H12" s="13">
        <v>23.66</v>
      </c>
      <c r="I12" s="13"/>
      <c r="J12" s="13">
        <v>18.63</v>
      </c>
      <c r="K12" s="13"/>
      <c r="L12" s="13"/>
      <c r="M12" s="13"/>
    </row>
    <row r="13" spans="1:13" s="91" customFormat="1" ht="12.75">
      <c r="A13" s="572" t="s">
        <v>4909</v>
      </c>
      <c r="B13" s="572" t="s">
        <v>4909</v>
      </c>
      <c r="C13" s="572" t="s">
        <v>4911</v>
      </c>
      <c r="D13" s="13">
        <f t="shared" si="0"/>
        <v>28.37</v>
      </c>
      <c r="E13" s="13">
        <v>4.7</v>
      </c>
      <c r="F13" s="13">
        <v>13.27</v>
      </c>
      <c r="G13" s="13">
        <v>2.19</v>
      </c>
      <c r="H13" s="13">
        <v>8.2100000000000009</v>
      </c>
      <c r="I13" s="13"/>
      <c r="J13" s="13">
        <v>9.48</v>
      </c>
      <c r="K13" s="13"/>
      <c r="L13" s="13"/>
      <c r="M13" s="13"/>
    </row>
    <row r="14" spans="1:13" s="91" customFormat="1" ht="12.75">
      <c r="A14" s="572" t="s">
        <v>980</v>
      </c>
      <c r="B14" s="572" t="s">
        <v>205</v>
      </c>
      <c r="C14" s="572" t="s">
        <v>981</v>
      </c>
      <c r="D14" s="13">
        <f t="shared" si="0"/>
        <v>108.41</v>
      </c>
      <c r="E14" s="13">
        <v>17.600000000000001</v>
      </c>
      <c r="F14" s="13">
        <v>26.56</v>
      </c>
      <c r="G14" s="13">
        <v>27.61</v>
      </c>
      <c r="H14" s="13">
        <v>36.64</v>
      </c>
      <c r="I14" s="13"/>
      <c r="J14" s="13">
        <v>13.96</v>
      </c>
      <c r="K14" s="13"/>
      <c r="L14" s="13"/>
      <c r="M14" s="13"/>
    </row>
    <row r="15" spans="1:13" s="91" customFormat="1" ht="25.5">
      <c r="A15" s="572" t="s">
        <v>982</v>
      </c>
      <c r="B15" s="572" t="s">
        <v>206</v>
      </c>
      <c r="C15" s="572" t="s">
        <v>983</v>
      </c>
      <c r="D15" s="13">
        <f t="shared" si="0"/>
        <v>81.33</v>
      </c>
      <c r="E15" s="13">
        <v>16.36</v>
      </c>
      <c r="F15" s="13">
        <v>20.34</v>
      </c>
      <c r="G15" s="13">
        <v>13.01</v>
      </c>
      <c r="H15" s="13">
        <v>31.62</v>
      </c>
      <c r="I15" s="13"/>
      <c r="J15" s="13">
        <v>9.9600000000000009</v>
      </c>
      <c r="K15" s="13"/>
      <c r="L15" s="13"/>
      <c r="M15" s="13"/>
    </row>
    <row r="16" spans="1:13" s="91" customFormat="1" ht="12.75">
      <c r="A16" s="572" t="s">
        <v>3333</v>
      </c>
      <c r="B16" s="572" t="s">
        <v>3330</v>
      </c>
      <c r="C16" s="572" t="s">
        <v>3331</v>
      </c>
      <c r="D16" s="13">
        <f>SUM(E16:H16)</f>
        <v>52.79</v>
      </c>
      <c r="E16" s="13">
        <v>0.42</v>
      </c>
      <c r="F16" s="13">
        <v>10.46</v>
      </c>
      <c r="G16" s="13">
        <v>8.36</v>
      </c>
      <c r="H16" s="13">
        <v>33.549999999999997</v>
      </c>
      <c r="I16" s="13"/>
      <c r="J16" s="13">
        <v>15.61</v>
      </c>
      <c r="K16" s="13"/>
      <c r="L16" s="13"/>
      <c r="M16" s="13"/>
    </row>
    <row r="17" spans="1:13" s="91" customFormat="1" ht="12.75">
      <c r="A17" s="572" t="s">
        <v>1761</v>
      </c>
      <c r="B17" s="572" t="s">
        <v>409</v>
      </c>
      <c r="C17" s="572" t="s">
        <v>1762</v>
      </c>
      <c r="D17" s="13">
        <f>SUM(E17:H17)</f>
        <v>36.26</v>
      </c>
      <c r="E17" s="13">
        <v>11.06</v>
      </c>
      <c r="F17" s="13">
        <v>10.050000000000001</v>
      </c>
      <c r="G17" s="13">
        <v>9.25</v>
      </c>
      <c r="H17" s="13">
        <v>5.9</v>
      </c>
      <c r="I17" s="13"/>
      <c r="J17" s="13">
        <v>8</v>
      </c>
      <c r="K17" s="13"/>
      <c r="L17" s="13"/>
      <c r="M17" s="13"/>
    </row>
    <row r="18" spans="1:13" s="91" customFormat="1" ht="12.75">
      <c r="A18" s="572" t="s">
        <v>984</v>
      </c>
      <c r="B18" s="572" t="s">
        <v>42</v>
      </c>
      <c r="C18" s="572" t="s">
        <v>733</v>
      </c>
      <c r="D18" s="13">
        <f t="shared" si="0"/>
        <v>9.9600000000000009</v>
      </c>
      <c r="E18" s="13" t="s">
        <v>11</v>
      </c>
      <c r="F18" s="13">
        <v>5.01</v>
      </c>
      <c r="G18" s="13" t="s">
        <v>11</v>
      </c>
      <c r="H18" s="13">
        <v>4.95</v>
      </c>
      <c r="I18" s="13"/>
      <c r="J18" s="13">
        <v>13.53</v>
      </c>
      <c r="K18" s="13"/>
      <c r="L18" s="13"/>
      <c r="M18" s="13"/>
    </row>
    <row r="19" spans="1:13" s="91" customFormat="1" ht="13.5" thickBot="1">
      <c r="A19" s="725" t="s">
        <v>990</v>
      </c>
      <c r="B19" s="725" t="s">
        <v>209</v>
      </c>
      <c r="C19" s="725" t="s">
        <v>897</v>
      </c>
      <c r="D19" s="146" t="s">
        <v>11</v>
      </c>
      <c r="E19" s="146" t="s">
        <v>11</v>
      </c>
      <c r="F19" s="146" t="s">
        <v>11</v>
      </c>
      <c r="G19" s="146" t="s">
        <v>11</v>
      </c>
      <c r="H19" s="146" t="s">
        <v>11</v>
      </c>
      <c r="I19" s="146"/>
      <c r="J19" s="146" t="s">
        <v>11</v>
      </c>
      <c r="K19" s="146"/>
      <c r="L19" s="146"/>
      <c r="M19" s="146"/>
    </row>
    <row r="20" spans="1:13" s="91" customFormat="1" ht="5.0999999999999996" customHeight="1">
      <c r="A20" s="224"/>
      <c r="B20" s="224"/>
      <c r="D20" s="360"/>
      <c r="E20" s="360"/>
      <c r="F20" s="218"/>
      <c r="G20" s="218"/>
      <c r="H20" s="218"/>
      <c r="I20" s="360"/>
      <c r="J20" s="360"/>
      <c r="K20" s="218"/>
      <c r="L20" s="218"/>
      <c r="M20" s="218"/>
    </row>
    <row r="21" spans="1:13">
      <c r="A21" s="22" t="s">
        <v>3334</v>
      </c>
      <c r="B21" s="22" t="s">
        <v>3329</v>
      </c>
      <c r="C21" s="22" t="s">
        <v>3332</v>
      </c>
    </row>
  </sheetData>
  <mergeCells count="6">
    <mergeCell ref="J6:M6"/>
    <mergeCell ref="D6:D7"/>
    <mergeCell ref="E6:H6"/>
    <mergeCell ref="A6:A7"/>
    <mergeCell ref="B6:B7"/>
    <mergeCell ref="I6:I7"/>
  </mergeCells>
  <hyperlinks>
    <hyperlink ref="B1" location="Содержание!A1" display="вернуться на заглавную стр.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zoomScale="80" zoomScaleNormal="80" workbookViewId="0">
      <pane xSplit="3" ySplit="6" topLeftCell="D7" activePane="bottomRight" state="frozen"/>
      <selection pane="topRight" activeCell="D1" sqref="D1"/>
      <selection pane="bottomLeft" activeCell="A7" sqref="A7"/>
      <selection pane="bottomRight"/>
    </sheetView>
  </sheetViews>
  <sheetFormatPr defaultColWidth="9.140625" defaultRowHeight="15"/>
  <cols>
    <col min="1" max="3" width="40.7109375" style="24" customWidth="1"/>
    <col min="4" max="16384" width="9.140625" style="24"/>
  </cols>
  <sheetData>
    <row r="1" spans="1:13">
      <c r="A1" s="49" t="s">
        <v>595</v>
      </c>
      <c r="B1" s="234" t="s">
        <v>211</v>
      </c>
      <c r="C1" s="49" t="s">
        <v>596</v>
      </c>
    </row>
    <row r="2" spans="1:13" ht="5.0999999999999996" customHeight="1"/>
    <row r="3" spans="1:13" s="142" customFormat="1" ht="18.75" customHeight="1">
      <c r="A3" s="201" t="s">
        <v>5187</v>
      </c>
      <c r="B3" s="201" t="s">
        <v>5186</v>
      </c>
      <c r="C3" s="141" t="s">
        <v>5261</v>
      </c>
      <c r="D3" s="173"/>
      <c r="E3" s="173"/>
      <c r="F3" s="173"/>
      <c r="G3" s="173"/>
      <c r="H3" s="173"/>
      <c r="I3" s="173"/>
      <c r="J3" s="173"/>
      <c r="K3" s="173"/>
      <c r="L3" s="173"/>
      <c r="M3" s="173"/>
    </row>
    <row r="4" spans="1:13" s="142" customFormat="1" ht="5.0999999999999996" customHeight="1" thickBot="1">
      <c r="A4" s="201"/>
      <c r="B4" s="201"/>
      <c r="C4" s="141"/>
      <c r="D4" s="326"/>
      <c r="E4" s="326"/>
      <c r="F4" s="326"/>
      <c r="G4" s="326"/>
      <c r="H4" s="326"/>
      <c r="I4" s="326"/>
      <c r="J4" s="326"/>
      <c r="K4" s="326"/>
      <c r="L4" s="326"/>
      <c r="M4" s="326"/>
    </row>
    <row r="5" spans="1:13" s="157" customFormat="1" ht="17.100000000000001" customHeight="1">
      <c r="A5" s="1518"/>
      <c r="B5" s="726"/>
      <c r="C5" s="1520"/>
      <c r="D5" s="1514">
        <v>2018</v>
      </c>
      <c r="E5" s="1516">
        <v>2018</v>
      </c>
      <c r="F5" s="1517"/>
      <c r="G5" s="1517"/>
      <c r="H5" s="1517"/>
      <c r="I5" s="1514">
        <v>2019</v>
      </c>
      <c r="J5" s="1516">
        <v>2019</v>
      </c>
      <c r="K5" s="1517"/>
      <c r="L5" s="1517"/>
      <c r="M5" s="1517"/>
    </row>
    <row r="6" spans="1:13" s="157" customFormat="1" ht="17.100000000000001" customHeight="1" thickBot="1">
      <c r="A6" s="1519"/>
      <c r="B6" s="727"/>
      <c r="C6" s="1521"/>
      <c r="D6" s="1515"/>
      <c r="E6" s="259" t="s">
        <v>773</v>
      </c>
      <c r="F6" s="260" t="s">
        <v>774</v>
      </c>
      <c r="G6" s="260" t="s">
        <v>775</v>
      </c>
      <c r="H6" s="260" t="s">
        <v>776</v>
      </c>
      <c r="I6" s="1515"/>
      <c r="J6" s="259" t="s">
        <v>773</v>
      </c>
      <c r="K6" s="260" t="s">
        <v>774</v>
      </c>
      <c r="L6" s="260" t="s">
        <v>775</v>
      </c>
      <c r="M6" s="260" t="s">
        <v>776</v>
      </c>
    </row>
    <row r="7" spans="1:13" s="91" customFormat="1" ht="5.0999999999999996" customHeight="1">
      <c r="A7" s="670"/>
      <c r="B7" s="670"/>
      <c r="C7" s="694"/>
      <c r="D7" s="6"/>
      <c r="E7" s="6"/>
      <c r="F7" s="6"/>
      <c r="G7" s="6"/>
      <c r="H7" s="6"/>
      <c r="I7" s="6"/>
      <c r="J7" s="6"/>
      <c r="K7" s="6"/>
      <c r="L7" s="6"/>
      <c r="M7" s="6"/>
    </row>
    <row r="8" spans="1:13" s="91" customFormat="1" ht="12.75" customHeight="1">
      <c r="A8" s="399" t="s">
        <v>3350</v>
      </c>
      <c r="B8" s="417" t="s">
        <v>3348</v>
      </c>
      <c r="C8" s="444" t="s">
        <v>1169</v>
      </c>
      <c r="D8" s="6"/>
      <c r="E8" s="6"/>
      <c r="F8" s="6"/>
      <c r="G8" s="6"/>
      <c r="H8" s="6"/>
      <c r="I8" s="6"/>
      <c r="J8" s="6"/>
      <c r="K8" s="6"/>
      <c r="L8" s="6"/>
      <c r="M8" s="6"/>
    </row>
    <row r="9" spans="1:13" s="91" customFormat="1" ht="25.5" customHeight="1">
      <c r="A9" s="631" t="s">
        <v>3349</v>
      </c>
      <c r="B9" s="712" t="s">
        <v>1766</v>
      </c>
      <c r="C9" s="516" t="s">
        <v>3684</v>
      </c>
      <c r="D9" s="6"/>
      <c r="E9" s="6"/>
      <c r="F9" s="6"/>
      <c r="G9" s="6"/>
      <c r="H9" s="6"/>
      <c r="I9" s="6"/>
      <c r="J9" s="6"/>
      <c r="K9" s="6"/>
      <c r="L9" s="6"/>
      <c r="M9" s="6"/>
    </row>
    <row r="10" spans="1:13" s="91" customFormat="1" ht="12.75" customHeight="1">
      <c r="A10" s="713" t="s">
        <v>1717</v>
      </c>
      <c r="B10" s="713" t="s">
        <v>1716</v>
      </c>
      <c r="C10" s="722" t="s">
        <v>4018</v>
      </c>
      <c r="D10" s="729">
        <f>H10</f>
        <v>30.400445922470745</v>
      </c>
      <c r="E10" s="729">
        <v>30.833445970751448</v>
      </c>
      <c r="F10" s="729">
        <v>30.714132656287266</v>
      </c>
      <c r="G10" s="729">
        <v>30.349086478833517</v>
      </c>
      <c r="H10" s="729">
        <v>30.400445922470745</v>
      </c>
      <c r="I10" s="729"/>
      <c r="J10" s="729">
        <v>30.216737347305557</v>
      </c>
      <c r="K10" s="729"/>
      <c r="L10" s="729"/>
      <c r="M10" s="729"/>
    </row>
    <row r="11" spans="1:13" s="91" customFormat="1" ht="12.75" customHeight="1">
      <c r="A11" s="679" t="s">
        <v>723</v>
      </c>
      <c r="B11" s="679" t="s">
        <v>1767</v>
      </c>
      <c r="C11" s="695" t="s">
        <v>1755</v>
      </c>
      <c r="D11" s="16"/>
      <c r="E11" s="16"/>
      <c r="F11" s="6"/>
      <c r="G11" s="6"/>
      <c r="H11" s="6"/>
      <c r="I11" s="16"/>
      <c r="J11" s="16"/>
      <c r="K11" s="6"/>
      <c r="L11" s="6"/>
      <c r="M11" s="6"/>
    </row>
    <row r="12" spans="1:13" s="91" customFormat="1" ht="12.75" customHeight="1">
      <c r="A12" s="572" t="s">
        <v>976</v>
      </c>
      <c r="B12" s="572" t="s">
        <v>204</v>
      </c>
      <c r="C12" s="580" t="s">
        <v>977</v>
      </c>
      <c r="D12" s="194">
        <f t="shared" ref="D12:D22" si="0">H12</f>
        <v>28.321106866459331</v>
      </c>
      <c r="E12" s="194">
        <v>28.29</v>
      </c>
      <c r="F12" s="194">
        <v>28.364878354365942</v>
      </c>
      <c r="G12" s="194">
        <v>28.421816239556676</v>
      </c>
      <c r="H12" s="194">
        <v>28.321106866459331</v>
      </c>
      <c r="I12" s="194"/>
      <c r="J12" s="194">
        <v>28.602691035464488</v>
      </c>
      <c r="K12" s="194"/>
      <c r="L12" s="194"/>
      <c r="M12" s="194"/>
    </row>
    <row r="13" spans="1:13" s="91" customFormat="1" ht="12.75" customHeight="1">
      <c r="A13" s="714" t="s">
        <v>978</v>
      </c>
      <c r="B13" s="714" t="s">
        <v>125</v>
      </c>
      <c r="C13" s="723" t="s">
        <v>939</v>
      </c>
      <c r="D13" s="194">
        <f t="shared" si="0"/>
        <v>31.00439068201899</v>
      </c>
      <c r="E13" s="194">
        <v>30.69</v>
      </c>
      <c r="F13" s="194">
        <v>30.837111296290974</v>
      </c>
      <c r="G13" s="194">
        <v>30.804688669882598</v>
      </c>
      <c r="H13" s="194">
        <v>31.00439068201899</v>
      </c>
      <c r="I13" s="194"/>
      <c r="J13" s="194">
        <v>30.870924390485854</v>
      </c>
      <c r="K13" s="194"/>
      <c r="L13" s="194"/>
      <c r="M13" s="194"/>
    </row>
    <row r="14" spans="1:13" s="91" customFormat="1" ht="12.75" customHeight="1">
      <c r="A14" s="572" t="s">
        <v>4909</v>
      </c>
      <c r="B14" s="572" t="s">
        <v>4909</v>
      </c>
      <c r="C14" s="580" t="s">
        <v>4911</v>
      </c>
      <c r="D14" s="194">
        <f t="shared" si="0"/>
        <v>29.498442978866578</v>
      </c>
      <c r="E14" s="194">
        <v>29.66</v>
      </c>
      <c r="F14" s="194">
        <v>30.124043722884974</v>
      </c>
      <c r="G14" s="194">
        <v>29.708363598732049</v>
      </c>
      <c r="H14" s="194">
        <v>29.498442978866578</v>
      </c>
      <c r="I14" s="194"/>
      <c r="J14" s="194">
        <v>28.688993369192666</v>
      </c>
      <c r="K14" s="194"/>
      <c r="L14" s="194"/>
      <c r="M14" s="194"/>
    </row>
    <row r="15" spans="1:13" s="91" customFormat="1" ht="12.75" customHeight="1">
      <c r="A15" s="572" t="s">
        <v>4910</v>
      </c>
      <c r="B15" s="572" t="s">
        <v>103</v>
      </c>
      <c r="C15" s="580" t="s">
        <v>2231</v>
      </c>
      <c r="D15" s="194">
        <f t="shared" si="0"/>
        <v>34.400766246605798</v>
      </c>
      <c r="E15" s="194">
        <v>34.79</v>
      </c>
      <c r="F15" s="194">
        <v>34.5542692301118</v>
      </c>
      <c r="G15" s="194">
        <v>34.4270259237991</v>
      </c>
      <c r="H15" s="194">
        <v>34.400766246605798</v>
      </c>
      <c r="I15" s="194"/>
      <c r="J15" s="194">
        <v>34.038266314525799</v>
      </c>
      <c r="K15" s="194"/>
      <c r="L15" s="194"/>
      <c r="M15" s="194"/>
    </row>
    <row r="16" spans="1:13" s="91" customFormat="1" ht="12.75" customHeight="1">
      <c r="A16" s="572" t="s">
        <v>980</v>
      </c>
      <c r="B16" s="572" t="s">
        <v>1756</v>
      </c>
      <c r="C16" s="580" t="s">
        <v>1757</v>
      </c>
      <c r="D16" s="194">
        <f t="shared" si="0"/>
        <v>28.699789872488811</v>
      </c>
      <c r="E16" s="194">
        <v>30.46</v>
      </c>
      <c r="F16" s="194">
        <v>30.301928996680822</v>
      </c>
      <c r="G16" s="194">
        <v>28.703488267162182</v>
      </c>
      <c r="H16" s="194">
        <v>28.699789872488811</v>
      </c>
      <c r="I16" s="194"/>
      <c r="J16" s="194">
        <v>28.712393400190649</v>
      </c>
      <c r="K16" s="194"/>
      <c r="L16" s="194"/>
      <c r="M16" s="194"/>
    </row>
    <row r="17" spans="1:13" s="91" customFormat="1" ht="12.75" customHeight="1">
      <c r="A17" s="572" t="s">
        <v>982</v>
      </c>
      <c r="B17" s="572" t="s">
        <v>206</v>
      </c>
      <c r="C17" s="580" t="s">
        <v>983</v>
      </c>
      <c r="D17" s="194">
        <f t="shared" si="0"/>
        <v>14.190291991334743</v>
      </c>
      <c r="E17" s="194">
        <v>22.93</v>
      </c>
      <c r="F17" s="194">
        <v>13.535344676735072</v>
      </c>
      <c r="G17" s="194">
        <v>14.263200718921258</v>
      </c>
      <c r="H17" s="194">
        <v>14.190291991334743</v>
      </c>
      <c r="I17" s="194"/>
      <c r="J17" s="194">
        <v>15.336439426987047</v>
      </c>
      <c r="K17" s="194"/>
      <c r="L17" s="194"/>
      <c r="M17" s="194"/>
    </row>
    <row r="18" spans="1:13" s="91" customFormat="1" ht="12.75" customHeight="1">
      <c r="A18" s="572" t="s">
        <v>1759</v>
      </c>
      <c r="B18" s="572" t="s">
        <v>1758</v>
      </c>
      <c r="C18" s="580" t="s">
        <v>1760</v>
      </c>
      <c r="D18" s="194">
        <f t="shared" si="0"/>
        <v>31.077754138502016</v>
      </c>
      <c r="E18" s="194">
        <v>31.19</v>
      </c>
      <c r="F18" s="194">
        <v>31.409645625011741</v>
      </c>
      <c r="G18" s="194">
        <v>31.720650844273635</v>
      </c>
      <c r="H18" s="194">
        <v>31.077754138502016</v>
      </c>
      <c r="I18" s="194"/>
      <c r="J18" s="194">
        <v>30.726714721341981</v>
      </c>
      <c r="K18" s="194"/>
      <c r="L18" s="194"/>
      <c r="M18" s="194"/>
    </row>
    <row r="19" spans="1:13" s="91" customFormat="1" ht="12.75" customHeight="1">
      <c r="A19" s="653" t="s">
        <v>988</v>
      </c>
      <c r="B19" s="653" t="s">
        <v>208</v>
      </c>
      <c r="C19" s="724" t="s">
        <v>989</v>
      </c>
      <c r="D19" s="194">
        <f t="shared" si="0"/>
        <v>31.545814152057595</v>
      </c>
      <c r="E19" s="194">
        <v>32.78</v>
      </c>
      <c r="F19" s="194">
        <v>32.187235824913657</v>
      </c>
      <c r="G19" s="194">
        <v>31.417748166726323</v>
      </c>
      <c r="H19" s="194">
        <v>31.545814152057595</v>
      </c>
      <c r="I19" s="194"/>
      <c r="J19" s="194">
        <v>31.375120150047312</v>
      </c>
      <c r="K19" s="194"/>
      <c r="L19" s="194"/>
      <c r="M19" s="194"/>
    </row>
    <row r="20" spans="1:13" s="91" customFormat="1" ht="12.75" customHeight="1">
      <c r="A20" s="653" t="s">
        <v>1761</v>
      </c>
      <c r="B20" s="653" t="s">
        <v>409</v>
      </c>
      <c r="C20" s="724" t="s">
        <v>1762</v>
      </c>
      <c r="D20" s="194">
        <f t="shared" si="0"/>
        <v>32.491546571979455</v>
      </c>
      <c r="E20" s="194">
        <v>32.049999999999997</v>
      </c>
      <c r="F20" s="194">
        <v>32.265132118924811</v>
      </c>
      <c r="G20" s="194">
        <v>32.437594628474102</v>
      </c>
      <c r="H20" s="194">
        <v>32.491546571979455</v>
      </c>
      <c r="I20" s="194"/>
      <c r="J20" s="194">
        <v>31.966774197971802</v>
      </c>
      <c r="K20" s="194"/>
      <c r="L20" s="194"/>
      <c r="M20" s="194"/>
    </row>
    <row r="21" spans="1:13" s="91" customFormat="1" ht="25.5">
      <c r="A21" s="572" t="s">
        <v>4957</v>
      </c>
      <c r="B21" s="572" t="s">
        <v>4956</v>
      </c>
      <c r="C21" s="572" t="s">
        <v>4972</v>
      </c>
      <c r="D21" s="194">
        <f t="shared" si="0"/>
        <v>16.193708843166192</v>
      </c>
      <c r="E21" s="194">
        <v>16.86</v>
      </c>
      <c r="F21" s="194">
        <v>16.13771329103702</v>
      </c>
      <c r="G21" s="194">
        <v>16.030370993729878</v>
      </c>
      <c r="H21" s="194">
        <v>16.193708843166192</v>
      </c>
      <c r="I21" s="194"/>
      <c r="J21" s="194">
        <v>15.960685356059434</v>
      </c>
      <c r="K21" s="194"/>
      <c r="L21" s="194"/>
      <c r="M21" s="194"/>
    </row>
    <row r="22" spans="1:13" s="91" customFormat="1" ht="12.75" customHeight="1">
      <c r="A22" s="653" t="s">
        <v>990</v>
      </c>
      <c r="B22" s="653" t="s">
        <v>209</v>
      </c>
      <c r="C22" s="724" t="s">
        <v>991</v>
      </c>
      <c r="D22" s="194">
        <f t="shared" si="0"/>
        <v>30.038198052313781</v>
      </c>
      <c r="E22" s="194">
        <v>30.66</v>
      </c>
      <c r="F22" s="194">
        <v>28.307638018700068</v>
      </c>
      <c r="G22" s="194">
        <v>28.726797497915346</v>
      </c>
      <c r="H22" s="194">
        <v>30.038198052313781</v>
      </c>
      <c r="I22" s="194"/>
      <c r="J22" s="194">
        <v>31.000581816369124</v>
      </c>
      <c r="K22" s="194"/>
      <c r="L22" s="194"/>
      <c r="M22" s="194"/>
    </row>
    <row r="23" spans="1:13" s="91" customFormat="1" ht="5.0999999999999996" customHeight="1">
      <c r="A23" s="474"/>
      <c r="B23" s="474"/>
      <c r="C23" s="445"/>
      <c r="D23" s="6"/>
      <c r="E23" s="16"/>
      <c r="F23" s="6"/>
      <c r="G23" s="6"/>
      <c r="H23" s="6"/>
      <c r="I23" s="6"/>
      <c r="J23" s="16"/>
      <c r="K23" s="6"/>
      <c r="L23" s="6"/>
      <c r="M23" s="6"/>
    </row>
    <row r="24" spans="1:13" s="91" customFormat="1" ht="12.75" customHeight="1">
      <c r="A24" s="713" t="s">
        <v>1729</v>
      </c>
      <c r="B24" s="713" t="s">
        <v>1728</v>
      </c>
      <c r="C24" s="722" t="s">
        <v>1730</v>
      </c>
      <c r="D24" s="729">
        <f>H24</f>
        <v>27.417814700464895</v>
      </c>
      <c r="E24" s="729">
        <v>27.191420835034897</v>
      </c>
      <c r="F24" s="728">
        <v>27.514529414274897</v>
      </c>
      <c r="G24" s="729">
        <v>27.467669501345799</v>
      </c>
      <c r="H24" s="728">
        <v>27.417814700464895</v>
      </c>
      <c r="I24" s="729"/>
      <c r="J24" s="729">
        <v>26.419249419202796</v>
      </c>
      <c r="K24" s="728"/>
      <c r="L24" s="729"/>
      <c r="M24" s="728"/>
    </row>
    <row r="25" spans="1:13" s="91" customFormat="1" ht="12.75" customHeight="1">
      <c r="A25" s="679" t="s">
        <v>723</v>
      </c>
      <c r="B25" s="679" t="s">
        <v>1767</v>
      </c>
      <c r="C25" s="695" t="s">
        <v>1755</v>
      </c>
      <c r="D25" s="16"/>
      <c r="E25" s="16"/>
      <c r="F25" s="6"/>
      <c r="G25" s="6"/>
      <c r="H25" s="6"/>
      <c r="I25" s="16"/>
      <c r="J25" s="16"/>
      <c r="K25" s="6"/>
      <c r="L25" s="6"/>
      <c r="M25" s="6"/>
    </row>
    <row r="26" spans="1:13" s="91" customFormat="1" ht="12.75" customHeight="1">
      <c r="A26" s="572" t="s">
        <v>976</v>
      </c>
      <c r="B26" s="572" t="s">
        <v>204</v>
      </c>
      <c r="C26" s="580" t="s">
        <v>977</v>
      </c>
      <c r="D26" s="194">
        <f t="shared" ref="D26:D33" si="1">H26</f>
        <v>31.888014036348899</v>
      </c>
      <c r="E26" s="194">
        <v>31.851584657498698</v>
      </c>
      <c r="F26" s="194">
        <v>32.024932962196004</v>
      </c>
      <c r="G26" s="194">
        <v>32.094136570634198</v>
      </c>
      <c r="H26" s="194">
        <v>31.888014036348899</v>
      </c>
      <c r="I26" s="194"/>
      <c r="J26" s="194">
        <v>31.259610819220498</v>
      </c>
      <c r="K26" s="194"/>
      <c r="L26" s="194"/>
      <c r="M26" s="194"/>
    </row>
    <row r="27" spans="1:13" s="91" customFormat="1" ht="12.75" customHeight="1">
      <c r="A27" s="714" t="s">
        <v>978</v>
      </c>
      <c r="B27" s="714" t="s">
        <v>125</v>
      </c>
      <c r="C27" s="723" t="s">
        <v>939</v>
      </c>
      <c r="D27" s="194">
        <f t="shared" si="1"/>
        <v>28.284539083070698</v>
      </c>
      <c r="E27" s="194">
        <v>27.8242351411443</v>
      </c>
      <c r="F27" s="194">
        <v>28.1678567957795</v>
      </c>
      <c r="G27" s="194">
        <v>28.036104486220598</v>
      </c>
      <c r="H27" s="194">
        <v>28.284539083070698</v>
      </c>
      <c r="I27" s="194"/>
      <c r="J27" s="194">
        <v>27.832830406453294</v>
      </c>
      <c r="K27" s="194"/>
      <c r="L27" s="194"/>
      <c r="M27" s="194"/>
    </row>
    <row r="28" spans="1:13" s="91" customFormat="1" ht="12.75" customHeight="1">
      <c r="A28" s="572" t="s">
        <v>979</v>
      </c>
      <c r="B28" s="572" t="s">
        <v>43</v>
      </c>
      <c r="C28" s="580" t="s">
        <v>896</v>
      </c>
      <c r="D28" s="194">
        <f t="shared" si="1"/>
        <v>27.213011570749401</v>
      </c>
      <c r="E28" s="194">
        <v>26.791260700114595</v>
      </c>
      <c r="F28" s="194">
        <v>27.246430304362402</v>
      </c>
      <c r="G28" s="194">
        <v>27.429016762543597</v>
      </c>
      <c r="H28" s="194">
        <v>27.213011570749401</v>
      </c>
      <c r="I28" s="194"/>
      <c r="J28" s="194">
        <v>26.106854696221397</v>
      </c>
      <c r="K28" s="194"/>
      <c r="L28" s="194"/>
      <c r="M28" s="194"/>
    </row>
    <row r="29" spans="1:13" s="91" customFormat="1" ht="12.75" customHeight="1">
      <c r="A29" s="572" t="s">
        <v>980</v>
      </c>
      <c r="B29" s="572" t="s">
        <v>1756</v>
      </c>
      <c r="C29" s="580" t="s">
        <v>1757</v>
      </c>
      <c r="D29" s="194">
        <f t="shared" si="1"/>
        <v>27.633748643053597</v>
      </c>
      <c r="E29" s="194">
        <v>26.7028629480963</v>
      </c>
      <c r="F29" s="194">
        <v>27.596510812380096</v>
      </c>
      <c r="G29" s="194">
        <v>27.941265558471699</v>
      </c>
      <c r="H29" s="194">
        <v>27.633748643053597</v>
      </c>
      <c r="I29" s="194"/>
      <c r="J29" s="194">
        <v>26.692633567707297</v>
      </c>
      <c r="K29" s="194"/>
      <c r="L29" s="194"/>
      <c r="M29" s="194"/>
    </row>
    <row r="30" spans="1:13" s="91" customFormat="1" ht="12.75" customHeight="1">
      <c r="A30" s="572" t="s">
        <v>982</v>
      </c>
      <c r="B30" s="572" t="s">
        <v>206</v>
      </c>
      <c r="C30" s="580" t="s">
        <v>983</v>
      </c>
      <c r="D30" s="194">
        <f t="shared" si="1"/>
        <v>29.1296907818794</v>
      </c>
      <c r="E30" s="194">
        <v>28.040904062787593</v>
      </c>
      <c r="F30" s="194">
        <v>28.992231085460404</v>
      </c>
      <c r="G30" s="194">
        <v>29.018861742225596</v>
      </c>
      <c r="H30" s="194">
        <v>29.1296907818794</v>
      </c>
      <c r="I30" s="194"/>
      <c r="J30" s="194">
        <v>29.231262719179799</v>
      </c>
      <c r="K30" s="194"/>
      <c r="L30" s="194"/>
      <c r="M30" s="194"/>
    </row>
    <row r="31" spans="1:13" s="91" customFormat="1" ht="12.75" customHeight="1">
      <c r="A31" s="572" t="s">
        <v>1759</v>
      </c>
      <c r="B31" s="572" t="s">
        <v>1758</v>
      </c>
      <c r="C31" s="580" t="s">
        <v>1760</v>
      </c>
      <c r="D31" s="194">
        <f t="shared" si="1"/>
        <v>21.710448038167495</v>
      </c>
      <c r="E31" s="194">
        <v>22.396967134060898</v>
      </c>
      <c r="F31" s="194">
        <v>22.440777267962098</v>
      </c>
      <c r="G31" s="194">
        <v>22.726017064845202</v>
      </c>
      <c r="H31" s="194">
        <v>21.710448038167495</v>
      </c>
      <c r="I31" s="194"/>
      <c r="J31" s="194">
        <v>20.6348060350537</v>
      </c>
      <c r="K31" s="194"/>
      <c r="L31" s="194"/>
      <c r="M31" s="194"/>
    </row>
    <row r="32" spans="1:13" s="91" customFormat="1" ht="12.75" customHeight="1">
      <c r="A32" s="653" t="s">
        <v>1761</v>
      </c>
      <c r="B32" s="653" t="s">
        <v>409</v>
      </c>
      <c r="C32" s="724" t="s">
        <v>1762</v>
      </c>
      <c r="D32" s="194">
        <f t="shared" si="1"/>
        <v>30.447659185133698</v>
      </c>
      <c r="E32" s="194">
        <v>30.202756208999595</v>
      </c>
      <c r="F32" s="194">
        <v>31.618842468451</v>
      </c>
      <c r="G32" s="194">
        <v>31.305088050851797</v>
      </c>
      <c r="H32" s="194">
        <v>30.447659185133698</v>
      </c>
      <c r="I32" s="194"/>
      <c r="J32" s="194">
        <v>29.883971221164497</v>
      </c>
      <c r="K32" s="194"/>
      <c r="L32" s="194"/>
      <c r="M32" s="194"/>
    </row>
    <row r="33" spans="1:13" s="91" customFormat="1" ht="12.75" customHeight="1">
      <c r="A33" s="653" t="s">
        <v>990</v>
      </c>
      <c r="B33" s="653" t="s">
        <v>209</v>
      </c>
      <c r="C33" s="724" t="s">
        <v>991</v>
      </c>
      <c r="D33" s="194">
        <f t="shared" si="1"/>
        <v>30.141481796932197</v>
      </c>
      <c r="E33" s="194">
        <v>30.079768307647701</v>
      </c>
      <c r="F33" s="194">
        <v>29.928312973241599</v>
      </c>
      <c r="G33" s="194">
        <v>29.4380287747307</v>
      </c>
      <c r="H33" s="194">
        <v>30.141481796932197</v>
      </c>
      <c r="I33" s="194"/>
      <c r="J33" s="194">
        <v>28.110485586364998</v>
      </c>
      <c r="K33" s="194"/>
      <c r="L33" s="194"/>
      <c r="M33" s="194"/>
    </row>
    <row r="34" spans="1:13" s="91" customFormat="1" ht="5.0999999999999996" customHeight="1">
      <c r="A34" s="653"/>
      <c r="B34" s="653"/>
      <c r="C34" s="724"/>
      <c r="D34" s="6"/>
      <c r="E34" s="16"/>
      <c r="F34" s="6"/>
      <c r="G34" s="6"/>
      <c r="H34" s="6"/>
      <c r="I34" s="6"/>
      <c r="J34" s="16"/>
      <c r="K34" s="6"/>
      <c r="L34" s="6"/>
      <c r="M34" s="6"/>
    </row>
    <row r="35" spans="1:13" s="95" customFormat="1" ht="14.25" hidden="1" customHeight="1">
      <c r="A35" s="713" t="s">
        <v>1747</v>
      </c>
      <c r="B35" s="713" t="s">
        <v>1746</v>
      </c>
      <c r="C35" s="722" t="s">
        <v>1749</v>
      </c>
      <c r="D35" s="729" t="str">
        <f>H35</f>
        <v>-</v>
      </c>
      <c r="E35" s="232" t="s">
        <v>11</v>
      </c>
      <c r="F35" s="232" t="s">
        <v>11</v>
      </c>
      <c r="G35" s="232" t="s">
        <v>11</v>
      </c>
      <c r="H35" s="232" t="s">
        <v>11</v>
      </c>
      <c r="I35" s="729"/>
      <c r="J35" s="232" t="s">
        <v>11</v>
      </c>
      <c r="K35" s="232"/>
      <c r="L35" s="232"/>
      <c r="M35" s="232"/>
    </row>
    <row r="36" spans="1:13" s="91" customFormat="1" ht="5.0999999999999996" hidden="1" customHeight="1">
      <c r="A36" s="653"/>
      <c r="B36" s="653"/>
      <c r="C36" s="724"/>
      <c r="D36" s="6"/>
      <c r="E36" s="16"/>
      <c r="F36" s="6"/>
      <c r="G36" s="6"/>
      <c r="H36" s="6"/>
      <c r="I36" s="6"/>
      <c r="J36" s="16"/>
      <c r="K36" s="6"/>
      <c r="L36" s="6"/>
      <c r="M36" s="6"/>
    </row>
    <row r="37" spans="1:13" s="91" customFormat="1" ht="12.75" customHeight="1">
      <c r="A37" s="715" t="s">
        <v>4968</v>
      </c>
      <c r="B37" s="715" t="s">
        <v>1737</v>
      </c>
      <c r="C37" s="1085" t="s">
        <v>1765</v>
      </c>
      <c r="D37" s="729">
        <f>H37</f>
        <v>15.74</v>
      </c>
      <c r="E37" s="232">
        <v>16.84</v>
      </c>
      <c r="F37" s="232">
        <v>16.22</v>
      </c>
      <c r="G37" s="232">
        <v>16.010000000000002</v>
      </c>
      <c r="H37" s="232">
        <v>15.74</v>
      </c>
      <c r="I37" s="729"/>
      <c r="J37" s="232">
        <v>15.55</v>
      </c>
      <c r="K37" s="232"/>
      <c r="L37" s="232"/>
      <c r="M37" s="232"/>
    </row>
    <row r="38" spans="1:13" s="91" customFormat="1" ht="5.0999999999999996" customHeight="1">
      <c r="A38" s="653"/>
      <c r="B38" s="653"/>
      <c r="C38" s="724"/>
      <c r="D38" s="6"/>
      <c r="E38" s="16"/>
      <c r="F38" s="6"/>
      <c r="G38" s="6"/>
      <c r="H38" s="6"/>
      <c r="I38" s="6"/>
      <c r="J38" s="16"/>
      <c r="K38" s="6"/>
      <c r="L38" s="6"/>
      <c r="M38" s="6"/>
    </row>
    <row r="39" spans="1:13" s="91" customFormat="1" ht="12.75" customHeight="1">
      <c r="A39" s="715" t="s">
        <v>4032</v>
      </c>
      <c r="B39" s="715" t="s">
        <v>4030</v>
      </c>
      <c r="C39" s="1085" t="s">
        <v>4031</v>
      </c>
      <c r="D39" s="232">
        <f>H39</f>
        <v>8.0897835432924161</v>
      </c>
      <c r="E39" s="232">
        <v>8.0829395855305872</v>
      </c>
      <c r="F39" s="232">
        <v>8.0846652451629009</v>
      </c>
      <c r="G39" s="232">
        <v>8.0868695094525247</v>
      </c>
      <c r="H39" s="232">
        <v>8.0897835432924161</v>
      </c>
      <c r="I39" s="232"/>
      <c r="J39" s="232">
        <v>8.093815948170711</v>
      </c>
      <c r="K39" s="232"/>
      <c r="L39" s="232"/>
      <c r="M39" s="232"/>
    </row>
    <row r="40" spans="1:13" s="91" customFormat="1" ht="12.75" customHeight="1">
      <c r="A40" s="679" t="s">
        <v>723</v>
      </c>
      <c r="B40" s="679" t="s">
        <v>1767</v>
      </c>
      <c r="C40" s="695" t="s">
        <v>1755</v>
      </c>
      <c r="D40" s="16"/>
      <c r="E40" s="16"/>
      <c r="F40" s="6"/>
      <c r="G40" s="6"/>
      <c r="H40" s="6"/>
      <c r="I40" s="16"/>
      <c r="J40" s="16"/>
      <c r="K40" s="6"/>
      <c r="L40" s="6"/>
      <c r="M40" s="6"/>
    </row>
    <row r="41" spans="1:13" s="91" customFormat="1" ht="12.75" customHeight="1">
      <c r="A41" s="572" t="s">
        <v>976</v>
      </c>
      <c r="B41" s="572" t="s">
        <v>204</v>
      </c>
      <c r="C41" s="580" t="s">
        <v>977</v>
      </c>
      <c r="D41" s="194" t="str">
        <f>H41</f>
        <v>-</v>
      </c>
      <c r="E41" s="194" t="s">
        <v>11</v>
      </c>
      <c r="F41" s="194" t="s">
        <v>11</v>
      </c>
      <c r="G41" s="194" t="s">
        <v>11</v>
      </c>
      <c r="H41" s="194" t="s">
        <v>11</v>
      </c>
      <c r="I41" s="194"/>
      <c r="J41" s="194" t="s">
        <v>11</v>
      </c>
      <c r="K41" s="194"/>
      <c r="L41" s="194"/>
      <c r="M41" s="194"/>
    </row>
    <row r="42" spans="1:13" s="91" customFormat="1" ht="12.75" customHeight="1">
      <c r="A42" s="714" t="s">
        <v>978</v>
      </c>
      <c r="B42" s="714" t="s">
        <v>125</v>
      </c>
      <c r="C42" s="723" t="s">
        <v>939</v>
      </c>
      <c r="D42" s="194" t="str">
        <f t="shared" ref="D42:D48" si="2">H42</f>
        <v>-</v>
      </c>
      <c r="E42" s="194" t="s">
        <v>11</v>
      </c>
      <c r="F42" s="194" t="s">
        <v>11</v>
      </c>
      <c r="G42" s="194" t="s">
        <v>11</v>
      </c>
      <c r="H42" s="194" t="s">
        <v>11</v>
      </c>
      <c r="I42" s="194"/>
      <c r="J42" s="194" t="s">
        <v>11</v>
      </c>
      <c r="K42" s="194"/>
      <c r="L42" s="194"/>
      <c r="M42" s="194"/>
    </row>
    <row r="43" spans="1:13" s="91" customFormat="1" ht="12.75" customHeight="1">
      <c r="A43" s="572" t="s">
        <v>979</v>
      </c>
      <c r="B43" s="572" t="s">
        <v>43</v>
      </c>
      <c r="C43" s="580" t="s">
        <v>896</v>
      </c>
      <c r="D43" s="194" t="str">
        <f t="shared" si="2"/>
        <v>-</v>
      </c>
      <c r="E43" s="194" t="s">
        <v>11</v>
      </c>
      <c r="F43" s="194" t="s">
        <v>11</v>
      </c>
      <c r="G43" s="194" t="s">
        <v>11</v>
      </c>
      <c r="H43" s="194" t="s">
        <v>11</v>
      </c>
      <c r="I43" s="194"/>
      <c r="J43" s="194" t="s">
        <v>11</v>
      </c>
      <c r="K43" s="194"/>
      <c r="L43" s="194"/>
      <c r="M43" s="194"/>
    </row>
    <row r="44" spans="1:13" s="91" customFormat="1" ht="12.75" customHeight="1">
      <c r="A44" s="572" t="s">
        <v>980</v>
      </c>
      <c r="B44" s="572" t="s">
        <v>1756</v>
      </c>
      <c r="C44" s="580" t="s">
        <v>1757</v>
      </c>
      <c r="D44" s="194" t="str">
        <f t="shared" si="2"/>
        <v>-</v>
      </c>
      <c r="E44" s="194" t="s">
        <v>11</v>
      </c>
      <c r="F44" s="194" t="s">
        <v>11</v>
      </c>
      <c r="G44" s="194" t="s">
        <v>11</v>
      </c>
      <c r="H44" s="194" t="s">
        <v>11</v>
      </c>
      <c r="I44" s="194"/>
      <c r="J44" s="194" t="s">
        <v>11</v>
      </c>
      <c r="K44" s="194"/>
      <c r="L44" s="194"/>
      <c r="M44" s="194"/>
    </row>
    <row r="45" spans="1:13" s="91" customFormat="1" ht="12.75" customHeight="1">
      <c r="A45" s="572" t="s">
        <v>982</v>
      </c>
      <c r="B45" s="572" t="s">
        <v>206</v>
      </c>
      <c r="C45" s="580" t="s">
        <v>983</v>
      </c>
      <c r="D45" s="194" t="str">
        <f t="shared" si="2"/>
        <v>-</v>
      </c>
      <c r="E45" s="194" t="s">
        <v>11</v>
      </c>
      <c r="F45" s="194" t="s">
        <v>11</v>
      </c>
      <c r="G45" s="194" t="s">
        <v>11</v>
      </c>
      <c r="H45" s="194" t="s">
        <v>11</v>
      </c>
      <c r="I45" s="194"/>
      <c r="J45" s="194" t="s">
        <v>11</v>
      </c>
      <c r="K45" s="194"/>
      <c r="L45" s="194"/>
      <c r="M45" s="194"/>
    </row>
    <row r="46" spans="1:13" s="91" customFormat="1" ht="12.75" customHeight="1">
      <c r="A46" s="572" t="s">
        <v>1759</v>
      </c>
      <c r="B46" s="572" t="s">
        <v>1758</v>
      </c>
      <c r="C46" s="580" t="s">
        <v>1760</v>
      </c>
      <c r="D46" s="194">
        <f t="shared" si="2"/>
        <v>8.0897835432924161</v>
      </c>
      <c r="E46" s="194">
        <v>8.0829395855305872</v>
      </c>
      <c r="F46" s="194">
        <v>8.0846652451629009</v>
      </c>
      <c r="G46" s="194">
        <v>8.0868695094525247</v>
      </c>
      <c r="H46" s="194">
        <v>8.0897835432924161</v>
      </c>
      <c r="I46" s="194"/>
      <c r="J46" s="194">
        <v>8.093815948170711</v>
      </c>
      <c r="K46" s="194"/>
      <c r="L46" s="194"/>
      <c r="M46" s="194"/>
    </row>
    <row r="47" spans="1:13" s="91" customFormat="1" ht="12.75" customHeight="1">
      <c r="A47" s="653" t="s">
        <v>1761</v>
      </c>
      <c r="B47" s="653" t="s">
        <v>409</v>
      </c>
      <c r="C47" s="724" t="s">
        <v>1762</v>
      </c>
      <c r="D47" s="194" t="str">
        <f t="shared" si="2"/>
        <v>-</v>
      </c>
      <c r="E47" s="194" t="s">
        <v>11</v>
      </c>
      <c r="F47" s="194" t="s">
        <v>11</v>
      </c>
      <c r="G47" s="194" t="s">
        <v>11</v>
      </c>
      <c r="H47" s="194" t="s">
        <v>11</v>
      </c>
      <c r="I47" s="194"/>
      <c r="J47" s="194" t="s">
        <v>11</v>
      </c>
      <c r="K47" s="194"/>
      <c r="L47" s="194"/>
      <c r="M47" s="194"/>
    </row>
    <row r="48" spans="1:13" s="91" customFormat="1" ht="12.75" customHeight="1">
      <c r="A48" s="653" t="s">
        <v>990</v>
      </c>
      <c r="B48" s="653" t="s">
        <v>209</v>
      </c>
      <c r="C48" s="724" t="s">
        <v>991</v>
      </c>
      <c r="D48" s="194" t="str">
        <f t="shared" si="2"/>
        <v>-</v>
      </c>
      <c r="E48" s="194" t="s">
        <v>11</v>
      </c>
      <c r="F48" s="194" t="s">
        <v>11</v>
      </c>
      <c r="G48" s="194" t="s">
        <v>11</v>
      </c>
      <c r="H48" s="194" t="s">
        <v>11</v>
      </c>
      <c r="I48" s="194"/>
      <c r="J48" s="194" t="s">
        <v>11</v>
      </c>
      <c r="K48" s="194"/>
      <c r="L48" s="194"/>
      <c r="M48" s="194"/>
    </row>
    <row r="49" spans="1:13" s="91" customFormat="1" ht="5.0999999999999996" customHeight="1">
      <c r="A49" s="653"/>
      <c r="B49" s="653"/>
      <c r="C49" s="724"/>
      <c r="D49" s="6"/>
      <c r="E49" s="16"/>
      <c r="F49" s="6"/>
      <c r="G49" s="6"/>
      <c r="H49" s="6"/>
      <c r="I49" s="6"/>
      <c r="J49" s="16"/>
      <c r="K49" s="6"/>
      <c r="L49" s="6"/>
      <c r="M49" s="6"/>
    </row>
    <row r="50" spans="1:13" s="91" customFormat="1" ht="14.25">
      <c r="A50" s="715" t="s">
        <v>4567</v>
      </c>
      <c r="B50" s="715" t="s">
        <v>4568</v>
      </c>
      <c r="C50" s="1090" t="s">
        <v>4569</v>
      </c>
      <c r="D50" s="232"/>
      <c r="E50" s="232"/>
      <c r="F50" s="232"/>
      <c r="G50" s="232"/>
      <c r="H50" s="232"/>
      <c r="I50" s="232"/>
      <c r="J50" s="232"/>
      <c r="K50" s="232"/>
      <c r="L50" s="232"/>
      <c r="M50" s="232"/>
    </row>
    <row r="51" spans="1:13" s="91" customFormat="1" ht="12.75" customHeight="1">
      <c r="A51" s="679" t="s">
        <v>723</v>
      </c>
      <c r="B51" s="679" t="s">
        <v>1767</v>
      </c>
      <c r="C51" s="695" t="s">
        <v>1755</v>
      </c>
      <c r="D51" s="6"/>
      <c r="E51" s="16"/>
      <c r="F51" s="6"/>
      <c r="G51" s="6"/>
      <c r="H51" s="6"/>
      <c r="I51" s="6"/>
      <c r="J51" s="16"/>
      <c r="K51" s="6"/>
      <c r="L51" s="6"/>
      <c r="M51" s="6"/>
    </row>
    <row r="52" spans="1:13" s="91" customFormat="1" ht="12.75" customHeight="1">
      <c r="A52" s="572" t="s">
        <v>976</v>
      </c>
      <c r="B52" s="572" t="s">
        <v>204</v>
      </c>
      <c r="C52" s="580" t="s">
        <v>977</v>
      </c>
      <c r="D52" s="1298">
        <f t="shared" ref="D52:D60" si="3">H52</f>
        <v>2</v>
      </c>
      <c r="E52" s="194">
        <v>2</v>
      </c>
      <c r="F52" s="194">
        <v>2</v>
      </c>
      <c r="G52" s="194">
        <v>2</v>
      </c>
      <c r="H52" s="17">
        <v>2</v>
      </c>
      <c r="I52" s="17"/>
      <c r="J52" s="194">
        <v>2</v>
      </c>
      <c r="K52" s="194"/>
      <c r="L52" s="194"/>
      <c r="M52" s="194"/>
    </row>
    <row r="53" spans="1:13" s="91" customFormat="1" ht="12.75" customHeight="1">
      <c r="A53" s="714" t="s">
        <v>978</v>
      </c>
      <c r="B53" s="714" t="s">
        <v>125</v>
      </c>
      <c r="C53" s="723" t="s">
        <v>939</v>
      </c>
      <c r="D53" s="1298">
        <f t="shared" si="3"/>
        <v>2</v>
      </c>
      <c r="E53" s="194">
        <v>2</v>
      </c>
      <c r="F53" s="194">
        <v>2.1</v>
      </c>
      <c r="G53" s="194">
        <v>2</v>
      </c>
      <c r="H53" s="17">
        <v>2</v>
      </c>
      <c r="I53" s="17"/>
      <c r="J53" s="194">
        <v>2</v>
      </c>
      <c r="K53" s="194"/>
      <c r="L53" s="194"/>
      <c r="M53" s="194"/>
    </row>
    <row r="54" spans="1:13" s="91" customFormat="1" ht="12.75" customHeight="1">
      <c r="A54" s="572" t="s">
        <v>5669</v>
      </c>
      <c r="B54" s="572" t="s">
        <v>4909</v>
      </c>
      <c r="C54" s="580" t="s">
        <v>4911</v>
      </c>
      <c r="D54" s="1298">
        <f t="shared" si="3"/>
        <v>2.5</v>
      </c>
      <c r="E54" s="194">
        <v>2.5</v>
      </c>
      <c r="F54" s="194">
        <v>2.5</v>
      </c>
      <c r="G54" s="194">
        <v>2.5</v>
      </c>
      <c r="H54" s="17">
        <v>2.5</v>
      </c>
      <c r="I54" s="17"/>
      <c r="J54" s="194">
        <v>2.5</v>
      </c>
      <c r="K54" s="194"/>
      <c r="L54" s="194"/>
      <c r="M54" s="194"/>
    </row>
    <row r="55" spans="1:13" s="91" customFormat="1" ht="12.75" customHeight="1">
      <c r="A55" s="572" t="s">
        <v>980</v>
      </c>
      <c r="B55" s="572" t="s">
        <v>205</v>
      </c>
      <c r="C55" s="580" t="s">
        <v>981</v>
      </c>
      <c r="D55" s="1298">
        <f t="shared" si="3"/>
        <v>2.5</v>
      </c>
      <c r="E55" s="194">
        <v>2.5</v>
      </c>
      <c r="F55" s="194">
        <v>2.5</v>
      </c>
      <c r="G55" s="194">
        <v>2.5</v>
      </c>
      <c r="H55" s="17">
        <v>2.5</v>
      </c>
      <c r="I55" s="17"/>
      <c r="J55" s="194">
        <v>2.5</v>
      </c>
      <c r="K55" s="194"/>
      <c r="L55" s="194"/>
      <c r="M55" s="194"/>
    </row>
    <row r="56" spans="1:13" s="91" customFormat="1" ht="12.75" customHeight="1">
      <c r="A56" s="572" t="s">
        <v>982</v>
      </c>
      <c r="B56" s="572" t="s">
        <v>206</v>
      </c>
      <c r="C56" s="580" t="s">
        <v>983</v>
      </c>
      <c r="D56" s="1298">
        <f t="shared" si="3"/>
        <v>2</v>
      </c>
      <c r="E56" s="194">
        <v>2</v>
      </c>
      <c r="F56" s="194">
        <v>2</v>
      </c>
      <c r="G56" s="194">
        <v>2</v>
      </c>
      <c r="H56" s="17">
        <v>2</v>
      </c>
      <c r="I56" s="17"/>
      <c r="J56" s="194">
        <v>2</v>
      </c>
      <c r="K56" s="194"/>
      <c r="L56" s="194"/>
      <c r="M56" s="194"/>
    </row>
    <row r="57" spans="1:13" s="91" customFormat="1" ht="12.75" customHeight="1">
      <c r="A57" s="572" t="s">
        <v>3333</v>
      </c>
      <c r="B57" s="572" t="s">
        <v>3330</v>
      </c>
      <c r="C57" s="580" t="s">
        <v>3331</v>
      </c>
      <c r="D57" s="1298">
        <f>H57</f>
        <v>2.5</v>
      </c>
      <c r="E57" s="194" t="s">
        <v>11</v>
      </c>
      <c r="F57" s="194">
        <v>2.5</v>
      </c>
      <c r="G57" s="194">
        <v>2.5</v>
      </c>
      <c r="H57" s="17">
        <v>2.5</v>
      </c>
      <c r="I57" s="17"/>
      <c r="J57" s="194">
        <v>2.5</v>
      </c>
      <c r="K57" s="194"/>
      <c r="L57" s="194"/>
      <c r="M57" s="194"/>
    </row>
    <row r="58" spans="1:13" s="91" customFormat="1" ht="12.75" customHeight="1">
      <c r="A58" s="653" t="s">
        <v>1761</v>
      </c>
      <c r="B58" s="653" t="s">
        <v>409</v>
      </c>
      <c r="C58" s="724" t="s">
        <v>1762</v>
      </c>
      <c r="D58" s="1298">
        <f>H58</f>
        <v>2.5</v>
      </c>
      <c r="E58" s="17">
        <v>2.5</v>
      </c>
      <c r="F58" s="17">
        <v>2.5</v>
      </c>
      <c r="G58" s="17">
        <v>2.5</v>
      </c>
      <c r="H58" s="17">
        <v>2.5</v>
      </c>
      <c r="I58" s="17"/>
      <c r="J58" s="17">
        <v>2.5</v>
      </c>
      <c r="K58" s="17"/>
      <c r="L58" s="17"/>
      <c r="M58" s="17"/>
    </row>
    <row r="59" spans="1:13" s="91" customFormat="1" ht="12.75" customHeight="1">
      <c r="A59" s="572" t="s">
        <v>984</v>
      </c>
      <c r="B59" s="572" t="s">
        <v>42</v>
      </c>
      <c r="C59" s="580" t="s">
        <v>733</v>
      </c>
      <c r="D59" s="1298">
        <f t="shared" si="3"/>
        <v>2.5</v>
      </c>
      <c r="E59" s="194">
        <v>2.5</v>
      </c>
      <c r="F59" s="194">
        <v>2.5</v>
      </c>
      <c r="G59" s="194">
        <v>2.5</v>
      </c>
      <c r="H59" s="17">
        <v>2.5</v>
      </c>
      <c r="I59" s="17"/>
      <c r="J59" s="194">
        <v>2.5</v>
      </c>
      <c r="K59" s="194"/>
      <c r="L59" s="194"/>
      <c r="M59" s="194"/>
    </row>
    <row r="60" spans="1:13" s="91" customFormat="1" ht="13.5" thickBot="1">
      <c r="A60" s="1335" t="s">
        <v>990</v>
      </c>
      <c r="B60" s="654" t="s">
        <v>209</v>
      </c>
      <c r="C60" s="725" t="s">
        <v>991</v>
      </c>
      <c r="D60" s="1299">
        <f t="shared" si="3"/>
        <v>2.5</v>
      </c>
      <c r="E60" s="192">
        <v>2.5</v>
      </c>
      <c r="F60" s="192">
        <v>2.5</v>
      </c>
      <c r="G60" s="192">
        <v>2.5</v>
      </c>
      <c r="H60" s="192">
        <v>2.5</v>
      </c>
      <c r="I60" s="192"/>
      <c r="J60" s="192" t="s">
        <v>11</v>
      </c>
      <c r="K60" s="192"/>
      <c r="L60" s="192"/>
      <c r="M60" s="192"/>
    </row>
    <row r="61" spans="1:13" s="20" customFormat="1" ht="5.0999999999999996" customHeight="1">
      <c r="A61" s="95"/>
      <c r="B61" s="95"/>
      <c r="C61" s="95"/>
    </row>
    <row r="62" spans="1:13" s="20" customFormat="1" ht="12.75">
      <c r="A62" s="95" t="s">
        <v>3328</v>
      </c>
      <c r="B62" s="95" t="s">
        <v>3961</v>
      </c>
      <c r="C62" s="95" t="s">
        <v>5248</v>
      </c>
    </row>
    <row r="63" spans="1:13" s="20" customFormat="1" ht="14.25">
      <c r="A63" s="20" t="s">
        <v>4021</v>
      </c>
      <c r="B63" s="20" t="s">
        <v>4022</v>
      </c>
      <c r="C63" s="20" t="s">
        <v>4971</v>
      </c>
    </row>
    <row r="64" spans="1:13" s="20" customFormat="1" ht="14.25">
      <c r="A64" s="20" t="s">
        <v>4570</v>
      </c>
      <c r="B64" s="20" t="s">
        <v>4761</v>
      </c>
      <c r="C64" s="20" t="s">
        <v>4571</v>
      </c>
    </row>
  </sheetData>
  <mergeCells count="6">
    <mergeCell ref="J5:M5"/>
    <mergeCell ref="A5:A6"/>
    <mergeCell ref="C5:C6"/>
    <mergeCell ref="D5:D6"/>
    <mergeCell ref="E5:H5"/>
    <mergeCell ref="I5:I6"/>
  </mergeCells>
  <hyperlinks>
    <hyperlink ref="B1" location="Содержание!A1" display="вернуться на заглавную стр.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zoomScale="80" zoomScaleNormal="80" workbookViewId="0">
      <pane xSplit="3" ySplit="7" topLeftCell="E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29" width="11.140625" style="24" customWidth="1"/>
    <col min="30" max="16384" width="9.140625" style="24"/>
  </cols>
  <sheetData>
    <row r="1" spans="1:29" s="235" customFormat="1" ht="15" customHeight="1">
      <c r="A1" s="234" t="s">
        <v>595</v>
      </c>
      <c r="B1" s="234" t="s">
        <v>211</v>
      </c>
      <c r="C1" s="234" t="s">
        <v>596</v>
      </c>
    </row>
    <row r="2" spans="1:29" s="235" customFormat="1" ht="5.0999999999999996" customHeight="1">
      <c r="A2" s="234"/>
      <c r="B2" s="234"/>
      <c r="C2" s="234"/>
    </row>
    <row r="3" spans="1:29" s="142" customFormat="1" ht="18.75" customHeight="1">
      <c r="A3" s="178" t="s">
        <v>2711</v>
      </c>
      <c r="B3" s="178" t="s">
        <v>5506</v>
      </c>
      <c r="C3" s="178" t="s">
        <v>2715</v>
      </c>
    </row>
    <row r="4" spans="1:29" s="173" customFormat="1" ht="18.75" customHeight="1">
      <c r="A4" s="225" t="s">
        <v>2712</v>
      </c>
      <c r="B4" s="225" t="s">
        <v>2713</v>
      </c>
      <c r="C4" s="225" t="s">
        <v>2714</v>
      </c>
    </row>
    <row r="5" spans="1:29" ht="5.0999999999999996" customHeight="1" thickBot="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row>
    <row r="6" spans="1:29" s="407" customFormat="1" ht="17.100000000000001" customHeight="1">
      <c r="A6" s="1410"/>
      <c r="B6" s="1410"/>
      <c r="C6" s="1410"/>
      <c r="D6" s="1525">
        <v>2018</v>
      </c>
      <c r="E6" s="1527">
        <v>2018</v>
      </c>
      <c r="F6" s="1528"/>
      <c r="G6" s="1528"/>
      <c r="H6" s="1528"/>
      <c r="I6" s="1528"/>
      <c r="J6" s="1528"/>
      <c r="K6" s="1528"/>
      <c r="L6" s="1528"/>
      <c r="M6" s="1528"/>
      <c r="N6" s="1528"/>
      <c r="O6" s="1528"/>
      <c r="P6" s="1529"/>
      <c r="Q6" s="1525">
        <v>2019</v>
      </c>
      <c r="R6" s="1527">
        <v>2019</v>
      </c>
      <c r="S6" s="1528"/>
      <c r="T6" s="1528"/>
      <c r="U6" s="1528"/>
      <c r="V6" s="1528"/>
      <c r="W6" s="1528"/>
      <c r="X6" s="1528"/>
      <c r="Y6" s="1528"/>
      <c r="Z6" s="1528"/>
      <c r="AA6" s="1528"/>
      <c r="AB6" s="1528"/>
      <c r="AC6" s="1529"/>
    </row>
    <row r="7" spans="1:29" s="91" customFormat="1" ht="17.100000000000001" customHeight="1" thickBot="1">
      <c r="A7" s="1411"/>
      <c r="B7" s="1411"/>
      <c r="C7" s="1411"/>
      <c r="D7" s="1526"/>
      <c r="E7" s="442" t="s">
        <v>777</v>
      </c>
      <c r="F7" s="442" t="s">
        <v>778</v>
      </c>
      <c r="G7" s="442" t="s">
        <v>779</v>
      </c>
      <c r="H7" s="442" t="s">
        <v>780</v>
      </c>
      <c r="I7" s="442" t="s">
        <v>781</v>
      </c>
      <c r="J7" s="442" t="s">
        <v>782</v>
      </c>
      <c r="K7" s="442" t="s">
        <v>783</v>
      </c>
      <c r="L7" s="442" t="s">
        <v>784</v>
      </c>
      <c r="M7" s="442" t="s">
        <v>785</v>
      </c>
      <c r="N7" s="442" t="s">
        <v>786</v>
      </c>
      <c r="O7" s="442" t="s">
        <v>787</v>
      </c>
      <c r="P7" s="442" t="s">
        <v>788</v>
      </c>
      <c r="Q7" s="1526"/>
      <c r="R7" s="442" t="s">
        <v>777</v>
      </c>
      <c r="S7" s="442" t="s">
        <v>778</v>
      </c>
      <c r="T7" s="442" t="s">
        <v>779</v>
      </c>
      <c r="U7" s="442" t="s">
        <v>780</v>
      </c>
      <c r="V7" s="442" t="s">
        <v>781</v>
      </c>
      <c r="W7" s="442" t="s">
        <v>782</v>
      </c>
      <c r="X7" s="442" t="s">
        <v>783</v>
      </c>
      <c r="Y7" s="442" t="s">
        <v>784</v>
      </c>
      <c r="Z7" s="442" t="s">
        <v>785</v>
      </c>
      <c r="AA7" s="442" t="s">
        <v>786</v>
      </c>
      <c r="AB7" s="442" t="s">
        <v>787</v>
      </c>
      <c r="AC7" s="442" t="s">
        <v>788</v>
      </c>
    </row>
    <row r="8" spans="1:29" s="91" customFormat="1" ht="5.0999999999999996" customHeight="1">
      <c r="A8" s="948"/>
      <c r="B8" s="346"/>
      <c r="C8" s="396"/>
      <c r="D8" s="6"/>
      <c r="E8" s="6"/>
      <c r="F8" s="6"/>
      <c r="G8" s="6"/>
      <c r="H8" s="6"/>
      <c r="I8" s="6"/>
      <c r="J8" s="6"/>
      <c r="K8" s="6"/>
      <c r="L8" s="6"/>
      <c r="M8" s="6"/>
      <c r="N8" s="6"/>
      <c r="O8" s="6"/>
      <c r="P8" s="6"/>
      <c r="Q8" s="6"/>
      <c r="R8" s="6"/>
      <c r="S8" s="6"/>
      <c r="T8" s="6"/>
      <c r="U8" s="6"/>
      <c r="V8" s="6"/>
      <c r="W8" s="6"/>
      <c r="X8" s="6"/>
      <c r="Y8" s="6"/>
      <c r="Z8" s="6"/>
      <c r="AA8" s="6"/>
      <c r="AB8" s="6"/>
      <c r="AC8" s="6"/>
    </row>
    <row r="9" spans="1:29" s="91" customFormat="1" ht="25.5">
      <c r="A9" s="399" t="s">
        <v>581</v>
      </c>
      <c r="B9" s="399" t="s">
        <v>580</v>
      </c>
      <c r="C9" s="400" t="s">
        <v>582</v>
      </c>
      <c r="D9" s="6"/>
      <c r="E9" s="6"/>
      <c r="F9" s="5"/>
      <c r="G9" s="6"/>
      <c r="H9" s="6"/>
      <c r="I9" s="6"/>
      <c r="J9" s="6"/>
      <c r="K9" s="6"/>
      <c r="L9" s="6"/>
      <c r="M9" s="6"/>
      <c r="N9" s="6"/>
      <c r="O9" s="6"/>
      <c r="P9" s="6"/>
      <c r="Q9" s="6"/>
      <c r="R9" s="6"/>
      <c r="S9" s="5"/>
      <c r="T9" s="6"/>
      <c r="U9" s="6"/>
      <c r="V9" s="6"/>
      <c r="W9" s="6"/>
      <c r="X9" s="6"/>
      <c r="Y9" s="6"/>
      <c r="Z9" s="6"/>
      <c r="AA9" s="6"/>
      <c r="AB9" s="6"/>
      <c r="AC9" s="6"/>
    </row>
    <row r="10" spans="1:29" s="361" customFormat="1" ht="12.75">
      <c r="A10" s="401" t="s">
        <v>584</v>
      </c>
      <c r="B10" s="401" t="s">
        <v>2953</v>
      </c>
      <c r="C10" s="402" t="s">
        <v>585</v>
      </c>
      <c r="D10" s="12">
        <f>SUM(E10:P10)</f>
        <v>9280.5529999999999</v>
      </c>
      <c r="E10" s="14">
        <v>591.43899999999996</v>
      </c>
      <c r="F10" s="12">
        <v>680.26400000000001</v>
      </c>
      <c r="G10" s="14">
        <v>825.476</v>
      </c>
      <c r="H10" s="12">
        <v>787.27700000000004</v>
      </c>
      <c r="I10" s="14">
        <v>800.7</v>
      </c>
      <c r="J10" s="14">
        <v>778.61699999999996</v>
      </c>
      <c r="K10" s="14">
        <v>740.80100000000004</v>
      </c>
      <c r="L10" s="14">
        <v>975.85</v>
      </c>
      <c r="M10" s="14">
        <v>840.99199999999996</v>
      </c>
      <c r="N10" s="14">
        <v>771.73299999999995</v>
      </c>
      <c r="O10" s="14">
        <v>691.28099999999995</v>
      </c>
      <c r="P10" s="14">
        <v>796.12300000000005</v>
      </c>
      <c r="Q10" s="12"/>
      <c r="R10" s="14">
        <v>668.24</v>
      </c>
      <c r="S10" s="12">
        <v>798.03099999999995</v>
      </c>
      <c r="T10" s="14">
        <v>922.08100000000002</v>
      </c>
      <c r="U10" s="12">
        <v>877.35199999999998</v>
      </c>
      <c r="V10" s="14">
        <v>911.22799999999995</v>
      </c>
      <c r="W10" s="14"/>
      <c r="X10" s="14"/>
      <c r="Y10" s="14"/>
      <c r="Z10" s="14"/>
      <c r="AA10" s="14"/>
      <c r="AB10" s="14"/>
      <c r="AC10" s="14"/>
    </row>
    <row r="11" spans="1:29" s="184" customFormat="1" ht="14.25" customHeight="1">
      <c r="A11" s="403" t="s">
        <v>587</v>
      </c>
      <c r="B11" s="403" t="s">
        <v>586</v>
      </c>
      <c r="C11" s="404" t="s">
        <v>588</v>
      </c>
      <c r="D11" s="12">
        <f>SUM(E11:P11)</f>
        <v>200777.60000000001</v>
      </c>
      <c r="E11" s="14">
        <v>11282.8</v>
      </c>
      <c r="F11" s="14">
        <v>14404.3</v>
      </c>
      <c r="G11" s="14">
        <v>16282.4</v>
      </c>
      <c r="H11" s="12">
        <v>16912</v>
      </c>
      <c r="I11" s="14">
        <v>16996.5</v>
      </c>
      <c r="J11" s="14">
        <v>17229.7</v>
      </c>
      <c r="K11" s="14">
        <v>16733.5</v>
      </c>
      <c r="L11" s="14">
        <v>16992.3</v>
      </c>
      <c r="M11" s="14">
        <v>16332.9</v>
      </c>
      <c r="N11" s="14">
        <v>18428.400000000001</v>
      </c>
      <c r="O11" s="14">
        <v>17042.599999999999</v>
      </c>
      <c r="P11" s="14">
        <v>22140.2</v>
      </c>
      <c r="Q11" s="12"/>
      <c r="R11" s="14">
        <v>11081.2</v>
      </c>
      <c r="S11" s="14">
        <v>14991.6</v>
      </c>
      <c r="T11" s="14">
        <v>17251</v>
      </c>
      <c r="U11" s="12">
        <v>18005.560000000001</v>
      </c>
      <c r="V11" s="14">
        <v>17679.8</v>
      </c>
      <c r="W11" s="14"/>
      <c r="X11" s="14"/>
      <c r="Y11" s="14"/>
      <c r="Z11" s="14"/>
      <c r="AA11" s="14"/>
      <c r="AB11" s="14"/>
      <c r="AC11" s="14"/>
    </row>
    <row r="12" spans="1:29" s="91" customFormat="1" ht="38.25" customHeight="1">
      <c r="A12" s="399" t="s">
        <v>590</v>
      </c>
      <c r="B12" s="555" t="s">
        <v>589</v>
      </c>
      <c r="C12" s="400" t="s">
        <v>591</v>
      </c>
      <c r="D12" s="12"/>
      <c r="E12" s="10"/>
      <c r="F12" s="168"/>
      <c r="G12" s="6"/>
      <c r="H12" s="14"/>
      <c r="I12" s="6"/>
      <c r="J12" s="6"/>
      <c r="K12" s="6"/>
      <c r="L12" s="6"/>
      <c r="M12" s="14"/>
      <c r="N12" s="14"/>
      <c r="O12" s="14"/>
      <c r="P12" s="6"/>
      <c r="Q12" s="12"/>
      <c r="R12" s="10"/>
      <c r="S12" s="168"/>
      <c r="T12" s="6"/>
      <c r="U12" s="14"/>
      <c r="V12" s="6"/>
      <c r="W12" s="6"/>
      <c r="X12" s="6"/>
      <c r="Y12" s="6"/>
      <c r="Z12" s="14"/>
      <c r="AA12" s="14"/>
      <c r="AB12" s="14"/>
      <c r="AC12" s="6"/>
    </row>
    <row r="13" spans="1:29" s="361" customFormat="1" ht="12.75">
      <c r="A13" s="401" t="s">
        <v>584</v>
      </c>
      <c r="B13" s="401" t="s">
        <v>2953</v>
      </c>
      <c r="C13" s="402" t="s">
        <v>585</v>
      </c>
      <c r="D13" s="12">
        <f>SUM(E13:P13)</f>
        <v>444.214</v>
      </c>
      <c r="E13" s="10">
        <v>27.382000000000001</v>
      </c>
      <c r="F13" s="9">
        <v>35.58</v>
      </c>
      <c r="G13" s="10">
        <v>35.015999999999998</v>
      </c>
      <c r="H13" s="12">
        <v>32.848999999999997</v>
      </c>
      <c r="I13" s="10">
        <v>35.777000000000001</v>
      </c>
      <c r="J13" s="10">
        <v>36.011000000000003</v>
      </c>
      <c r="K13" s="10">
        <v>36.451000000000001</v>
      </c>
      <c r="L13" s="10">
        <v>37.865000000000002</v>
      </c>
      <c r="M13" s="14">
        <v>39.069000000000003</v>
      </c>
      <c r="N13" s="14">
        <v>39.200000000000003</v>
      </c>
      <c r="O13" s="14">
        <v>36.805</v>
      </c>
      <c r="P13" s="14">
        <v>52.209000000000003</v>
      </c>
      <c r="Q13" s="12"/>
      <c r="R13" s="10">
        <v>30.675999999999998</v>
      </c>
      <c r="S13" s="9">
        <v>37.389000000000003</v>
      </c>
      <c r="T13" s="10">
        <v>34.433999999999997</v>
      </c>
      <c r="U13" s="12">
        <v>36.651000000000003</v>
      </c>
      <c r="V13" s="10">
        <v>37.576000000000001</v>
      </c>
      <c r="W13" s="10"/>
      <c r="X13" s="10"/>
      <c r="Y13" s="10"/>
      <c r="Z13" s="14"/>
      <c r="AA13" s="14"/>
      <c r="AB13" s="14"/>
      <c r="AC13" s="14"/>
    </row>
    <row r="14" spans="1:29" s="184" customFormat="1" ht="12.75">
      <c r="A14" s="403" t="s">
        <v>587</v>
      </c>
      <c r="B14" s="403" t="s">
        <v>586</v>
      </c>
      <c r="C14" s="404" t="s">
        <v>588</v>
      </c>
      <c r="D14" s="12">
        <f>SUM(E14:P14)</f>
        <v>3020120.1999999997</v>
      </c>
      <c r="E14" s="12">
        <v>301176</v>
      </c>
      <c r="F14" s="13">
        <v>303021</v>
      </c>
      <c r="G14" s="14">
        <v>267942</v>
      </c>
      <c r="H14" s="12">
        <v>225123.5</v>
      </c>
      <c r="I14" s="14">
        <v>219294.2</v>
      </c>
      <c r="J14" s="14">
        <v>252430.7</v>
      </c>
      <c r="K14" s="14">
        <v>297547.90000000002</v>
      </c>
      <c r="L14" s="14">
        <v>249486.5</v>
      </c>
      <c r="M14" s="14">
        <v>188521.9</v>
      </c>
      <c r="N14" s="14">
        <v>208127.1</v>
      </c>
      <c r="O14" s="14">
        <v>211227.3</v>
      </c>
      <c r="P14" s="14">
        <v>296222.09999999998</v>
      </c>
      <c r="Q14" s="12"/>
      <c r="R14" s="12">
        <v>234749.9</v>
      </c>
      <c r="S14" s="13">
        <v>243718.7</v>
      </c>
      <c r="T14" s="14">
        <v>193801.5</v>
      </c>
      <c r="U14" s="12">
        <v>207417.2</v>
      </c>
      <c r="V14" s="14">
        <v>294011.7</v>
      </c>
      <c r="W14" s="14"/>
      <c r="X14" s="14"/>
      <c r="Y14" s="14"/>
      <c r="Z14" s="14"/>
      <c r="AA14" s="14"/>
      <c r="AB14" s="14"/>
      <c r="AC14" s="14"/>
    </row>
    <row r="15" spans="1:29" s="91" customFormat="1" ht="12.75">
      <c r="A15" s="399" t="s">
        <v>593</v>
      </c>
      <c r="B15" s="399" t="s">
        <v>592</v>
      </c>
      <c r="C15" s="400" t="s">
        <v>594</v>
      </c>
      <c r="D15" s="12"/>
      <c r="E15" s="6"/>
      <c r="F15" s="168"/>
      <c r="G15" s="6"/>
      <c r="H15" s="14"/>
      <c r="I15" s="6"/>
      <c r="J15" s="6"/>
      <c r="K15" s="6"/>
      <c r="L15" s="6"/>
      <c r="M15" s="6"/>
      <c r="N15" s="6"/>
      <c r="O15" s="6"/>
      <c r="P15" s="6"/>
      <c r="Q15" s="12"/>
      <c r="R15" s="6"/>
      <c r="S15" s="168"/>
      <c r="T15" s="6"/>
      <c r="U15" s="14"/>
      <c r="V15" s="6"/>
      <c r="W15" s="6"/>
      <c r="X15" s="6"/>
      <c r="Y15" s="6"/>
      <c r="Z15" s="6"/>
      <c r="AA15" s="6"/>
      <c r="AB15" s="6"/>
      <c r="AC15" s="6"/>
    </row>
    <row r="16" spans="1:29" s="361" customFormat="1" ht="12.75">
      <c r="A16" s="409" t="s">
        <v>584</v>
      </c>
      <c r="B16" s="409" t="s">
        <v>2953</v>
      </c>
      <c r="C16" s="410" t="s">
        <v>585</v>
      </c>
      <c r="D16" s="75">
        <f>SUM(E16:P16)</f>
        <v>9724.7929999999997</v>
      </c>
      <c r="E16" s="75">
        <v>618.82099999999991</v>
      </c>
      <c r="F16" s="75">
        <v>715.84400000000005</v>
      </c>
      <c r="G16" s="75">
        <v>860.49199999999996</v>
      </c>
      <c r="H16" s="75">
        <v>820.12600000000009</v>
      </c>
      <c r="I16" s="75">
        <v>836.47700000000009</v>
      </c>
      <c r="J16" s="75">
        <v>814.62799999999993</v>
      </c>
      <c r="K16" s="75">
        <v>777.25199999999995</v>
      </c>
      <c r="L16" s="75">
        <v>1013.715</v>
      </c>
      <c r="M16" s="75">
        <v>880.06100000000004</v>
      </c>
      <c r="N16" s="75">
        <v>810.95899999999995</v>
      </c>
      <c r="O16" s="75">
        <v>728.08600000000001</v>
      </c>
      <c r="P16" s="75">
        <v>848.33199999999999</v>
      </c>
      <c r="Q16" s="75"/>
      <c r="R16" s="75">
        <v>698.91600000000005</v>
      </c>
      <c r="S16" s="75">
        <v>835.42</v>
      </c>
      <c r="T16" s="75">
        <v>956.51499999999999</v>
      </c>
      <c r="U16" s="75">
        <v>914.00300000000004</v>
      </c>
      <c r="V16" s="75">
        <v>948.80399999999997</v>
      </c>
      <c r="W16" s="75"/>
      <c r="X16" s="75"/>
      <c r="Y16" s="75"/>
      <c r="Z16" s="75"/>
      <c r="AA16" s="75"/>
      <c r="AB16" s="75"/>
      <c r="AC16" s="75"/>
    </row>
    <row r="17" spans="1:29" s="184" customFormat="1" ht="14.25" customHeight="1" thickBot="1">
      <c r="A17" s="949" t="s">
        <v>587</v>
      </c>
      <c r="B17" s="949" t="s">
        <v>586</v>
      </c>
      <c r="C17" s="412" t="s">
        <v>588</v>
      </c>
      <c r="D17" s="48">
        <f>SUM(E17:P17)</f>
        <v>3220897.8999999994</v>
      </c>
      <c r="E17" s="48">
        <v>312458.8</v>
      </c>
      <c r="F17" s="48">
        <v>317425.3</v>
      </c>
      <c r="G17" s="48">
        <v>284224.40000000002</v>
      </c>
      <c r="H17" s="48">
        <v>242035.5</v>
      </c>
      <c r="I17" s="48">
        <v>236290.7</v>
      </c>
      <c r="J17" s="48">
        <v>269660.40000000002</v>
      </c>
      <c r="K17" s="48">
        <v>314281.40000000002</v>
      </c>
      <c r="L17" s="48">
        <v>266478.8</v>
      </c>
      <c r="M17" s="48">
        <v>204854.8</v>
      </c>
      <c r="N17" s="48">
        <v>226555.5</v>
      </c>
      <c r="O17" s="48">
        <v>228269.9</v>
      </c>
      <c r="P17" s="48">
        <v>318362.40000000002</v>
      </c>
      <c r="Q17" s="48"/>
      <c r="R17" s="48">
        <v>245831.1</v>
      </c>
      <c r="S17" s="48">
        <v>258710.30000000002</v>
      </c>
      <c r="T17" s="48">
        <v>211052.5</v>
      </c>
      <c r="U17" s="48">
        <v>225422.8</v>
      </c>
      <c r="V17" s="48">
        <v>311691.59999999998</v>
      </c>
      <c r="W17" s="48"/>
      <c r="X17" s="48"/>
      <c r="Y17" s="48"/>
      <c r="Z17" s="48"/>
      <c r="AA17" s="48"/>
      <c r="AB17" s="48"/>
      <c r="AC17" s="48"/>
    </row>
    <row r="18" spans="1:29" s="91" customFormat="1" ht="5.0999999999999996" customHeight="1">
      <c r="A18" s="405"/>
      <c r="B18" s="405"/>
      <c r="C18" s="405"/>
      <c r="H18" s="165"/>
      <c r="U18" s="165"/>
    </row>
    <row r="19" spans="1:29" s="91" customFormat="1" ht="12.75">
      <c r="A19" s="405" t="s">
        <v>2716</v>
      </c>
      <c r="B19" s="405" t="s">
        <v>2717</v>
      </c>
      <c r="C19" s="405" t="s">
        <v>2718</v>
      </c>
    </row>
  </sheetData>
  <mergeCells count="7">
    <mergeCell ref="Q6:Q7"/>
    <mergeCell ref="R6:AC6"/>
    <mergeCell ref="B6:B7"/>
    <mergeCell ref="A6:A7"/>
    <mergeCell ref="C6:C7"/>
    <mergeCell ref="D6:D7"/>
    <mergeCell ref="E6:P6"/>
  </mergeCells>
  <hyperlinks>
    <hyperlink ref="B1" location="Содержание!A1" display="вернуться на заглавную стр. (содержание)"/>
    <hyperlink ref="A1" location="Содержание!A1" display="вернуться на заглавную стр. (содержание)"/>
    <hyperlink ref="C1" location="Содержание!A1" display="вернуться на заглавную стр. (содержание)"/>
  </hyperlinks>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
  <sheetViews>
    <sheetView zoomScale="80" zoomScaleNormal="80" workbookViewId="0">
      <pane xSplit="3" ySplit="9" topLeftCell="D10"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23" width="12.5703125" style="24" customWidth="1"/>
    <col min="24" max="16384" width="9.140625" style="24"/>
  </cols>
  <sheetData>
    <row r="1" spans="1:23" s="235" customFormat="1" ht="15" customHeight="1">
      <c r="A1" s="234" t="s">
        <v>595</v>
      </c>
      <c r="B1" s="234" t="s">
        <v>211</v>
      </c>
      <c r="C1" s="234" t="s">
        <v>596</v>
      </c>
    </row>
    <row r="2" spans="1:23" s="235" customFormat="1" ht="5.0999999999999996" customHeight="1">
      <c r="A2" s="234"/>
      <c r="B2" s="234"/>
      <c r="C2" s="234"/>
    </row>
    <row r="3" spans="1:23" s="173" customFormat="1" ht="18.75" customHeight="1">
      <c r="A3" s="225" t="s">
        <v>2719</v>
      </c>
      <c r="B3" s="225" t="s">
        <v>2720</v>
      </c>
      <c r="C3" s="225" t="s">
        <v>2721</v>
      </c>
    </row>
    <row r="4" spans="1:23" ht="5.0999999999999996" customHeight="1" thickBot="1">
      <c r="D4" s="211"/>
      <c r="E4" s="211"/>
      <c r="F4" s="211"/>
      <c r="G4" s="211"/>
      <c r="H4" s="211"/>
      <c r="I4" s="211"/>
      <c r="J4" s="211"/>
      <c r="K4" s="211"/>
      <c r="L4" s="211"/>
      <c r="M4" s="211"/>
      <c r="N4" s="211"/>
      <c r="O4" s="211"/>
      <c r="P4" s="211"/>
      <c r="Q4" s="211"/>
      <c r="R4" s="211"/>
      <c r="S4" s="211"/>
      <c r="T4" s="211"/>
      <c r="U4" s="211"/>
      <c r="V4" s="211"/>
      <c r="W4" s="211"/>
    </row>
    <row r="5" spans="1:23" s="407" customFormat="1" ht="17.100000000000001" customHeight="1">
      <c r="A5" s="1410"/>
      <c r="B5" s="1534"/>
      <c r="C5" s="1410"/>
      <c r="D5" s="1530">
        <v>2018</v>
      </c>
      <c r="E5" s="1531"/>
      <c r="F5" s="1467">
        <v>2018</v>
      </c>
      <c r="G5" s="1467"/>
      <c r="H5" s="1467"/>
      <c r="I5" s="1467"/>
      <c r="J5" s="1467"/>
      <c r="K5" s="1467"/>
      <c r="L5" s="1467"/>
      <c r="M5" s="1414"/>
      <c r="N5" s="1530">
        <v>2019</v>
      </c>
      <c r="O5" s="1531"/>
      <c r="P5" s="1466">
        <v>2019</v>
      </c>
      <c r="Q5" s="1467"/>
      <c r="R5" s="1467"/>
      <c r="S5" s="1467"/>
      <c r="T5" s="1467"/>
      <c r="U5" s="1467"/>
      <c r="V5" s="1467"/>
      <c r="W5" s="1414"/>
    </row>
    <row r="6" spans="1:23" s="407" customFormat="1" ht="17.100000000000001" customHeight="1">
      <c r="A6" s="1537"/>
      <c r="B6" s="1535"/>
      <c r="C6" s="1537"/>
      <c r="D6" s="1461"/>
      <c r="E6" s="1463"/>
      <c r="F6" s="1532" t="s">
        <v>773</v>
      </c>
      <c r="G6" s="1533"/>
      <c r="H6" s="1532" t="s">
        <v>774</v>
      </c>
      <c r="I6" s="1533"/>
      <c r="J6" s="1532" t="s">
        <v>775</v>
      </c>
      <c r="K6" s="1533"/>
      <c r="L6" s="1532" t="s">
        <v>776</v>
      </c>
      <c r="M6" s="1533"/>
      <c r="N6" s="1461"/>
      <c r="O6" s="1463"/>
      <c r="P6" s="1532" t="s">
        <v>773</v>
      </c>
      <c r="Q6" s="1533"/>
      <c r="R6" s="1532" t="s">
        <v>774</v>
      </c>
      <c r="S6" s="1533"/>
      <c r="T6" s="1532" t="s">
        <v>775</v>
      </c>
      <c r="U6" s="1533"/>
      <c r="V6" s="1532" t="s">
        <v>776</v>
      </c>
      <c r="W6" s="1533"/>
    </row>
    <row r="7" spans="1:23" s="91" customFormat="1" ht="26.25" customHeight="1">
      <c r="A7" s="1537"/>
      <c r="B7" s="1535"/>
      <c r="C7" s="1537"/>
      <c r="D7" s="439" t="s">
        <v>584</v>
      </c>
      <c r="E7" s="439" t="s">
        <v>587</v>
      </c>
      <c r="F7" s="439" t="s">
        <v>584</v>
      </c>
      <c r="G7" s="439" t="s">
        <v>587</v>
      </c>
      <c r="H7" s="439" t="s">
        <v>584</v>
      </c>
      <c r="I7" s="439" t="s">
        <v>587</v>
      </c>
      <c r="J7" s="439" t="s">
        <v>584</v>
      </c>
      <c r="K7" s="439" t="s">
        <v>587</v>
      </c>
      <c r="L7" s="439" t="s">
        <v>584</v>
      </c>
      <c r="M7" s="439" t="s">
        <v>587</v>
      </c>
      <c r="N7" s="439" t="s">
        <v>584</v>
      </c>
      <c r="O7" s="439" t="s">
        <v>587</v>
      </c>
      <c r="P7" s="439" t="s">
        <v>584</v>
      </c>
      <c r="Q7" s="439" t="s">
        <v>587</v>
      </c>
      <c r="R7" s="439" t="s">
        <v>584</v>
      </c>
      <c r="S7" s="439" t="s">
        <v>587</v>
      </c>
      <c r="T7" s="439" t="s">
        <v>584</v>
      </c>
      <c r="U7" s="439" t="s">
        <v>587</v>
      </c>
      <c r="V7" s="439" t="s">
        <v>584</v>
      </c>
      <c r="W7" s="439" t="s">
        <v>587</v>
      </c>
    </row>
    <row r="8" spans="1:23" s="91" customFormat="1" ht="26.25" customHeight="1">
      <c r="A8" s="1537"/>
      <c r="B8" s="1535"/>
      <c r="C8" s="1537"/>
      <c r="D8" s="440" t="s">
        <v>2953</v>
      </c>
      <c r="E8" s="440" t="s">
        <v>586</v>
      </c>
      <c r="F8" s="441" t="s">
        <v>2953</v>
      </c>
      <c r="G8" s="441" t="s">
        <v>586</v>
      </c>
      <c r="H8" s="441" t="s">
        <v>2953</v>
      </c>
      <c r="I8" s="441" t="s">
        <v>586</v>
      </c>
      <c r="J8" s="441" t="s">
        <v>2953</v>
      </c>
      <c r="K8" s="441" t="s">
        <v>586</v>
      </c>
      <c r="L8" s="441" t="s">
        <v>2953</v>
      </c>
      <c r="M8" s="441" t="s">
        <v>586</v>
      </c>
      <c r="N8" s="440" t="s">
        <v>2953</v>
      </c>
      <c r="O8" s="440" t="s">
        <v>586</v>
      </c>
      <c r="P8" s="441" t="s">
        <v>2953</v>
      </c>
      <c r="Q8" s="441" t="s">
        <v>586</v>
      </c>
      <c r="R8" s="441" t="s">
        <v>2953</v>
      </c>
      <c r="S8" s="441" t="s">
        <v>586</v>
      </c>
      <c r="T8" s="441" t="s">
        <v>2953</v>
      </c>
      <c r="U8" s="441" t="s">
        <v>586</v>
      </c>
      <c r="V8" s="441" t="s">
        <v>2953</v>
      </c>
      <c r="W8" s="441" t="s">
        <v>586</v>
      </c>
    </row>
    <row r="9" spans="1:23" s="91" customFormat="1" ht="42" customHeight="1" thickBot="1">
      <c r="A9" s="1411"/>
      <c r="B9" s="1536"/>
      <c r="C9" s="1411"/>
      <c r="D9" s="413" t="s">
        <v>585</v>
      </c>
      <c r="E9" s="413" t="s">
        <v>588</v>
      </c>
      <c r="F9" s="413" t="s">
        <v>585</v>
      </c>
      <c r="G9" s="413" t="s">
        <v>588</v>
      </c>
      <c r="H9" s="413" t="s">
        <v>585</v>
      </c>
      <c r="I9" s="413" t="s">
        <v>588</v>
      </c>
      <c r="J9" s="413" t="s">
        <v>585</v>
      </c>
      <c r="K9" s="413" t="s">
        <v>588</v>
      </c>
      <c r="L9" s="413" t="s">
        <v>585</v>
      </c>
      <c r="M9" s="413" t="s">
        <v>588</v>
      </c>
      <c r="N9" s="413" t="s">
        <v>585</v>
      </c>
      <c r="O9" s="413" t="s">
        <v>588</v>
      </c>
      <c r="P9" s="413" t="s">
        <v>585</v>
      </c>
      <c r="Q9" s="413" t="s">
        <v>588</v>
      </c>
      <c r="R9" s="413" t="s">
        <v>585</v>
      </c>
      <c r="S9" s="413" t="s">
        <v>588</v>
      </c>
      <c r="T9" s="413" t="s">
        <v>585</v>
      </c>
      <c r="U9" s="413" t="s">
        <v>588</v>
      </c>
      <c r="V9" s="413" t="s">
        <v>585</v>
      </c>
      <c r="W9" s="413" t="s">
        <v>588</v>
      </c>
    </row>
    <row r="10" spans="1:23" s="91" customFormat="1" ht="5.0999999999999996" customHeight="1">
      <c r="A10" s="398"/>
      <c r="B10" s="406"/>
      <c r="C10" s="397"/>
      <c r="D10" s="3"/>
      <c r="E10" s="3"/>
      <c r="F10" s="3"/>
      <c r="G10" s="3"/>
      <c r="H10" s="3"/>
      <c r="I10" s="3"/>
      <c r="J10" s="3"/>
      <c r="K10" s="3"/>
      <c r="L10" s="3"/>
      <c r="M10" s="3"/>
      <c r="N10" s="3"/>
      <c r="O10" s="3"/>
      <c r="P10" s="3"/>
      <c r="Q10" s="3"/>
      <c r="R10" s="3"/>
      <c r="S10" s="3"/>
      <c r="T10" s="3"/>
      <c r="U10" s="3"/>
      <c r="V10" s="3"/>
      <c r="W10" s="3"/>
    </row>
    <row r="11" spans="1:23" s="91" customFormat="1" ht="12.75">
      <c r="A11" s="399" t="s">
        <v>597</v>
      </c>
      <c r="B11" s="399" t="s">
        <v>597</v>
      </c>
      <c r="C11" s="400" t="s">
        <v>597</v>
      </c>
      <c r="D11" s="3"/>
      <c r="E11" s="3"/>
      <c r="F11" s="3"/>
      <c r="G11" s="3"/>
      <c r="H11" s="3"/>
      <c r="I11" s="3"/>
      <c r="J11" s="3"/>
      <c r="K11" s="3"/>
      <c r="L11" s="3"/>
      <c r="M11" s="3"/>
      <c r="N11" s="3"/>
      <c r="O11" s="3"/>
      <c r="P11" s="3"/>
      <c r="Q11" s="3"/>
      <c r="R11" s="3"/>
      <c r="S11" s="3"/>
      <c r="T11" s="3"/>
      <c r="U11" s="3"/>
      <c r="V11" s="3"/>
      <c r="W11" s="3"/>
    </row>
    <row r="12" spans="1:23" s="361" customFormat="1" ht="12.75">
      <c r="A12" s="401" t="s">
        <v>599</v>
      </c>
      <c r="B12" s="401" t="s">
        <v>598</v>
      </c>
      <c r="C12" s="402" t="s">
        <v>600</v>
      </c>
      <c r="D12" s="12">
        <f>F12+H12+J12+L12</f>
        <v>243.62800000000001</v>
      </c>
      <c r="E12" s="12">
        <f>G12+I12+K12+M12</f>
        <v>2028821.9975714961</v>
      </c>
      <c r="F12" s="12">
        <v>49.628</v>
      </c>
      <c r="G12" s="12">
        <v>405192.807571496</v>
      </c>
      <c r="H12" s="12">
        <v>62.49</v>
      </c>
      <c r="I12" s="12">
        <v>478016.68</v>
      </c>
      <c r="J12" s="12">
        <v>65.23</v>
      </c>
      <c r="K12" s="12">
        <v>551589.21</v>
      </c>
      <c r="L12" s="12">
        <v>66.28</v>
      </c>
      <c r="M12" s="12">
        <v>594023.30000000005</v>
      </c>
      <c r="N12" s="12"/>
      <c r="O12" s="12"/>
      <c r="P12" s="12">
        <v>56.94</v>
      </c>
      <c r="Q12" s="12">
        <v>550348.43999999994</v>
      </c>
      <c r="R12" s="12"/>
      <c r="S12" s="12"/>
      <c r="T12" s="12"/>
      <c r="U12" s="12"/>
      <c r="V12" s="12"/>
      <c r="W12" s="12"/>
    </row>
    <row r="13" spans="1:23" s="184" customFormat="1" ht="14.25" customHeight="1">
      <c r="A13" s="403" t="s">
        <v>602</v>
      </c>
      <c r="B13" s="403" t="s">
        <v>601</v>
      </c>
      <c r="C13" s="404" t="s">
        <v>603</v>
      </c>
      <c r="D13" s="12">
        <f>F13+H13+J13+L13</f>
        <v>272.31</v>
      </c>
      <c r="E13" s="12">
        <f>G13+I13+K13+M13</f>
        <v>2102154.754642955</v>
      </c>
      <c r="F13" s="12">
        <v>56.88</v>
      </c>
      <c r="G13" s="12">
        <v>437108.33464295499</v>
      </c>
      <c r="H13" s="12">
        <v>69.95</v>
      </c>
      <c r="I13" s="12">
        <v>507987.22</v>
      </c>
      <c r="J13" s="12">
        <v>71.37</v>
      </c>
      <c r="K13" s="12">
        <v>552116.55000000005</v>
      </c>
      <c r="L13" s="12">
        <v>74.11</v>
      </c>
      <c r="M13" s="12">
        <v>604942.65</v>
      </c>
      <c r="N13" s="12"/>
      <c r="O13" s="12"/>
      <c r="P13" s="12">
        <v>64.599999999999994</v>
      </c>
      <c r="Q13" s="12">
        <v>587298.13</v>
      </c>
      <c r="R13" s="12"/>
      <c r="S13" s="12"/>
      <c r="T13" s="12"/>
      <c r="U13" s="12"/>
      <c r="V13" s="12"/>
      <c r="W13" s="12"/>
    </row>
    <row r="14" spans="1:23" s="91" customFormat="1" ht="12.75">
      <c r="A14" s="399" t="s">
        <v>604</v>
      </c>
      <c r="B14" s="399" t="s">
        <v>604</v>
      </c>
      <c r="C14" s="400" t="s">
        <v>604</v>
      </c>
      <c r="D14" s="12"/>
      <c r="E14" s="12"/>
      <c r="F14" s="12"/>
      <c r="G14" s="12"/>
      <c r="H14" s="12"/>
      <c r="I14" s="12"/>
      <c r="J14" s="12"/>
      <c r="K14" s="12"/>
      <c r="L14" s="12"/>
      <c r="M14" s="12"/>
      <c r="N14" s="12"/>
      <c r="O14" s="12"/>
      <c r="P14" s="12"/>
      <c r="Q14" s="12"/>
      <c r="R14" s="12"/>
      <c r="S14" s="12"/>
      <c r="T14" s="12"/>
      <c r="U14" s="12"/>
      <c r="V14" s="12"/>
      <c r="W14" s="12"/>
    </row>
    <row r="15" spans="1:23" s="361" customFormat="1" ht="12.75">
      <c r="A15" s="401" t="s">
        <v>599</v>
      </c>
      <c r="B15" s="401" t="s">
        <v>598</v>
      </c>
      <c r="C15" s="402" t="s">
        <v>600</v>
      </c>
      <c r="D15" s="12">
        <f t="shared" ref="D15:D16" si="0">F15+H15+J15+L15</f>
        <v>0</v>
      </c>
      <c r="E15" s="12">
        <f t="shared" ref="E15:E16" si="1">G15+I15+K15+M15</f>
        <v>0</v>
      </c>
      <c r="F15" s="12">
        <v>0</v>
      </c>
      <c r="G15" s="12">
        <v>0</v>
      </c>
      <c r="H15" s="12">
        <v>0</v>
      </c>
      <c r="I15" s="12">
        <v>0</v>
      </c>
      <c r="J15" s="12">
        <v>0</v>
      </c>
      <c r="K15" s="12">
        <v>0</v>
      </c>
      <c r="L15" s="12">
        <v>0</v>
      </c>
      <c r="M15" s="12">
        <v>0</v>
      </c>
      <c r="N15" s="12"/>
      <c r="O15" s="12"/>
      <c r="P15" s="12">
        <v>0</v>
      </c>
      <c r="Q15" s="12">
        <v>0</v>
      </c>
      <c r="R15" s="12"/>
      <c r="S15" s="12"/>
      <c r="T15" s="12"/>
      <c r="U15" s="12"/>
      <c r="V15" s="12"/>
      <c r="W15" s="12"/>
    </row>
    <row r="16" spans="1:23" s="184" customFormat="1" ht="12.75">
      <c r="A16" s="403" t="s">
        <v>602</v>
      </c>
      <c r="B16" s="403" t="s">
        <v>601</v>
      </c>
      <c r="C16" s="404" t="s">
        <v>603</v>
      </c>
      <c r="D16" s="12">
        <f t="shared" si="0"/>
        <v>3.0000000000000001E-3</v>
      </c>
      <c r="E16" s="12">
        <f t="shared" si="1"/>
        <v>0.55000000000000004</v>
      </c>
      <c r="F16" s="12">
        <v>0</v>
      </c>
      <c r="G16" s="12">
        <v>0</v>
      </c>
      <c r="H16" s="12">
        <v>0</v>
      </c>
      <c r="I16" s="12">
        <v>0</v>
      </c>
      <c r="J16" s="12">
        <v>0</v>
      </c>
      <c r="K16" s="12">
        <v>0</v>
      </c>
      <c r="L16" s="12">
        <v>3.0000000000000001E-3</v>
      </c>
      <c r="M16" s="12">
        <v>0.55000000000000004</v>
      </c>
      <c r="N16" s="12"/>
      <c r="O16" s="12"/>
      <c r="P16" s="12">
        <v>0</v>
      </c>
      <c r="Q16" s="12">
        <v>0</v>
      </c>
      <c r="R16" s="12"/>
      <c r="S16" s="12"/>
      <c r="T16" s="12"/>
      <c r="U16" s="12"/>
      <c r="V16" s="12"/>
      <c r="W16" s="12"/>
    </row>
    <row r="17" spans="1:23" s="91" customFormat="1" ht="14.25">
      <c r="A17" s="399" t="s">
        <v>609</v>
      </c>
      <c r="B17" s="399" t="s">
        <v>608</v>
      </c>
      <c r="C17" s="400" t="s">
        <v>610</v>
      </c>
      <c r="D17" s="12"/>
      <c r="E17" s="12"/>
      <c r="F17" s="12"/>
      <c r="G17" s="12"/>
      <c r="H17" s="12"/>
      <c r="I17" s="12"/>
      <c r="J17" s="12"/>
      <c r="K17" s="12"/>
      <c r="L17" s="12"/>
      <c r="M17" s="12"/>
      <c r="N17" s="12"/>
      <c r="O17" s="12"/>
      <c r="P17" s="12"/>
      <c r="Q17" s="12"/>
      <c r="R17" s="12"/>
      <c r="S17" s="12"/>
      <c r="T17" s="12"/>
      <c r="U17" s="12"/>
      <c r="V17" s="12"/>
      <c r="W17" s="12"/>
    </row>
    <row r="18" spans="1:23" s="361" customFormat="1" ht="12.75">
      <c r="A18" s="414" t="s">
        <v>599</v>
      </c>
      <c r="B18" s="414" t="s">
        <v>598</v>
      </c>
      <c r="C18" s="415" t="s">
        <v>600</v>
      </c>
      <c r="D18" s="12">
        <f t="shared" ref="D18:D19" si="2">F18+H18+J18+L18</f>
        <v>10.108000000000001</v>
      </c>
      <c r="E18" s="12">
        <f t="shared" ref="E18:E19" si="3">G18+I18+K18+M18</f>
        <v>30455.170574905933</v>
      </c>
      <c r="F18" s="12">
        <v>2.5880000000000001</v>
      </c>
      <c r="G18" s="12">
        <v>6707.3405749059302</v>
      </c>
      <c r="H18" s="12">
        <v>2.99</v>
      </c>
      <c r="I18" s="12">
        <v>8182.04</v>
      </c>
      <c r="J18" s="12">
        <v>2.2000000000000002</v>
      </c>
      <c r="K18" s="12">
        <v>7963.46</v>
      </c>
      <c r="L18" s="12">
        <v>2.33</v>
      </c>
      <c r="M18" s="12">
        <v>7602.33</v>
      </c>
      <c r="N18" s="12"/>
      <c r="O18" s="12"/>
      <c r="P18" s="12">
        <v>1.86</v>
      </c>
      <c r="Q18" s="12">
        <v>3907.72</v>
      </c>
      <c r="R18" s="12"/>
      <c r="S18" s="12"/>
      <c r="T18" s="12"/>
      <c r="U18" s="12"/>
      <c r="V18" s="12"/>
      <c r="W18" s="12"/>
    </row>
    <row r="19" spans="1:23" s="361" customFormat="1" ht="12.75">
      <c r="A19" s="414" t="s">
        <v>602</v>
      </c>
      <c r="B19" s="414" t="s">
        <v>601</v>
      </c>
      <c r="C19" s="415" t="s">
        <v>603</v>
      </c>
      <c r="D19" s="12">
        <f t="shared" si="2"/>
        <v>22.478999999999999</v>
      </c>
      <c r="E19" s="12">
        <f t="shared" si="3"/>
        <v>51946.854731119274</v>
      </c>
      <c r="F19" s="12">
        <v>4.9989999999999997</v>
      </c>
      <c r="G19" s="12">
        <v>11525.174731119268</v>
      </c>
      <c r="H19" s="12">
        <v>6.1</v>
      </c>
      <c r="I19" s="12">
        <v>13513.34</v>
      </c>
      <c r="J19" s="12">
        <v>6</v>
      </c>
      <c r="K19" s="12">
        <v>14352.94</v>
      </c>
      <c r="L19" s="12">
        <v>5.38</v>
      </c>
      <c r="M19" s="12">
        <v>12555.4</v>
      </c>
      <c r="N19" s="12"/>
      <c r="O19" s="12"/>
      <c r="P19" s="12">
        <v>5.37</v>
      </c>
      <c r="Q19" s="12">
        <v>9990.5300000000007</v>
      </c>
      <c r="R19" s="12"/>
      <c r="S19" s="12"/>
      <c r="T19" s="12"/>
      <c r="U19" s="12"/>
      <c r="V19" s="12"/>
      <c r="W19" s="12"/>
    </row>
    <row r="20" spans="1:23" s="91" customFormat="1" ht="12.75">
      <c r="A20" s="399" t="s">
        <v>606</v>
      </c>
      <c r="B20" s="399" t="s">
        <v>605</v>
      </c>
      <c r="C20" s="400" t="s">
        <v>607</v>
      </c>
      <c r="D20" s="12"/>
      <c r="E20" s="12"/>
      <c r="F20" s="12"/>
      <c r="G20" s="12"/>
      <c r="H20" s="12"/>
      <c r="I20" s="12"/>
      <c r="J20" s="12"/>
      <c r="K20" s="12"/>
      <c r="L20" s="12"/>
      <c r="M20" s="12"/>
      <c r="N20" s="12"/>
      <c r="O20" s="12"/>
      <c r="P20" s="12"/>
      <c r="Q20" s="12"/>
      <c r="R20" s="12"/>
      <c r="S20" s="12"/>
      <c r="T20" s="12"/>
      <c r="U20" s="12"/>
      <c r="V20" s="12"/>
      <c r="W20" s="12"/>
    </row>
    <row r="21" spans="1:23" s="361" customFormat="1" ht="12.75">
      <c r="A21" s="409" t="s">
        <v>599</v>
      </c>
      <c r="B21" s="409" t="s">
        <v>598</v>
      </c>
      <c r="C21" s="410" t="s">
        <v>600</v>
      </c>
      <c r="D21" s="1308">
        <f t="shared" ref="D21:D22" si="4">F21+H21+J21+L21</f>
        <v>253.74600000000004</v>
      </c>
      <c r="E21" s="44">
        <f>G21+I21+K21+M21</f>
        <v>2059277.1681464016</v>
      </c>
      <c r="F21" s="44">
        <v>52.216000000000001</v>
      </c>
      <c r="G21" s="44">
        <v>411900.14814640192</v>
      </c>
      <c r="H21" s="44">
        <v>65.490000000000009</v>
      </c>
      <c r="I21" s="44">
        <v>486198.72</v>
      </c>
      <c r="J21" s="44">
        <v>67.430000000000007</v>
      </c>
      <c r="K21" s="44">
        <v>559552.66999999993</v>
      </c>
      <c r="L21" s="44">
        <v>68.61</v>
      </c>
      <c r="M21" s="44">
        <v>601625.63</v>
      </c>
      <c r="N21" s="44"/>
      <c r="O21" s="44"/>
      <c r="P21" s="44">
        <v>58.8</v>
      </c>
      <c r="Q21" s="44">
        <v>554256.15999999992</v>
      </c>
      <c r="R21" s="44"/>
      <c r="S21" s="44"/>
      <c r="T21" s="44"/>
      <c r="U21" s="44"/>
      <c r="V21" s="44"/>
      <c r="W21" s="44"/>
    </row>
    <row r="22" spans="1:23" s="184" customFormat="1" ht="14.25" customHeight="1" thickBot="1">
      <c r="A22" s="411" t="s">
        <v>602</v>
      </c>
      <c r="B22" s="411" t="s">
        <v>601</v>
      </c>
      <c r="C22" s="412" t="s">
        <v>603</v>
      </c>
      <c r="D22" s="1309">
        <f t="shared" si="4"/>
        <v>294.79200000000003</v>
      </c>
      <c r="E22" s="48">
        <f t="shared" ref="E22" si="5">G22+I22+K22+M22</f>
        <v>2154102.1493740743</v>
      </c>
      <c r="F22" s="1254">
        <v>61.879000000000005</v>
      </c>
      <c r="G22" s="1254">
        <v>448633.50937407423</v>
      </c>
      <c r="H22" s="48">
        <v>76.05</v>
      </c>
      <c r="I22" s="48">
        <v>521500.55</v>
      </c>
      <c r="J22" s="48">
        <v>77.37</v>
      </c>
      <c r="K22" s="48">
        <v>566469.49</v>
      </c>
      <c r="L22" s="48">
        <v>79.492999999999995</v>
      </c>
      <c r="M22" s="48">
        <v>617498.60000000009</v>
      </c>
      <c r="N22" s="48"/>
      <c r="O22" s="48"/>
      <c r="P22" s="1254">
        <v>69.97</v>
      </c>
      <c r="Q22" s="1254">
        <v>597288.66</v>
      </c>
      <c r="R22" s="48"/>
      <c r="S22" s="48"/>
      <c r="T22" s="48"/>
      <c r="U22" s="48"/>
      <c r="V22" s="48"/>
      <c r="W22" s="48"/>
    </row>
    <row r="23" spans="1:23" s="91" customFormat="1" ht="5.0999999999999996" customHeight="1">
      <c r="A23" s="405"/>
      <c r="B23" s="405"/>
      <c r="C23" s="405"/>
    </row>
    <row r="24" spans="1:23" s="91" customFormat="1" ht="12.75">
      <c r="A24" s="258" t="s">
        <v>2543</v>
      </c>
      <c r="B24" s="258" t="s">
        <v>2544</v>
      </c>
      <c r="C24" s="258" t="s">
        <v>2545</v>
      </c>
    </row>
    <row r="25" spans="1:23" s="335" customFormat="1" ht="12.75">
      <c r="A25" s="335" t="s">
        <v>2722</v>
      </c>
      <c r="B25" s="335" t="s">
        <v>2724</v>
      </c>
      <c r="C25" s="335" t="s">
        <v>4160</v>
      </c>
    </row>
    <row r="26" spans="1:23" s="335" customFormat="1" ht="14.25">
      <c r="A26" s="335" t="s">
        <v>2723</v>
      </c>
      <c r="B26" s="335" t="s">
        <v>2725</v>
      </c>
      <c r="C26" s="335" t="s">
        <v>2727</v>
      </c>
    </row>
  </sheetData>
  <mergeCells count="15">
    <mergeCell ref="B5:B9"/>
    <mergeCell ref="A5:A9"/>
    <mergeCell ref="C5:C9"/>
    <mergeCell ref="D5:E6"/>
    <mergeCell ref="F5:M5"/>
    <mergeCell ref="F6:G6"/>
    <mergeCell ref="H6:I6"/>
    <mergeCell ref="J6:K6"/>
    <mergeCell ref="L6:M6"/>
    <mergeCell ref="N5:O6"/>
    <mergeCell ref="P5:W5"/>
    <mergeCell ref="P6:Q6"/>
    <mergeCell ref="R6:S6"/>
    <mergeCell ref="T6:U6"/>
    <mergeCell ref="V6:W6"/>
  </mergeCells>
  <hyperlinks>
    <hyperlink ref="B1" location="Содержание!A1" display="вернуться на заглавную стр. (содержание)"/>
    <hyperlink ref="A1" location="Содержание!A1" display="вернуться на заглавную стр. (содержание)"/>
    <hyperlink ref="C1" location="Содержание!A1" display="вернуться на заглавную стр. (содержание)"/>
  </hyperlinks>
  <pageMargins left="0.7" right="0.7" top="0.75" bottom="0.75" header="0.3" footer="0.3"/>
  <pageSetup paperSize="9" orientation="portrait"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zoomScale="80" zoomScaleNormal="80" workbookViewId="0">
      <pane xSplit="3" ySplit="9" topLeftCell="D10"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23" width="12.5703125" style="24" customWidth="1"/>
    <col min="24" max="16384" width="9.140625" style="24"/>
  </cols>
  <sheetData>
    <row r="1" spans="1:23" s="235" customFormat="1" ht="15" customHeight="1">
      <c r="A1" s="234" t="s">
        <v>595</v>
      </c>
      <c r="B1" s="234" t="s">
        <v>211</v>
      </c>
      <c r="C1" s="234" t="s">
        <v>596</v>
      </c>
    </row>
    <row r="2" spans="1:23" s="235" customFormat="1" ht="5.0999999999999996" customHeight="1">
      <c r="A2" s="234"/>
      <c r="B2" s="234"/>
      <c r="C2" s="234"/>
    </row>
    <row r="3" spans="1:23" s="173" customFormat="1" ht="18.75" customHeight="1">
      <c r="A3" s="225" t="s">
        <v>2728</v>
      </c>
      <c r="B3" s="225" t="s">
        <v>2729</v>
      </c>
      <c r="C3" s="225" t="s">
        <v>2730</v>
      </c>
    </row>
    <row r="4" spans="1:23" ht="5.0999999999999996" customHeight="1" thickBot="1">
      <c r="D4" s="211"/>
      <c r="E4" s="211"/>
      <c r="F4" s="211"/>
      <c r="G4" s="211"/>
      <c r="H4" s="211"/>
      <c r="I4" s="211"/>
      <c r="J4" s="211"/>
      <c r="K4" s="211"/>
      <c r="L4" s="211"/>
      <c r="M4" s="211"/>
      <c r="N4" s="211"/>
      <c r="O4" s="211"/>
      <c r="P4" s="211"/>
      <c r="Q4" s="211"/>
      <c r="R4" s="211"/>
      <c r="S4" s="211"/>
      <c r="T4" s="211"/>
      <c r="U4" s="211"/>
      <c r="V4" s="211"/>
      <c r="W4" s="211"/>
    </row>
    <row r="5" spans="1:23" s="407" customFormat="1" ht="17.100000000000001" customHeight="1">
      <c r="A5" s="1534"/>
      <c r="B5" s="1534"/>
      <c r="C5" s="1410"/>
      <c r="D5" s="1530">
        <v>2018</v>
      </c>
      <c r="E5" s="1531"/>
      <c r="F5" s="1467">
        <v>2018</v>
      </c>
      <c r="G5" s="1467"/>
      <c r="H5" s="1467"/>
      <c r="I5" s="1467"/>
      <c r="J5" s="1467"/>
      <c r="K5" s="1467"/>
      <c r="L5" s="1467"/>
      <c r="M5" s="1414"/>
      <c r="N5" s="1530">
        <v>2019</v>
      </c>
      <c r="O5" s="1531"/>
      <c r="P5" s="1467">
        <v>2019</v>
      </c>
      <c r="Q5" s="1467"/>
      <c r="R5" s="1467"/>
      <c r="S5" s="1467"/>
      <c r="T5" s="1467"/>
      <c r="U5" s="1467"/>
      <c r="V5" s="1467"/>
      <c r="W5" s="1414"/>
    </row>
    <row r="6" spans="1:23" s="407" customFormat="1" ht="17.100000000000001" customHeight="1">
      <c r="A6" s="1535"/>
      <c r="B6" s="1535"/>
      <c r="C6" s="1537"/>
      <c r="D6" s="1461"/>
      <c r="E6" s="1463"/>
      <c r="F6" s="1532" t="s">
        <v>773</v>
      </c>
      <c r="G6" s="1533"/>
      <c r="H6" s="1532" t="s">
        <v>774</v>
      </c>
      <c r="I6" s="1533"/>
      <c r="J6" s="1532" t="s">
        <v>775</v>
      </c>
      <c r="K6" s="1533"/>
      <c r="L6" s="1532" t="s">
        <v>776</v>
      </c>
      <c r="M6" s="1533"/>
      <c r="N6" s="1461"/>
      <c r="O6" s="1463"/>
      <c r="P6" s="1532" t="s">
        <v>773</v>
      </c>
      <c r="Q6" s="1533"/>
      <c r="R6" s="1532" t="s">
        <v>774</v>
      </c>
      <c r="S6" s="1533"/>
      <c r="T6" s="1532" t="s">
        <v>775</v>
      </c>
      <c r="U6" s="1533"/>
      <c r="V6" s="1532" t="s">
        <v>776</v>
      </c>
      <c r="W6" s="1533"/>
    </row>
    <row r="7" spans="1:23" s="91" customFormat="1" ht="26.25" customHeight="1">
      <c r="A7" s="1535"/>
      <c r="B7" s="1535"/>
      <c r="C7" s="1537"/>
      <c r="D7" s="439" t="s">
        <v>584</v>
      </c>
      <c r="E7" s="439" t="s">
        <v>587</v>
      </c>
      <c r="F7" s="439" t="s">
        <v>584</v>
      </c>
      <c r="G7" s="439" t="s">
        <v>587</v>
      </c>
      <c r="H7" s="439" t="s">
        <v>584</v>
      </c>
      <c r="I7" s="439" t="s">
        <v>587</v>
      </c>
      <c r="J7" s="439" t="s">
        <v>584</v>
      </c>
      <c r="K7" s="439" t="s">
        <v>587</v>
      </c>
      <c r="L7" s="439" t="s">
        <v>584</v>
      </c>
      <c r="M7" s="439" t="s">
        <v>587</v>
      </c>
      <c r="N7" s="439" t="s">
        <v>584</v>
      </c>
      <c r="O7" s="439" t="s">
        <v>587</v>
      </c>
      <c r="P7" s="439" t="s">
        <v>584</v>
      </c>
      <c r="Q7" s="439" t="s">
        <v>587</v>
      </c>
      <c r="R7" s="439" t="s">
        <v>584</v>
      </c>
      <c r="S7" s="439" t="s">
        <v>587</v>
      </c>
      <c r="T7" s="439" t="s">
        <v>584</v>
      </c>
      <c r="U7" s="439" t="s">
        <v>587</v>
      </c>
      <c r="V7" s="439" t="s">
        <v>584</v>
      </c>
      <c r="W7" s="439" t="s">
        <v>587</v>
      </c>
    </row>
    <row r="8" spans="1:23" s="91" customFormat="1" ht="26.25" customHeight="1">
      <c r="A8" s="1535"/>
      <c r="B8" s="1535"/>
      <c r="C8" s="1537"/>
      <c r="D8" s="440" t="s">
        <v>2953</v>
      </c>
      <c r="E8" s="440" t="s">
        <v>586</v>
      </c>
      <c r="F8" s="441" t="s">
        <v>2953</v>
      </c>
      <c r="G8" s="441" t="s">
        <v>586</v>
      </c>
      <c r="H8" s="441" t="s">
        <v>2953</v>
      </c>
      <c r="I8" s="441" t="s">
        <v>586</v>
      </c>
      <c r="J8" s="441" t="s">
        <v>2953</v>
      </c>
      <c r="K8" s="441" t="s">
        <v>586</v>
      </c>
      <c r="L8" s="441" t="s">
        <v>2953</v>
      </c>
      <c r="M8" s="441" t="s">
        <v>586</v>
      </c>
      <c r="N8" s="440" t="s">
        <v>2953</v>
      </c>
      <c r="O8" s="440" t="s">
        <v>586</v>
      </c>
      <c r="P8" s="441" t="s">
        <v>2953</v>
      </c>
      <c r="Q8" s="441" t="s">
        <v>586</v>
      </c>
      <c r="R8" s="441" t="s">
        <v>2953</v>
      </c>
      <c r="S8" s="441" t="s">
        <v>586</v>
      </c>
      <c r="T8" s="441" t="s">
        <v>2953</v>
      </c>
      <c r="U8" s="441" t="s">
        <v>586</v>
      </c>
      <c r="V8" s="441" t="s">
        <v>2953</v>
      </c>
      <c r="W8" s="441" t="s">
        <v>586</v>
      </c>
    </row>
    <row r="9" spans="1:23" s="91" customFormat="1" ht="42" customHeight="1" thickBot="1">
      <c r="A9" s="1536"/>
      <c r="B9" s="1536"/>
      <c r="C9" s="1411"/>
      <c r="D9" s="413" t="s">
        <v>585</v>
      </c>
      <c r="E9" s="413" t="s">
        <v>588</v>
      </c>
      <c r="F9" s="413" t="s">
        <v>585</v>
      </c>
      <c r="G9" s="413" t="s">
        <v>588</v>
      </c>
      <c r="H9" s="413" t="s">
        <v>585</v>
      </c>
      <c r="I9" s="413" t="s">
        <v>588</v>
      </c>
      <c r="J9" s="413" t="s">
        <v>585</v>
      </c>
      <c r="K9" s="413" t="s">
        <v>588</v>
      </c>
      <c r="L9" s="413" t="s">
        <v>585</v>
      </c>
      <c r="M9" s="413" t="s">
        <v>588</v>
      </c>
      <c r="N9" s="413" t="s">
        <v>585</v>
      </c>
      <c r="O9" s="413" t="s">
        <v>588</v>
      </c>
      <c r="P9" s="413" t="s">
        <v>585</v>
      </c>
      <c r="Q9" s="413" t="s">
        <v>588</v>
      </c>
      <c r="R9" s="413" t="s">
        <v>585</v>
      </c>
      <c r="S9" s="413" t="s">
        <v>588</v>
      </c>
      <c r="T9" s="413" t="s">
        <v>585</v>
      </c>
      <c r="U9" s="413" t="s">
        <v>588</v>
      </c>
      <c r="V9" s="413" t="s">
        <v>585</v>
      </c>
      <c r="W9" s="413" t="s">
        <v>588</v>
      </c>
    </row>
    <row r="10" spans="1:23" s="22" customFormat="1" ht="5.0999999999999996" customHeight="1">
      <c r="A10" s="397"/>
      <c r="B10" s="1"/>
      <c r="C10" s="397"/>
      <c r="D10" s="420"/>
      <c r="E10" s="420"/>
      <c r="F10" s="420"/>
      <c r="G10" s="420"/>
      <c r="H10" s="420"/>
      <c r="I10" s="420"/>
      <c r="J10" s="420"/>
      <c r="K10" s="420"/>
      <c r="L10" s="420"/>
      <c r="M10" s="420"/>
      <c r="N10" s="420"/>
      <c r="O10" s="420"/>
      <c r="P10" s="420"/>
      <c r="Q10" s="420"/>
      <c r="R10" s="420"/>
      <c r="S10" s="420"/>
      <c r="T10" s="420"/>
      <c r="U10" s="420"/>
      <c r="V10" s="420"/>
      <c r="W10" s="420"/>
    </row>
    <row r="11" spans="1:23" ht="12.75" customHeight="1">
      <c r="A11" s="941" t="s">
        <v>612</v>
      </c>
      <c r="B11" s="941" t="s">
        <v>612</v>
      </c>
      <c r="C11" s="941" t="s">
        <v>613</v>
      </c>
      <c r="D11" s="421"/>
      <c r="E11" s="421"/>
      <c r="F11" s="421"/>
      <c r="G11" s="421"/>
      <c r="H11" s="421"/>
      <c r="I11" s="421"/>
      <c r="J11" s="421"/>
      <c r="K11" s="421"/>
      <c r="L11" s="421"/>
      <c r="M11" s="421"/>
      <c r="N11" s="421"/>
      <c r="O11" s="421"/>
      <c r="P11" s="421"/>
      <c r="Q11" s="421"/>
      <c r="R11" s="421"/>
      <c r="S11" s="421"/>
      <c r="T11" s="421"/>
      <c r="U11" s="421"/>
      <c r="V11" s="421"/>
      <c r="W11" s="421"/>
    </row>
    <row r="12" spans="1:23" ht="12.75" customHeight="1">
      <c r="A12" s="942" t="s">
        <v>599</v>
      </c>
      <c r="B12" s="943" t="s">
        <v>598</v>
      </c>
      <c r="C12" s="942" t="s">
        <v>600</v>
      </c>
      <c r="D12" s="859">
        <f>F12+H12+J12+L12</f>
        <v>0.67300000000000004</v>
      </c>
      <c r="E12" s="859">
        <f>G12+I12+K12+M12</f>
        <v>218.18052200307099</v>
      </c>
      <c r="F12" s="859">
        <v>0.13300000000000001</v>
      </c>
      <c r="G12" s="859">
        <v>39.630522003071007</v>
      </c>
      <c r="H12" s="859">
        <v>0.2</v>
      </c>
      <c r="I12" s="859">
        <v>57.05</v>
      </c>
      <c r="J12" s="859">
        <v>0.17</v>
      </c>
      <c r="K12" s="859">
        <v>75.849999999999994</v>
      </c>
      <c r="L12" s="859">
        <v>0.17</v>
      </c>
      <c r="M12" s="859">
        <v>45.65</v>
      </c>
      <c r="N12" s="859"/>
      <c r="O12" s="859"/>
      <c r="P12" s="859">
        <v>0.16</v>
      </c>
      <c r="Q12" s="859">
        <v>45.52</v>
      </c>
      <c r="R12" s="859"/>
      <c r="S12" s="859"/>
      <c r="T12" s="859"/>
      <c r="U12" s="859"/>
      <c r="V12" s="859"/>
      <c r="W12" s="859"/>
    </row>
    <row r="13" spans="1:23" ht="12.75" customHeight="1">
      <c r="A13" s="942" t="s">
        <v>602</v>
      </c>
      <c r="B13" s="943" t="s">
        <v>601</v>
      </c>
      <c r="C13" s="942" t="s">
        <v>603</v>
      </c>
      <c r="D13" s="859">
        <f>F13+H13+J13+L13</f>
        <v>0.28900000000000003</v>
      </c>
      <c r="E13" s="859">
        <f>G13+I13+K13+M13</f>
        <v>328.58202160908002</v>
      </c>
      <c r="F13" s="859">
        <v>5.8999999999999997E-2</v>
      </c>
      <c r="G13" s="859">
        <v>56.622021609080001</v>
      </c>
      <c r="H13" s="859">
        <v>7.0000000000000007E-2</v>
      </c>
      <c r="I13" s="859">
        <v>52.69</v>
      </c>
      <c r="J13" s="859">
        <v>7.0000000000000007E-2</v>
      </c>
      <c r="K13" s="859">
        <v>54.23</v>
      </c>
      <c r="L13" s="859">
        <v>0.09</v>
      </c>
      <c r="M13" s="859">
        <v>165.04</v>
      </c>
      <c r="N13" s="859"/>
      <c r="O13" s="859"/>
      <c r="P13" s="859">
        <v>0.06</v>
      </c>
      <c r="Q13" s="859">
        <v>42.85</v>
      </c>
      <c r="R13" s="859"/>
      <c r="S13" s="859"/>
      <c r="T13" s="859"/>
      <c r="U13" s="859"/>
      <c r="V13" s="859"/>
      <c r="W13" s="859"/>
    </row>
    <row r="14" spans="1:23" ht="12.75" customHeight="1">
      <c r="A14" s="941" t="s">
        <v>614</v>
      </c>
      <c r="B14" s="941" t="s">
        <v>614</v>
      </c>
      <c r="C14" s="941" t="s">
        <v>615</v>
      </c>
      <c r="D14" s="859"/>
      <c r="E14" s="859"/>
      <c r="F14" s="859"/>
      <c r="G14" s="859"/>
      <c r="H14" s="859"/>
      <c r="I14" s="859"/>
      <c r="J14" s="859"/>
      <c r="K14" s="859"/>
      <c r="L14" s="859"/>
      <c r="M14" s="859"/>
      <c r="N14" s="859"/>
      <c r="O14" s="859"/>
      <c r="P14" s="859"/>
      <c r="Q14" s="859"/>
      <c r="R14" s="859"/>
      <c r="S14" s="859"/>
      <c r="T14" s="859"/>
      <c r="U14" s="859"/>
      <c r="V14" s="859"/>
      <c r="W14" s="859"/>
    </row>
    <row r="15" spans="1:23" ht="12.75" customHeight="1">
      <c r="A15" s="942" t="s">
        <v>599</v>
      </c>
      <c r="B15" s="943" t="s">
        <v>598</v>
      </c>
      <c r="C15" s="942" t="s">
        <v>600</v>
      </c>
      <c r="D15" s="859">
        <f>F15+H15+J15+L15</f>
        <v>2.4950000000000001</v>
      </c>
      <c r="E15" s="859">
        <f>G15+I15+K15+M15</f>
        <v>61741.805951024871</v>
      </c>
      <c r="F15" s="859">
        <v>0.39500000000000002</v>
      </c>
      <c r="G15" s="859">
        <v>5416.6859510248714</v>
      </c>
      <c r="H15" s="859">
        <v>0.65</v>
      </c>
      <c r="I15" s="859">
        <v>23432.48</v>
      </c>
      <c r="J15" s="859">
        <v>0.79</v>
      </c>
      <c r="K15" s="859">
        <v>6454.42</v>
      </c>
      <c r="L15" s="859">
        <v>0.66</v>
      </c>
      <c r="M15" s="859">
        <v>26438.22</v>
      </c>
      <c r="N15" s="859"/>
      <c r="O15" s="859"/>
      <c r="P15" s="859">
        <v>0.52</v>
      </c>
      <c r="Q15" s="859">
        <v>2959.16</v>
      </c>
      <c r="R15" s="859"/>
      <c r="S15" s="859"/>
      <c r="T15" s="859"/>
      <c r="U15" s="859"/>
      <c r="V15" s="859"/>
      <c r="W15" s="859"/>
    </row>
    <row r="16" spans="1:23" ht="12.75" customHeight="1">
      <c r="A16" s="942" t="s">
        <v>602</v>
      </c>
      <c r="B16" s="943" t="s">
        <v>601</v>
      </c>
      <c r="C16" s="942" t="s">
        <v>603</v>
      </c>
      <c r="D16" s="859">
        <f>F16+H16+J16+L16</f>
        <v>1.6869999999999998</v>
      </c>
      <c r="E16" s="859">
        <f>G16+I16+K16+M16</f>
        <v>67240.405710931926</v>
      </c>
      <c r="F16" s="859">
        <v>0.36699999999999999</v>
      </c>
      <c r="G16" s="859">
        <v>6943.5457109319213</v>
      </c>
      <c r="H16" s="859">
        <v>0.45</v>
      </c>
      <c r="I16" s="859">
        <v>24218.25</v>
      </c>
      <c r="J16" s="859">
        <v>0.42</v>
      </c>
      <c r="K16" s="859">
        <v>7896.75</v>
      </c>
      <c r="L16" s="859">
        <v>0.45</v>
      </c>
      <c r="M16" s="859">
        <v>28181.86</v>
      </c>
      <c r="N16" s="859"/>
      <c r="O16" s="859"/>
      <c r="P16" s="859">
        <v>0.35</v>
      </c>
      <c r="Q16" s="859">
        <v>3393.17</v>
      </c>
      <c r="R16" s="859"/>
      <c r="S16" s="859"/>
      <c r="T16" s="859"/>
      <c r="U16" s="859"/>
      <c r="V16" s="859"/>
      <c r="W16" s="859"/>
    </row>
    <row r="17" spans="1:23" ht="12.75" customHeight="1">
      <c r="A17" s="941" t="s">
        <v>329</v>
      </c>
      <c r="B17" s="941" t="s">
        <v>329</v>
      </c>
      <c r="C17" s="941" t="s">
        <v>616</v>
      </c>
      <c r="D17" s="859"/>
      <c r="E17" s="859"/>
      <c r="F17" s="859"/>
      <c r="G17" s="859"/>
      <c r="H17" s="859"/>
      <c r="I17" s="859"/>
      <c r="J17" s="859"/>
      <c r="K17" s="859"/>
      <c r="L17" s="859"/>
      <c r="M17" s="859"/>
      <c r="N17" s="859"/>
      <c r="O17" s="859"/>
      <c r="P17" s="859"/>
      <c r="Q17" s="859"/>
      <c r="R17" s="859"/>
      <c r="S17" s="859"/>
      <c r="T17" s="859"/>
      <c r="U17" s="859"/>
      <c r="V17" s="859"/>
      <c r="W17" s="859"/>
    </row>
    <row r="18" spans="1:23" ht="12.75" customHeight="1">
      <c r="A18" s="942" t="s">
        <v>599</v>
      </c>
      <c r="B18" s="943" t="s">
        <v>598</v>
      </c>
      <c r="C18" s="942" t="s">
        <v>600</v>
      </c>
      <c r="D18" s="859">
        <f>F18+H18+J18+L18</f>
        <v>0.71499999999999997</v>
      </c>
      <c r="E18" s="859">
        <f>G18+I18+K18+M18</f>
        <v>906.57949572801897</v>
      </c>
      <c r="F18" s="859">
        <v>0.14499999999999999</v>
      </c>
      <c r="G18" s="859">
        <v>162.94949572801897</v>
      </c>
      <c r="H18" s="859">
        <v>0.23</v>
      </c>
      <c r="I18" s="859">
        <v>330.74</v>
      </c>
      <c r="J18" s="859">
        <v>0.18</v>
      </c>
      <c r="K18" s="859">
        <v>172.74</v>
      </c>
      <c r="L18" s="859">
        <v>0.16</v>
      </c>
      <c r="M18" s="859">
        <v>240.15</v>
      </c>
      <c r="N18" s="859"/>
      <c r="O18" s="859"/>
      <c r="P18" s="859">
        <v>0.16</v>
      </c>
      <c r="Q18" s="859">
        <v>166.52</v>
      </c>
      <c r="R18" s="859"/>
      <c r="S18" s="859"/>
      <c r="T18" s="859"/>
      <c r="U18" s="859"/>
      <c r="V18" s="859"/>
      <c r="W18" s="859"/>
    </row>
    <row r="19" spans="1:23" ht="12.75" customHeight="1">
      <c r="A19" s="942" t="s">
        <v>602</v>
      </c>
      <c r="B19" s="943" t="s">
        <v>601</v>
      </c>
      <c r="C19" s="942" t="s">
        <v>603</v>
      </c>
      <c r="D19" s="859">
        <f>F19+H19+J19+L19</f>
        <v>2.9399999999999995</v>
      </c>
      <c r="E19" s="859">
        <f>G19+I19+K19+M19</f>
        <v>4531.0614629039101</v>
      </c>
      <c r="F19" s="859">
        <v>0.69</v>
      </c>
      <c r="G19" s="859">
        <v>1083.8214629039101</v>
      </c>
      <c r="H19" s="859">
        <v>0.73</v>
      </c>
      <c r="I19" s="859">
        <v>1229.54</v>
      </c>
      <c r="J19" s="859">
        <v>0.76</v>
      </c>
      <c r="K19" s="859">
        <v>1140.6300000000001</v>
      </c>
      <c r="L19" s="859">
        <v>0.76</v>
      </c>
      <c r="M19" s="859">
        <v>1077.07</v>
      </c>
      <c r="N19" s="859"/>
      <c r="O19" s="859"/>
      <c r="P19" s="859">
        <v>0.66</v>
      </c>
      <c r="Q19" s="859">
        <v>939.42</v>
      </c>
      <c r="R19" s="859"/>
      <c r="S19" s="859"/>
      <c r="T19" s="859"/>
      <c r="U19" s="859"/>
      <c r="V19" s="859"/>
      <c r="W19" s="859"/>
    </row>
    <row r="20" spans="1:23" ht="12.75" customHeight="1">
      <c r="A20" s="941" t="s">
        <v>617</v>
      </c>
      <c r="B20" s="941" t="s">
        <v>342</v>
      </c>
      <c r="C20" s="941" t="s">
        <v>618</v>
      </c>
      <c r="D20" s="859"/>
      <c r="E20" s="859"/>
      <c r="F20" s="859"/>
      <c r="G20" s="859"/>
      <c r="H20" s="859"/>
      <c r="I20" s="859"/>
      <c r="J20" s="859"/>
      <c r="K20" s="859"/>
      <c r="L20" s="859"/>
      <c r="M20" s="859"/>
      <c r="N20" s="859"/>
      <c r="O20" s="859"/>
      <c r="P20" s="859"/>
      <c r="Q20" s="859"/>
      <c r="R20" s="859"/>
      <c r="S20" s="859"/>
      <c r="T20" s="859"/>
      <c r="U20" s="859"/>
      <c r="V20" s="859"/>
      <c r="W20" s="859"/>
    </row>
    <row r="21" spans="1:23" ht="12.75" customHeight="1">
      <c r="A21" s="942" t="s">
        <v>599</v>
      </c>
      <c r="B21" s="943" t="s">
        <v>598</v>
      </c>
      <c r="C21" s="942" t="s">
        <v>600</v>
      </c>
      <c r="D21" s="859">
        <f>F21+H21+J21+L21</f>
        <v>5.3319999999999999</v>
      </c>
      <c r="E21" s="859">
        <f>G21+I21+K21+M21</f>
        <v>7902.2069062684295</v>
      </c>
      <c r="F21" s="859">
        <v>1.1120000000000001</v>
      </c>
      <c r="G21" s="859">
        <v>1214.88690626843</v>
      </c>
      <c r="H21" s="859">
        <v>1.39</v>
      </c>
      <c r="I21" s="859">
        <v>2391.9699999999998</v>
      </c>
      <c r="J21" s="859">
        <v>1.44</v>
      </c>
      <c r="K21" s="859">
        <v>1848.94</v>
      </c>
      <c r="L21" s="859">
        <v>1.39</v>
      </c>
      <c r="M21" s="859">
        <v>2446.41</v>
      </c>
      <c r="N21" s="859"/>
      <c r="O21" s="859"/>
      <c r="P21" s="859">
        <v>1.38</v>
      </c>
      <c r="Q21" s="859">
        <v>4605.6400000000003</v>
      </c>
      <c r="R21" s="859"/>
      <c r="S21" s="859"/>
      <c r="T21" s="859"/>
      <c r="U21" s="859"/>
      <c r="V21" s="859"/>
      <c r="W21" s="859"/>
    </row>
    <row r="22" spans="1:23" ht="12.75" customHeight="1">
      <c r="A22" s="942" t="s">
        <v>602</v>
      </c>
      <c r="B22" s="943" t="s">
        <v>601</v>
      </c>
      <c r="C22" s="942" t="s">
        <v>603</v>
      </c>
      <c r="D22" s="859">
        <f>F22+H22+J22+L22</f>
        <v>3.2519999999999998</v>
      </c>
      <c r="E22" s="859">
        <f>G22+I22+K22+M22</f>
        <v>12642.05967626768</v>
      </c>
      <c r="F22" s="859">
        <v>0.80200000000000005</v>
      </c>
      <c r="G22" s="859">
        <v>2438.7396762676799</v>
      </c>
      <c r="H22" s="859">
        <v>0.82</v>
      </c>
      <c r="I22" s="859">
        <v>2358.31</v>
      </c>
      <c r="J22" s="859">
        <v>0.87</v>
      </c>
      <c r="K22" s="859">
        <v>3169.81</v>
      </c>
      <c r="L22" s="859">
        <v>0.76</v>
      </c>
      <c r="M22" s="859">
        <v>4675.2</v>
      </c>
      <c r="N22" s="859"/>
      <c r="O22" s="859"/>
      <c r="P22" s="859">
        <v>0.71</v>
      </c>
      <c r="Q22" s="859">
        <v>1403.82</v>
      </c>
      <c r="R22" s="859"/>
      <c r="S22" s="859"/>
      <c r="T22" s="859"/>
      <c r="U22" s="859"/>
      <c r="V22" s="859"/>
      <c r="W22" s="859"/>
    </row>
    <row r="23" spans="1:23" ht="12.75" customHeight="1">
      <c r="A23" s="941" t="s">
        <v>341</v>
      </c>
      <c r="B23" s="941" t="s">
        <v>341</v>
      </c>
      <c r="C23" s="941" t="s">
        <v>619</v>
      </c>
      <c r="D23" s="859"/>
      <c r="E23" s="859"/>
      <c r="F23" s="859"/>
      <c r="G23" s="859"/>
      <c r="H23" s="859"/>
      <c r="I23" s="859"/>
      <c r="J23" s="859"/>
      <c r="K23" s="859"/>
      <c r="L23" s="859"/>
      <c r="M23" s="859"/>
      <c r="N23" s="859"/>
      <c r="O23" s="859"/>
      <c r="P23" s="859"/>
      <c r="Q23" s="859"/>
      <c r="R23" s="859"/>
      <c r="S23" s="859"/>
      <c r="T23" s="859"/>
      <c r="U23" s="859"/>
      <c r="V23" s="859"/>
      <c r="W23" s="859"/>
    </row>
    <row r="24" spans="1:23" ht="12.75" customHeight="1">
      <c r="A24" s="942" t="s">
        <v>599</v>
      </c>
      <c r="B24" s="943" t="s">
        <v>598</v>
      </c>
      <c r="C24" s="942" t="s">
        <v>600</v>
      </c>
      <c r="D24" s="859">
        <f>F24+H24+J24+L24</f>
        <v>6.2889999999999997</v>
      </c>
      <c r="E24" s="859">
        <f>G24+I24+K24+M24</f>
        <v>94864.582840279691</v>
      </c>
      <c r="F24" s="859">
        <v>1.099</v>
      </c>
      <c r="G24" s="859">
        <v>1509.8128402796899</v>
      </c>
      <c r="H24" s="859">
        <v>1.43</v>
      </c>
      <c r="I24" s="859">
        <v>13341.73</v>
      </c>
      <c r="J24" s="859">
        <v>2.02</v>
      </c>
      <c r="K24" s="859">
        <v>7481.21</v>
      </c>
      <c r="L24" s="859">
        <v>1.74</v>
      </c>
      <c r="M24" s="859">
        <v>72531.83</v>
      </c>
      <c r="N24" s="859"/>
      <c r="O24" s="859"/>
      <c r="P24" s="859">
        <v>1.72</v>
      </c>
      <c r="Q24" s="859">
        <v>123848.11</v>
      </c>
      <c r="R24" s="859"/>
      <c r="S24" s="859"/>
      <c r="T24" s="859"/>
      <c r="U24" s="859"/>
      <c r="V24" s="859"/>
      <c r="W24" s="859"/>
    </row>
    <row r="25" spans="1:23" ht="12.75" customHeight="1">
      <c r="A25" s="942" t="s">
        <v>602</v>
      </c>
      <c r="B25" s="943" t="s">
        <v>601</v>
      </c>
      <c r="C25" s="942" t="s">
        <v>603</v>
      </c>
      <c r="D25" s="859">
        <f>F25+H25+J25+L25</f>
        <v>5.8639999999999999</v>
      </c>
      <c r="E25" s="859">
        <f>G25+I25+K25+M25</f>
        <v>98205.742553482181</v>
      </c>
      <c r="F25" s="859">
        <v>1.234</v>
      </c>
      <c r="G25" s="859">
        <v>2430.74255348218</v>
      </c>
      <c r="H25" s="859">
        <v>1.44</v>
      </c>
      <c r="I25" s="859">
        <v>12554.21</v>
      </c>
      <c r="J25" s="859">
        <v>1.56</v>
      </c>
      <c r="K25" s="859">
        <v>11228.64</v>
      </c>
      <c r="L25" s="859">
        <v>1.63</v>
      </c>
      <c r="M25" s="859">
        <v>71992.149999999994</v>
      </c>
      <c r="N25" s="859"/>
      <c r="O25" s="859"/>
      <c r="P25" s="859">
        <v>1.55</v>
      </c>
      <c r="Q25" s="859">
        <v>128182.05</v>
      </c>
      <c r="R25" s="859"/>
      <c r="S25" s="859"/>
      <c r="T25" s="859"/>
      <c r="U25" s="859"/>
      <c r="V25" s="859"/>
      <c r="W25" s="859"/>
    </row>
    <row r="26" spans="1:23" ht="12.75" customHeight="1">
      <c r="A26" s="941" t="s">
        <v>620</v>
      </c>
      <c r="B26" s="941" t="s">
        <v>620</v>
      </c>
      <c r="C26" s="941" t="s">
        <v>621</v>
      </c>
      <c r="D26" s="859"/>
      <c r="E26" s="859"/>
      <c r="F26" s="859"/>
      <c r="G26" s="859"/>
      <c r="H26" s="859"/>
      <c r="I26" s="859"/>
      <c r="J26" s="859"/>
      <c r="K26" s="859"/>
      <c r="L26" s="859"/>
      <c r="M26" s="859"/>
      <c r="N26" s="859"/>
      <c r="O26" s="859"/>
      <c r="P26" s="859"/>
      <c r="Q26" s="859"/>
      <c r="R26" s="859"/>
      <c r="S26" s="859"/>
      <c r="T26" s="859"/>
      <c r="U26" s="859"/>
      <c r="V26" s="859"/>
      <c r="W26" s="859"/>
    </row>
    <row r="27" spans="1:23" ht="12.75" customHeight="1">
      <c r="A27" s="942" t="s">
        <v>599</v>
      </c>
      <c r="B27" s="943" t="s">
        <v>598</v>
      </c>
      <c r="C27" s="942" t="s">
        <v>600</v>
      </c>
      <c r="D27" s="859">
        <f>F27+H27+J27+L27</f>
        <v>0.749</v>
      </c>
      <c r="E27" s="859">
        <f>G27+I27+K27+M27</f>
        <v>9619.7115745578994</v>
      </c>
      <c r="F27" s="859">
        <v>0.129</v>
      </c>
      <c r="G27" s="859">
        <v>2628.6715745578999</v>
      </c>
      <c r="H27" s="859">
        <v>0.15</v>
      </c>
      <c r="I27" s="859">
        <v>1012.17</v>
      </c>
      <c r="J27" s="859">
        <v>0.26</v>
      </c>
      <c r="K27" s="859">
        <v>5014.78</v>
      </c>
      <c r="L27" s="859">
        <v>0.21</v>
      </c>
      <c r="M27" s="859">
        <v>964.09</v>
      </c>
      <c r="N27" s="859"/>
      <c r="O27" s="859"/>
      <c r="P27" s="859">
        <v>0.19</v>
      </c>
      <c r="Q27" s="859">
        <v>2048.5300000000002</v>
      </c>
      <c r="R27" s="859"/>
      <c r="S27" s="859"/>
      <c r="T27" s="859"/>
      <c r="U27" s="859"/>
      <c r="V27" s="859"/>
      <c r="W27" s="859"/>
    </row>
    <row r="28" spans="1:23" ht="12.75" customHeight="1">
      <c r="A28" s="942" t="s">
        <v>602</v>
      </c>
      <c r="B28" s="943" t="s">
        <v>601</v>
      </c>
      <c r="C28" s="942" t="s">
        <v>603</v>
      </c>
      <c r="D28" s="859">
        <f>F28+H28+J28+L28</f>
        <v>4.3499999999999996</v>
      </c>
      <c r="E28" s="859">
        <f>G28+I28+K28+M28</f>
        <v>57641.3172754962</v>
      </c>
      <c r="F28" s="859">
        <v>1.31</v>
      </c>
      <c r="G28" s="859">
        <v>19007.867275496199</v>
      </c>
      <c r="H28" s="859">
        <v>1.1399999999999999</v>
      </c>
      <c r="I28" s="859">
        <v>18892.45</v>
      </c>
      <c r="J28" s="859">
        <v>0.88</v>
      </c>
      <c r="K28" s="859">
        <v>10228.049999999999</v>
      </c>
      <c r="L28" s="859">
        <v>1.02</v>
      </c>
      <c r="M28" s="859">
        <v>9512.9500000000007</v>
      </c>
      <c r="N28" s="859"/>
      <c r="O28" s="859"/>
      <c r="P28" s="859">
        <v>0.77</v>
      </c>
      <c r="Q28" s="859">
        <v>7291.19</v>
      </c>
      <c r="R28" s="859"/>
      <c r="S28" s="859"/>
      <c r="T28" s="859"/>
      <c r="U28" s="859"/>
      <c r="V28" s="859"/>
      <c r="W28" s="859"/>
    </row>
    <row r="29" spans="1:23" ht="12.75" customHeight="1">
      <c r="A29" s="941" t="s">
        <v>622</v>
      </c>
      <c r="B29" s="941" t="s">
        <v>326</v>
      </c>
      <c r="C29" s="941" t="s">
        <v>623</v>
      </c>
      <c r="D29" s="859"/>
      <c r="E29" s="859"/>
      <c r="F29" s="859"/>
      <c r="G29" s="859"/>
      <c r="H29" s="859"/>
      <c r="I29" s="859"/>
      <c r="J29" s="859"/>
      <c r="K29" s="859"/>
      <c r="L29" s="859"/>
      <c r="M29" s="859"/>
      <c r="N29" s="859"/>
      <c r="O29" s="859"/>
      <c r="P29" s="859"/>
      <c r="Q29" s="859"/>
      <c r="R29" s="859"/>
      <c r="S29" s="859"/>
      <c r="T29" s="859"/>
      <c r="U29" s="859"/>
      <c r="V29" s="859"/>
      <c r="W29" s="859"/>
    </row>
    <row r="30" spans="1:23" ht="12.75" customHeight="1">
      <c r="A30" s="942" t="s">
        <v>599</v>
      </c>
      <c r="B30" s="943" t="s">
        <v>598</v>
      </c>
      <c r="C30" s="942" t="s">
        <v>600</v>
      </c>
      <c r="D30" s="859">
        <f>F30+H30+J30+L30</f>
        <v>22.385000000000002</v>
      </c>
      <c r="E30" s="859">
        <f>G30+I30+K30+M30</f>
        <v>78602.645359449205</v>
      </c>
      <c r="F30" s="859">
        <v>4.3849999999999998</v>
      </c>
      <c r="G30" s="859">
        <v>11839.3453594492</v>
      </c>
      <c r="H30" s="859">
        <v>5.93</v>
      </c>
      <c r="I30" s="859">
        <v>23395.27</v>
      </c>
      <c r="J30" s="859">
        <v>5.73</v>
      </c>
      <c r="K30" s="859">
        <v>17565.29</v>
      </c>
      <c r="L30" s="859">
        <v>6.34</v>
      </c>
      <c r="M30" s="859">
        <v>25802.74</v>
      </c>
      <c r="N30" s="859"/>
      <c r="O30" s="859"/>
      <c r="P30" s="859">
        <v>4.9000000000000004</v>
      </c>
      <c r="Q30" s="859">
        <v>21229.59</v>
      </c>
      <c r="R30" s="859"/>
      <c r="S30" s="859"/>
      <c r="T30" s="859"/>
      <c r="U30" s="859"/>
      <c r="V30" s="859"/>
      <c r="W30" s="859"/>
    </row>
    <row r="31" spans="1:23" ht="12.75" customHeight="1">
      <c r="A31" s="942" t="s">
        <v>602</v>
      </c>
      <c r="B31" s="943" t="s">
        <v>601</v>
      </c>
      <c r="C31" s="942" t="s">
        <v>603</v>
      </c>
      <c r="D31" s="859">
        <f>F31+H31+J31+L31</f>
        <v>37.558</v>
      </c>
      <c r="E31" s="859">
        <f>G31+I31+K31+M31</f>
        <v>130776.7466744069</v>
      </c>
      <c r="F31" s="859">
        <v>7.4180000000000001</v>
      </c>
      <c r="G31" s="859">
        <v>20160.976674406902</v>
      </c>
      <c r="H31" s="859">
        <v>10</v>
      </c>
      <c r="I31" s="859">
        <v>47164.05</v>
      </c>
      <c r="J31" s="859">
        <v>10.029999999999999</v>
      </c>
      <c r="K31" s="859">
        <v>27318.62</v>
      </c>
      <c r="L31" s="859">
        <v>10.11</v>
      </c>
      <c r="M31" s="859">
        <v>36133.1</v>
      </c>
      <c r="N31" s="859"/>
      <c r="O31" s="859"/>
      <c r="P31" s="859">
        <v>8.98</v>
      </c>
      <c r="Q31" s="859">
        <v>33347.85</v>
      </c>
      <c r="R31" s="859"/>
      <c r="S31" s="859"/>
      <c r="T31" s="859"/>
      <c r="U31" s="859"/>
      <c r="V31" s="859"/>
      <c r="W31" s="859"/>
    </row>
    <row r="32" spans="1:23" ht="12.75" customHeight="1">
      <c r="A32" s="941" t="s">
        <v>624</v>
      </c>
      <c r="B32" s="941" t="s">
        <v>624</v>
      </c>
      <c r="C32" s="941" t="s">
        <v>625</v>
      </c>
      <c r="D32" s="859"/>
      <c r="E32" s="859"/>
      <c r="F32" s="859"/>
      <c r="G32" s="859"/>
      <c r="H32" s="859"/>
      <c r="I32" s="859"/>
      <c r="J32" s="859"/>
      <c r="K32" s="859"/>
      <c r="L32" s="859"/>
      <c r="M32" s="859"/>
      <c r="N32" s="859"/>
      <c r="O32" s="859"/>
      <c r="P32" s="859"/>
      <c r="Q32" s="859"/>
      <c r="R32" s="859"/>
      <c r="S32" s="859"/>
      <c r="T32" s="859"/>
      <c r="U32" s="859"/>
      <c r="V32" s="859"/>
      <c r="W32" s="859"/>
    </row>
    <row r="33" spans="1:23" ht="12.75" customHeight="1">
      <c r="A33" s="942" t="s">
        <v>599</v>
      </c>
      <c r="B33" s="943" t="s">
        <v>598</v>
      </c>
      <c r="C33" s="942" t="s">
        <v>600</v>
      </c>
      <c r="D33" s="859">
        <f>F33+H33+J33+L33</f>
        <v>0.64300000000000002</v>
      </c>
      <c r="E33" s="859">
        <f>G33+I33+K33+M33</f>
        <v>2261.3134790219651</v>
      </c>
      <c r="F33" s="859">
        <v>0.14299999999999999</v>
      </c>
      <c r="G33" s="859">
        <v>394.12347902196495</v>
      </c>
      <c r="H33" s="859">
        <v>0.18</v>
      </c>
      <c r="I33" s="859">
        <v>428.81</v>
      </c>
      <c r="J33" s="859">
        <v>0.16</v>
      </c>
      <c r="K33" s="859">
        <v>670.88</v>
      </c>
      <c r="L33" s="859">
        <v>0.16</v>
      </c>
      <c r="M33" s="859">
        <v>767.5</v>
      </c>
      <c r="N33" s="859"/>
      <c r="O33" s="859"/>
      <c r="P33" s="859">
        <v>0.1</v>
      </c>
      <c r="Q33" s="859">
        <v>96.48</v>
      </c>
      <c r="R33" s="859"/>
      <c r="S33" s="859"/>
      <c r="T33" s="859"/>
      <c r="U33" s="859"/>
      <c r="V33" s="859"/>
      <c r="W33" s="859"/>
    </row>
    <row r="34" spans="1:23" ht="12.75" customHeight="1">
      <c r="A34" s="942" t="s">
        <v>602</v>
      </c>
      <c r="B34" s="943" t="s">
        <v>601</v>
      </c>
      <c r="C34" s="942" t="s">
        <v>603</v>
      </c>
      <c r="D34" s="859">
        <f>F34+H34+J34+L34</f>
        <v>0.57100000000000006</v>
      </c>
      <c r="E34" s="859">
        <f>G34+I34+K34+M34</f>
        <v>1222.9092418766329</v>
      </c>
      <c r="F34" s="859">
        <v>0.111</v>
      </c>
      <c r="G34" s="859">
        <v>384.29924187663295</v>
      </c>
      <c r="H34" s="859">
        <v>0.16</v>
      </c>
      <c r="I34" s="859">
        <v>492.04</v>
      </c>
      <c r="J34" s="859">
        <v>0.15</v>
      </c>
      <c r="K34" s="859">
        <v>158.05000000000001</v>
      </c>
      <c r="L34" s="859">
        <v>0.15</v>
      </c>
      <c r="M34" s="859">
        <v>188.52</v>
      </c>
      <c r="N34" s="859"/>
      <c r="O34" s="859"/>
      <c r="P34" s="859">
        <v>0.13</v>
      </c>
      <c r="Q34" s="859">
        <v>264.5</v>
      </c>
      <c r="R34" s="859"/>
      <c r="S34" s="859"/>
      <c r="T34" s="859"/>
      <c r="U34" s="859"/>
      <c r="V34" s="859"/>
      <c r="W34" s="859"/>
    </row>
    <row r="35" spans="1:23" ht="12.75" customHeight="1">
      <c r="A35" s="941" t="s">
        <v>626</v>
      </c>
      <c r="B35" s="941" t="s">
        <v>335</v>
      </c>
      <c r="C35" s="941" t="s">
        <v>627</v>
      </c>
      <c r="D35" s="859"/>
      <c r="E35" s="859"/>
      <c r="F35" s="859"/>
      <c r="G35" s="859"/>
      <c r="H35" s="859"/>
      <c r="I35" s="859"/>
      <c r="J35" s="859"/>
      <c r="K35" s="859"/>
      <c r="L35" s="859"/>
      <c r="M35" s="859"/>
      <c r="N35" s="859"/>
      <c r="O35" s="859"/>
      <c r="P35" s="859"/>
      <c r="Q35" s="859"/>
      <c r="R35" s="859"/>
      <c r="S35" s="859"/>
      <c r="T35" s="859"/>
      <c r="U35" s="859"/>
      <c r="V35" s="859"/>
      <c r="W35" s="859"/>
    </row>
    <row r="36" spans="1:23" ht="12.75" customHeight="1">
      <c r="A36" s="942" t="s">
        <v>599</v>
      </c>
      <c r="B36" s="943" t="s">
        <v>598</v>
      </c>
      <c r="C36" s="942" t="s">
        <v>600</v>
      </c>
      <c r="D36" s="859">
        <f t="shared" ref="D36:D37" si="0">F36+H36+J36+L36</f>
        <v>2.1240000000000001</v>
      </c>
      <c r="E36" s="859">
        <f t="shared" ref="E36:E37" si="1">G36+I36+K36+M36</f>
        <v>18580.253761390719</v>
      </c>
      <c r="F36" s="859">
        <v>0.54400000000000004</v>
      </c>
      <c r="G36" s="859">
        <v>4401.2637613907209</v>
      </c>
      <c r="H36" s="859">
        <v>0.45</v>
      </c>
      <c r="I36" s="859">
        <v>4297.05</v>
      </c>
      <c r="J36" s="859">
        <v>0.72</v>
      </c>
      <c r="K36" s="859">
        <v>6384.86</v>
      </c>
      <c r="L36" s="859">
        <v>0.41</v>
      </c>
      <c r="M36" s="859">
        <v>3497.08</v>
      </c>
      <c r="N36" s="859"/>
      <c r="O36" s="859"/>
      <c r="P36" s="859">
        <v>0.5</v>
      </c>
      <c r="Q36" s="859">
        <v>1380.29</v>
      </c>
      <c r="R36" s="859"/>
      <c r="S36" s="859"/>
      <c r="T36" s="859"/>
      <c r="U36" s="859"/>
      <c r="V36" s="859"/>
      <c r="W36" s="859"/>
    </row>
    <row r="37" spans="1:23" ht="12.75" customHeight="1">
      <c r="A37" s="942" t="s">
        <v>602</v>
      </c>
      <c r="B37" s="943" t="s">
        <v>601</v>
      </c>
      <c r="C37" s="942" t="s">
        <v>603</v>
      </c>
      <c r="D37" s="859">
        <f t="shared" si="0"/>
        <v>17.231999999999999</v>
      </c>
      <c r="E37" s="859">
        <f t="shared" si="1"/>
        <v>99509.120789973807</v>
      </c>
      <c r="F37" s="859">
        <v>3.9119999999999999</v>
      </c>
      <c r="G37" s="859">
        <v>19706.910789973805</v>
      </c>
      <c r="H37" s="859">
        <v>4.05</v>
      </c>
      <c r="I37" s="859">
        <v>18893.57</v>
      </c>
      <c r="J37" s="859">
        <v>4.28</v>
      </c>
      <c r="K37" s="859">
        <v>23030.19</v>
      </c>
      <c r="L37" s="859">
        <v>4.99</v>
      </c>
      <c r="M37" s="859">
        <v>37878.449999999997</v>
      </c>
      <c r="N37" s="859"/>
      <c r="O37" s="859"/>
      <c r="P37" s="859">
        <v>3.52</v>
      </c>
      <c r="Q37" s="859">
        <v>23656.03</v>
      </c>
      <c r="R37" s="859"/>
      <c r="S37" s="859"/>
      <c r="T37" s="859"/>
      <c r="U37" s="859"/>
      <c r="V37" s="859"/>
      <c r="W37" s="859"/>
    </row>
    <row r="38" spans="1:23" ht="12.75" customHeight="1">
      <c r="A38" s="941" t="s">
        <v>628</v>
      </c>
      <c r="B38" s="941" t="s">
        <v>628</v>
      </c>
      <c r="C38" s="941" t="s">
        <v>629</v>
      </c>
      <c r="D38" s="859"/>
      <c r="E38" s="859"/>
      <c r="F38" s="859"/>
      <c r="G38" s="859"/>
      <c r="H38" s="859"/>
      <c r="I38" s="859"/>
      <c r="J38" s="859"/>
      <c r="K38" s="859"/>
      <c r="L38" s="859"/>
      <c r="M38" s="859"/>
      <c r="N38" s="859"/>
      <c r="O38" s="859"/>
      <c r="P38" s="859"/>
      <c r="Q38" s="859"/>
      <c r="R38" s="859"/>
      <c r="S38" s="859"/>
      <c r="T38" s="859"/>
      <c r="U38" s="859"/>
      <c r="V38" s="859"/>
      <c r="W38" s="859"/>
    </row>
    <row r="39" spans="1:23" ht="12.75" customHeight="1">
      <c r="A39" s="942" t="s">
        <v>599</v>
      </c>
      <c r="B39" s="943" t="s">
        <v>598</v>
      </c>
      <c r="C39" s="942" t="s">
        <v>600</v>
      </c>
      <c r="D39" s="859">
        <f t="shared" ref="D39:D40" si="2">F39+H39+J39+L39</f>
        <v>0.96799999999999997</v>
      </c>
      <c r="E39" s="859">
        <f t="shared" ref="E39:E40" si="3">G39+I39+K39+M39</f>
        <v>2019.0852076079241</v>
      </c>
      <c r="F39" s="859">
        <v>0.25800000000000001</v>
      </c>
      <c r="G39" s="859">
        <v>616.32520760792409</v>
      </c>
      <c r="H39" s="859">
        <v>0.25</v>
      </c>
      <c r="I39" s="859">
        <v>483.17</v>
      </c>
      <c r="J39" s="859">
        <v>0.27</v>
      </c>
      <c r="K39" s="859">
        <v>463.23</v>
      </c>
      <c r="L39" s="859">
        <v>0.19</v>
      </c>
      <c r="M39" s="859">
        <v>456.36</v>
      </c>
      <c r="N39" s="859"/>
      <c r="O39" s="859"/>
      <c r="P39" s="859">
        <v>0.2</v>
      </c>
      <c r="Q39" s="859">
        <v>507.09</v>
      </c>
      <c r="R39" s="859"/>
      <c r="S39" s="859"/>
      <c r="T39" s="859"/>
      <c r="U39" s="859"/>
      <c r="V39" s="859"/>
      <c r="W39" s="859"/>
    </row>
    <row r="40" spans="1:23" ht="12.75" customHeight="1">
      <c r="A40" s="942" t="s">
        <v>602</v>
      </c>
      <c r="B40" s="943" t="s">
        <v>601</v>
      </c>
      <c r="C40" s="942" t="s">
        <v>603</v>
      </c>
      <c r="D40" s="859">
        <f t="shared" si="2"/>
        <v>1.4340000000000002</v>
      </c>
      <c r="E40" s="859">
        <f t="shared" si="3"/>
        <v>3633.5850458897999</v>
      </c>
      <c r="F40" s="859">
        <v>0.39400000000000002</v>
      </c>
      <c r="G40" s="859">
        <v>1194.3050458897999</v>
      </c>
      <c r="H40" s="859">
        <v>0.34</v>
      </c>
      <c r="I40" s="859">
        <v>832.33</v>
      </c>
      <c r="J40" s="859">
        <v>0.33</v>
      </c>
      <c r="K40" s="859">
        <v>919.39</v>
      </c>
      <c r="L40" s="859">
        <v>0.37</v>
      </c>
      <c r="M40" s="859">
        <v>687.56</v>
      </c>
      <c r="N40" s="859"/>
      <c r="O40" s="859"/>
      <c r="P40" s="859">
        <v>0.32</v>
      </c>
      <c r="Q40" s="859">
        <v>514.61</v>
      </c>
      <c r="R40" s="859"/>
      <c r="S40" s="859"/>
      <c r="T40" s="859"/>
      <c r="U40" s="859"/>
      <c r="V40" s="859"/>
      <c r="W40" s="859"/>
    </row>
    <row r="41" spans="1:23" ht="12.75" customHeight="1">
      <c r="A41" s="941" t="s">
        <v>630</v>
      </c>
      <c r="B41" s="941" t="s">
        <v>630</v>
      </c>
      <c r="C41" s="941" t="s">
        <v>631</v>
      </c>
      <c r="D41" s="859"/>
      <c r="E41" s="859"/>
      <c r="F41" s="859"/>
      <c r="G41" s="859"/>
      <c r="H41" s="859"/>
      <c r="I41" s="859"/>
      <c r="J41" s="859"/>
      <c r="K41" s="859"/>
      <c r="L41" s="859"/>
      <c r="M41" s="859"/>
      <c r="N41" s="859"/>
      <c r="O41" s="859"/>
      <c r="P41" s="859"/>
      <c r="Q41" s="859"/>
      <c r="R41" s="859"/>
      <c r="S41" s="859"/>
      <c r="T41" s="859"/>
      <c r="U41" s="859"/>
      <c r="V41" s="859"/>
      <c r="W41" s="859"/>
    </row>
    <row r="42" spans="1:23" ht="12.75" customHeight="1">
      <c r="A42" s="942" t="s">
        <v>599</v>
      </c>
      <c r="B42" s="943" t="s">
        <v>598</v>
      </c>
      <c r="C42" s="942" t="s">
        <v>600</v>
      </c>
      <c r="D42" s="859">
        <f t="shared" ref="D42:D43" si="4">F42+H42+J42+L42</f>
        <v>0.60299999999999998</v>
      </c>
      <c r="E42" s="859">
        <f t="shared" ref="E42:E43" si="5">G42+I42+K42+M42</f>
        <v>715.39097776628398</v>
      </c>
      <c r="F42" s="859">
        <v>9.2999999999999999E-2</v>
      </c>
      <c r="G42" s="859">
        <v>183.48097776628396</v>
      </c>
      <c r="H42" s="859">
        <v>0.15</v>
      </c>
      <c r="I42" s="859">
        <v>203.47</v>
      </c>
      <c r="J42" s="859">
        <v>0.18</v>
      </c>
      <c r="K42" s="859">
        <v>122.09</v>
      </c>
      <c r="L42" s="859">
        <v>0.18</v>
      </c>
      <c r="M42" s="859">
        <v>206.35</v>
      </c>
      <c r="N42" s="859"/>
      <c r="O42" s="859"/>
      <c r="P42" s="859">
        <v>0.21</v>
      </c>
      <c r="Q42" s="859">
        <v>180.93</v>
      </c>
      <c r="R42" s="859"/>
      <c r="S42" s="859"/>
      <c r="T42" s="859"/>
      <c r="U42" s="859"/>
      <c r="V42" s="859"/>
      <c r="W42" s="859"/>
    </row>
    <row r="43" spans="1:23" ht="12.75" customHeight="1">
      <c r="A43" s="942" t="s">
        <v>602</v>
      </c>
      <c r="B43" s="943" t="s">
        <v>601</v>
      </c>
      <c r="C43" s="942" t="s">
        <v>603</v>
      </c>
      <c r="D43" s="859">
        <f t="shared" si="4"/>
        <v>2.6760000000000002</v>
      </c>
      <c r="E43" s="859">
        <f t="shared" si="5"/>
        <v>2791.0842071027378</v>
      </c>
      <c r="F43" s="859">
        <v>0.56599999999999995</v>
      </c>
      <c r="G43" s="859">
        <v>446.634207102738</v>
      </c>
      <c r="H43" s="859">
        <v>0.68</v>
      </c>
      <c r="I43" s="859">
        <v>527.73</v>
      </c>
      <c r="J43" s="859">
        <v>0.69</v>
      </c>
      <c r="K43" s="859">
        <v>1003.6</v>
      </c>
      <c r="L43" s="859">
        <v>0.74</v>
      </c>
      <c r="M43" s="859">
        <v>813.12</v>
      </c>
      <c r="N43" s="859"/>
      <c r="O43" s="859"/>
      <c r="P43" s="859">
        <v>0.67</v>
      </c>
      <c r="Q43" s="859">
        <v>455.29</v>
      </c>
      <c r="R43" s="859"/>
      <c r="S43" s="859"/>
      <c r="T43" s="859"/>
      <c r="U43" s="859"/>
      <c r="V43" s="859"/>
      <c r="W43" s="859"/>
    </row>
    <row r="44" spans="1:23" ht="12.75" customHeight="1">
      <c r="A44" s="941" t="s">
        <v>632</v>
      </c>
      <c r="B44" s="941" t="s">
        <v>348</v>
      </c>
      <c r="C44" s="941" t="s">
        <v>633</v>
      </c>
      <c r="D44" s="859"/>
      <c r="E44" s="859"/>
      <c r="F44" s="859"/>
      <c r="G44" s="859"/>
      <c r="H44" s="859"/>
      <c r="I44" s="859"/>
      <c r="J44" s="859"/>
      <c r="K44" s="859"/>
      <c r="L44" s="859"/>
      <c r="M44" s="859"/>
      <c r="N44" s="859"/>
      <c r="O44" s="859"/>
      <c r="P44" s="859"/>
      <c r="Q44" s="859"/>
      <c r="R44" s="859"/>
      <c r="S44" s="859"/>
      <c r="T44" s="859"/>
      <c r="U44" s="859"/>
      <c r="V44" s="859"/>
      <c r="W44" s="859"/>
    </row>
    <row r="45" spans="1:23" ht="12.75" customHeight="1">
      <c r="A45" s="942" t="s">
        <v>599</v>
      </c>
      <c r="B45" s="943" t="s">
        <v>598</v>
      </c>
      <c r="C45" s="942" t="s">
        <v>600</v>
      </c>
      <c r="D45" s="859">
        <f t="shared" ref="D45:D46" si="6">F45+H45+J45+L45</f>
        <v>1.6709999999999998</v>
      </c>
      <c r="E45" s="859">
        <f t="shared" ref="E45:E46" si="7">G45+I45+K45+M45</f>
        <v>9175.7544795344493</v>
      </c>
      <c r="F45" s="859">
        <v>0.33100000000000002</v>
      </c>
      <c r="G45" s="859">
        <v>4583.3544795344496</v>
      </c>
      <c r="H45" s="859">
        <v>0.42</v>
      </c>
      <c r="I45" s="859">
        <v>1357.95</v>
      </c>
      <c r="J45" s="859">
        <v>0.48</v>
      </c>
      <c r="K45" s="859">
        <v>2259.38</v>
      </c>
      <c r="L45" s="859">
        <v>0.44</v>
      </c>
      <c r="M45" s="859">
        <v>975.07</v>
      </c>
      <c r="N45" s="859"/>
      <c r="O45" s="859"/>
      <c r="P45" s="859">
        <v>0.47</v>
      </c>
      <c r="Q45" s="859">
        <v>747.44</v>
      </c>
      <c r="R45" s="859"/>
      <c r="S45" s="859"/>
      <c r="T45" s="859"/>
      <c r="U45" s="859"/>
      <c r="V45" s="859"/>
      <c r="W45" s="859"/>
    </row>
    <row r="46" spans="1:23" ht="12.75" customHeight="1">
      <c r="A46" s="942" t="s">
        <v>602</v>
      </c>
      <c r="B46" s="943" t="s">
        <v>601</v>
      </c>
      <c r="C46" s="942" t="s">
        <v>603</v>
      </c>
      <c r="D46" s="859">
        <f t="shared" si="6"/>
        <v>2.1789999999999998</v>
      </c>
      <c r="E46" s="859">
        <f t="shared" si="7"/>
        <v>5958.6036298725403</v>
      </c>
      <c r="F46" s="859">
        <v>0.51900000000000002</v>
      </c>
      <c r="G46" s="859">
        <v>1019.8636298725399</v>
      </c>
      <c r="H46" s="859">
        <v>0.51</v>
      </c>
      <c r="I46" s="859">
        <v>1143.4100000000001</v>
      </c>
      <c r="J46" s="859">
        <v>0.57999999999999996</v>
      </c>
      <c r="K46" s="859">
        <v>2369.5500000000002</v>
      </c>
      <c r="L46" s="859">
        <v>0.56999999999999995</v>
      </c>
      <c r="M46" s="859">
        <v>1425.78</v>
      </c>
      <c r="N46" s="859"/>
      <c r="O46" s="859"/>
      <c r="P46" s="859">
        <v>0.54</v>
      </c>
      <c r="Q46" s="859">
        <v>973.58</v>
      </c>
      <c r="R46" s="859"/>
      <c r="S46" s="859"/>
      <c r="T46" s="859"/>
      <c r="U46" s="859"/>
      <c r="V46" s="859"/>
      <c r="W46" s="859"/>
    </row>
    <row r="47" spans="1:23" ht="12.75" customHeight="1">
      <c r="A47" s="941" t="s">
        <v>635</v>
      </c>
      <c r="B47" s="941" t="s">
        <v>634</v>
      </c>
      <c r="C47" s="941" t="s">
        <v>636</v>
      </c>
      <c r="D47" s="859"/>
      <c r="E47" s="859"/>
      <c r="F47" s="859"/>
      <c r="G47" s="859"/>
      <c r="H47" s="859"/>
      <c r="I47" s="859"/>
      <c r="J47" s="859"/>
      <c r="K47" s="859"/>
      <c r="L47" s="859"/>
      <c r="M47" s="859"/>
      <c r="N47" s="859"/>
      <c r="O47" s="859"/>
      <c r="P47" s="859"/>
      <c r="Q47" s="859"/>
      <c r="R47" s="859"/>
      <c r="S47" s="859"/>
      <c r="T47" s="859"/>
      <c r="U47" s="859"/>
      <c r="V47" s="859"/>
      <c r="W47" s="859"/>
    </row>
    <row r="48" spans="1:23" ht="12.75" customHeight="1">
      <c r="A48" s="942" t="s">
        <v>599</v>
      </c>
      <c r="B48" s="943" t="s">
        <v>598</v>
      </c>
      <c r="C48" s="942" t="s">
        <v>600</v>
      </c>
      <c r="D48" s="859">
        <f t="shared" ref="D48:D49" si="8">F48+H48+J48+L48</f>
        <v>3.1E-2</v>
      </c>
      <c r="E48" s="859">
        <f t="shared" ref="E48:E49" si="9">G48+I48+K48+M48</f>
        <v>11.446244691350001</v>
      </c>
      <c r="F48" s="859">
        <v>1.0999999999999999E-2</v>
      </c>
      <c r="G48" s="859">
        <v>2.90624469135</v>
      </c>
      <c r="H48" s="859">
        <v>0.01</v>
      </c>
      <c r="I48" s="859">
        <v>3.87</v>
      </c>
      <c r="J48" s="859">
        <v>0.01</v>
      </c>
      <c r="K48" s="859">
        <v>4.45</v>
      </c>
      <c r="L48" s="859">
        <v>0</v>
      </c>
      <c r="M48" s="859">
        <v>0.22</v>
      </c>
      <c r="N48" s="859"/>
      <c r="O48" s="859"/>
      <c r="P48" s="859">
        <v>0</v>
      </c>
      <c r="Q48" s="859">
        <v>0.55000000000000004</v>
      </c>
      <c r="R48" s="859"/>
      <c r="S48" s="859"/>
      <c r="T48" s="859"/>
      <c r="U48" s="859"/>
      <c r="V48" s="859"/>
      <c r="W48" s="859"/>
    </row>
    <row r="49" spans="1:23" ht="12.75" customHeight="1">
      <c r="A49" s="942" t="s">
        <v>602</v>
      </c>
      <c r="B49" s="943" t="s">
        <v>601</v>
      </c>
      <c r="C49" s="942" t="s">
        <v>603</v>
      </c>
      <c r="D49" s="859">
        <f t="shared" si="8"/>
        <v>3.9E-2</v>
      </c>
      <c r="E49" s="859">
        <f t="shared" si="9"/>
        <v>14.353141940610001</v>
      </c>
      <c r="F49" s="859">
        <v>8.9999999999999993E-3</v>
      </c>
      <c r="G49" s="859">
        <v>1.81314194061</v>
      </c>
      <c r="H49" s="859">
        <v>0.01</v>
      </c>
      <c r="I49" s="859">
        <v>5.49</v>
      </c>
      <c r="J49" s="859">
        <v>0.01</v>
      </c>
      <c r="K49" s="859">
        <v>4.91</v>
      </c>
      <c r="L49" s="859">
        <v>0.01</v>
      </c>
      <c r="M49" s="859">
        <v>2.14</v>
      </c>
      <c r="N49" s="859"/>
      <c r="O49" s="859"/>
      <c r="P49" s="859">
        <v>0.01</v>
      </c>
      <c r="Q49" s="859">
        <v>11.53</v>
      </c>
      <c r="R49" s="859"/>
      <c r="S49" s="859"/>
      <c r="T49" s="859"/>
      <c r="U49" s="859"/>
      <c r="V49" s="859"/>
      <c r="W49" s="859"/>
    </row>
    <row r="50" spans="1:23" ht="12.75" customHeight="1">
      <c r="A50" s="941" t="s">
        <v>637</v>
      </c>
      <c r="B50" s="941" t="s">
        <v>334</v>
      </c>
      <c r="C50" s="941" t="s">
        <v>638</v>
      </c>
      <c r="D50" s="859"/>
      <c r="E50" s="859"/>
      <c r="F50" s="859"/>
      <c r="G50" s="859"/>
      <c r="H50" s="859"/>
      <c r="I50" s="859"/>
      <c r="J50" s="859"/>
      <c r="K50" s="859"/>
      <c r="L50" s="859"/>
      <c r="M50" s="859"/>
      <c r="N50" s="859"/>
      <c r="O50" s="859"/>
      <c r="P50" s="859"/>
      <c r="Q50" s="859"/>
      <c r="R50" s="859"/>
      <c r="S50" s="859"/>
      <c r="T50" s="859"/>
      <c r="U50" s="859"/>
      <c r="V50" s="859"/>
      <c r="W50" s="859"/>
    </row>
    <row r="51" spans="1:23" ht="12.75" customHeight="1">
      <c r="A51" s="942" t="s">
        <v>599</v>
      </c>
      <c r="B51" s="943" t="s">
        <v>598</v>
      </c>
      <c r="C51" s="942" t="s">
        <v>600</v>
      </c>
      <c r="D51" s="859">
        <f t="shared" ref="D51:D52" si="10">F51+H51+J51+L51</f>
        <v>2.1819999999999999</v>
      </c>
      <c r="E51" s="859">
        <f t="shared" ref="E51:E52" si="11">G51+I51+K51+M51</f>
        <v>3727.8500578739199</v>
      </c>
      <c r="F51" s="859">
        <v>0.42199999999999999</v>
      </c>
      <c r="G51" s="859">
        <v>685.08005787391994</v>
      </c>
      <c r="H51" s="859">
        <v>0.49</v>
      </c>
      <c r="I51" s="859">
        <v>556.29</v>
      </c>
      <c r="J51" s="859">
        <v>0.57999999999999996</v>
      </c>
      <c r="K51" s="859">
        <v>1153.1500000000001</v>
      </c>
      <c r="L51" s="859">
        <v>0.69</v>
      </c>
      <c r="M51" s="859">
        <v>1333.33</v>
      </c>
      <c r="N51" s="859"/>
      <c r="O51" s="859"/>
      <c r="P51" s="859">
        <v>0.56000000000000005</v>
      </c>
      <c r="Q51" s="859">
        <v>992.58</v>
      </c>
      <c r="R51" s="859"/>
      <c r="S51" s="859"/>
      <c r="T51" s="859"/>
      <c r="U51" s="859"/>
      <c r="V51" s="859"/>
      <c r="W51" s="859"/>
    </row>
    <row r="52" spans="1:23" ht="12.75" customHeight="1">
      <c r="A52" s="942" t="s">
        <v>602</v>
      </c>
      <c r="B52" s="943" t="s">
        <v>601</v>
      </c>
      <c r="C52" s="942" t="s">
        <v>603</v>
      </c>
      <c r="D52" s="859">
        <f t="shared" si="10"/>
        <v>1.8580000000000001</v>
      </c>
      <c r="E52" s="859">
        <f t="shared" si="11"/>
        <v>6731.6036491591503</v>
      </c>
      <c r="F52" s="859">
        <v>0.42799999999999999</v>
      </c>
      <c r="G52" s="859">
        <v>2913.7236491591502</v>
      </c>
      <c r="H52" s="859">
        <v>0.44</v>
      </c>
      <c r="I52" s="859">
        <v>956.25</v>
      </c>
      <c r="J52" s="859">
        <v>0.42</v>
      </c>
      <c r="K52" s="859">
        <v>1161.52</v>
      </c>
      <c r="L52" s="859">
        <v>0.56999999999999995</v>
      </c>
      <c r="M52" s="859">
        <v>1700.11</v>
      </c>
      <c r="N52" s="859"/>
      <c r="O52" s="859"/>
      <c r="P52" s="859">
        <v>0.51</v>
      </c>
      <c r="Q52" s="859">
        <v>1824.66</v>
      </c>
      <c r="R52" s="859"/>
      <c r="S52" s="859"/>
      <c r="T52" s="859"/>
      <c r="U52" s="859"/>
      <c r="V52" s="859"/>
      <c r="W52" s="859"/>
    </row>
    <row r="53" spans="1:23" ht="12.75" customHeight="1">
      <c r="A53" s="941" t="s">
        <v>325</v>
      </c>
      <c r="B53" s="941" t="s">
        <v>325</v>
      </c>
      <c r="C53" s="941" t="s">
        <v>639</v>
      </c>
      <c r="D53" s="859"/>
      <c r="E53" s="859"/>
      <c r="F53" s="859"/>
      <c r="G53" s="859"/>
      <c r="H53" s="859"/>
      <c r="I53" s="859"/>
      <c r="J53" s="859"/>
      <c r="K53" s="859"/>
      <c r="L53" s="859"/>
      <c r="M53" s="859"/>
      <c r="N53" s="859"/>
      <c r="O53" s="859"/>
      <c r="P53" s="859"/>
      <c r="Q53" s="859"/>
      <c r="R53" s="859"/>
      <c r="S53" s="859"/>
      <c r="T53" s="859"/>
      <c r="U53" s="859"/>
      <c r="V53" s="859"/>
      <c r="W53" s="859"/>
    </row>
    <row r="54" spans="1:23" ht="12.75" customHeight="1">
      <c r="A54" s="942" t="s">
        <v>599</v>
      </c>
      <c r="B54" s="943" t="s">
        <v>598</v>
      </c>
      <c r="C54" s="942" t="s">
        <v>600</v>
      </c>
      <c r="D54" s="859">
        <f t="shared" ref="D54:D55" si="12">F54+H54+J54+L54</f>
        <v>114.09700000000001</v>
      </c>
      <c r="E54" s="859">
        <f t="shared" ref="E54:E55" si="13">G54+I54+K54+M54</f>
        <v>662389.05259177403</v>
      </c>
      <c r="F54" s="859">
        <v>24.356999999999999</v>
      </c>
      <c r="G54" s="859">
        <v>140097.93259177401</v>
      </c>
      <c r="H54" s="859">
        <v>29.08</v>
      </c>
      <c r="I54" s="859">
        <v>172828.22</v>
      </c>
      <c r="J54" s="859">
        <v>29.51</v>
      </c>
      <c r="K54" s="859">
        <v>171982.79</v>
      </c>
      <c r="L54" s="859">
        <v>31.15</v>
      </c>
      <c r="M54" s="859">
        <v>177480.11</v>
      </c>
      <c r="N54" s="859"/>
      <c r="O54" s="859"/>
      <c r="P54" s="859">
        <v>25.67</v>
      </c>
      <c r="Q54" s="859">
        <v>142822.07</v>
      </c>
      <c r="R54" s="859"/>
      <c r="S54" s="859"/>
      <c r="T54" s="859"/>
      <c r="U54" s="859"/>
      <c r="V54" s="859"/>
      <c r="W54" s="859"/>
    </row>
    <row r="55" spans="1:23" ht="12.75" customHeight="1">
      <c r="A55" s="942" t="s">
        <v>602</v>
      </c>
      <c r="B55" s="943" t="s">
        <v>601</v>
      </c>
      <c r="C55" s="942" t="s">
        <v>603</v>
      </c>
      <c r="D55" s="859">
        <f t="shared" si="12"/>
        <v>129.54599999999999</v>
      </c>
      <c r="E55" s="859">
        <f t="shared" si="13"/>
        <v>659774.47536855494</v>
      </c>
      <c r="F55" s="859">
        <v>27.876000000000001</v>
      </c>
      <c r="G55" s="859">
        <v>138067.55536855501</v>
      </c>
      <c r="H55" s="859">
        <v>33.229999999999997</v>
      </c>
      <c r="I55" s="859">
        <v>162699.57999999999</v>
      </c>
      <c r="J55" s="859">
        <v>33.619999999999997</v>
      </c>
      <c r="K55" s="859">
        <v>174509.06</v>
      </c>
      <c r="L55" s="859">
        <v>34.82</v>
      </c>
      <c r="M55" s="859">
        <v>184498.28</v>
      </c>
      <c r="N55" s="859"/>
      <c r="O55" s="859"/>
      <c r="P55" s="859">
        <v>31.91</v>
      </c>
      <c r="Q55" s="859">
        <v>158768.07999999999</v>
      </c>
      <c r="R55" s="859"/>
      <c r="S55" s="859"/>
      <c r="T55" s="859"/>
      <c r="U55" s="859"/>
      <c r="V55" s="859"/>
      <c r="W55" s="859"/>
    </row>
    <row r="56" spans="1:23" ht="12.75" customHeight="1">
      <c r="A56" s="941" t="s">
        <v>640</v>
      </c>
      <c r="B56" s="941" t="s">
        <v>339</v>
      </c>
      <c r="C56" s="941" t="s">
        <v>641</v>
      </c>
      <c r="D56" s="859"/>
      <c r="E56" s="859"/>
      <c r="F56" s="859"/>
      <c r="G56" s="859"/>
      <c r="H56" s="859"/>
      <c r="I56" s="859"/>
      <c r="J56" s="859"/>
      <c r="K56" s="859"/>
      <c r="L56" s="859"/>
      <c r="M56" s="859"/>
      <c r="N56" s="859"/>
      <c r="O56" s="859"/>
      <c r="P56" s="859"/>
      <c r="Q56" s="859"/>
      <c r="R56" s="859"/>
      <c r="S56" s="859"/>
      <c r="T56" s="859"/>
      <c r="U56" s="859"/>
      <c r="V56" s="859"/>
      <c r="W56" s="859"/>
    </row>
    <row r="57" spans="1:23" ht="12.75" customHeight="1">
      <c r="A57" s="942" t="s">
        <v>599</v>
      </c>
      <c r="B57" s="943" t="s">
        <v>598</v>
      </c>
      <c r="C57" s="942" t="s">
        <v>600</v>
      </c>
      <c r="D57" s="859">
        <f t="shared" ref="D57:D58" si="14">F57+H57+J57+L57</f>
        <v>16.111999999999998</v>
      </c>
      <c r="E57" s="859">
        <f t="shared" ref="E57:E58" si="15">G57+I57+K57+M57</f>
        <v>18002.356552160141</v>
      </c>
      <c r="F57" s="859">
        <v>3.472</v>
      </c>
      <c r="G57" s="859">
        <v>3627.6165521601401</v>
      </c>
      <c r="H57" s="859">
        <v>4.26</v>
      </c>
      <c r="I57" s="859">
        <v>5828.6</v>
      </c>
      <c r="J57" s="859">
        <v>3.99</v>
      </c>
      <c r="K57" s="859">
        <v>4136.25</v>
      </c>
      <c r="L57" s="859">
        <v>4.3899999999999997</v>
      </c>
      <c r="M57" s="859">
        <v>4409.8900000000003</v>
      </c>
      <c r="N57" s="859"/>
      <c r="O57" s="859"/>
      <c r="P57" s="859">
        <v>3.71</v>
      </c>
      <c r="Q57" s="859">
        <v>3599.35</v>
      </c>
      <c r="R57" s="859"/>
      <c r="S57" s="859"/>
      <c r="T57" s="859"/>
      <c r="U57" s="859"/>
      <c r="V57" s="859"/>
      <c r="W57" s="859"/>
    </row>
    <row r="58" spans="1:23" ht="12.75" customHeight="1">
      <c r="A58" s="942" t="s">
        <v>602</v>
      </c>
      <c r="B58" s="943" t="s">
        <v>601</v>
      </c>
      <c r="C58" s="942" t="s">
        <v>603</v>
      </c>
      <c r="D58" s="859">
        <f t="shared" si="14"/>
        <v>7.5019999999999998</v>
      </c>
      <c r="E58" s="859">
        <f t="shared" si="15"/>
        <v>12900.668359613119</v>
      </c>
      <c r="F58" s="859">
        <v>1.4219999999999999</v>
      </c>
      <c r="G58" s="859">
        <v>1962.4183596131199</v>
      </c>
      <c r="H58" s="859">
        <v>1.62</v>
      </c>
      <c r="I58" s="859">
        <v>3155.9</v>
      </c>
      <c r="J58" s="859">
        <v>1.92</v>
      </c>
      <c r="K58" s="859">
        <v>1787.36</v>
      </c>
      <c r="L58" s="859">
        <v>2.54</v>
      </c>
      <c r="M58" s="859">
        <v>5994.99</v>
      </c>
      <c r="N58" s="859"/>
      <c r="O58" s="859"/>
      <c r="P58" s="859">
        <v>2.4500000000000002</v>
      </c>
      <c r="Q58" s="859">
        <v>2546.7399999999998</v>
      </c>
      <c r="R58" s="859"/>
      <c r="S58" s="859"/>
      <c r="T58" s="859"/>
      <c r="U58" s="859"/>
      <c r="V58" s="859"/>
      <c r="W58" s="859"/>
    </row>
    <row r="59" spans="1:23" ht="12.75" customHeight="1">
      <c r="A59" s="941" t="s">
        <v>642</v>
      </c>
      <c r="B59" s="941" t="s">
        <v>337</v>
      </c>
      <c r="C59" s="941" t="s">
        <v>643</v>
      </c>
      <c r="D59" s="859"/>
      <c r="E59" s="859"/>
      <c r="F59" s="859"/>
      <c r="G59" s="859"/>
      <c r="H59" s="859"/>
      <c r="I59" s="859"/>
      <c r="J59" s="859"/>
      <c r="K59" s="859"/>
      <c r="L59" s="859"/>
      <c r="M59" s="859"/>
      <c r="N59" s="859"/>
      <c r="O59" s="859"/>
      <c r="P59" s="859"/>
      <c r="Q59" s="859"/>
      <c r="R59" s="859"/>
      <c r="S59" s="859"/>
      <c r="T59" s="859"/>
      <c r="U59" s="859"/>
      <c r="V59" s="859"/>
      <c r="W59" s="859"/>
    </row>
    <row r="60" spans="1:23" ht="12.75" customHeight="1">
      <c r="A60" s="942" t="s">
        <v>599</v>
      </c>
      <c r="B60" s="943" t="s">
        <v>598</v>
      </c>
      <c r="C60" s="942" t="s">
        <v>600</v>
      </c>
      <c r="D60" s="859">
        <f t="shared" ref="D60:D61" si="16">F60+H60+J60+L60</f>
        <v>3.8959999999999999</v>
      </c>
      <c r="E60" s="859">
        <f t="shared" ref="E60:E61" si="17">G60+I60+K60+M60</f>
        <v>18481.67212913121</v>
      </c>
      <c r="F60" s="859">
        <v>0.86599999999999999</v>
      </c>
      <c r="G60" s="859">
        <v>3915.9721291312098</v>
      </c>
      <c r="H60" s="859">
        <v>1.02</v>
      </c>
      <c r="I60" s="859">
        <v>3107.51</v>
      </c>
      <c r="J60" s="859">
        <v>1</v>
      </c>
      <c r="K60" s="859">
        <v>6035.6</v>
      </c>
      <c r="L60" s="859">
        <v>1.01</v>
      </c>
      <c r="M60" s="859">
        <v>5422.59</v>
      </c>
      <c r="N60" s="859"/>
      <c r="O60" s="859"/>
      <c r="P60" s="859">
        <v>1.1399999999999999</v>
      </c>
      <c r="Q60" s="859">
        <v>4180.79</v>
      </c>
      <c r="R60" s="859"/>
      <c r="S60" s="859"/>
      <c r="T60" s="859"/>
      <c r="U60" s="859"/>
      <c r="V60" s="859"/>
      <c r="W60" s="859"/>
    </row>
    <row r="61" spans="1:23" ht="12.75" customHeight="1">
      <c r="A61" s="942" t="s">
        <v>602</v>
      </c>
      <c r="B61" s="943" t="s">
        <v>601</v>
      </c>
      <c r="C61" s="942" t="s">
        <v>603</v>
      </c>
      <c r="D61" s="859">
        <f t="shared" si="16"/>
        <v>8.2630000000000017</v>
      </c>
      <c r="E61" s="859">
        <f t="shared" si="17"/>
        <v>19186.45464514941</v>
      </c>
      <c r="F61" s="859">
        <v>1.7130000000000001</v>
      </c>
      <c r="G61" s="859">
        <v>3416.5746451494097</v>
      </c>
      <c r="H61" s="859">
        <v>2.2000000000000002</v>
      </c>
      <c r="I61" s="859">
        <v>4938.54</v>
      </c>
      <c r="J61" s="859">
        <v>2.2200000000000002</v>
      </c>
      <c r="K61" s="859">
        <v>4807.7700000000004</v>
      </c>
      <c r="L61" s="859">
        <v>2.13</v>
      </c>
      <c r="M61" s="859">
        <v>6023.57</v>
      </c>
      <c r="N61" s="859"/>
      <c r="O61" s="859"/>
      <c r="P61" s="859">
        <v>1.97</v>
      </c>
      <c r="Q61" s="859">
        <v>4024.96</v>
      </c>
      <c r="R61" s="859"/>
      <c r="S61" s="859"/>
      <c r="T61" s="859"/>
      <c r="U61" s="859"/>
      <c r="V61" s="859"/>
      <c r="W61" s="859"/>
    </row>
    <row r="62" spans="1:23" ht="12.75" customHeight="1">
      <c r="A62" s="941" t="s">
        <v>644</v>
      </c>
      <c r="B62" s="941" t="s">
        <v>327</v>
      </c>
      <c r="C62" s="941" t="s">
        <v>645</v>
      </c>
      <c r="D62" s="859"/>
      <c r="E62" s="859"/>
      <c r="F62" s="859"/>
      <c r="G62" s="859"/>
      <c r="H62" s="859"/>
      <c r="I62" s="859"/>
      <c r="J62" s="859"/>
      <c r="K62" s="859"/>
      <c r="L62" s="859"/>
      <c r="M62" s="859"/>
      <c r="N62" s="859"/>
      <c r="O62" s="859"/>
      <c r="P62" s="859"/>
      <c r="Q62" s="859"/>
      <c r="R62" s="859"/>
      <c r="S62" s="859"/>
      <c r="T62" s="859"/>
      <c r="U62" s="859"/>
      <c r="V62" s="859"/>
      <c r="W62" s="859"/>
    </row>
    <row r="63" spans="1:23" ht="12.75" customHeight="1">
      <c r="A63" s="942" t="s">
        <v>599</v>
      </c>
      <c r="B63" s="943" t="s">
        <v>598</v>
      </c>
      <c r="C63" s="942" t="s">
        <v>600</v>
      </c>
      <c r="D63" s="859">
        <f t="shared" ref="D63:D64" si="18">F63+H63+J63+L63</f>
        <v>2.5720000000000001</v>
      </c>
      <c r="E63" s="859">
        <f t="shared" ref="E63:E64" si="19">G63+I63+K63+M63</f>
        <v>7593.9062560406801</v>
      </c>
      <c r="F63" s="859">
        <v>0.28199999999999997</v>
      </c>
      <c r="G63" s="859">
        <v>1177.03625604068</v>
      </c>
      <c r="H63" s="859">
        <v>0.61</v>
      </c>
      <c r="I63" s="859">
        <v>1430.63</v>
      </c>
      <c r="J63" s="859">
        <v>0.88</v>
      </c>
      <c r="K63" s="859">
        <v>2732.75</v>
      </c>
      <c r="L63" s="859">
        <v>0.8</v>
      </c>
      <c r="M63" s="859">
        <v>2253.4899999999998</v>
      </c>
      <c r="N63" s="859"/>
      <c r="O63" s="859"/>
      <c r="P63" s="859">
        <v>0.68</v>
      </c>
      <c r="Q63" s="859">
        <v>1872.61</v>
      </c>
      <c r="R63" s="859"/>
      <c r="S63" s="859"/>
      <c r="T63" s="859"/>
      <c r="U63" s="859"/>
      <c r="V63" s="859"/>
      <c r="W63" s="859"/>
    </row>
    <row r="64" spans="1:23" ht="12.75" customHeight="1">
      <c r="A64" s="942" t="s">
        <v>602</v>
      </c>
      <c r="B64" s="943" t="s">
        <v>601</v>
      </c>
      <c r="C64" s="942" t="s">
        <v>603</v>
      </c>
      <c r="D64" s="859">
        <f t="shared" si="18"/>
        <v>5.383</v>
      </c>
      <c r="E64" s="859">
        <f t="shared" si="19"/>
        <v>12373.27158321613</v>
      </c>
      <c r="F64" s="859">
        <v>1.103</v>
      </c>
      <c r="G64" s="859">
        <v>2509.6315832161299</v>
      </c>
      <c r="H64" s="859">
        <v>1.57</v>
      </c>
      <c r="I64" s="859">
        <v>3866.66</v>
      </c>
      <c r="J64" s="859">
        <v>1.46</v>
      </c>
      <c r="K64" s="859">
        <v>3064.65</v>
      </c>
      <c r="L64" s="859">
        <v>1.25</v>
      </c>
      <c r="M64" s="859">
        <v>2932.33</v>
      </c>
      <c r="N64" s="859"/>
      <c r="O64" s="859"/>
      <c r="P64" s="859">
        <v>0.95</v>
      </c>
      <c r="Q64" s="859">
        <v>2598.0300000000002</v>
      </c>
      <c r="R64" s="859"/>
      <c r="S64" s="859"/>
      <c r="T64" s="859"/>
      <c r="U64" s="859"/>
      <c r="V64" s="859"/>
      <c r="W64" s="859"/>
    </row>
    <row r="65" spans="1:23" ht="12.75" customHeight="1">
      <c r="A65" s="941" t="s">
        <v>328</v>
      </c>
      <c r="B65" s="941" t="s">
        <v>328</v>
      </c>
      <c r="C65" s="941" t="s">
        <v>646</v>
      </c>
      <c r="D65" s="859"/>
      <c r="E65" s="859"/>
      <c r="F65" s="859"/>
      <c r="G65" s="859"/>
      <c r="H65" s="859"/>
      <c r="I65" s="859"/>
      <c r="J65" s="859"/>
      <c r="K65" s="859"/>
      <c r="L65" s="859"/>
      <c r="M65" s="859"/>
      <c r="N65" s="859"/>
      <c r="O65" s="859"/>
      <c r="P65" s="859"/>
      <c r="Q65" s="859"/>
      <c r="R65" s="859"/>
      <c r="S65" s="859"/>
      <c r="T65" s="859"/>
      <c r="U65" s="859"/>
      <c r="V65" s="859"/>
      <c r="W65" s="859"/>
    </row>
    <row r="66" spans="1:23" ht="12.75" customHeight="1">
      <c r="A66" s="942" t="s">
        <v>599</v>
      </c>
      <c r="B66" s="943" t="s">
        <v>598</v>
      </c>
      <c r="C66" s="942" t="s">
        <v>600</v>
      </c>
      <c r="D66" s="859">
        <f t="shared" ref="D66:D67" si="20">F66+H66+J66+L66</f>
        <v>0.505</v>
      </c>
      <c r="E66" s="859">
        <f t="shared" ref="E66:E67" si="21">G66+I66+K66+M66</f>
        <v>348.681408777966</v>
      </c>
      <c r="F66" s="859">
        <v>0.13500000000000001</v>
      </c>
      <c r="G66" s="859">
        <v>82.151408777965997</v>
      </c>
      <c r="H66" s="859">
        <v>0.13</v>
      </c>
      <c r="I66" s="859">
        <v>58.29</v>
      </c>
      <c r="J66" s="859">
        <v>0.11</v>
      </c>
      <c r="K66" s="859">
        <v>69.819999999999993</v>
      </c>
      <c r="L66" s="859">
        <v>0.13</v>
      </c>
      <c r="M66" s="859">
        <v>138.41999999999999</v>
      </c>
      <c r="N66" s="859"/>
      <c r="O66" s="859"/>
      <c r="P66" s="859">
        <v>0.1</v>
      </c>
      <c r="Q66" s="859">
        <v>142.55000000000001</v>
      </c>
      <c r="R66" s="859"/>
      <c r="S66" s="859"/>
      <c r="T66" s="859"/>
      <c r="U66" s="859"/>
      <c r="V66" s="859"/>
      <c r="W66" s="859"/>
    </row>
    <row r="67" spans="1:23" ht="12.75" customHeight="1">
      <c r="A67" s="942" t="s">
        <v>602</v>
      </c>
      <c r="B67" s="943" t="s">
        <v>601</v>
      </c>
      <c r="C67" s="942" t="s">
        <v>603</v>
      </c>
      <c r="D67" s="859">
        <f t="shared" si="20"/>
        <v>1.96</v>
      </c>
      <c r="E67" s="859">
        <f t="shared" si="21"/>
        <v>4297.528766636573</v>
      </c>
      <c r="F67" s="859">
        <v>0.46</v>
      </c>
      <c r="G67" s="859">
        <v>733.8987666365731</v>
      </c>
      <c r="H67" s="859">
        <v>0.41</v>
      </c>
      <c r="I67" s="859">
        <v>753.79</v>
      </c>
      <c r="J67" s="859">
        <v>0.43</v>
      </c>
      <c r="K67" s="859">
        <v>813.45</v>
      </c>
      <c r="L67" s="859">
        <v>0.66</v>
      </c>
      <c r="M67" s="859">
        <v>1996.39</v>
      </c>
      <c r="N67" s="859"/>
      <c r="O67" s="859"/>
      <c r="P67" s="859">
        <v>0.49</v>
      </c>
      <c r="Q67" s="859">
        <v>896.41</v>
      </c>
      <c r="R67" s="859"/>
      <c r="S67" s="859"/>
      <c r="T67" s="859"/>
      <c r="U67" s="859"/>
      <c r="V67" s="859"/>
      <c r="W67" s="859"/>
    </row>
    <row r="68" spans="1:23" ht="12.75" customHeight="1">
      <c r="A68" s="941" t="s">
        <v>343</v>
      </c>
      <c r="B68" s="941" t="s">
        <v>343</v>
      </c>
      <c r="C68" s="941" t="s">
        <v>647</v>
      </c>
      <c r="D68" s="859"/>
      <c r="E68" s="859"/>
      <c r="F68" s="859"/>
      <c r="G68" s="859"/>
      <c r="H68" s="859"/>
      <c r="I68" s="859"/>
      <c r="J68" s="859"/>
      <c r="K68" s="859"/>
      <c r="L68" s="859"/>
      <c r="M68" s="859"/>
      <c r="N68" s="859"/>
      <c r="O68" s="859"/>
      <c r="P68" s="859"/>
      <c r="Q68" s="859"/>
      <c r="R68" s="859"/>
      <c r="S68" s="859"/>
      <c r="T68" s="859"/>
      <c r="U68" s="859"/>
      <c r="V68" s="859"/>
      <c r="W68" s="859"/>
    </row>
    <row r="69" spans="1:23" ht="12.75" customHeight="1">
      <c r="A69" s="942" t="s">
        <v>599</v>
      </c>
      <c r="B69" s="943" t="s">
        <v>598</v>
      </c>
      <c r="C69" s="942" t="s">
        <v>600</v>
      </c>
      <c r="D69" s="859">
        <f t="shared" ref="D69:D70" si="22">F69+H69+J69+L69</f>
        <v>4.1500000000000004</v>
      </c>
      <c r="E69" s="859">
        <f t="shared" ref="E69:E70" si="23">G69+I69+K69+M69</f>
        <v>11795.30410845101</v>
      </c>
      <c r="F69" s="859">
        <v>0.85</v>
      </c>
      <c r="G69" s="859">
        <v>1968.5041084510099</v>
      </c>
      <c r="H69" s="859">
        <v>0.96</v>
      </c>
      <c r="I69" s="859">
        <v>2567.86</v>
      </c>
      <c r="J69" s="859">
        <v>1.08</v>
      </c>
      <c r="K69" s="859">
        <v>2595.7399999999998</v>
      </c>
      <c r="L69" s="859">
        <v>1.26</v>
      </c>
      <c r="M69" s="859">
        <v>4663.2</v>
      </c>
      <c r="N69" s="859"/>
      <c r="O69" s="859"/>
      <c r="P69" s="859">
        <v>1.07</v>
      </c>
      <c r="Q69" s="859">
        <v>1716.2</v>
      </c>
      <c r="R69" s="859"/>
      <c r="S69" s="859"/>
      <c r="T69" s="859"/>
      <c r="U69" s="859"/>
      <c r="V69" s="859"/>
      <c r="W69" s="859"/>
    </row>
    <row r="70" spans="1:23" ht="12.75" customHeight="1">
      <c r="A70" s="942" t="s">
        <v>602</v>
      </c>
      <c r="B70" s="943" t="s">
        <v>601</v>
      </c>
      <c r="C70" s="942" t="s">
        <v>603</v>
      </c>
      <c r="D70" s="859">
        <f t="shared" si="22"/>
        <v>1.4449999999999998</v>
      </c>
      <c r="E70" s="859">
        <f t="shared" si="23"/>
        <v>5119.1408839745072</v>
      </c>
      <c r="F70" s="859">
        <v>0.34499999999999997</v>
      </c>
      <c r="G70" s="859">
        <v>882.92088397450698</v>
      </c>
      <c r="H70" s="859">
        <v>0.33</v>
      </c>
      <c r="I70" s="859">
        <v>718.99</v>
      </c>
      <c r="J70" s="859">
        <v>0.37</v>
      </c>
      <c r="K70" s="859">
        <v>1362.58</v>
      </c>
      <c r="L70" s="859">
        <v>0.4</v>
      </c>
      <c r="M70" s="859">
        <v>2154.65</v>
      </c>
      <c r="N70" s="859"/>
      <c r="O70" s="859"/>
      <c r="P70" s="859">
        <v>0.39</v>
      </c>
      <c r="Q70" s="859">
        <v>1393.16</v>
      </c>
      <c r="R70" s="859"/>
      <c r="S70" s="859"/>
      <c r="T70" s="859"/>
      <c r="U70" s="859"/>
      <c r="V70" s="859"/>
      <c r="W70" s="859"/>
    </row>
    <row r="71" spans="1:23" ht="12.75" customHeight="1">
      <c r="A71" s="941" t="s">
        <v>649</v>
      </c>
      <c r="B71" s="941" t="s">
        <v>648</v>
      </c>
      <c r="C71" s="941" t="s">
        <v>650</v>
      </c>
      <c r="D71" s="859"/>
      <c r="E71" s="859"/>
      <c r="F71" s="859"/>
      <c r="G71" s="859"/>
      <c r="H71" s="859"/>
      <c r="I71" s="859"/>
      <c r="J71" s="859"/>
      <c r="K71" s="859"/>
      <c r="L71" s="859"/>
      <c r="M71" s="859"/>
      <c r="N71" s="859"/>
      <c r="O71" s="859"/>
      <c r="P71" s="859"/>
      <c r="Q71" s="859"/>
      <c r="R71" s="859"/>
      <c r="S71" s="859"/>
      <c r="T71" s="859"/>
      <c r="U71" s="859"/>
      <c r="V71" s="859"/>
      <c r="W71" s="859"/>
    </row>
    <row r="72" spans="1:23" ht="12.75" customHeight="1">
      <c r="A72" s="942" t="s">
        <v>599</v>
      </c>
      <c r="B72" s="943" t="s">
        <v>598</v>
      </c>
      <c r="C72" s="942" t="s">
        <v>600</v>
      </c>
      <c r="D72" s="859">
        <f t="shared" ref="D72:D73" si="24">F72+H72+J72+L72</f>
        <v>2.9220000000000002</v>
      </c>
      <c r="E72" s="859">
        <f t="shared" ref="E72:E73" si="25">G72+I72+K72+M72</f>
        <v>7497.4800618615791</v>
      </c>
      <c r="F72" s="859">
        <v>0.67200000000000004</v>
      </c>
      <c r="G72" s="859">
        <v>1589.96006186158</v>
      </c>
      <c r="H72" s="859">
        <v>0.76</v>
      </c>
      <c r="I72" s="859">
        <v>3449.45</v>
      </c>
      <c r="J72" s="859">
        <v>0.76</v>
      </c>
      <c r="K72" s="859">
        <v>989</v>
      </c>
      <c r="L72" s="859">
        <v>0.73</v>
      </c>
      <c r="M72" s="859">
        <v>1469.07</v>
      </c>
      <c r="N72" s="859"/>
      <c r="O72" s="859"/>
      <c r="P72" s="859">
        <v>0.69</v>
      </c>
      <c r="Q72" s="859">
        <v>471.65</v>
      </c>
      <c r="R72" s="859"/>
      <c r="S72" s="859"/>
      <c r="T72" s="859"/>
      <c r="U72" s="859"/>
      <c r="V72" s="859"/>
      <c r="W72" s="859"/>
    </row>
    <row r="73" spans="1:23" ht="12.75" customHeight="1">
      <c r="A73" s="942" t="s">
        <v>602</v>
      </c>
      <c r="B73" s="943" t="s">
        <v>601</v>
      </c>
      <c r="C73" s="942" t="s">
        <v>603</v>
      </c>
      <c r="D73" s="859">
        <f t="shared" si="24"/>
        <v>3.4340000000000002</v>
      </c>
      <c r="E73" s="859">
        <f t="shared" si="25"/>
        <v>6473.9384502911998</v>
      </c>
      <c r="F73" s="859">
        <v>0.63400000000000001</v>
      </c>
      <c r="G73" s="859">
        <v>927.62845029120001</v>
      </c>
      <c r="H73" s="859">
        <v>0.78</v>
      </c>
      <c r="I73" s="859">
        <v>1122.57</v>
      </c>
      <c r="J73" s="859">
        <v>1.01</v>
      </c>
      <c r="K73" s="859">
        <v>2032.95</v>
      </c>
      <c r="L73" s="859">
        <v>1.01</v>
      </c>
      <c r="M73" s="859">
        <v>2390.79</v>
      </c>
      <c r="N73" s="859"/>
      <c r="O73" s="859"/>
      <c r="P73" s="859">
        <v>1</v>
      </c>
      <c r="Q73" s="859">
        <v>822.79</v>
      </c>
      <c r="R73" s="859"/>
      <c r="S73" s="859"/>
      <c r="T73" s="859"/>
      <c r="U73" s="859"/>
      <c r="V73" s="859"/>
      <c r="W73" s="859"/>
    </row>
    <row r="74" spans="1:23" ht="12.75" customHeight="1">
      <c r="A74" s="941" t="s">
        <v>346</v>
      </c>
      <c r="B74" s="941" t="s">
        <v>346</v>
      </c>
      <c r="C74" s="941" t="s">
        <v>651</v>
      </c>
      <c r="D74" s="859"/>
      <c r="E74" s="859"/>
      <c r="F74" s="859"/>
      <c r="G74" s="859"/>
      <c r="H74" s="859"/>
      <c r="I74" s="859"/>
      <c r="J74" s="859"/>
      <c r="K74" s="859"/>
      <c r="L74" s="859"/>
      <c r="M74" s="859"/>
      <c r="N74" s="859"/>
      <c r="O74" s="859"/>
      <c r="P74" s="859"/>
      <c r="Q74" s="859"/>
      <c r="R74" s="859"/>
      <c r="S74" s="859"/>
      <c r="T74" s="859"/>
      <c r="U74" s="859"/>
      <c r="V74" s="859"/>
      <c r="W74" s="859"/>
    </row>
    <row r="75" spans="1:23" ht="12.75" customHeight="1">
      <c r="A75" s="942" t="s">
        <v>599</v>
      </c>
      <c r="B75" s="943" t="s">
        <v>598</v>
      </c>
      <c r="C75" s="942" t="s">
        <v>600</v>
      </c>
      <c r="D75" s="859">
        <f t="shared" ref="D75:D76" si="26">F75+H75+J75+L75</f>
        <v>1.04</v>
      </c>
      <c r="E75" s="859">
        <f t="shared" ref="E75:E76" si="27">G75+I75+K75+M75</f>
        <v>1303.6702993750471</v>
      </c>
      <c r="F75" s="859">
        <v>0.19</v>
      </c>
      <c r="G75" s="859">
        <v>89.920299375047023</v>
      </c>
      <c r="H75" s="859">
        <v>0.27</v>
      </c>
      <c r="I75" s="859">
        <v>137.97999999999999</v>
      </c>
      <c r="J75" s="859">
        <v>0.3</v>
      </c>
      <c r="K75" s="859">
        <v>214.31</v>
      </c>
      <c r="L75" s="859">
        <v>0.28000000000000003</v>
      </c>
      <c r="M75" s="859">
        <v>861.46</v>
      </c>
      <c r="N75" s="859"/>
      <c r="O75" s="859"/>
      <c r="P75" s="859">
        <v>0.22</v>
      </c>
      <c r="Q75" s="859">
        <v>217.84</v>
      </c>
      <c r="R75" s="859"/>
      <c r="S75" s="859"/>
      <c r="T75" s="859"/>
      <c r="U75" s="859"/>
      <c r="V75" s="859"/>
      <c r="W75" s="859"/>
    </row>
    <row r="76" spans="1:23" ht="12.75" customHeight="1">
      <c r="A76" s="942" t="s">
        <v>602</v>
      </c>
      <c r="B76" s="943" t="s">
        <v>601</v>
      </c>
      <c r="C76" s="942" t="s">
        <v>603</v>
      </c>
      <c r="D76" s="859">
        <f t="shared" si="26"/>
        <v>1.24</v>
      </c>
      <c r="E76" s="859">
        <f t="shared" si="27"/>
        <v>1687.9346281660551</v>
      </c>
      <c r="F76" s="859">
        <v>0.28999999999999998</v>
      </c>
      <c r="G76" s="859">
        <v>184.80462816605495</v>
      </c>
      <c r="H76" s="859">
        <v>0.28999999999999998</v>
      </c>
      <c r="I76" s="859">
        <v>206.52</v>
      </c>
      <c r="J76" s="859">
        <v>0.36</v>
      </c>
      <c r="K76" s="859">
        <v>317.14</v>
      </c>
      <c r="L76" s="859">
        <v>0.3</v>
      </c>
      <c r="M76" s="859">
        <v>979.47</v>
      </c>
      <c r="N76" s="859"/>
      <c r="O76" s="859"/>
      <c r="P76" s="859">
        <v>0.3</v>
      </c>
      <c r="Q76" s="859">
        <v>307.99</v>
      </c>
      <c r="R76" s="859"/>
      <c r="S76" s="859"/>
      <c r="T76" s="859"/>
      <c r="U76" s="859"/>
      <c r="V76" s="859"/>
      <c r="W76" s="859"/>
    </row>
    <row r="77" spans="1:23" ht="12.75" customHeight="1">
      <c r="A77" s="941" t="s">
        <v>653</v>
      </c>
      <c r="B77" s="941" t="s">
        <v>652</v>
      </c>
      <c r="C77" s="941" t="s">
        <v>654</v>
      </c>
      <c r="D77" s="859"/>
      <c r="E77" s="859"/>
      <c r="F77" s="859"/>
      <c r="G77" s="859"/>
      <c r="H77" s="859"/>
      <c r="I77" s="859"/>
      <c r="J77" s="859"/>
      <c r="K77" s="859"/>
      <c r="L77" s="859"/>
      <c r="M77" s="859"/>
      <c r="N77" s="859"/>
      <c r="O77" s="859"/>
      <c r="P77" s="859"/>
      <c r="Q77" s="859"/>
      <c r="R77" s="859"/>
      <c r="S77" s="859"/>
      <c r="T77" s="859"/>
      <c r="U77" s="859"/>
      <c r="V77" s="859"/>
      <c r="W77" s="859"/>
    </row>
    <row r="78" spans="1:23" ht="12.75" customHeight="1">
      <c r="A78" s="942" t="s">
        <v>599</v>
      </c>
      <c r="B78" s="943" t="s">
        <v>598</v>
      </c>
      <c r="C78" s="942" t="s">
        <v>600</v>
      </c>
      <c r="D78" s="859">
        <f t="shared" ref="D78:D79" si="28">F78+H78+J78+L78</f>
        <v>31.387999999999998</v>
      </c>
      <c r="E78" s="859">
        <f t="shared" ref="E78" si="29">G78+I78+K78+M78</f>
        <v>659722.11700336728</v>
      </c>
      <c r="F78" s="859">
        <v>6.8179999999999996</v>
      </c>
      <c r="G78" s="859">
        <v>183109.28700336727</v>
      </c>
      <c r="H78" s="859">
        <v>8.26</v>
      </c>
      <c r="I78" s="859">
        <v>148736.78</v>
      </c>
      <c r="J78" s="859">
        <v>8.24</v>
      </c>
      <c r="K78" s="859">
        <v>174427.37</v>
      </c>
      <c r="L78" s="859">
        <v>8.07</v>
      </c>
      <c r="M78" s="859">
        <v>153448.68</v>
      </c>
      <c r="N78" s="859"/>
      <c r="O78" s="859"/>
      <c r="P78" s="859">
        <v>8.2200000000000006</v>
      </c>
      <c r="Q78" s="859">
        <v>159966.54</v>
      </c>
      <c r="R78" s="859"/>
      <c r="S78" s="859"/>
      <c r="T78" s="859"/>
      <c r="U78" s="859"/>
      <c r="V78" s="859"/>
      <c r="W78" s="859"/>
    </row>
    <row r="79" spans="1:23" ht="12.75" customHeight="1">
      <c r="A79" s="942" t="s">
        <v>602</v>
      </c>
      <c r="B79" s="943" t="s">
        <v>601</v>
      </c>
      <c r="C79" s="942" t="s">
        <v>603</v>
      </c>
      <c r="D79" s="859">
        <f t="shared" si="28"/>
        <v>22.27</v>
      </c>
      <c r="E79" s="859">
        <f>G79+I79+K79+M79</f>
        <v>658904.66194663267</v>
      </c>
      <c r="F79" s="859">
        <v>4.82</v>
      </c>
      <c r="G79" s="859">
        <v>183197.46194663271</v>
      </c>
      <c r="H79" s="859">
        <v>5.68</v>
      </c>
      <c r="I79" s="859">
        <v>149254.51</v>
      </c>
      <c r="J79" s="859">
        <v>5.79</v>
      </c>
      <c r="K79" s="859">
        <v>175965.56</v>
      </c>
      <c r="L79" s="859">
        <v>5.98</v>
      </c>
      <c r="M79" s="859">
        <v>150487.13</v>
      </c>
      <c r="N79" s="859"/>
      <c r="O79" s="859"/>
      <c r="P79" s="859">
        <v>5.54</v>
      </c>
      <c r="Q79" s="859">
        <v>161814.66</v>
      </c>
      <c r="R79" s="859"/>
      <c r="S79" s="859"/>
      <c r="T79" s="859"/>
      <c r="U79" s="859"/>
      <c r="V79" s="859"/>
      <c r="W79" s="859"/>
    </row>
    <row r="80" spans="1:23" ht="12.75" customHeight="1">
      <c r="A80" s="941" t="s">
        <v>606</v>
      </c>
      <c r="B80" s="941" t="s">
        <v>605</v>
      </c>
      <c r="C80" s="941" t="s">
        <v>607</v>
      </c>
      <c r="D80" s="859"/>
      <c r="E80" s="859"/>
      <c r="F80" s="859"/>
      <c r="G80" s="859"/>
      <c r="H80" s="859"/>
      <c r="I80" s="859"/>
      <c r="J80" s="859"/>
      <c r="K80" s="859"/>
      <c r="L80" s="859"/>
      <c r="M80" s="859"/>
      <c r="N80" s="859"/>
      <c r="O80" s="859"/>
      <c r="P80" s="859"/>
      <c r="Q80" s="859"/>
      <c r="R80" s="859"/>
      <c r="S80" s="859"/>
      <c r="T80" s="859"/>
      <c r="U80" s="859"/>
      <c r="V80" s="859"/>
      <c r="W80" s="859"/>
    </row>
    <row r="81" spans="1:23" ht="12.75" customHeight="1">
      <c r="A81" s="944" t="s">
        <v>599</v>
      </c>
      <c r="B81" s="945" t="s">
        <v>598</v>
      </c>
      <c r="C81" s="944" t="s">
        <v>600</v>
      </c>
      <c r="D81" s="1310">
        <f>F81+H81+J81+L81</f>
        <v>223.53199999999998</v>
      </c>
      <c r="E81" s="860">
        <f>G81+I81+K81+M81</f>
        <v>1677481.0572681366</v>
      </c>
      <c r="F81" s="860">
        <v>46.841999999999999</v>
      </c>
      <c r="G81" s="860">
        <v>369336.89726813673</v>
      </c>
      <c r="H81" s="860">
        <v>57.3</v>
      </c>
      <c r="I81" s="860">
        <v>409437.34</v>
      </c>
      <c r="J81" s="860">
        <v>58.83</v>
      </c>
      <c r="K81" s="860">
        <v>412854.91</v>
      </c>
      <c r="L81" s="860">
        <v>60.56</v>
      </c>
      <c r="M81" s="860">
        <v>485851.91000000003</v>
      </c>
      <c r="N81" s="860"/>
      <c r="O81" s="860"/>
      <c r="P81" s="860">
        <v>52.57</v>
      </c>
      <c r="Q81" s="860">
        <v>473798.03</v>
      </c>
      <c r="R81" s="860"/>
      <c r="S81" s="860"/>
      <c r="T81" s="860"/>
      <c r="U81" s="860"/>
      <c r="V81" s="860"/>
      <c r="W81" s="860"/>
    </row>
    <row r="82" spans="1:23" ht="15.75" thickBot="1">
      <c r="A82" s="946" t="s">
        <v>602</v>
      </c>
      <c r="B82" s="947" t="s">
        <v>601</v>
      </c>
      <c r="C82" s="946" t="s">
        <v>603</v>
      </c>
      <c r="D82" s="1311">
        <f>F82+H82+J82+L82</f>
        <v>262.92200000000003</v>
      </c>
      <c r="E82" s="861">
        <f>G82+I82+K82+M82</f>
        <v>1871945.2597131478</v>
      </c>
      <c r="F82" s="861">
        <v>56.481999999999999</v>
      </c>
      <c r="G82" s="861">
        <v>409672.75971314783</v>
      </c>
      <c r="H82" s="861">
        <v>66.94</v>
      </c>
      <c r="I82" s="861">
        <v>456037.38</v>
      </c>
      <c r="J82" s="861">
        <v>68.19</v>
      </c>
      <c r="K82" s="861">
        <v>454344.47</v>
      </c>
      <c r="L82" s="861">
        <v>71.310000000000016</v>
      </c>
      <c r="M82" s="861">
        <v>551890.64999999991</v>
      </c>
      <c r="N82" s="861"/>
      <c r="O82" s="861"/>
      <c r="P82" s="1255">
        <v>63.780000000000008</v>
      </c>
      <c r="Q82" s="1255">
        <v>535473.37</v>
      </c>
      <c r="R82" s="861"/>
      <c r="S82" s="861"/>
      <c r="T82" s="861"/>
      <c r="U82" s="861"/>
      <c r="V82" s="861"/>
      <c r="W82" s="861"/>
    </row>
    <row r="83" spans="1:23" ht="5.0999999999999996" customHeight="1">
      <c r="A83" s="91"/>
      <c r="B83" s="91"/>
      <c r="C83" s="91"/>
    </row>
    <row r="84" spans="1:23" s="20" customFormat="1" ht="12.75">
      <c r="A84" s="95" t="s">
        <v>2543</v>
      </c>
      <c r="B84" s="95" t="s">
        <v>2544</v>
      </c>
      <c r="C84" s="95" t="s">
        <v>2545</v>
      </c>
      <c r="D84" s="95"/>
      <c r="E84" s="95"/>
      <c r="F84" s="95"/>
      <c r="G84" s="95"/>
      <c r="H84" s="95"/>
      <c r="I84" s="95"/>
      <c r="J84" s="95"/>
      <c r="K84" s="95"/>
      <c r="L84" s="221"/>
      <c r="M84" s="95"/>
      <c r="N84" s="95"/>
      <c r="O84" s="95"/>
      <c r="P84" s="95"/>
      <c r="Q84" s="95"/>
      <c r="R84" s="95"/>
      <c r="S84" s="95"/>
      <c r="T84" s="95"/>
      <c r="U84" s="95"/>
      <c r="V84" s="221"/>
      <c r="W84" s="95"/>
    </row>
    <row r="85" spans="1:23" s="20" customFormat="1" ht="12.75">
      <c r="A85" s="95" t="s">
        <v>2722</v>
      </c>
      <c r="B85" s="95" t="s">
        <v>2731</v>
      </c>
      <c r="C85" s="95" t="s">
        <v>2726</v>
      </c>
      <c r="D85" s="95"/>
      <c r="E85" s="95"/>
      <c r="F85" s="1256"/>
      <c r="G85" s="1256"/>
      <c r="H85" s="95"/>
      <c r="I85" s="95"/>
      <c r="J85" s="95"/>
      <c r="K85" s="95"/>
      <c r="L85" s="221"/>
      <c r="M85" s="95"/>
      <c r="N85" s="95"/>
      <c r="O85" s="95"/>
      <c r="P85" s="1256"/>
      <c r="Q85" s="1256"/>
      <c r="R85" s="95"/>
      <c r="S85" s="95"/>
      <c r="T85" s="95"/>
      <c r="U85" s="95"/>
      <c r="V85" s="221"/>
      <c r="W85" s="95"/>
    </row>
  </sheetData>
  <mergeCells count="15">
    <mergeCell ref="J6:K6"/>
    <mergeCell ref="L6:M6"/>
    <mergeCell ref="B5:B9"/>
    <mergeCell ref="A5:A9"/>
    <mergeCell ref="C5:C9"/>
    <mergeCell ref="F5:M5"/>
    <mergeCell ref="D5:E6"/>
    <mergeCell ref="F6:G6"/>
    <mergeCell ref="H6:I6"/>
    <mergeCell ref="N5:O6"/>
    <mergeCell ref="P5:W5"/>
    <mergeCell ref="P6:Q6"/>
    <mergeCell ref="R6:S6"/>
    <mergeCell ref="T6:U6"/>
    <mergeCell ref="V6:W6"/>
  </mergeCells>
  <hyperlinks>
    <hyperlink ref="B1" location="Содержание!A1" display="вернуться на заглавную стр. (содержание)"/>
    <hyperlink ref="A1" location="Содержание!A1" display="вернуться на заглавную стр. (содержание)"/>
    <hyperlink ref="C1" location="Содержание!A1" display="вернуться на заглавную стр. (содержание)"/>
  </hyperlinks>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1"/>
  <sheetViews>
    <sheetView zoomScale="80" zoomScaleNormal="80" workbookViewId="0">
      <pane xSplit="3" ySplit="9" topLeftCell="D10"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23" width="12.5703125" style="24" customWidth="1"/>
    <col min="24" max="16384" width="9.140625" style="24"/>
  </cols>
  <sheetData>
    <row r="1" spans="1:23" s="235" customFormat="1" ht="15" customHeight="1">
      <c r="A1" s="234" t="s">
        <v>595</v>
      </c>
      <c r="B1" s="234" t="s">
        <v>211</v>
      </c>
      <c r="C1" s="234" t="s">
        <v>596</v>
      </c>
    </row>
    <row r="2" spans="1:23" s="235" customFormat="1" ht="5.0999999999999996" customHeight="1">
      <c r="A2" s="234"/>
      <c r="B2" s="234"/>
      <c r="C2" s="234"/>
    </row>
    <row r="3" spans="1:23" s="173" customFormat="1" ht="18.75" customHeight="1">
      <c r="A3" s="225" t="s">
        <v>2732</v>
      </c>
      <c r="B3" s="225" t="s">
        <v>2733</v>
      </c>
      <c r="C3" s="225" t="s">
        <v>2734</v>
      </c>
    </row>
    <row r="4" spans="1:23" ht="5.0999999999999996" customHeight="1" thickBot="1">
      <c r="D4" s="211"/>
      <c r="E4" s="211"/>
      <c r="F4" s="211"/>
      <c r="G4" s="211"/>
      <c r="H4" s="211"/>
      <c r="I4" s="211"/>
      <c r="J4" s="211"/>
      <c r="K4" s="211"/>
      <c r="L4" s="211"/>
      <c r="M4" s="211"/>
      <c r="N4" s="211"/>
      <c r="O4" s="211"/>
      <c r="P4" s="211"/>
      <c r="Q4" s="211"/>
      <c r="R4" s="211"/>
      <c r="S4" s="211"/>
      <c r="T4" s="211"/>
      <c r="U4" s="211"/>
      <c r="V4" s="211"/>
      <c r="W4" s="211"/>
    </row>
    <row r="5" spans="1:23" s="407" customFormat="1" ht="17.100000000000001" customHeight="1">
      <c r="A5" s="1534"/>
      <c r="B5" s="1534"/>
      <c r="C5" s="1410"/>
      <c r="D5" s="1530">
        <v>2018</v>
      </c>
      <c r="E5" s="1531"/>
      <c r="F5" s="1467">
        <v>2018</v>
      </c>
      <c r="G5" s="1467"/>
      <c r="H5" s="1467"/>
      <c r="I5" s="1467"/>
      <c r="J5" s="1467"/>
      <c r="K5" s="1467"/>
      <c r="L5" s="1467"/>
      <c r="M5" s="1414"/>
      <c r="N5" s="1530">
        <v>2019</v>
      </c>
      <c r="O5" s="1531"/>
      <c r="P5" s="1467">
        <v>2019</v>
      </c>
      <c r="Q5" s="1467"/>
      <c r="R5" s="1467"/>
      <c r="S5" s="1467"/>
      <c r="T5" s="1467"/>
      <c r="U5" s="1467"/>
      <c r="V5" s="1467"/>
      <c r="W5" s="1414"/>
    </row>
    <row r="6" spans="1:23" s="407" customFormat="1" ht="17.100000000000001" customHeight="1">
      <c r="A6" s="1535"/>
      <c r="B6" s="1535"/>
      <c r="C6" s="1537"/>
      <c r="D6" s="1461"/>
      <c r="E6" s="1463"/>
      <c r="F6" s="1532" t="s">
        <v>773</v>
      </c>
      <c r="G6" s="1533"/>
      <c r="H6" s="1532" t="s">
        <v>774</v>
      </c>
      <c r="I6" s="1533"/>
      <c r="J6" s="1532" t="s">
        <v>775</v>
      </c>
      <c r="K6" s="1533"/>
      <c r="L6" s="1532" t="s">
        <v>776</v>
      </c>
      <c r="M6" s="1533"/>
      <c r="N6" s="1461"/>
      <c r="O6" s="1463"/>
      <c r="P6" s="1532" t="s">
        <v>773</v>
      </c>
      <c r="Q6" s="1533"/>
      <c r="R6" s="1532" t="s">
        <v>774</v>
      </c>
      <c r="S6" s="1533"/>
      <c r="T6" s="1532" t="s">
        <v>775</v>
      </c>
      <c r="U6" s="1533"/>
      <c r="V6" s="1532" t="s">
        <v>776</v>
      </c>
      <c r="W6" s="1533"/>
    </row>
    <row r="7" spans="1:23" s="91" customFormat="1" ht="26.25" customHeight="1">
      <c r="A7" s="1535"/>
      <c r="B7" s="1535"/>
      <c r="C7" s="1537"/>
      <c r="D7" s="439" t="s">
        <v>584</v>
      </c>
      <c r="E7" s="439" t="s">
        <v>587</v>
      </c>
      <c r="F7" s="439" t="s">
        <v>584</v>
      </c>
      <c r="G7" s="439" t="s">
        <v>587</v>
      </c>
      <c r="H7" s="439" t="s">
        <v>584</v>
      </c>
      <c r="I7" s="439" t="s">
        <v>587</v>
      </c>
      <c r="J7" s="439" t="s">
        <v>584</v>
      </c>
      <c r="K7" s="439" t="s">
        <v>587</v>
      </c>
      <c r="L7" s="439" t="s">
        <v>584</v>
      </c>
      <c r="M7" s="439" t="s">
        <v>587</v>
      </c>
      <c r="N7" s="439" t="s">
        <v>584</v>
      </c>
      <c r="O7" s="439" t="s">
        <v>587</v>
      </c>
      <c r="P7" s="439" t="s">
        <v>584</v>
      </c>
      <c r="Q7" s="439" t="s">
        <v>587</v>
      </c>
      <c r="R7" s="439" t="s">
        <v>584</v>
      </c>
      <c r="S7" s="439" t="s">
        <v>587</v>
      </c>
      <c r="T7" s="439" t="s">
        <v>584</v>
      </c>
      <c r="U7" s="439" t="s">
        <v>587</v>
      </c>
      <c r="V7" s="439" t="s">
        <v>584</v>
      </c>
      <c r="W7" s="439" t="s">
        <v>587</v>
      </c>
    </row>
    <row r="8" spans="1:23" s="91" customFormat="1" ht="26.25" customHeight="1">
      <c r="A8" s="1535"/>
      <c r="B8" s="1535"/>
      <c r="C8" s="1537"/>
      <c r="D8" s="440" t="s">
        <v>2953</v>
      </c>
      <c r="E8" s="440" t="s">
        <v>586</v>
      </c>
      <c r="F8" s="441" t="s">
        <v>2953</v>
      </c>
      <c r="G8" s="441" t="s">
        <v>586</v>
      </c>
      <c r="H8" s="441" t="s">
        <v>2953</v>
      </c>
      <c r="I8" s="441" t="s">
        <v>586</v>
      </c>
      <c r="J8" s="441" t="s">
        <v>2953</v>
      </c>
      <c r="K8" s="441" t="s">
        <v>586</v>
      </c>
      <c r="L8" s="441" t="s">
        <v>2953</v>
      </c>
      <c r="M8" s="441" t="s">
        <v>586</v>
      </c>
      <c r="N8" s="440" t="s">
        <v>2953</v>
      </c>
      <c r="O8" s="440" t="s">
        <v>586</v>
      </c>
      <c r="P8" s="441" t="s">
        <v>2953</v>
      </c>
      <c r="Q8" s="441" t="s">
        <v>586</v>
      </c>
      <c r="R8" s="441" t="s">
        <v>2953</v>
      </c>
      <c r="S8" s="441" t="s">
        <v>586</v>
      </c>
      <c r="T8" s="441" t="s">
        <v>2953</v>
      </c>
      <c r="U8" s="441" t="s">
        <v>586</v>
      </c>
      <c r="V8" s="441" t="s">
        <v>2953</v>
      </c>
      <c r="W8" s="441" t="s">
        <v>586</v>
      </c>
    </row>
    <row r="9" spans="1:23" s="91" customFormat="1" ht="42" customHeight="1" thickBot="1">
      <c r="A9" s="1536"/>
      <c r="B9" s="1536"/>
      <c r="C9" s="1411"/>
      <c r="D9" s="413" t="s">
        <v>585</v>
      </c>
      <c r="E9" s="413" t="s">
        <v>588</v>
      </c>
      <c r="F9" s="413" t="s">
        <v>585</v>
      </c>
      <c r="G9" s="413" t="s">
        <v>588</v>
      </c>
      <c r="H9" s="413" t="s">
        <v>585</v>
      </c>
      <c r="I9" s="413" t="s">
        <v>588</v>
      </c>
      <c r="J9" s="413" t="s">
        <v>585</v>
      </c>
      <c r="K9" s="413" t="s">
        <v>588</v>
      </c>
      <c r="L9" s="413" t="s">
        <v>585</v>
      </c>
      <c r="M9" s="413" t="s">
        <v>588</v>
      </c>
      <c r="N9" s="413" t="s">
        <v>585</v>
      </c>
      <c r="O9" s="413" t="s">
        <v>588</v>
      </c>
      <c r="P9" s="413" t="s">
        <v>585</v>
      </c>
      <c r="Q9" s="413" t="s">
        <v>588</v>
      </c>
      <c r="R9" s="413" t="s">
        <v>585</v>
      </c>
      <c r="S9" s="413" t="s">
        <v>588</v>
      </c>
      <c r="T9" s="413" t="s">
        <v>585</v>
      </c>
      <c r="U9" s="413" t="s">
        <v>588</v>
      </c>
      <c r="V9" s="413" t="s">
        <v>585</v>
      </c>
      <c r="W9" s="413" t="s">
        <v>588</v>
      </c>
    </row>
    <row r="10" spans="1:23" s="22" customFormat="1" ht="5.0999999999999996" customHeight="1">
      <c r="A10" s="397"/>
      <c r="B10" s="1"/>
      <c r="C10" s="397"/>
      <c r="D10" s="420"/>
      <c r="E10" s="420"/>
      <c r="F10" s="420"/>
      <c r="G10" s="420"/>
      <c r="H10" s="420"/>
      <c r="I10" s="420"/>
      <c r="J10" s="420"/>
      <c r="K10" s="420"/>
      <c r="L10" s="420"/>
      <c r="M10" s="420"/>
      <c r="N10" s="420"/>
      <c r="O10" s="420"/>
      <c r="P10" s="420"/>
      <c r="Q10" s="420"/>
      <c r="R10" s="420"/>
      <c r="S10" s="420"/>
      <c r="T10" s="420"/>
      <c r="U10" s="420"/>
      <c r="V10" s="420"/>
      <c r="W10" s="420"/>
    </row>
    <row r="11" spans="1:23" ht="12.75" customHeight="1">
      <c r="A11" s="941" t="s">
        <v>655</v>
      </c>
      <c r="B11" s="941" t="s">
        <v>655</v>
      </c>
      <c r="C11" s="941" t="s">
        <v>655</v>
      </c>
      <c r="D11" s="421"/>
      <c r="E11" s="421"/>
      <c r="F11" s="421"/>
      <c r="G11" s="421"/>
      <c r="H11" s="421"/>
      <c r="I11" s="421"/>
      <c r="J11" s="421"/>
      <c r="K11" s="421"/>
      <c r="L11" s="421"/>
      <c r="M11" s="421"/>
      <c r="N11" s="421"/>
      <c r="O11" s="421"/>
      <c r="P11" s="421"/>
      <c r="Q11" s="421"/>
      <c r="R11" s="421"/>
      <c r="S11" s="421"/>
      <c r="T11" s="421"/>
      <c r="U11" s="421"/>
      <c r="V11" s="421"/>
      <c r="W11" s="421"/>
    </row>
    <row r="12" spans="1:23" ht="12.75" customHeight="1">
      <c r="A12" s="942" t="s">
        <v>599</v>
      </c>
      <c r="B12" s="942" t="s">
        <v>598</v>
      </c>
      <c r="C12" s="942" t="s">
        <v>600</v>
      </c>
      <c r="D12" s="859">
        <f>F12+H12+J12+L12</f>
        <v>389.78999999999996</v>
      </c>
      <c r="E12" s="859">
        <f>G12+I12+K12+M12</f>
        <v>9976.8687154094805</v>
      </c>
      <c r="F12" s="859">
        <v>92.46</v>
      </c>
      <c r="G12" s="859">
        <v>2216.3487154094801</v>
      </c>
      <c r="H12" s="859">
        <v>99.85</v>
      </c>
      <c r="I12" s="859">
        <v>2561.16</v>
      </c>
      <c r="J12" s="859">
        <v>103.82</v>
      </c>
      <c r="K12" s="859">
        <v>2704.15</v>
      </c>
      <c r="L12" s="859">
        <v>93.66</v>
      </c>
      <c r="M12" s="859">
        <v>2495.21</v>
      </c>
      <c r="N12" s="859"/>
      <c r="O12" s="859"/>
      <c r="P12" s="859">
        <v>83.56</v>
      </c>
      <c r="Q12" s="859">
        <v>2015.34</v>
      </c>
      <c r="R12" s="859"/>
      <c r="S12" s="859"/>
      <c r="T12" s="859"/>
      <c r="U12" s="859"/>
      <c r="V12" s="859"/>
      <c r="W12" s="859"/>
    </row>
    <row r="13" spans="1:23" ht="12.75" customHeight="1">
      <c r="A13" s="942" t="s">
        <v>602</v>
      </c>
      <c r="B13" s="942" t="s">
        <v>601</v>
      </c>
      <c r="C13" s="942" t="s">
        <v>603</v>
      </c>
      <c r="D13" s="859">
        <f>F13+H13+J13+L13</f>
        <v>38.914000000000001</v>
      </c>
      <c r="E13" s="859">
        <f>G13+I13+K13+M13</f>
        <v>2164.4906551902386</v>
      </c>
      <c r="F13" s="859">
        <v>7.8540000000000001</v>
      </c>
      <c r="G13" s="859">
        <v>444.61065519023902</v>
      </c>
      <c r="H13" s="859">
        <v>9.48</v>
      </c>
      <c r="I13" s="859">
        <v>575.44000000000005</v>
      </c>
      <c r="J13" s="859">
        <v>10.07</v>
      </c>
      <c r="K13" s="859">
        <v>575.41</v>
      </c>
      <c r="L13" s="859">
        <v>11.51</v>
      </c>
      <c r="M13" s="859">
        <v>569.03</v>
      </c>
      <c r="N13" s="859"/>
      <c r="O13" s="859"/>
      <c r="P13" s="859">
        <v>10.94</v>
      </c>
      <c r="Q13" s="859">
        <v>504</v>
      </c>
      <c r="R13" s="859"/>
      <c r="S13" s="859"/>
      <c r="T13" s="859"/>
      <c r="U13" s="859"/>
      <c r="V13" s="859"/>
      <c r="W13" s="859"/>
    </row>
    <row r="14" spans="1:23" ht="12.75" customHeight="1">
      <c r="A14" s="941" t="s">
        <v>656</v>
      </c>
      <c r="B14" s="941" t="s">
        <v>656</v>
      </c>
      <c r="C14" s="941" t="s">
        <v>657</v>
      </c>
      <c r="D14" s="859"/>
      <c r="E14" s="859"/>
      <c r="F14" s="859"/>
      <c r="G14" s="859"/>
      <c r="H14" s="859"/>
      <c r="I14" s="859"/>
      <c r="J14" s="859"/>
      <c r="K14" s="859"/>
      <c r="L14" s="859"/>
      <c r="M14" s="859"/>
      <c r="N14" s="859"/>
      <c r="O14" s="859"/>
      <c r="P14" s="859"/>
      <c r="Q14" s="859"/>
      <c r="R14" s="859"/>
      <c r="S14" s="859"/>
      <c r="T14" s="859"/>
      <c r="U14" s="859"/>
      <c r="V14" s="859"/>
      <c r="W14" s="859"/>
    </row>
    <row r="15" spans="1:23" ht="12.75" customHeight="1">
      <c r="A15" s="942" t="s">
        <v>599</v>
      </c>
      <c r="B15" s="942" t="s">
        <v>598</v>
      </c>
      <c r="C15" s="942" t="s">
        <v>600</v>
      </c>
      <c r="D15" s="859">
        <f>F15+H15+J15+L15</f>
        <v>0</v>
      </c>
      <c r="E15" s="859">
        <f>G15+I15+K15+M15</f>
        <v>0</v>
      </c>
      <c r="F15" s="859">
        <v>0</v>
      </c>
      <c r="G15" s="859">
        <v>0</v>
      </c>
      <c r="H15" s="859">
        <v>0</v>
      </c>
      <c r="I15" s="859">
        <v>0</v>
      </c>
      <c r="J15" s="859">
        <v>0</v>
      </c>
      <c r="K15" s="859">
        <v>0</v>
      </c>
      <c r="L15" s="859">
        <v>0</v>
      </c>
      <c r="M15" s="859">
        <v>0</v>
      </c>
      <c r="N15" s="859"/>
      <c r="O15" s="859"/>
      <c r="P15" s="859">
        <v>0</v>
      </c>
      <c r="Q15" s="859">
        <v>0</v>
      </c>
      <c r="R15" s="859"/>
      <c r="S15" s="859"/>
      <c r="T15" s="859"/>
      <c r="U15" s="859"/>
      <c r="V15" s="859"/>
      <c r="W15" s="859"/>
    </row>
    <row r="16" spans="1:23" ht="12.75" customHeight="1">
      <c r="A16" s="942" t="s">
        <v>602</v>
      </c>
      <c r="B16" s="942" t="s">
        <v>601</v>
      </c>
      <c r="C16" s="942" t="s">
        <v>603</v>
      </c>
      <c r="D16" s="859">
        <f>F16+H16+J16+L16</f>
        <v>0</v>
      </c>
      <c r="E16" s="859">
        <f>G16+I16+K16+M16</f>
        <v>0</v>
      </c>
      <c r="F16" s="859">
        <v>0</v>
      </c>
      <c r="G16" s="859">
        <v>0</v>
      </c>
      <c r="H16" s="859">
        <v>0</v>
      </c>
      <c r="I16" s="859">
        <v>0</v>
      </c>
      <c r="J16" s="859">
        <v>0</v>
      </c>
      <c r="K16" s="859">
        <v>0</v>
      </c>
      <c r="L16" s="859">
        <v>0</v>
      </c>
      <c r="M16" s="859">
        <v>0</v>
      </c>
      <c r="N16" s="859"/>
      <c r="O16" s="859"/>
      <c r="P16" s="859">
        <v>0</v>
      </c>
      <c r="Q16" s="859">
        <v>0</v>
      </c>
      <c r="R16" s="859"/>
      <c r="S16" s="859"/>
      <c r="T16" s="859"/>
      <c r="U16" s="859"/>
      <c r="V16" s="859"/>
      <c r="W16" s="859"/>
    </row>
    <row r="17" spans="1:23" ht="12.75" customHeight="1">
      <c r="A17" s="941" t="s">
        <v>658</v>
      </c>
      <c r="B17" s="941" t="s">
        <v>658</v>
      </c>
      <c r="C17" s="941" t="s">
        <v>658</v>
      </c>
      <c r="D17" s="859"/>
      <c r="E17" s="859"/>
      <c r="F17" s="859"/>
      <c r="G17" s="859"/>
      <c r="H17" s="859"/>
      <c r="I17" s="859"/>
      <c r="J17" s="859"/>
      <c r="K17" s="859"/>
      <c r="L17" s="859"/>
      <c r="M17" s="859"/>
      <c r="N17" s="859"/>
      <c r="O17" s="859"/>
      <c r="P17" s="859"/>
      <c r="Q17" s="859"/>
      <c r="R17" s="859"/>
      <c r="S17" s="859"/>
      <c r="T17" s="859"/>
      <c r="U17" s="859"/>
      <c r="V17" s="859"/>
      <c r="W17" s="859"/>
    </row>
    <row r="18" spans="1:23" ht="12.75" customHeight="1">
      <c r="A18" s="942" t="s">
        <v>599</v>
      </c>
      <c r="B18" s="942" t="s">
        <v>598</v>
      </c>
      <c r="C18" s="942" t="s">
        <v>600</v>
      </c>
      <c r="D18" s="859">
        <f t="shared" ref="D18:D19" si="0">F18+H18+J18+L18</f>
        <v>524.27800000000002</v>
      </c>
      <c r="E18" s="859">
        <f t="shared" ref="E18:E19" si="1">G18+I18+K18+M18</f>
        <v>11551.79988995241</v>
      </c>
      <c r="F18" s="859">
        <v>91.947999999999993</v>
      </c>
      <c r="G18" s="859">
        <v>1791.2398899524098</v>
      </c>
      <c r="H18" s="859">
        <v>195.29</v>
      </c>
      <c r="I18" s="859">
        <v>3768.37</v>
      </c>
      <c r="J18" s="859">
        <v>137.15</v>
      </c>
      <c r="K18" s="859">
        <v>2947.43</v>
      </c>
      <c r="L18" s="859">
        <v>99.89</v>
      </c>
      <c r="M18" s="859">
        <v>3044.76</v>
      </c>
      <c r="N18" s="859"/>
      <c r="O18" s="859"/>
      <c r="P18" s="859">
        <v>57.5</v>
      </c>
      <c r="Q18" s="859">
        <v>1967.1</v>
      </c>
      <c r="R18" s="859"/>
      <c r="S18" s="859"/>
      <c r="T18" s="859"/>
      <c r="U18" s="859"/>
      <c r="V18" s="859"/>
      <c r="W18" s="859"/>
    </row>
    <row r="19" spans="1:23" ht="12.75" customHeight="1">
      <c r="A19" s="942" t="s">
        <v>602</v>
      </c>
      <c r="B19" s="942" t="s">
        <v>601</v>
      </c>
      <c r="C19" s="942" t="s">
        <v>603</v>
      </c>
      <c r="D19" s="859">
        <f t="shared" si="0"/>
        <v>32.808</v>
      </c>
      <c r="E19" s="859">
        <f t="shared" si="1"/>
        <v>1055.941401269067</v>
      </c>
      <c r="F19" s="859">
        <v>5.1079999999999997</v>
      </c>
      <c r="G19" s="859">
        <v>180.45140126906699</v>
      </c>
      <c r="H19" s="859">
        <v>6.88</v>
      </c>
      <c r="I19" s="859">
        <v>210.05</v>
      </c>
      <c r="J19" s="859">
        <v>8.0299999999999994</v>
      </c>
      <c r="K19" s="859">
        <v>270.86</v>
      </c>
      <c r="L19" s="859">
        <v>12.79</v>
      </c>
      <c r="M19" s="859">
        <v>394.58</v>
      </c>
      <c r="N19" s="859"/>
      <c r="O19" s="859"/>
      <c r="P19" s="859">
        <v>15.78</v>
      </c>
      <c r="Q19" s="859">
        <v>566.99</v>
      </c>
      <c r="R19" s="859"/>
      <c r="S19" s="859"/>
      <c r="T19" s="859"/>
      <c r="U19" s="859"/>
      <c r="V19" s="859"/>
      <c r="W19" s="859"/>
    </row>
    <row r="20" spans="1:23" ht="12.75" customHeight="1">
      <c r="A20" s="941" t="s">
        <v>659</v>
      </c>
      <c r="B20" s="941" t="s">
        <v>659</v>
      </c>
      <c r="C20" s="941" t="s">
        <v>659</v>
      </c>
      <c r="D20" s="859"/>
      <c r="E20" s="859"/>
      <c r="F20" s="859"/>
      <c r="G20" s="859"/>
      <c r="H20" s="859"/>
      <c r="I20" s="859"/>
      <c r="J20" s="859"/>
      <c r="K20" s="859"/>
      <c r="L20" s="859"/>
      <c r="M20" s="859"/>
      <c r="N20" s="859"/>
      <c r="O20" s="859"/>
      <c r="P20" s="859"/>
      <c r="Q20" s="859"/>
      <c r="R20" s="859"/>
      <c r="S20" s="859"/>
      <c r="T20" s="859"/>
      <c r="U20" s="859"/>
      <c r="V20" s="859"/>
      <c r="W20" s="859"/>
    </row>
    <row r="21" spans="1:23" ht="12.75" customHeight="1">
      <c r="A21" s="942" t="s">
        <v>599</v>
      </c>
      <c r="B21" s="942" t="s">
        <v>598</v>
      </c>
      <c r="C21" s="942" t="s">
        <v>600</v>
      </c>
      <c r="D21" s="859">
        <f t="shared" ref="D21:D22" si="2">F21+H21+J21+L21</f>
        <v>81.637</v>
      </c>
      <c r="E21" s="859">
        <f t="shared" ref="E21:E22" si="3">G21+I21+K21+M21</f>
        <v>3204.8952864363737</v>
      </c>
      <c r="F21" s="859">
        <v>19.216999999999999</v>
      </c>
      <c r="G21" s="859">
        <v>698.2652864363738</v>
      </c>
      <c r="H21" s="859">
        <v>20.010000000000002</v>
      </c>
      <c r="I21" s="859">
        <v>803.26</v>
      </c>
      <c r="J21" s="859">
        <v>20.23</v>
      </c>
      <c r="K21" s="859">
        <v>844.41</v>
      </c>
      <c r="L21" s="859">
        <v>22.18</v>
      </c>
      <c r="M21" s="859">
        <v>858.96</v>
      </c>
      <c r="N21" s="859"/>
      <c r="O21" s="859"/>
      <c r="P21" s="859">
        <v>19.55</v>
      </c>
      <c r="Q21" s="859">
        <v>729.12</v>
      </c>
      <c r="R21" s="859"/>
      <c r="S21" s="859"/>
      <c r="T21" s="859"/>
      <c r="U21" s="859"/>
      <c r="V21" s="859"/>
      <c r="W21" s="859"/>
    </row>
    <row r="22" spans="1:23" ht="12.75" customHeight="1">
      <c r="A22" s="942" t="s">
        <v>602</v>
      </c>
      <c r="B22" s="942" t="s">
        <v>601</v>
      </c>
      <c r="C22" s="942" t="s">
        <v>603</v>
      </c>
      <c r="D22" s="859">
        <f t="shared" si="2"/>
        <v>6.9139999999999997</v>
      </c>
      <c r="E22" s="859">
        <f t="shared" si="3"/>
        <v>412.584362214566</v>
      </c>
      <c r="F22" s="859">
        <v>1.694</v>
      </c>
      <c r="G22" s="859">
        <v>113.31436221456599</v>
      </c>
      <c r="H22" s="859">
        <v>1.61</v>
      </c>
      <c r="I22" s="859">
        <v>89</v>
      </c>
      <c r="J22" s="859">
        <v>1.59</v>
      </c>
      <c r="K22" s="859">
        <v>87.6</v>
      </c>
      <c r="L22" s="859">
        <v>2.02</v>
      </c>
      <c r="M22" s="859">
        <v>122.67</v>
      </c>
      <c r="N22" s="859"/>
      <c r="O22" s="859"/>
      <c r="P22" s="859">
        <v>1.62</v>
      </c>
      <c r="Q22" s="859">
        <v>96.26</v>
      </c>
      <c r="R22" s="859"/>
      <c r="S22" s="859"/>
      <c r="T22" s="859"/>
      <c r="U22" s="859"/>
      <c r="V22" s="859"/>
      <c r="W22" s="859"/>
    </row>
    <row r="23" spans="1:23" ht="12.75" customHeight="1">
      <c r="A23" s="941" t="s">
        <v>660</v>
      </c>
      <c r="B23" s="941" t="s">
        <v>660</v>
      </c>
      <c r="C23" s="941" t="s">
        <v>660</v>
      </c>
      <c r="D23" s="859"/>
      <c r="E23" s="859"/>
      <c r="F23" s="859"/>
      <c r="G23" s="859"/>
      <c r="H23" s="859"/>
      <c r="I23" s="859"/>
      <c r="J23" s="859"/>
      <c r="K23" s="859"/>
      <c r="L23" s="859"/>
      <c r="M23" s="859"/>
      <c r="N23" s="859"/>
      <c r="O23" s="859"/>
      <c r="P23" s="859"/>
      <c r="Q23" s="859"/>
      <c r="R23" s="859"/>
      <c r="S23" s="859"/>
      <c r="T23" s="859"/>
      <c r="U23" s="859"/>
      <c r="V23" s="859"/>
      <c r="W23" s="859"/>
    </row>
    <row r="24" spans="1:23" ht="12.75" customHeight="1">
      <c r="A24" s="942" t="s">
        <v>599</v>
      </c>
      <c r="B24" s="942" t="s">
        <v>598</v>
      </c>
      <c r="C24" s="942" t="s">
        <v>600</v>
      </c>
      <c r="D24" s="859">
        <f t="shared" ref="D24:D25" si="4">F24+H24+J24+L24</f>
        <v>0</v>
      </c>
      <c r="E24" s="859">
        <f t="shared" ref="E24:E25" si="5">G24+I24+K24+M24</f>
        <v>0</v>
      </c>
      <c r="F24" s="859">
        <v>0</v>
      </c>
      <c r="G24" s="859">
        <v>0</v>
      </c>
      <c r="H24" s="859">
        <v>0</v>
      </c>
      <c r="I24" s="859">
        <v>0</v>
      </c>
      <c r="J24" s="859">
        <v>0</v>
      </c>
      <c r="K24" s="859">
        <v>0</v>
      </c>
      <c r="L24" s="859">
        <v>0</v>
      </c>
      <c r="M24" s="859">
        <v>0</v>
      </c>
      <c r="N24" s="859"/>
      <c r="O24" s="859"/>
      <c r="P24" s="859">
        <v>0</v>
      </c>
      <c r="Q24" s="859">
        <v>0</v>
      </c>
      <c r="R24" s="859"/>
      <c r="S24" s="859"/>
      <c r="T24" s="859"/>
      <c r="U24" s="859"/>
      <c r="V24" s="859"/>
      <c r="W24" s="859"/>
    </row>
    <row r="25" spans="1:23" ht="12.75" customHeight="1">
      <c r="A25" s="942" t="s">
        <v>602</v>
      </c>
      <c r="B25" s="942" t="s">
        <v>601</v>
      </c>
      <c r="C25" s="942" t="s">
        <v>603</v>
      </c>
      <c r="D25" s="859">
        <f t="shared" si="4"/>
        <v>0</v>
      </c>
      <c r="E25" s="859">
        <f t="shared" si="5"/>
        <v>0</v>
      </c>
      <c r="F25" s="859">
        <v>0</v>
      </c>
      <c r="G25" s="859">
        <v>0</v>
      </c>
      <c r="H25" s="859">
        <v>0</v>
      </c>
      <c r="I25" s="859">
        <v>0</v>
      </c>
      <c r="J25" s="859">
        <v>0</v>
      </c>
      <c r="K25" s="859">
        <v>0</v>
      </c>
      <c r="L25" s="859">
        <v>0</v>
      </c>
      <c r="M25" s="859">
        <v>0</v>
      </c>
      <c r="N25" s="859"/>
      <c r="O25" s="859"/>
      <c r="P25" s="859">
        <v>0</v>
      </c>
      <c r="Q25" s="859">
        <v>0</v>
      </c>
      <c r="R25" s="859"/>
      <c r="S25" s="859"/>
      <c r="T25" s="859"/>
      <c r="U25" s="859"/>
      <c r="V25" s="859"/>
      <c r="W25" s="859"/>
    </row>
    <row r="26" spans="1:23" ht="12.75" customHeight="1">
      <c r="A26" s="941" t="s">
        <v>661</v>
      </c>
      <c r="B26" s="941" t="s">
        <v>661</v>
      </c>
      <c r="C26" s="941" t="s">
        <v>662</v>
      </c>
      <c r="D26" s="859"/>
      <c r="E26" s="859"/>
      <c r="F26" s="859"/>
      <c r="G26" s="859"/>
      <c r="H26" s="859"/>
      <c r="I26" s="859"/>
      <c r="J26" s="859"/>
      <c r="K26" s="859"/>
      <c r="L26" s="859"/>
      <c r="M26" s="859"/>
      <c r="N26" s="859"/>
      <c r="O26" s="859"/>
      <c r="P26" s="859"/>
      <c r="Q26" s="859"/>
      <c r="R26" s="859"/>
      <c r="S26" s="859"/>
      <c r="T26" s="859"/>
      <c r="U26" s="859"/>
      <c r="V26" s="859"/>
      <c r="W26" s="859"/>
    </row>
    <row r="27" spans="1:23" ht="12.75" customHeight="1">
      <c r="A27" s="942" t="s">
        <v>599</v>
      </c>
      <c r="B27" s="942" t="s">
        <v>598</v>
      </c>
      <c r="C27" s="942" t="s">
        <v>600</v>
      </c>
      <c r="D27" s="859">
        <f t="shared" ref="D27:D28" si="6">F27+H27+J27+L27</f>
        <v>23.962</v>
      </c>
      <c r="E27" s="859">
        <f t="shared" ref="E27:E28" si="7">G27+I27+K27+M27</f>
        <v>370.15211954617598</v>
      </c>
      <c r="F27" s="859">
        <v>22.111999999999998</v>
      </c>
      <c r="G27" s="859">
        <v>336.002119546176</v>
      </c>
      <c r="H27" s="859">
        <v>1.85</v>
      </c>
      <c r="I27" s="859">
        <v>34.15</v>
      </c>
      <c r="J27" s="859">
        <v>0</v>
      </c>
      <c r="K27" s="859">
        <v>0</v>
      </c>
      <c r="L27" s="859">
        <v>0</v>
      </c>
      <c r="M27" s="859">
        <v>0</v>
      </c>
      <c r="N27" s="859"/>
      <c r="O27" s="859"/>
      <c r="P27" s="859">
        <v>0</v>
      </c>
      <c r="Q27" s="859">
        <v>0</v>
      </c>
      <c r="R27" s="859"/>
      <c r="S27" s="859"/>
      <c r="T27" s="859"/>
      <c r="U27" s="859"/>
      <c r="V27" s="859"/>
      <c r="W27" s="859"/>
    </row>
    <row r="28" spans="1:23" ht="12.75" customHeight="1">
      <c r="A28" s="942" t="s">
        <v>602</v>
      </c>
      <c r="B28" s="942" t="s">
        <v>601</v>
      </c>
      <c r="C28" s="942" t="s">
        <v>603</v>
      </c>
      <c r="D28" s="859">
        <f t="shared" si="6"/>
        <v>0.48600000000000004</v>
      </c>
      <c r="E28" s="859">
        <f t="shared" si="7"/>
        <v>13.405983763566999</v>
      </c>
      <c r="F28" s="859">
        <v>0.46600000000000003</v>
      </c>
      <c r="G28" s="859">
        <v>10.905983763566999</v>
      </c>
      <c r="H28" s="859">
        <v>0.02</v>
      </c>
      <c r="I28" s="859">
        <v>2.5</v>
      </c>
      <c r="J28" s="859">
        <v>0</v>
      </c>
      <c r="K28" s="859">
        <v>0</v>
      </c>
      <c r="L28" s="859">
        <v>0</v>
      </c>
      <c r="M28" s="859">
        <v>0</v>
      </c>
      <c r="N28" s="859"/>
      <c r="O28" s="859"/>
      <c r="P28" s="859">
        <v>0</v>
      </c>
      <c r="Q28" s="859">
        <v>0</v>
      </c>
      <c r="R28" s="859"/>
      <c r="S28" s="859"/>
      <c r="T28" s="859"/>
      <c r="U28" s="859"/>
      <c r="V28" s="859"/>
      <c r="W28" s="859"/>
    </row>
    <row r="29" spans="1:23" ht="12.75" customHeight="1">
      <c r="A29" s="941" t="s">
        <v>663</v>
      </c>
      <c r="B29" s="941" t="s">
        <v>663</v>
      </c>
      <c r="C29" s="941" t="s">
        <v>663</v>
      </c>
      <c r="D29" s="859"/>
      <c r="E29" s="859"/>
      <c r="F29" s="859"/>
      <c r="G29" s="859"/>
      <c r="H29" s="859"/>
      <c r="I29" s="859"/>
      <c r="J29" s="859"/>
      <c r="K29" s="859"/>
      <c r="L29" s="859"/>
      <c r="M29" s="859"/>
      <c r="N29" s="859"/>
      <c r="O29" s="859"/>
      <c r="P29" s="859"/>
      <c r="Q29" s="859"/>
      <c r="R29" s="859"/>
      <c r="S29" s="859"/>
      <c r="T29" s="859"/>
      <c r="U29" s="859"/>
      <c r="V29" s="859"/>
      <c r="W29" s="859"/>
    </row>
    <row r="30" spans="1:23" ht="12.75" customHeight="1">
      <c r="A30" s="942" t="s">
        <v>599</v>
      </c>
      <c r="B30" s="942" t="s">
        <v>598</v>
      </c>
      <c r="C30" s="942" t="s">
        <v>600</v>
      </c>
      <c r="D30" s="859">
        <f t="shared" ref="D30:D31" si="8">F30+H30+J30+L30</f>
        <v>9.9000000000000005E-2</v>
      </c>
      <c r="E30" s="859">
        <f t="shared" ref="E30:E31" si="9">G30+I30+K30+M30</f>
        <v>8.7820554642179989</v>
      </c>
      <c r="F30" s="859">
        <v>4.8000000000000001E-2</v>
      </c>
      <c r="G30" s="859">
        <v>2.812055464218</v>
      </c>
      <c r="H30" s="859">
        <v>0.05</v>
      </c>
      <c r="I30" s="859">
        <v>5.44</v>
      </c>
      <c r="J30" s="859">
        <v>0</v>
      </c>
      <c r="K30" s="859">
        <v>0.5</v>
      </c>
      <c r="L30" s="859">
        <v>1E-3</v>
      </c>
      <c r="M30" s="859">
        <v>0.03</v>
      </c>
      <c r="N30" s="859"/>
      <c r="O30" s="859"/>
      <c r="P30" s="859">
        <v>0</v>
      </c>
      <c r="Q30" s="859">
        <v>0</v>
      </c>
      <c r="R30" s="859"/>
      <c r="S30" s="859"/>
      <c r="T30" s="859"/>
      <c r="U30" s="859"/>
      <c r="V30" s="859"/>
      <c r="W30" s="859"/>
    </row>
    <row r="31" spans="1:23" ht="12.75" customHeight="1">
      <c r="A31" s="942" t="s">
        <v>602</v>
      </c>
      <c r="B31" s="942" t="s">
        <v>601</v>
      </c>
      <c r="C31" s="942" t="s">
        <v>603</v>
      </c>
      <c r="D31" s="859">
        <f t="shared" si="8"/>
        <v>0</v>
      </c>
      <c r="E31" s="859">
        <f t="shared" si="9"/>
        <v>0</v>
      </c>
      <c r="F31" s="859">
        <v>0</v>
      </c>
      <c r="G31" s="859">
        <v>0</v>
      </c>
      <c r="H31" s="859">
        <v>0</v>
      </c>
      <c r="I31" s="859">
        <v>0</v>
      </c>
      <c r="J31" s="859">
        <v>0</v>
      </c>
      <c r="K31" s="859">
        <v>0</v>
      </c>
      <c r="L31" s="859">
        <v>0</v>
      </c>
      <c r="M31" s="859">
        <v>0</v>
      </c>
      <c r="N31" s="859"/>
      <c r="O31" s="859"/>
      <c r="P31" s="859">
        <v>0</v>
      </c>
      <c r="Q31" s="859">
        <v>0</v>
      </c>
      <c r="R31" s="859"/>
      <c r="S31" s="859"/>
      <c r="T31" s="859"/>
      <c r="U31" s="859"/>
      <c r="V31" s="859"/>
      <c r="W31" s="859"/>
    </row>
    <row r="32" spans="1:23" ht="12.75" customHeight="1">
      <c r="A32" s="941" t="s">
        <v>664</v>
      </c>
      <c r="B32" s="941" t="s">
        <v>664</v>
      </c>
      <c r="C32" s="941" t="s">
        <v>665</v>
      </c>
      <c r="D32" s="859"/>
      <c r="E32" s="859"/>
      <c r="F32" s="859"/>
      <c r="G32" s="859"/>
      <c r="H32" s="859"/>
      <c r="I32" s="859"/>
      <c r="J32" s="859"/>
      <c r="K32" s="859"/>
      <c r="L32" s="859"/>
      <c r="M32" s="859"/>
      <c r="N32" s="859"/>
      <c r="O32" s="859"/>
      <c r="P32" s="859"/>
      <c r="Q32" s="859"/>
      <c r="R32" s="859"/>
      <c r="S32" s="859"/>
      <c r="T32" s="859"/>
      <c r="U32" s="859"/>
      <c r="V32" s="859"/>
      <c r="W32" s="859"/>
    </row>
    <row r="33" spans="1:23" ht="12.75" customHeight="1">
      <c r="A33" s="942" t="s">
        <v>599</v>
      </c>
      <c r="B33" s="942" t="s">
        <v>598</v>
      </c>
      <c r="C33" s="942" t="s">
        <v>600</v>
      </c>
      <c r="D33" s="859">
        <f t="shared" ref="D33:D34" si="10">F33+H33+J33+L33</f>
        <v>942.53699999999992</v>
      </c>
      <c r="E33" s="859">
        <f t="shared" ref="E33:E34" si="11">G33+I33+K33+M33</f>
        <v>26866.30590653318</v>
      </c>
      <c r="F33" s="859">
        <v>211.167</v>
      </c>
      <c r="G33" s="859">
        <v>6232.2659065331791</v>
      </c>
      <c r="H33" s="859">
        <v>225.56</v>
      </c>
      <c r="I33" s="859">
        <v>6949.65</v>
      </c>
      <c r="J33" s="859">
        <v>250.27</v>
      </c>
      <c r="K33" s="859">
        <v>7340.19</v>
      </c>
      <c r="L33" s="859">
        <v>255.54</v>
      </c>
      <c r="M33" s="859">
        <v>6344.2</v>
      </c>
      <c r="N33" s="859"/>
      <c r="O33" s="859"/>
      <c r="P33" s="859">
        <v>167.2</v>
      </c>
      <c r="Q33" s="859">
        <v>6351.79</v>
      </c>
      <c r="R33" s="859"/>
      <c r="S33" s="859"/>
      <c r="T33" s="859"/>
      <c r="U33" s="859"/>
      <c r="V33" s="859"/>
      <c r="W33" s="859"/>
    </row>
    <row r="34" spans="1:23" ht="12.75" customHeight="1">
      <c r="A34" s="942" t="s">
        <v>602</v>
      </c>
      <c r="B34" s="942" t="s">
        <v>601</v>
      </c>
      <c r="C34" s="942" t="s">
        <v>603</v>
      </c>
      <c r="D34" s="859">
        <f t="shared" si="10"/>
        <v>21.655999999999999</v>
      </c>
      <c r="E34" s="859">
        <f t="shared" si="11"/>
        <v>2873.0114756662078</v>
      </c>
      <c r="F34" s="859">
        <v>5.3559999999999999</v>
      </c>
      <c r="G34" s="859">
        <v>795.41147566620793</v>
      </c>
      <c r="H34" s="859">
        <v>5.0199999999999996</v>
      </c>
      <c r="I34" s="859">
        <v>682.35</v>
      </c>
      <c r="J34" s="859">
        <v>5.17</v>
      </c>
      <c r="K34" s="859">
        <v>650.21</v>
      </c>
      <c r="L34" s="859">
        <v>6.11</v>
      </c>
      <c r="M34" s="859">
        <v>745.04</v>
      </c>
      <c r="N34" s="859"/>
      <c r="O34" s="859"/>
      <c r="P34" s="859">
        <v>4.99</v>
      </c>
      <c r="Q34" s="859">
        <v>574.37</v>
      </c>
      <c r="R34" s="859"/>
      <c r="S34" s="859"/>
      <c r="T34" s="859"/>
      <c r="U34" s="859"/>
      <c r="V34" s="859"/>
      <c r="W34" s="859"/>
    </row>
    <row r="35" spans="1:23" ht="12.75" customHeight="1">
      <c r="A35" s="941" t="s">
        <v>666</v>
      </c>
      <c r="B35" s="941" t="s">
        <v>666</v>
      </c>
      <c r="C35" s="941" t="s">
        <v>666</v>
      </c>
      <c r="D35" s="859"/>
      <c r="E35" s="859"/>
      <c r="F35" s="859"/>
      <c r="G35" s="859"/>
      <c r="H35" s="859"/>
      <c r="I35" s="859"/>
      <c r="J35" s="859"/>
      <c r="K35" s="859"/>
      <c r="L35" s="859"/>
      <c r="M35" s="859"/>
      <c r="N35" s="859"/>
      <c r="O35" s="859"/>
      <c r="P35" s="859"/>
      <c r="Q35" s="859"/>
      <c r="R35" s="859"/>
      <c r="S35" s="859"/>
      <c r="T35" s="859"/>
      <c r="U35" s="859"/>
      <c r="V35" s="859"/>
      <c r="W35" s="859"/>
    </row>
    <row r="36" spans="1:23" ht="12.75" customHeight="1">
      <c r="A36" s="942" t="s">
        <v>599</v>
      </c>
      <c r="B36" s="942" t="s">
        <v>598</v>
      </c>
      <c r="C36" s="942" t="s">
        <v>600</v>
      </c>
      <c r="D36" s="859">
        <f t="shared" ref="D36:D37" si="12">F36+H36+J36+L36</f>
        <v>0</v>
      </c>
      <c r="E36" s="859">
        <f t="shared" ref="E36:E37" si="13">G36+I36+K36+M36</f>
        <v>0</v>
      </c>
      <c r="F36" s="859">
        <v>0</v>
      </c>
      <c r="G36" s="859">
        <v>0</v>
      </c>
      <c r="H36" s="859">
        <v>0</v>
      </c>
      <c r="I36" s="859">
        <v>0</v>
      </c>
      <c r="J36" s="859">
        <v>0</v>
      </c>
      <c r="K36" s="859">
        <v>0</v>
      </c>
      <c r="L36" s="859">
        <v>0</v>
      </c>
      <c r="M36" s="859">
        <v>0</v>
      </c>
      <c r="N36" s="859"/>
      <c r="O36" s="859"/>
      <c r="P36" s="859">
        <v>0</v>
      </c>
      <c r="Q36" s="859">
        <v>0</v>
      </c>
      <c r="R36" s="859"/>
      <c r="S36" s="859"/>
      <c r="T36" s="859"/>
      <c r="U36" s="859"/>
      <c r="V36" s="859"/>
      <c r="W36" s="859"/>
    </row>
    <row r="37" spans="1:23" ht="12.75" customHeight="1">
      <c r="A37" s="942" t="s">
        <v>602</v>
      </c>
      <c r="B37" s="942" t="s">
        <v>601</v>
      </c>
      <c r="C37" s="942" t="s">
        <v>603</v>
      </c>
      <c r="D37" s="859">
        <f t="shared" si="12"/>
        <v>0</v>
      </c>
      <c r="E37" s="859">
        <f t="shared" si="13"/>
        <v>0</v>
      </c>
      <c r="F37" s="859">
        <v>0</v>
      </c>
      <c r="G37" s="859">
        <v>0</v>
      </c>
      <c r="H37" s="859">
        <v>0</v>
      </c>
      <c r="I37" s="859">
        <v>0</v>
      </c>
      <c r="J37" s="859">
        <v>0</v>
      </c>
      <c r="K37" s="859">
        <v>0</v>
      </c>
      <c r="L37" s="859">
        <v>0</v>
      </c>
      <c r="M37" s="859">
        <v>0</v>
      </c>
      <c r="N37" s="859"/>
      <c r="O37" s="859"/>
      <c r="P37" s="859">
        <v>0</v>
      </c>
      <c r="Q37" s="859">
        <v>0</v>
      </c>
      <c r="R37" s="859"/>
      <c r="S37" s="859"/>
      <c r="T37" s="859"/>
      <c r="U37" s="859"/>
      <c r="V37" s="859"/>
      <c r="W37" s="859"/>
    </row>
    <row r="38" spans="1:23" ht="12.75" customHeight="1">
      <c r="A38" s="941" t="s">
        <v>667</v>
      </c>
      <c r="B38" s="941" t="s">
        <v>667</v>
      </c>
      <c r="C38" s="941" t="s">
        <v>668</v>
      </c>
      <c r="D38" s="859"/>
      <c r="E38" s="859"/>
      <c r="F38" s="859"/>
      <c r="G38" s="859"/>
      <c r="H38" s="859"/>
      <c r="I38" s="859"/>
      <c r="J38" s="859"/>
      <c r="K38" s="859"/>
      <c r="L38" s="859"/>
      <c r="M38" s="859"/>
      <c r="N38" s="859"/>
      <c r="O38" s="859"/>
      <c r="P38" s="859"/>
      <c r="Q38" s="859"/>
      <c r="R38" s="859"/>
      <c r="S38" s="859"/>
      <c r="T38" s="859"/>
      <c r="U38" s="859"/>
      <c r="V38" s="859"/>
      <c r="W38" s="859"/>
    </row>
    <row r="39" spans="1:23" ht="12.75" customHeight="1">
      <c r="A39" s="942" t="s">
        <v>599</v>
      </c>
      <c r="B39" s="942" t="s">
        <v>598</v>
      </c>
      <c r="C39" s="942" t="s">
        <v>600</v>
      </c>
      <c r="D39" s="859">
        <f t="shared" ref="D39:D40" si="14">F39+H39+J39+L39</f>
        <v>0</v>
      </c>
      <c r="E39" s="859">
        <f t="shared" ref="E39:E40" si="15">G39+I39+K39+M39</f>
        <v>0</v>
      </c>
      <c r="F39" s="859">
        <v>0</v>
      </c>
      <c r="G39" s="859">
        <v>0</v>
      </c>
      <c r="H39" s="859">
        <v>0</v>
      </c>
      <c r="I39" s="859">
        <v>0</v>
      </c>
      <c r="J39" s="859">
        <v>0</v>
      </c>
      <c r="K39" s="859">
        <v>0</v>
      </c>
      <c r="L39" s="859">
        <v>0</v>
      </c>
      <c r="M39" s="859">
        <v>0</v>
      </c>
      <c r="N39" s="859"/>
      <c r="O39" s="859"/>
      <c r="P39" s="859">
        <v>0</v>
      </c>
      <c r="Q39" s="859">
        <v>0</v>
      </c>
      <c r="R39" s="859"/>
      <c r="S39" s="859"/>
      <c r="T39" s="859"/>
      <c r="U39" s="859"/>
      <c r="V39" s="859"/>
      <c r="W39" s="859"/>
    </row>
    <row r="40" spans="1:23" ht="12.75" customHeight="1">
      <c r="A40" s="942" t="s">
        <v>602</v>
      </c>
      <c r="B40" s="942" t="s">
        <v>601</v>
      </c>
      <c r="C40" s="942" t="s">
        <v>603</v>
      </c>
      <c r="D40" s="859">
        <f t="shared" si="14"/>
        <v>0</v>
      </c>
      <c r="E40" s="859">
        <f t="shared" si="15"/>
        <v>0</v>
      </c>
      <c r="F40" s="859">
        <v>0</v>
      </c>
      <c r="G40" s="859">
        <v>0</v>
      </c>
      <c r="H40" s="859">
        <v>0</v>
      </c>
      <c r="I40" s="859">
        <v>0</v>
      </c>
      <c r="J40" s="859">
        <v>0</v>
      </c>
      <c r="K40" s="859">
        <v>0</v>
      </c>
      <c r="L40" s="859">
        <v>0</v>
      </c>
      <c r="M40" s="859">
        <v>0</v>
      </c>
      <c r="N40" s="859"/>
      <c r="O40" s="859"/>
      <c r="P40" s="859">
        <v>0</v>
      </c>
      <c r="Q40" s="859">
        <v>0</v>
      </c>
      <c r="R40" s="859"/>
      <c r="S40" s="859"/>
      <c r="T40" s="859"/>
      <c r="U40" s="859"/>
      <c r="V40" s="859"/>
      <c r="W40" s="859"/>
    </row>
    <row r="41" spans="1:23" ht="12.75" customHeight="1">
      <c r="A41" s="941" t="s">
        <v>669</v>
      </c>
      <c r="B41" s="941" t="s">
        <v>669</v>
      </c>
      <c r="C41" s="941" t="s">
        <v>669</v>
      </c>
      <c r="D41" s="859"/>
      <c r="E41" s="859"/>
      <c r="F41" s="859"/>
      <c r="G41" s="859"/>
      <c r="H41" s="859"/>
      <c r="I41" s="859"/>
      <c r="J41" s="859"/>
      <c r="K41" s="859"/>
      <c r="L41" s="859"/>
      <c r="M41" s="859"/>
      <c r="N41" s="859"/>
      <c r="O41" s="859"/>
      <c r="P41" s="859"/>
      <c r="Q41" s="859"/>
      <c r="R41" s="859"/>
      <c r="S41" s="859"/>
      <c r="T41" s="859"/>
      <c r="U41" s="859"/>
      <c r="V41" s="859"/>
      <c r="W41" s="859"/>
    </row>
    <row r="42" spans="1:23" ht="12.75" customHeight="1">
      <c r="A42" s="942" t="s">
        <v>599</v>
      </c>
      <c r="B42" s="942" t="s">
        <v>598</v>
      </c>
      <c r="C42" s="942" t="s">
        <v>600</v>
      </c>
      <c r="D42" s="859">
        <f t="shared" ref="D42:D43" si="16">F42+H42+J42+L42</f>
        <v>0</v>
      </c>
      <c r="E42" s="859">
        <f t="shared" ref="E42:E43" si="17">G42+I42+K42+M42</f>
        <v>0</v>
      </c>
      <c r="F42" s="859">
        <v>0</v>
      </c>
      <c r="G42" s="859">
        <v>0</v>
      </c>
      <c r="H42" s="859">
        <v>0</v>
      </c>
      <c r="I42" s="859">
        <v>0</v>
      </c>
      <c r="J42" s="859">
        <v>0</v>
      </c>
      <c r="K42" s="859">
        <v>0</v>
      </c>
      <c r="L42" s="859">
        <v>0</v>
      </c>
      <c r="M42" s="859">
        <v>0</v>
      </c>
      <c r="N42" s="859"/>
      <c r="O42" s="859"/>
      <c r="P42" s="859">
        <v>0</v>
      </c>
      <c r="Q42" s="859">
        <v>0</v>
      </c>
      <c r="R42" s="859"/>
      <c r="S42" s="859"/>
      <c r="T42" s="859"/>
      <c r="U42" s="859"/>
      <c r="V42" s="859"/>
      <c r="W42" s="859"/>
    </row>
    <row r="43" spans="1:23" ht="12.75" customHeight="1">
      <c r="A43" s="942" t="s">
        <v>602</v>
      </c>
      <c r="B43" s="942" t="s">
        <v>601</v>
      </c>
      <c r="C43" s="942" t="s">
        <v>603</v>
      </c>
      <c r="D43" s="859">
        <f t="shared" si="16"/>
        <v>0</v>
      </c>
      <c r="E43" s="859">
        <f t="shared" si="17"/>
        <v>0</v>
      </c>
      <c r="F43" s="859">
        <v>0</v>
      </c>
      <c r="G43" s="859">
        <v>0</v>
      </c>
      <c r="H43" s="859">
        <v>0</v>
      </c>
      <c r="I43" s="859">
        <v>0</v>
      </c>
      <c r="J43" s="859">
        <v>0</v>
      </c>
      <c r="K43" s="859">
        <v>0</v>
      </c>
      <c r="L43" s="859">
        <v>0</v>
      </c>
      <c r="M43" s="859">
        <v>0</v>
      </c>
      <c r="N43" s="859"/>
      <c r="O43" s="859"/>
      <c r="P43" s="859">
        <v>0</v>
      </c>
      <c r="Q43" s="859">
        <v>0</v>
      </c>
      <c r="R43" s="859"/>
      <c r="S43" s="859"/>
      <c r="T43" s="859"/>
      <c r="U43" s="859"/>
      <c r="V43" s="859"/>
      <c r="W43" s="859"/>
    </row>
    <row r="44" spans="1:23" ht="12.75" customHeight="1">
      <c r="A44" s="941" t="s">
        <v>670</v>
      </c>
      <c r="B44" s="941" t="s">
        <v>670</v>
      </c>
      <c r="C44" s="941" t="s">
        <v>671</v>
      </c>
      <c r="D44" s="859"/>
      <c r="E44" s="859"/>
      <c r="F44" s="859"/>
      <c r="G44" s="859"/>
      <c r="H44" s="859"/>
      <c r="I44" s="859"/>
      <c r="J44" s="859"/>
      <c r="K44" s="859"/>
      <c r="L44" s="859"/>
      <c r="M44" s="859"/>
      <c r="N44" s="859"/>
      <c r="O44" s="859"/>
      <c r="P44" s="859"/>
      <c r="Q44" s="859"/>
      <c r="R44" s="859"/>
      <c r="S44" s="859"/>
      <c r="T44" s="859"/>
      <c r="U44" s="859"/>
      <c r="V44" s="859"/>
      <c r="W44" s="859"/>
    </row>
    <row r="45" spans="1:23" ht="12.75" customHeight="1">
      <c r="A45" s="942" t="s">
        <v>599</v>
      </c>
      <c r="B45" s="942" t="s">
        <v>598</v>
      </c>
      <c r="C45" s="942" t="s">
        <v>600</v>
      </c>
      <c r="D45" s="859">
        <f t="shared" ref="D45:D46" si="18">F45+H45+J45+L45</f>
        <v>0</v>
      </c>
      <c r="E45" s="859">
        <f t="shared" ref="E45:E46" si="19">G45+I45+K45+M45</f>
        <v>0</v>
      </c>
      <c r="F45" s="859">
        <v>0</v>
      </c>
      <c r="G45" s="859">
        <v>0</v>
      </c>
      <c r="H45" s="859">
        <v>0</v>
      </c>
      <c r="I45" s="859">
        <v>0</v>
      </c>
      <c r="J45" s="859">
        <v>0</v>
      </c>
      <c r="K45" s="859">
        <v>0</v>
      </c>
      <c r="L45" s="859">
        <v>0</v>
      </c>
      <c r="M45" s="859">
        <v>0</v>
      </c>
      <c r="N45" s="859"/>
      <c r="O45" s="859"/>
      <c r="P45" s="859">
        <v>0</v>
      </c>
      <c r="Q45" s="859">
        <v>0</v>
      </c>
      <c r="R45" s="859"/>
      <c r="S45" s="859"/>
      <c r="T45" s="859"/>
      <c r="U45" s="859"/>
      <c r="V45" s="859"/>
      <c r="W45" s="859"/>
    </row>
    <row r="46" spans="1:23" ht="12.75" customHeight="1">
      <c r="A46" s="942" t="s">
        <v>602</v>
      </c>
      <c r="B46" s="942" t="s">
        <v>601</v>
      </c>
      <c r="C46" s="942" t="s">
        <v>603</v>
      </c>
      <c r="D46" s="859">
        <f t="shared" si="18"/>
        <v>0</v>
      </c>
      <c r="E46" s="859">
        <f t="shared" si="19"/>
        <v>0</v>
      </c>
      <c r="F46" s="859">
        <v>0</v>
      </c>
      <c r="G46" s="859">
        <v>0</v>
      </c>
      <c r="H46" s="859">
        <v>0</v>
      </c>
      <c r="I46" s="859">
        <v>0</v>
      </c>
      <c r="J46" s="859">
        <v>0</v>
      </c>
      <c r="K46" s="859">
        <v>0</v>
      </c>
      <c r="L46" s="859">
        <v>0</v>
      </c>
      <c r="M46" s="859">
        <v>0</v>
      </c>
      <c r="N46" s="859"/>
      <c r="O46" s="859"/>
      <c r="P46" s="859">
        <v>0</v>
      </c>
      <c r="Q46" s="859">
        <v>0</v>
      </c>
      <c r="R46" s="859"/>
      <c r="S46" s="859"/>
      <c r="T46" s="859"/>
      <c r="U46" s="859"/>
      <c r="V46" s="859"/>
      <c r="W46" s="859"/>
    </row>
    <row r="47" spans="1:23" ht="12.75" customHeight="1">
      <c r="A47" s="941" t="s">
        <v>672</v>
      </c>
      <c r="B47" s="941" t="s">
        <v>672</v>
      </c>
      <c r="C47" s="941" t="s">
        <v>673</v>
      </c>
      <c r="D47" s="859"/>
      <c r="E47" s="859"/>
      <c r="F47" s="859"/>
      <c r="G47" s="859"/>
      <c r="H47" s="859"/>
      <c r="I47" s="859"/>
      <c r="J47" s="859"/>
      <c r="K47" s="859"/>
      <c r="L47" s="859"/>
      <c r="M47" s="859"/>
      <c r="N47" s="859"/>
      <c r="O47" s="859"/>
      <c r="P47" s="859"/>
      <c r="Q47" s="859"/>
      <c r="R47" s="859"/>
      <c r="S47" s="859"/>
      <c r="T47" s="859"/>
      <c r="U47" s="859"/>
      <c r="V47" s="859"/>
      <c r="W47" s="859"/>
    </row>
    <row r="48" spans="1:23" ht="12.75" customHeight="1">
      <c r="A48" s="942" t="s">
        <v>599</v>
      </c>
      <c r="B48" s="942" t="s">
        <v>598</v>
      </c>
      <c r="C48" s="942" t="s">
        <v>600</v>
      </c>
      <c r="D48" s="859">
        <f t="shared" ref="D48:D49" si="20">F48+H48+J48+L48</f>
        <v>0</v>
      </c>
      <c r="E48" s="859">
        <f t="shared" ref="E48:E49" si="21">G48+I48+K48+M48</f>
        <v>0</v>
      </c>
      <c r="F48" s="859">
        <v>0</v>
      </c>
      <c r="G48" s="859">
        <v>0</v>
      </c>
      <c r="H48" s="859">
        <v>0</v>
      </c>
      <c r="I48" s="859">
        <v>0</v>
      </c>
      <c r="J48" s="859">
        <v>0</v>
      </c>
      <c r="K48" s="859">
        <v>0</v>
      </c>
      <c r="L48" s="859">
        <v>0</v>
      </c>
      <c r="M48" s="859">
        <v>0</v>
      </c>
      <c r="N48" s="859"/>
      <c r="O48" s="859"/>
      <c r="P48" s="859">
        <v>0</v>
      </c>
      <c r="Q48" s="859">
        <v>0</v>
      </c>
      <c r="R48" s="859"/>
      <c r="S48" s="859"/>
      <c r="T48" s="859"/>
      <c r="U48" s="859"/>
      <c r="V48" s="859"/>
      <c r="W48" s="859"/>
    </row>
    <row r="49" spans="1:23" ht="12.75" customHeight="1">
      <c r="A49" s="942" t="s">
        <v>602</v>
      </c>
      <c r="B49" s="942" t="s">
        <v>601</v>
      </c>
      <c r="C49" s="942" t="s">
        <v>603</v>
      </c>
      <c r="D49" s="859">
        <f t="shared" si="20"/>
        <v>0</v>
      </c>
      <c r="E49" s="859">
        <f t="shared" si="21"/>
        <v>0</v>
      </c>
      <c r="F49" s="859">
        <v>0</v>
      </c>
      <c r="G49" s="859">
        <v>0</v>
      </c>
      <c r="H49" s="859">
        <v>0</v>
      </c>
      <c r="I49" s="859">
        <v>0</v>
      </c>
      <c r="J49" s="859">
        <v>0</v>
      </c>
      <c r="K49" s="859">
        <v>0</v>
      </c>
      <c r="L49" s="859">
        <v>0</v>
      </c>
      <c r="M49" s="859">
        <v>0</v>
      </c>
      <c r="N49" s="859"/>
      <c r="O49" s="859"/>
      <c r="P49" s="859">
        <v>0</v>
      </c>
      <c r="Q49" s="859">
        <v>0</v>
      </c>
      <c r="R49" s="859"/>
      <c r="S49" s="859"/>
      <c r="T49" s="859"/>
      <c r="U49" s="859"/>
      <c r="V49" s="859"/>
      <c r="W49" s="859"/>
    </row>
    <row r="50" spans="1:23" ht="12.75" customHeight="1">
      <c r="A50" s="941" t="s">
        <v>674</v>
      </c>
      <c r="B50" s="941" t="s">
        <v>674</v>
      </c>
      <c r="C50" s="941" t="s">
        <v>675</v>
      </c>
      <c r="D50" s="859"/>
      <c r="E50" s="859"/>
      <c r="F50" s="859"/>
      <c r="G50" s="859"/>
      <c r="H50" s="859"/>
      <c r="I50" s="859"/>
      <c r="J50" s="859"/>
      <c r="K50" s="859"/>
      <c r="L50" s="859"/>
      <c r="M50" s="859"/>
      <c r="N50" s="859"/>
      <c r="O50" s="859"/>
      <c r="P50" s="859"/>
      <c r="Q50" s="859"/>
      <c r="R50" s="859"/>
      <c r="S50" s="859"/>
      <c r="T50" s="859"/>
      <c r="U50" s="859"/>
      <c r="V50" s="859"/>
      <c r="W50" s="859"/>
    </row>
    <row r="51" spans="1:23" ht="12.75" customHeight="1">
      <c r="A51" s="942" t="s">
        <v>599</v>
      </c>
      <c r="B51" s="942" t="s">
        <v>598</v>
      </c>
      <c r="C51" s="942" t="s">
        <v>600</v>
      </c>
      <c r="D51" s="859">
        <f t="shared" ref="D51:D52" si="22">F51+H51+J51+L51</f>
        <v>0</v>
      </c>
      <c r="E51" s="859">
        <f t="shared" ref="E51:E52" si="23">G51+I51+K51+M51</f>
        <v>0</v>
      </c>
      <c r="F51" s="859">
        <v>0</v>
      </c>
      <c r="G51" s="859">
        <v>0</v>
      </c>
      <c r="H51" s="859">
        <v>0</v>
      </c>
      <c r="I51" s="859">
        <v>0</v>
      </c>
      <c r="J51" s="859">
        <v>0</v>
      </c>
      <c r="K51" s="859">
        <v>0</v>
      </c>
      <c r="L51" s="859">
        <v>0</v>
      </c>
      <c r="M51" s="859">
        <v>0</v>
      </c>
      <c r="N51" s="859"/>
      <c r="O51" s="859"/>
      <c r="P51" s="859">
        <v>0</v>
      </c>
      <c r="Q51" s="859">
        <v>0</v>
      </c>
      <c r="R51" s="859"/>
      <c r="S51" s="859"/>
      <c r="T51" s="859"/>
      <c r="U51" s="859"/>
      <c r="V51" s="859"/>
      <c r="W51" s="859"/>
    </row>
    <row r="52" spans="1:23" ht="12.75" customHeight="1">
      <c r="A52" s="942" t="s">
        <v>602</v>
      </c>
      <c r="B52" s="942" t="s">
        <v>601</v>
      </c>
      <c r="C52" s="942" t="s">
        <v>603</v>
      </c>
      <c r="D52" s="859">
        <f t="shared" si="22"/>
        <v>0</v>
      </c>
      <c r="E52" s="859">
        <f t="shared" si="23"/>
        <v>0</v>
      </c>
      <c r="F52" s="859">
        <v>0</v>
      </c>
      <c r="G52" s="859">
        <v>0</v>
      </c>
      <c r="H52" s="859">
        <v>0</v>
      </c>
      <c r="I52" s="859">
        <v>0</v>
      </c>
      <c r="J52" s="859">
        <v>0</v>
      </c>
      <c r="K52" s="859">
        <v>0</v>
      </c>
      <c r="L52" s="859">
        <v>0</v>
      </c>
      <c r="M52" s="859">
        <v>0</v>
      </c>
      <c r="N52" s="859"/>
      <c r="O52" s="859"/>
      <c r="P52" s="859">
        <v>0</v>
      </c>
      <c r="Q52" s="859">
        <v>0</v>
      </c>
      <c r="R52" s="859"/>
      <c r="S52" s="859"/>
      <c r="T52" s="859"/>
      <c r="U52" s="859"/>
      <c r="V52" s="859"/>
      <c r="W52" s="859"/>
    </row>
    <row r="53" spans="1:23" ht="12.75" customHeight="1">
      <c r="A53" s="941" t="s">
        <v>676</v>
      </c>
      <c r="B53" s="941" t="s">
        <v>676</v>
      </c>
      <c r="C53" s="941" t="s">
        <v>677</v>
      </c>
      <c r="D53" s="859"/>
      <c r="E53" s="859"/>
      <c r="F53" s="859"/>
      <c r="G53" s="859"/>
      <c r="H53" s="859"/>
      <c r="I53" s="859"/>
      <c r="J53" s="859"/>
      <c r="K53" s="859"/>
      <c r="L53" s="859"/>
      <c r="M53" s="859"/>
      <c r="N53" s="859"/>
      <c r="O53" s="859"/>
      <c r="P53" s="859"/>
      <c r="Q53" s="859"/>
      <c r="R53" s="859"/>
      <c r="S53" s="859"/>
      <c r="T53" s="859"/>
      <c r="U53" s="859"/>
      <c r="V53" s="859"/>
      <c r="W53" s="859"/>
    </row>
    <row r="54" spans="1:23" ht="12.75" customHeight="1">
      <c r="A54" s="942" t="s">
        <v>599</v>
      </c>
      <c r="B54" s="942" t="s">
        <v>598</v>
      </c>
      <c r="C54" s="942" t="s">
        <v>600</v>
      </c>
      <c r="D54" s="859">
        <f t="shared" ref="D54:D55" si="24">F54+H54+J54+L54</f>
        <v>1.7969999999999999</v>
      </c>
      <c r="E54" s="859">
        <f t="shared" ref="E54:E55" si="25">G54+I54+K54+M54</f>
        <v>44.270770191400004</v>
      </c>
      <c r="F54" s="859">
        <v>0.44700000000000001</v>
      </c>
      <c r="G54" s="859">
        <v>9.5007701914000009</v>
      </c>
      <c r="H54" s="859">
        <v>0.62</v>
      </c>
      <c r="I54" s="859">
        <v>11.83</v>
      </c>
      <c r="J54" s="859">
        <v>0.44</v>
      </c>
      <c r="K54" s="859">
        <v>16.55</v>
      </c>
      <c r="L54" s="859">
        <v>0.28999999999999998</v>
      </c>
      <c r="M54" s="859">
        <v>6.39</v>
      </c>
      <c r="N54" s="859"/>
      <c r="O54" s="859"/>
      <c r="P54" s="859">
        <v>0.3</v>
      </c>
      <c r="Q54" s="859">
        <v>8.67</v>
      </c>
      <c r="R54" s="859"/>
      <c r="S54" s="859"/>
      <c r="T54" s="859"/>
      <c r="U54" s="859"/>
      <c r="V54" s="859"/>
      <c r="W54" s="859"/>
    </row>
    <row r="55" spans="1:23" ht="12.75" customHeight="1">
      <c r="A55" s="942" t="s">
        <v>602</v>
      </c>
      <c r="B55" s="942" t="s">
        <v>601</v>
      </c>
      <c r="C55" s="942" t="s">
        <v>603</v>
      </c>
      <c r="D55" s="859">
        <f t="shared" si="24"/>
        <v>1.6E-2</v>
      </c>
      <c r="E55" s="859">
        <f t="shared" si="25"/>
        <v>0.27976624</v>
      </c>
      <c r="F55" s="859">
        <v>3.0000000000000001E-3</v>
      </c>
      <c r="G55" s="859">
        <v>8.9766239999999997E-2</v>
      </c>
      <c r="H55" s="859">
        <v>0.01</v>
      </c>
      <c r="I55" s="859">
        <v>0.09</v>
      </c>
      <c r="J55" s="859">
        <v>0</v>
      </c>
      <c r="K55" s="859">
        <v>0.08</v>
      </c>
      <c r="L55" s="859">
        <v>3.0000000000000001E-3</v>
      </c>
      <c r="M55" s="859">
        <v>0.02</v>
      </c>
      <c r="N55" s="859"/>
      <c r="O55" s="859"/>
      <c r="P55" s="859">
        <v>0</v>
      </c>
      <c r="Q55" s="859">
        <v>0.05</v>
      </c>
      <c r="R55" s="859"/>
      <c r="S55" s="859"/>
      <c r="T55" s="859"/>
      <c r="U55" s="859"/>
      <c r="V55" s="859"/>
      <c r="W55" s="859"/>
    </row>
    <row r="56" spans="1:23" ht="12.75" customHeight="1">
      <c r="A56" s="941" t="s">
        <v>678</v>
      </c>
      <c r="B56" s="941" t="s">
        <v>678</v>
      </c>
      <c r="C56" s="941" t="s">
        <v>678</v>
      </c>
      <c r="D56" s="859"/>
      <c r="E56" s="859"/>
      <c r="F56" s="859"/>
      <c r="G56" s="859"/>
      <c r="H56" s="859"/>
      <c r="I56" s="859"/>
      <c r="J56" s="859"/>
      <c r="K56" s="859"/>
      <c r="L56" s="859"/>
      <c r="M56" s="859"/>
      <c r="N56" s="859"/>
      <c r="O56" s="859"/>
      <c r="P56" s="859"/>
      <c r="Q56" s="859"/>
      <c r="R56" s="859"/>
      <c r="S56" s="859"/>
      <c r="T56" s="859"/>
      <c r="U56" s="859"/>
      <c r="V56" s="859"/>
      <c r="W56" s="859"/>
    </row>
    <row r="57" spans="1:23" ht="12.75" customHeight="1">
      <c r="A57" s="942" t="s">
        <v>599</v>
      </c>
      <c r="B57" s="942" t="s">
        <v>598</v>
      </c>
      <c r="C57" s="942" t="s">
        <v>600</v>
      </c>
      <c r="D57" s="859">
        <f t="shared" ref="D57:D58" si="26">F57+H57+J57+L57</f>
        <v>5.5890000000000004</v>
      </c>
      <c r="E57" s="859">
        <f t="shared" ref="E57:E58" si="27">G57+I57+K57+M57</f>
        <v>84.921211205899994</v>
      </c>
      <c r="F57" s="859">
        <v>1.9690000000000001</v>
      </c>
      <c r="G57" s="859">
        <v>30.971211205899998</v>
      </c>
      <c r="H57" s="859">
        <v>1.97</v>
      </c>
      <c r="I57" s="859">
        <v>27.74</v>
      </c>
      <c r="J57" s="859">
        <v>0.92</v>
      </c>
      <c r="K57" s="859">
        <v>14.66</v>
      </c>
      <c r="L57" s="859">
        <v>0.73</v>
      </c>
      <c r="M57" s="859">
        <v>11.55</v>
      </c>
      <c r="N57" s="859"/>
      <c r="O57" s="859"/>
      <c r="P57" s="859">
        <v>0.69</v>
      </c>
      <c r="Q57" s="859">
        <v>10.89</v>
      </c>
      <c r="R57" s="859"/>
      <c r="S57" s="859"/>
      <c r="T57" s="859"/>
      <c r="U57" s="859"/>
      <c r="V57" s="859"/>
      <c r="W57" s="859"/>
    </row>
    <row r="58" spans="1:23" ht="12.75" customHeight="1">
      <c r="A58" s="942" t="s">
        <v>602</v>
      </c>
      <c r="B58" s="942" t="s">
        <v>601</v>
      </c>
      <c r="C58" s="942" t="s">
        <v>603</v>
      </c>
      <c r="D58" s="859">
        <f t="shared" si="26"/>
        <v>2.0369999999999999</v>
      </c>
      <c r="E58" s="859">
        <f t="shared" si="27"/>
        <v>47.405153306299994</v>
      </c>
      <c r="F58" s="859">
        <v>0.64700000000000002</v>
      </c>
      <c r="G58" s="859">
        <v>16.495153306299997</v>
      </c>
      <c r="H58" s="859">
        <v>0.62</v>
      </c>
      <c r="I58" s="859">
        <v>12.67</v>
      </c>
      <c r="J58" s="859">
        <v>0.42</v>
      </c>
      <c r="K58" s="859">
        <v>10.01</v>
      </c>
      <c r="L58" s="859">
        <v>0.35</v>
      </c>
      <c r="M58" s="859">
        <v>8.23</v>
      </c>
      <c r="N58" s="859"/>
      <c r="O58" s="859"/>
      <c r="P58" s="859">
        <v>0.24</v>
      </c>
      <c r="Q58" s="859">
        <v>4.67</v>
      </c>
      <c r="R58" s="859"/>
      <c r="S58" s="859"/>
      <c r="T58" s="859"/>
      <c r="U58" s="859"/>
      <c r="V58" s="859"/>
      <c r="W58" s="859"/>
    </row>
    <row r="59" spans="1:23" ht="12.75" customHeight="1">
      <c r="A59" s="941" t="s">
        <v>679</v>
      </c>
      <c r="B59" s="941" t="s">
        <v>679</v>
      </c>
      <c r="C59" s="941" t="s">
        <v>679</v>
      </c>
      <c r="D59" s="859"/>
      <c r="E59" s="859"/>
      <c r="F59" s="859"/>
      <c r="G59" s="859"/>
      <c r="H59" s="859"/>
      <c r="I59" s="859"/>
      <c r="J59" s="859"/>
      <c r="K59" s="859"/>
      <c r="L59" s="859"/>
      <c r="M59" s="859"/>
      <c r="N59" s="859"/>
      <c r="O59" s="859"/>
      <c r="P59" s="859"/>
      <c r="Q59" s="859"/>
      <c r="R59" s="859"/>
      <c r="S59" s="859"/>
      <c r="T59" s="859"/>
      <c r="U59" s="859"/>
      <c r="V59" s="859"/>
      <c r="W59" s="859"/>
    </row>
    <row r="60" spans="1:23" ht="12.75" customHeight="1">
      <c r="A60" s="942" t="s">
        <v>599</v>
      </c>
      <c r="B60" s="942" t="s">
        <v>598</v>
      </c>
      <c r="C60" s="942" t="s">
        <v>600</v>
      </c>
      <c r="D60" s="859">
        <f t="shared" ref="D60:D61" si="28">F60+H60+J60+L60</f>
        <v>0</v>
      </c>
      <c r="E60" s="859">
        <f t="shared" ref="E60:E61" si="29">G60+I60+K60+M60</f>
        <v>0</v>
      </c>
      <c r="F60" s="859">
        <v>0</v>
      </c>
      <c r="G60" s="859">
        <v>0</v>
      </c>
      <c r="H60" s="859">
        <v>0</v>
      </c>
      <c r="I60" s="859">
        <v>0</v>
      </c>
      <c r="J60" s="859">
        <v>0</v>
      </c>
      <c r="K60" s="859">
        <v>0</v>
      </c>
      <c r="L60" s="859">
        <v>0</v>
      </c>
      <c r="M60" s="859">
        <v>0</v>
      </c>
      <c r="N60" s="859"/>
      <c r="O60" s="859"/>
      <c r="P60" s="859">
        <v>0</v>
      </c>
      <c r="Q60" s="859">
        <v>0</v>
      </c>
      <c r="R60" s="859"/>
      <c r="S60" s="859"/>
      <c r="T60" s="859"/>
      <c r="U60" s="859"/>
      <c r="V60" s="859"/>
      <c r="W60" s="859"/>
    </row>
    <row r="61" spans="1:23" ht="12.75" customHeight="1">
      <c r="A61" s="942" t="s">
        <v>602</v>
      </c>
      <c r="B61" s="942" t="s">
        <v>601</v>
      </c>
      <c r="C61" s="942" t="s">
        <v>603</v>
      </c>
      <c r="D61" s="859">
        <f t="shared" si="28"/>
        <v>0</v>
      </c>
      <c r="E61" s="859">
        <f t="shared" si="29"/>
        <v>0</v>
      </c>
      <c r="F61" s="859">
        <v>0</v>
      </c>
      <c r="G61" s="859">
        <v>0</v>
      </c>
      <c r="H61" s="859">
        <v>0</v>
      </c>
      <c r="I61" s="859">
        <v>0</v>
      </c>
      <c r="J61" s="859">
        <v>0</v>
      </c>
      <c r="K61" s="859">
        <v>0</v>
      </c>
      <c r="L61" s="859">
        <v>0</v>
      </c>
      <c r="M61" s="859">
        <v>0</v>
      </c>
      <c r="N61" s="859"/>
      <c r="O61" s="859"/>
      <c r="P61" s="859">
        <v>0</v>
      </c>
      <c r="Q61" s="859">
        <v>0</v>
      </c>
      <c r="R61" s="859"/>
      <c r="S61" s="859"/>
      <c r="T61" s="859"/>
      <c r="U61" s="859"/>
      <c r="V61" s="859"/>
      <c r="W61" s="859"/>
    </row>
    <row r="62" spans="1:23" ht="12.75" customHeight="1">
      <c r="A62" s="941" t="s">
        <v>680</v>
      </c>
      <c r="B62" s="941" t="s">
        <v>680</v>
      </c>
      <c r="C62" s="941" t="s">
        <v>681</v>
      </c>
      <c r="D62" s="859"/>
      <c r="E62" s="859"/>
      <c r="F62" s="859"/>
      <c r="G62" s="859"/>
      <c r="H62" s="859"/>
      <c r="I62" s="859"/>
      <c r="J62" s="859"/>
      <c r="K62" s="859"/>
      <c r="L62" s="859"/>
      <c r="M62" s="859"/>
      <c r="N62" s="859"/>
      <c r="O62" s="859"/>
      <c r="P62" s="859"/>
      <c r="Q62" s="859"/>
      <c r="R62" s="859"/>
      <c r="S62" s="859"/>
      <c r="T62" s="859"/>
      <c r="U62" s="859"/>
      <c r="V62" s="859"/>
      <c r="W62" s="859"/>
    </row>
    <row r="63" spans="1:23" ht="12.75" customHeight="1">
      <c r="A63" s="942" t="s">
        <v>599</v>
      </c>
      <c r="B63" s="942" t="s">
        <v>598</v>
      </c>
      <c r="C63" s="942" t="s">
        <v>600</v>
      </c>
      <c r="D63" s="859">
        <f t="shared" ref="D63:D64" si="30">F63+H63+J63+L63</f>
        <v>6568.8489999999993</v>
      </c>
      <c r="E63" s="859">
        <f t="shared" ref="E63:E64" si="31">G63+I63+K63+M63</f>
        <v>139820.37769487209</v>
      </c>
      <c r="F63" s="859">
        <v>1343.8789999999999</v>
      </c>
      <c r="G63" s="859">
        <v>25207.487694872096</v>
      </c>
      <c r="H63" s="859">
        <v>1620.61</v>
      </c>
      <c r="I63" s="859">
        <v>37420.480000000003</v>
      </c>
      <c r="J63" s="859">
        <v>1725.61</v>
      </c>
      <c r="K63" s="859">
        <v>40287.17</v>
      </c>
      <c r="L63" s="859">
        <v>1878.75</v>
      </c>
      <c r="M63" s="859">
        <v>36905.24</v>
      </c>
      <c r="N63" s="859"/>
      <c r="O63" s="859"/>
      <c r="P63" s="859">
        <v>1848.58</v>
      </c>
      <c r="Q63" s="859">
        <v>27276.12</v>
      </c>
      <c r="R63" s="859"/>
      <c r="S63" s="859"/>
      <c r="T63" s="859"/>
      <c r="U63" s="859"/>
      <c r="V63" s="859"/>
      <c r="W63" s="859"/>
    </row>
    <row r="64" spans="1:23" ht="12.75" customHeight="1">
      <c r="A64" s="942" t="s">
        <v>602</v>
      </c>
      <c r="B64" s="942" t="s">
        <v>601</v>
      </c>
      <c r="C64" s="942" t="s">
        <v>603</v>
      </c>
      <c r="D64" s="859">
        <f t="shared" si="30"/>
        <v>645.89499999999998</v>
      </c>
      <c r="E64" s="859">
        <f t="shared" si="31"/>
        <v>40632.453171240668</v>
      </c>
      <c r="F64" s="859">
        <v>137.905</v>
      </c>
      <c r="G64" s="859">
        <v>8336.2431712406706</v>
      </c>
      <c r="H64" s="859">
        <v>161.82</v>
      </c>
      <c r="I64" s="859">
        <v>10226.68</v>
      </c>
      <c r="J64" s="859">
        <v>158.41999999999999</v>
      </c>
      <c r="K64" s="859">
        <v>11049.97</v>
      </c>
      <c r="L64" s="859">
        <v>187.75</v>
      </c>
      <c r="M64" s="859">
        <v>11019.56</v>
      </c>
      <c r="N64" s="859"/>
      <c r="O64" s="859"/>
      <c r="P64" s="859">
        <v>161.85</v>
      </c>
      <c r="Q64" s="859">
        <v>8332.35</v>
      </c>
      <c r="R64" s="859"/>
      <c r="S64" s="859"/>
      <c r="T64" s="859"/>
      <c r="U64" s="859"/>
      <c r="V64" s="859"/>
      <c r="W64" s="859"/>
    </row>
    <row r="65" spans="1:23" ht="12.75" customHeight="1">
      <c r="A65" s="941" t="s">
        <v>682</v>
      </c>
      <c r="B65" s="941" t="s">
        <v>682</v>
      </c>
      <c r="C65" s="941" t="s">
        <v>683</v>
      </c>
      <c r="D65" s="859"/>
      <c r="E65" s="859"/>
      <c r="F65" s="859"/>
      <c r="G65" s="859"/>
      <c r="H65" s="859"/>
      <c r="I65" s="859"/>
      <c r="J65" s="859"/>
      <c r="K65" s="859"/>
      <c r="L65" s="859"/>
      <c r="M65" s="859"/>
      <c r="N65" s="859"/>
      <c r="O65" s="859"/>
      <c r="P65" s="859"/>
      <c r="Q65" s="859"/>
      <c r="R65" s="859"/>
      <c r="S65" s="859"/>
      <c r="T65" s="859"/>
      <c r="U65" s="859"/>
      <c r="V65" s="859"/>
      <c r="W65" s="859"/>
    </row>
    <row r="66" spans="1:23" ht="12.75" customHeight="1">
      <c r="A66" s="942" t="s">
        <v>599</v>
      </c>
      <c r="B66" s="942" t="s">
        <v>598</v>
      </c>
      <c r="C66" s="942" t="s">
        <v>600</v>
      </c>
      <c r="D66" s="859">
        <f t="shared" ref="D66:D67" si="32">F66+H66+J66+L66</f>
        <v>0</v>
      </c>
      <c r="E66" s="859">
        <f t="shared" ref="E66:E67" si="33">G66+I66+K66+M66</f>
        <v>0</v>
      </c>
      <c r="F66" s="859">
        <v>0</v>
      </c>
      <c r="G66" s="859">
        <v>0</v>
      </c>
      <c r="H66" s="859">
        <v>0</v>
      </c>
      <c r="I66" s="859">
        <v>0</v>
      </c>
      <c r="J66" s="859">
        <v>0</v>
      </c>
      <c r="K66" s="859">
        <v>0</v>
      </c>
      <c r="L66" s="859">
        <v>0</v>
      </c>
      <c r="M66" s="859">
        <v>0</v>
      </c>
      <c r="N66" s="859"/>
      <c r="O66" s="859"/>
      <c r="P66" s="859">
        <v>0</v>
      </c>
      <c r="Q66" s="859">
        <v>0</v>
      </c>
      <c r="R66" s="859"/>
      <c r="S66" s="859"/>
      <c r="T66" s="859"/>
      <c r="U66" s="859"/>
      <c r="V66" s="859"/>
      <c r="W66" s="859"/>
    </row>
    <row r="67" spans="1:23" ht="12.75" customHeight="1">
      <c r="A67" s="942" t="s">
        <v>602</v>
      </c>
      <c r="B67" s="942" t="s">
        <v>601</v>
      </c>
      <c r="C67" s="942" t="s">
        <v>603</v>
      </c>
      <c r="D67" s="859">
        <f t="shared" si="32"/>
        <v>0</v>
      </c>
      <c r="E67" s="859">
        <f t="shared" si="33"/>
        <v>0</v>
      </c>
      <c r="F67" s="859">
        <v>0</v>
      </c>
      <c r="G67" s="859">
        <v>0</v>
      </c>
      <c r="H67" s="859">
        <v>0</v>
      </c>
      <c r="I67" s="859">
        <v>0</v>
      </c>
      <c r="J67" s="859">
        <v>0</v>
      </c>
      <c r="K67" s="859">
        <v>0</v>
      </c>
      <c r="L67" s="859">
        <v>0</v>
      </c>
      <c r="M67" s="859">
        <v>0</v>
      </c>
      <c r="N67" s="859"/>
      <c r="O67" s="859"/>
      <c r="P67" s="859">
        <v>0</v>
      </c>
      <c r="Q67" s="859">
        <v>0</v>
      </c>
      <c r="R67" s="859"/>
      <c r="S67" s="859"/>
      <c r="T67" s="859"/>
      <c r="U67" s="859"/>
      <c r="V67" s="859"/>
      <c r="W67" s="859"/>
    </row>
    <row r="68" spans="1:23" ht="12.75" customHeight="1">
      <c r="A68" s="941" t="s">
        <v>684</v>
      </c>
      <c r="B68" s="941" t="s">
        <v>684</v>
      </c>
      <c r="C68" s="941" t="s">
        <v>685</v>
      </c>
      <c r="D68" s="859"/>
      <c r="E68" s="859"/>
      <c r="F68" s="859"/>
      <c r="G68" s="859"/>
      <c r="H68" s="859"/>
      <c r="I68" s="859"/>
      <c r="J68" s="859"/>
      <c r="K68" s="859"/>
      <c r="L68" s="859"/>
      <c r="M68" s="859"/>
      <c r="N68" s="859"/>
      <c r="O68" s="859"/>
      <c r="P68" s="859"/>
      <c r="Q68" s="859"/>
      <c r="R68" s="859"/>
      <c r="S68" s="859"/>
      <c r="T68" s="859"/>
      <c r="U68" s="859"/>
      <c r="V68" s="859"/>
      <c r="W68" s="859"/>
    </row>
    <row r="69" spans="1:23" ht="12.75" customHeight="1">
      <c r="A69" s="942" t="s">
        <v>599</v>
      </c>
      <c r="B69" s="942" t="s">
        <v>598</v>
      </c>
      <c r="C69" s="942" t="s">
        <v>600</v>
      </c>
      <c r="D69" s="859">
        <f t="shared" ref="D69:D70" si="34">F69+H69+J69+L69</f>
        <v>0</v>
      </c>
      <c r="E69" s="859">
        <f t="shared" ref="E69:E70" si="35">G69+I69+K69+M69</f>
        <v>0</v>
      </c>
      <c r="F69" s="859">
        <v>0</v>
      </c>
      <c r="G69" s="859">
        <v>0</v>
      </c>
      <c r="H69" s="859">
        <v>0</v>
      </c>
      <c r="I69" s="859">
        <v>0</v>
      </c>
      <c r="J69" s="859">
        <v>0</v>
      </c>
      <c r="K69" s="859">
        <v>0</v>
      </c>
      <c r="L69" s="859">
        <v>0</v>
      </c>
      <c r="M69" s="859">
        <v>0</v>
      </c>
      <c r="N69" s="859"/>
      <c r="O69" s="859"/>
      <c r="P69" s="859">
        <v>0</v>
      </c>
      <c r="Q69" s="859">
        <v>0</v>
      </c>
      <c r="R69" s="859"/>
      <c r="S69" s="859"/>
      <c r="T69" s="859"/>
      <c r="U69" s="859"/>
      <c r="V69" s="859"/>
      <c r="W69" s="859"/>
    </row>
    <row r="70" spans="1:23" ht="12.75" customHeight="1">
      <c r="A70" s="942" t="s">
        <v>602</v>
      </c>
      <c r="B70" s="942" t="s">
        <v>601</v>
      </c>
      <c r="C70" s="942" t="s">
        <v>603</v>
      </c>
      <c r="D70" s="859">
        <f t="shared" si="34"/>
        <v>0</v>
      </c>
      <c r="E70" s="859">
        <f t="shared" si="35"/>
        <v>0</v>
      </c>
      <c r="F70" s="859">
        <v>0</v>
      </c>
      <c r="G70" s="859">
        <v>0</v>
      </c>
      <c r="H70" s="859">
        <v>0</v>
      </c>
      <c r="I70" s="859">
        <v>0</v>
      </c>
      <c r="J70" s="859">
        <v>0</v>
      </c>
      <c r="K70" s="859">
        <v>0</v>
      </c>
      <c r="L70" s="859">
        <v>0</v>
      </c>
      <c r="M70" s="859">
        <v>0</v>
      </c>
      <c r="N70" s="859"/>
      <c r="O70" s="859"/>
      <c r="P70" s="859">
        <v>0</v>
      </c>
      <c r="Q70" s="859">
        <v>0</v>
      </c>
      <c r="R70" s="859"/>
      <c r="S70" s="859"/>
      <c r="T70" s="859"/>
      <c r="U70" s="859"/>
      <c r="V70" s="859"/>
      <c r="W70" s="859"/>
    </row>
    <row r="71" spans="1:23" ht="12.75" customHeight="1">
      <c r="A71" s="941" t="s">
        <v>686</v>
      </c>
      <c r="B71" s="941" t="s">
        <v>686</v>
      </c>
      <c r="C71" s="941" t="s">
        <v>687</v>
      </c>
      <c r="D71" s="859"/>
      <c r="E71" s="859"/>
      <c r="F71" s="859"/>
      <c r="G71" s="859"/>
      <c r="H71" s="859"/>
      <c r="I71" s="859"/>
      <c r="J71" s="859"/>
      <c r="K71" s="859"/>
      <c r="L71" s="859"/>
      <c r="M71" s="859"/>
      <c r="N71" s="859"/>
      <c r="O71" s="859"/>
      <c r="P71" s="859"/>
      <c r="Q71" s="859"/>
      <c r="R71" s="859"/>
      <c r="S71" s="859"/>
      <c r="T71" s="859"/>
      <c r="U71" s="859"/>
      <c r="V71" s="859"/>
      <c r="W71" s="859"/>
    </row>
    <row r="72" spans="1:23" ht="12.75" customHeight="1">
      <c r="A72" s="942" t="s">
        <v>599</v>
      </c>
      <c r="B72" s="942" t="s">
        <v>598</v>
      </c>
      <c r="C72" s="942" t="s">
        <v>600</v>
      </c>
      <c r="D72" s="859">
        <f t="shared" ref="D72:D73" si="36">F72+H72+J72+L72</f>
        <v>0</v>
      </c>
      <c r="E72" s="859">
        <f t="shared" ref="E72:E73" si="37">G72+I72+K72+M72</f>
        <v>0</v>
      </c>
      <c r="F72" s="859">
        <v>0</v>
      </c>
      <c r="G72" s="859">
        <v>0</v>
      </c>
      <c r="H72" s="859">
        <v>0</v>
      </c>
      <c r="I72" s="859">
        <v>0</v>
      </c>
      <c r="J72" s="859">
        <v>0</v>
      </c>
      <c r="K72" s="859">
        <v>0</v>
      </c>
      <c r="L72" s="859">
        <v>0</v>
      </c>
      <c r="M72" s="859">
        <v>0</v>
      </c>
      <c r="N72" s="859"/>
      <c r="O72" s="859"/>
      <c r="P72" s="859">
        <v>0</v>
      </c>
      <c r="Q72" s="859">
        <v>0</v>
      </c>
      <c r="R72" s="859"/>
      <c r="S72" s="859"/>
      <c r="T72" s="859"/>
      <c r="U72" s="859"/>
      <c r="V72" s="859"/>
      <c r="W72" s="859"/>
    </row>
    <row r="73" spans="1:23" ht="12.75" customHeight="1">
      <c r="A73" s="942" t="s">
        <v>602</v>
      </c>
      <c r="B73" s="942" t="s">
        <v>601</v>
      </c>
      <c r="C73" s="942" t="s">
        <v>603</v>
      </c>
      <c r="D73" s="859">
        <f t="shared" si="36"/>
        <v>0</v>
      </c>
      <c r="E73" s="859">
        <f t="shared" si="37"/>
        <v>0</v>
      </c>
      <c r="F73" s="859">
        <v>0</v>
      </c>
      <c r="G73" s="859">
        <v>0</v>
      </c>
      <c r="H73" s="859">
        <v>0</v>
      </c>
      <c r="I73" s="859">
        <v>0</v>
      </c>
      <c r="J73" s="859">
        <v>0</v>
      </c>
      <c r="K73" s="859">
        <v>0</v>
      </c>
      <c r="L73" s="859">
        <v>0</v>
      </c>
      <c r="M73" s="859">
        <v>0</v>
      </c>
      <c r="N73" s="859"/>
      <c r="O73" s="859"/>
      <c r="P73" s="859">
        <v>0</v>
      </c>
      <c r="Q73" s="859">
        <v>0</v>
      </c>
      <c r="R73" s="859"/>
      <c r="S73" s="859"/>
      <c r="T73" s="859"/>
      <c r="U73" s="859"/>
      <c r="V73" s="859"/>
      <c r="W73" s="859"/>
    </row>
    <row r="74" spans="1:23" ht="12.75" customHeight="1">
      <c r="A74" s="941" t="s">
        <v>689</v>
      </c>
      <c r="B74" s="941" t="s">
        <v>688</v>
      </c>
      <c r="C74" s="941" t="s">
        <v>690</v>
      </c>
      <c r="D74" s="859"/>
      <c r="E74" s="859"/>
      <c r="F74" s="859"/>
      <c r="G74" s="859"/>
      <c r="H74" s="859"/>
      <c r="I74" s="859"/>
      <c r="J74" s="859"/>
      <c r="K74" s="859"/>
      <c r="L74" s="859"/>
      <c r="M74" s="859"/>
      <c r="N74" s="859"/>
      <c r="O74" s="859"/>
      <c r="P74" s="859"/>
      <c r="Q74" s="859"/>
      <c r="R74" s="859"/>
      <c r="S74" s="859"/>
      <c r="T74" s="859"/>
      <c r="U74" s="859"/>
      <c r="V74" s="859"/>
      <c r="W74" s="859"/>
    </row>
    <row r="75" spans="1:23" ht="12.75" customHeight="1">
      <c r="A75" s="942" t="s">
        <v>599</v>
      </c>
      <c r="B75" s="942" t="s">
        <v>598</v>
      </c>
      <c r="C75" s="942" t="s">
        <v>600</v>
      </c>
      <c r="D75" s="859">
        <f t="shared" ref="D75:D76" si="38">F75+H75+J75+L75</f>
        <v>11.164999999999999</v>
      </c>
      <c r="E75" s="859">
        <f t="shared" ref="E75:E76" si="39">G75+I75+K75+M75</f>
        <v>481.28588650950002</v>
      </c>
      <c r="F75" s="859">
        <v>2.6549999999999998</v>
      </c>
      <c r="G75" s="859">
        <v>131.85588650950001</v>
      </c>
      <c r="H75" s="859">
        <v>3.86</v>
      </c>
      <c r="I75" s="859">
        <v>167.52</v>
      </c>
      <c r="J75" s="859">
        <v>2.64</v>
      </c>
      <c r="K75" s="859">
        <v>113.09</v>
      </c>
      <c r="L75" s="859">
        <v>2.0099999999999998</v>
      </c>
      <c r="M75" s="859">
        <v>68.819999999999993</v>
      </c>
      <c r="N75" s="859"/>
      <c r="O75" s="859"/>
      <c r="P75" s="859">
        <v>1.84</v>
      </c>
      <c r="Q75" s="859">
        <v>57.24</v>
      </c>
      <c r="R75" s="859"/>
      <c r="S75" s="859"/>
      <c r="T75" s="859"/>
      <c r="U75" s="859"/>
      <c r="V75" s="859"/>
      <c r="W75" s="859"/>
    </row>
    <row r="76" spans="1:23" ht="12.75" customHeight="1">
      <c r="A76" s="942" t="s">
        <v>602</v>
      </c>
      <c r="B76" s="942" t="s">
        <v>601</v>
      </c>
      <c r="C76" s="942" t="s">
        <v>603</v>
      </c>
      <c r="D76" s="859">
        <f t="shared" si="38"/>
        <v>2.4470000000000001</v>
      </c>
      <c r="E76" s="859">
        <f t="shared" si="39"/>
        <v>75.074989322050001</v>
      </c>
      <c r="F76" s="859">
        <v>0.747</v>
      </c>
      <c r="G76" s="859">
        <v>26.63498932205</v>
      </c>
      <c r="H76" s="859">
        <v>0.81</v>
      </c>
      <c r="I76" s="859">
        <v>20.8</v>
      </c>
      <c r="J76" s="859">
        <v>0.85</v>
      </c>
      <c r="K76" s="859">
        <v>25.75</v>
      </c>
      <c r="L76" s="859">
        <v>0.04</v>
      </c>
      <c r="M76" s="859">
        <v>1.89</v>
      </c>
      <c r="N76" s="859"/>
      <c r="O76" s="859"/>
      <c r="P76" s="859">
        <v>0.05</v>
      </c>
      <c r="Q76" s="859">
        <v>2.13</v>
      </c>
      <c r="R76" s="859"/>
      <c r="S76" s="859"/>
      <c r="T76" s="859"/>
      <c r="U76" s="859"/>
      <c r="V76" s="859"/>
      <c r="W76" s="859"/>
    </row>
    <row r="77" spans="1:23" ht="12.75" customHeight="1">
      <c r="A77" s="941" t="s">
        <v>606</v>
      </c>
      <c r="B77" s="941" t="s">
        <v>605</v>
      </c>
      <c r="C77" s="941" t="s">
        <v>607</v>
      </c>
      <c r="D77" s="859"/>
      <c r="E77" s="859"/>
      <c r="F77" s="860"/>
      <c r="G77" s="860"/>
      <c r="H77" s="860"/>
      <c r="I77" s="860"/>
      <c r="J77" s="860"/>
      <c r="K77" s="860"/>
      <c r="L77" s="860"/>
      <c r="M77" s="860"/>
      <c r="N77" s="859"/>
      <c r="O77" s="859"/>
      <c r="P77" s="860"/>
      <c r="Q77" s="860"/>
      <c r="R77" s="860"/>
      <c r="S77" s="860"/>
      <c r="T77" s="860"/>
      <c r="U77" s="860"/>
      <c r="V77" s="860"/>
      <c r="W77" s="860"/>
    </row>
    <row r="78" spans="1:23" s="422" customFormat="1" ht="12.75" customHeight="1">
      <c r="A78" s="944" t="s">
        <v>599</v>
      </c>
      <c r="B78" s="944" t="s">
        <v>598</v>
      </c>
      <c r="C78" s="944" t="s">
        <v>600</v>
      </c>
      <c r="D78" s="1310">
        <f>F78+H78+J78+L78</f>
        <v>8549.7030000000013</v>
      </c>
      <c r="E78" s="860">
        <f>G78+I78+K78+M78</f>
        <v>192409.65953612074</v>
      </c>
      <c r="F78" s="860">
        <v>1785.902</v>
      </c>
      <c r="G78" s="860">
        <v>36656.749536120733</v>
      </c>
      <c r="H78" s="860">
        <v>2169.67</v>
      </c>
      <c r="I78" s="860">
        <v>51749.599999999999</v>
      </c>
      <c r="J78" s="860">
        <v>2241.08</v>
      </c>
      <c r="K78" s="860">
        <v>54268.149999999994</v>
      </c>
      <c r="L78" s="860">
        <v>2353.0510000000004</v>
      </c>
      <c r="M78" s="860">
        <v>49735.159999999996</v>
      </c>
      <c r="N78" s="860"/>
      <c r="O78" s="860"/>
      <c r="P78" s="860">
        <v>2179.2200000000003</v>
      </c>
      <c r="Q78" s="860">
        <v>38416.269999999997</v>
      </c>
      <c r="R78" s="860"/>
      <c r="S78" s="860"/>
      <c r="T78" s="860"/>
      <c r="U78" s="860"/>
      <c r="V78" s="860"/>
      <c r="W78" s="860"/>
    </row>
    <row r="79" spans="1:23" s="422" customFormat="1" ht="15.75" thickBot="1">
      <c r="A79" s="946" t="s">
        <v>602</v>
      </c>
      <c r="B79" s="946" t="s">
        <v>601</v>
      </c>
      <c r="C79" s="946" t="s">
        <v>603</v>
      </c>
      <c r="D79" s="1311">
        <f t="shared" ref="D79" si="40">F79+H79+J79+L79</f>
        <v>751.17299999999989</v>
      </c>
      <c r="E79" s="861">
        <f t="shared" ref="E79" si="41">G79+I79+K79+M79</f>
        <v>47274.646958212667</v>
      </c>
      <c r="F79" s="861">
        <v>159.78</v>
      </c>
      <c r="G79" s="861">
        <v>9924.1569582126685</v>
      </c>
      <c r="H79" s="861">
        <v>186.26999999999998</v>
      </c>
      <c r="I79" s="861">
        <v>11819.58</v>
      </c>
      <c r="J79" s="861">
        <v>184.54999999999998</v>
      </c>
      <c r="K79" s="861">
        <v>12669.89</v>
      </c>
      <c r="L79" s="861">
        <v>220.57300000000001</v>
      </c>
      <c r="M79" s="861">
        <v>12861.019999999999</v>
      </c>
      <c r="N79" s="861"/>
      <c r="O79" s="861"/>
      <c r="P79" s="861">
        <v>195.47</v>
      </c>
      <c r="Q79" s="861">
        <v>10080.82</v>
      </c>
      <c r="R79" s="861"/>
      <c r="S79" s="861"/>
      <c r="T79" s="861"/>
      <c r="U79" s="861"/>
      <c r="V79" s="861"/>
      <c r="W79" s="861"/>
    </row>
    <row r="80" spans="1:23" ht="5.0999999999999996" customHeight="1">
      <c r="A80" s="91"/>
      <c r="B80" s="91"/>
      <c r="C80" s="91"/>
    </row>
    <row r="81" spans="1:3" s="20" customFormat="1" ht="12.75">
      <c r="A81" s="95" t="s">
        <v>2543</v>
      </c>
      <c r="B81" s="95" t="s">
        <v>2544</v>
      </c>
      <c r="C81" s="95" t="s">
        <v>2545</v>
      </c>
    </row>
  </sheetData>
  <mergeCells count="15">
    <mergeCell ref="N5:O6"/>
    <mergeCell ref="P5:W5"/>
    <mergeCell ref="P6:Q6"/>
    <mergeCell ref="R6:S6"/>
    <mergeCell ref="T6:U6"/>
    <mergeCell ref="V6:W6"/>
    <mergeCell ref="B5:B9"/>
    <mergeCell ref="A5:A9"/>
    <mergeCell ref="C5:C9"/>
    <mergeCell ref="L6:M6"/>
    <mergeCell ref="F6:G6"/>
    <mergeCell ref="D5:E6"/>
    <mergeCell ref="F5:M5"/>
    <mergeCell ref="J6:K6"/>
    <mergeCell ref="H6:I6"/>
  </mergeCells>
  <hyperlinks>
    <hyperlink ref="B1" location="Содержание!A1" display="вернуться на заглавную стр. (содержание)"/>
    <hyperlink ref="A1" location="Содержание!A1" display="вернуться на заглавную стр. (содержание)"/>
    <hyperlink ref="C1" location="Содержание!A1" display="вернуться на заглавную стр. (содержание)"/>
  </hyperlinks>
  <pageMargins left="0.7" right="0.7" top="0.75" bottom="0.75" header="0.3" footer="0.3"/>
  <pageSetup paperSize="9"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zoomScale="80" zoomScaleNormal="80" workbookViewId="0">
      <pane xSplit="3" ySplit="9" topLeftCell="D10"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23" width="12.5703125" style="24" customWidth="1"/>
    <col min="24" max="16384" width="9.140625" style="24"/>
  </cols>
  <sheetData>
    <row r="1" spans="1:23">
      <c r="A1" s="234" t="s">
        <v>595</v>
      </c>
      <c r="B1" s="234" t="s">
        <v>211</v>
      </c>
      <c r="C1" s="234" t="s">
        <v>596</v>
      </c>
    </row>
    <row r="2" spans="1:23" ht="5.0999999999999996" customHeight="1">
      <c r="A2" s="234"/>
      <c r="B2" s="234"/>
      <c r="C2" s="234"/>
    </row>
    <row r="3" spans="1:23" s="173" customFormat="1" ht="18.75" customHeight="1">
      <c r="A3" s="225" t="s">
        <v>2735</v>
      </c>
      <c r="B3" s="225" t="s">
        <v>2736</v>
      </c>
      <c r="C3" s="225" t="s">
        <v>2737</v>
      </c>
    </row>
    <row r="4" spans="1:23" ht="5.0999999999999996" customHeight="1" thickBot="1"/>
    <row r="5" spans="1:23" s="407" customFormat="1" ht="17.100000000000001" customHeight="1">
      <c r="A5" s="1534"/>
      <c r="B5" s="1534"/>
      <c r="C5" s="1410"/>
      <c r="D5" s="1530">
        <v>2018</v>
      </c>
      <c r="E5" s="1531"/>
      <c r="F5" s="1467">
        <v>2018</v>
      </c>
      <c r="G5" s="1467"/>
      <c r="H5" s="1467"/>
      <c r="I5" s="1467"/>
      <c r="J5" s="1467"/>
      <c r="K5" s="1467"/>
      <c r="L5" s="1467"/>
      <c r="M5" s="1414"/>
      <c r="N5" s="1530">
        <v>2019</v>
      </c>
      <c r="O5" s="1531"/>
      <c r="P5" s="1467">
        <v>2019</v>
      </c>
      <c r="Q5" s="1467"/>
      <c r="R5" s="1467"/>
      <c r="S5" s="1467"/>
      <c r="T5" s="1467"/>
      <c r="U5" s="1467"/>
      <c r="V5" s="1467"/>
      <c r="W5" s="1414"/>
    </row>
    <row r="6" spans="1:23" s="407" customFormat="1" ht="17.100000000000001" customHeight="1">
      <c r="A6" s="1535"/>
      <c r="B6" s="1535"/>
      <c r="C6" s="1537"/>
      <c r="D6" s="1461"/>
      <c r="E6" s="1463"/>
      <c r="F6" s="1532" t="s">
        <v>773</v>
      </c>
      <c r="G6" s="1533"/>
      <c r="H6" s="1532" t="s">
        <v>774</v>
      </c>
      <c r="I6" s="1533"/>
      <c r="J6" s="1532" t="s">
        <v>775</v>
      </c>
      <c r="K6" s="1533"/>
      <c r="L6" s="1532" t="s">
        <v>776</v>
      </c>
      <c r="M6" s="1533"/>
      <c r="N6" s="1461"/>
      <c r="O6" s="1463"/>
      <c r="P6" s="1532" t="s">
        <v>773</v>
      </c>
      <c r="Q6" s="1533"/>
      <c r="R6" s="1532" t="s">
        <v>774</v>
      </c>
      <c r="S6" s="1533"/>
      <c r="T6" s="1532" t="s">
        <v>775</v>
      </c>
      <c r="U6" s="1533"/>
      <c r="V6" s="1532" t="s">
        <v>776</v>
      </c>
      <c r="W6" s="1533"/>
    </row>
    <row r="7" spans="1:23" s="91" customFormat="1" ht="26.25" customHeight="1">
      <c r="A7" s="1535"/>
      <c r="B7" s="1535"/>
      <c r="C7" s="1537"/>
      <c r="D7" s="439" t="s">
        <v>584</v>
      </c>
      <c r="E7" s="439" t="s">
        <v>587</v>
      </c>
      <c r="F7" s="439" t="s">
        <v>584</v>
      </c>
      <c r="G7" s="439" t="s">
        <v>587</v>
      </c>
      <c r="H7" s="439" t="s">
        <v>584</v>
      </c>
      <c r="I7" s="439" t="s">
        <v>587</v>
      </c>
      <c r="J7" s="439" t="s">
        <v>584</v>
      </c>
      <c r="K7" s="439" t="s">
        <v>587</v>
      </c>
      <c r="L7" s="439" t="s">
        <v>584</v>
      </c>
      <c r="M7" s="439" t="s">
        <v>587</v>
      </c>
      <c r="N7" s="439" t="s">
        <v>584</v>
      </c>
      <c r="O7" s="439" t="s">
        <v>587</v>
      </c>
      <c r="P7" s="439" t="s">
        <v>584</v>
      </c>
      <c r="Q7" s="439" t="s">
        <v>587</v>
      </c>
      <c r="R7" s="439" t="s">
        <v>584</v>
      </c>
      <c r="S7" s="439" t="s">
        <v>587</v>
      </c>
      <c r="T7" s="439" t="s">
        <v>584</v>
      </c>
      <c r="U7" s="439" t="s">
        <v>587</v>
      </c>
      <c r="V7" s="439" t="s">
        <v>584</v>
      </c>
      <c r="W7" s="439" t="s">
        <v>587</v>
      </c>
    </row>
    <row r="8" spans="1:23" s="91" customFormat="1" ht="26.25" customHeight="1">
      <c r="A8" s="1535"/>
      <c r="B8" s="1535"/>
      <c r="C8" s="1537"/>
      <c r="D8" s="440" t="s">
        <v>2953</v>
      </c>
      <c r="E8" s="440" t="s">
        <v>586</v>
      </c>
      <c r="F8" s="441" t="s">
        <v>2953</v>
      </c>
      <c r="G8" s="441" t="s">
        <v>586</v>
      </c>
      <c r="H8" s="441" t="s">
        <v>2953</v>
      </c>
      <c r="I8" s="441" t="s">
        <v>586</v>
      </c>
      <c r="J8" s="441" t="s">
        <v>2953</v>
      </c>
      <c r="K8" s="441" t="s">
        <v>586</v>
      </c>
      <c r="L8" s="441" t="s">
        <v>2953</v>
      </c>
      <c r="M8" s="441" t="s">
        <v>586</v>
      </c>
      <c r="N8" s="440" t="s">
        <v>2953</v>
      </c>
      <c r="O8" s="440" t="s">
        <v>586</v>
      </c>
      <c r="P8" s="441" t="s">
        <v>2953</v>
      </c>
      <c r="Q8" s="441" t="s">
        <v>586</v>
      </c>
      <c r="R8" s="441" t="s">
        <v>2953</v>
      </c>
      <c r="S8" s="441" t="s">
        <v>586</v>
      </c>
      <c r="T8" s="441" t="s">
        <v>2953</v>
      </c>
      <c r="U8" s="441" t="s">
        <v>586</v>
      </c>
      <c r="V8" s="441" t="s">
        <v>2953</v>
      </c>
      <c r="W8" s="441" t="s">
        <v>586</v>
      </c>
    </row>
    <row r="9" spans="1:23" s="91" customFormat="1" ht="42" customHeight="1" thickBot="1">
      <c r="A9" s="1536"/>
      <c r="B9" s="1536"/>
      <c r="C9" s="1411"/>
      <c r="D9" s="413" t="s">
        <v>585</v>
      </c>
      <c r="E9" s="413" t="s">
        <v>588</v>
      </c>
      <c r="F9" s="413" t="s">
        <v>585</v>
      </c>
      <c r="G9" s="413" t="s">
        <v>588</v>
      </c>
      <c r="H9" s="413" t="s">
        <v>585</v>
      </c>
      <c r="I9" s="413" t="s">
        <v>588</v>
      </c>
      <c r="J9" s="413" t="s">
        <v>585</v>
      </c>
      <c r="K9" s="413" t="s">
        <v>588</v>
      </c>
      <c r="L9" s="413" t="s">
        <v>585</v>
      </c>
      <c r="M9" s="413" t="s">
        <v>588</v>
      </c>
      <c r="N9" s="413" t="s">
        <v>585</v>
      </c>
      <c r="O9" s="413" t="s">
        <v>588</v>
      </c>
      <c r="P9" s="413" t="s">
        <v>585</v>
      </c>
      <c r="Q9" s="413" t="s">
        <v>588</v>
      </c>
      <c r="R9" s="413" t="s">
        <v>585</v>
      </c>
      <c r="S9" s="413" t="s">
        <v>588</v>
      </c>
      <c r="T9" s="413" t="s">
        <v>585</v>
      </c>
      <c r="U9" s="413" t="s">
        <v>588</v>
      </c>
      <c r="V9" s="413" t="s">
        <v>585</v>
      </c>
      <c r="W9" s="413" t="s">
        <v>588</v>
      </c>
    </row>
    <row r="10" spans="1:23" s="22" customFormat="1" ht="5.0999999999999996" customHeight="1">
      <c r="A10" s="408"/>
      <c r="B10" s="1"/>
      <c r="C10" s="408"/>
      <c r="D10" s="420"/>
      <c r="E10" s="420"/>
      <c r="F10" s="420"/>
      <c r="G10" s="420"/>
      <c r="H10" s="420"/>
      <c r="I10" s="420"/>
      <c r="J10" s="420"/>
      <c r="K10" s="420"/>
      <c r="L10" s="420"/>
      <c r="M10" s="420"/>
      <c r="N10" s="420"/>
      <c r="O10" s="420"/>
      <c r="P10" s="420"/>
      <c r="Q10" s="420"/>
      <c r="R10" s="420"/>
      <c r="S10" s="420"/>
      <c r="T10" s="420"/>
      <c r="U10" s="420"/>
      <c r="V10" s="420"/>
      <c r="W10" s="420"/>
    </row>
    <row r="11" spans="1:23" ht="12.75" customHeight="1">
      <c r="A11" s="941" t="s">
        <v>691</v>
      </c>
      <c r="B11" s="941" t="s">
        <v>2741</v>
      </c>
      <c r="C11" s="941" t="s">
        <v>692</v>
      </c>
      <c r="D11" s="421"/>
      <c r="E11" s="421"/>
      <c r="F11" s="421"/>
      <c r="G11" s="421"/>
      <c r="H11" s="421"/>
      <c r="I11" s="421"/>
      <c r="J11" s="421"/>
      <c r="K11" s="421"/>
      <c r="L11" s="421"/>
      <c r="M11" s="421"/>
      <c r="N11" s="421"/>
      <c r="O11" s="421"/>
      <c r="P11" s="421"/>
      <c r="Q11" s="421"/>
      <c r="R11" s="421"/>
      <c r="S11" s="421"/>
      <c r="T11" s="421"/>
      <c r="U11" s="421"/>
      <c r="V11" s="421"/>
      <c r="W11" s="421"/>
    </row>
    <row r="12" spans="1:23" ht="12.75" customHeight="1">
      <c r="A12" s="942" t="s">
        <v>599</v>
      </c>
      <c r="B12" s="942" t="s">
        <v>598</v>
      </c>
      <c r="C12" s="942" t="s">
        <v>600</v>
      </c>
      <c r="D12" s="859">
        <f>F12+H12+J12+L12</f>
        <v>2182.7490000000003</v>
      </c>
      <c r="E12" s="859">
        <f>G12+I12+K12+M12</f>
        <v>94313.862791682506</v>
      </c>
      <c r="F12" s="859">
        <v>472.54899999999998</v>
      </c>
      <c r="G12" s="859">
        <v>16940.2227916825</v>
      </c>
      <c r="H12" s="859">
        <v>612.71</v>
      </c>
      <c r="I12" s="859">
        <v>27361.85</v>
      </c>
      <c r="J12" s="859">
        <v>525.86</v>
      </c>
      <c r="K12" s="859">
        <v>25141.02</v>
      </c>
      <c r="L12" s="859">
        <v>571.63</v>
      </c>
      <c r="M12" s="859">
        <v>24870.77</v>
      </c>
      <c r="N12" s="859"/>
      <c r="O12" s="859"/>
      <c r="P12" s="859">
        <v>498.09</v>
      </c>
      <c r="Q12" s="859">
        <v>16324.9</v>
      </c>
      <c r="R12" s="859"/>
      <c r="S12" s="859"/>
      <c r="T12" s="859"/>
      <c r="U12" s="859"/>
      <c r="V12" s="859"/>
      <c r="W12" s="859"/>
    </row>
    <row r="13" spans="1:23" ht="12.75" customHeight="1">
      <c r="A13" s="942" t="s">
        <v>602</v>
      </c>
      <c r="B13" s="942" t="s">
        <v>601</v>
      </c>
      <c r="C13" s="942" t="s">
        <v>603</v>
      </c>
      <c r="D13" s="859">
        <f>F13+H13+J13+L13</f>
        <v>410.97300000000001</v>
      </c>
      <c r="E13" s="859">
        <f>G13+I13+K13+M13</f>
        <v>28380.545574755641</v>
      </c>
      <c r="F13" s="859">
        <v>86.412999999999997</v>
      </c>
      <c r="G13" s="859">
        <v>5987.8555747556402</v>
      </c>
      <c r="H13" s="859">
        <v>103.34</v>
      </c>
      <c r="I13" s="859">
        <v>7209.97</v>
      </c>
      <c r="J13" s="859">
        <v>100.4</v>
      </c>
      <c r="K13" s="859">
        <v>7532.61</v>
      </c>
      <c r="L13" s="859">
        <v>120.82</v>
      </c>
      <c r="M13" s="859">
        <v>7650.11</v>
      </c>
      <c r="N13" s="859"/>
      <c r="O13" s="859"/>
      <c r="P13" s="859">
        <v>107.73</v>
      </c>
      <c r="Q13" s="859">
        <v>5892.84</v>
      </c>
      <c r="R13" s="859"/>
      <c r="S13" s="859"/>
      <c r="T13" s="859"/>
      <c r="U13" s="859"/>
      <c r="V13" s="859"/>
      <c r="W13" s="859"/>
    </row>
    <row r="14" spans="1:23" ht="12.75" customHeight="1">
      <c r="A14" s="941" t="s">
        <v>693</v>
      </c>
      <c r="B14" s="941" t="s">
        <v>116</v>
      </c>
      <c r="C14" s="941" t="s">
        <v>694</v>
      </c>
      <c r="D14" s="859"/>
      <c r="E14" s="859"/>
      <c r="F14" s="859"/>
      <c r="G14" s="859"/>
      <c r="H14" s="859"/>
      <c r="I14" s="859"/>
      <c r="J14" s="859"/>
      <c r="K14" s="859"/>
      <c r="L14" s="859"/>
      <c r="M14" s="859"/>
      <c r="N14" s="859"/>
      <c r="O14" s="859"/>
      <c r="P14" s="859"/>
      <c r="Q14" s="859"/>
      <c r="R14" s="859"/>
      <c r="S14" s="859"/>
      <c r="T14" s="859"/>
      <c r="U14" s="859"/>
      <c r="V14" s="859"/>
      <c r="W14" s="859"/>
    </row>
    <row r="15" spans="1:23" ht="12.75" customHeight="1">
      <c r="A15" s="942" t="s">
        <v>599</v>
      </c>
      <c r="B15" s="942" t="s">
        <v>598</v>
      </c>
      <c r="C15" s="942" t="s">
        <v>600</v>
      </c>
      <c r="D15" s="859">
        <f t="shared" ref="D15:D16" si="0">F15+H15+J15+L15</f>
        <v>804.00299999999993</v>
      </c>
      <c r="E15" s="859">
        <f t="shared" ref="E15:E16" si="1">G15+I15+K15+M15</f>
        <v>14371.207053622371</v>
      </c>
      <c r="F15" s="859">
        <v>164.613</v>
      </c>
      <c r="G15" s="859">
        <v>2779.2270536223705</v>
      </c>
      <c r="H15" s="859">
        <v>201.55</v>
      </c>
      <c r="I15" s="859">
        <v>3717.39</v>
      </c>
      <c r="J15" s="859">
        <v>214.52</v>
      </c>
      <c r="K15" s="859">
        <v>4283.09</v>
      </c>
      <c r="L15" s="859">
        <v>223.32</v>
      </c>
      <c r="M15" s="859">
        <v>3591.5</v>
      </c>
      <c r="N15" s="859"/>
      <c r="O15" s="859"/>
      <c r="P15" s="859">
        <v>209.23</v>
      </c>
      <c r="Q15" s="859">
        <v>3110.42</v>
      </c>
      <c r="R15" s="859"/>
      <c r="S15" s="859"/>
      <c r="T15" s="859"/>
      <c r="U15" s="859"/>
      <c r="V15" s="859"/>
      <c r="W15" s="859"/>
    </row>
    <row r="16" spans="1:23" ht="12.75" customHeight="1">
      <c r="A16" s="942" t="s">
        <v>602</v>
      </c>
      <c r="B16" s="942" t="s">
        <v>601</v>
      </c>
      <c r="C16" s="942" t="s">
        <v>603</v>
      </c>
      <c r="D16" s="859">
        <f t="shared" si="0"/>
        <v>23.641999999999999</v>
      </c>
      <c r="E16" s="859">
        <f t="shared" si="1"/>
        <v>1378.423477791194</v>
      </c>
      <c r="F16" s="859">
        <v>4.8920000000000003</v>
      </c>
      <c r="G16" s="859">
        <v>304.98347779119405</v>
      </c>
      <c r="H16" s="859">
        <v>6.16</v>
      </c>
      <c r="I16" s="859">
        <v>355.25</v>
      </c>
      <c r="J16" s="859">
        <v>5.72</v>
      </c>
      <c r="K16" s="859">
        <v>334.95</v>
      </c>
      <c r="L16" s="859">
        <v>6.87</v>
      </c>
      <c r="M16" s="859">
        <v>383.24</v>
      </c>
      <c r="N16" s="859"/>
      <c r="O16" s="859"/>
      <c r="P16" s="859">
        <v>5.87</v>
      </c>
      <c r="Q16" s="859">
        <v>283</v>
      </c>
      <c r="R16" s="859"/>
      <c r="S16" s="859"/>
      <c r="T16" s="859"/>
      <c r="U16" s="859"/>
      <c r="V16" s="859"/>
      <c r="W16" s="859"/>
    </row>
    <row r="17" spans="1:23" ht="12.75" customHeight="1">
      <c r="A17" s="941" t="s">
        <v>695</v>
      </c>
      <c r="B17" s="941" t="s">
        <v>117</v>
      </c>
      <c r="C17" s="941" t="s">
        <v>696</v>
      </c>
      <c r="D17" s="859"/>
      <c r="E17" s="859"/>
      <c r="F17" s="859"/>
      <c r="G17" s="859"/>
      <c r="H17" s="859"/>
      <c r="I17" s="859"/>
      <c r="J17" s="859"/>
      <c r="K17" s="859"/>
      <c r="L17" s="859"/>
      <c r="M17" s="859"/>
      <c r="N17" s="859"/>
      <c r="O17" s="859"/>
      <c r="P17" s="859"/>
      <c r="Q17" s="859"/>
      <c r="R17" s="859"/>
      <c r="S17" s="859"/>
      <c r="T17" s="859"/>
      <c r="U17" s="859"/>
      <c r="V17" s="859"/>
      <c r="W17" s="859"/>
    </row>
    <row r="18" spans="1:23" ht="12.75" customHeight="1">
      <c r="A18" s="942" t="s">
        <v>599</v>
      </c>
      <c r="B18" s="942" t="s">
        <v>598</v>
      </c>
      <c r="C18" s="942" t="s">
        <v>600</v>
      </c>
      <c r="D18" s="859">
        <f t="shared" ref="D18:D19" si="2">F18+H18+J18+L18</f>
        <v>1858.52</v>
      </c>
      <c r="E18" s="859">
        <f t="shared" ref="E18:E19" si="3">G18+I18+K18+M18</f>
        <v>25437.949068513168</v>
      </c>
      <c r="F18" s="859">
        <v>372.56</v>
      </c>
      <c r="G18" s="859">
        <v>5214.0290685131695</v>
      </c>
      <c r="H18" s="859">
        <v>449.97</v>
      </c>
      <c r="I18" s="859">
        <v>6121.92</v>
      </c>
      <c r="J18" s="859">
        <v>508.75</v>
      </c>
      <c r="K18" s="859">
        <v>7489.88</v>
      </c>
      <c r="L18" s="859">
        <v>527.24</v>
      </c>
      <c r="M18" s="859">
        <v>6612.12</v>
      </c>
      <c r="N18" s="859"/>
      <c r="O18" s="859"/>
      <c r="P18" s="859">
        <v>497.52</v>
      </c>
      <c r="Q18" s="859">
        <v>5905.82</v>
      </c>
      <c r="R18" s="859"/>
      <c r="S18" s="859"/>
      <c r="T18" s="859"/>
      <c r="U18" s="859"/>
      <c r="V18" s="859"/>
      <c r="W18" s="859"/>
    </row>
    <row r="19" spans="1:23" ht="12.75" customHeight="1">
      <c r="A19" s="942" t="s">
        <v>602</v>
      </c>
      <c r="B19" s="942" t="s">
        <v>601</v>
      </c>
      <c r="C19" s="942" t="s">
        <v>603</v>
      </c>
      <c r="D19" s="859">
        <f t="shared" si="2"/>
        <v>66.576000000000008</v>
      </c>
      <c r="E19" s="859">
        <f t="shared" si="3"/>
        <v>3581.1844692053546</v>
      </c>
      <c r="F19" s="859">
        <v>14.706</v>
      </c>
      <c r="G19" s="859">
        <v>774.78446920535487</v>
      </c>
      <c r="H19" s="859">
        <v>15.68</v>
      </c>
      <c r="I19" s="859">
        <v>836.81</v>
      </c>
      <c r="J19" s="859">
        <v>16.850000000000001</v>
      </c>
      <c r="K19" s="859">
        <v>977.06</v>
      </c>
      <c r="L19" s="859">
        <v>19.34</v>
      </c>
      <c r="M19" s="859">
        <v>992.53</v>
      </c>
      <c r="N19" s="859"/>
      <c r="O19" s="859"/>
      <c r="P19" s="859">
        <v>17.34</v>
      </c>
      <c r="Q19" s="859">
        <v>829.46</v>
      </c>
      <c r="R19" s="859"/>
      <c r="S19" s="859"/>
      <c r="T19" s="859"/>
      <c r="U19" s="859"/>
      <c r="V19" s="859"/>
      <c r="W19" s="859"/>
    </row>
    <row r="20" spans="1:23" ht="12.75" customHeight="1">
      <c r="A20" s="941" t="s">
        <v>697</v>
      </c>
      <c r="B20" s="941" t="s">
        <v>118</v>
      </c>
      <c r="C20" s="941" t="s">
        <v>698</v>
      </c>
      <c r="D20" s="859"/>
      <c r="E20" s="859"/>
      <c r="F20" s="859"/>
      <c r="G20" s="859"/>
      <c r="H20" s="859"/>
      <c r="I20" s="859"/>
      <c r="J20" s="859"/>
      <c r="K20" s="859"/>
      <c r="L20" s="859"/>
      <c r="M20" s="859"/>
      <c r="N20" s="859"/>
      <c r="O20" s="859"/>
      <c r="P20" s="859"/>
      <c r="Q20" s="859"/>
      <c r="R20" s="859"/>
      <c r="S20" s="859"/>
      <c r="T20" s="859"/>
      <c r="U20" s="859"/>
      <c r="V20" s="859"/>
      <c r="W20" s="859"/>
    </row>
    <row r="21" spans="1:23" ht="12.75" customHeight="1">
      <c r="A21" s="942" t="s">
        <v>599</v>
      </c>
      <c r="B21" s="942" t="s">
        <v>598</v>
      </c>
      <c r="C21" s="942" t="s">
        <v>600</v>
      </c>
      <c r="D21" s="859">
        <f t="shared" ref="D21:D22" si="4">F21+H21+J21+L21</f>
        <v>349.86099999999999</v>
      </c>
      <c r="E21" s="859">
        <f t="shared" ref="E21:E22" si="5">G21+I21+K21+M21</f>
        <v>5057.4742965397108</v>
      </c>
      <c r="F21" s="859">
        <v>82.680999999999997</v>
      </c>
      <c r="G21" s="859">
        <v>1123.14429653971</v>
      </c>
      <c r="H21" s="859">
        <v>82.08</v>
      </c>
      <c r="I21" s="859">
        <v>1093.22</v>
      </c>
      <c r="J21" s="859">
        <v>93.17</v>
      </c>
      <c r="K21" s="859">
        <v>1605.4</v>
      </c>
      <c r="L21" s="859">
        <v>91.93</v>
      </c>
      <c r="M21" s="859">
        <v>1235.71</v>
      </c>
      <c r="N21" s="859"/>
      <c r="O21" s="859"/>
      <c r="P21" s="859">
        <v>91.82</v>
      </c>
      <c r="Q21" s="859">
        <v>1079.48</v>
      </c>
      <c r="R21" s="859"/>
      <c r="S21" s="859"/>
      <c r="T21" s="859"/>
      <c r="U21" s="859"/>
      <c r="V21" s="859"/>
      <c r="W21" s="859"/>
    </row>
    <row r="22" spans="1:23" ht="12.75" customHeight="1">
      <c r="A22" s="942" t="s">
        <v>602</v>
      </c>
      <c r="B22" s="942" t="s">
        <v>601</v>
      </c>
      <c r="C22" s="942" t="s">
        <v>603</v>
      </c>
      <c r="D22" s="859">
        <f t="shared" si="4"/>
        <v>27.468999999999998</v>
      </c>
      <c r="E22" s="859">
        <f t="shared" si="5"/>
        <v>933.39482986408791</v>
      </c>
      <c r="F22" s="859">
        <v>6.2389999999999999</v>
      </c>
      <c r="G22" s="859">
        <v>207.22482986408801</v>
      </c>
      <c r="H22" s="859">
        <v>6.67</v>
      </c>
      <c r="I22" s="859">
        <v>229.89</v>
      </c>
      <c r="J22" s="859">
        <v>6.75</v>
      </c>
      <c r="K22" s="859">
        <v>255.87</v>
      </c>
      <c r="L22" s="859">
        <v>7.81</v>
      </c>
      <c r="M22" s="859">
        <v>240.41</v>
      </c>
      <c r="N22" s="859"/>
      <c r="O22" s="859"/>
      <c r="P22" s="859">
        <v>7.25</v>
      </c>
      <c r="Q22" s="859">
        <v>211.92</v>
      </c>
      <c r="R22" s="859"/>
      <c r="S22" s="859"/>
      <c r="T22" s="859"/>
      <c r="U22" s="859"/>
      <c r="V22" s="859"/>
      <c r="W22" s="859"/>
    </row>
    <row r="23" spans="1:23" ht="12.75" customHeight="1">
      <c r="A23" s="941" t="s">
        <v>699</v>
      </c>
      <c r="B23" s="941" t="s">
        <v>119</v>
      </c>
      <c r="C23" s="941" t="s">
        <v>700</v>
      </c>
      <c r="D23" s="859"/>
      <c r="E23" s="859"/>
      <c r="F23" s="859"/>
      <c r="G23" s="859"/>
      <c r="H23" s="859"/>
      <c r="I23" s="859"/>
      <c r="J23" s="859"/>
      <c r="K23" s="859"/>
      <c r="L23" s="859"/>
      <c r="M23" s="859"/>
      <c r="N23" s="859"/>
      <c r="O23" s="859"/>
      <c r="P23" s="859"/>
      <c r="Q23" s="859"/>
      <c r="R23" s="859"/>
      <c r="S23" s="859"/>
      <c r="T23" s="859"/>
      <c r="U23" s="859"/>
      <c r="V23" s="859"/>
      <c r="W23" s="859"/>
    </row>
    <row r="24" spans="1:23" ht="12.75" customHeight="1">
      <c r="A24" s="942" t="s">
        <v>599</v>
      </c>
      <c r="B24" s="942" t="s">
        <v>598</v>
      </c>
      <c r="C24" s="942" t="s">
        <v>600</v>
      </c>
      <c r="D24" s="859">
        <f t="shared" ref="D24:D25" si="6">F24+H24+J24+L24</f>
        <v>58.222000000000008</v>
      </c>
      <c r="E24" s="859">
        <f t="shared" ref="E24:E25" si="7">G24+I24+K24+M24</f>
        <v>761.41199757704294</v>
      </c>
      <c r="F24" s="859">
        <v>11.842000000000001</v>
      </c>
      <c r="G24" s="859">
        <v>161.05199757704298</v>
      </c>
      <c r="H24" s="859">
        <v>14.3</v>
      </c>
      <c r="I24" s="859">
        <v>184.45</v>
      </c>
      <c r="J24" s="859">
        <v>15.77</v>
      </c>
      <c r="K24" s="859">
        <v>217.93</v>
      </c>
      <c r="L24" s="859">
        <v>16.309999999999999</v>
      </c>
      <c r="M24" s="859">
        <v>197.98</v>
      </c>
      <c r="N24" s="859"/>
      <c r="O24" s="859"/>
      <c r="P24" s="859">
        <v>16.13</v>
      </c>
      <c r="Q24" s="859">
        <v>180.14</v>
      </c>
      <c r="R24" s="859"/>
      <c r="S24" s="859"/>
      <c r="T24" s="859"/>
      <c r="U24" s="859"/>
      <c r="V24" s="859"/>
      <c r="W24" s="859"/>
    </row>
    <row r="25" spans="1:23" ht="12.75" customHeight="1">
      <c r="A25" s="942" t="s">
        <v>602</v>
      </c>
      <c r="B25" s="942" t="s">
        <v>601</v>
      </c>
      <c r="C25" s="942" t="s">
        <v>603</v>
      </c>
      <c r="D25" s="859">
        <f t="shared" si="6"/>
        <v>3.6710000000000003</v>
      </c>
      <c r="E25" s="859">
        <f t="shared" si="7"/>
        <v>99.053853442307002</v>
      </c>
      <c r="F25" s="859">
        <v>0.751</v>
      </c>
      <c r="G25" s="859">
        <v>17.943853442307002</v>
      </c>
      <c r="H25" s="859">
        <v>0.95</v>
      </c>
      <c r="I25" s="859">
        <v>23.05</v>
      </c>
      <c r="J25" s="859">
        <v>0.8</v>
      </c>
      <c r="K25" s="859">
        <v>27.92</v>
      </c>
      <c r="L25" s="859">
        <v>1.17</v>
      </c>
      <c r="M25" s="859">
        <v>30.14</v>
      </c>
      <c r="N25" s="859"/>
      <c r="O25" s="859"/>
      <c r="P25" s="859">
        <v>1.0900000000000001</v>
      </c>
      <c r="Q25" s="859">
        <v>23.84</v>
      </c>
      <c r="R25" s="859"/>
      <c r="S25" s="859"/>
      <c r="T25" s="859"/>
      <c r="U25" s="859"/>
      <c r="V25" s="859"/>
      <c r="W25" s="859"/>
    </row>
    <row r="26" spans="1:23" ht="12.75" customHeight="1">
      <c r="A26" s="941" t="s">
        <v>701</v>
      </c>
      <c r="B26" s="941" t="s">
        <v>127</v>
      </c>
      <c r="C26" s="941" t="s">
        <v>702</v>
      </c>
      <c r="D26" s="859"/>
      <c r="E26" s="859"/>
      <c r="F26" s="859"/>
      <c r="G26" s="859"/>
      <c r="H26" s="859"/>
      <c r="I26" s="859"/>
      <c r="J26" s="859"/>
      <c r="K26" s="859"/>
      <c r="L26" s="859"/>
      <c r="M26" s="859"/>
      <c r="N26" s="859"/>
      <c r="O26" s="859"/>
      <c r="P26" s="859"/>
      <c r="Q26" s="859"/>
      <c r="R26" s="859"/>
      <c r="S26" s="859"/>
      <c r="T26" s="859"/>
      <c r="U26" s="859"/>
      <c r="V26" s="859"/>
      <c r="W26" s="859"/>
    </row>
    <row r="27" spans="1:23" ht="12.75" customHeight="1">
      <c r="A27" s="942" t="s">
        <v>599</v>
      </c>
      <c r="B27" s="942" t="s">
        <v>598</v>
      </c>
      <c r="C27" s="942" t="s">
        <v>600</v>
      </c>
      <c r="D27" s="859">
        <f t="shared" ref="D27:D28" si="8">F27+H27+J27+L27</f>
        <v>2664.3969999999999</v>
      </c>
      <c r="E27" s="859">
        <f t="shared" ref="E27:E28" si="9">G27+I27+K27+M27</f>
        <v>40845.395483221124</v>
      </c>
      <c r="F27" s="859">
        <v>541.34699999999998</v>
      </c>
      <c r="G27" s="859">
        <v>8032.5354832211196</v>
      </c>
      <c r="H27" s="859">
        <v>654.59</v>
      </c>
      <c r="I27" s="859">
        <v>10434.24</v>
      </c>
      <c r="J27" s="859">
        <v>716.46</v>
      </c>
      <c r="K27" s="859">
        <v>12075.69</v>
      </c>
      <c r="L27" s="859">
        <v>752</v>
      </c>
      <c r="M27" s="859">
        <v>10302.93</v>
      </c>
      <c r="N27" s="859"/>
      <c r="O27" s="859"/>
      <c r="P27" s="859">
        <v>700.82</v>
      </c>
      <c r="Q27" s="859">
        <v>9167.98</v>
      </c>
      <c r="R27" s="859"/>
      <c r="S27" s="859"/>
      <c r="T27" s="859"/>
      <c r="U27" s="859"/>
      <c r="V27" s="859"/>
      <c r="W27" s="859"/>
    </row>
    <row r="28" spans="1:23" ht="12.75" customHeight="1">
      <c r="A28" s="942" t="s">
        <v>602</v>
      </c>
      <c r="B28" s="942" t="s">
        <v>601</v>
      </c>
      <c r="C28" s="942" t="s">
        <v>603</v>
      </c>
      <c r="D28" s="859">
        <f t="shared" si="8"/>
        <v>137.28200000000001</v>
      </c>
      <c r="E28" s="859">
        <f t="shared" si="9"/>
        <v>8980.5507242625008</v>
      </c>
      <c r="F28" s="859">
        <v>29.792000000000002</v>
      </c>
      <c r="G28" s="859">
        <v>1857.6107242624996</v>
      </c>
      <c r="H28" s="859">
        <v>33.479999999999997</v>
      </c>
      <c r="I28" s="859">
        <v>2172.0300000000002</v>
      </c>
      <c r="J28" s="859">
        <v>34.380000000000003</v>
      </c>
      <c r="K28" s="859">
        <v>2469.7199999999998</v>
      </c>
      <c r="L28" s="859">
        <v>39.630000000000003</v>
      </c>
      <c r="M28" s="859">
        <v>2481.19</v>
      </c>
      <c r="N28" s="859"/>
      <c r="O28" s="859"/>
      <c r="P28" s="859">
        <v>34.32</v>
      </c>
      <c r="Q28" s="859">
        <v>1961.06</v>
      </c>
      <c r="R28" s="859"/>
      <c r="S28" s="859"/>
      <c r="T28" s="859"/>
      <c r="U28" s="859"/>
      <c r="V28" s="859"/>
      <c r="W28" s="859"/>
    </row>
    <row r="29" spans="1:23" ht="12.75" customHeight="1">
      <c r="A29" s="941" t="s">
        <v>703</v>
      </c>
      <c r="B29" s="941" t="s">
        <v>120</v>
      </c>
      <c r="C29" s="941" t="s">
        <v>704</v>
      </c>
      <c r="D29" s="859"/>
      <c r="E29" s="859"/>
      <c r="F29" s="859"/>
      <c r="G29" s="859"/>
      <c r="H29" s="859"/>
      <c r="I29" s="859"/>
      <c r="J29" s="859"/>
      <c r="K29" s="859"/>
      <c r="L29" s="859"/>
      <c r="M29" s="859"/>
      <c r="N29" s="859"/>
      <c r="O29" s="859"/>
      <c r="P29" s="859"/>
      <c r="Q29" s="859"/>
      <c r="R29" s="859"/>
      <c r="S29" s="859"/>
      <c r="T29" s="859"/>
      <c r="U29" s="859"/>
      <c r="V29" s="859"/>
      <c r="W29" s="859"/>
    </row>
    <row r="30" spans="1:23" ht="12.75" customHeight="1">
      <c r="A30" s="942" t="s">
        <v>599</v>
      </c>
      <c r="B30" s="942" t="s">
        <v>598</v>
      </c>
      <c r="C30" s="942" t="s">
        <v>600</v>
      </c>
      <c r="D30" s="859">
        <f t="shared" ref="D30:D31" si="10">F30+H30+J30+L30</f>
        <v>136.97300000000001</v>
      </c>
      <c r="E30" s="859">
        <f t="shared" ref="E30:E31" si="11">G30+I30+K30+M30</f>
        <v>2138.9082520444467</v>
      </c>
      <c r="F30" s="859">
        <v>30.742999999999999</v>
      </c>
      <c r="G30" s="859">
        <v>484.56825204444698</v>
      </c>
      <c r="H30" s="859">
        <v>37.08</v>
      </c>
      <c r="I30" s="859">
        <v>540.80999999999995</v>
      </c>
      <c r="J30" s="859">
        <v>33.229999999999997</v>
      </c>
      <c r="K30" s="859">
        <v>531.6</v>
      </c>
      <c r="L30" s="859">
        <v>35.92</v>
      </c>
      <c r="M30" s="859">
        <v>581.92999999999995</v>
      </c>
      <c r="N30" s="859"/>
      <c r="O30" s="859"/>
      <c r="P30" s="859">
        <v>37.49</v>
      </c>
      <c r="Q30" s="859">
        <v>510.68</v>
      </c>
      <c r="R30" s="859"/>
      <c r="S30" s="859"/>
      <c r="T30" s="859"/>
      <c r="U30" s="859"/>
      <c r="V30" s="859"/>
      <c r="W30" s="859"/>
    </row>
    <row r="31" spans="1:23" ht="12.75" customHeight="1">
      <c r="A31" s="942" t="s">
        <v>602</v>
      </c>
      <c r="B31" s="942" t="s">
        <v>601</v>
      </c>
      <c r="C31" s="942" t="s">
        <v>603</v>
      </c>
      <c r="D31" s="859">
        <f t="shared" si="10"/>
        <v>7.4280000000000008</v>
      </c>
      <c r="E31" s="859">
        <f t="shared" si="11"/>
        <v>368.175366934191</v>
      </c>
      <c r="F31" s="859">
        <v>1.468</v>
      </c>
      <c r="G31" s="859">
        <v>66.915366934190999</v>
      </c>
      <c r="H31" s="859">
        <v>1.78</v>
      </c>
      <c r="I31" s="859">
        <v>112.46</v>
      </c>
      <c r="J31" s="859">
        <v>1.71</v>
      </c>
      <c r="K31" s="859">
        <v>78.849999999999994</v>
      </c>
      <c r="L31" s="859">
        <v>2.4700000000000002</v>
      </c>
      <c r="M31" s="859">
        <v>109.95</v>
      </c>
      <c r="N31" s="859"/>
      <c r="O31" s="859"/>
      <c r="P31" s="859">
        <v>2.13</v>
      </c>
      <c r="Q31" s="859">
        <v>96.27</v>
      </c>
      <c r="R31" s="859"/>
      <c r="S31" s="859"/>
      <c r="T31" s="859"/>
      <c r="U31" s="859"/>
      <c r="V31" s="859"/>
      <c r="W31" s="859"/>
    </row>
    <row r="32" spans="1:23" ht="12.75" customHeight="1">
      <c r="A32" s="941" t="s">
        <v>705</v>
      </c>
      <c r="B32" s="941" t="s">
        <v>121</v>
      </c>
      <c r="C32" s="941" t="s">
        <v>706</v>
      </c>
      <c r="D32" s="859"/>
      <c r="E32" s="859"/>
      <c r="F32" s="859"/>
      <c r="G32" s="859"/>
      <c r="H32" s="859"/>
      <c r="I32" s="859"/>
      <c r="J32" s="859"/>
      <c r="K32" s="859"/>
      <c r="L32" s="859"/>
      <c r="M32" s="859"/>
      <c r="N32" s="859"/>
      <c r="O32" s="859"/>
      <c r="P32" s="859"/>
      <c r="Q32" s="859"/>
      <c r="R32" s="859"/>
      <c r="S32" s="859"/>
      <c r="T32" s="859"/>
      <c r="U32" s="859"/>
      <c r="V32" s="859"/>
      <c r="W32" s="859"/>
    </row>
    <row r="33" spans="1:23" ht="12.75" customHeight="1">
      <c r="A33" s="942" t="s">
        <v>599</v>
      </c>
      <c r="B33" s="942" t="s">
        <v>598</v>
      </c>
      <c r="C33" s="942" t="s">
        <v>600</v>
      </c>
      <c r="D33" s="859">
        <f t="shared" ref="D33:D34" si="12">F33+H33+J33+L33</f>
        <v>494.988</v>
      </c>
      <c r="E33" s="859">
        <f t="shared" ref="E33:E34" si="13">G33+I33+K33+M33</f>
        <v>9481.2881061861517</v>
      </c>
      <c r="F33" s="859">
        <v>109.568</v>
      </c>
      <c r="G33" s="859">
        <v>1921.9781061861502</v>
      </c>
      <c r="H33" s="859">
        <v>117.4</v>
      </c>
      <c r="I33" s="859">
        <v>2293.5700000000002</v>
      </c>
      <c r="J33" s="859">
        <v>133.33000000000001</v>
      </c>
      <c r="K33" s="859">
        <v>2923.53</v>
      </c>
      <c r="L33" s="859">
        <v>134.69</v>
      </c>
      <c r="M33" s="859">
        <v>2342.21</v>
      </c>
      <c r="N33" s="859"/>
      <c r="O33" s="859"/>
      <c r="P33" s="859">
        <v>128.15</v>
      </c>
      <c r="Q33" s="859">
        <v>2136.85</v>
      </c>
      <c r="R33" s="859"/>
      <c r="S33" s="859"/>
      <c r="T33" s="859"/>
      <c r="U33" s="859"/>
      <c r="V33" s="859"/>
      <c r="W33" s="859"/>
    </row>
    <row r="34" spans="1:23" ht="12.75" customHeight="1">
      <c r="A34" s="942" t="s">
        <v>602</v>
      </c>
      <c r="B34" s="942" t="s">
        <v>601</v>
      </c>
      <c r="C34" s="942" t="s">
        <v>603</v>
      </c>
      <c r="D34" s="859">
        <f t="shared" si="12"/>
        <v>74.14</v>
      </c>
      <c r="E34" s="859">
        <f t="shared" si="13"/>
        <v>3555.4850420791909</v>
      </c>
      <c r="F34" s="859">
        <v>15.52</v>
      </c>
      <c r="G34" s="859">
        <v>706.8450420791911</v>
      </c>
      <c r="H34" s="859">
        <v>18.190000000000001</v>
      </c>
      <c r="I34" s="859">
        <v>882.27</v>
      </c>
      <c r="J34" s="859">
        <v>17.96</v>
      </c>
      <c r="K34" s="859">
        <v>992.91</v>
      </c>
      <c r="L34" s="859">
        <v>22.47</v>
      </c>
      <c r="M34" s="859">
        <v>973.46</v>
      </c>
      <c r="N34" s="859"/>
      <c r="O34" s="859"/>
      <c r="P34" s="859">
        <v>19.75</v>
      </c>
      <c r="Q34" s="859">
        <v>782.43</v>
      </c>
      <c r="R34" s="859"/>
      <c r="S34" s="859"/>
      <c r="T34" s="859"/>
      <c r="U34" s="859"/>
      <c r="V34" s="859"/>
      <c r="W34" s="859"/>
    </row>
    <row r="35" spans="1:23" ht="12.75" customHeight="1">
      <c r="A35" s="941" t="s">
        <v>606</v>
      </c>
      <c r="B35" s="941" t="s">
        <v>605</v>
      </c>
      <c r="C35" s="941" t="s">
        <v>607</v>
      </c>
      <c r="D35" s="859"/>
      <c r="E35" s="859"/>
      <c r="F35" s="859"/>
      <c r="G35" s="859"/>
      <c r="H35" s="859"/>
      <c r="I35" s="859"/>
      <c r="J35" s="859"/>
      <c r="K35" s="859"/>
      <c r="L35" s="859"/>
      <c r="M35" s="859"/>
      <c r="N35" s="859"/>
      <c r="O35" s="859"/>
      <c r="P35" s="859"/>
      <c r="Q35" s="859"/>
      <c r="R35" s="859"/>
      <c r="S35" s="859"/>
      <c r="T35" s="859"/>
      <c r="U35" s="859"/>
      <c r="V35" s="859"/>
      <c r="W35" s="859"/>
    </row>
    <row r="36" spans="1:23" ht="12.75" customHeight="1">
      <c r="A36" s="944" t="s">
        <v>599</v>
      </c>
      <c r="B36" s="944" t="s">
        <v>598</v>
      </c>
      <c r="C36" s="944" t="s">
        <v>600</v>
      </c>
      <c r="D36" s="1310">
        <f>F36+H36+J36+L36</f>
        <v>8549.7129999999997</v>
      </c>
      <c r="E36" s="860">
        <f>G36+I36+K36+M36</f>
        <v>192407.4970493865</v>
      </c>
      <c r="F36" s="860">
        <v>1785.903</v>
      </c>
      <c r="G36" s="860">
        <v>36656.757049386506</v>
      </c>
      <c r="H36" s="860">
        <v>2169.6799999999998</v>
      </c>
      <c r="I36" s="860">
        <v>51747.45</v>
      </c>
      <c r="J36" s="860">
        <v>2241.09</v>
      </c>
      <c r="K36" s="860">
        <v>54268.14</v>
      </c>
      <c r="L36" s="860">
        <v>2353.0400000000004</v>
      </c>
      <c r="M36" s="860">
        <v>49735.15</v>
      </c>
      <c r="N36" s="860"/>
      <c r="O36" s="860"/>
      <c r="P36" s="860">
        <v>2179.25</v>
      </c>
      <c r="Q36" s="860">
        <v>38416.269999999997</v>
      </c>
      <c r="R36" s="860"/>
      <c r="S36" s="860"/>
      <c r="T36" s="860"/>
      <c r="U36" s="860"/>
      <c r="V36" s="860"/>
      <c r="W36" s="860"/>
    </row>
    <row r="37" spans="1:23" ht="15.75" thickBot="1">
      <c r="A37" s="946" t="s">
        <v>602</v>
      </c>
      <c r="B37" s="946" t="s">
        <v>601</v>
      </c>
      <c r="C37" s="946" t="s">
        <v>603</v>
      </c>
      <c r="D37" s="1311">
        <f>F37+H37+J37+L37</f>
        <v>751.18100000000004</v>
      </c>
      <c r="E37" s="861">
        <f>G37+I37+K37+M37</f>
        <v>47276.813338334468</v>
      </c>
      <c r="F37" s="861">
        <v>159.78100000000001</v>
      </c>
      <c r="G37" s="861">
        <v>9924.163338334467</v>
      </c>
      <c r="H37" s="861">
        <v>186.24999999999997</v>
      </c>
      <c r="I37" s="861">
        <v>11821.73</v>
      </c>
      <c r="J37" s="861">
        <v>184.57000000000002</v>
      </c>
      <c r="K37" s="861">
        <v>12669.89</v>
      </c>
      <c r="L37" s="861">
        <v>220.57999999999998</v>
      </c>
      <c r="M37" s="861">
        <v>12861.029999999999</v>
      </c>
      <c r="N37" s="861"/>
      <c r="O37" s="861"/>
      <c r="P37" s="861">
        <v>195.48</v>
      </c>
      <c r="Q37" s="861">
        <v>10080.820000000002</v>
      </c>
      <c r="R37" s="861"/>
      <c r="S37" s="861"/>
      <c r="T37" s="861"/>
      <c r="U37" s="861"/>
      <c r="V37" s="861"/>
      <c r="W37" s="861"/>
    </row>
    <row r="38" spans="1:23" ht="5.0999999999999996" customHeight="1"/>
    <row r="39" spans="1:23" s="20" customFormat="1" ht="12.75">
      <c r="A39" s="95" t="s">
        <v>2543</v>
      </c>
      <c r="B39" s="95" t="s">
        <v>2544</v>
      </c>
      <c r="C39" s="95" t="s">
        <v>2545</v>
      </c>
    </row>
  </sheetData>
  <mergeCells count="15">
    <mergeCell ref="N5:O6"/>
    <mergeCell ref="P5:W5"/>
    <mergeCell ref="P6:Q6"/>
    <mergeCell ref="R6:S6"/>
    <mergeCell ref="T6:U6"/>
    <mergeCell ref="V6:W6"/>
    <mergeCell ref="B5:B9"/>
    <mergeCell ref="A5:A9"/>
    <mergeCell ref="C5:C9"/>
    <mergeCell ref="F5:M5"/>
    <mergeCell ref="D5:E6"/>
    <mergeCell ref="F6:G6"/>
    <mergeCell ref="H6:I6"/>
    <mergeCell ref="J6:K6"/>
    <mergeCell ref="L6:M6"/>
  </mergeCells>
  <hyperlinks>
    <hyperlink ref="B1" location="Содержание!A1" display="вернуться на заглавную стр. (содержание)"/>
    <hyperlink ref="A1" location="Содержание!A1" display="вернуться на заглавную стр. (содержание)"/>
    <hyperlink ref="C1" location="Содержание!A1" display="вернуться на заглавную стр. (содержание)"/>
  </hyperlinks>
  <pageMargins left="0.7" right="0.7" top="0.75" bottom="0.75" header="0.3" footer="0.3"/>
  <pageSetup paperSize="9" orientation="portrait"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zoomScale="80" zoomScaleNormal="80" workbookViewId="0">
      <pane xSplit="3" ySplit="9" topLeftCell="D10"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23" width="12.5703125" style="24" customWidth="1"/>
    <col min="24" max="16384" width="9.140625" style="24"/>
  </cols>
  <sheetData>
    <row r="1" spans="1:23">
      <c r="A1" s="234" t="s">
        <v>595</v>
      </c>
      <c r="B1" s="234" t="s">
        <v>211</v>
      </c>
      <c r="C1" s="234" t="s">
        <v>596</v>
      </c>
    </row>
    <row r="2" spans="1:23" ht="5.0999999999999996" customHeight="1"/>
    <row r="3" spans="1:23" s="142" customFormat="1" ht="18.75" customHeight="1">
      <c r="A3" s="551" t="s">
        <v>2738</v>
      </c>
      <c r="B3" s="551" t="s">
        <v>2739</v>
      </c>
      <c r="C3" s="551" t="s">
        <v>2740</v>
      </c>
    </row>
    <row r="4" spans="1:23" s="91" customFormat="1" ht="5.0999999999999996" customHeight="1" thickBot="1">
      <c r="A4" s="562"/>
      <c r="B4" s="562"/>
      <c r="C4" s="562"/>
      <c r="D4" s="97"/>
      <c r="E4" s="97"/>
      <c r="F4" s="97"/>
      <c r="G4" s="97"/>
      <c r="H4" s="97"/>
      <c r="I4" s="97"/>
      <c r="J4" s="97"/>
      <c r="K4" s="97"/>
      <c r="L4" s="97"/>
      <c r="M4" s="97"/>
      <c r="N4" s="97"/>
      <c r="O4" s="97"/>
      <c r="P4" s="97"/>
      <c r="Q4" s="97"/>
      <c r="R4" s="97"/>
      <c r="S4" s="97"/>
      <c r="T4" s="97"/>
      <c r="U4" s="97"/>
      <c r="V4" s="97"/>
      <c r="W4" s="97"/>
    </row>
    <row r="5" spans="1:23" s="91" customFormat="1" ht="17.100000000000001" customHeight="1">
      <c r="A5" s="1540"/>
      <c r="B5" s="1540"/>
      <c r="C5" s="1540"/>
      <c r="D5" s="1538" t="s">
        <v>3862</v>
      </c>
      <c r="E5" s="1538"/>
      <c r="F5" s="1538" t="s">
        <v>3862</v>
      </c>
      <c r="G5" s="1538"/>
      <c r="H5" s="1538"/>
      <c r="I5" s="1538"/>
      <c r="J5" s="1538"/>
      <c r="K5" s="1538"/>
      <c r="L5" s="1538"/>
      <c r="M5" s="1538"/>
      <c r="N5" s="1538" t="s">
        <v>5516</v>
      </c>
      <c r="O5" s="1538"/>
      <c r="P5" s="1538" t="s">
        <v>5516</v>
      </c>
      <c r="Q5" s="1538"/>
      <c r="R5" s="1538"/>
      <c r="S5" s="1538"/>
      <c r="T5" s="1538"/>
      <c r="U5" s="1538"/>
      <c r="V5" s="1538"/>
      <c r="W5" s="1538"/>
    </row>
    <row r="6" spans="1:23" s="552" customFormat="1" ht="17.100000000000001" customHeight="1">
      <c r="A6" s="1540"/>
      <c r="B6" s="1540"/>
      <c r="C6" s="1540"/>
      <c r="D6" s="1539"/>
      <c r="E6" s="1539"/>
      <c r="F6" s="1532" t="s">
        <v>773</v>
      </c>
      <c r="G6" s="1533"/>
      <c r="H6" s="1532" t="s">
        <v>774</v>
      </c>
      <c r="I6" s="1533"/>
      <c r="J6" s="1532" t="s">
        <v>775</v>
      </c>
      <c r="K6" s="1533"/>
      <c r="L6" s="1532" t="s">
        <v>776</v>
      </c>
      <c r="M6" s="1533"/>
      <c r="N6" s="1539"/>
      <c r="O6" s="1539"/>
      <c r="P6" s="1532" t="s">
        <v>773</v>
      </c>
      <c r="Q6" s="1533"/>
      <c r="R6" s="1532" t="s">
        <v>774</v>
      </c>
      <c r="S6" s="1533"/>
      <c r="T6" s="1532" t="s">
        <v>775</v>
      </c>
      <c r="U6" s="1533"/>
      <c r="V6" s="1532" t="s">
        <v>776</v>
      </c>
      <c r="W6" s="1533"/>
    </row>
    <row r="7" spans="1:23" s="552" customFormat="1" ht="26.25" customHeight="1">
      <c r="A7" s="1540"/>
      <c r="B7" s="1540"/>
      <c r="C7" s="1540"/>
      <c r="D7" s="557" t="s">
        <v>584</v>
      </c>
      <c r="E7" s="558" t="s">
        <v>587</v>
      </c>
      <c r="F7" s="557" t="s">
        <v>584</v>
      </c>
      <c r="G7" s="558" t="s">
        <v>587</v>
      </c>
      <c r="H7" s="557" t="s">
        <v>584</v>
      </c>
      <c r="I7" s="558" t="s">
        <v>587</v>
      </c>
      <c r="J7" s="557" t="s">
        <v>584</v>
      </c>
      <c r="K7" s="558" t="s">
        <v>587</v>
      </c>
      <c r="L7" s="557" t="s">
        <v>584</v>
      </c>
      <c r="M7" s="558" t="s">
        <v>587</v>
      </c>
      <c r="N7" s="557" t="s">
        <v>584</v>
      </c>
      <c r="O7" s="558" t="s">
        <v>587</v>
      </c>
      <c r="P7" s="557" t="s">
        <v>584</v>
      </c>
      <c r="Q7" s="558" t="s">
        <v>587</v>
      </c>
      <c r="R7" s="557" t="s">
        <v>584</v>
      </c>
      <c r="S7" s="558" t="s">
        <v>587</v>
      </c>
      <c r="T7" s="557" t="s">
        <v>584</v>
      </c>
      <c r="U7" s="558" t="s">
        <v>587</v>
      </c>
      <c r="V7" s="557" t="s">
        <v>584</v>
      </c>
      <c r="W7" s="558" t="s">
        <v>587</v>
      </c>
    </row>
    <row r="8" spans="1:23" s="552" customFormat="1" ht="26.25" customHeight="1">
      <c r="A8" s="1540"/>
      <c r="B8" s="1540"/>
      <c r="C8" s="1540"/>
      <c r="D8" s="1066" t="s">
        <v>2953</v>
      </c>
      <c r="E8" s="1067" t="s">
        <v>586</v>
      </c>
      <c r="F8" s="1066" t="s">
        <v>2953</v>
      </c>
      <c r="G8" s="1067" t="s">
        <v>586</v>
      </c>
      <c r="H8" s="1066" t="s">
        <v>2953</v>
      </c>
      <c r="I8" s="1067" t="s">
        <v>586</v>
      </c>
      <c r="J8" s="1066" t="s">
        <v>2953</v>
      </c>
      <c r="K8" s="1067" t="s">
        <v>586</v>
      </c>
      <c r="L8" s="1066" t="s">
        <v>2953</v>
      </c>
      <c r="M8" s="1067" t="s">
        <v>586</v>
      </c>
      <c r="N8" s="1066" t="s">
        <v>2953</v>
      </c>
      <c r="O8" s="1067" t="s">
        <v>586</v>
      </c>
      <c r="P8" s="1066" t="s">
        <v>2953</v>
      </c>
      <c r="Q8" s="1067" t="s">
        <v>586</v>
      </c>
      <c r="R8" s="1066" t="s">
        <v>2953</v>
      </c>
      <c r="S8" s="1067" t="s">
        <v>586</v>
      </c>
      <c r="T8" s="1066" t="s">
        <v>2953</v>
      </c>
      <c r="U8" s="1067" t="s">
        <v>586</v>
      </c>
      <c r="V8" s="1066" t="s">
        <v>2953</v>
      </c>
      <c r="W8" s="1067" t="s">
        <v>586</v>
      </c>
    </row>
    <row r="9" spans="1:23" s="552" customFormat="1" ht="42" customHeight="1" thickBot="1">
      <c r="A9" s="1541"/>
      <c r="B9" s="1541"/>
      <c r="C9" s="1541"/>
      <c r="D9" s="553" t="s">
        <v>585</v>
      </c>
      <c r="E9" s="554" t="s">
        <v>588</v>
      </c>
      <c r="F9" s="553" t="s">
        <v>585</v>
      </c>
      <c r="G9" s="554" t="s">
        <v>588</v>
      </c>
      <c r="H9" s="553" t="s">
        <v>585</v>
      </c>
      <c r="I9" s="554" t="s">
        <v>588</v>
      </c>
      <c r="J9" s="553" t="s">
        <v>585</v>
      </c>
      <c r="K9" s="554" t="s">
        <v>588</v>
      </c>
      <c r="L9" s="553" t="s">
        <v>585</v>
      </c>
      <c r="M9" s="554" t="s">
        <v>588</v>
      </c>
      <c r="N9" s="553" t="s">
        <v>585</v>
      </c>
      <c r="O9" s="554" t="s">
        <v>588</v>
      </c>
      <c r="P9" s="553" t="s">
        <v>585</v>
      </c>
      <c r="Q9" s="554" t="s">
        <v>588</v>
      </c>
      <c r="R9" s="553" t="s">
        <v>585</v>
      </c>
      <c r="S9" s="554" t="s">
        <v>588</v>
      </c>
      <c r="T9" s="553" t="s">
        <v>585</v>
      </c>
      <c r="U9" s="554" t="s">
        <v>588</v>
      </c>
      <c r="V9" s="553" t="s">
        <v>585</v>
      </c>
      <c r="W9" s="554" t="s">
        <v>588</v>
      </c>
    </row>
    <row r="10" spans="1:23" s="552" customFormat="1" ht="5.0999999999999996" customHeight="1">
      <c r="A10" s="559"/>
      <c r="B10" s="559"/>
      <c r="C10" s="560"/>
      <c r="D10" s="561"/>
      <c r="E10" s="561"/>
      <c r="F10" s="561"/>
      <c r="G10" s="561"/>
      <c r="H10" s="561"/>
      <c r="I10" s="561"/>
      <c r="J10" s="561"/>
      <c r="K10" s="561"/>
      <c r="L10" s="561"/>
      <c r="M10" s="561"/>
      <c r="N10" s="561"/>
      <c r="O10" s="561"/>
      <c r="P10" s="561"/>
      <c r="Q10" s="561"/>
      <c r="R10" s="561"/>
      <c r="S10" s="561"/>
      <c r="T10" s="561"/>
      <c r="U10" s="561"/>
      <c r="V10" s="561"/>
      <c r="W10" s="561"/>
    </row>
    <row r="11" spans="1:23" s="91" customFormat="1" ht="12.75" customHeight="1">
      <c r="A11" s="555" t="s">
        <v>1175</v>
      </c>
      <c r="B11" s="555" t="s">
        <v>1174</v>
      </c>
      <c r="C11" s="555" t="s">
        <v>1176</v>
      </c>
      <c r="D11" s="12"/>
      <c r="E11" s="5"/>
      <c r="F11" s="6"/>
      <c r="G11" s="6"/>
      <c r="H11" s="6"/>
      <c r="I11" s="6"/>
      <c r="J11" s="6"/>
      <c r="K11" s="6"/>
      <c r="L11" s="6"/>
      <c r="M11" s="6"/>
      <c r="N11" s="12"/>
      <c r="O11" s="5"/>
      <c r="P11" s="6"/>
      <c r="Q11" s="6"/>
      <c r="R11" s="6"/>
      <c r="S11" s="6"/>
      <c r="T11" s="6"/>
      <c r="U11" s="6"/>
      <c r="V11" s="6"/>
      <c r="W11" s="6"/>
    </row>
    <row r="12" spans="1:23" s="91" customFormat="1" ht="12.75" customHeight="1">
      <c r="A12" s="416" t="s">
        <v>599</v>
      </c>
      <c r="B12" s="416" t="s">
        <v>598</v>
      </c>
      <c r="C12" s="416" t="s">
        <v>600</v>
      </c>
      <c r="D12" s="103">
        <f>F12+H12+J12+L12</f>
        <v>2.7089999999999996</v>
      </c>
      <c r="E12" s="103">
        <f>G12+I12+K12+M12</f>
        <v>134.7059949785943</v>
      </c>
      <c r="F12" s="103">
        <v>0.44900000000000001</v>
      </c>
      <c r="G12" s="556">
        <v>26.565994978594308</v>
      </c>
      <c r="H12" s="556">
        <v>0.6</v>
      </c>
      <c r="I12" s="556">
        <v>19.05</v>
      </c>
      <c r="J12" s="556">
        <v>0.7</v>
      </c>
      <c r="K12" s="556">
        <v>35.49</v>
      </c>
      <c r="L12" s="556">
        <v>0.96</v>
      </c>
      <c r="M12" s="556">
        <v>53.6</v>
      </c>
      <c r="N12" s="103"/>
      <c r="O12" s="103"/>
      <c r="P12" s="103">
        <v>0.95</v>
      </c>
      <c r="Q12" s="556">
        <v>56.75</v>
      </c>
      <c r="R12" s="556"/>
      <c r="S12" s="556"/>
      <c r="T12" s="556"/>
      <c r="U12" s="556"/>
      <c r="V12" s="556"/>
      <c r="W12" s="556"/>
    </row>
    <row r="13" spans="1:23" s="91" customFormat="1" ht="12.75" customHeight="1">
      <c r="A13" s="416" t="s">
        <v>602</v>
      </c>
      <c r="B13" s="416" t="s">
        <v>601</v>
      </c>
      <c r="C13" s="416" t="s">
        <v>603</v>
      </c>
      <c r="D13" s="103">
        <f>F13+H13+J13+L13</f>
        <v>3.4649999999999999</v>
      </c>
      <c r="E13" s="103">
        <f>G13+I13+K13+M13</f>
        <v>256.72747924093301</v>
      </c>
      <c r="F13" s="103">
        <v>0.71499999999999997</v>
      </c>
      <c r="G13" s="556">
        <v>54.897479240933002</v>
      </c>
      <c r="H13" s="556">
        <v>0.83</v>
      </c>
      <c r="I13" s="556">
        <v>59.91</v>
      </c>
      <c r="J13" s="556">
        <v>0.86</v>
      </c>
      <c r="K13" s="556">
        <v>78.12</v>
      </c>
      <c r="L13" s="556">
        <v>1.06</v>
      </c>
      <c r="M13" s="556">
        <v>63.8</v>
      </c>
      <c r="N13" s="103"/>
      <c r="O13" s="103"/>
      <c r="P13" s="103">
        <v>0.82</v>
      </c>
      <c r="Q13" s="556">
        <v>53.84</v>
      </c>
      <c r="R13" s="556"/>
      <c r="S13" s="556"/>
      <c r="T13" s="556"/>
      <c r="U13" s="556"/>
      <c r="V13" s="556"/>
      <c r="W13" s="556"/>
    </row>
    <row r="14" spans="1:23" s="91" customFormat="1" ht="12.75" customHeight="1">
      <c r="A14" s="555" t="s">
        <v>329</v>
      </c>
      <c r="B14" s="555" t="s">
        <v>329</v>
      </c>
      <c r="C14" s="555" t="s">
        <v>616</v>
      </c>
      <c r="D14" s="103"/>
      <c r="E14" s="556"/>
      <c r="F14" s="103"/>
      <c r="G14" s="556"/>
      <c r="H14" s="556"/>
      <c r="I14" s="556"/>
      <c r="J14" s="556"/>
      <c r="K14" s="556"/>
      <c r="L14" s="556"/>
      <c r="M14" s="556"/>
      <c r="N14" s="103"/>
      <c r="O14" s="556"/>
      <c r="P14" s="103"/>
      <c r="Q14" s="556"/>
      <c r="R14" s="556"/>
      <c r="S14" s="556"/>
      <c r="T14" s="556"/>
      <c r="U14" s="556"/>
      <c r="V14" s="556"/>
      <c r="W14" s="556"/>
    </row>
    <row r="15" spans="1:23" s="91" customFormat="1" ht="12.75" customHeight="1">
      <c r="A15" s="416" t="s">
        <v>599</v>
      </c>
      <c r="B15" s="416" t="s">
        <v>598</v>
      </c>
      <c r="C15" s="416" t="s">
        <v>600</v>
      </c>
      <c r="D15" s="103">
        <f t="shared" ref="D15:D16" si="0">F15+H15+J15+L15</f>
        <v>1.782</v>
      </c>
      <c r="E15" s="103">
        <f t="shared" ref="E15:E16" si="1">G15+I15+K15+M15</f>
        <v>67.056709270096007</v>
      </c>
      <c r="F15" s="103">
        <v>0.28199999999999997</v>
      </c>
      <c r="G15" s="556">
        <v>8.8267092700959999</v>
      </c>
      <c r="H15" s="556">
        <v>0.47</v>
      </c>
      <c r="I15" s="556">
        <v>17.98</v>
      </c>
      <c r="J15" s="556">
        <v>0.46</v>
      </c>
      <c r="K15" s="556">
        <v>21.94</v>
      </c>
      <c r="L15" s="556">
        <v>0.56999999999999995</v>
      </c>
      <c r="M15" s="556">
        <v>18.309999999999999</v>
      </c>
      <c r="N15" s="103"/>
      <c r="O15" s="103"/>
      <c r="P15" s="103">
        <v>0.47</v>
      </c>
      <c r="Q15" s="556">
        <v>19.7</v>
      </c>
      <c r="R15" s="556"/>
      <c r="S15" s="556"/>
      <c r="T15" s="556"/>
      <c r="U15" s="556"/>
      <c r="V15" s="556"/>
      <c r="W15" s="556"/>
    </row>
    <row r="16" spans="1:23" s="91" customFormat="1" ht="12.75" customHeight="1">
      <c r="A16" s="416" t="s">
        <v>602</v>
      </c>
      <c r="B16" s="416" t="s">
        <v>601</v>
      </c>
      <c r="C16" s="416" t="s">
        <v>603</v>
      </c>
      <c r="D16" s="103">
        <f t="shared" si="0"/>
        <v>1.6859999999999999</v>
      </c>
      <c r="E16" s="103">
        <f t="shared" si="1"/>
        <v>189.25161046123202</v>
      </c>
      <c r="F16" s="103">
        <v>0.39600000000000002</v>
      </c>
      <c r="G16" s="556">
        <v>44.691610461231996</v>
      </c>
      <c r="H16" s="556">
        <v>0.44</v>
      </c>
      <c r="I16" s="556">
        <v>61.46</v>
      </c>
      <c r="J16" s="556">
        <v>0.39</v>
      </c>
      <c r="K16" s="556">
        <v>41.4</v>
      </c>
      <c r="L16" s="556">
        <v>0.46</v>
      </c>
      <c r="M16" s="556">
        <v>41.7</v>
      </c>
      <c r="N16" s="103"/>
      <c r="O16" s="103"/>
      <c r="P16" s="103">
        <v>0.42</v>
      </c>
      <c r="Q16" s="556">
        <v>45.66</v>
      </c>
      <c r="R16" s="556"/>
      <c r="S16" s="556"/>
      <c r="T16" s="556"/>
      <c r="U16" s="556"/>
      <c r="V16" s="556"/>
      <c r="W16" s="556"/>
    </row>
    <row r="17" spans="1:23" s="91" customFormat="1" ht="12.75" customHeight="1">
      <c r="A17" s="555" t="s">
        <v>341</v>
      </c>
      <c r="B17" s="555" t="s">
        <v>341</v>
      </c>
      <c r="C17" s="555" t="s">
        <v>619</v>
      </c>
      <c r="D17" s="103"/>
      <c r="E17" s="556"/>
      <c r="F17" s="103"/>
      <c r="G17" s="556"/>
      <c r="H17" s="556"/>
      <c r="I17" s="556"/>
      <c r="J17" s="556"/>
      <c r="K17" s="556"/>
      <c r="L17" s="556"/>
      <c r="M17" s="556"/>
      <c r="N17" s="103"/>
      <c r="O17" s="556"/>
      <c r="P17" s="103"/>
      <c r="Q17" s="556"/>
      <c r="R17" s="556"/>
      <c r="S17" s="556"/>
      <c r="T17" s="556"/>
      <c r="U17" s="556"/>
      <c r="V17" s="556"/>
      <c r="W17" s="556"/>
    </row>
    <row r="18" spans="1:23" s="91" customFormat="1" ht="12.75" customHeight="1">
      <c r="A18" s="416" t="s">
        <v>599</v>
      </c>
      <c r="B18" s="416" t="s">
        <v>598</v>
      </c>
      <c r="C18" s="416" t="s">
        <v>600</v>
      </c>
      <c r="D18" s="103">
        <f t="shared" ref="D18:D19" si="2">F18+H18+J18+L18</f>
        <v>20.082000000000001</v>
      </c>
      <c r="E18" s="103">
        <f t="shared" ref="E18:E19" si="3">G18+I18+K18+M18</f>
        <v>482.7218404552201</v>
      </c>
      <c r="F18" s="103">
        <v>3.8919999999999999</v>
      </c>
      <c r="G18" s="556">
        <v>90.9918404552201</v>
      </c>
      <c r="H18" s="556">
        <v>5.09</v>
      </c>
      <c r="I18" s="556">
        <v>119.87</v>
      </c>
      <c r="J18" s="556">
        <v>4.96</v>
      </c>
      <c r="K18" s="556">
        <v>135.4</v>
      </c>
      <c r="L18" s="556">
        <v>6.14</v>
      </c>
      <c r="M18" s="556">
        <v>136.46</v>
      </c>
      <c r="N18" s="103"/>
      <c r="O18" s="103"/>
      <c r="P18" s="103">
        <v>5.16</v>
      </c>
      <c r="Q18" s="556">
        <v>112.87</v>
      </c>
      <c r="R18" s="556"/>
      <c r="S18" s="556"/>
      <c r="T18" s="556"/>
      <c r="U18" s="556"/>
      <c r="V18" s="556"/>
      <c r="W18" s="556"/>
    </row>
    <row r="19" spans="1:23" s="91" customFormat="1" ht="12.75" customHeight="1">
      <c r="A19" s="416" t="s">
        <v>602</v>
      </c>
      <c r="B19" s="416" t="s">
        <v>601</v>
      </c>
      <c r="C19" s="416" t="s">
        <v>603</v>
      </c>
      <c r="D19" s="103">
        <f t="shared" si="2"/>
        <v>1.177</v>
      </c>
      <c r="E19" s="103">
        <f t="shared" si="3"/>
        <v>83.670030215215689</v>
      </c>
      <c r="F19" s="103">
        <v>0.217</v>
      </c>
      <c r="G19" s="556">
        <v>13.4200302152157</v>
      </c>
      <c r="H19" s="556">
        <v>0.26</v>
      </c>
      <c r="I19" s="556">
        <v>12.73</v>
      </c>
      <c r="J19" s="556">
        <v>0.34</v>
      </c>
      <c r="K19" s="556">
        <v>21.37</v>
      </c>
      <c r="L19" s="556">
        <v>0.36</v>
      </c>
      <c r="M19" s="556">
        <v>36.15</v>
      </c>
      <c r="N19" s="103"/>
      <c r="O19" s="103"/>
      <c r="P19" s="103">
        <v>0.3</v>
      </c>
      <c r="Q19" s="556">
        <v>21.35</v>
      </c>
      <c r="R19" s="556"/>
      <c r="S19" s="556"/>
      <c r="T19" s="556"/>
      <c r="U19" s="556"/>
      <c r="V19" s="556"/>
      <c r="W19" s="556"/>
    </row>
    <row r="20" spans="1:23" s="91" customFormat="1" ht="12.75" customHeight="1">
      <c r="A20" s="555" t="s">
        <v>622</v>
      </c>
      <c r="B20" s="555" t="s">
        <v>326</v>
      </c>
      <c r="C20" s="555" t="s">
        <v>623</v>
      </c>
      <c r="D20" s="103"/>
      <c r="E20" s="556"/>
      <c r="F20" s="103"/>
      <c r="G20" s="556"/>
      <c r="H20" s="556"/>
      <c r="I20" s="556"/>
      <c r="J20" s="556"/>
      <c r="K20" s="556"/>
      <c r="L20" s="556"/>
      <c r="M20" s="556"/>
      <c r="N20" s="103"/>
      <c r="O20" s="556"/>
      <c r="P20" s="103"/>
      <c r="Q20" s="556"/>
      <c r="R20" s="556"/>
      <c r="S20" s="556"/>
      <c r="T20" s="556"/>
      <c r="U20" s="556"/>
      <c r="V20" s="556"/>
      <c r="W20" s="556"/>
    </row>
    <row r="21" spans="1:23" s="91" customFormat="1" ht="12.75" customHeight="1">
      <c r="A21" s="416" t="s">
        <v>599</v>
      </c>
      <c r="B21" s="416" t="s">
        <v>598</v>
      </c>
      <c r="C21" s="416" t="s">
        <v>600</v>
      </c>
      <c r="D21" s="103">
        <f t="shared" ref="D21:D22" si="4">F21+H21+J21+L21</f>
        <v>256.81200000000001</v>
      </c>
      <c r="E21" s="103">
        <f t="shared" ref="E21:E22" si="5">G21+I21+K21+M21</f>
        <v>12225.35016896301</v>
      </c>
      <c r="F21" s="103">
        <v>45.341999999999999</v>
      </c>
      <c r="G21" s="556">
        <v>2289.6401689630102</v>
      </c>
      <c r="H21" s="556">
        <v>61.43</v>
      </c>
      <c r="I21" s="556">
        <v>2665.08</v>
      </c>
      <c r="J21" s="556">
        <v>75.67</v>
      </c>
      <c r="K21" s="556">
        <v>3742.36</v>
      </c>
      <c r="L21" s="556">
        <v>74.37</v>
      </c>
      <c r="M21" s="556">
        <v>3528.27</v>
      </c>
      <c r="N21" s="103"/>
      <c r="O21" s="103"/>
      <c r="P21" s="103">
        <v>57.99</v>
      </c>
      <c r="Q21" s="556">
        <v>2776.02</v>
      </c>
      <c r="R21" s="556"/>
      <c r="S21" s="556"/>
      <c r="T21" s="556"/>
      <c r="U21" s="556"/>
      <c r="V21" s="556"/>
      <c r="W21" s="556"/>
    </row>
    <row r="22" spans="1:23" s="91" customFormat="1" ht="12.75" customHeight="1">
      <c r="A22" s="416" t="s">
        <v>602</v>
      </c>
      <c r="B22" s="416" t="s">
        <v>601</v>
      </c>
      <c r="C22" s="416" t="s">
        <v>603</v>
      </c>
      <c r="D22" s="103">
        <f t="shared" si="4"/>
        <v>69.032999999999987</v>
      </c>
      <c r="E22" s="103">
        <f t="shared" si="5"/>
        <v>5946.0462049300204</v>
      </c>
      <c r="F22" s="103">
        <v>15.042999999999999</v>
      </c>
      <c r="G22" s="556">
        <v>1387.95620493002</v>
      </c>
      <c r="H22" s="556">
        <v>14.87</v>
      </c>
      <c r="I22" s="556">
        <v>1355.43</v>
      </c>
      <c r="J22" s="556">
        <v>16.97</v>
      </c>
      <c r="K22" s="556">
        <v>1394.22</v>
      </c>
      <c r="L22" s="556">
        <v>22.15</v>
      </c>
      <c r="M22" s="556">
        <v>1808.44</v>
      </c>
      <c r="N22" s="103"/>
      <c r="O22" s="103"/>
      <c r="P22" s="103">
        <v>20</v>
      </c>
      <c r="Q22" s="556">
        <v>1277.01</v>
      </c>
      <c r="R22" s="556"/>
      <c r="S22" s="556"/>
      <c r="T22" s="556"/>
      <c r="U22" s="556"/>
      <c r="V22" s="556"/>
      <c r="W22" s="556"/>
    </row>
    <row r="23" spans="1:23" s="91" customFormat="1" ht="12.75" customHeight="1">
      <c r="A23" s="555" t="s">
        <v>626</v>
      </c>
      <c r="B23" s="555" t="s">
        <v>335</v>
      </c>
      <c r="C23" s="555" t="s">
        <v>627</v>
      </c>
      <c r="D23" s="103"/>
      <c r="E23" s="556"/>
      <c r="F23" s="103"/>
      <c r="G23" s="556"/>
      <c r="H23" s="556"/>
      <c r="I23" s="556"/>
      <c r="J23" s="556"/>
      <c r="K23" s="556"/>
      <c r="L23" s="556"/>
      <c r="M23" s="556"/>
      <c r="N23" s="103"/>
      <c r="O23" s="556"/>
      <c r="P23" s="103"/>
      <c r="Q23" s="556"/>
      <c r="R23" s="556"/>
      <c r="S23" s="556"/>
      <c r="T23" s="556"/>
      <c r="U23" s="556"/>
      <c r="V23" s="556"/>
      <c r="W23" s="556"/>
    </row>
    <row r="24" spans="1:23" s="91" customFormat="1" ht="12.75" customHeight="1">
      <c r="A24" s="416" t="s">
        <v>599</v>
      </c>
      <c r="B24" s="416" t="s">
        <v>598</v>
      </c>
      <c r="C24" s="416" t="s">
        <v>600</v>
      </c>
      <c r="D24" s="103">
        <f t="shared" ref="D24:D25" si="6">F24+H24+J24+L24</f>
        <v>1.18</v>
      </c>
      <c r="E24" s="103">
        <f t="shared" ref="E24:E25" si="7">G24+I24+K24+M24</f>
        <v>112.70125414214999</v>
      </c>
      <c r="F24" s="103">
        <v>0.28999999999999998</v>
      </c>
      <c r="G24" s="556">
        <v>19.691254142149997</v>
      </c>
      <c r="H24" s="556">
        <v>0.34</v>
      </c>
      <c r="I24" s="556">
        <v>30.38</v>
      </c>
      <c r="J24" s="556">
        <v>0.25</v>
      </c>
      <c r="K24" s="556">
        <v>28.67</v>
      </c>
      <c r="L24" s="556">
        <v>0.3</v>
      </c>
      <c r="M24" s="556">
        <v>33.96</v>
      </c>
      <c r="N24" s="103"/>
      <c r="O24" s="103"/>
      <c r="P24" s="103">
        <v>0.22</v>
      </c>
      <c r="Q24" s="556">
        <v>19.739999999999998</v>
      </c>
      <c r="R24" s="556"/>
      <c r="S24" s="556"/>
      <c r="T24" s="556"/>
      <c r="U24" s="556"/>
      <c r="V24" s="556"/>
      <c r="W24" s="556"/>
    </row>
    <row r="25" spans="1:23" s="91" customFormat="1" ht="12.75" customHeight="1">
      <c r="A25" s="416" t="s">
        <v>602</v>
      </c>
      <c r="B25" s="416" t="s">
        <v>601</v>
      </c>
      <c r="C25" s="416" t="s">
        <v>603</v>
      </c>
      <c r="D25" s="103">
        <f t="shared" si="6"/>
        <v>4.1630000000000003</v>
      </c>
      <c r="E25" s="103">
        <f t="shared" si="7"/>
        <v>407.28876711577311</v>
      </c>
      <c r="F25" s="103">
        <v>0.88300000000000001</v>
      </c>
      <c r="G25" s="556">
        <v>89.318767115773099</v>
      </c>
      <c r="H25" s="556">
        <v>1.1200000000000001</v>
      </c>
      <c r="I25" s="556">
        <v>92.59</v>
      </c>
      <c r="J25" s="556">
        <v>1.02</v>
      </c>
      <c r="K25" s="556">
        <v>113.24</v>
      </c>
      <c r="L25" s="556">
        <v>1.1399999999999999</v>
      </c>
      <c r="M25" s="556">
        <v>112.14</v>
      </c>
      <c r="N25" s="103"/>
      <c r="O25" s="103"/>
      <c r="P25" s="103">
        <v>0.76</v>
      </c>
      <c r="Q25" s="556">
        <v>67.66</v>
      </c>
      <c r="R25" s="556"/>
      <c r="S25" s="556"/>
      <c r="T25" s="556"/>
      <c r="U25" s="556"/>
      <c r="V25" s="556"/>
      <c r="W25" s="556"/>
    </row>
    <row r="26" spans="1:23" s="91" customFormat="1" ht="12.75" customHeight="1">
      <c r="A26" s="555" t="s">
        <v>325</v>
      </c>
      <c r="B26" s="555" t="s">
        <v>325</v>
      </c>
      <c r="C26" s="555" t="s">
        <v>639</v>
      </c>
      <c r="D26" s="103"/>
      <c r="E26" s="556"/>
      <c r="F26" s="103"/>
      <c r="G26" s="556"/>
      <c r="H26" s="556"/>
      <c r="I26" s="556"/>
      <c r="J26" s="556"/>
      <c r="K26" s="556"/>
      <c r="L26" s="556"/>
      <c r="M26" s="556"/>
      <c r="N26" s="103"/>
      <c r="O26" s="556"/>
      <c r="P26" s="103"/>
      <c r="Q26" s="556"/>
      <c r="R26" s="556"/>
      <c r="S26" s="556"/>
      <c r="T26" s="556"/>
      <c r="U26" s="556"/>
      <c r="V26" s="556"/>
      <c r="W26" s="556"/>
    </row>
    <row r="27" spans="1:23" s="91" customFormat="1" ht="12.75" customHeight="1">
      <c r="A27" s="416" t="s">
        <v>599</v>
      </c>
      <c r="B27" s="416" t="s">
        <v>598</v>
      </c>
      <c r="C27" s="416" t="s">
        <v>600</v>
      </c>
      <c r="D27" s="103">
        <f t="shared" ref="D27:D28" si="8">F27+H27+J27+L27</f>
        <v>7692.9139999999998</v>
      </c>
      <c r="E27" s="103">
        <f t="shared" ref="E27:E28" si="9">G27+I27+K27+M27</f>
        <v>159769.08596519649</v>
      </c>
      <c r="F27" s="103">
        <v>1609.5740000000001</v>
      </c>
      <c r="G27" s="556">
        <v>30317.575965196502</v>
      </c>
      <c r="H27" s="556">
        <v>1954.77</v>
      </c>
      <c r="I27" s="556">
        <v>43887.8</v>
      </c>
      <c r="J27" s="556">
        <v>2007.69</v>
      </c>
      <c r="K27" s="556">
        <v>44842.29</v>
      </c>
      <c r="L27" s="556">
        <v>2120.88</v>
      </c>
      <c r="M27" s="556">
        <v>40721.42</v>
      </c>
      <c r="N27" s="103"/>
      <c r="O27" s="103"/>
      <c r="P27" s="103">
        <v>1978.88</v>
      </c>
      <c r="Q27" s="556">
        <v>31038.28</v>
      </c>
      <c r="R27" s="556"/>
      <c r="S27" s="556"/>
      <c r="T27" s="556"/>
      <c r="U27" s="556"/>
      <c r="V27" s="556"/>
      <c r="W27" s="556"/>
    </row>
    <row r="28" spans="1:23" s="91" customFormat="1" ht="12.75" customHeight="1">
      <c r="A28" s="416" t="s">
        <v>602</v>
      </c>
      <c r="B28" s="416" t="s">
        <v>601</v>
      </c>
      <c r="C28" s="416" t="s">
        <v>603</v>
      </c>
      <c r="D28" s="103">
        <f t="shared" si="8"/>
        <v>445.63900000000001</v>
      </c>
      <c r="E28" s="103">
        <f t="shared" si="9"/>
        <v>26092.711907492099</v>
      </c>
      <c r="F28" s="103">
        <v>107.26900000000001</v>
      </c>
      <c r="G28" s="556">
        <v>6195.5019074921001</v>
      </c>
      <c r="H28" s="556">
        <v>102.62</v>
      </c>
      <c r="I28" s="556">
        <v>6288.55</v>
      </c>
      <c r="J28" s="556">
        <v>96.18</v>
      </c>
      <c r="K28" s="556">
        <v>6457.14</v>
      </c>
      <c r="L28" s="556">
        <v>139.57</v>
      </c>
      <c r="M28" s="556">
        <v>7151.52</v>
      </c>
      <c r="N28" s="103"/>
      <c r="O28" s="103"/>
      <c r="P28" s="103">
        <v>126.01</v>
      </c>
      <c r="Q28" s="556">
        <v>5760.59</v>
      </c>
      <c r="R28" s="556"/>
      <c r="S28" s="556"/>
      <c r="T28" s="556"/>
      <c r="U28" s="556"/>
      <c r="V28" s="556"/>
      <c r="W28" s="556"/>
    </row>
    <row r="29" spans="1:23" s="91" customFormat="1" ht="12.75" customHeight="1">
      <c r="A29" s="555" t="s">
        <v>640</v>
      </c>
      <c r="B29" s="555" t="s">
        <v>339</v>
      </c>
      <c r="C29" s="555" t="s">
        <v>641</v>
      </c>
      <c r="D29" s="103"/>
      <c r="E29" s="556"/>
      <c r="F29" s="103"/>
      <c r="G29" s="556"/>
      <c r="H29" s="556"/>
      <c r="I29" s="556"/>
      <c r="J29" s="556"/>
      <c r="K29" s="556"/>
      <c r="L29" s="556"/>
      <c r="M29" s="556"/>
      <c r="N29" s="103"/>
      <c r="O29" s="556"/>
      <c r="P29" s="103"/>
      <c r="Q29" s="556"/>
      <c r="R29" s="556"/>
      <c r="S29" s="556"/>
      <c r="T29" s="556"/>
      <c r="U29" s="556"/>
      <c r="V29" s="556"/>
      <c r="W29" s="556"/>
    </row>
    <row r="30" spans="1:23" s="91" customFormat="1" ht="12.75" customHeight="1">
      <c r="A30" s="416" t="s">
        <v>599</v>
      </c>
      <c r="B30" s="416" t="s">
        <v>598</v>
      </c>
      <c r="C30" s="416" t="s">
        <v>600</v>
      </c>
      <c r="D30" s="103">
        <f t="shared" ref="D30:D31" si="10">F30+H30+J30+L30</f>
        <v>95.179000000000002</v>
      </c>
      <c r="E30" s="103">
        <f t="shared" ref="E30:E31" si="11">G30+I30+K30+M30</f>
        <v>3273.083520154913</v>
      </c>
      <c r="F30" s="103">
        <v>26.379000000000001</v>
      </c>
      <c r="G30" s="556">
        <v>798.13352015491307</v>
      </c>
      <c r="H30" s="556">
        <v>22.37</v>
      </c>
      <c r="I30" s="556">
        <v>797.35</v>
      </c>
      <c r="J30" s="556">
        <v>22.48</v>
      </c>
      <c r="K30" s="556">
        <v>844.64</v>
      </c>
      <c r="L30" s="556">
        <v>23.95</v>
      </c>
      <c r="M30" s="556">
        <v>832.96</v>
      </c>
      <c r="N30" s="103"/>
      <c r="O30" s="103"/>
      <c r="P30" s="103">
        <v>21.59</v>
      </c>
      <c r="Q30" s="556">
        <v>687.25</v>
      </c>
      <c r="R30" s="556"/>
      <c r="S30" s="556"/>
      <c r="T30" s="556"/>
      <c r="U30" s="556"/>
      <c r="V30" s="556"/>
      <c r="W30" s="556"/>
    </row>
    <row r="31" spans="1:23" s="91" customFormat="1" ht="12.75" customHeight="1">
      <c r="A31" s="416" t="s">
        <v>602</v>
      </c>
      <c r="B31" s="416" t="s">
        <v>601</v>
      </c>
      <c r="C31" s="416" t="s">
        <v>603</v>
      </c>
      <c r="D31" s="103">
        <f t="shared" si="10"/>
        <v>3.0120000000000005</v>
      </c>
      <c r="E31" s="103">
        <f t="shared" si="11"/>
        <v>170.01605556879599</v>
      </c>
      <c r="F31" s="103">
        <v>1.1020000000000001</v>
      </c>
      <c r="G31" s="556">
        <v>58.896055568796008</v>
      </c>
      <c r="H31" s="556">
        <v>0.56999999999999995</v>
      </c>
      <c r="I31" s="556">
        <v>34.409999999999997</v>
      </c>
      <c r="J31" s="556">
        <v>0.57999999999999996</v>
      </c>
      <c r="K31" s="556">
        <v>32.799999999999997</v>
      </c>
      <c r="L31" s="556">
        <v>0.76</v>
      </c>
      <c r="M31" s="556">
        <v>43.91</v>
      </c>
      <c r="N31" s="103"/>
      <c r="O31" s="103"/>
      <c r="P31" s="103">
        <v>0.69</v>
      </c>
      <c r="Q31" s="556">
        <v>41.08</v>
      </c>
      <c r="R31" s="556"/>
      <c r="S31" s="556"/>
      <c r="T31" s="556"/>
      <c r="U31" s="556"/>
      <c r="V31" s="556"/>
      <c r="W31" s="556"/>
    </row>
    <row r="32" spans="1:23" s="91" customFormat="1" ht="12.75" customHeight="1">
      <c r="A32" s="555" t="s">
        <v>1178</v>
      </c>
      <c r="B32" s="555" t="s">
        <v>1177</v>
      </c>
      <c r="C32" s="555" t="s">
        <v>1179</v>
      </c>
      <c r="D32" s="103"/>
      <c r="E32" s="556"/>
      <c r="F32" s="103"/>
      <c r="G32" s="556"/>
      <c r="H32" s="556"/>
      <c r="I32" s="556"/>
      <c r="J32" s="556"/>
      <c r="K32" s="556"/>
      <c r="L32" s="556"/>
      <c r="M32" s="556"/>
      <c r="N32" s="103"/>
      <c r="O32" s="556"/>
      <c r="P32" s="103"/>
      <c r="Q32" s="556"/>
      <c r="R32" s="556"/>
      <c r="S32" s="556"/>
      <c r="T32" s="556"/>
      <c r="U32" s="556"/>
      <c r="V32" s="556"/>
      <c r="W32" s="556"/>
    </row>
    <row r="33" spans="1:23" s="91" customFormat="1" ht="12.75" customHeight="1">
      <c r="A33" s="416" t="s">
        <v>599</v>
      </c>
      <c r="B33" s="416" t="s">
        <v>598</v>
      </c>
      <c r="C33" s="416" t="s">
        <v>600</v>
      </c>
      <c r="D33" s="103">
        <f t="shared" ref="D33:D34" si="12">F33+H33+J33+L33</f>
        <v>31.614000000000001</v>
      </c>
      <c r="E33" s="103">
        <f t="shared" ref="E33:E34" si="13">G33+I33+K33+M33</f>
        <v>1554.1104995874221</v>
      </c>
      <c r="F33" s="103">
        <v>5.9139999999999997</v>
      </c>
      <c r="G33" s="103">
        <v>275.13049958742198</v>
      </c>
      <c r="H33" s="556">
        <v>6.95</v>
      </c>
      <c r="I33" s="556">
        <v>283.66000000000003</v>
      </c>
      <c r="J33" s="556">
        <v>7.2</v>
      </c>
      <c r="K33" s="556">
        <v>481.81</v>
      </c>
      <c r="L33" s="556">
        <v>11.55</v>
      </c>
      <c r="M33" s="556">
        <v>513.51</v>
      </c>
      <c r="N33" s="103"/>
      <c r="O33" s="103"/>
      <c r="P33" s="103">
        <v>8.6999999999999993</v>
      </c>
      <c r="Q33" s="103">
        <v>306.93</v>
      </c>
      <c r="R33" s="556"/>
      <c r="S33" s="556"/>
      <c r="T33" s="556"/>
      <c r="U33" s="556"/>
      <c r="V33" s="556"/>
      <c r="W33" s="556"/>
    </row>
    <row r="34" spans="1:23" s="91" customFormat="1" ht="12.75" customHeight="1">
      <c r="A34" s="416" t="s">
        <v>602</v>
      </c>
      <c r="B34" s="416" t="s">
        <v>601</v>
      </c>
      <c r="C34" s="416" t="s">
        <v>603</v>
      </c>
      <c r="D34" s="103">
        <f t="shared" si="12"/>
        <v>16.469000000000001</v>
      </c>
      <c r="E34" s="103">
        <f t="shared" si="13"/>
        <v>704.44347654386593</v>
      </c>
      <c r="F34" s="103">
        <v>2.5089999999999999</v>
      </c>
      <c r="G34" s="103">
        <v>113.77347654386601</v>
      </c>
      <c r="H34" s="556">
        <v>4.5599999999999996</v>
      </c>
      <c r="I34" s="556">
        <v>195.54</v>
      </c>
      <c r="J34" s="556">
        <v>4.83</v>
      </c>
      <c r="K34" s="556">
        <v>206.39</v>
      </c>
      <c r="L34" s="556">
        <v>4.57</v>
      </c>
      <c r="M34" s="556">
        <v>188.74</v>
      </c>
      <c r="N34" s="103"/>
      <c r="O34" s="103"/>
      <c r="P34" s="103">
        <v>4.68</v>
      </c>
      <c r="Q34" s="103">
        <v>270.08999999999997</v>
      </c>
      <c r="R34" s="556"/>
      <c r="S34" s="556"/>
      <c r="T34" s="556"/>
      <c r="U34" s="556"/>
      <c r="V34" s="556"/>
      <c r="W34" s="556"/>
    </row>
    <row r="35" spans="1:23" s="91" customFormat="1" ht="12.75" customHeight="1">
      <c r="A35" s="555" t="s">
        <v>644</v>
      </c>
      <c r="B35" s="555" t="s">
        <v>327</v>
      </c>
      <c r="C35" s="555" t="s">
        <v>645</v>
      </c>
      <c r="D35" s="103"/>
      <c r="E35" s="556"/>
      <c r="F35" s="103"/>
      <c r="G35" s="556"/>
      <c r="H35" s="556"/>
      <c r="I35" s="556"/>
      <c r="J35" s="556"/>
      <c r="K35" s="556"/>
      <c r="L35" s="556"/>
      <c r="M35" s="556"/>
      <c r="N35" s="103"/>
      <c r="O35" s="556"/>
      <c r="P35" s="103"/>
      <c r="Q35" s="556"/>
      <c r="R35" s="556"/>
      <c r="S35" s="556"/>
      <c r="T35" s="556"/>
      <c r="U35" s="556"/>
      <c r="V35" s="556"/>
      <c r="W35" s="556"/>
    </row>
    <row r="36" spans="1:23" s="91" customFormat="1" ht="12.75" customHeight="1">
      <c r="A36" s="416" t="s">
        <v>599</v>
      </c>
      <c r="B36" s="416" t="s">
        <v>598</v>
      </c>
      <c r="C36" s="416" t="s">
        <v>600</v>
      </c>
      <c r="D36" s="103">
        <f t="shared" ref="D36:D37" si="14">F36+H36+J36+L36</f>
        <v>27.03</v>
      </c>
      <c r="E36" s="103">
        <f t="shared" ref="E36:E37" si="15">G36+I36+K36+M36</f>
        <v>1799.9399001344382</v>
      </c>
      <c r="F36" s="103">
        <v>3.16</v>
      </c>
      <c r="G36" s="556">
        <v>185.069900134438</v>
      </c>
      <c r="H36" s="556">
        <v>6.21</v>
      </c>
      <c r="I36" s="556">
        <v>407.16</v>
      </c>
      <c r="J36" s="556">
        <v>7.57</v>
      </c>
      <c r="K36" s="556">
        <v>557.19000000000005</v>
      </c>
      <c r="L36" s="556">
        <v>10.09</v>
      </c>
      <c r="M36" s="556">
        <v>650.52</v>
      </c>
      <c r="N36" s="103"/>
      <c r="O36" s="103"/>
      <c r="P36" s="103">
        <v>8.3699999999999992</v>
      </c>
      <c r="Q36" s="556">
        <v>453.65</v>
      </c>
      <c r="R36" s="556"/>
      <c r="S36" s="556"/>
      <c r="T36" s="556"/>
      <c r="U36" s="556"/>
      <c r="V36" s="556"/>
      <c r="W36" s="556"/>
    </row>
    <row r="37" spans="1:23" s="91" customFormat="1" ht="12.75" customHeight="1">
      <c r="A37" s="416" t="s">
        <v>602</v>
      </c>
      <c r="B37" s="416" t="s">
        <v>601</v>
      </c>
      <c r="C37" s="416" t="s">
        <v>603</v>
      </c>
      <c r="D37" s="103">
        <f t="shared" si="14"/>
        <v>55.366</v>
      </c>
      <c r="E37" s="103">
        <f t="shared" si="15"/>
        <v>1710.7587701957668</v>
      </c>
      <c r="F37" s="103">
        <v>7.016</v>
      </c>
      <c r="G37" s="556">
        <v>190.38877019576699</v>
      </c>
      <c r="H37" s="556">
        <v>15.58</v>
      </c>
      <c r="I37" s="556">
        <v>487.02</v>
      </c>
      <c r="J37" s="556">
        <v>17.37</v>
      </c>
      <c r="K37" s="556">
        <v>582.46</v>
      </c>
      <c r="L37" s="556">
        <v>15.4</v>
      </c>
      <c r="M37" s="556">
        <v>450.89</v>
      </c>
      <c r="N37" s="103"/>
      <c r="O37" s="103"/>
      <c r="P37" s="103">
        <v>11.52</v>
      </c>
      <c r="Q37" s="556">
        <v>327.24</v>
      </c>
      <c r="R37" s="556"/>
      <c r="S37" s="556"/>
      <c r="T37" s="556"/>
      <c r="U37" s="556"/>
      <c r="V37" s="556"/>
      <c r="W37" s="556"/>
    </row>
    <row r="38" spans="1:23" s="91" customFormat="1" ht="12.75" customHeight="1">
      <c r="A38" s="555" t="s">
        <v>653</v>
      </c>
      <c r="B38" s="555" t="s">
        <v>652</v>
      </c>
      <c r="C38" s="555" t="s">
        <v>654</v>
      </c>
      <c r="D38" s="103"/>
      <c r="E38" s="556"/>
      <c r="F38" s="103"/>
      <c r="G38" s="556"/>
      <c r="H38" s="556"/>
      <c r="I38" s="556"/>
      <c r="J38" s="556"/>
      <c r="K38" s="556"/>
      <c r="L38" s="556"/>
      <c r="M38" s="556"/>
      <c r="N38" s="103"/>
      <c r="O38" s="556"/>
      <c r="P38" s="103"/>
      <c r="Q38" s="556"/>
      <c r="R38" s="556"/>
      <c r="S38" s="556"/>
      <c r="T38" s="556"/>
      <c r="U38" s="556"/>
      <c r="V38" s="556"/>
      <c r="W38" s="556"/>
    </row>
    <row r="39" spans="1:23" s="91" customFormat="1" ht="12.75" customHeight="1">
      <c r="A39" s="416" t="s">
        <v>599</v>
      </c>
      <c r="B39" s="416" t="s">
        <v>598</v>
      </c>
      <c r="C39" s="416" t="s">
        <v>600</v>
      </c>
      <c r="D39" s="103">
        <f t="shared" ref="D39:D40" si="16">F39+H39+J39+L39</f>
        <v>402.80099999999999</v>
      </c>
      <c r="E39" s="103">
        <f t="shared" ref="E39:E40" si="17">G39+I39+K39+M39</f>
        <v>11872.684435076262</v>
      </c>
      <c r="F39" s="103">
        <v>86.120999999999995</v>
      </c>
      <c r="G39" s="556">
        <v>2436.5644350762614</v>
      </c>
      <c r="H39" s="556">
        <v>106.62</v>
      </c>
      <c r="I39" s="556">
        <v>3293.05</v>
      </c>
      <c r="J39" s="556">
        <v>109.26</v>
      </c>
      <c r="K39" s="556">
        <v>3213.64</v>
      </c>
      <c r="L39" s="556">
        <v>100.8</v>
      </c>
      <c r="M39" s="556">
        <v>2929.43</v>
      </c>
      <c r="N39" s="103"/>
      <c r="O39" s="103"/>
      <c r="P39" s="103">
        <v>94.41</v>
      </c>
      <c r="Q39" s="556">
        <v>2752.05</v>
      </c>
      <c r="R39" s="556"/>
      <c r="S39" s="556"/>
      <c r="T39" s="556"/>
      <c r="U39" s="556"/>
      <c r="V39" s="556"/>
      <c r="W39" s="556"/>
    </row>
    <row r="40" spans="1:23" s="91" customFormat="1" ht="12.75" customHeight="1">
      <c r="A40" s="416" t="s">
        <v>602</v>
      </c>
      <c r="B40" s="416" t="s">
        <v>601</v>
      </c>
      <c r="C40" s="416" t="s">
        <v>603</v>
      </c>
      <c r="D40" s="103">
        <f t="shared" si="16"/>
        <v>111.51900000000001</v>
      </c>
      <c r="E40" s="103">
        <f t="shared" si="17"/>
        <v>9042.7727792809364</v>
      </c>
      <c r="F40" s="103">
        <v>22.699000000000002</v>
      </c>
      <c r="G40" s="556">
        <v>1664.5227792809367</v>
      </c>
      <c r="H40" s="556">
        <v>27.54</v>
      </c>
      <c r="I40" s="556">
        <v>2167.54</v>
      </c>
      <c r="J40" s="556">
        <v>27.89</v>
      </c>
      <c r="K40" s="556">
        <v>2434.17</v>
      </c>
      <c r="L40" s="556">
        <v>33.39</v>
      </c>
      <c r="M40" s="556">
        <v>2776.54</v>
      </c>
      <c r="N40" s="103"/>
      <c r="O40" s="103"/>
      <c r="P40" s="103">
        <v>28.84</v>
      </c>
      <c r="Q40" s="556">
        <v>2122.06</v>
      </c>
      <c r="R40" s="556"/>
      <c r="S40" s="556"/>
      <c r="T40" s="556"/>
      <c r="U40" s="556"/>
      <c r="V40" s="556"/>
      <c r="W40" s="556"/>
    </row>
    <row r="41" spans="1:23" s="91" customFormat="1" ht="12.75" customHeight="1">
      <c r="A41" s="555" t="s">
        <v>606</v>
      </c>
      <c r="B41" s="555" t="s">
        <v>605</v>
      </c>
      <c r="C41" s="555" t="s">
        <v>607</v>
      </c>
      <c r="D41" s="103"/>
      <c r="E41" s="556"/>
      <c r="F41" s="103"/>
      <c r="G41" s="556"/>
      <c r="H41" s="857"/>
      <c r="I41" s="857"/>
      <c r="J41" s="868"/>
      <c r="K41" s="556"/>
      <c r="L41" s="868"/>
      <c r="M41" s="556"/>
      <c r="N41" s="103"/>
      <c r="O41" s="556"/>
      <c r="P41" s="103"/>
      <c r="Q41" s="556"/>
      <c r="R41" s="857"/>
      <c r="S41" s="857"/>
      <c r="T41" s="868"/>
      <c r="U41" s="556"/>
      <c r="V41" s="868"/>
      <c r="W41" s="556"/>
    </row>
    <row r="42" spans="1:23" s="91" customFormat="1" ht="12.75" customHeight="1">
      <c r="A42" s="418" t="s">
        <v>599</v>
      </c>
      <c r="B42" s="418" t="s">
        <v>598</v>
      </c>
      <c r="C42" s="418" t="s">
        <v>600</v>
      </c>
      <c r="D42" s="865">
        <f>F42+H42+J42+L42</f>
        <v>8532.103000000001</v>
      </c>
      <c r="E42" s="110">
        <f>G42+I42+K42+M42</f>
        <v>191291.4402879586</v>
      </c>
      <c r="F42" s="61">
        <v>1781.403</v>
      </c>
      <c r="G42" s="61">
        <v>36448.190287958598</v>
      </c>
      <c r="H42" s="61">
        <v>2164.85</v>
      </c>
      <c r="I42" s="61">
        <v>51521.380000000012</v>
      </c>
      <c r="J42" s="61">
        <v>2236.2400000000002</v>
      </c>
      <c r="K42" s="61">
        <v>53903.43</v>
      </c>
      <c r="L42" s="61">
        <v>2349.6100000000006</v>
      </c>
      <c r="M42" s="61">
        <v>49418.439999999995</v>
      </c>
      <c r="N42" s="110"/>
      <c r="O42" s="110"/>
      <c r="P42" s="61">
        <v>2176.7399999999998</v>
      </c>
      <c r="Q42" s="61">
        <v>38223.240000000005</v>
      </c>
      <c r="R42" s="61"/>
      <c r="S42" s="61"/>
      <c r="T42" s="61"/>
      <c r="U42" s="61"/>
      <c r="V42" s="61"/>
      <c r="W42" s="61"/>
    </row>
    <row r="43" spans="1:23" s="91" customFormat="1" ht="12.75" customHeight="1" thickBot="1">
      <c r="A43" s="419" t="s">
        <v>602</v>
      </c>
      <c r="B43" s="419" t="s">
        <v>601</v>
      </c>
      <c r="C43" s="419" t="s">
        <v>603</v>
      </c>
      <c r="D43" s="866">
        <f t="shared" ref="D43" si="18">F43+H43+J43+L43</f>
        <v>711.529</v>
      </c>
      <c r="E43" s="867">
        <f t="shared" ref="E43" si="19">G43+I43+K43+M43</f>
        <v>44603.687081044642</v>
      </c>
      <c r="F43" s="74">
        <v>157.84899999999999</v>
      </c>
      <c r="G43" s="74">
        <v>9813.3670810446401</v>
      </c>
      <c r="H43" s="74">
        <v>168.39</v>
      </c>
      <c r="I43" s="74">
        <v>10755.18</v>
      </c>
      <c r="J43" s="74">
        <v>166.43</v>
      </c>
      <c r="K43" s="74">
        <v>11361.31</v>
      </c>
      <c r="L43" s="74">
        <v>218.85999999999996</v>
      </c>
      <c r="M43" s="74">
        <v>12673.829999999998</v>
      </c>
      <c r="N43" s="867"/>
      <c r="O43" s="867"/>
      <c r="P43" s="74">
        <v>194.04000000000002</v>
      </c>
      <c r="Q43" s="74">
        <v>9986.58</v>
      </c>
      <c r="R43" s="74"/>
      <c r="S43" s="74"/>
      <c r="T43" s="74"/>
      <c r="U43" s="74"/>
      <c r="V43" s="74"/>
      <c r="W43" s="74"/>
    </row>
    <row r="44" spans="1:23" s="91" customFormat="1" ht="5.0999999999999996" customHeight="1">
      <c r="D44" s="95"/>
      <c r="E44" s="95"/>
      <c r="N44" s="95"/>
      <c r="O44" s="95"/>
    </row>
    <row r="45" spans="1:23" s="20" customFormat="1" ht="12.75">
      <c r="A45" s="95" t="s">
        <v>2543</v>
      </c>
      <c r="B45" s="95" t="s">
        <v>2544</v>
      </c>
      <c r="C45" s="95" t="s">
        <v>2545</v>
      </c>
    </row>
  </sheetData>
  <mergeCells count="15">
    <mergeCell ref="N5:O6"/>
    <mergeCell ref="P5:W5"/>
    <mergeCell ref="P6:Q6"/>
    <mergeCell ref="R6:S6"/>
    <mergeCell ref="T6:U6"/>
    <mergeCell ref="V6:W6"/>
    <mergeCell ref="D5:E6"/>
    <mergeCell ref="F5:M5"/>
    <mergeCell ref="B5:B9"/>
    <mergeCell ref="A5:A9"/>
    <mergeCell ref="C5:C9"/>
    <mergeCell ref="J6:K6"/>
    <mergeCell ref="L6:M6"/>
    <mergeCell ref="F6:G6"/>
    <mergeCell ref="H6:I6"/>
  </mergeCells>
  <hyperlinks>
    <hyperlink ref="B1" location="Содержание!A1" display="вернуться на заглавную стр. (содержание)"/>
    <hyperlink ref="A1" location="Содержание!A1" display="вернуться на заглавную стр. (содержание)"/>
    <hyperlink ref="C1" location="Содержание!A1" display="вернуться на заглавную стр. (содержание)"/>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zoomScale="80" zoomScaleNormal="80" workbookViewId="0">
      <pane xSplit="3" ySplit="10" topLeftCell="D11"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4" width="12.7109375" style="24" customWidth="1"/>
    <col min="5" max="5" width="14.28515625" style="24" customWidth="1"/>
    <col min="6" max="14" width="12.7109375" style="24" customWidth="1"/>
    <col min="15" max="15" width="14.28515625" style="24" customWidth="1"/>
    <col min="16" max="23" width="12.7109375" style="24" customWidth="1"/>
    <col min="24" max="16384" width="9.140625" style="24"/>
  </cols>
  <sheetData>
    <row r="1" spans="1:23">
      <c r="A1" s="49" t="s">
        <v>595</v>
      </c>
      <c r="B1" s="49" t="s">
        <v>202</v>
      </c>
      <c r="C1" s="49" t="s">
        <v>596</v>
      </c>
    </row>
    <row r="2" spans="1:23" ht="5.0999999999999996" customHeight="1"/>
    <row r="3" spans="1:23" s="142" customFormat="1" ht="18.75" customHeight="1">
      <c r="A3" s="35" t="s">
        <v>4033</v>
      </c>
      <c r="B3" s="141" t="s">
        <v>4034</v>
      </c>
      <c r="C3" s="35" t="s">
        <v>4035</v>
      </c>
    </row>
    <row r="4" spans="1:23" s="91" customFormat="1" ht="5.0999999999999996" customHeight="1">
      <c r="A4" s="165"/>
      <c r="B4" s="165"/>
      <c r="C4" s="165"/>
    </row>
    <row r="5" spans="1:23" s="91" customFormat="1" ht="12.75" customHeight="1" thickBot="1">
      <c r="A5" s="96" t="s">
        <v>707</v>
      </c>
      <c r="B5" s="96" t="s">
        <v>707</v>
      </c>
      <c r="C5" s="96" t="s">
        <v>765</v>
      </c>
      <c r="D5" s="97"/>
      <c r="E5" s="97"/>
      <c r="F5" s="97"/>
      <c r="G5" s="97"/>
      <c r="H5" s="97"/>
      <c r="I5" s="97"/>
      <c r="J5" s="97"/>
      <c r="K5" s="97"/>
      <c r="L5" s="97"/>
      <c r="M5" s="97"/>
      <c r="N5" s="97"/>
      <c r="O5" s="97"/>
      <c r="P5" s="97"/>
      <c r="Q5" s="97"/>
      <c r="R5" s="97"/>
      <c r="S5" s="97"/>
      <c r="T5" s="97"/>
      <c r="U5" s="97"/>
      <c r="V5" s="97"/>
      <c r="W5" s="97"/>
    </row>
    <row r="6" spans="1:23" s="157" customFormat="1" ht="17.100000000000001" customHeight="1">
      <c r="A6" s="1518"/>
      <c r="B6" s="1518"/>
      <c r="C6" s="1518"/>
      <c r="D6" s="1542">
        <v>2018</v>
      </c>
      <c r="E6" s="1542"/>
      <c r="F6" s="1544">
        <v>2018</v>
      </c>
      <c r="G6" s="1545"/>
      <c r="H6" s="1545"/>
      <c r="I6" s="1545"/>
      <c r="J6" s="1545"/>
      <c r="K6" s="1545"/>
      <c r="L6" s="1545"/>
      <c r="M6" s="1545"/>
      <c r="N6" s="1542">
        <v>2019</v>
      </c>
      <c r="O6" s="1542"/>
      <c r="P6" s="1544">
        <v>2019</v>
      </c>
      <c r="Q6" s="1545"/>
      <c r="R6" s="1545"/>
      <c r="S6" s="1545"/>
      <c r="T6" s="1545"/>
      <c r="U6" s="1545"/>
      <c r="V6" s="1545"/>
      <c r="W6" s="1545"/>
    </row>
    <row r="7" spans="1:23" s="157" customFormat="1" ht="17.100000000000001" customHeight="1">
      <c r="A7" s="1522"/>
      <c r="B7" s="1522"/>
      <c r="C7" s="1522"/>
      <c r="D7" s="1543"/>
      <c r="E7" s="1543"/>
      <c r="F7" s="1532" t="s">
        <v>773</v>
      </c>
      <c r="G7" s="1533"/>
      <c r="H7" s="1532" t="s">
        <v>774</v>
      </c>
      <c r="I7" s="1533"/>
      <c r="J7" s="1532" t="s">
        <v>775</v>
      </c>
      <c r="K7" s="1533"/>
      <c r="L7" s="1532" t="s">
        <v>776</v>
      </c>
      <c r="M7" s="1533"/>
      <c r="N7" s="1543"/>
      <c r="O7" s="1543"/>
      <c r="P7" s="1532" t="s">
        <v>773</v>
      </c>
      <c r="Q7" s="1533"/>
      <c r="R7" s="1532" t="s">
        <v>774</v>
      </c>
      <c r="S7" s="1533"/>
      <c r="T7" s="1532" t="s">
        <v>775</v>
      </c>
      <c r="U7" s="1533"/>
      <c r="V7" s="1532" t="s">
        <v>776</v>
      </c>
      <c r="W7" s="1533"/>
    </row>
    <row r="8" spans="1:23" s="157" customFormat="1" ht="27" customHeight="1">
      <c r="A8" s="1522"/>
      <c r="B8" s="1522"/>
      <c r="C8" s="1522"/>
      <c r="D8" s="577" t="s">
        <v>1182</v>
      </c>
      <c r="E8" s="577" t="s">
        <v>1183</v>
      </c>
      <c r="F8" s="577" t="s">
        <v>1182</v>
      </c>
      <c r="G8" s="577" t="s">
        <v>1183</v>
      </c>
      <c r="H8" s="577" t="s">
        <v>1182</v>
      </c>
      <c r="I8" s="577" t="s">
        <v>1183</v>
      </c>
      <c r="J8" s="577" t="s">
        <v>1182</v>
      </c>
      <c r="K8" s="577" t="s">
        <v>1183</v>
      </c>
      <c r="L8" s="577" t="s">
        <v>1182</v>
      </c>
      <c r="M8" s="577" t="s">
        <v>1183</v>
      </c>
      <c r="N8" s="577" t="s">
        <v>1182</v>
      </c>
      <c r="O8" s="577" t="s">
        <v>1183</v>
      </c>
      <c r="P8" s="577" t="s">
        <v>1182</v>
      </c>
      <c r="Q8" s="577" t="s">
        <v>1183</v>
      </c>
      <c r="R8" s="577" t="s">
        <v>1182</v>
      </c>
      <c r="S8" s="577" t="s">
        <v>1183</v>
      </c>
      <c r="T8" s="577" t="s">
        <v>1182</v>
      </c>
      <c r="U8" s="577" t="s">
        <v>1183</v>
      </c>
      <c r="V8" s="577" t="s">
        <v>1182</v>
      </c>
      <c r="W8" s="577" t="s">
        <v>1183</v>
      </c>
    </row>
    <row r="9" spans="1:23" s="157" customFormat="1" ht="27" customHeight="1">
      <c r="A9" s="1522"/>
      <c r="B9" s="1522"/>
      <c r="C9" s="1522"/>
      <c r="D9" s="1068" t="s">
        <v>1180</v>
      </c>
      <c r="E9" s="1068" t="s">
        <v>1181</v>
      </c>
      <c r="F9" s="1068" t="s">
        <v>1180</v>
      </c>
      <c r="G9" s="1068" t="s">
        <v>1181</v>
      </c>
      <c r="H9" s="1068" t="s">
        <v>1180</v>
      </c>
      <c r="I9" s="1068" t="s">
        <v>1181</v>
      </c>
      <c r="J9" s="1068" t="s">
        <v>1180</v>
      </c>
      <c r="K9" s="1068" t="s">
        <v>1181</v>
      </c>
      <c r="L9" s="1068" t="s">
        <v>1180</v>
      </c>
      <c r="M9" s="1068" t="s">
        <v>1181</v>
      </c>
      <c r="N9" s="1068" t="s">
        <v>1180</v>
      </c>
      <c r="O9" s="1068" t="s">
        <v>1181</v>
      </c>
      <c r="P9" s="1068" t="s">
        <v>1180</v>
      </c>
      <c r="Q9" s="1068" t="s">
        <v>1181</v>
      </c>
      <c r="R9" s="1068" t="s">
        <v>1180</v>
      </c>
      <c r="S9" s="1068" t="s">
        <v>1181</v>
      </c>
      <c r="T9" s="1068" t="s">
        <v>1180</v>
      </c>
      <c r="U9" s="1068" t="s">
        <v>1181</v>
      </c>
      <c r="V9" s="1068" t="s">
        <v>1180</v>
      </c>
      <c r="W9" s="1068" t="s">
        <v>1181</v>
      </c>
    </row>
    <row r="10" spans="1:23" s="157" customFormat="1" ht="27" customHeight="1" thickBot="1">
      <c r="A10" s="1519"/>
      <c r="B10" s="1519"/>
      <c r="C10" s="1519"/>
      <c r="D10" s="570" t="s">
        <v>1184</v>
      </c>
      <c r="E10" s="570" t="s">
        <v>1185</v>
      </c>
      <c r="F10" s="570" t="s">
        <v>1184</v>
      </c>
      <c r="G10" s="570" t="s">
        <v>1185</v>
      </c>
      <c r="H10" s="570" t="s">
        <v>1184</v>
      </c>
      <c r="I10" s="570" t="s">
        <v>1185</v>
      </c>
      <c r="J10" s="570" t="s">
        <v>1184</v>
      </c>
      <c r="K10" s="570" t="s">
        <v>1185</v>
      </c>
      <c r="L10" s="570" t="s">
        <v>1184</v>
      </c>
      <c r="M10" s="570" t="s">
        <v>1185</v>
      </c>
      <c r="N10" s="570" t="s">
        <v>1184</v>
      </c>
      <c r="O10" s="570" t="s">
        <v>1185</v>
      </c>
      <c r="P10" s="570" t="s">
        <v>1184</v>
      </c>
      <c r="Q10" s="570" t="s">
        <v>1185</v>
      </c>
      <c r="R10" s="570" t="s">
        <v>1184</v>
      </c>
      <c r="S10" s="570" t="s">
        <v>1185</v>
      </c>
      <c r="T10" s="570" t="s">
        <v>1184</v>
      </c>
      <c r="U10" s="570" t="s">
        <v>1185</v>
      </c>
      <c r="V10" s="570" t="s">
        <v>1184</v>
      </c>
      <c r="W10" s="570" t="s">
        <v>1185</v>
      </c>
    </row>
    <row r="11" spans="1:23" s="157" customFormat="1" ht="5.0999999999999996" customHeight="1">
      <c r="A11" s="579"/>
      <c r="B11" s="559"/>
      <c r="C11" s="579"/>
      <c r="D11" s="576"/>
      <c r="E11" s="576"/>
      <c r="F11" s="576"/>
      <c r="G11" s="576"/>
      <c r="H11" s="576"/>
      <c r="I11" s="576"/>
      <c r="J11" s="576"/>
      <c r="K11" s="576"/>
      <c r="L11" s="576"/>
      <c r="M11" s="576"/>
      <c r="N11" s="576"/>
      <c r="O11" s="576"/>
      <c r="P11" s="576"/>
      <c r="Q11" s="576"/>
      <c r="R11" s="576"/>
      <c r="S11" s="576"/>
      <c r="T11" s="576"/>
      <c r="U11" s="576"/>
      <c r="V11" s="576"/>
      <c r="W11" s="576"/>
    </row>
    <row r="12" spans="1:23" s="91" customFormat="1" ht="12.75" customHeight="1">
      <c r="A12" s="400" t="s">
        <v>1187</v>
      </c>
      <c r="B12" s="399" t="s">
        <v>1186</v>
      </c>
      <c r="C12" s="400" t="s">
        <v>1188</v>
      </c>
      <c r="D12" s="44">
        <f>F12+H12+J12+L12</f>
        <v>223196.40000000002</v>
      </c>
      <c r="E12" s="44">
        <f>G12+I12+K12+M12</f>
        <v>137599.70000000001</v>
      </c>
      <c r="F12" s="61">
        <v>50537.7</v>
      </c>
      <c r="G12" s="61">
        <v>28447.3</v>
      </c>
      <c r="H12" s="61">
        <v>57570.7</v>
      </c>
      <c r="I12" s="61">
        <v>35597.4</v>
      </c>
      <c r="J12" s="61">
        <v>53807.3</v>
      </c>
      <c r="K12" s="61">
        <v>33805.300000000003</v>
      </c>
      <c r="L12" s="61">
        <v>61280.7</v>
      </c>
      <c r="M12" s="61">
        <v>39749.699999999997</v>
      </c>
      <c r="N12" s="44"/>
      <c r="O12" s="44"/>
      <c r="P12" s="61">
        <v>50182.400000000001</v>
      </c>
      <c r="Q12" s="61">
        <v>29022.5</v>
      </c>
      <c r="R12" s="61"/>
      <c r="S12" s="61"/>
      <c r="T12" s="61"/>
      <c r="U12" s="61"/>
      <c r="V12" s="61"/>
      <c r="W12" s="61"/>
    </row>
    <row r="13" spans="1:23" s="91" customFormat="1" ht="12.75" customHeight="1">
      <c r="A13" s="509" t="s">
        <v>723</v>
      </c>
      <c r="B13" s="416" t="s">
        <v>40</v>
      </c>
      <c r="C13" s="509" t="s">
        <v>724</v>
      </c>
      <c r="D13" s="44"/>
      <c r="E13" s="44"/>
      <c r="F13" s="13"/>
      <c r="G13" s="13"/>
      <c r="H13" s="13"/>
      <c r="I13" s="13"/>
      <c r="J13" s="13"/>
      <c r="K13" s="13"/>
      <c r="L13" s="13"/>
      <c r="M13" s="13"/>
      <c r="N13" s="44"/>
      <c r="O13" s="44"/>
      <c r="P13" s="13"/>
      <c r="Q13" s="13"/>
      <c r="R13" s="13"/>
      <c r="S13" s="13"/>
      <c r="T13" s="13"/>
      <c r="U13" s="13"/>
      <c r="V13" s="13"/>
      <c r="W13" s="13"/>
    </row>
    <row r="14" spans="1:23" s="91" customFormat="1" ht="12.75" customHeight="1">
      <c r="A14" s="580" t="s">
        <v>1190</v>
      </c>
      <c r="B14" s="572" t="s">
        <v>1189</v>
      </c>
      <c r="C14" s="580" t="s">
        <v>1191</v>
      </c>
      <c r="D14" s="12">
        <f t="shared" ref="D14:D17" si="0">F14+H14+J14+L14</f>
        <v>108236</v>
      </c>
      <c r="E14" s="12">
        <f t="shared" ref="E14:E17" si="1">G14+I14+K14+M14</f>
        <v>78536.800000000003</v>
      </c>
      <c r="F14" s="13">
        <v>25124.7</v>
      </c>
      <c r="G14" s="13">
        <v>18242.5</v>
      </c>
      <c r="H14" s="13">
        <v>29720.1</v>
      </c>
      <c r="I14" s="13">
        <v>20283.5</v>
      </c>
      <c r="J14" s="13">
        <v>25891.1</v>
      </c>
      <c r="K14" s="13">
        <v>19967.8</v>
      </c>
      <c r="L14" s="13">
        <v>27500.1</v>
      </c>
      <c r="M14" s="13">
        <v>20043</v>
      </c>
      <c r="N14" s="12"/>
      <c r="O14" s="12"/>
      <c r="P14" s="13">
        <v>23170.5</v>
      </c>
      <c r="Q14" s="13">
        <v>17840.7</v>
      </c>
      <c r="R14" s="13"/>
      <c r="S14" s="13"/>
      <c r="T14" s="13"/>
      <c r="U14" s="13"/>
      <c r="V14" s="13"/>
      <c r="W14" s="13"/>
    </row>
    <row r="15" spans="1:23" s="91" customFormat="1" ht="12.75" customHeight="1">
      <c r="A15" s="580" t="s">
        <v>1193</v>
      </c>
      <c r="B15" s="572" t="s">
        <v>1192</v>
      </c>
      <c r="C15" s="580" t="s">
        <v>1194</v>
      </c>
      <c r="D15" s="12">
        <f t="shared" si="0"/>
        <v>87221.700000000012</v>
      </c>
      <c r="E15" s="12">
        <f t="shared" si="1"/>
        <v>53059.799999999996</v>
      </c>
      <c r="F15" s="13">
        <v>21221.200000000001</v>
      </c>
      <c r="G15" s="13">
        <v>9746.7000000000007</v>
      </c>
      <c r="H15" s="13">
        <v>21947.9</v>
      </c>
      <c r="I15" s="13">
        <v>14105.8</v>
      </c>
      <c r="J15" s="13">
        <v>20130.400000000001</v>
      </c>
      <c r="K15" s="13">
        <v>12120.7</v>
      </c>
      <c r="L15" s="13">
        <v>23922.2</v>
      </c>
      <c r="M15" s="13">
        <v>17086.599999999999</v>
      </c>
      <c r="N15" s="12"/>
      <c r="O15" s="12"/>
      <c r="P15" s="13">
        <v>22664.2</v>
      </c>
      <c r="Q15" s="13">
        <v>10759.3</v>
      </c>
      <c r="R15" s="13"/>
      <c r="S15" s="13"/>
      <c r="T15" s="13"/>
      <c r="U15" s="13"/>
      <c r="V15" s="13"/>
      <c r="W15" s="13"/>
    </row>
    <row r="16" spans="1:23" s="91" customFormat="1" ht="12.75" customHeight="1">
      <c r="A16" s="580" t="s">
        <v>1196</v>
      </c>
      <c r="B16" s="572" t="s">
        <v>1195</v>
      </c>
      <c r="C16" s="580" t="s">
        <v>1197</v>
      </c>
      <c r="D16" s="12">
        <f t="shared" si="0"/>
        <v>27738.699999999997</v>
      </c>
      <c r="E16" s="12">
        <f t="shared" si="1"/>
        <v>6003</v>
      </c>
      <c r="F16" s="13">
        <v>4191.8</v>
      </c>
      <c r="G16" s="13">
        <v>458.1</v>
      </c>
      <c r="H16" s="13">
        <v>5902.7</v>
      </c>
      <c r="I16" s="13">
        <v>1208.0999999999999</v>
      </c>
      <c r="J16" s="13">
        <v>7785.8</v>
      </c>
      <c r="K16" s="13">
        <v>1716.7</v>
      </c>
      <c r="L16" s="13">
        <v>9858.4</v>
      </c>
      <c r="M16" s="13">
        <v>2620.1</v>
      </c>
      <c r="N16" s="12"/>
      <c r="O16" s="12"/>
      <c r="P16" s="13">
        <v>4347.7</v>
      </c>
      <c r="Q16" s="13">
        <v>422.5</v>
      </c>
      <c r="R16" s="13"/>
      <c r="S16" s="13"/>
      <c r="T16" s="13"/>
      <c r="U16" s="13"/>
      <c r="V16" s="13"/>
      <c r="W16" s="13"/>
    </row>
    <row r="17" spans="1:23" s="91" customFormat="1" ht="51">
      <c r="A17" s="400" t="s">
        <v>4982</v>
      </c>
      <c r="B17" s="399" t="s">
        <v>1198</v>
      </c>
      <c r="C17" s="400" t="s">
        <v>1199</v>
      </c>
      <c r="D17" s="44">
        <f t="shared" si="0"/>
        <v>132021.77000000002</v>
      </c>
      <c r="E17" s="44">
        <f t="shared" si="1"/>
        <v>41637.300000000003</v>
      </c>
      <c r="F17" s="61">
        <v>28969.5</v>
      </c>
      <c r="G17" s="61">
        <v>9192.7000000000007</v>
      </c>
      <c r="H17" s="61">
        <v>30128.5</v>
      </c>
      <c r="I17" s="61">
        <v>10210</v>
      </c>
      <c r="J17" s="61">
        <v>35125.599999999999</v>
      </c>
      <c r="K17" s="61">
        <v>10643.4</v>
      </c>
      <c r="L17" s="61">
        <v>37798.17</v>
      </c>
      <c r="M17" s="61">
        <v>11591.2</v>
      </c>
      <c r="N17" s="44"/>
      <c r="O17" s="44"/>
      <c r="P17" s="61">
        <v>30639.1</v>
      </c>
      <c r="Q17" s="61">
        <v>9224.2000000000007</v>
      </c>
      <c r="R17" s="61"/>
      <c r="S17" s="61"/>
      <c r="T17" s="61"/>
      <c r="U17" s="61"/>
      <c r="V17" s="61"/>
      <c r="W17" s="61"/>
    </row>
    <row r="18" spans="1:23" s="91" customFormat="1" ht="12.75" customHeight="1">
      <c r="A18" s="509" t="s">
        <v>723</v>
      </c>
      <c r="B18" s="416" t="s">
        <v>40</v>
      </c>
      <c r="C18" s="509" t="s">
        <v>724</v>
      </c>
      <c r="D18" s="44"/>
      <c r="E18" s="44"/>
      <c r="F18" s="13"/>
      <c r="G18" s="13"/>
      <c r="H18" s="13"/>
      <c r="I18" s="13"/>
      <c r="J18" s="13"/>
      <c r="K18" s="13"/>
      <c r="L18" s="13"/>
      <c r="M18" s="13"/>
      <c r="N18" s="44"/>
      <c r="O18" s="44"/>
      <c r="P18" s="13"/>
      <c r="Q18" s="13"/>
      <c r="R18" s="13"/>
      <c r="S18" s="13"/>
      <c r="T18" s="13"/>
      <c r="U18" s="13"/>
      <c r="V18" s="13"/>
      <c r="W18" s="13"/>
    </row>
    <row r="19" spans="1:23" s="91" customFormat="1" ht="12.75" customHeight="1">
      <c r="A19" s="580" t="s">
        <v>1201</v>
      </c>
      <c r="B19" s="572" t="s">
        <v>1200</v>
      </c>
      <c r="C19" s="580" t="s">
        <v>1202</v>
      </c>
      <c r="D19" s="12">
        <f t="shared" ref="D19:D21" si="2">F19+H19+J19+L19</f>
        <v>60906.989999999991</v>
      </c>
      <c r="E19" s="12">
        <f t="shared" ref="E19:E21" si="3">G19+I19+K19+M19</f>
        <v>15962.7</v>
      </c>
      <c r="F19" s="13">
        <v>13560.7</v>
      </c>
      <c r="G19" s="13">
        <v>3394</v>
      </c>
      <c r="H19" s="13">
        <v>13566.9</v>
      </c>
      <c r="I19" s="13">
        <v>4024.2</v>
      </c>
      <c r="J19" s="13">
        <v>16818.3</v>
      </c>
      <c r="K19" s="13">
        <v>4222.5</v>
      </c>
      <c r="L19" s="13">
        <v>16961.09</v>
      </c>
      <c r="M19" s="13">
        <v>4322</v>
      </c>
      <c r="N19" s="12"/>
      <c r="O19" s="12"/>
      <c r="P19" s="13">
        <v>13332.4</v>
      </c>
      <c r="Q19" s="13">
        <v>3236</v>
      </c>
      <c r="R19" s="13"/>
      <c r="S19" s="13"/>
      <c r="T19" s="13"/>
      <c r="U19" s="13"/>
      <c r="V19" s="13"/>
      <c r="W19" s="13"/>
    </row>
    <row r="20" spans="1:23" s="91" customFormat="1" ht="12.75" customHeight="1">
      <c r="A20" s="580" t="s">
        <v>1204</v>
      </c>
      <c r="B20" s="572" t="s">
        <v>1203</v>
      </c>
      <c r="C20" s="580" t="s">
        <v>1205</v>
      </c>
      <c r="D20" s="12">
        <f t="shared" si="2"/>
        <v>63228.87</v>
      </c>
      <c r="E20" s="12">
        <f t="shared" si="3"/>
        <v>23020.6</v>
      </c>
      <c r="F20" s="13">
        <v>13663.9</v>
      </c>
      <c r="G20" s="13">
        <v>5238.8999999999996</v>
      </c>
      <c r="H20" s="13">
        <v>14715.4</v>
      </c>
      <c r="I20" s="13">
        <v>5568.2</v>
      </c>
      <c r="J20" s="13">
        <v>16531</v>
      </c>
      <c r="K20" s="13">
        <v>5793.3</v>
      </c>
      <c r="L20" s="13">
        <v>18318.57</v>
      </c>
      <c r="M20" s="13">
        <v>6420.2</v>
      </c>
      <c r="N20" s="12"/>
      <c r="O20" s="12"/>
      <c r="P20" s="13">
        <v>14470.5</v>
      </c>
      <c r="Q20" s="13">
        <v>5406.8</v>
      </c>
      <c r="R20" s="13"/>
      <c r="S20" s="13"/>
      <c r="T20" s="13"/>
      <c r="U20" s="13"/>
      <c r="V20" s="13"/>
      <c r="W20" s="13"/>
    </row>
    <row r="21" spans="1:23" s="91" customFormat="1" ht="12.75" customHeight="1">
      <c r="A21" s="580" t="s">
        <v>1196</v>
      </c>
      <c r="B21" s="572" t="s">
        <v>1195</v>
      </c>
      <c r="C21" s="580" t="s">
        <v>1197</v>
      </c>
      <c r="D21" s="12">
        <f t="shared" si="2"/>
        <v>7885.9000000000005</v>
      </c>
      <c r="E21" s="12">
        <f t="shared" si="3"/>
        <v>695.4</v>
      </c>
      <c r="F21" s="13">
        <v>1744.9</v>
      </c>
      <c r="G21" s="13">
        <v>152</v>
      </c>
      <c r="H21" s="13">
        <v>1846.2</v>
      </c>
      <c r="I21" s="13">
        <v>160.6</v>
      </c>
      <c r="J21" s="13">
        <v>1776.3</v>
      </c>
      <c r="K21" s="13">
        <v>161.19999999999999</v>
      </c>
      <c r="L21" s="13">
        <v>2518.5</v>
      </c>
      <c r="M21" s="13">
        <v>221.6</v>
      </c>
      <c r="N21" s="12"/>
      <c r="O21" s="12"/>
      <c r="P21" s="13">
        <v>2836.2</v>
      </c>
      <c r="Q21" s="13">
        <v>161</v>
      </c>
      <c r="R21" s="13"/>
      <c r="S21" s="13"/>
      <c r="T21" s="13"/>
      <c r="U21" s="13"/>
      <c r="V21" s="13"/>
      <c r="W21" s="13"/>
    </row>
    <row r="22" spans="1:23" s="91" customFormat="1" ht="12.75" customHeight="1">
      <c r="A22" s="580" t="s">
        <v>888</v>
      </c>
      <c r="B22" s="572" t="s">
        <v>131</v>
      </c>
      <c r="C22" s="580" t="s">
        <v>1206</v>
      </c>
      <c r="D22" s="12"/>
      <c r="E22" s="12"/>
      <c r="F22" s="13"/>
      <c r="G22" s="13">
        <v>407.9</v>
      </c>
      <c r="H22" s="13"/>
      <c r="I22" s="13">
        <v>457</v>
      </c>
      <c r="J22" s="13"/>
      <c r="K22" s="13">
        <v>466.4</v>
      </c>
      <c r="L22" s="13"/>
      <c r="M22" s="13">
        <v>627.4</v>
      </c>
      <c r="N22" s="12"/>
      <c r="O22" s="12"/>
      <c r="P22" s="13"/>
      <c r="Q22" s="13">
        <v>420.4</v>
      </c>
      <c r="R22" s="13"/>
      <c r="S22" s="13"/>
      <c r="T22" s="13"/>
      <c r="U22" s="13"/>
      <c r="V22" s="13"/>
      <c r="W22" s="13"/>
    </row>
    <row r="23" spans="1:23" s="91" customFormat="1" ht="12.75" customHeight="1">
      <c r="A23" s="400" t="s">
        <v>1208</v>
      </c>
      <c r="B23" s="399" t="s">
        <v>1207</v>
      </c>
      <c r="C23" s="400" t="s">
        <v>1209</v>
      </c>
      <c r="D23" s="44">
        <f t="shared" ref="D23" si="4">F23+H23+J23+L23</f>
        <v>2664901.8099999996</v>
      </c>
      <c r="E23" s="44">
        <f t="shared" ref="E23" si="5">G23+I23+K23+M23</f>
        <v>9217.6</v>
      </c>
      <c r="F23" s="61">
        <v>792631.7</v>
      </c>
      <c r="G23" s="61">
        <v>2012.4</v>
      </c>
      <c r="H23" s="61">
        <v>609149.1</v>
      </c>
      <c r="I23" s="61">
        <v>2389.1999999999998</v>
      </c>
      <c r="J23" s="61">
        <v>646623.30000000005</v>
      </c>
      <c r="K23" s="61">
        <v>2297.5</v>
      </c>
      <c r="L23" s="61">
        <v>616497.71</v>
      </c>
      <c r="M23" s="61">
        <v>2518.5</v>
      </c>
      <c r="N23" s="44"/>
      <c r="O23" s="44"/>
      <c r="P23" s="61">
        <v>591448.6</v>
      </c>
      <c r="Q23" s="61">
        <v>1979.5</v>
      </c>
      <c r="R23" s="61"/>
      <c r="S23" s="61"/>
      <c r="T23" s="61"/>
      <c r="U23" s="61"/>
      <c r="V23" s="61"/>
      <c r="W23" s="61"/>
    </row>
    <row r="24" spans="1:23" s="91" customFormat="1" ht="12.75" customHeight="1">
      <c r="A24" s="509" t="s">
        <v>723</v>
      </c>
      <c r="B24" s="416" t="s">
        <v>40</v>
      </c>
      <c r="C24" s="509" t="s">
        <v>724</v>
      </c>
      <c r="D24" s="44"/>
      <c r="E24" s="44"/>
      <c r="F24" s="13"/>
      <c r="G24" s="13"/>
      <c r="H24" s="13"/>
      <c r="I24" s="13"/>
      <c r="J24" s="13"/>
      <c r="K24" s="13"/>
      <c r="L24" s="13"/>
      <c r="M24" s="13"/>
      <c r="N24" s="44"/>
      <c r="O24" s="44"/>
      <c r="P24" s="13"/>
      <c r="Q24" s="13"/>
      <c r="R24" s="13"/>
      <c r="S24" s="13"/>
      <c r="T24" s="13"/>
      <c r="U24" s="13"/>
      <c r="V24" s="13"/>
      <c r="W24" s="13"/>
    </row>
    <row r="25" spans="1:23" s="91" customFormat="1" ht="12.75" customHeight="1">
      <c r="A25" s="580" t="s">
        <v>1211</v>
      </c>
      <c r="B25" s="572" t="s">
        <v>1210</v>
      </c>
      <c r="C25" s="580" t="s">
        <v>1212</v>
      </c>
      <c r="D25" s="12">
        <f t="shared" ref="D25:D31" si="6">F25+H25+J25+L25</f>
        <v>32617.53</v>
      </c>
      <c r="E25" s="12">
        <f t="shared" ref="E25:E29" si="7">G25+I25+K25+M25</f>
        <v>49.7</v>
      </c>
      <c r="F25" s="13">
        <v>4305.2</v>
      </c>
      <c r="G25" s="13">
        <v>13.7</v>
      </c>
      <c r="H25" s="13">
        <v>10228</v>
      </c>
      <c r="I25" s="13">
        <v>11.3</v>
      </c>
      <c r="J25" s="13">
        <v>6510.7</v>
      </c>
      <c r="K25" s="13">
        <v>13.1</v>
      </c>
      <c r="L25" s="13">
        <v>11573.63</v>
      </c>
      <c r="M25" s="13">
        <v>11.6</v>
      </c>
      <c r="N25" s="12"/>
      <c r="O25" s="12"/>
      <c r="P25" s="13">
        <v>3944.9</v>
      </c>
      <c r="Q25" s="13">
        <v>13.4</v>
      </c>
      <c r="R25" s="13"/>
      <c r="S25" s="13"/>
      <c r="T25" s="13"/>
      <c r="U25" s="13"/>
      <c r="V25" s="13"/>
      <c r="W25" s="13"/>
    </row>
    <row r="26" spans="1:23" s="91" customFormat="1" ht="12.75" customHeight="1">
      <c r="A26" s="580" t="s">
        <v>1214</v>
      </c>
      <c r="B26" s="572" t="s">
        <v>1213</v>
      </c>
      <c r="C26" s="580" t="s">
        <v>1215</v>
      </c>
      <c r="D26" s="12">
        <f t="shared" si="6"/>
        <v>9121.43</v>
      </c>
      <c r="E26" s="12">
        <f t="shared" si="7"/>
        <v>415.7</v>
      </c>
      <c r="F26" s="13">
        <v>2158.1</v>
      </c>
      <c r="G26" s="13">
        <v>94.8</v>
      </c>
      <c r="H26" s="13">
        <v>3849.8</v>
      </c>
      <c r="I26" s="13">
        <v>97.7</v>
      </c>
      <c r="J26" s="13">
        <v>1700.2</v>
      </c>
      <c r="K26" s="13">
        <v>100.2</v>
      </c>
      <c r="L26" s="13">
        <v>1413.33</v>
      </c>
      <c r="M26" s="13">
        <v>123</v>
      </c>
      <c r="N26" s="12"/>
      <c r="O26" s="12"/>
      <c r="P26" s="13">
        <v>2862.5</v>
      </c>
      <c r="Q26" s="13">
        <v>98.3</v>
      </c>
      <c r="R26" s="13"/>
      <c r="S26" s="13"/>
      <c r="T26" s="13"/>
      <c r="U26" s="13"/>
      <c r="V26" s="13"/>
      <c r="W26" s="13"/>
    </row>
    <row r="27" spans="1:23" s="91" customFormat="1" ht="12.75" customHeight="1">
      <c r="A27" s="580" t="s">
        <v>1217</v>
      </c>
      <c r="B27" s="572" t="s">
        <v>1216</v>
      </c>
      <c r="C27" s="580" t="s">
        <v>1218</v>
      </c>
      <c r="D27" s="12">
        <f t="shared" si="6"/>
        <v>12957.39</v>
      </c>
      <c r="E27" s="12">
        <f t="shared" si="7"/>
        <v>1.8000000000000003</v>
      </c>
      <c r="F27" s="13">
        <v>2805.3</v>
      </c>
      <c r="G27" s="13">
        <v>1.1000000000000001</v>
      </c>
      <c r="H27" s="13">
        <v>2802.6</v>
      </c>
      <c r="I27" s="13">
        <v>0.1</v>
      </c>
      <c r="J27" s="13">
        <v>3665.5</v>
      </c>
      <c r="K27" s="13">
        <v>0.3</v>
      </c>
      <c r="L27" s="13">
        <v>3683.99</v>
      </c>
      <c r="M27" s="13">
        <v>0.3</v>
      </c>
      <c r="N27" s="12"/>
      <c r="O27" s="12"/>
      <c r="P27" s="13">
        <v>3889.4</v>
      </c>
      <c r="Q27" s="13">
        <v>0.1</v>
      </c>
      <c r="R27" s="13"/>
      <c r="S27" s="13"/>
      <c r="T27" s="13"/>
      <c r="U27" s="13"/>
      <c r="V27" s="13"/>
      <c r="W27" s="13"/>
    </row>
    <row r="28" spans="1:23" s="91" customFormat="1" ht="12.75" customHeight="1">
      <c r="A28" s="580" t="s">
        <v>1220</v>
      </c>
      <c r="B28" s="572" t="s">
        <v>1219</v>
      </c>
      <c r="C28" s="580" t="s">
        <v>1221</v>
      </c>
      <c r="D28" s="12">
        <f t="shared" si="6"/>
        <v>831.78</v>
      </c>
      <c r="E28" s="12">
        <f t="shared" si="7"/>
        <v>60.599999999999994</v>
      </c>
      <c r="F28" s="13">
        <v>73.400000000000006</v>
      </c>
      <c r="G28" s="13">
        <v>7.7</v>
      </c>
      <c r="H28" s="13">
        <v>259.60000000000002</v>
      </c>
      <c r="I28" s="13">
        <v>19.899999999999999</v>
      </c>
      <c r="J28" s="13">
        <v>452.5</v>
      </c>
      <c r="K28" s="13">
        <v>17</v>
      </c>
      <c r="L28" s="13">
        <v>46.28</v>
      </c>
      <c r="M28" s="13">
        <v>16</v>
      </c>
      <c r="N28" s="12"/>
      <c r="O28" s="12"/>
      <c r="P28" s="13">
        <v>190.1</v>
      </c>
      <c r="Q28" s="13">
        <v>18.2</v>
      </c>
      <c r="R28" s="13"/>
      <c r="S28" s="13"/>
      <c r="T28" s="13"/>
      <c r="U28" s="13"/>
      <c r="V28" s="13"/>
      <c r="W28" s="13"/>
    </row>
    <row r="29" spans="1:23" s="91" customFormat="1" ht="76.5">
      <c r="A29" s="580" t="s">
        <v>1223</v>
      </c>
      <c r="B29" s="572" t="s">
        <v>1222</v>
      </c>
      <c r="C29" s="580" t="s">
        <v>1224</v>
      </c>
      <c r="D29" s="12">
        <f t="shared" si="6"/>
        <v>268540</v>
      </c>
      <c r="E29" s="12">
        <f t="shared" si="7"/>
        <v>8689.7999999999993</v>
      </c>
      <c r="F29" s="230">
        <v>59782</v>
      </c>
      <c r="G29" s="230">
        <v>1895.2</v>
      </c>
      <c r="H29" s="13">
        <v>67046.100000000006</v>
      </c>
      <c r="I29" s="13">
        <v>2260.1999999999998</v>
      </c>
      <c r="J29" s="13">
        <v>69035.8</v>
      </c>
      <c r="K29" s="13">
        <v>2166.8000000000002</v>
      </c>
      <c r="L29" s="13">
        <v>72676.100000000006</v>
      </c>
      <c r="M29" s="13">
        <v>2367.6</v>
      </c>
      <c r="N29" s="12"/>
      <c r="O29" s="12"/>
      <c r="P29" s="230">
        <v>60479.5</v>
      </c>
      <c r="Q29" s="230">
        <v>1849.4</v>
      </c>
      <c r="R29" s="13"/>
      <c r="S29" s="13"/>
      <c r="T29" s="13"/>
      <c r="U29" s="13"/>
      <c r="V29" s="13"/>
      <c r="W29" s="13"/>
    </row>
    <row r="30" spans="1:23" s="91" customFormat="1" ht="12.75" customHeight="1">
      <c r="A30" s="580" t="s">
        <v>1226</v>
      </c>
      <c r="B30" s="572" t="s">
        <v>1225</v>
      </c>
      <c r="C30" s="580" t="s">
        <v>1227</v>
      </c>
      <c r="D30" s="12">
        <f t="shared" si="6"/>
        <v>2340833.75</v>
      </c>
      <c r="E30" s="13" t="s">
        <v>11</v>
      </c>
      <c r="F30" s="230">
        <v>723507.8</v>
      </c>
      <c r="G30" s="13" t="s">
        <v>11</v>
      </c>
      <c r="H30" s="13">
        <v>524963</v>
      </c>
      <c r="I30" s="13" t="s">
        <v>11</v>
      </c>
      <c r="J30" s="13">
        <v>565258.6</v>
      </c>
      <c r="K30" s="13" t="s">
        <v>11</v>
      </c>
      <c r="L30" s="13">
        <v>527104.35</v>
      </c>
      <c r="M30" s="13" t="s">
        <v>11</v>
      </c>
      <c r="N30" s="12"/>
      <c r="O30" s="13"/>
      <c r="P30" s="230">
        <v>520082.2</v>
      </c>
      <c r="Q30" s="13" t="s">
        <v>11</v>
      </c>
      <c r="R30" s="13"/>
      <c r="S30" s="13"/>
      <c r="T30" s="13"/>
      <c r="U30" s="13"/>
      <c r="V30" s="13"/>
      <c r="W30" s="13"/>
    </row>
    <row r="31" spans="1:23" s="165" customFormat="1" ht="12.75" customHeight="1" thickBot="1">
      <c r="A31" s="1312" t="s">
        <v>606</v>
      </c>
      <c r="B31" s="1155" t="s">
        <v>605</v>
      </c>
      <c r="C31" s="1312" t="s">
        <v>607</v>
      </c>
      <c r="D31" s="1309">
        <f t="shared" si="6"/>
        <v>3020120.02</v>
      </c>
      <c r="E31" s="48">
        <f>G31+I31+K31+M31</f>
        <v>188454.6</v>
      </c>
      <c r="F31" s="1238">
        <v>872138.9</v>
      </c>
      <c r="G31" s="1238">
        <v>39652.400000000001</v>
      </c>
      <c r="H31" s="575">
        <v>696848.29999999993</v>
      </c>
      <c r="I31" s="575">
        <v>48196.6</v>
      </c>
      <c r="J31" s="74">
        <v>735556.2</v>
      </c>
      <c r="K31" s="74">
        <v>46746.2</v>
      </c>
      <c r="L31" s="74">
        <v>715576.62</v>
      </c>
      <c r="M31" s="74">
        <v>53859.4</v>
      </c>
      <c r="N31" s="48"/>
      <c r="O31" s="48"/>
      <c r="P31" s="1238">
        <v>672270.1</v>
      </c>
      <c r="Q31" s="1238">
        <v>40226.199999999997</v>
      </c>
      <c r="R31" s="575"/>
      <c r="S31" s="575"/>
      <c r="T31" s="74"/>
      <c r="U31" s="74"/>
      <c r="V31" s="74"/>
      <c r="W31" s="74"/>
    </row>
  </sheetData>
  <mergeCells count="15">
    <mergeCell ref="N6:O7"/>
    <mergeCell ref="P6:W6"/>
    <mergeCell ref="P7:Q7"/>
    <mergeCell ref="R7:S7"/>
    <mergeCell ref="T7:U7"/>
    <mergeCell ref="V7:W7"/>
    <mergeCell ref="L7:M7"/>
    <mergeCell ref="D6:E7"/>
    <mergeCell ref="F6:M6"/>
    <mergeCell ref="B6:B10"/>
    <mergeCell ref="A6:A10"/>
    <mergeCell ref="C6:C10"/>
    <mergeCell ref="F7:G7"/>
    <mergeCell ref="H7:I7"/>
    <mergeCell ref="J7:K7"/>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zoomScale="80" zoomScaleNormal="80" workbookViewId="0">
      <pane xSplit="3" ySplit="9" topLeftCell="D10"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23" width="11.85546875" style="24" customWidth="1"/>
    <col min="24" max="16384" width="9.140625" style="24"/>
  </cols>
  <sheetData>
    <row r="1" spans="1:23">
      <c r="A1" s="234" t="s">
        <v>595</v>
      </c>
      <c r="B1" s="234" t="s">
        <v>211</v>
      </c>
      <c r="C1" s="234" t="s">
        <v>596</v>
      </c>
    </row>
    <row r="2" spans="1:23" ht="5.0999999999999996" customHeight="1"/>
    <row r="3" spans="1:23" s="142" customFormat="1" ht="18.75" customHeight="1">
      <c r="A3" s="551" t="s">
        <v>4076</v>
      </c>
      <c r="B3" s="551" t="s">
        <v>4075</v>
      </c>
      <c r="C3" s="551" t="s">
        <v>4074</v>
      </c>
    </row>
    <row r="4" spans="1:23" s="91" customFormat="1" ht="5.0999999999999996" customHeight="1" thickBot="1">
      <c r="A4" s="562"/>
      <c r="B4" s="562"/>
      <c r="C4" s="562"/>
      <c r="D4" s="97"/>
      <c r="E4" s="97"/>
      <c r="F4" s="97"/>
      <c r="G4" s="97"/>
      <c r="H4" s="97"/>
      <c r="I4" s="97"/>
      <c r="J4" s="97"/>
      <c r="K4" s="97"/>
      <c r="L4" s="97"/>
      <c r="M4" s="97"/>
      <c r="N4" s="97"/>
      <c r="O4" s="97"/>
      <c r="P4" s="97"/>
      <c r="Q4" s="97"/>
      <c r="R4" s="97"/>
      <c r="S4" s="97"/>
      <c r="T4" s="97"/>
      <c r="U4" s="97"/>
      <c r="V4" s="97"/>
      <c r="W4" s="97"/>
    </row>
    <row r="5" spans="1:23" s="157" customFormat="1" ht="17.100000000000001" customHeight="1">
      <c r="A5" s="1547"/>
      <c r="B5" s="1547"/>
      <c r="C5" s="1550"/>
      <c r="D5" s="1538" t="s">
        <v>3862</v>
      </c>
      <c r="E5" s="1538"/>
      <c r="F5" s="1538" t="s">
        <v>3862</v>
      </c>
      <c r="G5" s="1546"/>
      <c r="H5" s="1546"/>
      <c r="I5" s="1546"/>
      <c r="J5" s="1546"/>
      <c r="K5" s="1546"/>
      <c r="L5" s="1546"/>
      <c r="M5" s="1546"/>
      <c r="N5" s="1538" t="s">
        <v>5516</v>
      </c>
      <c r="O5" s="1538"/>
      <c r="P5" s="1538" t="s">
        <v>5516</v>
      </c>
      <c r="Q5" s="1546"/>
      <c r="R5" s="1546"/>
      <c r="S5" s="1546"/>
      <c r="T5" s="1546"/>
      <c r="U5" s="1546"/>
      <c r="V5" s="1546"/>
      <c r="W5" s="1546"/>
    </row>
    <row r="6" spans="1:23" s="157" customFormat="1" ht="17.100000000000001" customHeight="1">
      <c r="A6" s="1548"/>
      <c r="B6" s="1548"/>
      <c r="C6" s="1550"/>
      <c r="D6" s="1539"/>
      <c r="E6" s="1539"/>
      <c r="F6" s="1532" t="s">
        <v>773</v>
      </c>
      <c r="G6" s="1533"/>
      <c r="H6" s="1532" t="s">
        <v>774</v>
      </c>
      <c r="I6" s="1533"/>
      <c r="J6" s="1532" t="s">
        <v>775</v>
      </c>
      <c r="K6" s="1533"/>
      <c r="L6" s="1532" t="s">
        <v>776</v>
      </c>
      <c r="M6" s="1533"/>
      <c r="N6" s="1539"/>
      <c r="O6" s="1539"/>
      <c r="P6" s="1532" t="s">
        <v>773</v>
      </c>
      <c r="Q6" s="1533"/>
      <c r="R6" s="1532" t="s">
        <v>774</v>
      </c>
      <c r="S6" s="1533"/>
      <c r="T6" s="1532" t="s">
        <v>775</v>
      </c>
      <c r="U6" s="1533"/>
      <c r="V6" s="1532" t="s">
        <v>776</v>
      </c>
      <c r="W6" s="1533"/>
    </row>
    <row r="7" spans="1:23" s="157" customFormat="1" ht="17.100000000000001" customHeight="1">
      <c r="A7" s="1548"/>
      <c r="B7" s="1548"/>
      <c r="C7" s="1550"/>
      <c r="D7" s="578" t="s">
        <v>1232</v>
      </c>
      <c r="E7" s="578" t="s">
        <v>1233</v>
      </c>
      <c r="F7" s="578" t="s">
        <v>1232</v>
      </c>
      <c r="G7" s="578" t="s">
        <v>1233</v>
      </c>
      <c r="H7" s="578" t="s">
        <v>1232</v>
      </c>
      <c r="I7" s="578" t="s">
        <v>1233</v>
      </c>
      <c r="J7" s="578" t="s">
        <v>1232</v>
      </c>
      <c r="K7" s="578" t="s">
        <v>1233</v>
      </c>
      <c r="L7" s="578" t="s">
        <v>1232</v>
      </c>
      <c r="M7" s="578" t="s">
        <v>1233</v>
      </c>
      <c r="N7" s="578" t="s">
        <v>1232</v>
      </c>
      <c r="O7" s="578" t="s">
        <v>1233</v>
      </c>
      <c r="P7" s="578" t="s">
        <v>1232</v>
      </c>
      <c r="Q7" s="578" t="s">
        <v>1233</v>
      </c>
      <c r="R7" s="578" t="s">
        <v>1232</v>
      </c>
      <c r="S7" s="578" t="s">
        <v>1233</v>
      </c>
      <c r="T7" s="578" t="s">
        <v>1232</v>
      </c>
      <c r="U7" s="578" t="s">
        <v>1233</v>
      </c>
      <c r="V7" s="578" t="s">
        <v>1232</v>
      </c>
      <c r="W7" s="578" t="s">
        <v>1233</v>
      </c>
    </row>
    <row r="8" spans="1:23" s="157" customFormat="1" ht="17.100000000000001" customHeight="1">
      <c r="A8" s="1548"/>
      <c r="B8" s="1548"/>
      <c r="C8" s="1550"/>
      <c r="D8" s="1069" t="s">
        <v>1230</v>
      </c>
      <c r="E8" s="1069" t="s">
        <v>1231</v>
      </c>
      <c r="F8" s="1069" t="s">
        <v>1230</v>
      </c>
      <c r="G8" s="1069" t="s">
        <v>1231</v>
      </c>
      <c r="H8" s="1069" t="s">
        <v>1230</v>
      </c>
      <c r="I8" s="1069" t="s">
        <v>1231</v>
      </c>
      <c r="J8" s="1069" t="s">
        <v>1230</v>
      </c>
      <c r="K8" s="1069" t="s">
        <v>1231</v>
      </c>
      <c r="L8" s="1069" t="s">
        <v>1230</v>
      </c>
      <c r="M8" s="1069" t="s">
        <v>1231</v>
      </c>
      <c r="N8" s="1069" t="s">
        <v>1230</v>
      </c>
      <c r="O8" s="1069" t="s">
        <v>1231</v>
      </c>
      <c r="P8" s="1069" t="s">
        <v>1230</v>
      </c>
      <c r="Q8" s="1069" t="s">
        <v>1231</v>
      </c>
      <c r="R8" s="1069" t="s">
        <v>1230</v>
      </c>
      <c r="S8" s="1069" t="s">
        <v>1231</v>
      </c>
      <c r="T8" s="1069" t="s">
        <v>1230</v>
      </c>
      <c r="U8" s="1069" t="s">
        <v>1231</v>
      </c>
      <c r="V8" s="1069" t="s">
        <v>1230</v>
      </c>
      <c r="W8" s="1069" t="s">
        <v>1231</v>
      </c>
    </row>
    <row r="9" spans="1:23" s="157" customFormat="1" ht="17.100000000000001" customHeight="1" thickBot="1">
      <c r="A9" s="1549"/>
      <c r="B9" s="1549"/>
      <c r="C9" s="1551"/>
      <c r="D9" s="570" t="s">
        <v>1234</v>
      </c>
      <c r="E9" s="570" t="s">
        <v>1235</v>
      </c>
      <c r="F9" s="570" t="s">
        <v>1234</v>
      </c>
      <c r="G9" s="570" t="s">
        <v>1235</v>
      </c>
      <c r="H9" s="570" t="s">
        <v>1234</v>
      </c>
      <c r="I9" s="570" t="s">
        <v>1235</v>
      </c>
      <c r="J9" s="570" t="s">
        <v>1234</v>
      </c>
      <c r="K9" s="570" t="s">
        <v>1235</v>
      </c>
      <c r="L9" s="570" t="s">
        <v>1234</v>
      </c>
      <c r="M9" s="570" t="s">
        <v>1235</v>
      </c>
      <c r="N9" s="570" t="s">
        <v>1234</v>
      </c>
      <c r="O9" s="570" t="s">
        <v>1235</v>
      </c>
      <c r="P9" s="570" t="s">
        <v>1234</v>
      </c>
      <c r="Q9" s="570" t="s">
        <v>1235</v>
      </c>
      <c r="R9" s="570" t="s">
        <v>1234</v>
      </c>
      <c r="S9" s="570" t="s">
        <v>1235</v>
      </c>
      <c r="T9" s="570" t="s">
        <v>1234</v>
      </c>
      <c r="U9" s="570" t="s">
        <v>1235</v>
      </c>
      <c r="V9" s="570" t="s">
        <v>1234</v>
      </c>
      <c r="W9" s="570" t="s">
        <v>1235</v>
      </c>
    </row>
    <row r="10" spans="1:23" s="157" customFormat="1" ht="5.0999999999999996" customHeight="1">
      <c r="A10" s="559"/>
      <c r="B10" s="559"/>
      <c r="C10" s="579"/>
      <c r="D10" s="561"/>
      <c r="E10" s="561"/>
      <c r="F10" s="561"/>
      <c r="G10" s="561"/>
      <c r="H10" s="561"/>
      <c r="I10" s="561"/>
      <c r="J10" s="561"/>
      <c r="K10" s="561"/>
      <c r="L10" s="561"/>
      <c r="M10" s="561"/>
      <c r="N10" s="561"/>
      <c r="O10" s="561"/>
      <c r="P10" s="561"/>
      <c r="Q10" s="561"/>
      <c r="R10" s="561"/>
      <c r="S10" s="561"/>
      <c r="T10" s="561"/>
      <c r="U10" s="561"/>
      <c r="V10" s="561"/>
      <c r="W10" s="561"/>
    </row>
    <row r="11" spans="1:23" s="581" customFormat="1" ht="12.75" customHeight="1">
      <c r="A11" s="399" t="s">
        <v>1237</v>
      </c>
      <c r="B11" s="399" t="s">
        <v>1236</v>
      </c>
      <c r="C11" s="399" t="s">
        <v>1238</v>
      </c>
      <c r="D11" s="869"/>
      <c r="E11" s="869"/>
      <c r="F11" s="556"/>
      <c r="G11" s="556"/>
      <c r="H11" s="556"/>
      <c r="I11" s="556"/>
      <c r="J11" s="556"/>
      <c r="K11" s="556"/>
      <c r="L11" s="556"/>
      <c r="M11" s="556"/>
      <c r="N11" s="869"/>
      <c r="O11" s="869"/>
      <c r="P11" s="556"/>
      <c r="Q11" s="556"/>
      <c r="R11" s="556"/>
      <c r="S11" s="556"/>
      <c r="T11" s="556"/>
      <c r="U11" s="556"/>
      <c r="V11" s="556"/>
      <c r="W11" s="556"/>
    </row>
    <row r="12" spans="1:23" s="581" customFormat="1" ht="12.75" customHeight="1">
      <c r="A12" s="416" t="s">
        <v>584</v>
      </c>
      <c r="B12" s="416" t="s">
        <v>583</v>
      </c>
      <c r="C12" s="416" t="s">
        <v>585</v>
      </c>
      <c r="D12" s="13">
        <f>F12+H12+J12+L12</f>
        <v>8685.2870000000003</v>
      </c>
      <c r="E12" s="13">
        <f>G12+I12+K12+M12</f>
        <v>16926.953000000001</v>
      </c>
      <c r="F12" s="58">
        <v>1744.1669999999999</v>
      </c>
      <c r="G12" s="58">
        <v>3767.0329999999999</v>
      </c>
      <c r="H12" s="58">
        <v>2252.85</v>
      </c>
      <c r="I12" s="58">
        <v>4331.6000000000004</v>
      </c>
      <c r="J12" s="58">
        <v>2198.4299999999998</v>
      </c>
      <c r="K12" s="58">
        <v>4594.03</v>
      </c>
      <c r="L12" s="58">
        <v>2489.84</v>
      </c>
      <c r="M12" s="58">
        <v>4234.29</v>
      </c>
      <c r="N12" s="13"/>
      <c r="O12" s="13"/>
      <c r="P12" s="58">
        <v>1946.01</v>
      </c>
      <c r="Q12" s="58">
        <v>4420.3</v>
      </c>
      <c r="R12" s="58"/>
      <c r="S12" s="58"/>
      <c r="T12" s="58"/>
      <c r="U12" s="58"/>
      <c r="V12" s="58"/>
      <c r="W12" s="58"/>
    </row>
    <row r="13" spans="1:23" s="581" customFormat="1" ht="12.75" customHeight="1">
      <c r="A13" s="416" t="s">
        <v>1239</v>
      </c>
      <c r="B13" s="416" t="s">
        <v>586</v>
      </c>
      <c r="C13" s="416" t="s">
        <v>588</v>
      </c>
      <c r="D13" s="13">
        <f>F13+H13+J13+L13</f>
        <v>1899297.9778297017</v>
      </c>
      <c r="E13" s="13">
        <f>G13+I13+K13+M13</f>
        <v>2379023.6510483418</v>
      </c>
      <c r="F13" s="58">
        <v>489726.76782970183</v>
      </c>
      <c r="G13" s="58">
        <v>593975.12104834185</v>
      </c>
      <c r="H13" s="58">
        <v>442756.26</v>
      </c>
      <c r="I13" s="58">
        <v>572237.85</v>
      </c>
      <c r="J13" s="58">
        <v>470484.19</v>
      </c>
      <c r="K13" s="58">
        <v>591295.99</v>
      </c>
      <c r="L13" s="58">
        <v>496330.76</v>
      </c>
      <c r="M13" s="58">
        <v>621514.68999999994</v>
      </c>
      <c r="N13" s="13"/>
      <c r="O13" s="13"/>
      <c r="P13" s="58">
        <v>387246.65</v>
      </c>
      <c r="Q13" s="58">
        <v>499138.38</v>
      </c>
      <c r="R13" s="58"/>
      <c r="S13" s="58"/>
      <c r="T13" s="58"/>
      <c r="U13" s="58"/>
      <c r="V13" s="58"/>
      <c r="W13" s="58"/>
    </row>
    <row r="14" spans="1:23" s="581" customFormat="1" ht="12.75" customHeight="1">
      <c r="A14" s="582" t="s">
        <v>723</v>
      </c>
      <c r="B14" s="582" t="s">
        <v>40</v>
      </c>
      <c r="C14" s="582" t="s">
        <v>724</v>
      </c>
      <c r="D14" s="13"/>
      <c r="E14" s="13"/>
      <c r="F14" s="58"/>
      <c r="G14" s="58"/>
      <c r="H14" s="58"/>
      <c r="I14" s="58"/>
      <c r="J14" s="58"/>
      <c r="K14" s="58"/>
      <c r="L14" s="58"/>
      <c r="M14" s="58"/>
      <c r="N14" s="13"/>
      <c r="O14" s="13"/>
      <c r="P14" s="58"/>
      <c r="Q14" s="58"/>
      <c r="R14" s="58"/>
      <c r="S14" s="58"/>
      <c r="T14" s="58"/>
      <c r="U14" s="58"/>
      <c r="V14" s="58"/>
      <c r="W14" s="58"/>
    </row>
    <row r="15" spans="1:23" s="581" customFormat="1" ht="12.75" customHeight="1">
      <c r="A15" s="399" t="s">
        <v>1241</v>
      </c>
      <c r="B15" s="399" t="s">
        <v>1240</v>
      </c>
      <c r="C15" s="399" t="s">
        <v>1254</v>
      </c>
      <c r="D15" s="13"/>
      <c r="E15" s="13"/>
      <c r="F15" s="58"/>
      <c r="G15" s="58"/>
      <c r="H15" s="58"/>
      <c r="I15" s="58"/>
      <c r="J15" s="58"/>
      <c r="K15" s="58"/>
      <c r="L15" s="58"/>
      <c r="M15" s="58"/>
      <c r="N15" s="13"/>
      <c r="O15" s="13"/>
      <c r="P15" s="58"/>
      <c r="Q15" s="58"/>
      <c r="R15" s="58"/>
      <c r="S15" s="58"/>
      <c r="T15" s="58"/>
      <c r="U15" s="58"/>
      <c r="V15" s="58"/>
      <c r="W15" s="58"/>
    </row>
    <row r="16" spans="1:23" s="581" customFormat="1" ht="12.75" customHeight="1">
      <c r="A16" s="416" t="s">
        <v>584</v>
      </c>
      <c r="B16" s="416" t="s">
        <v>583</v>
      </c>
      <c r="C16" s="416" t="s">
        <v>585</v>
      </c>
      <c r="D16" s="13">
        <f>F16+H16+J16+L16</f>
        <v>0</v>
      </c>
      <c r="E16" s="13">
        <f>G16+I16+K16+M16</f>
        <v>0</v>
      </c>
      <c r="F16" s="13">
        <v>0</v>
      </c>
      <c r="G16" s="13">
        <v>0</v>
      </c>
      <c r="H16" s="13">
        <v>0</v>
      </c>
      <c r="I16" s="13">
        <v>0</v>
      </c>
      <c r="J16" s="13">
        <v>0</v>
      </c>
      <c r="K16" s="13">
        <v>0</v>
      </c>
      <c r="L16" s="13">
        <v>0</v>
      </c>
      <c r="M16" s="13">
        <v>0</v>
      </c>
      <c r="N16" s="13"/>
      <c r="O16" s="13"/>
      <c r="P16" s="13">
        <v>0</v>
      </c>
      <c r="Q16" s="13">
        <v>0</v>
      </c>
      <c r="R16" s="13"/>
      <c r="S16" s="13"/>
      <c r="T16" s="13"/>
      <c r="U16" s="13"/>
      <c r="V16" s="13"/>
      <c r="W16" s="13"/>
    </row>
    <row r="17" spans="1:23" s="581" customFormat="1" ht="12.75" customHeight="1">
      <c r="A17" s="416" t="s">
        <v>1239</v>
      </c>
      <c r="B17" s="416" t="s">
        <v>586</v>
      </c>
      <c r="C17" s="416" t="s">
        <v>588</v>
      </c>
      <c r="D17" s="13">
        <f>F17+H17+J17+L17</f>
        <v>0</v>
      </c>
      <c r="E17" s="13">
        <f>G17+I17+K17+M17</f>
        <v>0</v>
      </c>
      <c r="F17" s="13">
        <v>0</v>
      </c>
      <c r="G17" s="13">
        <v>0</v>
      </c>
      <c r="H17" s="13">
        <v>0</v>
      </c>
      <c r="I17" s="13">
        <v>0</v>
      </c>
      <c r="J17" s="13">
        <v>0</v>
      </c>
      <c r="K17" s="13">
        <v>0</v>
      </c>
      <c r="L17" s="13">
        <v>0</v>
      </c>
      <c r="M17" s="13">
        <v>0</v>
      </c>
      <c r="N17" s="13"/>
      <c r="O17" s="13"/>
      <c r="P17" s="13">
        <v>0</v>
      </c>
      <c r="Q17" s="13">
        <v>0</v>
      </c>
      <c r="R17" s="13"/>
      <c r="S17" s="13"/>
      <c r="T17" s="13"/>
      <c r="U17" s="13"/>
      <c r="V17" s="13"/>
      <c r="W17" s="13"/>
    </row>
    <row r="18" spans="1:23" s="581" customFormat="1" ht="12.75" customHeight="1">
      <c r="A18" s="399" t="s">
        <v>1243</v>
      </c>
      <c r="B18" s="399" t="s">
        <v>1242</v>
      </c>
      <c r="C18" s="399" t="s">
        <v>1244</v>
      </c>
      <c r="D18" s="13"/>
      <c r="E18" s="13"/>
      <c r="F18" s="58"/>
      <c r="G18" s="58"/>
      <c r="H18" s="58"/>
      <c r="I18" s="58"/>
      <c r="J18" s="58"/>
      <c r="K18" s="58"/>
      <c r="L18" s="58"/>
      <c r="M18" s="58"/>
      <c r="N18" s="13"/>
      <c r="O18" s="13"/>
      <c r="P18" s="58"/>
      <c r="Q18" s="58"/>
      <c r="R18" s="58"/>
      <c r="S18" s="58"/>
      <c r="T18" s="58"/>
      <c r="U18" s="58"/>
      <c r="V18" s="58"/>
      <c r="W18" s="58"/>
    </row>
    <row r="19" spans="1:23" s="581" customFormat="1" ht="12.75" customHeight="1">
      <c r="A19" s="416" t="s">
        <v>584</v>
      </c>
      <c r="B19" s="416" t="s">
        <v>583</v>
      </c>
      <c r="C19" s="416" t="s">
        <v>585</v>
      </c>
      <c r="D19" s="13">
        <f>F19+H19+J19+L19</f>
        <v>1331.09</v>
      </c>
      <c r="E19" s="13">
        <f>G19+I19+K19+M19</f>
        <v>65698.865999999995</v>
      </c>
      <c r="F19" s="58">
        <v>141.44</v>
      </c>
      <c r="G19" s="58">
        <v>15454.516</v>
      </c>
      <c r="H19" s="58">
        <v>158.72</v>
      </c>
      <c r="I19" s="58">
        <v>14002.06</v>
      </c>
      <c r="J19" s="58">
        <v>489.69</v>
      </c>
      <c r="K19" s="58">
        <v>16976.560000000001</v>
      </c>
      <c r="L19" s="58">
        <v>541.24</v>
      </c>
      <c r="M19" s="58">
        <v>19265.73</v>
      </c>
      <c r="N19" s="13"/>
      <c r="O19" s="13"/>
      <c r="P19" s="58">
        <v>452.8</v>
      </c>
      <c r="Q19" s="58">
        <v>18235.29</v>
      </c>
      <c r="R19" s="58"/>
      <c r="S19" s="58"/>
      <c r="T19" s="58"/>
      <c r="U19" s="58"/>
      <c r="V19" s="58"/>
      <c r="W19" s="58"/>
    </row>
    <row r="20" spans="1:23" s="581" customFormat="1" ht="12.75" customHeight="1">
      <c r="A20" s="416" t="s">
        <v>1239</v>
      </c>
      <c r="B20" s="416" t="s">
        <v>586</v>
      </c>
      <c r="C20" s="416" t="s">
        <v>588</v>
      </c>
      <c r="D20" s="13">
        <f>F20+H20+J20+L20</f>
        <v>93345.185547803791</v>
      </c>
      <c r="E20" s="13">
        <f>G20+I20+K20+M20</f>
        <v>1974845.8356503355</v>
      </c>
      <c r="F20" s="58">
        <v>14140.395547803799</v>
      </c>
      <c r="G20" s="58">
        <v>464213.79565033549</v>
      </c>
      <c r="H20" s="58">
        <v>15499</v>
      </c>
      <c r="I20" s="58">
        <v>474260.12</v>
      </c>
      <c r="J20" s="58">
        <v>29229.599999999999</v>
      </c>
      <c r="K20" s="58">
        <v>484559.56</v>
      </c>
      <c r="L20" s="58">
        <v>34476.19</v>
      </c>
      <c r="M20" s="58">
        <v>551812.36</v>
      </c>
      <c r="N20" s="13"/>
      <c r="O20" s="13"/>
      <c r="P20" s="58">
        <v>23922.14</v>
      </c>
      <c r="Q20" s="58">
        <v>511067.08</v>
      </c>
      <c r="R20" s="58"/>
      <c r="S20" s="58"/>
      <c r="T20" s="58"/>
      <c r="U20" s="58"/>
      <c r="V20" s="58"/>
      <c r="W20" s="58"/>
    </row>
    <row r="21" spans="1:23" s="581" customFormat="1" ht="12.75">
      <c r="A21" s="399" t="s">
        <v>1246</v>
      </c>
      <c r="B21" s="399" t="s">
        <v>1245</v>
      </c>
      <c r="C21" s="399" t="s">
        <v>1247</v>
      </c>
      <c r="D21" s="13"/>
      <c r="E21" s="13"/>
      <c r="F21" s="58"/>
      <c r="G21" s="58"/>
      <c r="H21" s="58"/>
      <c r="I21" s="58"/>
      <c r="J21" s="58"/>
      <c r="K21" s="58"/>
      <c r="L21" s="58"/>
      <c r="M21" s="58"/>
      <c r="N21" s="13"/>
      <c r="O21" s="13"/>
      <c r="P21" s="58"/>
      <c r="Q21" s="58"/>
      <c r="R21" s="58"/>
      <c r="S21" s="58"/>
      <c r="T21" s="58"/>
      <c r="U21" s="58"/>
      <c r="V21" s="58"/>
      <c r="W21" s="58"/>
    </row>
    <row r="22" spans="1:23" s="581" customFormat="1" ht="12.75" customHeight="1">
      <c r="A22" s="416" t="s">
        <v>584</v>
      </c>
      <c r="B22" s="416" t="s">
        <v>583</v>
      </c>
      <c r="C22" s="416" t="s">
        <v>585</v>
      </c>
      <c r="D22" s="13">
        <f>F22+H22+J22+L22</f>
        <v>9846.9159999999993</v>
      </c>
      <c r="E22" s="13">
        <f>G22+I22+K22+M22</f>
        <v>221.93299999999999</v>
      </c>
      <c r="F22" s="58">
        <v>2290.5859999999998</v>
      </c>
      <c r="G22" s="58">
        <v>66.363</v>
      </c>
      <c r="H22" s="58">
        <v>2385.79</v>
      </c>
      <c r="I22" s="58">
        <v>62.4</v>
      </c>
      <c r="J22" s="58">
        <v>2537.64</v>
      </c>
      <c r="K22" s="58">
        <v>41</v>
      </c>
      <c r="L22" s="58">
        <v>2632.9</v>
      </c>
      <c r="M22" s="58">
        <v>52.17</v>
      </c>
      <c r="N22" s="13"/>
      <c r="O22" s="13"/>
      <c r="P22" s="58">
        <v>2594.9899999999998</v>
      </c>
      <c r="Q22" s="58">
        <v>45.02</v>
      </c>
      <c r="R22" s="58"/>
      <c r="S22" s="58"/>
      <c r="T22" s="58"/>
      <c r="U22" s="58"/>
      <c r="V22" s="58"/>
      <c r="W22" s="58"/>
    </row>
    <row r="23" spans="1:23" s="581" customFormat="1" ht="12.75" customHeight="1">
      <c r="A23" s="416" t="s">
        <v>1239</v>
      </c>
      <c r="B23" s="416" t="s">
        <v>586</v>
      </c>
      <c r="C23" s="416" t="s">
        <v>588</v>
      </c>
      <c r="D23" s="13">
        <f>F23+H23+J23+L23</f>
        <v>796238.18477188493</v>
      </c>
      <c r="E23" s="13">
        <f>G23+I23+K23+M23</f>
        <v>6709.88447662</v>
      </c>
      <c r="F23" s="58">
        <v>164955.36477188495</v>
      </c>
      <c r="G23" s="58">
        <v>2595.5244766200003</v>
      </c>
      <c r="H23" s="58">
        <v>193304.01</v>
      </c>
      <c r="I23" s="58">
        <v>2012.63</v>
      </c>
      <c r="J23" s="58">
        <v>214189.22</v>
      </c>
      <c r="K23" s="58">
        <v>943.12</v>
      </c>
      <c r="L23" s="58">
        <v>223789.59</v>
      </c>
      <c r="M23" s="58">
        <v>1158.6099999999999</v>
      </c>
      <c r="N23" s="13"/>
      <c r="O23" s="13"/>
      <c r="P23" s="58">
        <v>178615.67</v>
      </c>
      <c r="Q23" s="58">
        <v>1014.45</v>
      </c>
      <c r="R23" s="58"/>
      <c r="S23" s="58"/>
      <c r="T23" s="58"/>
      <c r="U23" s="58"/>
      <c r="V23" s="58"/>
      <c r="W23" s="58"/>
    </row>
    <row r="24" spans="1:23" s="581" customFormat="1" ht="12.75" customHeight="1">
      <c r="A24" s="399" t="s">
        <v>1249</v>
      </c>
      <c r="B24" s="399" t="s">
        <v>1248</v>
      </c>
      <c r="C24" s="399" t="s">
        <v>1250</v>
      </c>
      <c r="D24" s="13"/>
      <c r="E24" s="13"/>
      <c r="F24" s="58"/>
      <c r="G24" s="58"/>
      <c r="H24" s="58"/>
      <c r="I24" s="58"/>
      <c r="J24" s="58"/>
      <c r="K24" s="58"/>
      <c r="L24" s="58"/>
      <c r="M24" s="58"/>
      <c r="N24" s="13"/>
      <c r="O24" s="13"/>
      <c r="P24" s="58"/>
      <c r="Q24" s="58"/>
      <c r="R24" s="58"/>
      <c r="S24" s="58"/>
      <c r="T24" s="58"/>
      <c r="U24" s="58"/>
      <c r="V24" s="58"/>
      <c r="W24" s="58"/>
    </row>
    <row r="25" spans="1:23" s="581" customFormat="1" ht="12.75" customHeight="1">
      <c r="A25" s="416" t="s">
        <v>584</v>
      </c>
      <c r="B25" s="416" t="s">
        <v>583</v>
      </c>
      <c r="C25" s="416" t="s">
        <v>585</v>
      </c>
      <c r="D25" s="13">
        <f>F25+H25+J25+L25</f>
        <v>0</v>
      </c>
      <c r="E25" s="13">
        <f>G25+I25+K25+M25</f>
        <v>0.32900000000000001</v>
      </c>
      <c r="F25" s="13">
        <v>0</v>
      </c>
      <c r="G25" s="58">
        <v>6.9000000000000006E-2</v>
      </c>
      <c r="H25" s="58">
        <v>0</v>
      </c>
      <c r="I25" s="58">
        <v>0.05</v>
      </c>
      <c r="J25" s="58">
        <v>0</v>
      </c>
      <c r="K25" s="58">
        <v>0.09</v>
      </c>
      <c r="L25" s="58">
        <v>0</v>
      </c>
      <c r="M25" s="58">
        <v>0.12</v>
      </c>
      <c r="N25" s="13"/>
      <c r="O25" s="13"/>
      <c r="P25" s="13">
        <v>0</v>
      </c>
      <c r="Q25" s="58">
        <v>0.04</v>
      </c>
      <c r="R25" s="58"/>
      <c r="S25" s="58"/>
      <c r="T25" s="58"/>
      <c r="U25" s="58"/>
      <c r="V25" s="58"/>
      <c r="W25" s="58"/>
    </row>
    <row r="26" spans="1:23" s="581" customFormat="1" ht="12.75" customHeight="1">
      <c r="A26" s="416" t="s">
        <v>1239</v>
      </c>
      <c r="B26" s="416" t="s">
        <v>586</v>
      </c>
      <c r="C26" s="416" t="s">
        <v>588</v>
      </c>
      <c r="D26" s="13">
        <f>F26+H26+J26+L26</f>
        <v>0</v>
      </c>
      <c r="E26" s="13">
        <f>G26+I26+K26+M26</f>
        <v>38178.810509999996</v>
      </c>
      <c r="F26" s="13">
        <v>0</v>
      </c>
      <c r="G26" s="58">
        <v>106.72050999999999</v>
      </c>
      <c r="H26" s="58">
        <v>0</v>
      </c>
      <c r="I26" s="58">
        <v>104.47</v>
      </c>
      <c r="J26" s="58">
        <v>0</v>
      </c>
      <c r="K26" s="58">
        <v>37676.239999999998</v>
      </c>
      <c r="L26" s="58">
        <v>0</v>
      </c>
      <c r="M26" s="58">
        <v>291.38</v>
      </c>
      <c r="N26" s="13"/>
      <c r="O26" s="13"/>
      <c r="P26" s="13">
        <v>0</v>
      </c>
      <c r="Q26" s="58">
        <v>26.38</v>
      </c>
      <c r="R26" s="58"/>
      <c r="S26" s="58"/>
      <c r="T26" s="58"/>
      <c r="U26" s="58"/>
      <c r="V26" s="58"/>
      <c r="W26" s="58"/>
    </row>
    <row r="27" spans="1:23" s="581" customFormat="1" ht="12.75" customHeight="1">
      <c r="A27" s="399" t="s">
        <v>1252</v>
      </c>
      <c r="B27" s="399" t="s">
        <v>1251</v>
      </c>
      <c r="C27" s="399" t="s">
        <v>1253</v>
      </c>
      <c r="D27" s="13"/>
      <c r="E27" s="13"/>
      <c r="F27" s="58"/>
      <c r="G27" s="58"/>
      <c r="H27" s="58"/>
      <c r="I27" s="58"/>
      <c r="J27" s="58"/>
      <c r="K27" s="58"/>
      <c r="L27" s="58"/>
      <c r="M27" s="58"/>
      <c r="N27" s="13"/>
      <c r="O27" s="13"/>
      <c r="P27" s="58"/>
      <c r="Q27" s="58"/>
      <c r="R27" s="58"/>
      <c r="S27" s="58"/>
      <c r="T27" s="58"/>
      <c r="U27" s="58"/>
      <c r="V27" s="58"/>
      <c r="W27" s="58"/>
    </row>
    <row r="28" spans="1:23" s="581" customFormat="1" ht="12.75" customHeight="1">
      <c r="A28" s="416" t="s">
        <v>584</v>
      </c>
      <c r="B28" s="416" t="s">
        <v>583</v>
      </c>
      <c r="C28" s="416" t="s">
        <v>585</v>
      </c>
      <c r="D28" s="1297">
        <f>F28+H28+J28+L28</f>
        <v>2179.0419999999999</v>
      </c>
      <c r="E28" s="13">
        <f>G28+I28+K28+M28</f>
        <v>7110.8540000000003</v>
      </c>
      <c r="F28" s="58">
        <v>440.65199999999999</v>
      </c>
      <c r="G28" s="58">
        <v>1483.5440000000001</v>
      </c>
      <c r="H28" s="58">
        <v>535.20000000000005</v>
      </c>
      <c r="I28" s="58">
        <v>1788.15</v>
      </c>
      <c r="J28" s="58">
        <v>579.57000000000005</v>
      </c>
      <c r="K28" s="58">
        <v>1850.87</v>
      </c>
      <c r="L28" s="58">
        <v>623.62</v>
      </c>
      <c r="M28" s="13">
        <v>1988.29</v>
      </c>
      <c r="N28" s="13"/>
      <c r="O28" s="13"/>
      <c r="P28" s="58">
        <v>528.88</v>
      </c>
      <c r="Q28" s="58">
        <v>1734.82</v>
      </c>
      <c r="R28" s="58"/>
      <c r="S28" s="58"/>
      <c r="T28" s="58"/>
      <c r="U28" s="58"/>
      <c r="V28" s="58"/>
      <c r="W28" s="58"/>
    </row>
    <row r="29" spans="1:23" s="581" customFormat="1" ht="12.75" customHeight="1" thickBot="1">
      <c r="A29" s="583" t="s">
        <v>1239</v>
      </c>
      <c r="B29" s="583" t="s">
        <v>586</v>
      </c>
      <c r="C29" s="583" t="s">
        <v>588</v>
      </c>
      <c r="D29" s="848">
        <f>F29+H29+J29+L29</f>
        <v>178416.63735571003</v>
      </c>
      <c r="E29" s="146">
        <f>G29+I29+K29+M29</f>
        <v>1022846.1213640119</v>
      </c>
      <c r="F29" s="146">
        <v>39938.787355710017</v>
      </c>
      <c r="G29" s="146">
        <v>219106.34136401184</v>
      </c>
      <c r="H29" s="146">
        <v>48413.24</v>
      </c>
      <c r="I29" s="146">
        <v>265488.02</v>
      </c>
      <c r="J29" s="146">
        <v>45519.86</v>
      </c>
      <c r="K29" s="146">
        <v>266184.92</v>
      </c>
      <c r="L29" s="146">
        <v>44544.75</v>
      </c>
      <c r="M29" s="146">
        <v>272066.84000000003</v>
      </c>
      <c r="N29" s="146"/>
      <c r="O29" s="146"/>
      <c r="P29" s="146">
        <v>21913.45</v>
      </c>
      <c r="Q29" s="146">
        <v>194674.36</v>
      </c>
      <c r="R29" s="146"/>
      <c r="S29" s="146"/>
      <c r="T29" s="146"/>
      <c r="U29" s="146"/>
      <c r="V29" s="146"/>
      <c r="W29" s="146"/>
    </row>
    <row r="30" spans="1:23" s="91" customFormat="1" ht="5.0999999999999996" customHeight="1"/>
    <row r="31" spans="1:23" s="20" customFormat="1" ht="12.75">
      <c r="A31" s="95" t="s">
        <v>2543</v>
      </c>
      <c r="B31" s="95" t="s">
        <v>2544</v>
      </c>
      <c r="C31" s="95" t="s">
        <v>2545</v>
      </c>
    </row>
  </sheetData>
  <mergeCells count="15">
    <mergeCell ref="N5:O6"/>
    <mergeCell ref="P5:W5"/>
    <mergeCell ref="P6:Q6"/>
    <mergeCell ref="R6:S6"/>
    <mergeCell ref="T6:U6"/>
    <mergeCell ref="V6:W6"/>
    <mergeCell ref="L6:M6"/>
    <mergeCell ref="D5:E6"/>
    <mergeCell ref="F5:M5"/>
    <mergeCell ref="B5:B9"/>
    <mergeCell ref="A5:A9"/>
    <mergeCell ref="C5:C9"/>
    <mergeCell ref="F6:G6"/>
    <mergeCell ref="H6:I6"/>
    <mergeCell ref="J6:K6"/>
  </mergeCells>
  <hyperlinks>
    <hyperlink ref="B1" location="Содержание!A1" display="вернуться на заглавную стр. (содержание)"/>
    <hyperlink ref="A1" location="Содержание!A1" display="вернуться на заглавную стр. (содержание)"/>
    <hyperlink ref="C1" location="Содержание!A1" display="вернуться на заглавную стр. (содержание)"/>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zoomScale="80" zoomScaleNormal="80" workbookViewId="0">
      <pane xSplit="3" ySplit="6" topLeftCell="D7" activePane="bottomRight" state="frozen"/>
      <selection activeCell="B38" sqref="B38"/>
      <selection pane="topRight" activeCell="B38" sqref="B38"/>
      <selection pane="bottomLeft" activeCell="B38" sqref="B38"/>
      <selection pane="bottomRight"/>
    </sheetView>
  </sheetViews>
  <sheetFormatPr defaultColWidth="9.140625" defaultRowHeight="12.75"/>
  <cols>
    <col min="1" max="3" width="40.7109375" style="335" customWidth="1"/>
    <col min="4" max="13" width="9.85546875" style="335" customWidth="1"/>
    <col min="14" max="16384" width="9.140625" style="335"/>
  </cols>
  <sheetData>
    <row r="1" spans="1:13" s="24" customFormat="1" ht="15">
      <c r="A1" s="234" t="s">
        <v>595</v>
      </c>
      <c r="B1" s="234" t="s">
        <v>211</v>
      </c>
      <c r="C1" s="234" t="s">
        <v>596</v>
      </c>
    </row>
    <row r="2" spans="1:13" s="24" customFormat="1" ht="5.0999999999999996" customHeight="1"/>
    <row r="3" spans="1:13" s="142" customFormat="1" ht="18.75" customHeight="1">
      <c r="A3" s="551" t="s">
        <v>4082</v>
      </c>
      <c r="B3" s="551" t="s">
        <v>4081</v>
      </c>
      <c r="C3" s="551" t="s">
        <v>4080</v>
      </c>
    </row>
    <row r="4" spans="1:13" ht="5.0999999999999996" customHeight="1" thickBot="1">
      <c r="A4" s="584"/>
      <c r="B4" s="584"/>
      <c r="C4" s="584"/>
      <c r="D4" s="584"/>
      <c r="E4" s="584"/>
      <c r="F4" s="584"/>
      <c r="G4" s="584"/>
      <c r="H4" s="584"/>
      <c r="I4" s="584"/>
      <c r="J4" s="584"/>
      <c r="K4" s="584"/>
      <c r="L4" s="584"/>
      <c r="M4" s="584"/>
    </row>
    <row r="5" spans="1:13" ht="17.100000000000001" customHeight="1">
      <c r="A5" s="585"/>
      <c r="C5" s="585"/>
      <c r="D5" s="1554">
        <v>2018</v>
      </c>
      <c r="E5" s="1552">
        <v>2018</v>
      </c>
      <c r="F5" s="1553"/>
      <c r="G5" s="1553"/>
      <c r="H5" s="1516"/>
      <c r="I5" s="1554">
        <v>2019</v>
      </c>
      <c r="J5" s="1552">
        <v>2019</v>
      </c>
      <c r="K5" s="1553"/>
      <c r="L5" s="1553"/>
      <c r="M5" s="1516"/>
    </row>
    <row r="6" spans="1:13" ht="16.5" customHeight="1" thickBot="1">
      <c r="A6" s="586"/>
      <c r="B6" s="584"/>
      <c r="C6" s="586"/>
      <c r="D6" s="1555"/>
      <c r="E6" s="259" t="s">
        <v>773</v>
      </c>
      <c r="F6" s="260" t="s">
        <v>774</v>
      </c>
      <c r="G6" s="260" t="s">
        <v>775</v>
      </c>
      <c r="H6" s="260" t="s">
        <v>776</v>
      </c>
      <c r="I6" s="1555"/>
      <c r="J6" s="259" t="s">
        <v>773</v>
      </c>
      <c r="K6" s="260" t="s">
        <v>774</v>
      </c>
      <c r="L6" s="260" t="s">
        <v>775</v>
      </c>
      <c r="M6" s="260" t="s">
        <v>776</v>
      </c>
    </row>
    <row r="7" spans="1:13" ht="3" customHeight="1">
      <c r="A7" s="604"/>
      <c r="B7" s="587"/>
      <c r="C7" s="604"/>
      <c r="D7" s="587"/>
      <c r="E7" s="587"/>
      <c r="F7" s="587"/>
      <c r="G7" s="587"/>
      <c r="H7" s="587"/>
      <c r="I7" s="587"/>
      <c r="J7" s="587"/>
      <c r="K7" s="587"/>
      <c r="L7" s="587"/>
      <c r="M7" s="587"/>
    </row>
    <row r="8" spans="1:13" s="605" customFormat="1" ht="25.5">
      <c r="A8" s="589" t="s">
        <v>1292</v>
      </c>
      <c r="B8" s="588" t="s">
        <v>3293</v>
      </c>
      <c r="C8" s="589" t="s">
        <v>4830</v>
      </c>
      <c r="D8" s="863">
        <f>SUM(E8:H8)</f>
        <v>38000</v>
      </c>
      <c r="E8" s="863">
        <v>8054.2</v>
      </c>
      <c r="F8" s="863">
        <v>9321</v>
      </c>
      <c r="G8" s="863">
        <v>9592.7999999999993</v>
      </c>
      <c r="H8" s="863">
        <v>11032</v>
      </c>
      <c r="I8" s="863"/>
      <c r="J8" s="863">
        <v>10532.9</v>
      </c>
      <c r="K8" s="863"/>
      <c r="L8" s="863"/>
      <c r="M8" s="863"/>
    </row>
    <row r="9" spans="1:13">
      <c r="A9" s="591" t="s">
        <v>723</v>
      </c>
      <c r="B9" s="590" t="s">
        <v>40</v>
      </c>
      <c r="C9" s="591" t="s">
        <v>724</v>
      </c>
      <c r="D9" s="862"/>
      <c r="E9" s="862"/>
      <c r="F9" s="862"/>
      <c r="G9" s="862"/>
      <c r="H9" s="862"/>
      <c r="I9" s="862"/>
      <c r="J9" s="862"/>
      <c r="K9" s="862"/>
      <c r="L9" s="862"/>
      <c r="M9" s="862"/>
    </row>
    <row r="10" spans="1:13">
      <c r="A10" s="593" t="s">
        <v>1260</v>
      </c>
      <c r="B10" s="592" t="s">
        <v>1259</v>
      </c>
      <c r="C10" s="593" t="s">
        <v>1261</v>
      </c>
      <c r="D10" s="862"/>
      <c r="E10" s="862"/>
      <c r="F10" s="862"/>
      <c r="G10" s="862"/>
      <c r="H10" s="862"/>
      <c r="I10" s="862"/>
      <c r="J10" s="862"/>
      <c r="K10" s="862"/>
      <c r="L10" s="862"/>
      <c r="M10" s="862"/>
    </row>
    <row r="11" spans="1:13">
      <c r="A11" s="595" t="s">
        <v>1263</v>
      </c>
      <c r="B11" s="594" t="s">
        <v>1262</v>
      </c>
      <c r="C11" s="595" t="s">
        <v>1264</v>
      </c>
      <c r="D11" s="862"/>
      <c r="E11" s="862"/>
      <c r="F11" s="862"/>
      <c r="G11" s="862"/>
      <c r="H11" s="862"/>
      <c r="I11" s="862"/>
      <c r="J11" s="862"/>
      <c r="K11" s="862"/>
      <c r="L11" s="862"/>
      <c r="M11" s="862"/>
    </row>
    <row r="12" spans="1:13">
      <c r="A12" s="597" t="s">
        <v>1265</v>
      </c>
      <c r="B12" s="596" t="s">
        <v>1265</v>
      </c>
      <c r="C12" s="597" t="s">
        <v>1266</v>
      </c>
      <c r="D12" s="862" t="s">
        <v>11</v>
      </c>
      <c r="E12" s="862" t="s">
        <v>11</v>
      </c>
      <c r="F12" s="862" t="s">
        <v>11</v>
      </c>
      <c r="G12" s="862" t="s">
        <v>11</v>
      </c>
      <c r="H12" s="862" t="s">
        <v>11</v>
      </c>
      <c r="I12" s="862"/>
      <c r="J12" s="862" t="s">
        <v>11</v>
      </c>
      <c r="K12" s="862"/>
      <c r="L12" s="862"/>
      <c r="M12" s="862"/>
    </row>
    <row r="13" spans="1:13">
      <c r="A13" s="597" t="s">
        <v>1267</v>
      </c>
      <c r="B13" s="596" t="s">
        <v>680</v>
      </c>
      <c r="C13" s="597" t="s">
        <v>681</v>
      </c>
      <c r="D13" s="862">
        <f>SUM(E13:H13)</f>
        <v>214.6</v>
      </c>
      <c r="E13" s="862">
        <v>70.099999999999994</v>
      </c>
      <c r="F13" s="862">
        <v>58.8</v>
      </c>
      <c r="G13" s="862">
        <v>46.3</v>
      </c>
      <c r="H13" s="862">
        <v>39.4</v>
      </c>
      <c r="I13" s="862"/>
      <c r="J13" s="862">
        <v>29.3</v>
      </c>
      <c r="K13" s="862"/>
      <c r="L13" s="862"/>
      <c r="M13" s="862"/>
    </row>
    <row r="14" spans="1:13">
      <c r="A14" s="597" t="s">
        <v>5714</v>
      </c>
      <c r="B14" s="596" t="s">
        <v>5714</v>
      </c>
      <c r="C14" s="597" t="s">
        <v>5715</v>
      </c>
      <c r="D14" s="862" t="s">
        <v>11</v>
      </c>
      <c r="E14" s="862" t="s">
        <v>11</v>
      </c>
      <c r="F14" s="862" t="s">
        <v>11</v>
      </c>
      <c r="G14" s="862" t="s">
        <v>11</v>
      </c>
      <c r="H14" s="862" t="s">
        <v>11</v>
      </c>
      <c r="I14" s="862"/>
      <c r="J14" s="862">
        <v>0.8</v>
      </c>
      <c r="K14" s="862"/>
      <c r="L14" s="862"/>
      <c r="M14" s="862"/>
    </row>
    <row r="15" spans="1:13">
      <c r="A15" s="597" t="s">
        <v>888</v>
      </c>
      <c r="B15" s="596" t="s">
        <v>1268</v>
      </c>
      <c r="C15" s="597" t="s">
        <v>897</v>
      </c>
      <c r="D15" s="862" t="s">
        <v>11</v>
      </c>
      <c r="E15" s="862" t="s">
        <v>11</v>
      </c>
      <c r="F15" s="862" t="s">
        <v>11</v>
      </c>
      <c r="G15" s="862" t="s">
        <v>11</v>
      </c>
      <c r="H15" s="862" t="s">
        <v>11</v>
      </c>
      <c r="I15" s="862"/>
      <c r="J15" s="862" t="s">
        <v>11</v>
      </c>
      <c r="K15" s="862"/>
      <c r="L15" s="862"/>
      <c r="M15" s="862"/>
    </row>
    <row r="16" spans="1:13">
      <c r="A16" s="595" t="s">
        <v>1270</v>
      </c>
      <c r="B16" s="594" t="s">
        <v>1269</v>
      </c>
      <c r="C16" s="595" t="s">
        <v>1271</v>
      </c>
      <c r="D16" s="862"/>
      <c r="E16" s="862"/>
      <c r="F16" s="862"/>
      <c r="G16" s="862"/>
      <c r="H16" s="862"/>
      <c r="I16" s="862"/>
      <c r="J16" s="862"/>
      <c r="K16" s="862"/>
      <c r="L16" s="862"/>
      <c r="M16" s="862"/>
    </row>
    <row r="17" spans="1:13">
      <c r="A17" s="597" t="s">
        <v>1272</v>
      </c>
      <c r="B17" s="596" t="s">
        <v>1272</v>
      </c>
      <c r="C17" s="597" t="s">
        <v>1272</v>
      </c>
      <c r="D17" s="862">
        <f>SUM(E17:H17)</f>
        <v>4392.8999999999996</v>
      </c>
      <c r="E17" s="862">
        <v>903.3</v>
      </c>
      <c r="F17" s="862">
        <v>1002.3</v>
      </c>
      <c r="G17" s="862">
        <v>1044.5</v>
      </c>
      <c r="H17" s="862">
        <v>1442.8</v>
      </c>
      <c r="I17" s="862"/>
      <c r="J17" s="862">
        <v>1520.3</v>
      </c>
      <c r="K17" s="862"/>
      <c r="L17" s="862"/>
      <c r="M17" s="862"/>
    </row>
    <row r="18" spans="1:13">
      <c r="A18" s="597" t="s">
        <v>1273</v>
      </c>
      <c r="B18" s="596" t="s">
        <v>1273</v>
      </c>
      <c r="C18" s="597" t="s">
        <v>1273</v>
      </c>
      <c r="D18" s="862">
        <f>SUM(E18:H18)</f>
        <v>274.3</v>
      </c>
      <c r="E18" s="862">
        <v>44.2</v>
      </c>
      <c r="F18" s="862">
        <v>62.5</v>
      </c>
      <c r="G18" s="862">
        <v>87.6</v>
      </c>
      <c r="H18" s="862">
        <v>80</v>
      </c>
      <c r="I18" s="862"/>
      <c r="J18" s="862">
        <v>83.2</v>
      </c>
      <c r="K18" s="862"/>
      <c r="L18" s="862"/>
      <c r="M18" s="862"/>
    </row>
    <row r="19" spans="1:13">
      <c r="A19" s="597" t="s">
        <v>888</v>
      </c>
      <c r="B19" s="596" t="s">
        <v>1268</v>
      </c>
      <c r="C19" s="597" t="s">
        <v>897</v>
      </c>
      <c r="D19" s="862" t="s">
        <v>11</v>
      </c>
      <c r="E19" s="862" t="s">
        <v>11</v>
      </c>
      <c r="F19" s="862" t="s">
        <v>11</v>
      </c>
      <c r="G19" s="862" t="s">
        <v>11</v>
      </c>
      <c r="H19" s="862" t="s">
        <v>11</v>
      </c>
      <c r="I19" s="862"/>
      <c r="J19" s="862" t="s">
        <v>11</v>
      </c>
      <c r="K19" s="862"/>
      <c r="L19" s="862"/>
      <c r="M19" s="862"/>
    </row>
    <row r="20" spans="1:13">
      <c r="A20" s="597" t="s">
        <v>1274</v>
      </c>
      <c r="B20" s="596" t="s">
        <v>1274</v>
      </c>
      <c r="C20" s="597" t="s">
        <v>1274</v>
      </c>
      <c r="D20" s="862"/>
      <c r="E20" s="862">
        <v>0.7</v>
      </c>
      <c r="F20" s="862">
        <v>0.6</v>
      </c>
      <c r="G20" s="862">
        <v>1.2</v>
      </c>
      <c r="H20" s="862">
        <v>0.9</v>
      </c>
      <c r="I20" s="862"/>
      <c r="J20" s="862">
        <v>0.6</v>
      </c>
      <c r="K20" s="862"/>
      <c r="L20" s="862"/>
      <c r="M20" s="862"/>
    </row>
    <row r="21" spans="1:13">
      <c r="A21" s="597" t="s">
        <v>1275</v>
      </c>
      <c r="B21" s="596" t="s">
        <v>1275</v>
      </c>
      <c r="C21" s="597" t="s">
        <v>1275</v>
      </c>
      <c r="D21" s="862">
        <f>SUM(E21:H21)</f>
        <v>5.3999999999999995</v>
      </c>
      <c r="E21" s="862">
        <v>1.6</v>
      </c>
      <c r="F21" s="862">
        <v>1.4</v>
      </c>
      <c r="G21" s="862">
        <v>1.1000000000000001</v>
      </c>
      <c r="H21" s="862">
        <v>1.3</v>
      </c>
      <c r="I21" s="862"/>
      <c r="J21" s="862">
        <v>1.1000000000000001</v>
      </c>
      <c r="K21" s="862"/>
      <c r="L21" s="862"/>
      <c r="M21" s="862"/>
    </row>
    <row r="22" spans="1:13">
      <c r="A22" s="595" t="s">
        <v>1276</v>
      </c>
      <c r="B22" s="594" t="s">
        <v>3278</v>
      </c>
      <c r="C22" s="595" t="s">
        <v>1277</v>
      </c>
      <c r="D22" s="862"/>
      <c r="E22" s="862"/>
      <c r="F22" s="862"/>
      <c r="G22" s="862"/>
      <c r="H22" s="862"/>
      <c r="I22" s="862"/>
      <c r="J22" s="862"/>
      <c r="K22" s="862"/>
      <c r="L22" s="862"/>
      <c r="M22" s="862"/>
    </row>
    <row r="23" spans="1:13">
      <c r="A23" s="597" t="s">
        <v>1278</v>
      </c>
      <c r="B23" s="596" t="s">
        <v>1278</v>
      </c>
      <c r="C23" s="597" t="s">
        <v>1279</v>
      </c>
      <c r="D23" s="862">
        <f>SUM(E23:H23)</f>
        <v>1496.3</v>
      </c>
      <c r="E23" s="862">
        <v>286.5</v>
      </c>
      <c r="F23" s="862">
        <v>344.3</v>
      </c>
      <c r="G23" s="862">
        <v>379.4</v>
      </c>
      <c r="H23" s="862">
        <v>486.1</v>
      </c>
      <c r="I23" s="862"/>
      <c r="J23" s="862">
        <v>638.29999999999995</v>
      </c>
      <c r="K23" s="862"/>
      <c r="L23" s="862"/>
      <c r="M23" s="862"/>
    </row>
    <row r="24" spans="1:13">
      <c r="A24" s="597" t="s">
        <v>1280</v>
      </c>
      <c r="B24" s="596" t="s">
        <v>1280</v>
      </c>
      <c r="C24" s="597" t="s">
        <v>1280</v>
      </c>
      <c r="D24" s="862">
        <f>SUM(E24:H24)</f>
        <v>18.8</v>
      </c>
      <c r="E24" s="862">
        <v>3.8</v>
      </c>
      <c r="F24" s="862">
        <v>4.9000000000000004</v>
      </c>
      <c r="G24" s="862">
        <v>4.9000000000000004</v>
      </c>
      <c r="H24" s="862">
        <v>5.2</v>
      </c>
      <c r="I24" s="862"/>
      <c r="J24" s="862">
        <v>5</v>
      </c>
      <c r="K24" s="862"/>
      <c r="L24" s="862"/>
      <c r="M24" s="862"/>
    </row>
    <row r="25" spans="1:13" ht="25.5">
      <c r="A25" s="599" t="s">
        <v>1282</v>
      </c>
      <c r="B25" s="598" t="s">
        <v>1281</v>
      </c>
      <c r="C25" s="599" t="s">
        <v>1283</v>
      </c>
      <c r="D25" s="862">
        <f>SUM(D12:D24)/D8*100</f>
        <v>16.848157894736843</v>
      </c>
      <c r="E25" s="862">
        <v>16.267289116237492</v>
      </c>
      <c r="F25" s="862">
        <v>15.822336659156742</v>
      </c>
      <c r="G25" s="862">
        <v>16.3</v>
      </c>
      <c r="H25" s="862">
        <v>18.600000000000001</v>
      </c>
      <c r="I25" s="862"/>
      <c r="J25" s="862">
        <v>21.633168453132562</v>
      </c>
      <c r="K25" s="862"/>
      <c r="L25" s="862"/>
      <c r="M25" s="862"/>
    </row>
    <row r="26" spans="1:13" ht="5.0999999999999996" customHeight="1">
      <c r="A26" s="601"/>
      <c r="B26" s="600"/>
      <c r="C26" s="601"/>
      <c r="D26" s="862"/>
      <c r="E26" s="862"/>
      <c r="F26" s="862"/>
      <c r="G26" s="862"/>
      <c r="H26" s="862"/>
      <c r="I26" s="862"/>
      <c r="J26" s="862"/>
      <c r="K26" s="862"/>
      <c r="L26" s="862"/>
      <c r="M26" s="862"/>
    </row>
    <row r="27" spans="1:13">
      <c r="A27" s="593" t="s">
        <v>1285</v>
      </c>
      <c r="B27" s="592" t="s">
        <v>1284</v>
      </c>
      <c r="C27" s="593" t="s">
        <v>1286</v>
      </c>
      <c r="D27" s="862"/>
      <c r="E27" s="862"/>
      <c r="F27" s="862"/>
      <c r="G27" s="862"/>
      <c r="H27" s="862"/>
      <c r="I27" s="862"/>
      <c r="J27" s="862"/>
      <c r="K27" s="862"/>
      <c r="L27" s="862"/>
      <c r="M27" s="862"/>
    </row>
    <row r="28" spans="1:13">
      <c r="A28" s="595" t="s">
        <v>1263</v>
      </c>
      <c r="B28" s="594" t="s">
        <v>1262</v>
      </c>
      <c r="C28" s="595" t="s">
        <v>1264</v>
      </c>
      <c r="D28" s="862"/>
      <c r="E28" s="862"/>
      <c r="F28" s="862"/>
      <c r="G28" s="862"/>
      <c r="H28" s="862"/>
      <c r="I28" s="862"/>
      <c r="J28" s="862"/>
      <c r="K28" s="862"/>
      <c r="L28" s="862"/>
      <c r="M28" s="862"/>
    </row>
    <row r="29" spans="1:13">
      <c r="A29" s="597" t="s">
        <v>1265</v>
      </c>
      <c r="B29" s="596" t="s">
        <v>1265</v>
      </c>
      <c r="C29" s="597" t="s">
        <v>1266</v>
      </c>
      <c r="D29" s="862" t="s">
        <v>11</v>
      </c>
      <c r="E29" s="862" t="s">
        <v>11</v>
      </c>
      <c r="F29" s="862" t="s">
        <v>11</v>
      </c>
      <c r="G29" s="862" t="s">
        <v>11</v>
      </c>
      <c r="H29" s="862" t="s">
        <v>11</v>
      </c>
      <c r="I29" s="862"/>
      <c r="J29" s="862" t="s">
        <v>11</v>
      </c>
      <c r="K29" s="862"/>
      <c r="L29" s="862"/>
      <c r="M29" s="862"/>
    </row>
    <row r="30" spans="1:13">
      <c r="A30" s="597" t="s">
        <v>1267</v>
      </c>
      <c r="B30" s="596" t="s">
        <v>680</v>
      </c>
      <c r="C30" s="597" t="s">
        <v>681</v>
      </c>
      <c r="D30" s="862">
        <f>SUM(E30:H30)</f>
        <v>6167</v>
      </c>
      <c r="E30" s="862">
        <v>1606.5</v>
      </c>
      <c r="F30" s="862">
        <v>1501.8</v>
      </c>
      <c r="G30" s="862">
        <v>1567.7</v>
      </c>
      <c r="H30" s="862">
        <v>1491</v>
      </c>
      <c r="I30" s="862"/>
      <c r="J30" s="862">
        <v>1168.9000000000001</v>
      </c>
      <c r="K30" s="862"/>
      <c r="L30" s="862"/>
      <c r="M30" s="862"/>
    </row>
    <row r="31" spans="1:13">
      <c r="A31" s="597" t="s">
        <v>5714</v>
      </c>
      <c r="B31" s="596" t="s">
        <v>5714</v>
      </c>
      <c r="C31" s="597" t="s">
        <v>5715</v>
      </c>
      <c r="D31" s="862" t="s">
        <v>11</v>
      </c>
      <c r="E31" s="862" t="s">
        <v>11</v>
      </c>
      <c r="F31" s="862" t="s">
        <v>11</v>
      </c>
      <c r="G31" s="862" t="s">
        <v>11</v>
      </c>
      <c r="H31" s="862" t="s">
        <v>11</v>
      </c>
      <c r="I31" s="862"/>
      <c r="J31" s="862">
        <v>0.2</v>
      </c>
      <c r="K31" s="862"/>
      <c r="L31" s="862"/>
      <c r="M31" s="862"/>
    </row>
    <row r="32" spans="1:13">
      <c r="A32" s="597" t="s">
        <v>888</v>
      </c>
      <c r="B32" s="596" t="s">
        <v>1268</v>
      </c>
      <c r="C32" s="597" t="s">
        <v>897</v>
      </c>
      <c r="D32" s="862" t="s">
        <v>11</v>
      </c>
      <c r="E32" s="862" t="s">
        <v>11</v>
      </c>
      <c r="F32" s="862" t="s">
        <v>11</v>
      </c>
      <c r="G32" s="862" t="s">
        <v>11</v>
      </c>
      <c r="H32" s="862" t="s">
        <v>11</v>
      </c>
      <c r="I32" s="862"/>
      <c r="J32" s="862" t="s">
        <v>11</v>
      </c>
      <c r="K32" s="862"/>
      <c r="L32" s="862"/>
      <c r="M32" s="862"/>
    </row>
    <row r="33" spans="1:13">
      <c r="A33" s="595" t="s">
        <v>1270</v>
      </c>
      <c r="B33" s="594" t="s">
        <v>1269</v>
      </c>
      <c r="C33" s="595" t="s">
        <v>1271</v>
      </c>
      <c r="D33" s="862"/>
      <c r="E33" s="862"/>
      <c r="F33" s="862"/>
      <c r="G33" s="862"/>
      <c r="H33" s="862"/>
      <c r="I33" s="862"/>
      <c r="J33" s="862"/>
      <c r="K33" s="862"/>
      <c r="L33" s="862"/>
      <c r="M33" s="862"/>
    </row>
    <row r="34" spans="1:13">
      <c r="A34" s="597" t="s">
        <v>1272</v>
      </c>
      <c r="B34" s="596" t="s">
        <v>1272</v>
      </c>
      <c r="C34" s="597" t="s">
        <v>1272</v>
      </c>
      <c r="D34" s="862">
        <f t="shared" ref="D34:D35" si="0">SUM(E34:H34)</f>
        <v>8229.5</v>
      </c>
      <c r="E34" s="862">
        <v>1838</v>
      </c>
      <c r="F34" s="862">
        <v>2102</v>
      </c>
      <c r="G34" s="862">
        <v>1974.8</v>
      </c>
      <c r="H34" s="862">
        <v>2314.6999999999998</v>
      </c>
      <c r="I34" s="862"/>
      <c r="J34" s="862">
        <v>2296.5</v>
      </c>
      <c r="K34" s="862"/>
      <c r="L34" s="862"/>
      <c r="M34" s="862"/>
    </row>
    <row r="35" spans="1:13">
      <c r="A35" s="597" t="s">
        <v>1273</v>
      </c>
      <c r="B35" s="596" t="s">
        <v>1273</v>
      </c>
      <c r="C35" s="597" t="s">
        <v>1273</v>
      </c>
      <c r="D35" s="862">
        <f t="shared" si="0"/>
        <v>602</v>
      </c>
      <c r="E35" s="862">
        <v>126.3</v>
      </c>
      <c r="F35" s="862">
        <v>136.6</v>
      </c>
      <c r="G35" s="862">
        <v>152.5</v>
      </c>
      <c r="H35" s="862">
        <v>186.6</v>
      </c>
      <c r="I35" s="862"/>
      <c r="J35" s="862">
        <v>173.2</v>
      </c>
      <c r="K35" s="862"/>
      <c r="L35" s="862"/>
      <c r="M35" s="862"/>
    </row>
    <row r="36" spans="1:13">
      <c r="A36" s="597" t="s">
        <v>1287</v>
      </c>
      <c r="B36" s="596" t="s">
        <v>1287</v>
      </c>
      <c r="C36" s="597" t="s">
        <v>1287</v>
      </c>
      <c r="D36" s="862" t="s">
        <v>11</v>
      </c>
      <c r="E36" s="862" t="s">
        <v>11</v>
      </c>
      <c r="F36" s="862" t="s">
        <v>11</v>
      </c>
      <c r="G36" s="862" t="s">
        <v>11</v>
      </c>
      <c r="H36" s="862" t="s">
        <v>11</v>
      </c>
      <c r="I36" s="862"/>
      <c r="J36" s="862" t="s">
        <v>11</v>
      </c>
      <c r="K36" s="862"/>
      <c r="L36" s="862"/>
      <c r="M36" s="862"/>
    </row>
    <row r="37" spans="1:13">
      <c r="A37" s="597" t="s">
        <v>888</v>
      </c>
      <c r="B37" s="596" t="s">
        <v>1268</v>
      </c>
      <c r="C37" s="597" t="s">
        <v>897</v>
      </c>
      <c r="D37" s="862" t="s">
        <v>11</v>
      </c>
      <c r="E37" s="862" t="s">
        <v>11</v>
      </c>
      <c r="F37" s="862" t="s">
        <v>11</v>
      </c>
      <c r="G37" s="862" t="s">
        <v>11</v>
      </c>
      <c r="H37" s="862" t="s">
        <v>11</v>
      </c>
      <c r="I37" s="862"/>
      <c r="J37" s="862" t="s">
        <v>11</v>
      </c>
      <c r="K37" s="862"/>
      <c r="L37" s="862"/>
      <c r="M37" s="862"/>
    </row>
    <row r="38" spans="1:13">
      <c r="A38" s="597" t="s">
        <v>1274</v>
      </c>
      <c r="B38" s="596" t="s">
        <v>1274</v>
      </c>
      <c r="C38" s="597" t="s">
        <v>1274</v>
      </c>
      <c r="D38" s="862">
        <f t="shared" ref="D38:D39" si="1">SUM(E38:H38)</f>
        <v>5.8000000000000007</v>
      </c>
      <c r="E38" s="862">
        <v>0.7</v>
      </c>
      <c r="F38" s="862">
        <v>0.7</v>
      </c>
      <c r="G38" s="862">
        <v>2.2000000000000002</v>
      </c>
      <c r="H38" s="862">
        <v>2.2000000000000002</v>
      </c>
      <c r="I38" s="862"/>
      <c r="J38" s="862">
        <v>1.8</v>
      </c>
      <c r="K38" s="862"/>
      <c r="L38" s="862"/>
      <c r="M38" s="862"/>
    </row>
    <row r="39" spans="1:13">
      <c r="A39" s="597" t="s">
        <v>1275</v>
      </c>
      <c r="B39" s="596" t="s">
        <v>1275</v>
      </c>
      <c r="C39" s="597" t="s">
        <v>1275</v>
      </c>
      <c r="D39" s="862">
        <f t="shared" si="1"/>
        <v>127</v>
      </c>
      <c r="E39" s="862">
        <v>38.799999999999997</v>
      </c>
      <c r="F39" s="862">
        <v>35.5</v>
      </c>
      <c r="G39" s="862">
        <v>22.7</v>
      </c>
      <c r="H39" s="862">
        <v>30</v>
      </c>
      <c r="I39" s="862"/>
      <c r="J39" s="862">
        <v>28</v>
      </c>
      <c r="K39" s="862"/>
      <c r="L39" s="862"/>
      <c r="M39" s="862"/>
    </row>
    <row r="40" spans="1:13">
      <c r="A40" s="595" t="s">
        <v>1276</v>
      </c>
      <c r="B40" s="594" t="s">
        <v>3278</v>
      </c>
      <c r="C40" s="595" t="s">
        <v>1277</v>
      </c>
      <c r="D40" s="862"/>
      <c r="E40" s="862"/>
      <c r="F40" s="862"/>
      <c r="G40" s="862"/>
      <c r="H40" s="862"/>
      <c r="I40" s="862"/>
      <c r="J40" s="862"/>
      <c r="K40" s="862"/>
      <c r="L40" s="862"/>
      <c r="M40" s="862"/>
    </row>
    <row r="41" spans="1:13">
      <c r="A41" s="597" t="s">
        <v>1278</v>
      </c>
      <c r="B41" s="596" t="s">
        <v>1278</v>
      </c>
      <c r="C41" s="597" t="s">
        <v>1279</v>
      </c>
      <c r="D41" s="862">
        <f t="shared" ref="D41:D42" si="2">SUM(E41:H41)</f>
        <v>16321</v>
      </c>
      <c r="E41" s="862">
        <v>3095.4</v>
      </c>
      <c r="F41" s="862">
        <v>4026.2</v>
      </c>
      <c r="G41" s="862">
        <v>4274.8999999999996</v>
      </c>
      <c r="H41" s="862">
        <v>4924.5</v>
      </c>
      <c r="I41" s="862"/>
      <c r="J41" s="862">
        <v>4563.8</v>
      </c>
      <c r="K41" s="862"/>
      <c r="L41" s="862"/>
      <c r="M41" s="862"/>
    </row>
    <row r="42" spans="1:13">
      <c r="A42" s="597" t="s">
        <v>1280</v>
      </c>
      <c r="B42" s="596" t="s">
        <v>1280</v>
      </c>
      <c r="C42" s="597" t="s">
        <v>1280</v>
      </c>
      <c r="D42" s="862">
        <f t="shared" si="2"/>
        <v>142</v>
      </c>
      <c r="E42" s="862">
        <v>38.299999999999997</v>
      </c>
      <c r="F42" s="862">
        <v>43.4</v>
      </c>
      <c r="G42" s="862">
        <v>33</v>
      </c>
      <c r="H42" s="862">
        <v>27.3</v>
      </c>
      <c r="I42" s="862"/>
      <c r="J42" s="862">
        <v>21.9</v>
      </c>
      <c r="K42" s="862"/>
      <c r="L42" s="862"/>
      <c r="M42" s="862"/>
    </row>
    <row r="43" spans="1:13" ht="25.5">
      <c r="A43" s="599" t="s">
        <v>1289</v>
      </c>
      <c r="B43" s="598" t="s">
        <v>1288</v>
      </c>
      <c r="C43" s="599" t="s">
        <v>1290</v>
      </c>
      <c r="D43" s="862">
        <f>SUM(D30:D42)/D8*100</f>
        <v>83.142894736842095</v>
      </c>
      <c r="E43" s="862">
        <v>83.732710883762522</v>
      </c>
      <c r="F43" s="862">
        <v>84.177663340843239</v>
      </c>
      <c r="G43" s="862">
        <v>83.7</v>
      </c>
      <c r="H43" s="862">
        <v>81.400000000000006</v>
      </c>
      <c r="I43" s="862"/>
      <c r="J43" s="862">
        <v>78.366831546867445</v>
      </c>
      <c r="K43" s="862"/>
      <c r="L43" s="862"/>
      <c r="M43" s="862"/>
    </row>
    <row r="44" spans="1:13">
      <c r="A44" s="601"/>
      <c r="B44" s="600"/>
      <c r="C44" s="601"/>
      <c r="D44" s="862"/>
      <c r="E44" s="862"/>
      <c r="F44" s="862"/>
      <c r="G44" s="862"/>
      <c r="H44" s="862"/>
      <c r="I44" s="862"/>
      <c r="J44" s="862"/>
      <c r="K44" s="862"/>
      <c r="L44" s="862"/>
      <c r="M44" s="862"/>
    </row>
    <row r="45" spans="1:13" s="605" customFormat="1" ht="25.5">
      <c r="A45" s="589" t="s">
        <v>1294</v>
      </c>
      <c r="B45" s="588" t="s">
        <v>1293</v>
      </c>
      <c r="C45" s="589" t="s">
        <v>1295</v>
      </c>
      <c r="D45" s="863">
        <f>SUM(E45:H45)</f>
        <v>196241.69999999998</v>
      </c>
      <c r="E45" s="863">
        <v>41058.199999999997</v>
      </c>
      <c r="F45" s="863">
        <v>48776.6</v>
      </c>
      <c r="G45" s="863">
        <v>50099</v>
      </c>
      <c r="H45" s="863">
        <v>56307.9</v>
      </c>
      <c r="I45" s="863"/>
      <c r="J45" s="863">
        <v>48794.6</v>
      </c>
      <c r="K45" s="863"/>
      <c r="L45" s="863"/>
      <c r="M45" s="863"/>
    </row>
    <row r="46" spans="1:13">
      <c r="A46" s="591" t="s">
        <v>723</v>
      </c>
      <c r="B46" s="590" t="s">
        <v>40</v>
      </c>
      <c r="C46" s="591" t="s">
        <v>724</v>
      </c>
      <c r="D46" s="862"/>
      <c r="E46" s="862"/>
      <c r="F46" s="862"/>
      <c r="G46" s="862"/>
      <c r="H46" s="862"/>
      <c r="I46" s="862"/>
      <c r="J46" s="862"/>
      <c r="K46" s="862"/>
      <c r="L46" s="862"/>
      <c r="M46" s="862"/>
    </row>
    <row r="47" spans="1:13">
      <c r="A47" s="593" t="s">
        <v>1260</v>
      </c>
      <c r="B47" s="592" t="s">
        <v>1259</v>
      </c>
      <c r="C47" s="593" t="s">
        <v>1261</v>
      </c>
      <c r="D47" s="862"/>
      <c r="E47" s="862"/>
      <c r="F47" s="862"/>
      <c r="G47" s="862"/>
      <c r="H47" s="862"/>
      <c r="I47" s="862"/>
      <c r="J47" s="862"/>
      <c r="K47" s="862"/>
      <c r="L47" s="862"/>
      <c r="M47" s="862"/>
    </row>
    <row r="48" spans="1:13">
      <c r="A48" s="595" t="s">
        <v>1263</v>
      </c>
      <c r="B48" s="594" t="s">
        <v>1262</v>
      </c>
      <c r="C48" s="595" t="s">
        <v>1264</v>
      </c>
      <c r="D48" s="862"/>
      <c r="E48" s="862"/>
      <c r="F48" s="862"/>
      <c r="G48" s="862"/>
      <c r="H48" s="862"/>
      <c r="I48" s="862"/>
      <c r="J48" s="862"/>
      <c r="K48" s="862"/>
      <c r="L48" s="862"/>
      <c r="M48" s="862"/>
    </row>
    <row r="49" spans="1:13">
      <c r="A49" s="597" t="s">
        <v>1265</v>
      </c>
      <c r="B49" s="596" t="s">
        <v>1265</v>
      </c>
      <c r="C49" s="597" t="s">
        <v>1266</v>
      </c>
      <c r="D49" s="862" t="s">
        <v>11</v>
      </c>
      <c r="E49" s="862" t="s">
        <v>11</v>
      </c>
      <c r="F49" s="862" t="s">
        <v>11</v>
      </c>
      <c r="G49" s="862" t="s">
        <v>11</v>
      </c>
      <c r="H49" s="862" t="s">
        <v>11</v>
      </c>
      <c r="I49" s="862"/>
      <c r="J49" s="862" t="s">
        <v>11</v>
      </c>
      <c r="K49" s="862"/>
      <c r="L49" s="862"/>
      <c r="M49" s="862"/>
    </row>
    <row r="50" spans="1:13">
      <c r="A50" s="597" t="s">
        <v>1267</v>
      </c>
      <c r="B50" s="596" t="s">
        <v>680</v>
      </c>
      <c r="C50" s="597" t="s">
        <v>681</v>
      </c>
      <c r="D50" s="862">
        <f t="shared" ref="D50" si="3">SUM(E50:H50)</f>
        <v>108</v>
      </c>
      <c r="E50" s="862">
        <v>33.700000000000003</v>
      </c>
      <c r="F50" s="862">
        <v>30.2</v>
      </c>
      <c r="G50" s="862">
        <v>23.7</v>
      </c>
      <c r="H50" s="862">
        <v>20.399999999999999</v>
      </c>
      <c r="I50" s="862"/>
      <c r="J50" s="862">
        <v>15.6</v>
      </c>
      <c r="K50" s="862"/>
      <c r="L50" s="862"/>
      <c r="M50" s="862"/>
    </row>
    <row r="51" spans="1:13">
      <c r="A51" s="597" t="s">
        <v>5714</v>
      </c>
      <c r="B51" s="596" t="s">
        <v>5714</v>
      </c>
      <c r="C51" s="597" t="s">
        <v>5715</v>
      </c>
      <c r="D51" s="862" t="s">
        <v>11</v>
      </c>
      <c r="E51" s="862" t="s">
        <v>11</v>
      </c>
      <c r="F51" s="862" t="s">
        <v>11</v>
      </c>
      <c r="G51" s="862" t="s">
        <v>11</v>
      </c>
      <c r="H51" s="862" t="s">
        <v>11</v>
      </c>
      <c r="I51" s="862"/>
      <c r="J51" s="862" t="s">
        <v>11</v>
      </c>
      <c r="K51" s="862"/>
      <c r="L51" s="862"/>
      <c r="M51" s="862"/>
    </row>
    <row r="52" spans="1:13">
      <c r="A52" s="597" t="s">
        <v>888</v>
      </c>
      <c r="B52" s="596" t="s">
        <v>1268</v>
      </c>
      <c r="C52" s="597" t="s">
        <v>897</v>
      </c>
      <c r="D52" s="862" t="s">
        <v>11</v>
      </c>
      <c r="E52" s="862" t="s">
        <v>11</v>
      </c>
      <c r="F52" s="862" t="s">
        <v>11</v>
      </c>
      <c r="G52" s="862" t="s">
        <v>11</v>
      </c>
      <c r="H52" s="862" t="s">
        <v>11</v>
      </c>
      <c r="I52" s="862"/>
      <c r="J52" s="862" t="s">
        <v>11</v>
      </c>
      <c r="K52" s="862"/>
      <c r="L52" s="862"/>
      <c r="M52" s="862"/>
    </row>
    <row r="53" spans="1:13">
      <c r="A53" s="595" t="s">
        <v>1270</v>
      </c>
      <c r="B53" s="594" t="s">
        <v>1269</v>
      </c>
      <c r="C53" s="595" t="s">
        <v>1271</v>
      </c>
      <c r="D53" s="862"/>
      <c r="E53" s="862"/>
      <c r="F53" s="862"/>
      <c r="G53" s="862"/>
      <c r="H53" s="862"/>
      <c r="I53" s="862"/>
      <c r="J53" s="862"/>
      <c r="K53" s="862"/>
      <c r="L53" s="862"/>
      <c r="M53" s="862"/>
    </row>
    <row r="54" spans="1:13">
      <c r="A54" s="597" t="s">
        <v>1272</v>
      </c>
      <c r="B54" s="596" t="s">
        <v>1272</v>
      </c>
      <c r="C54" s="597" t="s">
        <v>1272</v>
      </c>
      <c r="D54" s="862">
        <f t="shared" ref="D54:D55" si="4">SUM(E54:H54)</f>
        <v>8238.5</v>
      </c>
      <c r="E54" s="862">
        <v>1795.4</v>
      </c>
      <c r="F54" s="862">
        <v>1952.8</v>
      </c>
      <c r="G54" s="862">
        <v>2140</v>
      </c>
      <c r="H54" s="862">
        <v>2350.3000000000002</v>
      </c>
      <c r="I54" s="862"/>
      <c r="J54" s="862">
        <v>2340.8000000000002</v>
      </c>
      <c r="K54" s="862"/>
      <c r="L54" s="862"/>
      <c r="M54" s="862"/>
    </row>
    <row r="55" spans="1:13">
      <c r="A55" s="597" t="s">
        <v>1273</v>
      </c>
      <c r="B55" s="596" t="s">
        <v>1273</v>
      </c>
      <c r="C55" s="597" t="s">
        <v>1273</v>
      </c>
      <c r="D55" s="862">
        <f t="shared" si="4"/>
        <v>797.7</v>
      </c>
      <c r="E55" s="862">
        <v>136.69999999999999</v>
      </c>
      <c r="F55" s="862">
        <v>168.3</v>
      </c>
      <c r="G55" s="862">
        <v>259.2</v>
      </c>
      <c r="H55" s="862">
        <v>233.5</v>
      </c>
      <c r="I55" s="862"/>
      <c r="J55" s="862">
        <v>209.5</v>
      </c>
      <c r="K55" s="862"/>
      <c r="L55" s="862"/>
      <c r="M55" s="862"/>
    </row>
    <row r="56" spans="1:13">
      <c r="A56" s="597" t="s">
        <v>888</v>
      </c>
      <c r="B56" s="596" t="s">
        <v>1268</v>
      </c>
      <c r="C56" s="597" t="s">
        <v>897</v>
      </c>
      <c r="D56" s="862" t="s">
        <v>11</v>
      </c>
      <c r="E56" s="862" t="s">
        <v>11</v>
      </c>
      <c r="F56" s="862" t="s">
        <v>11</v>
      </c>
      <c r="G56" s="862" t="s">
        <v>11</v>
      </c>
      <c r="H56" s="862" t="s">
        <v>11</v>
      </c>
      <c r="I56" s="862"/>
      <c r="J56" s="862" t="s">
        <v>11</v>
      </c>
      <c r="K56" s="862"/>
      <c r="L56" s="862"/>
      <c r="M56" s="862"/>
    </row>
    <row r="57" spans="1:13">
      <c r="A57" s="597" t="s">
        <v>1274</v>
      </c>
      <c r="B57" s="596" t="s">
        <v>1274</v>
      </c>
      <c r="C57" s="597" t="s">
        <v>1274</v>
      </c>
      <c r="D57" s="862">
        <f t="shared" ref="D57:D58" si="5">SUM(E57:H57)</f>
        <v>65.400000000000006</v>
      </c>
      <c r="E57" s="862">
        <v>12.1</v>
      </c>
      <c r="F57" s="862">
        <v>15.5</v>
      </c>
      <c r="G57" s="862">
        <v>20.3</v>
      </c>
      <c r="H57" s="862">
        <v>17.5</v>
      </c>
      <c r="I57" s="862"/>
      <c r="J57" s="862">
        <v>10.6</v>
      </c>
      <c r="K57" s="862"/>
      <c r="L57" s="862"/>
      <c r="M57" s="862"/>
    </row>
    <row r="58" spans="1:13">
      <c r="A58" s="597" t="s">
        <v>1275</v>
      </c>
      <c r="B58" s="596" t="s">
        <v>1275</v>
      </c>
      <c r="C58" s="597" t="s">
        <v>1275</v>
      </c>
      <c r="D58" s="862">
        <f t="shared" si="5"/>
        <v>10.199999999999999</v>
      </c>
      <c r="E58" s="862">
        <v>2.5</v>
      </c>
      <c r="F58" s="862">
        <v>2.1</v>
      </c>
      <c r="G58" s="862">
        <v>3.3</v>
      </c>
      <c r="H58" s="862">
        <v>2.2999999999999998</v>
      </c>
      <c r="I58" s="862"/>
      <c r="J58" s="862">
        <v>1.7</v>
      </c>
      <c r="K58" s="862"/>
      <c r="L58" s="862"/>
      <c r="M58" s="862"/>
    </row>
    <row r="59" spans="1:13">
      <c r="A59" s="595" t="s">
        <v>1276</v>
      </c>
      <c r="B59" s="594" t="s">
        <v>3278</v>
      </c>
      <c r="C59" s="595" t="s">
        <v>1277</v>
      </c>
      <c r="D59" s="862"/>
      <c r="E59" s="862"/>
      <c r="F59" s="862"/>
      <c r="G59" s="862"/>
      <c r="H59" s="862"/>
      <c r="I59" s="862"/>
      <c r="J59" s="862"/>
      <c r="K59" s="862"/>
      <c r="L59" s="862"/>
      <c r="M59" s="862"/>
    </row>
    <row r="60" spans="1:13">
      <c r="A60" s="597" t="s">
        <v>1278</v>
      </c>
      <c r="B60" s="596" t="s">
        <v>1278</v>
      </c>
      <c r="C60" s="597" t="s">
        <v>1279</v>
      </c>
      <c r="D60" s="862">
        <f t="shared" ref="D60:D61" si="6">SUM(E60:H60)</f>
        <v>1666.5</v>
      </c>
      <c r="E60" s="862">
        <v>472.6</v>
      </c>
      <c r="F60" s="862">
        <v>363.9</v>
      </c>
      <c r="G60" s="862">
        <v>379.1</v>
      </c>
      <c r="H60" s="862">
        <v>450.9</v>
      </c>
      <c r="I60" s="862"/>
      <c r="J60" s="862">
        <v>453.9</v>
      </c>
      <c r="K60" s="862"/>
      <c r="L60" s="862"/>
      <c r="M60" s="862"/>
    </row>
    <row r="61" spans="1:13">
      <c r="A61" s="597" t="s">
        <v>1280</v>
      </c>
      <c r="B61" s="596" t="s">
        <v>1280</v>
      </c>
      <c r="C61" s="597" t="s">
        <v>1280</v>
      </c>
      <c r="D61" s="862">
        <f t="shared" si="6"/>
        <v>29.1</v>
      </c>
      <c r="E61" s="862">
        <v>5.2</v>
      </c>
      <c r="F61" s="862">
        <v>5.9</v>
      </c>
      <c r="G61" s="862">
        <v>8.8000000000000007</v>
      </c>
      <c r="H61" s="862">
        <v>9.1999999999999993</v>
      </c>
      <c r="I61" s="862"/>
      <c r="J61" s="862">
        <v>8.3000000000000007</v>
      </c>
      <c r="K61" s="862"/>
      <c r="L61" s="862"/>
      <c r="M61" s="862"/>
    </row>
    <row r="62" spans="1:13" ht="25.5">
      <c r="A62" s="599" t="s">
        <v>1282</v>
      </c>
      <c r="B62" s="598" t="s">
        <v>1281</v>
      </c>
      <c r="C62" s="599" t="s">
        <v>1283</v>
      </c>
      <c r="D62" s="862">
        <f>SUM(D49:D61)/D45*100</f>
        <v>5.5622225041874396</v>
      </c>
      <c r="E62" s="862">
        <v>5.9871109790492518</v>
      </c>
      <c r="F62" s="862">
        <v>5.2047498185605399</v>
      </c>
      <c r="G62" s="862">
        <v>5.7</v>
      </c>
      <c r="H62" s="862">
        <v>5.5</v>
      </c>
      <c r="I62" s="862"/>
      <c r="J62" s="862">
        <v>6.2310173666758208</v>
      </c>
      <c r="K62" s="862"/>
      <c r="L62" s="862"/>
      <c r="M62" s="862"/>
    </row>
    <row r="63" spans="1:13" ht="5.0999999999999996" customHeight="1">
      <c r="A63" s="601"/>
      <c r="B63" s="600"/>
      <c r="C63" s="601"/>
      <c r="D63" s="862"/>
      <c r="E63" s="862"/>
      <c r="F63" s="862"/>
      <c r="G63" s="862"/>
      <c r="H63" s="862"/>
      <c r="I63" s="862"/>
      <c r="J63" s="862"/>
      <c r="K63" s="862"/>
      <c r="L63" s="862"/>
      <c r="M63" s="862"/>
    </row>
    <row r="64" spans="1:13">
      <c r="A64" s="593" t="s">
        <v>1285</v>
      </c>
      <c r="B64" s="592" t="s">
        <v>1284</v>
      </c>
      <c r="C64" s="593" t="s">
        <v>1286</v>
      </c>
      <c r="D64" s="862"/>
      <c r="E64" s="862"/>
      <c r="F64" s="862"/>
      <c r="G64" s="862"/>
      <c r="H64" s="862"/>
      <c r="I64" s="862"/>
      <c r="J64" s="862"/>
      <c r="K64" s="862"/>
      <c r="L64" s="862"/>
      <c r="M64" s="862"/>
    </row>
    <row r="65" spans="1:13">
      <c r="A65" s="595" t="s">
        <v>1263</v>
      </c>
      <c r="B65" s="594" t="s">
        <v>1262</v>
      </c>
      <c r="C65" s="595" t="s">
        <v>1264</v>
      </c>
      <c r="D65" s="862"/>
      <c r="E65" s="862"/>
      <c r="F65" s="862"/>
      <c r="G65" s="862"/>
      <c r="H65" s="862"/>
      <c r="I65" s="862"/>
      <c r="J65" s="862"/>
      <c r="K65" s="862"/>
      <c r="L65" s="862"/>
      <c r="M65" s="862"/>
    </row>
    <row r="66" spans="1:13">
      <c r="A66" s="597" t="s">
        <v>1265</v>
      </c>
      <c r="B66" s="596" t="s">
        <v>1265</v>
      </c>
      <c r="C66" s="597" t="s">
        <v>1266</v>
      </c>
      <c r="D66" s="862" t="s">
        <v>11</v>
      </c>
      <c r="E66" s="862" t="s">
        <v>11</v>
      </c>
      <c r="F66" s="862" t="s">
        <v>11</v>
      </c>
      <c r="G66" s="862" t="s">
        <v>11</v>
      </c>
      <c r="H66" s="862" t="s">
        <v>11</v>
      </c>
      <c r="I66" s="862"/>
      <c r="J66" s="862" t="s">
        <v>11</v>
      </c>
      <c r="K66" s="862"/>
      <c r="L66" s="862"/>
      <c r="M66" s="862"/>
    </row>
    <row r="67" spans="1:13">
      <c r="A67" s="597" t="s">
        <v>1267</v>
      </c>
      <c r="B67" s="596" t="s">
        <v>680</v>
      </c>
      <c r="C67" s="597" t="s">
        <v>681</v>
      </c>
      <c r="D67" s="862">
        <f t="shared" ref="D67" si="7">SUM(E67:H67)</f>
        <v>23607.1</v>
      </c>
      <c r="E67" s="862">
        <v>6721.6</v>
      </c>
      <c r="F67" s="862">
        <v>6354</v>
      </c>
      <c r="G67" s="862">
        <v>5519.1</v>
      </c>
      <c r="H67" s="862">
        <v>5012.3999999999996</v>
      </c>
      <c r="I67" s="862"/>
      <c r="J67" s="862">
        <v>3669.7</v>
      </c>
      <c r="K67" s="862"/>
      <c r="L67" s="862"/>
      <c r="M67" s="862"/>
    </row>
    <row r="68" spans="1:13">
      <c r="A68" s="597" t="s">
        <v>5714</v>
      </c>
      <c r="B68" s="596" t="s">
        <v>5714</v>
      </c>
      <c r="C68" s="597" t="s">
        <v>5715</v>
      </c>
      <c r="D68" s="862" t="s">
        <v>11</v>
      </c>
      <c r="E68" s="862" t="s">
        <v>11</v>
      </c>
      <c r="F68" s="862" t="s">
        <v>11</v>
      </c>
      <c r="G68" s="862" t="s">
        <v>11</v>
      </c>
      <c r="H68" s="862" t="s">
        <v>11</v>
      </c>
      <c r="I68" s="862"/>
      <c r="J68" s="862">
        <v>1.2</v>
      </c>
      <c r="K68" s="862"/>
      <c r="L68" s="862"/>
      <c r="M68" s="862"/>
    </row>
    <row r="69" spans="1:13">
      <c r="A69" s="597" t="s">
        <v>888</v>
      </c>
      <c r="B69" s="596" t="s">
        <v>1268</v>
      </c>
      <c r="C69" s="597" t="s">
        <v>897</v>
      </c>
      <c r="D69" s="862" t="s">
        <v>11</v>
      </c>
      <c r="E69" s="862" t="s">
        <v>11</v>
      </c>
      <c r="F69" s="862" t="s">
        <v>11</v>
      </c>
      <c r="G69" s="862" t="s">
        <v>11</v>
      </c>
      <c r="H69" s="862" t="s">
        <v>11</v>
      </c>
      <c r="I69" s="862"/>
      <c r="J69" s="862" t="s">
        <v>11</v>
      </c>
      <c r="K69" s="862"/>
      <c r="L69" s="862"/>
      <c r="M69" s="862"/>
    </row>
    <row r="70" spans="1:13">
      <c r="A70" s="595" t="s">
        <v>1270</v>
      </c>
      <c r="B70" s="594" t="s">
        <v>1269</v>
      </c>
      <c r="C70" s="595" t="s">
        <v>1271</v>
      </c>
      <c r="D70" s="862"/>
      <c r="E70" s="862"/>
      <c r="F70" s="862"/>
      <c r="G70" s="862"/>
      <c r="H70" s="862"/>
      <c r="I70" s="862"/>
      <c r="J70" s="862"/>
      <c r="K70" s="862"/>
      <c r="L70" s="862"/>
      <c r="M70" s="862"/>
    </row>
    <row r="71" spans="1:13">
      <c r="A71" s="597" t="s">
        <v>1272</v>
      </c>
      <c r="B71" s="596" t="s">
        <v>1272</v>
      </c>
      <c r="C71" s="597" t="s">
        <v>1272</v>
      </c>
      <c r="D71" s="862">
        <f t="shared" ref="D71:D72" si="8">SUM(E71:H71)</f>
        <v>77130.200000000012</v>
      </c>
      <c r="E71" s="862">
        <v>16551.599999999999</v>
      </c>
      <c r="F71" s="862">
        <v>19351.900000000001</v>
      </c>
      <c r="G71" s="862">
        <v>18734.3</v>
      </c>
      <c r="H71" s="862">
        <v>22492.400000000001</v>
      </c>
      <c r="I71" s="862"/>
      <c r="J71" s="862">
        <v>20420.900000000001</v>
      </c>
      <c r="K71" s="862"/>
      <c r="L71" s="862"/>
      <c r="M71" s="862"/>
    </row>
    <row r="72" spans="1:13">
      <c r="A72" s="597" t="s">
        <v>1273</v>
      </c>
      <c r="B72" s="596" t="s">
        <v>1273</v>
      </c>
      <c r="C72" s="597" t="s">
        <v>1273</v>
      </c>
      <c r="D72" s="862">
        <f t="shared" si="8"/>
        <v>5084.7</v>
      </c>
      <c r="E72" s="862">
        <v>1077.5</v>
      </c>
      <c r="F72" s="862">
        <v>1195.3</v>
      </c>
      <c r="G72" s="862">
        <v>1388.2</v>
      </c>
      <c r="H72" s="862">
        <v>1423.7</v>
      </c>
      <c r="I72" s="862"/>
      <c r="J72" s="862">
        <v>1428.8</v>
      </c>
      <c r="K72" s="862"/>
      <c r="L72" s="862"/>
      <c r="M72" s="862"/>
    </row>
    <row r="73" spans="1:13">
      <c r="A73" s="597" t="s">
        <v>1287</v>
      </c>
      <c r="B73" s="596" t="s">
        <v>1287</v>
      </c>
      <c r="C73" s="597" t="s">
        <v>1287</v>
      </c>
      <c r="D73" s="862" t="s">
        <v>11</v>
      </c>
      <c r="E73" s="862" t="s">
        <v>11</v>
      </c>
      <c r="F73" s="862" t="s">
        <v>11</v>
      </c>
      <c r="G73" s="862" t="s">
        <v>11</v>
      </c>
      <c r="H73" s="862" t="s">
        <v>11</v>
      </c>
      <c r="I73" s="862"/>
      <c r="J73" s="862" t="s">
        <v>11</v>
      </c>
      <c r="K73" s="862"/>
      <c r="L73" s="862"/>
      <c r="M73" s="862"/>
    </row>
    <row r="74" spans="1:13">
      <c r="A74" s="597" t="s">
        <v>888</v>
      </c>
      <c r="B74" s="596" t="s">
        <v>1268</v>
      </c>
      <c r="C74" s="597" t="s">
        <v>897</v>
      </c>
      <c r="D74" s="862" t="s">
        <v>11</v>
      </c>
      <c r="E74" s="862" t="s">
        <v>11</v>
      </c>
      <c r="F74" s="862" t="s">
        <v>11</v>
      </c>
      <c r="G74" s="862" t="s">
        <v>11</v>
      </c>
      <c r="H74" s="862" t="s">
        <v>11</v>
      </c>
      <c r="I74" s="862"/>
      <c r="J74" s="862" t="s">
        <v>11</v>
      </c>
      <c r="K74" s="862"/>
      <c r="L74" s="862"/>
      <c r="M74" s="862"/>
    </row>
    <row r="75" spans="1:13">
      <c r="A75" s="597" t="s">
        <v>1274</v>
      </c>
      <c r="B75" s="596" t="s">
        <v>1274</v>
      </c>
      <c r="C75" s="597" t="s">
        <v>1274</v>
      </c>
      <c r="D75" s="862">
        <f t="shared" ref="D75:D76" si="9">SUM(E75:H75)</f>
        <v>29.9</v>
      </c>
      <c r="E75" s="862">
        <v>3.6</v>
      </c>
      <c r="F75" s="862">
        <v>3.7</v>
      </c>
      <c r="G75" s="862">
        <v>12.5</v>
      </c>
      <c r="H75" s="862">
        <v>10.1</v>
      </c>
      <c r="I75" s="862"/>
      <c r="J75" s="862">
        <v>7.7</v>
      </c>
      <c r="K75" s="862"/>
      <c r="L75" s="862"/>
      <c r="M75" s="862"/>
    </row>
    <row r="76" spans="1:13">
      <c r="A76" s="597" t="s">
        <v>1275</v>
      </c>
      <c r="B76" s="596" t="s">
        <v>1275</v>
      </c>
      <c r="C76" s="597" t="s">
        <v>1275</v>
      </c>
      <c r="D76" s="862">
        <f t="shared" si="9"/>
        <v>1027.5999999999999</v>
      </c>
      <c r="E76" s="862">
        <v>323.89999999999998</v>
      </c>
      <c r="F76" s="862">
        <v>278.5</v>
      </c>
      <c r="G76" s="862">
        <v>184.1</v>
      </c>
      <c r="H76" s="862">
        <v>241.1</v>
      </c>
      <c r="I76" s="862"/>
      <c r="J76" s="862">
        <v>215.4</v>
      </c>
      <c r="K76" s="862"/>
      <c r="L76" s="862"/>
      <c r="M76" s="862"/>
    </row>
    <row r="77" spans="1:13">
      <c r="A77" s="595" t="s">
        <v>1276</v>
      </c>
      <c r="B77" s="594" t="s">
        <v>3278</v>
      </c>
      <c r="C77" s="595" t="s">
        <v>1277</v>
      </c>
      <c r="D77" s="862"/>
      <c r="E77" s="862"/>
      <c r="F77" s="862"/>
      <c r="G77" s="862"/>
      <c r="H77" s="862"/>
      <c r="I77" s="862"/>
      <c r="J77" s="862"/>
      <c r="K77" s="862"/>
      <c r="L77" s="862"/>
      <c r="M77" s="862"/>
    </row>
    <row r="78" spans="1:13">
      <c r="A78" s="597" t="s">
        <v>1278</v>
      </c>
      <c r="B78" s="596" t="s">
        <v>1278</v>
      </c>
      <c r="C78" s="597" t="s">
        <v>1279</v>
      </c>
      <c r="D78" s="862">
        <f t="shared" ref="D78:D79" si="10">SUM(E78:H78)</f>
        <v>77823.8</v>
      </c>
      <c r="E78" s="862">
        <v>13753</v>
      </c>
      <c r="F78" s="862">
        <v>18855.900000000001</v>
      </c>
      <c r="G78" s="862">
        <v>21282.5</v>
      </c>
      <c r="H78" s="862">
        <v>23932.400000000001</v>
      </c>
      <c r="I78" s="862"/>
      <c r="J78" s="862">
        <v>19934.8</v>
      </c>
      <c r="K78" s="862"/>
      <c r="L78" s="862"/>
      <c r="M78" s="862"/>
    </row>
    <row r="79" spans="1:13">
      <c r="A79" s="597" t="s">
        <v>1280</v>
      </c>
      <c r="B79" s="596" t="s">
        <v>1280</v>
      </c>
      <c r="C79" s="597" t="s">
        <v>1280</v>
      </c>
      <c r="D79" s="862">
        <f t="shared" si="10"/>
        <v>623.30000000000007</v>
      </c>
      <c r="E79" s="862">
        <v>169.1</v>
      </c>
      <c r="F79" s="862">
        <v>198.6</v>
      </c>
      <c r="G79" s="862">
        <v>143.9</v>
      </c>
      <c r="H79" s="862">
        <v>111.7</v>
      </c>
      <c r="I79" s="862"/>
      <c r="J79" s="862">
        <v>75.7</v>
      </c>
      <c r="K79" s="862"/>
      <c r="L79" s="862"/>
      <c r="M79" s="862"/>
    </row>
    <row r="80" spans="1:13" ht="26.25" thickBot="1">
      <c r="A80" s="603" t="s">
        <v>1289</v>
      </c>
      <c r="B80" s="602" t="s">
        <v>1288</v>
      </c>
      <c r="C80" s="603" t="s">
        <v>1291</v>
      </c>
      <c r="D80" s="1071">
        <f>SUM(D67:D79)/D45*100</f>
        <v>94.437930368520057</v>
      </c>
      <c r="E80" s="1071">
        <v>94.013619691072677</v>
      </c>
      <c r="F80" s="1071">
        <v>94.795250181439457</v>
      </c>
      <c r="G80" s="1071">
        <v>94.3</v>
      </c>
      <c r="H80" s="1071">
        <v>94.5</v>
      </c>
      <c r="I80" s="1071"/>
      <c r="J80" s="1071">
        <v>93.768982633324171</v>
      </c>
      <c r="K80" s="1071"/>
      <c r="L80" s="1071"/>
      <c r="M80" s="1071"/>
    </row>
    <row r="81" spans="1:3" ht="5.0999999999999996" customHeight="1"/>
    <row r="82" spans="1:3" s="24" customFormat="1" ht="15">
      <c r="A82" s="95" t="s">
        <v>2543</v>
      </c>
      <c r="B82" s="95" t="s">
        <v>2544</v>
      </c>
      <c r="C82" s="95" t="s">
        <v>2545</v>
      </c>
    </row>
  </sheetData>
  <mergeCells count="4">
    <mergeCell ref="E5:H5"/>
    <mergeCell ref="D5:D6"/>
    <mergeCell ref="I5:I6"/>
    <mergeCell ref="J5:M5"/>
  </mergeCells>
  <hyperlinks>
    <hyperlink ref="B1" location="Содержание!A1" display="вернуться на заглавную стр. (содержание)"/>
    <hyperlink ref="A1" location="Содержание!A1" display="вернуться на заглавную стр. (содержание)"/>
    <hyperlink ref="C1" location="Содержание!A1" display="вернуться на заглавную стр. (содержание)"/>
  </hyperlinks>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zoomScale="80" zoomScaleNormal="80" workbookViewId="0">
      <pane xSplit="3" ySplit="9" topLeftCell="D10"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23" width="12.5703125" style="24" customWidth="1"/>
    <col min="24" max="16384" width="9.140625" style="24"/>
  </cols>
  <sheetData>
    <row r="1" spans="1:23">
      <c r="A1" s="234" t="s">
        <v>595</v>
      </c>
      <c r="B1" s="234" t="s">
        <v>211</v>
      </c>
      <c r="C1" s="234" t="s">
        <v>596</v>
      </c>
    </row>
    <row r="2" spans="1:23" ht="5.0999999999999996" customHeight="1"/>
    <row r="3" spans="1:23" s="142" customFormat="1" ht="18.75" customHeight="1">
      <c r="A3" s="551" t="s">
        <v>4079</v>
      </c>
      <c r="B3" s="551" t="s">
        <v>4078</v>
      </c>
      <c r="C3" s="551" t="s">
        <v>4077</v>
      </c>
    </row>
    <row r="4" spans="1:23" s="91" customFormat="1" ht="5.0999999999999996" customHeight="1" thickBot="1">
      <c r="A4" s="562"/>
      <c r="B4" s="562"/>
      <c r="C4" s="562"/>
      <c r="D4" s="97"/>
      <c r="E4" s="97"/>
      <c r="F4" s="97"/>
      <c r="G4" s="97"/>
      <c r="H4" s="97"/>
      <c r="I4" s="97"/>
      <c r="J4" s="97"/>
      <c r="K4" s="97"/>
      <c r="L4" s="97"/>
      <c r="M4" s="97"/>
      <c r="N4" s="97"/>
      <c r="O4" s="97"/>
      <c r="P4" s="97"/>
      <c r="Q4" s="97"/>
      <c r="R4" s="97"/>
      <c r="S4" s="97"/>
      <c r="T4" s="97"/>
      <c r="U4" s="97"/>
      <c r="V4" s="97"/>
      <c r="W4" s="97"/>
    </row>
    <row r="5" spans="1:23" s="157" customFormat="1" ht="17.100000000000001" customHeight="1">
      <c r="A5" s="1547"/>
      <c r="B5" s="1547"/>
      <c r="C5" s="1550"/>
      <c r="D5" s="1538" t="s">
        <v>3862</v>
      </c>
      <c r="E5" s="1538"/>
      <c r="F5" s="1538" t="s">
        <v>3862</v>
      </c>
      <c r="G5" s="1546"/>
      <c r="H5" s="1546"/>
      <c r="I5" s="1546"/>
      <c r="J5" s="1546"/>
      <c r="K5" s="1546"/>
      <c r="L5" s="1546"/>
      <c r="M5" s="1546"/>
      <c r="N5" s="1538" t="s">
        <v>5516</v>
      </c>
      <c r="O5" s="1538"/>
      <c r="P5" s="1538" t="s">
        <v>5516</v>
      </c>
      <c r="Q5" s="1546"/>
      <c r="R5" s="1546"/>
      <c r="S5" s="1546"/>
      <c r="T5" s="1546"/>
      <c r="U5" s="1546"/>
      <c r="V5" s="1546"/>
      <c r="W5" s="1546"/>
    </row>
    <row r="6" spans="1:23" s="157" customFormat="1" ht="17.100000000000001" customHeight="1">
      <c r="A6" s="1548"/>
      <c r="B6" s="1548"/>
      <c r="C6" s="1550"/>
      <c r="D6" s="1539"/>
      <c r="E6" s="1539"/>
      <c r="F6" s="1532" t="s">
        <v>773</v>
      </c>
      <c r="G6" s="1533"/>
      <c r="H6" s="1532" t="s">
        <v>774</v>
      </c>
      <c r="I6" s="1533"/>
      <c r="J6" s="1532" t="s">
        <v>775</v>
      </c>
      <c r="K6" s="1533"/>
      <c r="L6" s="1532" t="s">
        <v>776</v>
      </c>
      <c r="M6" s="1533"/>
      <c r="N6" s="1539"/>
      <c r="O6" s="1539"/>
      <c r="P6" s="1532" t="s">
        <v>773</v>
      </c>
      <c r="Q6" s="1533"/>
      <c r="R6" s="1532" t="s">
        <v>774</v>
      </c>
      <c r="S6" s="1533"/>
      <c r="T6" s="1532" t="s">
        <v>775</v>
      </c>
      <c r="U6" s="1533"/>
      <c r="V6" s="1532" t="s">
        <v>776</v>
      </c>
      <c r="W6" s="1533"/>
    </row>
    <row r="7" spans="1:23" s="157" customFormat="1" ht="26.25" customHeight="1">
      <c r="A7" s="1548"/>
      <c r="B7" s="1548"/>
      <c r="C7" s="1550"/>
      <c r="D7" s="1064" t="s">
        <v>584</v>
      </c>
      <c r="E7" s="1064" t="s">
        <v>587</v>
      </c>
      <c r="F7" s="1064" t="s">
        <v>584</v>
      </c>
      <c r="G7" s="1064" t="s">
        <v>587</v>
      </c>
      <c r="H7" s="1064" t="s">
        <v>584</v>
      </c>
      <c r="I7" s="1064" t="s">
        <v>587</v>
      </c>
      <c r="J7" s="1064" t="s">
        <v>584</v>
      </c>
      <c r="K7" s="1064" t="s">
        <v>587</v>
      </c>
      <c r="L7" s="1064" t="s">
        <v>584</v>
      </c>
      <c r="M7" s="1064" t="s">
        <v>587</v>
      </c>
      <c r="N7" s="1064" t="s">
        <v>584</v>
      </c>
      <c r="O7" s="1064" t="s">
        <v>587</v>
      </c>
      <c r="P7" s="1064" t="s">
        <v>584</v>
      </c>
      <c r="Q7" s="1064" t="s">
        <v>587</v>
      </c>
      <c r="R7" s="1064" t="s">
        <v>584</v>
      </c>
      <c r="S7" s="1064" t="s">
        <v>587</v>
      </c>
      <c r="T7" s="1064" t="s">
        <v>584</v>
      </c>
      <c r="U7" s="1064" t="s">
        <v>587</v>
      </c>
      <c r="V7" s="1064" t="s">
        <v>584</v>
      </c>
      <c r="W7" s="1064" t="s">
        <v>587</v>
      </c>
    </row>
    <row r="8" spans="1:23" s="157" customFormat="1" ht="26.25" customHeight="1">
      <c r="A8" s="1548"/>
      <c r="B8" s="1548"/>
      <c r="C8" s="1550"/>
      <c r="D8" s="1070" t="s">
        <v>2953</v>
      </c>
      <c r="E8" s="1070" t="s">
        <v>586</v>
      </c>
      <c r="F8" s="1070" t="s">
        <v>2953</v>
      </c>
      <c r="G8" s="1070" t="s">
        <v>586</v>
      </c>
      <c r="H8" s="1070" t="s">
        <v>2953</v>
      </c>
      <c r="I8" s="1070" t="s">
        <v>586</v>
      </c>
      <c r="J8" s="1070" t="s">
        <v>2953</v>
      </c>
      <c r="K8" s="1070" t="s">
        <v>586</v>
      </c>
      <c r="L8" s="1070" t="s">
        <v>2953</v>
      </c>
      <c r="M8" s="1070" t="s">
        <v>586</v>
      </c>
      <c r="N8" s="1070" t="s">
        <v>2953</v>
      </c>
      <c r="O8" s="1070" t="s">
        <v>586</v>
      </c>
      <c r="P8" s="1070" t="s">
        <v>2953</v>
      </c>
      <c r="Q8" s="1070" t="s">
        <v>586</v>
      </c>
      <c r="R8" s="1070" t="s">
        <v>2953</v>
      </c>
      <c r="S8" s="1070" t="s">
        <v>586</v>
      </c>
      <c r="T8" s="1070" t="s">
        <v>2953</v>
      </c>
      <c r="U8" s="1070" t="s">
        <v>586</v>
      </c>
      <c r="V8" s="1070" t="s">
        <v>2953</v>
      </c>
      <c r="W8" s="1070" t="s">
        <v>586</v>
      </c>
    </row>
    <row r="9" spans="1:23" s="157" customFormat="1" ht="42" customHeight="1" thickBot="1">
      <c r="A9" s="1549"/>
      <c r="B9" s="1549"/>
      <c r="C9" s="1551"/>
      <c r="D9" s="1065" t="s">
        <v>585</v>
      </c>
      <c r="E9" s="1065" t="s">
        <v>588</v>
      </c>
      <c r="F9" s="1065" t="s">
        <v>585</v>
      </c>
      <c r="G9" s="1065" t="s">
        <v>588</v>
      </c>
      <c r="H9" s="1065" t="s">
        <v>585</v>
      </c>
      <c r="I9" s="1065" t="s">
        <v>588</v>
      </c>
      <c r="J9" s="1065" t="s">
        <v>585</v>
      </c>
      <c r="K9" s="1065" t="s">
        <v>588</v>
      </c>
      <c r="L9" s="1065" t="s">
        <v>585</v>
      </c>
      <c r="M9" s="1065" t="s">
        <v>588</v>
      </c>
      <c r="N9" s="1065" t="s">
        <v>585</v>
      </c>
      <c r="O9" s="1065" t="s">
        <v>588</v>
      </c>
      <c r="P9" s="1065" t="s">
        <v>585</v>
      </c>
      <c r="Q9" s="1065" t="s">
        <v>588</v>
      </c>
      <c r="R9" s="1065" t="s">
        <v>585</v>
      </c>
      <c r="S9" s="1065" t="s">
        <v>588</v>
      </c>
      <c r="T9" s="1065" t="s">
        <v>585</v>
      </c>
      <c r="U9" s="1065" t="s">
        <v>588</v>
      </c>
      <c r="V9" s="1065" t="s">
        <v>585</v>
      </c>
      <c r="W9" s="1065" t="s">
        <v>588</v>
      </c>
    </row>
    <row r="10" spans="1:23" s="157" customFormat="1" ht="5.0999999999999996" customHeight="1">
      <c r="A10" s="1063"/>
      <c r="B10" s="1063"/>
      <c r="C10" s="579"/>
      <c r="D10" s="561"/>
      <c r="E10" s="561"/>
      <c r="F10" s="561"/>
      <c r="G10" s="561"/>
      <c r="H10" s="561"/>
      <c r="I10" s="561"/>
      <c r="J10" s="561"/>
      <c r="K10" s="561"/>
      <c r="L10" s="561"/>
      <c r="M10" s="561"/>
      <c r="N10" s="561"/>
      <c r="O10" s="561"/>
      <c r="P10" s="561"/>
      <c r="Q10" s="561"/>
      <c r="R10" s="561"/>
      <c r="S10" s="561"/>
      <c r="T10" s="561"/>
      <c r="U10" s="561"/>
      <c r="V10" s="561"/>
      <c r="W10" s="561"/>
    </row>
    <row r="11" spans="1:23" s="581" customFormat="1" ht="12.75">
      <c r="A11" s="573" t="s">
        <v>4983</v>
      </c>
      <c r="B11" s="573" t="s">
        <v>3221</v>
      </c>
      <c r="C11" s="573" t="s">
        <v>3256</v>
      </c>
      <c r="D11" s="103">
        <f>F11+H11+J11+L11</f>
        <v>154832.609</v>
      </c>
      <c r="E11" s="103">
        <f>G11+I11+K11+M11</f>
        <v>13304.51575</v>
      </c>
      <c r="F11" s="103">
        <v>37081.267999999996</v>
      </c>
      <c r="G11" s="103">
        <v>3058.9252099999999</v>
      </c>
      <c r="H11" s="103">
        <v>38815.385999999999</v>
      </c>
      <c r="I11" s="103">
        <v>3264.2372099999998</v>
      </c>
      <c r="J11" s="103">
        <v>40049.692999999999</v>
      </c>
      <c r="K11" s="103">
        <v>3486.6972500000002</v>
      </c>
      <c r="L11" s="103">
        <v>38886.262000000002</v>
      </c>
      <c r="M11" s="103">
        <v>3494.6560800000002</v>
      </c>
      <c r="N11" s="103"/>
      <c r="O11" s="103"/>
      <c r="P11" s="103">
        <v>34570.565000000002</v>
      </c>
      <c r="Q11" s="103">
        <v>3283.1517199999998</v>
      </c>
      <c r="R11" s="103"/>
      <c r="S11" s="103"/>
      <c r="T11" s="103"/>
      <c r="U11" s="103"/>
      <c r="V11" s="103"/>
      <c r="W11" s="103"/>
    </row>
    <row r="12" spans="1:23" s="581" customFormat="1" ht="12.75">
      <c r="A12" s="573" t="s">
        <v>4984</v>
      </c>
      <c r="B12" s="573" t="s">
        <v>3222</v>
      </c>
      <c r="C12" s="573" t="s">
        <v>3257</v>
      </c>
      <c r="D12" s="103">
        <f t="shared" ref="D12:D33" si="0">F12+H12+J12+L12</f>
        <v>288.07400000000001</v>
      </c>
      <c r="E12" s="103">
        <f t="shared" ref="E12:E32" si="1">G12+I12+K12+M12</f>
        <v>61.669199999999996</v>
      </c>
      <c r="F12" s="103">
        <v>72.870999999999995</v>
      </c>
      <c r="G12" s="103">
        <v>16.20937</v>
      </c>
      <c r="H12" s="103">
        <v>71.605000000000004</v>
      </c>
      <c r="I12" s="103">
        <v>14.72888</v>
      </c>
      <c r="J12" s="103">
        <v>68.149000000000001</v>
      </c>
      <c r="K12" s="103">
        <v>14.7507</v>
      </c>
      <c r="L12" s="103">
        <v>75.448999999999998</v>
      </c>
      <c r="M12" s="103">
        <v>15.98025</v>
      </c>
      <c r="N12" s="103"/>
      <c r="O12" s="103"/>
      <c r="P12" s="103">
        <v>49.063000000000002</v>
      </c>
      <c r="Q12" s="103">
        <v>10.19375</v>
      </c>
      <c r="R12" s="103"/>
      <c r="S12" s="103"/>
      <c r="T12" s="103"/>
      <c r="U12" s="103"/>
      <c r="V12" s="103"/>
      <c r="W12" s="103"/>
    </row>
    <row r="13" spans="1:23" s="581" customFormat="1" ht="12.75">
      <c r="A13" s="573" t="s">
        <v>3223</v>
      </c>
      <c r="B13" s="573" t="s">
        <v>3223</v>
      </c>
      <c r="C13" s="573" t="s">
        <v>3258</v>
      </c>
      <c r="D13" s="103">
        <f t="shared" si="0"/>
        <v>1386.748</v>
      </c>
      <c r="E13" s="103">
        <f t="shared" si="1"/>
        <v>1130.3590300000001</v>
      </c>
      <c r="F13" s="103">
        <v>292.86599999999999</v>
      </c>
      <c r="G13" s="103">
        <v>230.46204</v>
      </c>
      <c r="H13" s="103">
        <v>320.226</v>
      </c>
      <c r="I13" s="103">
        <v>252.5334</v>
      </c>
      <c r="J13" s="103">
        <v>336.99099999999999</v>
      </c>
      <c r="K13" s="103">
        <v>286.32288</v>
      </c>
      <c r="L13" s="103">
        <v>436.66500000000002</v>
      </c>
      <c r="M13" s="103">
        <v>361.04070999999999</v>
      </c>
      <c r="N13" s="103"/>
      <c r="O13" s="103"/>
      <c r="P13" s="103">
        <v>341.64100000000002</v>
      </c>
      <c r="Q13" s="103">
        <v>292.91239999999999</v>
      </c>
      <c r="R13" s="103"/>
      <c r="S13" s="103"/>
      <c r="T13" s="103"/>
      <c r="U13" s="103"/>
      <c r="V13" s="103"/>
      <c r="W13" s="103"/>
    </row>
    <row r="14" spans="1:23" s="581" customFormat="1" ht="12.75">
      <c r="A14" s="573" t="s">
        <v>3240</v>
      </c>
      <c r="B14" s="573" t="s">
        <v>3224</v>
      </c>
      <c r="C14" s="573" t="s">
        <v>3259</v>
      </c>
      <c r="D14" s="103">
        <f t="shared" si="0"/>
        <v>6016.4220000000005</v>
      </c>
      <c r="E14" s="103">
        <f t="shared" si="1"/>
        <v>3464.49766</v>
      </c>
      <c r="F14" s="103">
        <v>1394.673</v>
      </c>
      <c r="G14" s="103">
        <v>1179.8401100000001</v>
      </c>
      <c r="H14" s="103">
        <v>1461.3030000000001</v>
      </c>
      <c r="I14" s="103">
        <v>703.46576000000005</v>
      </c>
      <c r="J14" s="103">
        <v>1456.758</v>
      </c>
      <c r="K14" s="103">
        <v>509.29804999999999</v>
      </c>
      <c r="L14" s="103">
        <v>1703.6880000000001</v>
      </c>
      <c r="M14" s="103">
        <v>1071.89374</v>
      </c>
      <c r="N14" s="103"/>
      <c r="O14" s="103"/>
      <c r="P14" s="103">
        <v>1522.44</v>
      </c>
      <c r="Q14" s="103">
        <v>1273.26097</v>
      </c>
      <c r="R14" s="103"/>
      <c r="S14" s="103"/>
      <c r="T14" s="103"/>
      <c r="U14" s="103"/>
      <c r="V14" s="103"/>
      <c r="W14" s="103"/>
    </row>
    <row r="15" spans="1:23" s="581" customFormat="1" ht="12.75">
      <c r="A15" s="573" t="s">
        <v>4985</v>
      </c>
      <c r="B15" s="573" t="s">
        <v>3225</v>
      </c>
      <c r="C15" s="573" t="s">
        <v>3260</v>
      </c>
      <c r="D15" s="103">
        <f t="shared" si="0"/>
        <v>242.24700000000001</v>
      </c>
      <c r="E15" s="103">
        <f t="shared" si="1"/>
        <v>224.35773</v>
      </c>
      <c r="F15" s="103">
        <v>44.898000000000003</v>
      </c>
      <c r="G15" s="103">
        <v>30.5</v>
      </c>
      <c r="H15" s="103">
        <v>45.072000000000003</v>
      </c>
      <c r="I15" s="103">
        <v>37.616239999999998</v>
      </c>
      <c r="J15" s="103">
        <v>118.794</v>
      </c>
      <c r="K15" s="103">
        <v>118.22975</v>
      </c>
      <c r="L15" s="103">
        <v>33.482999999999997</v>
      </c>
      <c r="M15" s="103">
        <v>38.011740000000003</v>
      </c>
      <c r="N15" s="103"/>
      <c r="O15" s="103"/>
      <c r="P15" s="103">
        <v>34.954000000000001</v>
      </c>
      <c r="Q15" s="103">
        <v>30.321909999999999</v>
      </c>
      <c r="R15" s="103"/>
      <c r="S15" s="103"/>
      <c r="T15" s="103"/>
      <c r="U15" s="103"/>
      <c r="V15" s="103"/>
      <c r="W15" s="103"/>
    </row>
    <row r="16" spans="1:23" s="581" customFormat="1" ht="25.5">
      <c r="A16" s="573" t="s">
        <v>4618</v>
      </c>
      <c r="B16" s="573" t="s">
        <v>4617</v>
      </c>
      <c r="C16" s="573" t="s">
        <v>3261</v>
      </c>
      <c r="D16" s="103">
        <f t="shared" si="0"/>
        <v>125.88699999999999</v>
      </c>
      <c r="E16" s="103">
        <f t="shared" si="1"/>
        <v>57.515850999999998</v>
      </c>
      <c r="F16" s="103">
        <v>18.934999999999999</v>
      </c>
      <c r="G16" s="103">
        <v>8.9019709999999996</v>
      </c>
      <c r="H16" s="103">
        <v>36.095999999999997</v>
      </c>
      <c r="I16" s="103">
        <v>16.847860000000001</v>
      </c>
      <c r="J16" s="103">
        <v>38.423999999999999</v>
      </c>
      <c r="K16" s="103">
        <v>16.715920000000001</v>
      </c>
      <c r="L16" s="103">
        <v>32.432000000000002</v>
      </c>
      <c r="M16" s="103">
        <v>15.0501</v>
      </c>
      <c r="N16" s="103"/>
      <c r="O16" s="103"/>
      <c r="P16" s="103">
        <v>0.96199999999999997</v>
      </c>
      <c r="Q16" s="103">
        <v>0.62810999999999995</v>
      </c>
      <c r="R16" s="103"/>
      <c r="S16" s="103"/>
      <c r="T16" s="103"/>
      <c r="U16" s="103"/>
      <c r="V16" s="103"/>
      <c r="W16" s="103"/>
    </row>
    <row r="17" spans="1:23" s="581" customFormat="1" ht="12.75">
      <c r="A17" s="573" t="s">
        <v>3241</v>
      </c>
      <c r="B17" s="573" t="s">
        <v>3226</v>
      </c>
      <c r="C17" s="573" t="s">
        <v>3262</v>
      </c>
      <c r="D17" s="103">
        <f t="shared" si="0"/>
        <v>581.82899999999995</v>
      </c>
      <c r="E17" s="103">
        <f t="shared" si="1"/>
        <v>233.19534999999999</v>
      </c>
      <c r="F17" s="103">
        <v>128.68199999999999</v>
      </c>
      <c r="G17" s="103">
        <v>52.274729999999998</v>
      </c>
      <c r="H17" s="103">
        <v>147.953</v>
      </c>
      <c r="I17" s="103">
        <v>57.10463</v>
      </c>
      <c r="J17" s="103">
        <v>156.16</v>
      </c>
      <c r="K17" s="103">
        <v>61.908099999999997</v>
      </c>
      <c r="L17" s="103">
        <v>149.03399999999999</v>
      </c>
      <c r="M17" s="103">
        <v>61.907890000000002</v>
      </c>
      <c r="N17" s="103"/>
      <c r="O17" s="103"/>
      <c r="P17" s="103">
        <v>170.99799999999999</v>
      </c>
      <c r="Q17" s="103">
        <v>55.060789999999997</v>
      </c>
      <c r="R17" s="103"/>
      <c r="S17" s="103"/>
      <c r="T17" s="103"/>
      <c r="U17" s="103"/>
      <c r="V17" s="103"/>
      <c r="W17" s="103"/>
    </row>
    <row r="18" spans="1:23" s="581" customFormat="1" ht="12.75">
      <c r="A18" s="573" t="s">
        <v>3242</v>
      </c>
      <c r="B18" s="573" t="s">
        <v>3227</v>
      </c>
      <c r="C18" s="573" t="s">
        <v>3263</v>
      </c>
      <c r="D18" s="103">
        <f t="shared" si="0"/>
        <v>316.24099999999999</v>
      </c>
      <c r="E18" s="103">
        <f t="shared" si="1"/>
        <v>1084.0771</v>
      </c>
      <c r="F18" s="103">
        <v>80.356999999999999</v>
      </c>
      <c r="G18" s="103">
        <v>241.74176</v>
      </c>
      <c r="H18" s="103">
        <v>77.632000000000005</v>
      </c>
      <c r="I18" s="103">
        <v>264.98477000000003</v>
      </c>
      <c r="J18" s="103">
        <v>39.643999999999998</v>
      </c>
      <c r="K18" s="103">
        <v>140.29499999999999</v>
      </c>
      <c r="L18" s="103">
        <v>118.608</v>
      </c>
      <c r="M18" s="103">
        <v>437.05556999999999</v>
      </c>
      <c r="N18" s="103"/>
      <c r="O18" s="103"/>
      <c r="P18" s="103">
        <v>115.04</v>
      </c>
      <c r="Q18" s="103">
        <v>424.79232000000002</v>
      </c>
      <c r="R18" s="103"/>
      <c r="S18" s="103"/>
      <c r="T18" s="103"/>
      <c r="U18" s="103"/>
      <c r="V18" s="103"/>
      <c r="W18" s="103"/>
    </row>
    <row r="19" spans="1:23" s="581" customFormat="1" ht="25.5">
      <c r="A19" s="573" t="s">
        <v>4988</v>
      </c>
      <c r="B19" s="573" t="s">
        <v>4986</v>
      </c>
      <c r="C19" s="573" t="s">
        <v>4987</v>
      </c>
      <c r="D19" s="103">
        <f t="shared" si="0"/>
        <v>348.21999999999997</v>
      </c>
      <c r="E19" s="103">
        <f t="shared" si="1"/>
        <v>1476.13904</v>
      </c>
      <c r="F19" s="103">
        <v>100.142</v>
      </c>
      <c r="G19" s="103">
        <v>430.76967000000002</v>
      </c>
      <c r="H19" s="103">
        <v>84.472999999999999</v>
      </c>
      <c r="I19" s="103">
        <v>358.87040000000002</v>
      </c>
      <c r="J19" s="103">
        <v>109.84699999999999</v>
      </c>
      <c r="K19" s="103">
        <v>452.95760000000001</v>
      </c>
      <c r="L19" s="103">
        <v>53.758000000000003</v>
      </c>
      <c r="M19" s="103">
        <v>233.54137</v>
      </c>
      <c r="N19" s="103"/>
      <c r="O19" s="103"/>
      <c r="P19" s="103">
        <v>46.902000000000001</v>
      </c>
      <c r="Q19" s="103">
        <v>127.43411</v>
      </c>
      <c r="R19" s="103"/>
      <c r="S19" s="103"/>
      <c r="T19" s="103"/>
      <c r="U19" s="103"/>
      <c r="V19" s="103"/>
      <c r="W19" s="103"/>
    </row>
    <row r="20" spans="1:23" s="581" customFormat="1" ht="12.75">
      <c r="A20" s="573" t="s">
        <v>3243</v>
      </c>
      <c r="B20" s="573" t="s">
        <v>3228</v>
      </c>
      <c r="C20" s="573" t="s">
        <v>3264</v>
      </c>
      <c r="D20" s="103">
        <f t="shared" si="0"/>
        <v>31.779000000000003</v>
      </c>
      <c r="E20" s="103">
        <f t="shared" si="1"/>
        <v>110.64292999999999</v>
      </c>
      <c r="F20" s="103">
        <v>12.319000000000001</v>
      </c>
      <c r="G20" s="103">
        <v>71.639229999999998</v>
      </c>
      <c r="H20" s="103">
        <v>5.133</v>
      </c>
      <c r="I20" s="103">
        <v>9.8598099999999995</v>
      </c>
      <c r="J20" s="103">
        <v>5.3019999999999996</v>
      </c>
      <c r="K20" s="103">
        <v>9.3031400000000009</v>
      </c>
      <c r="L20" s="103">
        <v>9.0250000000000004</v>
      </c>
      <c r="M20" s="103">
        <v>19.84075</v>
      </c>
      <c r="N20" s="103"/>
      <c r="O20" s="103"/>
      <c r="P20" s="103">
        <v>40.667000000000002</v>
      </c>
      <c r="Q20" s="103">
        <v>92.135859999999994</v>
      </c>
      <c r="R20" s="103"/>
      <c r="S20" s="103"/>
      <c r="T20" s="103"/>
      <c r="U20" s="103"/>
      <c r="V20" s="103"/>
      <c r="W20" s="103"/>
    </row>
    <row r="21" spans="1:23" s="581" customFormat="1" ht="12.75">
      <c r="A21" s="573" t="s">
        <v>3244</v>
      </c>
      <c r="B21" s="573" t="s">
        <v>3229</v>
      </c>
      <c r="C21" s="573" t="s">
        <v>3265</v>
      </c>
      <c r="D21" s="103">
        <f t="shared" si="0"/>
        <v>3770.8050000000003</v>
      </c>
      <c r="E21" s="103">
        <f t="shared" si="1"/>
        <v>4896.7705599999999</v>
      </c>
      <c r="F21" s="103">
        <v>896.89599999999996</v>
      </c>
      <c r="G21" s="103">
        <v>1321.8042499999999</v>
      </c>
      <c r="H21" s="103">
        <v>915.58399999999995</v>
      </c>
      <c r="I21" s="103">
        <v>1145.2900099999999</v>
      </c>
      <c r="J21" s="103">
        <v>914.73500000000001</v>
      </c>
      <c r="K21" s="103">
        <v>1162.6466600000001</v>
      </c>
      <c r="L21" s="103">
        <v>1043.5899999999999</v>
      </c>
      <c r="M21" s="103">
        <v>1267.02964</v>
      </c>
      <c r="N21" s="103"/>
      <c r="O21" s="103"/>
      <c r="P21" s="103">
        <v>694.64</v>
      </c>
      <c r="Q21" s="103">
        <v>716.01030000000003</v>
      </c>
      <c r="R21" s="103"/>
      <c r="S21" s="103"/>
      <c r="T21" s="103"/>
      <c r="U21" s="103"/>
      <c r="V21" s="103"/>
      <c r="W21" s="103"/>
    </row>
    <row r="22" spans="1:23" s="581" customFormat="1" ht="12.75">
      <c r="A22" s="573" t="s">
        <v>3245</v>
      </c>
      <c r="B22" s="573" t="s">
        <v>3230</v>
      </c>
      <c r="C22" s="573" t="s">
        <v>3266</v>
      </c>
      <c r="D22" s="103">
        <f t="shared" si="0"/>
        <v>71.402000000000001</v>
      </c>
      <c r="E22" s="103">
        <f t="shared" si="1"/>
        <v>88.470129999999997</v>
      </c>
      <c r="F22" s="103">
        <v>14.952999999999999</v>
      </c>
      <c r="G22" s="103">
        <v>16.174189999999999</v>
      </c>
      <c r="H22" s="103">
        <v>15.028</v>
      </c>
      <c r="I22" s="103">
        <v>18.168220000000002</v>
      </c>
      <c r="J22" s="103">
        <v>12.129</v>
      </c>
      <c r="K22" s="103">
        <v>12.15217</v>
      </c>
      <c r="L22" s="103">
        <v>29.292000000000002</v>
      </c>
      <c r="M22" s="103">
        <v>41.975549999999998</v>
      </c>
      <c r="N22" s="103"/>
      <c r="O22" s="103"/>
      <c r="P22" s="103">
        <v>113.262</v>
      </c>
      <c r="Q22" s="103">
        <v>81.018979999999999</v>
      </c>
      <c r="R22" s="103"/>
      <c r="S22" s="103"/>
      <c r="T22" s="103"/>
      <c r="U22" s="103"/>
      <c r="V22" s="103"/>
      <c r="W22" s="103"/>
    </row>
    <row r="23" spans="1:23" s="581" customFormat="1" ht="12.75">
      <c r="A23" s="573" t="s">
        <v>3246</v>
      </c>
      <c r="B23" s="573" t="s">
        <v>3231</v>
      </c>
      <c r="C23" s="573" t="s">
        <v>3267</v>
      </c>
      <c r="D23" s="103">
        <f t="shared" si="0"/>
        <v>78.325000000000003</v>
      </c>
      <c r="E23" s="103">
        <f t="shared" si="1"/>
        <v>21.040890000000001</v>
      </c>
      <c r="F23" s="103">
        <v>23.835999999999999</v>
      </c>
      <c r="G23" s="103">
        <v>5.45038</v>
      </c>
      <c r="H23" s="103">
        <v>19.97</v>
      </c>
      <c r="I23" s="103">
        <v>5.8107600000000001</v>
      </c>
      <c r="J23" s="103">
        <v>15.599</v>
      </c>
      <c r="K23" s="103">
        <v>4.5122099999999996</v>
      </c>
      <c r="L23" s="103">
        <v>18.920000000000002</v>
      </c>
      <c r="M23" s="103">
        <v>5.2675400000000003</v>
      </c>
      <c r="N23" s="103"/>
      <c r="O23" s="103"/>
      <c r="P23" s="103">
        <v>14.795</v>
      </c>
      <c r="Q23" s="103">
        <v>4.5268899999999999</v>
      </c>
      <c r="R23" s="103"/>
      <c r="S23" s="103"/>
      <c r="T23" s="103"/>
      <c r="U23" s="103"/>
      <c r="V23" s="103"/>
      <c r="W23" s="103"/>
    </row>
    <row r="24" spans="1:23" s="581" customFormat="1" ht="12.75">
      <c r="A24" s="573" t="s">
        <v>3247</v>
      </c>
      <c r="B24" s="573" t="s">
        <v>3232</v>
      </c>
      <c r="C24" s="573" t="s">
        <v>3268</v>
      </c>
      <c r="D24" s="103">
        <f t="shared" si="0"/>
        <v>356.76099999999997</v>
      </c>
      <c r="E24" s="103">
        <f t="shared" si="1"/>
        <v>134.02047999999999</v>
      </c>
      <c r="F24" s="103">
        <v>91.03</v>
      </c>
      <c r="G24" s="103">
        <v>32.920360000000002</v>
      </c>
      <c r="H24" s="103">
        <v>90.932000000000002</v>
      </c>
      <c r="I24" s="103">
        <v>34.625830000000001</v>
      </c>
      <c r="J24" s="103">
        <v>77.382000000000005</v>
      </c>
      <c r="K24" s="103">
        <v>30.469190000000001</v>
      </c>
      <c r="L24" s="103">
        <v>97.417000000000002</v>
      </c>
      <c r="M24" s="103">
        <v>36.005099999999999</v>
      </c>
      <c r="N24" s="103"/>
      <c r="O24" s="103"/>
      <c r="P24" s="103">
        <v>74.471999999999994</v>
      </c>
      <c r="Q24" s="103">
        <v>30.974620000000002</v>
      </c>
      <c r="R24" s="103"/>
      <c r="S24" s="103"/>
      <c r="T24" s="103"/>
      <c r="U24" s="103"/>
      <c r="V24" s="103"/>
      <c r="W24" s="103"/>
    </row>
    <row r="25" spans="1:23" s="581" customFormat="1" ht="25.5">
      <c r="A25" s="573" t="s">
        <v>3248</v>
      </c>
      <c r="B25" s="573" t="s">
        <v>3233</v>
      </c>
      <c r="C25" s="573" t="s">
        <v>3269</v>
      </c>
      <c r="D25" s="103">
        <f t="shared" si="0"/>
        <v>1027.9069999999999</v>
      </c>
      <c r="E25" s="103">
        <f t="shared" si="1"/>
        <v>1027.8811599999999</v>
      </c>
      <c r="F25" s="103">
        <v>164.93799999999999</v>
      </c>
      <c r="G25" s="103">
        <v>150.30804000000001</v>
      </c>
      <c r="H25" s="103">
        <v>223.334</v>
      </c>
      <c r="I25" s="103">
        <v>229.09718000000001</v>
      </c>
      <c r="J25" s="103">
        <v>232.96799999999999</v>
      </c>
      <c r="K25" s="103">
        <v>261.11675000000002</v>
      </c>
      <c r="L25" s="103">
        <v>406.66699999999997</v>
      </c>
      <c r="M25" s="103">
        <v>387.35919000000001</v>
      </c>
      <c r="N25" s="103"/>
      <c r="O25" s="103"/>
      <c r="P25" s="103">
        <v>358.23200000000003</v>
      </c>
      <c r="Q25" s="103">
        <v>344.61002999999999</v>
      </c>
      <c r="R25" s="103"/>
      <c r="S25" s="103"/>
      <c r="T25" s="103"/>
      <c r="U25" s="103"/>
      <c r="V25" s="103"/>
      <c r="W25" s="103"/>
    </row>
    <row r="26" spans="1:23" s="581" customFormat="1" ht="12.75">
      <c r="A26" s="573" t="s">
        <v>3249</v>
      </c>
      <c r="B26" s="573" t="s">
        <v>3234</v>
      </c>
      <c r="C26" s="573" t="s">
        <v>3270</v>
      </c>
      <c r="D26" s="103">
        <f t="shared" si="0"/>
        <v>3462.2359999999999</v>
      </c>
      <c r="E26" s="103">
        <f t="shared" si="1"/>
        <v>262.13665000000003</v>
      </c>
      <c r="F26" s="103">
        <v>758.87099999999998</v>
      </c>
      <c r="G26" s="103">
        <v>53.352910000000001</v>
      </c>
      <c r="H26" s="103">
        <v>823.06600000000003</v>
      </c>
      <c r="I26" s="103">
        <v>59.590139999999998</v>
      </c>
      <c r="J26" s="103">
        <v>798.57799999999997</v>
      </c>
      <c r="K26" s="103">
        <v>64.585080000000005</v>
      </c>
      <c r="L26" s="103">
        <v>1081.721</v>
      </c>
      <c r="M26" s="103">
        <v>84.608519999999999</v>
      </c>
      <c r="N26" s="103"/>
      <c r="O26" s="103"/>
      <c r="P26" s="103">
        <v>893.54600000000005</v>
      </c>
      <c r="Q26" s="103">
        <v>70.075400000000002</v>
      </c>
      <c r="R26" s="103"/>
      <c r="S26" s="103"/>
      <c r="T26" s="103"/>
      <c r="U26" s="103"/>
      <c r="V26" s="103"/>
      <c r="W26" s="103"/>
    </row>
    <row r="27" spans="1:23" s="581" customFormat="1" ht="12.75">
      <c r="A27" s="573" t="s">
        <v>3250</v>
      </c>
      <c r="B27" s="573" t="s">
        <v>3235</v>
      </c>
      <c r="C27" s="573" t="s">
        <v>3271</v>
      </c>
      <c r="D27" s="103">
        <f t="shared" si="0"/>
        <v>0.26400000000000001</v>
      </c>
      <c r="E27" s="103">
        <f t="shared" si="1"/>
        <v>0.22370000000000001</v>
      </c>
      <c r="F27" s="103">
        <v>5.0999999999999997E-2</v>
      </c>
      <c r="G27" s="103">
        <v>5.6950000000000001E-2</v>
      </c>
      <c r="H27" s="103">
        <v>4.5999999999999999E-2</v>
      </c>
      <c r="I27" s="103">
        <v>3.9620000000000002E-2</v>
      </c>
      <c r="J27" s="103">
        <v>5.8999999999999997E-2</v>
      </c>
      <c r="K27" s="103">
        <v>4.7539999999999999E-2</v>
      </c>
      <c r="L27" s="103">
        <v>0.108</v>
      </c>
      <c r="M27" s="103">
        <v>7.9589999999999994E-2</v>
      </c>
      <c r="N27" s="103"/>
      <c r="O27" s="103"/>
      <c r="P27" s="103">
        <v>2.1680000000000001</v>
      </c>
      <c r="Q27" s="103">
        <v>0.54915999999999998</v>
      </c>
      <c r="R27" s="103"/>
      <c r="S27" s="103"/>
      <c r="T27" s="103"/>
      <c r="U27" s="103"/>
      <c r="V27" s="103"/>
      <c r="W27" s="103"/>
    </row>
    <row r="28" spans="1:23" s="581" customFormat="1" ht="12.75">
      <c r="A28" s="573" t="s">
        <v>3251</v>
      </c>
      <c r="B28" s="573" t="s">
        <v>3236</v>
      </c>
      <c r="C28" s="573" t="s">
        <v>3272</v>
      </c>
      <c r="D28" s="103">
        <f t="shared" si="0"/>
        <v>54.254999999999995</v>
      </c>
      <c r="E28" s="103">
        <f t="shared" si="1"/>
        <v>15.307030000000001</v>
      </c>
      <c r="F28" s="103">
        <v>8.7690000000000001</v>
      </c>
      <c r="G28" s="103">
        <v>2.0681400000000001</v>
      </c>
      <c r="H28" s="103">
        <v>14.545999999999999</v>
      </c>
      <c r="I28" s="103">
        <v>5.1772900000000002</v>
      </c>
      <c r="J28" s="103">
        <v>15.645</v>
      </c>
      <c r="K28" s="103">
        <v>3.8020100000000001</v>
      </c>
      <c r="L28" s="103">
        <v>15.295</v>
      </c>
      <c r="M28" s="103">
        <v>4.2595900000000002</v>
      </c>
      <c r="N28" s="103"/>
      <c r="O28" s="103"/>
      <c r="P28" s="103">
        <v>4.5979999999999999</v>
      </c>
      <c r="Q28" s="103">
        <v>1.52999</v>
      </c>
      <c r="R28" s="103"/>
      <c r="S28" s="103"/>
      <c r="T28" s="103"/>
      <c r="U28" s="103"/>
      <c r="V28" s="103"/>
      <c r="W28" s="103"/>
    </row>
    <row r="29" spans="1:23" s="581" customFormat="1" ht="12.75">
      <c r="A29" s="573" t="s">
        <v>3252</v>
      </c>
      <c r="B29" s="573" t="s">
        <v>3237</v>
      </c>
      <c r="C29" s="573" t="s">
        <v>3273</v>
      </c>
      <c r="D29" s="103">
        <f t="shared" si="0"/>
        <v>11.016999999999999</v>
      </c>
      <c r="E29" s="103">
        <f t="shared" si="1"/>
        <v>7.9171000000000005</v>
      </c>
      <c r="F29" s="103">
        <v>3.028</v>
      </c>
      <c r="G29" s="103">
        <v>5.78437</v>
      </c>
      <c r="H29" s="103">
        <v>4.4029999999999996</v>
      </c>
      <c r="I29" s="103">
        <v>1.0119400000000001</v>
      </c>
      <c r="J29" s="103">
        <v>0.995</v>
      </c>
      <c r="K29" s="103">
        <v>0.14863999999999999</v>
      </c>
      <c r="L29" s="103">
        <v>2.5910000000000002</v>
      </c>
      <c r="M29" s="103">
        <v>0.97214999999999996</v>
      </c>
      <c r="N29" s="103"/>
      <c r="O29" s="103"/>
      <c r="P29" s="103">
        <v>0.54800000000000004</v>
      </c>
      <c r="Q29" s="103">
        <v>7.0480000000000001E-2</v>
      </c>
      <c r="R29" s="103"/>
      <c r="S29" s="103"/>
      <c r="T29" s="103"/>
      <c r="U29" s="103"/>
      <c r="V29" s="103"/>
      <c r="W29" s="103"/>
    </row>
    <row r="30" spans="1:23" s="581" customFormat="1" ht="12.75">
      <c r="A30" s="573" t="s">
        <v>3253</v>
      </c>
      <c r="B30" s="573" t="s">
        <v>44</v>
      </c>
      <c r="C30" s="573" t="s">
        <v>753</v>
      </c>
      <c r="D30" s="103">
        <f t="shared" si="0"/>
        <v>41.629000000000005</v>
      </c>
      <c r="E30" s="103">
        <f t="shared" si="1"/>
        <v>213.39179999999999</v>
      </c>
      <c r="F30" s="103">
        <v>7.2880000000000003</v>
      </c>
      <c r="G30" s="103">
        <v>30.130970000000001</v>
      </c>
      <c r="H30" s="103">
        <v>13.172000000000001</v>
      </c>
      <c r="I30" s="103">
        <v>89.784289999999999</v>
      </c>
      <c r="J30" s="103">
        <v>6.2270000000000003</v>
      </c>
      <c r="K30" s="103">
        <v>8.5433800000000009</v>
      </c>
      <c r="L30" s="103">
        <v>14.942</v>
      </c>
      <c r="M30" s="103">
        <v>84.933160000000001</v>
      </c>
      <c r="N30" s="103"/>
      <c r="O30" s="103"/>
      <c r="P30" s="103">
        <v>7.3109999999999999</v>
      </c>
      <c r="Q30" s="103">
        <v>51.724609999999998</v>
      </c>
      <c r="R30" s="103"/>
      <c r="S30" s="103"/>
      <c r="T30" s="103"/>
      <c r="U30" s="103"/>
      <c r="V30" s="103"/>
      <c r="W30" s="103"/>
    </row>
    <row r="31" spans="1:23" s="581" customFormat="1" ht="12.75">
      <c r="A31" s="573" t="s">
        <v>3254</v>
      </c>
      <c r="B31" s="573" t="s">
        <v>3238</v>
      </c>
      <c r="C31" s="573" t="s">
        <v>3274</v>
      </c>
      <c r="D31" s="103">
        <f t="shared" si="0"/>
        <v>2.0060000000000002</v>
      </c>
      <c r="E31" s="103">
        <f t="shared" si="1"/>
        <v>13.233930000000001</v>
      </c>
      <c r="F31" s="103">
        <v>4.0000000000000001E-3</v>
      </c>
      <c r="G31" s="103">
        <v>3.7510000000000002E-2</v>
      </c>
      <c r="H31" s="103">
        <v>4.3999999999999997E-2</v>
      </c>
      <c r="I31" s="103">
        <v>0.20180999999999999</v>
      </c>
      <c r="J31" s="103">
        <v>1.175</v>
      </c>
      <c r="K31" s="103">
        <v>10.0463</v>
      </c>
      <c r="L31" s="103">
        <v>0.78300000000000003</v>
      </c>
      <c r="M31" s="103">
        <v>2.9483100000000002</v>
      </c>
      <c r="N31" s="103"/>
      <c r="O31" s="103"/>
      <c r="P31" s="103">
        <v>1.34</v>
      </c>
      <c r="Q31" s="103">
        <v>4.0468299999999999</v>
      </c>
      <c r="R31" s="103"/>
      <c r="S31" s="103"/>
      <c r="T31" s="103"/>
      <c r="U31" s="103"/>
      <c r="V31" s="103"/>
      <c r="W31" s="103"/>
    </row>
    <row r="32" spans="1:23" s="581" customFormat="1" ht="12.75">
      <c r="A32" s="573" t="s">
        <v>3255</v>
      </c>
      <c r="B32" s="573" t="s">
        <v>3239</v>
      </c>
      <c r="C32" s="573" t="s">
        <v>1206</v>
      </c>
      <c r="D32" s="103">
        <f t="shared" si="0"/>
        <v>1040.7329999999999</v>
      </c>
      <c r="E32" s="103">
        <f t="shared" si="1"/>
        <v>1332.3621499999999</v>
      </c>
      <c r="F32" s="103">
        <v>206.11099999999999</v>
      </c>
      <c r="G32" s="103">
        <v>263.7962</v>
      </c>
      <c r="H32" s="103">
        <v>224.745</v>
      </c>
      <c r="I32" s="103">
        <v>288.92563999999999</v>
      </c>
      <c r="J32" s="103">
        <v>266.84500000000003</v>
      </c>
      <c r="K32" s="103">
        <v>319.91134</v>
      </c>
      <c r="L32" s="103">
        <v>343.03199999999998</v>
      </c>
      <c r="M32" s="103">
        <v>459.72897</v>
      </c>
      <c r="N32" s="103"/>
      <c r="O32" s="103"/>
      <c r="P32" s="103">
        <v>491.70400000000001</v>
      </c>
      <c r="Q32" s="103">
        <v>496.34541000000002</v>
      </c>
      <c r="R32" s="103"/>
      <c r="S32" s="103"/>
      <c r="T32" s="103"/>
      <c r="U32" s="103"/>
      <c r="V32" s="103"/>
      <c r="W32" s="103"/>
    </row>
    <row r="33" spans="1:23" s="581" customFormat="1" ht="13.5" thickBot="1">
      <c r="A33" s="1062" t="s">
        <v>606</v>
      </c>
      <c r="B33" s="1062" t="s">
        <v>605</v>
      </c>
      <c r="C33" s="1062" t="s">
        <v>607</v>
      </c>
      <c r="D33" s="867">
        <f t="shared" si="0"/>
        <v>174087.39600000004</v>
      </c>
      <c r="E33" s="867">
        <f>G33+I33+K33+M33</f>
        <v>29159.725221000001</v>
      </c>
      <c r="F33" s="867">
        <v>41402.786000000007</v>
      </c>
      <c r="G33" s="867">
        <v>7203.1483609999996</v>
      </c>
      <c r="H33" s="867">
        <v>43409.749000000011</v>
      </c>
      <c r="I33" s="867">
        <v>6857.9716899999976</v>
      </c>
      <c r="J33" s="867">
        <v>44722.099000000017</v>
      </c>
      <c r="K33" s="867">
        <v>6974.4596600000004</v>
      </c>
      <c r="L33" s="867">
        <v>44552.76200000001</v>
      </c>
      <c r="M33" s="867">
        <v>8124.1455100000003</v>
      </c>
      <c r="N33" s="867"/>
      <c r="O33" s="867"/>
      <c r="P33" s="867">
        <v>39549.848000000013</v>
      </c>
      <c r="Q33" s="867">
        <v>7391.3746399999991</v>
      </c>
      <c r="R33" s="867"/>
      <c r="S33" s="867"/>
      <c r="T33" s="867"/>
      <c r="U33" s="867"/>
      <c r="V33" s="867"/>
      <c r="W33" s="867"/>
    </row>
    <row r="34" spans="1:23" s="91" customFormat="1" ht="5.0999999999999996" customHeight="1"/>
    <row r="35" spans="1:23" s="20" customFormat="1" ht="12.75">
      <c r="A35" s="20" t="s">
        <v>3219</v>
      </c>
      <c r="B35" s="20" t="s">
        <v>3218</v>
      </c>
      <c r="C35" s="20" t="s">
        <v>3220</v>
      </c>
    </row>
    <row r="36" spans="1:23" s="20" customFormat="1" ht="12.75" hidden="1">
      <c r="A36" s="20" t="s">
        <v>5531</v>
      </c>
      <c r="B36" s="20" t="s">
        <v>5268</v>
      </c>
      <c r="C36" s="20" t="s">
        <v>5269</v>
      </c>
    </row>
    <row r="37" spans="1:23" s="20" customFormat="1" ht="12.75" hidden="1">
      <c r="A37" s="20" t="s">
        <v>5530</v>
      </c>
      <c r="B37" s="20" t="s">
        <v>5529</v>
      </c>
      <c r="C37" s="20" t="s">
        <v>5534</v>
      </c>
    </row>
    <row r="38" spans="1:23" s="20" customFormat="1" ht="12.75" hidden="1">
      <c r="A38" s="20" t="s">
        <v>5532</v>
      </c>
      <c r="B38" s="20" t="s">
        <v>5323</v>
      </c>
      <c r="C38" s="20" t="s">
        <v>5322</v>
      </c>
    </row>
    <row r="39" spans="1:23" hidden="1">
      <c r="A39" s="20" t="s">
        <v>5533</v>
      </c>
      <c r="B39" s="20" t="s">
        <v>5508</v>
      </c>
      <c r="C39" s="20" t="s">
        <v>5509</v>
      </c>
    </row>
    <row r="40" spans="1:23">
      <c r="A40" s="20" t="s">
        <v>5711</v>
      </c>
      <c r="B40" s="20" t="s">
        <v>5712</v>
      </c>
      <c r="C40" s="20" t="s">
        <v>5713</v>
      </c>
    </row>
  </sheetData>
  <mergeCells count="15">
    <mergeCell ref="N5:O6"/>
    <mergeCell ref="P5:W5"/>
    <mergeCell ref="P6:Q6"/>
    <mergeCell ref="R6:S6"/>
    <mergeCell ref="T6:U6"/>
    <mergeCell ref="V6:W6"/>
    <mergeCell ref="A5:A9"/>
    <mergeCell ref="B5:B9"/>
    <mergeCell ref="C5:C9"/>
    <mergeCell ref="L6:M6"/>
    <mergeCell ref="F6:G6"/>
    <mergeCell ref="H6:I6"/>
    <mergeCell ref="J6:K6"/>
    <mergeCell ref="D5:E6"/>
    <mergeCell ref="F5:M5"/>
  </mergeCells>
  <hyperlinks>
    <hyperlink ref="B1" location="Содержание!A1" display="вернуться на заглавную стр. (содержание)"/>
    <hyperlink ref="A1" location="Содержание!A1" display="вернуться на заглавную стр. (содержание)"/>
    <hyperlink ref="C1" location="Содержание!A1" display="вернуться на заглавную стр. (содержание)"/>
  </hyperlinks>
  <pageMargins left="0.7" right="0.7" top="0.75" bottom="0.75" header="0.3" footer="0.3"/>
  <pageSetup paperSize="9"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zoomScale="80" zoomScaleNormal="80" workbookViewId="0">
      <pane xSplit="3" ySplit="9" topLeftCell="D10"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23" width="12.5703125" style="24" customWidth="1"/>
    <col min="24" max="16384" width="9.140625" style="24"/>
  </cols>
  <sheetData>
    <row r="1" spans="1:23">
      <c r="A1" s="234" t="s">
        <v>595</v>
      </c>
      <c r="B1" s="234" t="s">
        <v>211</v>
      </c>
      <c r="C1" s="234" t="s">
        <v>596</v>
      </c>
    </row>
    <row r="2" spans="1:23" ht="5.0999999999999996" customHeight="1"/>
    <row r="3" spans="1:23" s="142" customFormat="1" ht="18.75" customHeight="1">
      <c r="A3" s="551" t="s">
        <v>4792</v>
      </c>
      <c r="B3" s="551" t="s">
        <v>4791</v>
      </c>
      <c r="C3" s="551" t="s">
        <v>4793</v>
      </c>
    </row>
    <row r="4" spans="1:23" s="142" customFormat="1" ht="5.0999999999999996" customHeight="1" thickBot="1">
      <c r="B4" s="1242"/>
      <c r="C4" s="1243"/>
      <c r="D4" s="326"/>
      <c r="E4" s="326"/>
      <c r="F4" s="326"/>
      <c r="G4" s="326"/>
      <c r="H4" s="326"/>
      <c r="I4" s="326"/>
      <c r="J4" s="326"/>
      <c r="K4" s="326"/>
      <c r="L4" s="326"/>
      <c r="M4" s="326"/>
      <c r="N4" s="326"/>
      <c r="O4" s="326"/>
      <c r="P4" s="326"/>
      <c r="Q4" s="326"/>
      <c r="R4" s="326"/>
      <c r="S4" s="326"/>
      <c r="T4" s="326"/>
      <c r="U4" s="326"/>
      <c r="V4" s="326"/>
      <c r="W4" s="326"/>
    </row>
    <row r="5" spans="1:23" s="157" customFormat="1" ht="17.100000000000001" customHeight="1">
      <c r="A5" s="1556"/>
      <c r="B5" s="1559"/>
      <c r="C5" s="1559"/>
      <c r="D5" s="1560" t="s">
        <v>3862</v>
      </c>
      <c r="E5" s="1538"/>
      <c r="F5" s="1538" t="s">
        <v>3862</v>
      </c>
      <c r="G5" s="1546"/>
      <c r="H5" s="1546"/>
      <c r="I5" s="1546"/>
      <c r="J5" s="1546"/>
      <c r="K5" s="1546"/>
      <c r="L5" s="1546"/>
      <c r="M5" s="1546"/>
      <c r="N5" s="1560" t="s">
        <v>5516</v>
      </c>
      <c r="O5" s="1538"/>
      <c r="P5" s="1538" t="s">
        <v>5516</v>
      </c>
      <c r="Q5" s="1546"/>
      <c r="R5" s="1546"/>
      <c r="S5" s="1546"/>
      <c r="T5" s="1546"/>
      <c r="U5" s="1546"/>
      <c r="V5" s="1546"/>
      <c r="W5" s="1546"/>
    </row>
    <row r="6" spans="1:23" s="157" customFormat="1" ht="17.100000000000001" customHeight="1">
      <c r="A6" s="1557"/>
      <c r="B6" s="1550"/>
      <c r="C6" s="1550"/>
      <c r="D6" s="1561"/>
      <c r="E6" s="1539"/>
      <c r="F6" s="1532" t="s">
        <v>773</v>
      </c>
      <c r="G6" s="1533"/>
      <c r="H6" s="1532" t="s">
        <v>774</v>
      </c>
      <c r="I6" s="1533"/>
      <c r="J6" s="1532" t="s">
        <v>775</v>
      </c>
      <c r="K6" s="1533"/>
      <c r="L6" s="1532" t="s">
        <v>776</v>
      </c>
      <c r="M6" s="1533"/>
      <c r="N6" s="1561"/>
      <c r="O6" s="1539"/>
      <c r="P6" s="1532" t="s">
        <v>773</v>
      </c>
      <c r="Q6" s="1533"/>
      <c r="R6" s="1532" t="s">
        <v>774</v>
      </c>
      <c r="S6" s="1533"/>
      <c r="T6" s="1532" t="s">
        <v>775</v>
      </c>
      <c r="U6" s="1533"/>
      <c r="V6" s="1532" t="s">
        <v>776</v>
      </c>
      <c r="W6" s="1533"/>
    </row>
    <row r="7" spans="1:23" s="157" customFormat="1" ht="25.5">
      <c r="A7" s="1557"/>
      <c r="B7" s="1550"/>
      <c r="C7" s="1550"/>
      <c r="D7" s="1247" t="s">
        <v>584</v>
      </c>
      <c r="E7" s="1064" t="s">
        <v>587</v>
      </c>
      <c r="F7" s="1064" t="s">
        <v>584</v>
      </c>
      <c r="G7" s="1064" t="s">
        <v>587</v>
      </c>
      <c r="H7" s="1064" t="s">
        <v>584</v>
      </c>
      <c r="I7" s="1064" t="s">
        <v>587</v>
      </c>
      <c r="J7" s="1064" t="s">
        <v>584</v>
      </c>
      <c r="K7" s="1064" t="s">
        <v>587</v>
      </c>
      <c r="L7" s="1064" t="s">
        <v>584</v>
      </c>
      <c r="M7" s="1064" t="s">
        <v>587</v>
      </c>
      <c r="N7" s="1247" t="s">
        <v>584</v>
      </c>
      <c r="O7" s="1064" t="s">
        <v>587</v>
      </c>
      <c r="P7" s="1064" t="s">
        <v>584</v>
      </c>
      <c r="Q7" s="1064" t="s">
        <v>587</v>
      </c>
      <c r="R7" s="1064" t="s">
        <v>584</v>
      </c>
      <c r="S7" s="1064" t="s">
        <v>587</v>
      </c>
      <c r="T7" s="1064" t="s">
        <v>584</v>
      </c>
      <c r="U7" s="1064" t="s">
        <v>587</v>
      </c>
      <c r="V7" s="1064" t="s">
        <v>584</v>
      </c>
      <c r="W7" s="1064" t="s">
        <v>587</v>
      </c>
    </row>
    <row r="8" spans="1:23" s="157" customFormat="1" ht="26.25" customHeight="1">
      <c r="A8" s="1557"/>
      <c r="B8" s="1550"/>
      <c r="C8" s="1550"/>
      <c r="D8" s="1248" t="s">
        <v>2953</v>
      </c>
      <c r="E8" s="1070" t="s">
        <v>586</v>
      </c>
      <c r="F8" s="1070" t="s">
        <v>2953</v>
      </c>
      <c r="G8" s="1070" t="s">
        <v>586</v>
      </c>
      <c r="H8" s="1070" t="s">
        <v>2953</v>
      </c>
      <c r="I8" s="1070" t="s">
        <v>586</v>
      </c>
      <c r="J8" s="1070" t="s">
        <v>2953</v>
      </c>
      <c r="K8" s="1070" t="s">
        <v>586</v>
      </c>
      <c r="L8" s="1070" t="s">
        <v>2953</v>
      </c>
      <c r="M8" s="1070" t="s">
        <v>586</v>
      </c>
      <c r="N8" s="1248" t="s">
        <v>2953</v>
      </c>
      <c r="O8" s="1070" t="s">
        <v>586</v>
      </c>
      <c r="P8" s="1070" t="s">
        <v>2953</v>
      </c>
      <c r="Q8" s="1070" t="s">
        <v>586</v>
      </c>
      <c r="R8" s="1070" t="s">
        <v>2953</v>
      </c>
      <c r="S8" s="1070" t="s">
        <v>586</v>
      </c>
      <c r="T8" s="1070" t="s">
        <v>2953</v>
      </c>
      <c r="U8" s="1070" t="s">
        <v>586</v>
      </c>
      <c r="V8" s="1070" t="s">
        <v>2953</v>
      </c>
      <c r="W8" s="1070" t="s">
        <v>586</v>
      </c>
    </row>
    <row r="9" spans="1:23" s="157" customFormat="1" ht="42" customHeight="1" thickBot="1">
      <c r="A9" s="1558"/>
      <c r="B9" s="1551"/>
      <c r="C9" s="1551"/>
      <c r="D9" s="1249" t="s">
        <v>585</v>
      </c>
      <c r="E9" s="1065" t="s">
        <v>588</v>
      </c>
      <c r="F9" s="1065" t="s">
        <v>585</v>
      </c>
      <c r="G9" s="1065" t="s">
        <v>588</v>
      </c>
      <c r="H9" s="1065" t="s">
        <v>585</v>
      </c>
      <c r="I9" s="1065" t="s">
        <v>588</v>
      </c>
      <c r="J9" s="1065" t="s">
        <v>585</v>
      </c>
      <c r="K9" s="1065" t="s">
        <v>588</v>
      </c>
      <c r="L9" s="1065" t="s">
        <v>585</v>
      </c>
      <c r="M9" s="1065" t="s">
        <v>588</v>
      </c>
      <c r="N9" s="1249" t="s">
        <v>585</v>
      </c>
      <c r="O9" s="1065" t="s">
        <v>588</v>
      </c>
      <c r="P9" s="1065" t="s">
        <v>585</v>
      </c>
      <c r="Q9" s="1065" t="s">
        <v>588</v>
      </c>
      <c r="R9" s="1065" t="s">
        <v>585</v>
      </c>
      <c r="S9" s="1065" t="s">
        <v>588</v>
      </c>
      <c r="T9" s="1065" t="s">
        <v>585</v>
      </c>
      <c r="U9" s="1065" t="s">
        <v>588</v>
      </c>
      <c r="V9" s="1065" t="s">
        <v>585</v>
      </c>
      <c r="W9" s="1065" t="s">
        <v>588</v>
      </c>
    </row>
    <row r="10" spans="1:23" s="1246" customFormat="1" ht="5.0999999999999996" customHeight="1">
      <c r="A10" s="1244"/>
      <c r="B10" s="1239"/>
      <c r="C10" s="1239"/>
      <c r="D10" s="1245"/>
      <c r="E10" s="1245"/>
      <c r="F10" s="1245"/>
      <c r="G10" s="1245"/>
      <c r="H10" s="1245"/>
      <c r="I10" s="1245"/>
      <c r="J10" s="1245"/>
      <c r="K10" s="1245"/>
      <c r="L10" s="1245"/>
      <c r="M10" s="1245"/>
      <c r="N10" s="1245"/>
      <c r="O10" s="1245"/>
      <c r="P10" s="1245"/>
      <c r="Q10" s="1245"/>
      <c r="R10" s="1245"/>
      <c r="S10" s="1245"/>
      <c r="T10" s="1245"/>
      <c r="U10" s="1245"/>
      <c r="V10" s="1245"/>
      <c r="W10" s="1245"/>
    </row>
    <row r="11" spans="1:23">
      <c r="A11" s="1283" t="s">
        <v>4777</v>
      </c>
      <c r="B11" s="1282" t="s">
        <v>4776</v>
      </c>
      <c r="C11" s="1282" t="s">
        <v>4778</v>
      </c>
      <c r="D11" s="1091">
        <f>F11+H11+J11+L11</f>
        <v>496.83599999999996</v>
      </c>
      <c r="E11" s="1313">
        <f>G11+I11+K11+M11</f>
        <v>2544.4468895599998</v>
      </c>
      <c r="F11" s="1313">
        <v>107.53700000000001</v>
      </c>
      <c r="G11" s="1313">
        <v>607.26798128999997</v>
      </c>
      <c r="H11" s="1313">
        <v>98.497</v>
      </c>
      <c r="I11" s="1313">
        <v>697.28634285999999</v>
      </c>
      <c r="J11" s="1313">
        <v>161.71299999999999</v>
      </c>
      <c r="K11" s="1313">
        <v>847.83879094999998</v>
      </c>
      <c r="L11" s="1313">
        <v>129.089</v>
      </c>
      <c r="M11" s="1313">
        <v>392.05377446</v>
      </c>
      <c r="N11" s="1313"/>
      <c r="O11" s="1313"/>
      <c r="P11" s="1313">
        <v>128.816</v>
      </c>
      <c r="Q11" s="1313">
        <v>791.34734365999998</v>
      </c>
      <c r="R11" s="1313"/>
      <c r="S11" s="1313"/>
      <c r="T11" s="1313"/>
      <c r="U11" s="1313"/>
      <c r="V11" s="1313"/>
      <c r="W11" s="1313"/>
    </row>
    <row r="12" spans="1:23" ht="33.75" customHeight="1">
      <c r="A12" s="1237" t="s">
        <v>4780</v>
      </c>
      <c r="B12" s="601" t="s">
        <v>4779</v>
      </c>
      <c r="C12" s="601" t="s">
        <v>4781</v>
      </c>
      <c r="D12" s="1091">
        <f t="shared" ref="D12:D14" si="0">F12+H12+J12+L12</f>
        <v>2054.3239999999996</v>
      </c>
      <c r="E12" s="1313">
        <f t="shared" ref="E12:E14" si="1">G12+I12+K12+M12</f>
        <v>9117.2774647799997</v>
      </c>
      <c r="F12" s="1313">
        <v>461.67899999999997</v>
      </c>
      <c r="G12" s="1313">
        <v>1798.3944262699999</v>
      </c>
      <c r="H12" s="1313">
        <v>506.42099999999999</v>
      </c>
      <c r="I12" s="1313">
        <v>2239.8595082400002</v>
      </c>
      <c r="J12" s="1313">
        <v>520.57100000000003</v>
      </c>
      <c r="K12" s="1313">
        <v>2502.9422151499998</v>
      </c>
      <c r="L12" s="1313">
        <v>565.65300000000002</v>
      </c>
      <c r="M12" s="1313">
        <v>2576.08131512</v>
      </c>
      <c r="N12" s="1313"/>
      <c r="O12" s="1313"/>
      <c r="P12" s="1313">
        <v>733.44399999999996</v>
      </c>
      <c r="Q12" s="1313">
        <v>2512.5549164499998</v>
      </c>
      <c r="R12" s="1313"/>
      <c r="S12" s="1313"/>
      <c r="T12" s="1313"/>
      <c r="U12" s="1313"/>
      <c r="V12" s="1313"/>
      <c r="W12" s="1313"/>
    </row>
    <row r="13" spans="1:23" ht="26.25">
      <c r="A13" s="1237" t="s">
        <v>4783</v>
      </c>
      <c r="B13" s="601" t="s">
        <v>4782</v>
      </c>
      <c r="C13" s="601" t="s">
        <v>4784</v>
      </c>
      <c r="D13" s="1091">
        <f t="shared" si="0"/>
        <v>18824.576999999997</v>
      </c>
      <c r="E13" s="1313">
        <f t="shared" si="1"/>
        <v>4342.7770744099998</v>
      </c>
      <c r="F13" s="1313">
        <v>4880.0360000000001</v>
      </c>
      <c r="G13" s="1313">
        <v>1009.72605755</v>
      </c>
      <c r="H13" s="1313">
        <v>4054.9279999999999</v>
      </c>
      <c r="I13" s="1313">
        <v>970.81890673999999</v>
      </c>
      <c r="J13" s="1313">
        <v>4920.1409999999996</v>
      </c>
      <c r="K13" s="1313">
        <v>1067.37045167</v>
      </c>
      <c r="L13" s="1313">
        <v>4969.4719999999998</v>
      </c>
      <c r="M13" s="1313">
        <v>1294.86165845</v>
      </c>
      <c r="N13" s="1313"/>
      <c r="O13" s="1313"/>
      <c r="P13" s="1313">
        <v>3748.2640000000001</v>
      </c>
      <c r="Q13" s="1313">
        <v>1183.5601186900001</v>
      </c>
      <c r="R13" s="1313"/>
      <c r="S13" s="1313"/>
      <c r="T13" s="1313"/>
      <c r="U13" s="1313"/>
      <c r="V13" s="1313"/>
      <c r="W13" s="1313"/>
    </row>
    <row r="14" spans="1:23" ht="15.75" thickBot="1">
      <c r="A14" s="1259" t="s">
        <v>4786</v>
      </c>
      <c r="B14" s="1260" t="s">
        <v>4785</v>
      </c>
      <c r="C14" s="1260" t="s">
        <v>4787</v>
      </c>
      <c r="D14" s="1314">
        <f t="shared" si="0"/>
        <v>9656.5850000000009</v>
      </c>
      <c r="E14" s="1315">
        <f t="shared" si="1"/>
        <v>13520.715157729999</v>
      </c>
      <c r="F14" s="1315">
        <v>2554.7919999999999</v>
      </c>
      <c r="G14" s="1315">
        <v>2815.8172500800001</v>
      </c>
      <c r="H14" s="1315">
        <v>2263.1840000000002</v>
      </c>
      <c r="I14" s="1315">
        <v>3227.9847824499998</v>
      </c>
      <c r="J14" s="1315">
        <v>2284.8440000000001</v>
      </c>
      <c r="K14" s="1315">
        <v>3590.7628982299998</v>
      </c>
      <c r="L14" s="1315">
        <v>2553.7649999999999</v>
      </c>
      <c r="M14" s="1315">
        <v>3886.1502269699999</v>
      </c>
      <c r="N14" s="1315"/>
      <c r="O14" s="1315"/>
      <c r="P14" s="1315">
        <v>2538.61</v>
      </c>
      <c r="Q14" s="1315">
        <v>3698.15845726</v>
      </c>
      <c r="R14" s="1315"/>
      <c r="S14" s="1315"/>
      <c r="T14" s="1315"/>
      <c r="U14" s="1315"/>
      <c r="V14" s="1315"/>
      <c r="W14" s="1315"/>
    </row>
    <row r="15" spans="1:23" ht="5.0999999999999996" customHeight="1"/>
    <row r="16" spans="1:23" s="20" customFormat="1" ht="12.75">
      <c r="A16" s="95" t="s">
        <v>4789</v>
      </c>
      <c r="B16" s="95" t="s">
        <v>4788</v>
      </c>
      <c r="C16" s="95" t="s">
        <v>4790</v>
      </c>
    </row>
  </sheetData>
  <mergeCells count="15">
    <mergeCell ref="N5:O6"/>
    <mergeCell ref="P5:W5"/>
    <mergeCell ref="P6:Q6"/>
    <mergeCell ref="R6:S6"/>
    <mergeCell ref="T6:U6"/>
    <mergeCell ref="V6:W6"/>
    <mergeCell ref="A5:A9"/>
    <mergeCell ref="B5:B9"/>
    <mergeCell ref="C5:C9"/>
    <mergeCell ref="D5:E6"/>
    <mergeCell ref="F5:M5"/>
    <mergeCell ref="F6:G6"/>
    <mergeCell ref="H6:I6"/>
    <mergeCell ref="J6:K6"/>
    <mergeCell ref="L6:M6"/>
  </mergeCells>
  <hyperlinks>
    <hyperlink ref="B1" location="Содержание!A1" display="вернуться на заглавную стр. (содержание)"/>
    <hyperlink ref="A1" location="Содержание!A1" display="вернуться на заглавную стр. (содержание)"/>
    <hyperlink ref="C1" location="Содержание!A1" display="вернуться на заглавную стр. (содержание)"/>
  </hyperlinks>
  <pageMargins left="0.7" right="0.7" top="0.75" bottom="0.75" header="0.3" footer="0.3"/>
  <pageSetup paperSize="9"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zoomScale="80" zoomScaleNormal="80" workbookViewId="0">
      <pane xSplit="3" ySplit="8" topLeftCell="D9"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3" width="11.28515625" style="24" customWidth="1"/>
    <col min="14" max="16384" width="9.140625" style="24"/>
  </cols>
  <sheetData>
    <row r="1" spans="1:13" ht="15" customHeight="1">
      <c r="A1" s="234" t="s">
        <v>595</v>
      </c>
      <c r="B1" s="49" t="s">
        <v>211</v>
      </c>
      <c r="C1" s="234" t="s">
        <v>596</v>
      </c>
    </row>
    <row r="2" spans="1:13" ht="5.0999999999999996" customHeight="1">
      <c r="A2" s="49"/>
      <c r="B2" s="49"/>
      <c r="C2" s="49"/>
    </row>
    <row r="3" spans="1:13" s="22" customFormat="1" ht="18.75" customHeight="1">
      <c r="A3" s="25" t="s">
        <v>2697</v>
      </c>
      <c r="B3" s="25" t="s">
        <v>2696</v>
      </c>
      <c r="C3" s="25" t="s">
        <v>2698</v>
      </c>
    </row>
    <row r="4" spans="1:13" s="28" customFormat="1" ht="18.75" customHeight="1">
      <c r="A4" s="26" t="s">
        <v>2695</v>
      </c>
      <c r="B4" s="26" t="s">
        <v>2694</v>
      </c>
      <c r="C4" s="26" t="s">
        <v>2693</v>
      </c>
      <c r="D4" s="27"/>
      <c r="E4" s="27"/>
      <c r="F4" s="27"/>
      <c r="G4" s="27"/>
      <c r="H4" s="27"/>
      <c r="I4" s="27"/>
      <c r="J4" s="27"/>
      <c r="K4" s="27"/>
      <c r="L4" s="27"/>
      <c r="M4" s="27"/>
    </row>
    <row r="5" spans="1:13" s="262" customFormat="1" ht="5.0999999999999996" customHeight="1">
      <c r="A5" s="263"/>
      <c r="B5" s="263"/>
      <c r="C5" s="263"/>
    </row>
    <row r="6" spans="1:13" s="262" customFormat="1" ht="12.75" customHeight="1" thickBot="1">
      <c r="A6" s="264" t="s">
        <v>1164</v>
      </c>
      <c r="B6" s="264" t="s">
        <v>2692</v>
      </c>
      <c r="C6" s="264" t="s">
        <v>1163</v>
      </c>
      <c r="D6" s="265"/>
      <c r="E6" s="265"/>
      <c r="F6" s="265"/>
      <c r="G6" s="265"/>
      <c r="H6" s="265"/>
      <c r="I6" s="265"/>
      <c r="J6" s="265"/>
      <c r="K6" s="265"/>
      <c r="L6" s="265"/>
      <c r="M6" s="265"/>
    </row>
    <row r="7" spans="1:13" s="157" customFormat="1" ht="17.100000000000001" customHeight="1">
      <c r="A7" s="1547"/>
      <c r="B7" s="1547"/>
      <c r="C7" s="1547"/>
      <c r="D7" s="1562" t="s">
        <v>5456</v>
      </c>
      <c r="E7" s="1564">
        <v>2018</v>
      </c>
      <c r="F7" s="1565"/>
      <c r="G7" s="1565"/>
      <c r="H7" s="1565"/>
      <c r="I7" s="1562">
        <v>2019</v>
      </c>
      <c r="J7" s="1564">
        <v>2019</v>
      </c>
      <c r="K7" s="1565"/>
      <c r="L7" s="1565"/>
      <c r="M7" s="1565"/>
    </row>
    <row r="8" spans="1:13" s="157" customFormat="1" ht="17.100000000000001" customHeight="1" thickBot="1">
      <c r="A8" s="1549"/>
      <c r="B8" s="1549"/>
      <c r="C8" s="1549"/>
      <c r="D8" s="1563"/>
      <c r="E8" s="259" t="s">
        <v>773</v>
      </c>
      <c r="F8" s="260" t="s">
        <v>774</v>
      </c>
      <c r="G8" s="260" t="s">
        <v>775</v>
      </c>
      <c r="H8" s="260" t="s">
        <v>776</v>
      </c>
      <c r="I8" s="1563"/>
      <c r="J8" s="259" t="s">
        <v>5057</v>
      </c>
      <c r="K8" s="260" t="s">
        <v>774</v>
      </c>
      <c r="L8" s="260" t="s">
        <v>775</v>
      </c>
      <c r="M8" s="260" t="s">
        <v>776</v>
      </c>
    </row>
    <row r="9" spans="1:13" s="269" customFormat="1" ht="5.0999999999999996" customHeight="1">
      <c r="A9" s="730"/>
      <c r="B9" s="730"/>
      <c r="C9" s="730"/>
      <c r="D9" s="268"/>
      <c r="E9" s="268"/>
      <c r="F9" s="268"/>
      <c r="G9" s="268"/>
      <c r="H9" s="268"/>
      <c r="I9" s="268"/>
      <c r="J9" s="268"/>
      <c r="K9" s="268"/>
      <c r="L9" s="268"/>
      <c r="M9" s="268"/>
    </row>
    <row r="10" spans="1:13" s="271" customFormat="1" ht="12.75">
      <c r="A10" s="731" t="s">
        <v>1768</v>
      </c>
      <c r="B10" s="731" t="s">
        <v>263</v>
      </c>
      <c r="C10" s="731" t="s">
        <v>1769</v>
      </c>
      <c r="D10" s="270">
        <v>-739.88659650800309</v>
      </c>
      <c r="E10" s="955">
        <v>-474.1203350478267</v>
      </c>
      <c r="F10" s="955">
        <v>-190.9247603608037</v>
      </c>
      <c r="G10" s="270">
        <v>-100.46124390477371</v>
      </c>
      <c r="H10" s="270">
        <v>25.619742805401074</v>
      </c>
      <c r="I10" s="270"/>
      <c r="J10" s="955">
        <v>-117.62248385157983</v>
      </c>
      <c r="K10" s="955"/>
      <c r="L10" s="270"/>
      <c r="M10" s="270"/>
    </row>
    <row r="11" spans="1:13" s="271" customFormat="1" ht="5.0999999999999996" customHeight="1">
      <c r="A11" s="732"/>
      <c r="B11" s="732"/>
      <c r="C11" s="732"/>
      <c r="D11" s="272"/>
      <c r="E11" s="956"/>
      <c r="F11" s="956"/>
      <c r="G11" s="272"/>
      <c r="H11" s="272"/>
      <c r="I11" s="272"/>
      <c r="J11" s="956"/>
      <c r="K11" s="956"/>
      <c r="L11" s="272"/>
      <c r="M11" s="272"/>
    </row>
    <row r="12" spans="1:13" s="271" customFormat="1" ht="12.75">
      <c r="A12" s="733" t="s">
        <v>1770</v>
      </c>
      <c r="B12" s="733" t="s">
        <v>264</v>
      </c>
      <c r="C12" s="733" t="s">
        <v>1771</v>
      </c>
      <c r="D12" s="272">
        <v>-2952.7147747533741</v>
      </c>
      <c r="E12" s="956">
        <v>-835.86843637169909</v>
      </c>
      <c r="F12" s="956">
        <v>-772.16817483481873</v>
      </c>
      <c r="G12" s="272">
        <v>-740.17344190237009</v>
      </c>
      <c r="H12" s="272">
        <v>-604.50472164448581</v>
      </c>
      <c r="I12" s="272"/>
      <c r="J12" s="956">
        <v>-609.4622063074188</v>
      </c>
      <c r="K12" s="956"/>
      <c r="L12" s="272"/>
      <c r="M12" s="272"/>
    </row>
    <row r="13" spans="1:13" s="262" customFormat="1" ht="12.75">
      <c r="A13" s="734" t="s">
        <v>1772</v>
      </c>
      <c r="B13" s="734" t="s">
        <v>265</v>
      </c>
      <c r="C13" s="734" t="s">
        <v>1773</v>
      </c>
      <c r="D13" s="272">
        <v>-2779.1848947533736</v>
      </c>
      <c r="E13" s="956">
        <v>-738.17331337169901</v>
      </c>
      <c r="F13" s="956">
        <v>-713.28317383481874</v>
      </c>
      <c r="G13" s="272">
        <v>-762.04161790237015</v>
      </c>
      <c r="H13" s="272">
        <v>-565.68678964448577</v>
      </c>
      <c r="I13" s="272"/>
      <c r="J13" s="956">
        <v>-603.62322330741881</v>
      </c>
      <c r="K13" s="956"/>
      <c r="L13" s="272"/>
      <c r="M13" s="272"/>
    </row>
    <row r="14" spans="1:13" s="262" customFormat="1" ht="12.75">
      <c r="A14" s="735" t="s">
        <v>266</v>
      </c>
      <c r="B14" s="735" t="s">
        <v>266</v>
      </c>
      <c r="C14" s="735" t="s">
        <v>1774</v>
      </c>
      <c r="D14" s="272">
        <v>1815.2251516336025</v>
      </c>
      <c r="E14" s="956">
        <v>390.63188498911484</v>
      </c>
      <c r="F14" s="956">
        <v>473.24010257186922</v>
      </c>
      <c r="G14" s="272">
        <v>358.74438006469597</v>
      </c>
      <c r="H14" s="272">
        <v>592.6087840079224</v>
      </c>
      <c r="I14" s="272"/>
      <c r="J14" s="956">
        <v>447.57559645539146</v>
      </c>
      <c r="K14" s="956"/>
      <c r="L14" s="272"/>
      <c r="M14" s="272"/>
    </row>
    <row r="15" spans="1:13" s="262" customFormat="1" ht="12.75">
      <c r="A15" s="736" t="s">
        <v>1775</v>
      </c>
      <c r="B15" s="736" t="s">
        <v>267</v>
      </c>
      <c r="C15" s="736" t="s">
        <v>1776</v>
      </c>
      <c r="D15" s="272">
        <v>837.27001363360228</v>
      </c>
      <c r="E15" s="956">
        <v>202.48482998911484</v>
      </c>
      <c r="F15" s="956">
        <v>274.1467405718692</v>
      </c>
      <c r="G15" s="272">
        <v>163.15388606469594</v>
      </c>
      <c r="H15" s="272">
        <v>197.48455700792232</v>
      </c>
      <c r="I15" s="272"/>
      <c r="J15" s="956">
        <v>177.68519745539146</v>
      </c>
      <c r="K15" s="956"/>
      <c r="L15" s="272"/>
      <c r="M15" s="272"/>
    </row>
    <row r="16" spans="1:13" s="262" customFormat="1" ht="12.75">
      <c r="A16" s="736" t="s">
        <v>1777</v>
      </c>
      <c r="B16" s="736" t="s">
        <v>268</v>
      </c>
      <c r="C16" s="736" t="s">
        <v>1778</v>
      </c>
      <c r="D16" s="272">
        <v>977.95513800000015</v>
      </c>
      <c r="E16" s="956">
        <v>188.14705500000002</v>
      </c>
      <c r="F16" s="956">
        <v>199.09336199999998</v>
      </c>
      <c r="G16" s="272">
        <v>195.59049400000001</v>
      </c>
      <c r="H16" s="272">
        <v>395.12422700000013</v>
      </c>
      <c r="I16" s="272"/>
      <c r="J16" s="956">
        <v>269.890399</v>
      </c>
      <c r="K16" s="956"/>
      <c r="L16" s="272"/>
      <c r="M16" s="272"/>
    </row>
    <row r="17" spans="1:13" s="262" customFormat="1" ht="12.75">
      <c r="A17" s="735" t="s">
        <v>269</v>
      </c>
      <c r="B17" s="735" t="s">
        <v>269</v>
      </c>
      <c r="C17" s="735" t="s">
        <v>1779</v>
      </c>
      <c r="D17" s="272">
        <v>4594.4100463869763</v>
      </c>
      <c r="E17" s="956">
        <v>1128.8051983608138</v>
      </c>
      <c r="F17" s="956">
        <v>1186.523276406688</v>
      </c>
      <c r="G17" s="272">
        <v>1120.7859979670661</v>
      </c>
      <c r="H17" s="272">
        <v>1158.2955736524082</v>
      </c>
      <c r="I17" s="272"/>
      <c r="J17" s="956">
        <v>1051.1988197628102</v>
      </c>
      <c r="K17" s="956"/>
      <c r="L17" s="272"/>
      <c r="M17" s="272"/>
    </row>
    <row r="18" spans="1:13" s="262" customFormat="1" ht="12.75">
      <c r="A18" s="736" t="s">
        <v>1775</v>
      </c>
      <c r="B18" s="736" t="s">
        <v>267</v>
      </c>
      <c r="C18" s="736" t="s">
        <v>1776</v>
      </c>
      <c r="D18" s="272">
        <v>1867.8483511067088</v>
      </c>
      <c r="E18" s="956">
        <v>401.00671560422995</v>
      </c>
      <c r="F18" s="956">
        <v>480.99715859284697</v>
      </c>
      <c r="G18" s="272">
        <v>476.81598809139598</v>
      </c>
      <c r="H18" s="272">
        <v>509.02848881823604</v>
      </c>
      <c r="I18" s="272"/>
      <c r="J18" s="956">
        <v>448.44425200709304</v>
      </c>
      <c r="K18" s="956"/>
      <c r="L18" s="272"/>
      <c r="M18" s="272"/>
    </row>
    <row r="19" spans="1:13" s="262" customFormat="1" ht="12.75">
      <c r="A19" s="736" t="s">
        <v>1777</v>
      </c>
      <c r="B19" s="736" t="s">
        <v>268</v>
      </c>
      <c r="C19" s="736" t="s">
        <v>1778</v>
      </c>
      <c r="D19" s="272">
        <v>2726.5616952802675</v>
      </c>
      <c r="E19" s="956">
        <v>727.79848275658401</v>
      </c>
      <c r="F19" s="956">
        <v>705.52611781384098</v>
      </c>
      <c r="G19" s="272">
        <v>643.97000987567003</v>
      </c>
      <c r="H19" s="272">
        <v>649.26708483417201</v>
      </c>
      <c r="I19" s="272"/>
      <c r="J19" s="956">
        <v>602.75456775571706</v>
      </c>
      <c r="K19" s="956"/>
      <c r="L19" s="272"/>
      <c r="M19" s="272"/>
    </row>
    <row r="20" spans="1:13" s="262" customFormat="1" ht="5.0999999999999996" customHeight="1">
      <c r="A20" s="732"/>
      <c r="B20" s="732"/>
      <c r="C20" s="732"/>
      <c r="D20" s="272"/>
      <c r="E20" s="956"/>
      <c r="F20" s="956"/>
      <c r="G20" s="272"/>
      <c r="H20" s="272" t="s">
        <v>187</v>
      </c>
      <c r="I20" s="272"/>
      <c r="J20" s="956"/>
      <c r="K20" s="956"/>
      <c r="L20" s="272"/>
      <c r="M20" s="272"/>
    </row>
    <row r="21" spans="1:13" s="262" customFormat="1" ht="12.75">
      <c r="A21" s="734" t="s">
        <v>1780</v>
      </c>
      <c r="B21" s="734" t="s">
        <v>270</v>
      </c>
      <c r="C21" s="734" t="s">
        <v>1781</v>
      </c>
      <c r="D21" s="272">
        <v>-173.52988000000005</v>
      </c>
      <c r="E21" s="956">
        <v>-97.695123000000024</v>
      </c>
      <c r="F21" s="956">
        <v>-58.88500100000001</v>
      </c>
      <c r="G21" s="272">
        <v>21.868176000000012</v>
      </c>
      <c r="H21" s="272">
        <v>-38.817932000000006</v>
      </c>
      <c r="I21" s="272"/>
      <c r="J21" s="956">
        <v>-5.8389830000000131</v>
      </c>
      <c r="K21" s="956"/>
      <c r="L21" s="272"/>
      <c r="M21" s="272"/>
    </row>
    <row r="22" spans="1:13" s="262" customFormat="1" ht="12.75">
      <c r="A22" s="735" t="s">
        <v>1782</v>
      </c>
      <c r="B22" s="735" t="s">
        <v>271</v>
      </c>
      <c r="C22" s="735" t="s">
        <v>1783</v>
      </c>
      <c r="D22" s="272">
        <v>-287.19205700000003</v>
      </c>
      <c r="E22" s="956">
        <v>-77.076923000000008</v>
      </c>
      <c r="F22" s="956">
        <v>-97.470928000000015</v>
      </c>
      <c r="G22" s="272">
        <v>-52.127183999999986</v>
      </c>
      <c r="H22" s="272">
        <v>-60.517021999999997</v>
      </c>
      <c r="I22" s="272"/>
      <c r="J22" s="956">
        <v>-50.330565000000007</v>
      </c>
      <c r="K22" s="956"/>
      <c r="L22" s="272"/>
      <c r="M22" s="272"/>
    </row>
    <row r="23" spans="1:13" s="262" customFormat="1" ht="12.75">
      <c r="A23" s="735" t="s">
        <v>1784</v>
      </c>
      <c r="B23" s="735" t="s">
        <v>272</v>
      </c>
      <c r="C23" s="735" t="s">
        <v>1785</v>
      </c>
      <c r="D23" s="272">
        <v>112.68974399999999</v>
      </c>
      <c r="E23" s="956">
        <v>-12.494209000000012</v>
      </c>
      <c r="F23" s="956">
        <v>32.149393000000003</v>
      </c>
      <c r="G23" s="272">
        <v>65.305253000000008</v>
      </c>
      <c r="H23" s="272">
        <v>27.729306999999991</v>
      </c>
      <c r="I23" s="272"/>
      <c r="J23" s="956">
        <v>44.781505999999993</v>
      </c>
      <c r="K23" s="956"/>
      <c r="L23" s="272"/>
      <c r="M23" s="272"/>
    </row>
    <row r="24" spans="1:13" s="262" customFormat="1" ht="12.75">
      <c r="A24" s="735" t="s">
        <v>1786</v>
      </c>
      <c r="B24" s="735" t="s">
        <v>273</v>
      </c>
      <c r="C24" s="735" t="s">
        <v>1787</v>
      </c>
      <c r="D24" s="272">
        <v>20.972432999999995</v>
      </c>
      <c r="E24" s="956">
        <v>-3.1239909999999966</v>
      </c>
      <c r="F24" s="956">
        <v>11.436534000000002</v>
      </c>
      <c r="G24" s="272">
        <v>13.69010699999999</v>
      </c>
      <c r="H24" s="272">
        <v>-1.0302170000000004</v>
      </c>
      <c r="I24" s="272"/>
      <c r="J24" s="956">
        <v>4.7100760000000008</v>
      </c>
      <c r="K24" s="956"/>
      <c r="L24" s="272"/>
      <c r="M24" s="272"/>
    </row>
    <row r="25" spans="1:13" s="262" customFormat="1" ht="12.75">
      <c r="A25" s="735" t="s">
        <v>1788</v>
      </c>
      <c r="B25" s="735" t="s">
        <v>274</v>
      </c>
      <c r="C25" s="735" t="s">
        <v>1789</v>
      </c>
      <c r="D25" s="272">
        <v>-20</v>
      </c>
      <c r="E25" s="956">
        <v>-5</v>
      </c>
      <c r="F25" s="956">
        <v>-5</v>
      </c>
      <c r="G25" s="272">
        <v>-5</v>
      </c>
      <c r="H25" s="272">
        <v>-5</v>
      </c>
      <c r="I25" s="272"/>
      <c r="J25" s="956">
        <v>-5</v>
      </c>
      <c r="K25" s="956"/>
      <c r="L25" s="272"/>
      <c r="M25" s="272"/>
    </row>
    <row r="26" spans="1:13" s="262" customFormat="1" ht="5.0999999999999996" customHeight="1">
      <c r="A26" s="732"/>
      <c r="B26" s="732"/>
      <c r="C26" s="732"/>
      <c r="D26" s="272"/>
      <c r="E26" s="956"/>
      <c r="F26" s="956"/>
      <c r="G26" s="272"/>
      <c r="H26" s="272"/>
      <c r="I26" s="272"/>
      <c r="J26" s="956"/>
      <c r="K26" s="956"/>
      <c r="L26" s="272"/>
      <c r="M26" s="272"/>
    </row>
    <row r="27" spans="1:13" s="262" customFormat="1" ht="12.75">
      <c r="A27" s="733" t="s">
        <v>1790</v>
      </c>
      <c r="B27" s="733" t="s">
        <v>275</v>
      </c>
      <c r="C27" s="733" t="s">
        <v>1791</v>
      </c>
      <c r="D27" s="272">
        <v>-208.0872763476797</v>
      </c>
      <c r="E27" s="956">
        <v>-82.1412543342676</v>
      </c>
      <c r="F27" s="956">
        <v>-72.637879001495236</v>
      </c>
      <c r="G27" s="272">
        <v>-18.316565366483676</v>
      </c>
      <c r="H27" s="272">
        <v>-34.991577645433217</v>
      </c>
      <c r="I27" s="272"/>
      <c r="J27" s="956">
        <v>-8.2206272605209172</v>
      </c>
      <c r="K27" s="956"/>
      <c r="L27" s="272"/>
      <c r="M27" s="272"/>
    </row>
    <row r="28" spans="1:13" s="262" customFormat="1" ht="12.75">
      <c r="A28" s="734" t="s">
        <v>1792</v>
      </c>
      <c r="B28" s="734" t="s">
        <v>276</v>
      </c>
      <c r="C28" s="734" t="s">
        <v>1793</v>
      </c>
      <c r="D28" s="272">
        <v>-150.7979</v>
      </c>
      <c r="E28" s="956">
        <v>-67.265699999999995</v>
      </c>
      <c r="F28" s="956">
        <v>-57.662100000000009</v>
      </c>
      <c r="G28" s="272">
        <v>-1.2096000000000151</v>
      </c>
      <c r="H28" s="272">
        <v>-24.660499999999988</v>
      </c>
      <c r="I28" s="272"/>
      <c r="J28" s="956">
        <v>8.2329999999999988</v>
      </c>
      <c r="K28" s="956"/>
      <c r="L28" s="272"/>
      <c r="M28" s="272"/>
    </row>
    <row r="29" spans="1:13" s="262" customFormat="1" ht="25.5">
      <c r="A29" s="918" t="s">
        <v>1795</v>
      </c>
      <c r="B29" s="734" t="s">
        <v>1794</v>
      </c>
      <c r="C29" s="734" t="s">
        <v>1796</v>
      </c>
      <c r="D29" s="272">
        <v>0</v>
      </c>
      <c r="E29" s="956">
        <v>0</v>
      </c>
      <c r="F29" s="956">
        <v>0</v>
      </c>
      <c r="G29" s="272">
        <v>0</v>
      </c>
      <c r="H29" s="272">
        <v>0</v>
      </c>
      <c r="I29" s="272"/>
      <c r="J29" s="956">
        <v>0</v>
      </c>
      <c r="K29" s="956"/>
      <c r="L29" s="272"/>
      <c r="M29" s="272"/>
    </row>
    <row r="30" spans="1:13" s="262" customFormat="1" ht="25.5" customHeight="1">
      <c r="A30" s="918" t="s">
        <v>1798</v>
      </c>
      <c r="B30" s="734" t="s">
        <v>1797</v>
      </c>
      <c r="C30" s="734" t="s">
        <v>1799</v>
      </c>
      <c r="D30" s="272">
        <v>-43.279061921443912</v>
      </c>
      <c r="E30" s="956">
        <v>-11.865475727708656</v>
      </c>
      <c r="F30" s="956">
        <v>-11.105700394936282</v>
      </c>
      <c r="G30" s="272">
        <v>-13.513886759924707</v>
      </c>
      <c r="H30" s="272">
        <v>-6.7939990388742704</v>
      </c>
      <c r="I30" s="272"/>
      <c r="J30" s="956">
        <v>-13.294589809491143</v>
      </c>
      <c r="K30" s="956"/>
      <c r="L30" s="272"/>
      <c r="M30" s="272"/>
    </row>
    <row r="31" spans="1:13" s="262" customFormat="1" ht="12.75">
      <c r="A31" s="735" t="s">
        <v>1800</v>
      </c>
      <c r="B31" s="735" t="s">
        <v>277</v>
      </c>
      <c r="C31" s="735" t="s">
        <v>1801</v>
      </c>
      <c r="D31" s="272">
        <v>-74.864033335257403</v>
      </c>
      <c r="E31" s="956">
        <v>-18.668447386773458</v>
      </c>
      <c r="F31" s="956">
        <v>-19.044758198964601</v>
      </c>
      <c r="G31" s="272">
        <v>-20.254158201583813</v>
      </c>
      <c r="H31" s="272">
        <v>-16.896669547935538</v>
      </c>
      <c r="I31" s="272"/>
      <c r="J31" s="956">
        <v>-19.814592384493981</v>
      </c>
      <c r="K31" s="956"/>
      <c r="L31" s="272"/>
      <c r="M31" s="272"/>
    </row>
    <row r="32" spans="1:13" s="262" customFormat="1" ht="25.5">
      <c r="A32" s="915" t="s">
        <v>2873</v>
      </c>
      <c r="B32" s="915" t="s">
        <v>278</v>
      </c>
      <c r="C32" s="915" t="s">
        <v>1802</v>
      </c>
      <c r="D32" s="272">
        <v>31.584971413813498</v>
      </c>
      <c r="E32" s="956">
        <v>6.8029716590648022</v>
      </c>
      <c r="F32" s="956">
        <v>7.9390578040283186</v>
      </c>
      <c r="G32" s="272">
        <v>6.7402714416591056</v>
      </c>
      <c r="H32" s="272">
        <v>10.102670509061268</v>
      </c>
      <c r="I32" s="272"/>
      <c r="J32" s="956">
        <v>6.520002575002839</v>
      </c>
      <c r="K32" s="956"/>
      <c r="L32" s="272"/>
      <c r="M32" s="272"/>
    </row>
    <row r="33" spans="1:13" s="262" customFormat="1" ht="12.75">
      <c r="A33" s="734" t="s">
        <v>1803</v>
      </c>
      <c r="B33" s="734" t="s">
        <v>279</v>
      </c>
      <c r="C33" s="734" t="s">
        <v>1804</v>
      </c>
      <c r="D33" s="272">
        <v>-14.010314426235821</v>
      </c>
      <c r="E33" s="956">
        <v>-3.0100786065589551</v>
      </c>
      <c r="F33" s="956">
        <v>-3.870078606558955</v>
      </c>
      <c r="G33" s="272">
        <v>-3.5930786065589553</v>
      </c>
      <c r="H33" s="272">
        <v>-3.5370786065589552</v>
      </c>
      <c r="I33" s="272"/>
      <c r="J33" s="956">
        <v>-3.1590374510297732</v>
      </c>
      <c r="K33" s="956"/>
      <c r="L33" s="272"/>
      <c r="M33" s="272"/>
    </row>
    <row r="34" spans="1:13" s="262" customFormat="1" ht="5.0999999999999996" customHeight="1">
      <c r="A34" s="732"/>
      <c r="B34" s="732"/>
      <c r="C34" s="732"/>
      <c r="D34" s="272"/>
      <c r="E34" s="956"/>
      <c r="F34" s="956"/>
      <c r="G34" s="272"/>
      <c r="H34" s="272"/>
      <c r="I34" s="272"/>
      <c r="J34" s="956"/>
      <c r="K34" s="956"/>
      <c r="L34" s="272"/>
      <c r="M34" s="272"/>
    </row>
    <row r="35" spans="1:13" s="262" customFormat="1" ht="12.75">
      <c r="A35" s="733" t="s">
        <v>1805</v>
      </c>
      <c r="B35" s="733" t="s">
        <v>280</v>
      </c>
      <c r="C35" s="733" t="s">
        <v>1806</v>
      </c>
      <c r="D35" s="272">
        <v>2420.9154545930505</v>
      </c>
      <c r="E35" s="956">
        <v>443.88935565814</v>
      </c>
      <c r="F35" s="956">
        <v>653.88129347551023</v>
      </c>
      <c r="G35" s="272">
        <v>658.02876336408008</v>
      </c>
      <c r="H35" s="272">
        <v>665.11604209532015</v>
      </c>
      <c r="I35" s="272"/>
      <c r="J35" s="956">
        <v>500.06034971635989</v>
      </c>
      <c r="K35" s="956"/>
      <c r="L35" s="272"/>
      <c r="M35" s="272"/>
    </row>
    <row r="36" spans="1:13" s="262" customFormat="1" ht="5.0999999999999996" customHeight="1">
      <c r="A36" s="732"/>
      <c r="B36" s="732"/>
      <c r="C36" s="732"/>
      <c r="D36" s="272"/>
      <c r="E36" s="956"/>
      <c r="F36" s="956"/>
      <c r="G36" s="272"/>
      <c r="H36" s="272" t="s">
        <v>187</v>
      </c>
      <c r="I36" s="272"/>
      <c r="J36" s="956"/>
      <c r="K36" s="956"/>
      <c r="L36" s="272"/>
      <c r="M36" s="272"/>
    </row>
    <row r="37" spans="1:13" s="262" customFormat="1" ht="25.5">
      <c r="A37" s="737" t="s">
        <v>1807</v>
      </c>
      <c r="B37" s="737" t="s">
        <v>281</v>
      </c>
      <c r="C37" s="737" t="s">
        <v>1808</v>
      </c>
      <c r="D37" s="270">
        <v>559.40882230028262</v>
      </c>
      <c r="E37" s="955">
        <v>42.37685396224191</v>
      </c>
      <c r="F37" s="955">
        <v>335.6446171776139</v>
      </c>
      <c r="G37" s="270">
        <v>24.247472631733132</v>
      </c>
      <c r="H37" s="270">
        <v>157.13987852869366</v>
      </c>
      <c r="I37" s="270"/>
      <c r="J37" s="955">
        <v>135.39708031176286</v>
      </c>
      <c r="K37" s="955"/>
      <c r="L37" s="270"/>
      <c r="M37" s="270"/>
    </row>
    <row r="38" spans="1:13" s="262" customFormat="1" ht="5.0999999999999996" customHeight="1">
      <c r="A38" s="732"/>
      <c r="B38" s="732"/>
      <c r="C38" s="732"/>
      <c r="D38" s="272"/>
      <c r="E38" s="956"/>
      <c r="F38" s="956"/>
      <c r="G38" s="272"/>
      <c r="H38" s="272"/>
      <c r="I38" s="272"/>
      <c r="J38" s="956"/>
      <c r="K38" s="956"/>
      <c r="L38" s="272"/>
      <c r="M38" s="272"/>
    </row>
    <row r="39" spans="1:13" s="262" customFormat="1" ht="12.75">
      <c r="A39" s="733" t="s">
        <v>1809</v>
      </c>
      <c r="B39" s="733" t="s">
        <v>282</v>
      </c>
      <c r="C39" s="733" t="s">
        <v>1810</v>
      </c>
      <c r="D39" s="272">
        <v>335.02923239229006</v>
      </c>
      <c r="E39" s="956">
        <v>262.33721043455404</v>
      </c>
      <c r="F39" s="956">
        <v>20.804488848192953</v>
      </c>
      <c r="G39" s="272">
        <v>24.628041268237439</v>
      </c>
      <c r="H39" s="272">
        <v>27.259491841305625</v>
      </c>
      <c r="I39" s="272"/>
      <c r="J39" s="956">
        <v>14.793639599653952</v>
      </c>
      <c r="K39" s="956"/>
      <c r="L39" s="272"/>
      <c r="M39" s="272"/>
    </row>
    <row r="40" spans="1:13" s="262" customFormat="1" ht="12.75">
      <c r="A40" s="734" t="s">
        <v>1811</v>
      </c>
      <c r="B40" s="734" t="s">
        <v>283</v>
      </c>
      <c r="C40" s="734" t="s">
        <v>1812</v>
      </c>
      <c r="D40" s="272">
        <v>335.02923239229006</v>
      </c>
      <c r="E40" s="956">
        <v>262.33721043455404</v>
      </c>
      <c r="F40" s="956">
        <v>20.804488848192953</v>
      </c>
      <c r="G40" s="272">
        <v>24.628041268237439</v>
      </c>
      <c r="H40" s="272">
        <v>27.259491841305625</v>
      </c>
      <c r="I40" s="272"/>
      <c r="J40" s="956">
        <v>14.793639599653952</v>
      </c>
      <c r="K40" s="956"/>
      <c r="L40" s="272"/>
      <c r="M40" s="272"/>
    </row>
    <row r="41" spans="1:13" s="262" customFormat="1" ht="5.0999999999999996" customHeight="1">
      <c r="A41" s="732"/>
      <c r="B41" s="732"/>
      <c r="C41" s="732"/>
      <c r="D41" s="272"/>
      <c r="E41" s="956"/>
      <c r="F41" s="956"/>
      <c r="G41" s="272"/>
      <c r="H41" s="272"/>
      <c r="I41" s="272"/>
      <c r="J41" s="956"/>
      <c r="K41" s="956"/>
      <c r="L41" s="272"/>
      <c r="M41" s="272"/>
    </row>
    <row r="42" spans="1:13" s="262" customFormat="1" ht="12.75">
      <c r="A42" s="733" t="s">
        <v>1813</v>
      </c>
      <c r="B42" s="733" t="s">
        <v>284</v>
      </c>
      <c r="C42" s="733" t="s">
        <v>1814</v>
      </c>
      <c r="D42" s="272">
        <v>224.37958990799257</v>
      </c>
      <c r="E42" s="956">
        <v>-219.96035647231213</v>
      </c>
      <c r="F42" s="956">
        <v>314.84012832942096</v>
      </c>
      <c r="G42" s="272">
        <v>-0.3805686365043055</v>
      </c>
      <c r="H42" s="272">
        <v>129.88038668738804</v>
      </c>
      <c r="I42" s="272"/>
      <c r="J42" s="956">
        <v>120.60344071210891</v>
      </c>
      <c r="K42" s="956"/>
      <c r="L42" s="272"/>
      <c r="M42" s="272"/>
    </row>
    <row r="43" spans="1:13" s="262" customFormat="1" ht="12.75">
      <c r="A43" s="734" t="s">
        <v>1816</v>
      </c>
      <c r="B43" s="734" t="s">
        <v>1815</v>
      </c>
      <c r="C43" s="734" t="s">
        <v>1817</v>
      </c>
      <c r="D43" s="272">
        <v>48.272900000000064</v>
      </c>
      <c r="E43" s="956">
        <v>-130.31689999999995</v>
      </c>
      <c r="F43" s="956">
        <v>139.16350000000003</v>
      </c>
      <c r="G43" s="272">
        <v>9.6374000000000066</v>
      </c>
      <c r="H43" s="272">
        <v>29.78889999999998</v>
      </c>
      <c r="I43" s="272"/>
      <c r="J43" s="956">
        <v>4.8886000000000003</v>
      </c>
      <c r="K43" s="956"/>
      <c r="L43" s="272"/>
      <c r="M43" s="272"/>
    </row>
    <row r="44" spans="1:13" s="262" customFormat="1" ht="12.75">
      <c r="A44" s="734" t="s">
        <v>1818</v>
      </c>
      <c r="B44" s="734" t="s">
        <v>285</v>
      </c>
      <c r="C44" s="734" t="s">
        <v>1819</v>
      </c>
      <c r="D44" s="272">
        <v>-9.2245911073749642</v>
      </c>
      <c r="E44" s="956">
        <v>-9.5989773988232141</v>
      </c>
      <c r="F44" s="956">
        <v>0.17999782461671487</v>
      </c>
      <c r="G44" s="272">
        <v>1.9957187565575601E-2</v>
      </c>
      <c r="H44" s="272">
        <v>0.17443127926596053</v>
      </c>
      <c r="I44" s="272"/>
      <c r="J44" s="956">
        <v>9.9605610474639921</v>
      </c>
      <c r="K44" s="956"/>
      <c r="L44" s="272"/>
      <c r="M44" s="272"/>
    </row>
    <row r="45" spans="1:13" s="262" customFormat="1" ht="12.75">
      <c r="A45" s="734" t="s">
        <v>1820</v>
      </c>
      <c r="B45" s="734" t="s">
        <v>286</v>
      </c>
      <c r="C45" s="734" t="s">
        <v>1821</v>
      </c>
      <c r="D45" s="272">
        <v>-0.39961533131915417</v>
      </c>
      <c r="E45" s="956">
        <v>7.7190764185644412E-2</v>
      </c>
      <c r="F45" s="956">
        <v>-0.30564538926427076</v>
      </c>
      <c r="G45" s="272">
        <v>-1.8482749317797698E-2</v>
      </c>
      <c r="H45" s="272">
        <v>-0.15267795692273012</v>
      </c>
      <c r="I45" s="272"/>
      <c r="J45" s="956">
        <v>0.23466759935197956</v>
      </c>
      <c r="K45" s="956"/>
      <c r="L45" s="272"/>
      <c r="M45" s="272"/>
    </row>
    <row r="46" spans="1:13" s="262" customFormat="1" ht="12.75">
      <c r="A46" s="734" t="s">
        <v>1822</v>
      </c>
      <c r="B46" s="734" t="s">
        <v>287</v>
      </c>
      <c r="C46" s="734" t="s">
        <v>1823</v>
      </c>
      <c r="D46" s="272">
        <v>185.73089634668662</v>
      </c>
      <c r="E46" s="956">
        <v>-80.121669837674617</v>
      </c>
      <c r="F46" s="956">
        <v>175.80227589406849</v>
      </c>
      <c r="G46" s="272">
        <v>-10.01944307475209</v>
      </c>
      <c r="H46" s="272">
        <v>100.06973336504484</v>
      </c>
      <c r="I46" s="272"/>
      <c r="J46" s="956">
        <v>105.51961206529293</v>
      </c>
      <c r="K46" s="956"/>
      <c r="L46" s="272"/>
      <c r="M46" s="272"/>
    </row>
    <row r="47" spans="1:13" s="262" customFormat="1" ht="12.75">
      <c r="A47" s="735" t="s">
        <v>1824</v>
      </c>
      <c r="B47" s="735" t="s">
        <v>288</v>
      </c>
      <c r="C47" s="735" t="s">
        <v>1825</v>
      </c>
      <c r="D47" s="272">
        <v>56.705427302122828</v>
      </c>
      <c r="E47" s="956">
        <v>-18.938878448760022</v>
      </c>
      <c r="F47" s="956">
        <v>104.90696523286545</v>
      </c>
      <c r="G47" s="272">
        <v>-63.708962537867947</v>
      </c>
      <c r="H47" s="272">
        <v>34.446303055885352</v>
      </c>
      <c r="I47" s="272"/>
      <c r="J47" s="956">
        <v>81.714950609155039</v>
      </c>
      <c r="K47" s="956"/>
      <c r="L47" s="272"/>
      <c r="M47" s="272"/>
    </row>
    <row r="48" spans="1:13" s="262" customFormat="1" ht="12.75">
      <c r="A48" s="736" t="s">
        <v>1826</v>
      </c>
      <c r="B48" s="736" t="s">
        <v>289</v>
      </c>
      <c r="C48" s="736" t="s">
        <v>1827</v>
      </c>
      <c r="D48" s="272">
        <v>-3.7414698416390033</v>
      </c>
      <c r="E48" s="956">
        <v>-32.619714520791</v>
      </c>
      <c r="F48" s="956">
        <v>49.436787001885513</v>
      </c>
      <c r="G48" s="272">
        <v>-27.692246887227707</v>
      </c>
      <c r="H48" s="272">
        <v>7.1337045644941908</v>
      </c>
      <c r="I48" s="272"/>
      <c r="J48" s="956">
        <v>34.579601838698252</v>
      </c>
      <c r="K48" s="956"/>
      <c r="L48" s="272"/>
      <c r="M48" s="272"/>
    </row>
    <row r="49" spans="1:13" s="262" customFormat="1" ht="12.75">
      <c r="A49" s="736" t="s">
        <v>1828</v>
      </c>
      <c r="B49" s="736" t="s">
        <v>21</v>
      </c>
      <c r="C49" s="736" t="s">
        <v>1829</v>
      </c>
      <c r="D49" s="272">
        <v>60.446897143761817</v>
      </c>
      <c r="E49" s="956">
        <v>13.680836072030978</v>
      </c>
      <c r="F49" s="956">
        <v>55.470178230979933</v>
      </c>
      <c r="G49" s="272">
        <v>-36.016715650640251</v>
      </c>
      <c r="H49" s="272">
        <v>27.31259849139116</v>
      </c>
      <c r="I49" s="272"/>
      <c r="J49" s="956">
        <v>47.135348770456787</v>
      </c>
      <c r="K49" s="956"/>
      <c r="L49" s="272"/>
      <c r="M49" s="272"/>
    </row>
    <row r="50" spans="1:13" s="262" customFormat="1" ht="12.75">
      <c r="A50" s="735" t="s">
        <v>1830</v>
      </c>
      <c r="B50" s="735" t="s">
        <v>290</v>
      </c>
      <c r="C50" s="735" t="s">
        <v>1831</v>
      </c>
      <c r="D50" s="272">
        <v>129.02546904456386</v>
      </c>
      <c r="E50" s="956">
        <v>-61.182791388914595</v>
      </c>
      <c r="F50" s="956">
        <v>70.895310661203112</v>
      </c>
      <c r="G50" s="272">
        <v>53.689519463115857</v>
      </c>
      <c r="H50" s="272">
        <v>65.623430309159488</v>
      </c>
      <c r="I50" s="272"/>
      <c r="J50" s="956">
        <v>23.8046614561379</v>
      </c>
      <c r="K50" s="956"/>
      <c r="L50" s="272"/>
      <c r="M50" s="272"/>
    </row>
    <row r="51" spans="1:13" s="262" customFormat="1" ht="12.75">
      <c r="A51" s="736" t="s">
        <v>1826</v>
      </c>
      <c r="B51" s="736" t="s">
        <v>289</v>
      </c>
      <c r="C51" s="736" t="s">
        <v>1827</v>
      </c>
      <c r="D51" s="272">
        <v>47.657754179306338</v>
      </c>
      <c r="E51" s="956">
        <v>37.199525584311949</v>
      </c>
      <c r="F51" s="956">
        <v>-14.547228477761525</v>
      </c>
      <c r="G51" s="272">
        <v>12.31057929153237</v>
      </c>
      <c r="H51" s="272">
        <v>12.694877781223536</v>
      </c>
      <c r="I51" s="272"/>
      <c r="J51" s="956">
        <v>-6.2438142458561163</v>
      </c>
      <c r="K51" s="956"/>
      <c r="L51" s="272"/>
      <c r="M51" s="272"/>
    </row>
    <row r="52" spans="1:13" s="262" customFormat="1" ht="12.75">
      <c r="A52" s="736" t="s">
        <v>850</v>
      </c>
      <c r="B52" s="736" t="s">
        <v>227</v>
      </c>
      <c r="C52" s="736" t="s">
        <v>851</v>
      </c>
      <c r="D52" s="272">
        <v>-85.442285134742662</v>
      </c>
      <c r="E52" s="956">
        <v>-159.64841697322652</v>
      </c>
      <c r="F52" s="956">
        <v>11.742139138964593</v>
      </c>
      <c r="G52" s="272">
        <v>5.2127401715838069</v>
      </c>
      <c r="H52" s="272">
        <v>57.251252527935435</v>
      </c>
      <c r="I52" s="272"/>
      <c r="J52" s="956">
        <v>10.499875701993972</v>
      </c>
      <c r="K52" s="956"/>
      <c r="L52" s="272"/>
      <c r="M52" s="272"/>
    </row>
    <row r="53" spans="1:13" s="262" customFormat="1" ht="25.5" customHeight="1">
      <c r="A53" s="916" t="s">
        <v>1832</v>
      </c>
      <c r="B53" s="916" t="s">
        <v>291</v>
      </c>
      <c r="C53" s="916" t="s">
        <v>1833</v>
      </c>
      <c r="D53" s="272">
        <v>-209.57738513474263</v>
      </c>
      <c r="E53" s="956">
        <v>-245.73321697322655</v>
      </c>
      <c r="F53" s="956">
        <v>-7.8608608610354018</v>
      </c>
      <c r="G53" s="272">
        <v>-14.663859828416189</v>
      </c>
      <c r="H53" s="272">
        <v>58.680552527935532</v>
      </c>
      <c r="I53" s="272"/>
      <c r="J53" s="956">
        <v>-29.849224298006021</v>
      </c>
      <c r="K53" s="956"/>
      <c r="L53" s="272"/>
      <c r="M53" s="272"/>
    </row>
    <row r="54" spans="1:13" s="262" customFormat="1" ht="12.75">
      <c r="A54" s="738" t="s">
        <v>1834</v>
      </c>
      <c r="B54" s="738" t="s">
        <v>292</v>
      </c>
      <c r="C54" s="738" t="s">
        <v>1835</v>
      </c>
      <c r="D54" s="272">
        <v>149.97813273999998</v>
      </c>
      <c r="E54" s="956">
        <v>17.71332057</v>
      </c>
      <c r="F54" s="956">
        <v>21.012119370000001</v>
      </c>
      <c r="G54" s="272">
        <v>21.938693689999997</v>
      </c>
      <c r="H54" s="272">
        <v>89.313999109999997</v>
      </c>
      <c r="I54" s="272"/>
      <c r="J54" s="956">
        <v>7.9</v>
      </c>
      <c r="K54" s="956"/>
      <c r="L54" s="272"/>
      <c r="M54" s="272"/>
    </row>
    <row r="55" spans="1:13" s="262" customFormat="1" ht="12.75">
      <c r="A55" s="738" t="s">
        <v>293</v>
      </c>
      <c r="B55" s="738" t="s">
        <v>293</v>
      </c>
      <c r="C55" s="738" t="s">
        <v>1836</v>
      </c>
      <c r="D55" s="272">
        <v>-359.55551787474258</v>
      </c>
      <c r="E55" s="956">
        <v>-263.44653754322655</v>
      </c>
      <c r="F55" s="956">
        <v>-28.872980231035402</v>
      </c>
      <c r="G55" s="272">
        <v>-36.602553518416187</v>
      </c>
      <c r="H55" s="272">
        <v>-30.633446582064462</v>
      </c>
      <c r="I55" s="272"/>
      <c r="J55" s="956">
        <v>-37.74922429800602</v>
      </c>
      <c r="K55" s="956"/>
      <c r="L55" s="272"/>
      <c r="M55" s="272"/>
    </row>
    <row r="56" spans="1:13" s="262" customFormat="1" ht="12.75">
      <c r="A56" s="1291" t="s">
        <v>1837</v>
      </c>
      <c r="B56" s="738" t="s">
        <v>294</v>
      </c>
      <c r="C56" s="1291" t="s">
        <v>1838</v>
      </c>
      <c r="D56" s="272">
        <v>124.13509999999991</v>
      </c>
      <c r="E56" s="956">
        <v>86.084800000000016</v>
      </c>
      <c r="F56" s="956">
        <v>19.602999999999994</v>
      </c>
      <c r="G56" s="272">
        <v>19.876599999999996</v>
      </c>
      <c r="H56" s="272">
        <v>-1.4293000000000973</v>
      </c>
      <c r="I56" s="272"/>
      <c r="J56" s="956">
        <v>40.349099999999993</v>
      </c>
      <c r="K56" s="956"/>
      <c r="L56" s="272"/>
      <c r="M56" s="272"/>
    </row>
    <row r="57" spans="1:13" s="262" customFormat="1" ht="12.75">
      <c r="A57" s="738" t="s">
        <v>1834</v>
      </c>
      <c r="B57" s="738" t="s">
        <v>292</v>
      </c>
      <c r="C57" s="738" t="s">
        <v>1835</v>
      </c>
      <c r="D57" s="272">
        <v>344.02279999999996</v>
      </c>
      <c r="E57" s="956">
        <v>134.08260000000001</v>
      </c>
      <c r="F57" s="956">
        <v>110.55719999999999</v>
      </c>
      <c r="G57" s="272">
        <v>66.034700000000015</v>
      </c>
      <c r="H57" s="272">
        <v>33.348299999999909</v>
      </c>
      <c r="I57" s="272"/>
      <c r="J57" s="956">
        <v>139.88820000000001</v>
      </c>
      <c r="K57" s="956"/>
      <c r="L57" s="272"/>
      <c r="M57" s="272"/>
    </row>
    <row r="58" spans="1:13" s="262" customFormat="1" ht="12.75">
      <c r="A58" s="738" t="s">
        <v>293</v>
      </c>
      <c r="B58" s="738" t="s">
        <v>293</v>
      </c>
      <c r="C58" s="738" t="s">
        <v>1836</v>
      </c>
      <c r="D58" s="272">
        <v>-219.88770000000002</v>
      </c>
      <c r="E58" s="956">
        <v>-47.997799999999998</v>
      </c>
      <c r="F58" s="956">
        <v>-90.9542</v>
      </c>
      <c r="G58" s="272">
        <v>-46.158100000000019</v>
      </c>
      <c r="H58" s="272">
        <v>-34.777600000000007</v>
      </c>
      <c r="I58" s="272"/>
      <c r="J58" s="956">
        <v>-99.539100000000019</v>
      </c>
      <c r="K58" s="956"/>
      <c r="L58" s="272"/>
      <c r="M58" s="272"/>
    </row>
    <row r="59" spans="1:13" s="262" customFormat="1" ht="12.75">
      <c r="A59" s="1291" t="s">
        <v>1839</v>
      </c>
      <c r="B59" s="738" t="s">
        <v>22</v>
      </c>
      <c r="C59" s="738" t="s">
        <v>1840</v>
      </c>
      <c r="D59" s="272">
        <v>166.81000000000023</v>
      </c>
      <c r="E59" s="956">
        <v>61.26609999999998</v>
      </c>
      <c r="F59" s="956">
        <v>73.700400000000045</v>
      </c>
      <c r="G59" s="272">
        <v>36.166199999999677</v>
      </c>
      <c r="H59" s="272">
        <v>-4.322699999999486</v>
      </c>
      <c r="I59" s="272"/>
      <c r="J59" s="956">
        <v>19.548600000000047</v>
      </c>
      <c r="K59" s="956"/>
      <c r="L59" s="272"/>
      <c r="M59" s="272"/>
    </row>
    <row r="60" spans="1:13" s="262" customFormat="1" ht="5.0999999999999996" customHeight="1">
      <c r="A60" s="732"/>
      <c r="B60" s="732"/>
      <c r="C60" s="732"/>
      <c r="D60" s="272"/>
      <c r="E60" s="956"/>
      <c r="F60" s="956"/>
      <c r="G60" s="272"/>
      <c r="H60" s="272"/>
      <c r="I60" s="272"/>
      <c r="J60" s="956"/>
      <c r="K60" s="956"/>
      <c r="L60" s="272"/>
      <c r="M60" s="272"/>
    </row>
    <row r="61" spans="1:13" s="262" customFormat="1" ht="12.75">
      <c r="A61" s="739" t="s">
        <v>1841</v>
      </c>
      <c r="B61" s="739" t="s">
        <v>295</v>
      </c>
      <c r="C61" s="739" t="s">
        <v>1842</v>
      </c>
      <c r="D61" s="270">
        <v>3.3869044177205012</v>
      </c>
      <c r="E61" s="955">
        <v>409.23085717558479</v>
      </c>
      <c r="F61" s="955">
        <v>-210.14627175681014</v>
      </c>
      <c r="G61" s="270">
        <v>3.2616086330405381</v>
      </c>
      <c r="H61" s="270">
        <v>-198.95928963409469</v>
      </c>
      <c r="I61" s="270"/>
      <c r="J61" s="955">
        <v>-50.758551900183022</v>
      </c>
      <c r="K61" s="955"/>
      <c r="L61" s="270"/>
      <c r="M61" s="270"/>
    </row>
    <row r="62" spans="1:13" s="262" customFormat="1" ht="5.0999999999999996" customHeight="1">
      <c r="A62" s="740"/>
      <c r="B62" s="740"/>
      <c r="C62" s="740"/>
      <c r="D62" s="270"/>
      <c r="E62" s="955"/>
      <c r="F62" s="955"/>
      <c r="G62" s="270"/>
      <c r="H62" s="270"/>
      <c r="I62" s="270"/>
      <c r="J62" s="955"/>
      <c r="K62" s="955"/>
      <c r="L62" s="270"/>
      <c r="M62" s="270"/>
    </row>
    <row r="63" spans="1:13" s="262" customFormat="1" ht="12.75">
      <c r="A63" s="741" t="s">
        <v>1843</v>
      </c>
      <c r="B63" s="741" t="s">
        <v>296</v>
      </c>
      <c r="C63" s="741" t="s">
        <v>1844</v>
      </c>
      <c r="D63" s="270">
        <v>-177.09086978999994</v>
      </c>
      <c r="E63" s="955">
        <v>-22.512623910000002</v>
      </c>
      <c r="F63" s="955">
        <v>-65.426414939999944</v>
      </c>
      <c r="G63" s="270">
        <v>-72.95216264000004</v>
      </c>
      <c r="H63" s="270">
        <v>-16.199668299999956</v>
      </c>
      <c r="I63" s="270"/>
      <c r="J63" s="955">
        <v>-32.983955439999988</v>
      </c>
      <c r="K63" s="955"/>
      <c r="L63" s="270"/>
      <c r="M63" s="270"/>
    </row>
    <row r="64" spans="1:13" s="262" customFormat="1" ht="5.0999999999999996" customHeight="1">
      <c r="A64" s="732"/>
      <c r="B64" s="732"/>
      <c r="C64" s="732"/>
      <c r="D64" s="273"/>
      <c r="E64" s="957"/>
      <c r="F64" s="957"/>
      <c r="G64" s="273"/>
      <c r="H64" s="273"/>
      <c r="I64" s="273"/>
      <c r="J64" s="957" t="s">
        <v>187</v>
      </c>
      <c r="K64" s="957"/>
      <c r="L64" s="273"/>
      <c r="M64" s="273"/>
    </row>
    <row r="65" spans="1:13" s="262" customFormat="1" ht="12.75">
      <c r="A65" s="741" t="s">
        <v>1845</v>
      </c>
      <c r="B65" s="741" t="s">
        <v>297</v>
      </c>
      <c r="C65" s="741" t="s">
        <v>1846</v>
      </c>
      <c r="D65" s="270">
        <v>177.09086978999997</v>
      </c>
      <c r="E65" s="955">
        <v>22.512623910000016</v>
      </c>
      <c r="F65" s="955">
        <v>65.426414939999944</v>
      </c>
      <c r="G65" s="270">
        <v>72.95216264000004</v>
      </c>
      <c r="H65" s="270">
        <v>16.199668299999946</v>
      </c>
      <c r="I65" s="270"/>
      <c r="J65" s="955">
        <v>32.983955439999988</v>
      </c>
      <c r="K65" s="955"/>
      <c r="L65" s="270"/>
      <c r="M65" s="270"/>
    </row>
    <row r="66" spans="1:13" s="262" customFormat="1" ht="12.75">
      <c r="A66" s="733" t="s">
        <v>1847</v>
      </c>
      <c r="B66" s="733" t="s">
        <v>298</v>
      </c>
      <c r="C66" s="733" t="s">
        <v>1848</v>
      </c>
      <c r="D66" s="272">
        <v>187.85857928999997</v>
      </c>
      <c r="E66" s="956">
        <v>22.512623910000016</v>
      </c>
      <c r="F66" s="956">
        <v>71.586403439999941</v>
      </c>
      <c r="G66" s="272">
        <v>72.95216264000004</v>
      </c>
      <c r="H66" s="272">
        <v>20.807389299999947</v>
      </c>
      <c r="I66" s="272"/>
      <c r="J66" s="956">
        <v>11.967055439999999</v>
      </c>
      <c r="K66" s="956"/>
      <c r="L66" s="272"/>
      <c r="M66" s="272"/>
    </row>
    <row r="67" spans="1:13" s="262" customFormat="1" ht="12.75">
      <c r="A67" s="733" t="s">
        <v>1849</v>
      </c>
      <c r="B67" s="733" t="s">
        <v>299</v>
      </c>
      <c r="C67" s="733" t="s">
        <v>1850</v>
      </c>
      <c r="D67" s="272">
        <v>-10.767709500000002</v>
      </c>
      <c r="E67" s="958">
        <v>0</v>
      </c>
      <c r="F67" s="958">
        <v>-6.1599885000000008</v>
      </c>
      <c r="G67" s="274">
        <v>0</v>
      </c>
      <c r="H67" s="274">
        <v>-4.6077210000000006</v>
      </c>
      <c r="I67" s="272"/>
      <c r="J67" s="958">
        <v>0</v>
      </c>
      <c r="K67" s="958"/>
      <c r="L67" s="274"/>
      <c r="M67" s="274"/>
    </row>
    <row r="68" spans="1:13" s="262" customFormat="1" ht="12.75">
      <c r="A68" s="733" t="s">
        <v>1851</v>
      </c>
      <c r="B68" s="733" t="s">
        <v>2874</v>
      </c>
      <c r="C68" s="733" t="s">
        <v>1852</v>
      </c>
      <c r="D68" s="272">
        <v>0</v>
      </c>
      <c r="E68" s="958">
        <v>0</v>
      </c>
      <c r="F68" s="958">
        <v>0</v>
      </c>
      <c r="G68" s="274">
        <v>0</v>
      </c>
      <c r="H68" s="274">
        <v>0</v>
      </c>
      <c r="I68" s="272"/>
      <c r="J68" s="958">
        <v>21.016899999999993</v>
      </c>
      <c r="K68" s="958"/>
      <c r="L68" s="274"/>
      <c r="M68" s="274"/>
    </row>
    <row r="69" spans="1:13" s="262" customFormat="1" ht="13.5" thickBot="1">
      <c r="A69" s="742" t="s">
        <v>1853</v>
      </c>
      <c r="B69" s="742" t="s">
        <v>300</v>
      </c>
      <c r="C69" s="917" t="s">
        <v>1854</v>
      </c>
      <c r="D69" s="275">
        <v>2.6645352591003757E-15</v>
      </c>
      <c r="E69" s="959">
        <v>0</v>
      </c>
      <c r="F69" s="959">
        <v>3.5527136788005009E-15</v>
      </c>
      <c r="G69" s="275">
        <v>0</v>
      </c>
      <c r="H69" s="275">
        <v>-8.8817841970012523E-16</v>
      </c>
      <c r="I69" s="275"/>
      <c r="J69" s="959">
        <v>0</v>
      </c>
      <c r="K69" s="959"/>
      <c r="L69" s="275"/>
      <c r="M69" s="275"/>
    </row>
    <row r="70" spans="1:13" s="262" customFormat="1" ht="5.0999999999999996" customHeight="1">
      <c r="A70" s="271"/>
      <c r="B70" s="271"/>
      <c r="C70" s="271"/>
      <c r="D70" s="271"/>
      <c r="E70" s="271"/>
      <c r="F70" s="271"/>
      <c r="G70" s="271"/>
      <c r="H70" s="271"/>
      <c r="I70" s="271"/>
      <c r="J70" s="271"/>
      <c r="K70" s="271"/>
      <c r="L70" s="271"/>
      <c r="M70" s="271"/>
    </row>
    <row r="71" spans="1:13">
      <c r="A71" s="95" t="s">
        <v>2691</v>
      </c>
      <c r="B71" s="95" t="s">
        <v>2690</v>
      </c>
      <c r="C71" s="95" t="s">
        <v>2689</v>
      </c>
      <c r="D71" s="95"/>
      <c r="E71" s="95"/>
      <c r="I71" s="95"/>
      <c r="J71" s="95"/>
    </row>
    <row r="72" spans="1:13">
      <c r="A72" s="95" t="s">
        <v>5779</v>
      </c>
      <c r="B72" s="95" t="s">
        <v>5780</v>
      </c>
      <c r="C72" s="95" t="s">
        <v>5783</v>
      </c>
      <c r="D72" s="95"/>
      <c r="E72" s="95"/>
      <c r="I72" s="95"/>
      <c r="J72" s="95"/>
    </row>
    <row r="73" spans="1:13">
      <c r="A73" s="95" t="s">
        <v>761</v>
      </c>
      <c r="B73" s="95" t="s">
        <v>720</v>
      </c>
      <c r="C73" s="95" t="s">
        <v>2277</v>
      </c>
      <c r="D73" s="95"/>
      <c r="E73" s="95"/>
      <c r="I73" s="95"/>
      <c r="J73" s="95"/>
    </row>
  </sheetData>
  <mergeCells count="7">
    <mergeCell ref="A7:A8"/>
    <mergeCell ref="C7:C8"/>
    <mergeCell ref="I7:I8"/>
    <mergeCell ref="J7:M7"/>
    <mergeCell ref="E7:H7"/>
    <mergeCell ref="D7:D8"/>
    <mergeCell ref="B7:B8"/>
  </mergeCells>
  <hyperlinks>
    <hyperlink ref="B1" location="Содержание!A1" display="вернуться на заглавную стр. (содержание)"/>
    <hyperlink ref="A1" location="Содержание!A1" display="вернуться на заглавную стр. (содержание)"/>
    <hyperlink ref="C1" location="Содержание!A1" display="вернуться на заглавную стр. (содержание)"/>
  </hyperlinks>
  <pageMargins left="0.7" right="0.7" top="0.75" bottom="0.75" header="0.3" footer="0.3"/>
  <pageSetup paperSize="9"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6384" width="9.140625" style="24"/>
  </cols>
  <sheetData>
    <row r="1" spans="1:29" ht="15" customHeight="1">
      <c r="A1" s="234" t="s">
        <v>595</v>
      </c>
      <c r="B1" s="49" t="s">
        <v>211</v>
      </c>
      <c r="C1" s="234" t="s">
        <v>596</v>
      </c>
    </row>
    <row r="2" spans="1:29" ht="5.0999999999999996" customHeight="1">
      <c r="A2" s="49"/>
      <c r="B2" s="49"/>
      <c r="C2" s="49"/>
    </row>
    <row r="3" spans="1:29" s="28" customFormat="1" ht="18.75" customHeight="1">
      <c r="A3" s="26" t="s">
        <v>2922</v>
      </c>
      <c r="B3" s="26" t="s">
        <v>2923</v>
      </c>
      <c r="C3" s="26" t="s">
        <v>2924</v>
      </c>
      <c r="D3" s="27"/>
      <c r="E3" s="27"/>
      <c r="F3" s="27"/>
      <c r="G3" s="27"/>
      <c r="H3" s="27"/>
      <c r="I3" s="27"/>
      <c r="J3" s="27"/>
      <c r="K3" s="27"/>
      <c r="L3" s="27"/>
      <c r="M3" s="27"/>
      <c r="N3" s="27"/>
      <c r="O3" s="27"/>
      <c r="P3" s="27"/>
      <c r="Q3" s="27"/>
      <c r="R3" s="27"/>
      <c r="S3" s="27"/>
      <c r="T3" s="27"/>
      <c r="U3" s="27"/>
      <c r="V3" s="27"/>
      <c r="W3" s="27"/>
      <c r="X3" s="27"/>
      <c r="Y3" s="27"/>
      <c r="Z3" s="27"/>
      <c r="AA3" s="27"/>
      <c r="AB3" s="27"/>
      <c r="AC3" s="27"/>
    </row>
    <row r="4" spans="1:29" s="277" customFormat="1" ht="5.0999999999999996" customHeight="1">
      <c r="A4" s="278"/>
      <c r="B4" s="278"/>
      <c r="C4" s="278"/>
      <c r="D4" s="279"/>
      <c r="E4" s="280"/>
      <c r="F4" s="280"/>
      <c r="G4" s="280"/>
      <c r="H4" s="280"/>
      <c r="I4" s="280"/>
      <c r="J4" s="280"/>
      <c r="K4" s="280"/>
      <c r="L4" s="280"/>
      <c r="M4" s="280"/>
      <c r="N4" s="280"/>
      <c r="O4" s="280"/>
      <c r="P4" s="280"/>
      <c r="Q4" s="279"/>
      <c r="R4" s="280"/>
      <c r="S4" s="280"/>
      <c r="T4" s="280"/>
      <c r="U4" s="280"/>
      <c r="V4" s="280"/>
      <c r="W4" s="280"/>
      <c r="X4" s="280"/>
      <c r="Y4" s="280"/>
      <c r="Z4" s="280"/>
      <c r="AA4" s="280"/>
      <c r="AB4" s="280"/>
      <c r="AC4" s="280"/>
    </row>
    <row r="5" spans="1:29" s="277" customFormat="1" ht="12.75" customHeight="1" thickBot="1">
      <c r="A5" s="264" t="s">
        <v>1164</v>
      </c>
      <c r="B5" s="264" t="s">
        <v>2692</v>
      </c>
      <c r="C5" s="264" t="s">
        <v>1163</v>
      </c>
      <c r="D5" s="281"/>
      <c r="E5" s="282"/>
      <c r="F5" s="282"/>
      <c r="G5" s="282"/>
      <c r="H5" s="282"/>
      <c r="I5" s="282"/>
      <c r="J5" s="282"/>
      <c r="K5" s="282"/>
      <c r="L5" s="282"/>
      <c r="M5" s="282"/>
      <c r="N5" s="282"/>
      <c r="O5" s="282"/>
      <c r="P5" s="282"/>
      <c r="Q5" s="281"/>
      <c r="R5" s="282"/>
      <c r="S5" s="282"/>
      <c r="T5" s="282"/>
      <c r="U5" s="282"/>
      <c r="V5" s="282"/>
      <c r="W5" s="282"/>
      <c r="X5" s="282"/>
      <c r="Y5" s="282"/>
      <c r="Z5" s="282"/>
      <c r="AA5" s="282"/>
      <c r="AB5" s="282"/>
      <c r="AC5" s="282"/>
    </row>
    <row r="6" spans="1:29" s="91" customFormat="1" ht="17.100000000000001" customHeight="1">
      <c r="A6" s="1471"/>
      <c r="B6" s="1471"/>
      <c r="C6" s="1471"/>
      <c r="D6" s="1357">
        <v>2018</v>
      </c>
      <c r="E6" s="1359">
        <v>2018</v>
      </c>
      <c r="F6" s="1360"/>
      <c r="G6" s="1360"/>
      <c r="H6" s="1360"/>
      <c r="I6" s="1360"/>
      <c r="J6" s="1360"/>
      <c r="K6" s="1360"/>
      <c r="L6" s="1360"/>
      <c r="M6" s="1360"/>
      <c r="N6" s="1360"/>
      <c r="O6" s="1360"/>
      <c r="P6" s="1361"/>
      <c r="Q6" s="1357">
        <v>2019</v>
      </c>
      <c r="R6" s="1359">
        <v>2019</v>
      </c>
      <c r="S6" s="1360"/>
      <c r="T6" s="1360"/>
      <c r="U6" s="1360"/>
      <c r="V6" s="1360"/>
      <c r="W6" s="1360"/>
      <c r="X6" s="1360"/>
      <c r="Y6" s="1360"/>
      <c r="Z6" s="1360"/>
      <c r="AA6" s="1360"/>
      <c r="AB6" s="1360"/>
      <c r="AC6" s="1361"/>
    </row>
    <row r="7" spans="1:29" s="91" customFormat="1" ht="17.100000000000001" customHeight="1" thickBot="1">
      <c r="A7" s="1473"/>
      <c r="B7" s="1473"/>
      <c r="C7" s="1473"/>
      <c r="D7" s="1358"/>
      <c r="E7" s="1233" t="s">
        <v>777</v>
      </c>
      <c r="F7" s="1233" t="s">
        <v>778</v>
      </c>
      <c r="G7" s="1233" t="s">
        <v>779</v>
      </c>
      <c r="H7" s="1233" t="s">
        <v>780</v>
      </c>
      <c r="I7" s="1233" t="s">
        <v>781</v>
      </c>
      <c r="J7" s="1233" t="s">
        <v>782</v>
      </c>
      <c r="K7" s="1233" t="s">
        <v>783</v>
      </c>
      <c r="L7" s="1233" t="s">
        <v>784</v>
      </c>
      <c r="M7" s="1233" t="s">
        <v>785</v>
      </c>
      <c r="N7" s="1233" t="s">
        <v>786</v>
      </c>
      <c r="O7" s="1233" t="s">
        <v>787</v>
      </c>
      <c r="P7" s="1233" t="s">
        <v>788</v>
      </c>
      <c r="Q7" s="1358"/>
      <c r="R7" s="1233" t="s">
        <v>4368</v>
      </c>
      <c r="S7" s="1233" t="s">
        <v>4674</v>
      </c>
      <c r="T7" s="1233" t="s">
        <v>4759</v>
      </c>
      <c r="U7" s="1233" t="s">
        <v>4912</v>
      </c>
      <c r="V7" s="1233" t="s">
        <v>781</v>
      </c>
      <c r="W7" s="1233" t="s">
        <v>782</v>
      </c>
      <c r="X7" s="1233" t="s">
        <v>783</v>
      </c>
      <c r="Y7" s="1233" t="s">
        <v>784</v>
      </c>
      <c r="Z7" s="1233" t="s">
        <v>785</v>
      </c>
      <c r="AA7" s="1233" t="s">
        <v>786</v>
      </c>
      <c r="AB7" s="1233" t="s">
        <v>787</v>
      </c>
      <c r="AC7" s="1233" t="s">
        <v>788</v>
      </c>
    </row>
    <row r="8" spans="1:29" s="286" customFormat="1" ht="5.0999999999999996" customHeight="1">
      <c r="A8" s="743"/>
      <c r="B8" s="743"/>
      <c r="C8" s="743"/>
      <c r="D8" s="283"/>
      <c r="E8" s="284"/>
      <c r="F8" s="284"/>
      <c r="G8" s="284"/>
      <c r="H8" s="284"/>
      <c r="I8" s="284"/>
      <c r="J8" s="284"/>
      <c r="K8" s="284"/>
      <c r="L8" s="284"/>
      <c r="M8" s="284"/>
      <c r="N8" s="284"/>
      <c r="O8" s="284"/>
      <c r="P8" s="284"/>
      <c r="Q8" s="283"/>
      <c r="R8" s="284"/>
      <c r="S8" s="284"/>
      <c r="T8" s="284"/>
      <c r="U8" s="284"/>
      <c r="V8" s="284"/>
      <c r="W8" s="284"/>
      <c r="X8" s="284"/>
      <c r="Y8" s="284"/>
      <c r="Z8" s="284"/>
      <c r="AA8" s="284"/>
      <c r="AB8" s="284"/>
      <c r="AC8" s="284"/>
    </row>
    <row r="9" spans="1:29" s="288" customFormat="1" ht="27">
      <c r="A9" s="920" t="s">
        <v>2906</v>
      </c>
      <c r="B9" s="744" t="s">
        <v>440</v>
      </c>
      <c r="C9" s="744" t="s">
        <v>2883</v>
      </c>
      <c r="D9" s="287">
        <f>SUM(E9:P9)</f>
        <v>1815.2251516336023</v>
      </c>
      <c r="E9" s="287">
        <v>112.95876062960778</v>
      </c>
      <c r="F9" s="287">
        <v>129.19755086804557</v>
      </c>
      <c r="G9" s="287">
        <v>148.47557349146146</v>
      </c>
      <c r="H9" s="287">
        <v>164.27201232377078</v>
      </c>
      <c r="I9" s="287">
        <v>162.11309329648347</v>
      </c>
      <c r="J9" s="287">
        <v>146.85499695161494</v>
      </c>
      <c r="K9" s="287">
        <v>115.43142738314012</v>
      </c>
      <c r="L9" s="287">
        <v>103.45221541100774</v>
      </c>
      <c r="M9" s="287">
        <v>139.86073727054807</v>
      </c>
      <c r="N9" s="287">
        <v>145.81713821861098</v>
      </c>
      <c r="O9" s="287">
        <v>221.9156339419701</v>
      </c>
      <c r="P9" s="287">
        <v>224.8760118473412</v>
      </c>
      <c r="Q9" s="287"/>
      <c r="R9" s="287">
        <v>96.271189187636836</v>
      </c>
      <c r="S9" s="287">
        <v>147.63924113795295</v>
      </c>
      <c r="T9" s="287">
        <v>203.66516612980161</v>
      </c>
      <c r="U9" s="287">
        <v>149.84227629324991</v>
      </c>
      <c r="V9" s="287"/>
      <c r="W9" s="287"/>
      <c r="X9" s="287"/>
      <c r="Y9" s="287"/>
      <c r="Z9" s="287"/>
      <c r="AA9" s="287"/>
      <c r="AB9" s="287"/>
      <c r="AC9" s="287"/>
    </row>
    <row r="10" spans="1:29" s="288" customFormat="1" ht="14.25">
      <c r="A10" s="920" t="s">
        <v>2907</v>
      </c>
      <c r="B10" s="744" t="s">
        <v>441</v>
      </c>
      <c r="C10" s="744" t="s">
        <v>2884</v>
      </c>
      <c r="D10" s="287">
        <f>SUM(E10:P10)</f>
        <v>1764.6130579999999</v>
      </c>
      <c r="E10" s="287">
        <v>109.90528599999998</v>
      </c>
      <c r="F10" s="287">
        <v>126.720873</v>
      </c>
      <c r="G10" s="287">
        <v>145.59424799999996</v>
      </c>
      <c r="H10" s="287">
        <v>161.068735</v>
      </c>
      <c r="I10" s="287">
        <v>158.34399100000002</v>
      </c>
      <c r="J10" s="287">
        <v>141.32217199999999</v>
      </c>
      <c r="K10" s="287">
        <v>110.86900099999998</v>
      </c>
      <c r="L10" s="287">
        <v>100.28842800000001</v>
      </c>
      <c r="M10" s="287">
        <v>135.03394499999996</v>
      </c>
      <c r="N10" s="287">
        <v>140.68463299999996</v>
      </c>
      <c r="O10" s="287">
        <v>215.65930300000008</v>
      </c>
      <c r="P10" s="287">
        <v>219.12244299999998</v>
      </c>
      <c r="Q10" s="287"/>
      <c r="R10" s="287">
        <v>93.234902999999989</v>
      </c>
      <c r="S10" s="287">
        <v>143.51475099999999</v>
      </c>
      <c r="T10" s="287">
        <v>199.33155799999994</v>
      </c>
      <c r="U10" s="287">
        <v>146.040693</v>
      </c>
      <c r="V10" s="287"/>
      <c r="W10" s="287"/>
      <c r="X10" s="287"/>
      <c r="Y10" s="287"/>
      <c r="Z10" s="287"/>
      <c r="AA10" s="287"/>
      <c r="AB10" s="287"/>
      <c r="AC10" s="287"/>
    </row>
    <row r="11" spans="1:29" s="288" customFormat="1" ht="5.0999999999999996" customHeight="1">
      <c r="A11" s="744"/>
      <c r="B11" s="744"/>
      <c r="C11" s="744"/>
      <c r="D11" s="961"/>
      <c r="E11" s="287"/>
      <c r="F11" s="287"/>
      <c r="G11" s="287"/>
      <c r="H11" s="287"/>
      <c r="I11" s="287"/>
      <c r="J11" s="287"/>
      <c r="K11" s="287"/>
      <c r="L11" s="287"/>
      <c r="M11" s="287"/>
      <c r="N11" s="287"/>
      <c r="O11" s="287"/>
      <c r="P11" s="287"/>
      <c r="Q11" s="961"/>
      <c r="R11" s="287"/>
      <c r="S11" s="287"/>
      <c r="T11" s="287"/>
      <c r="U11" s="287"/>
      <c r="V11" s="287"/>
      <c r="W11" s="287"/>
      <c r="X11" s="287"/>
      <c r="Y11" s="287"/>
      <c r="Z11" s="287"/>
      <c r="AA11" s="287"/>
      <c r="AB11" s="287"/>
      <c r="AC11" s="287"/>
    </row>
    <row r="12" spans="1:29" s="290" customFormat="1" ht="25.5">
      <c r="A12" s="745" t="s">
        <v>4989</v>
      </c>
      <c r="B12" s="745" t="s">
        <v>303</v>
      </c>
      <c r="C12" s="745" t="s">
        <v>2885</v>
      </c>
      <c r="D12" s="960">
        <f t="shared" ref="D12:D32" si="0">SUM(E12:P12)</f>
        <v>46.056291999999999</v>
      </c>
      <c r="E12" s="297">
        <v>2.2382420000000001</v>
      </c>
      <c r="F12" s="297">
        <v>3.498481</v>
      </c>
      <c r="G12" s="297">
        <v>4.8880229999999996</v>
      </c>
      <c r="H12" s="297">
        <v>2.8808849999999997</v>
      </c>
      <c r="I12" s="297">
        <v>2.8611629999999995</v>
      </c>
      <c r="J12" s="297">
        <v>4.3531719999999998</v>
      </c>
      <c r="K12" s="297">
        <v>4.1916009999999995</v>
      </c>
      <c r="L12" s="297">
        <v>3.1389499999999999</v>
      </c>
      <c r="M12" s="297">
        <v>2.5884780000000003</v>
      </c>
      <c r="N12" s="297">
        <v>4.2482530000000001</v>
      </c>
      <c r="O12" s="297">
        <v>5.3159359999999989</v>
      </c>
      <c r="P12" s="297">
        <v>5.8531079999999998</v>
      </c>
      <c r="Q12" s="960"/>
      <c r="R12" s="297">
        <v>3.6091269999999995</v>
      </c>
      <c r="S12" s="297">
        <v>3.3148519999999997</v>
      </c>
      <c r="T12" s="297">
        <v>3.7779979999999993</v>
      </c>
      <c r="U12" s="297">
        <v>4.3919359999999994</v>
      </c>
      <c r="V12" s="297"/>
      <c r="W12" s="297"/>
      <c r="X12" s="297"/>
      <c r="Y12" s="297"/>
      <c r="Z12" s="297"/>
      <c r="AA12" s="297"/>
      <c r="AB12" s="297"/>
      <c r="AC12" s="297"/>
    </row>
    <row r="13" spans="1:29" s="290" customFormat="1" ht="12.75">
      <c r="A13" s="745" t="s">
        <v>4990</v>
      </c>
      <c r="B13" s="745" t="s">
        <v>304</v>
      </c>
      <c r="C13" s="745" t="s">
        <v>2886</v>
      </c>
      <c r="D13" s="960">
        <f t="shared" si="0"/>
        <v>95.243807999999973</v>
      </c>
      <c r="E13" s="297">
        <v>7.1744639999999995</v>
      </c>
      <c r="F13" s="297">
        <v>7.0776829999999995</v>
      </c>
      <c r="G13" s="297">
        <v>7.3013429999999993</v>
      </c>
      <c r="H13" s="297">
        <v>5.4787440000000007</v>
      </c>
      <c r="I13" s="297">
        <v>8.5365169999999999</v>
      </c>
      <c r="J13" s="297">
        <v>5.4904389999999985</v>
      </c>
      <c r="K13" s="297">
        <v>3.3212509999999997</v>
      </c>
      <c r="L13" s="297">
        <v>3.9187829999999995</v>
      </c>
      <c r="M13" s="297">
        <v>8.5272790000000001</v>
      </c>
      <c r="N13" s="297">
        <v>12.753325</v>
      </c>
      <c r="O13" s="297">
        <v>12.04345</v>
      </c>
      <c r="P13" s="297">
        <v>13.620529999999999</v>
      </c>
      <c r="Q13" s="960"/>
      <c r="R13" s="297">
        <v>10.555233999999999</v>
      </c>
      <c r="S13" s="297">
        <v>11.367037</v>
      </c>
      <c r="T13" s="297">
        <v>14.695316</v>
      </c>
      <c r="U13" s="297">
        <v>10.649365</v>
      </c>
      <c r="V13" s="297"/>
      <c r="W13" s="297"/>
      <c r="X13" s="297"/>
      <c r="Y13" s="297"/>
      <c r="Z13" s="297"/>
      <c r="AA13" s="297"/>
      <c r="AB13" s="297"/>
      <c r="AC13" s="297"/>
    </row>
    <row r="14" spans="1:29" s="290" customFormat="1" ht="25.5">
      <c r="A14" s="745" t="s">
        <v>4991</v>
      </c>
      <c r="B14" s="745" t="s">
        <v>305</v>
      </c>
      <c r="C14" s="745" t="s">
        <v>2887</v>
      </c>
      <c r="D14" s="960">
        <f t="shared" si="0"/>
        <v>0.43092999999999998</v>
      </c>
      <c r="E14" s="297">
        <v>1.0652E-2</v>
      </c>
      <c r="F14" s="297">
        <v>8.452599999999999E-2</v>
      </c>
      <c r="G14" s="297">
        <v>2.0423E-2</v>
      </c>
      <c r="H14" s="297">
        <v>2.7847999999999998E-2</v>
      </c>
      <c r="I14" s="297">
        <v>2.2394000000000004E-2</v>
      </c>
      <c r="J14" s="297">
        <v>0.193882</v>
      </c>
      <c r="K14" s="297">
        <v>1.1188E-2</v>
      </c>
      <c r="L14" s="297">
        <v>7.0950000000000006E-3</v>
      </c>
      <c r="M14" s="297">
        <v>1.9230000000000001E-2</v>
      </c>
      <c r="N14" s="297">
        <v>6.9219999999999993E-3</v>
      </c>
      <c r="O14" s="297">
        <v>2.9069999999999994E-3</v>
      </c>
      <c r="P14" s="297">
        <v>2.3862999999999999E-2</v>
      </c>
      <c r="Q14" s="960"/>
      <c r="R14" s="297">
        <v>7.0329999999999993E-3</v>
      </c>
      <c r="S14" s="297">
        <v>1.0446E-2</v>
      </c>
      <c r="T14" s="297">
        <v>2.6971999999999999E-2</v>
      </c>
      <c r="U14" s="297">
        <v>3.9610000000000001E-3</v>
      </c>
      <c r="V14" s="297"/>
      <c r="W14" s="297"/>
      <c r="X14" s="297"/>
      <c r="Y14" s="297"/>
      <c r="Z14" s="297"/>
      <c r="AA14" s="297"/>
      <c r="AB14" s="297"/>
      <c r="AC14" s="297"/>
    </row>
    <row r="15" spans="1:29" s="290" customFormat="1" ht="25.5">
      <c r="A15" s="745" t="s">
        <v>4992</v>
      </c>
      <c r="B15" s="745" t="s">
        <v>306</v>
      </c>
      <c r="C15" s="745" t="s">
        <v>2888</v>
      </c>
      <c r="D15" s="960">
        <f t="shared" si="0"/>
        <v>54.599631000000002</v>
      </c>
      <c r="E15" s="297">
        <v>3.565118</v>
      </c>
      <c r="F15" s="297">
        <v>2.9454690000000001</v>
      </c>
      <c r="G15" s="297">
        <v>3.0676159999999997</v>
      </c>
      <c r="H15" s="297">
        <v>6.3679959999999998</v>
      </c>
      <c r="I15" s="297">
        <v>6.5438379999999992</v>
      </c>
      <c r="J15" s="297">
        <v>8.748545</v>
      </c>
      <c r="K15" s="297">
        <v>3.3063419999999994</v>
      </c>
      <c r="L15" s="297">
        <v>2.4986299999999999</v>
      </c>
      <c r="M15" s="297">
        <v>4.5542309999999997</v>
      </c>
      <c r="N15" s="297">
        <v>3.7795869999999998</v>
      </c>
      <c r="O15" s="297">
        <v>3.9148539999999996</v>
      </c>
      <c r="P15" s="297">
        <v>5.3074050000000002</v>
      </c>
      <c r="Q15" s="960"/>
      <c r="R15" s="297">
        <v>3.370765</v>
      </c>
      <c r="S15" s="297">
        <v>3.0824309999999997</v>
      </c>
      <c r="T15" s="297">
        <v>5.5323910000000005</v>
      </c>
      <c r="U15" s="297">
        <v>5.1670359999999995</v>
      </c>
      <c r="V15" s="297"/>
      <c r="W15" s="297"/>
      <c r="X15" s="297"/>
      <c r="Y15" s="297"/>
      <c r="Z15" s="297"/>
      <c r="AA15" s="297"/>
      <c r="AB15" s="297"/>
      <c r="AC15" s="297"/>
    </row>
    <row r="16" spans="1:29" s="290" customFormat="1" ht="14.25">
      <c r="A16" s="745" t="s">
        <v>2921</v>
      </c>
      <c r="B16" s="745" t="s">
        <v>442</v>
      </c>
      <c r="C16" s="745" t="s">
        <v>2905</v>
      </c>
      <c r="D16" s="960">
        <f t="shared" si="0"/>
        <v>292.53678300000001</v>
      </c>
      <c r="E16" s="297">
        <v>22.594307999999998</v>
      </c>
      <c r="F16" s="297">
        <v>19.245086000000001</v>
      </c>
      <c r="G16" s="297">
        <v>26.162063</v>
      </c>
      <c r="H16" s="297">
        <v>23.215336000000001</v>
      </c>
      <c r="I16" s="297">
        <v>26.312025999999999</v>
      </c>
      <c r="J16" s="297">
        <v>21.760956</v>
      </c>
      <c r="K16" s="297">
        <v>31.647993999999997</v>
      </c>
      <c r="L16" s="297">
        <v>27.569376999999999</v>
      </c>
      <c r="M16" s="297">
        <v>28.178576999999997</v>
      </c>
      <c r="N16" s="297">
        <v>20.22766</v>
      </c>
      <c r="O16" s="297">
        <v>23.680909999999997</v>
      </c>
      <c r="P16" s="297">
        <v>21.942489999999999</v>
      </c>
      <c r="Q16" s="960"/>
      <c r="R16" s="297">
        <v>17.082224999999998</v>
      </c>
      <c r="S16" s="297">
        <v>18.192564000000001</v>
      </c>
      <c r="T16" s="297">
        <v>21.703523000000001</v>
      </c>
      <c r="U16" s="297">
        <v>30.335774999999998</v>
      </c>
      <c r="V16" s="297"/>
      <c r="W16" s="297"/>
      <c r="X16" s="297"/>
      <c r="Y16" s="297"/>
      <c r="Z16" s="297"/>
      <c r="AA16" s="297"/>
      <c r="AB16" s="297"/>
      <c r="AC16" s="297"/>
    </row>
    <row r="17" spans="1:29" s="290" customFormat="1" ht="25.5">
      <c r="A17" s="745" t="s">
        <v>2908</v>
      </c>
      <c r="B17" s="745" t="s">
        <v>2877</v>
      </c>
      <c r="C17" s="745" t="s">
        <v>2889</v>
      </c>
      <c r="D17" s="960">
        <f t="shared" si="0"/>
        <v>15.304395</v>
      </c>
      <c r="E17" s="297">
        <v>1.1777739999999999</v>
      </c>
      <c r="F17" s="297">
        <v>0.84623999999999999</v>
      </c>
      <c r="G17" s="297">
        <v>0.91172999999999993</v>
      </c>
      <c r="H17" s="297">
        <v>1.2497019999999999</v>
      </c>
      <c r="I17" s="297">
        <v>2.0422289999999998</v>
      </c>
      <c r="J17" s="297">
        <v>1.4786249999999999</v>
      </c>
      <c r="K17" s="297">
        <v>0.79592999999999992</v>
      </c>
      <c r="L17" s="297">
        <v>1.415745</v>
      </c>
      <c r="M17" s="297">
        <v>2.400528</v>
      </c>
      <c r="N17" s="297">
        <v>1.5864249999999998</v>
      </c>
      <c r="O17" s="297">
        <v>0.68713599999999997</v>
      </c>
      <c r="P17" s="297">
        <v>0.71233099999999994</v>
      </c>
      <c r="Q17" s="960"/>
      <c r="R17" s="297">
        <v>2.977611</v>
      </c>
      <c r="S17" s="297">
        <v>3.1058719999999997</v>
      </c>
      <c r="T17" s="297">
        <v>2.4785629999999998</v>
      </c>
      <c r="U17" s="297">
        <v>1.643913</v>
      </c>
      <c r="V17" s="297"/>
      <c r="W17" s="297"/>
      <c r="X17" s="297"/>
      <c r="Y17" s="297"/>
      <c r="Z17" s="297"/>
      <c r="AA17" s="297"/>
      <c r="AB17" s="297"/>
      <c r="AC17" s="297"/>
    </row>
    <row r="18" spans="1:29" s="290" customFormat="1" ht="25.5">
      <c r="A18" s="745" t="s">
        <v>4995</v>
      </c>
      <c r="B18" s="745" t="s">
        <v>307</v>
      </c>
      <c r="C18" s="745" t="s">
        <v>2890</v>
      </c>
      <c r="D18" s="960">
        <f t="shared" si="0"/>
        <v>18.995035000000001</v>
      </c>
      <c r="E18" s="297">
        <v>0.56060999999999994</v>
      </c>
      <c r="F18" s="297">
        <v>0.86575999999999997</v>
      </c>
      <c r="G18" s="297">
        <v>1.4501269999999999</v>
      </c>
      <c r="H18" s="297">
        <v>3.0598919999999996</v>
      </c>
      <c r="I18" s="297">
        <v>2.475997</v>
      </c>
      <c r="J18" s="297">
        <v>1.7312829999999999</v>
      </c>
      <c r="K18" s="297">
        <v>1.528832</v>
      </c>
      <c r="L18" s="297">
        <v>2.0157099999999999</v>
      </c>
      <c r="M18" s="297">
        <v>1.6538560000000002</v>
      </c>
      <c r="N18" s="297">
        <v>1.212782</v>
      </c>
      <c r="O18" s="297">
        <v>1.1981249999999999</v>
      </c>
      <c r="P18" s="297">
        <v>1.2420609999999999</v>
      </c>
      <c r="Q18" s="960"/>
      <c r="R18" s="297">
        <v>0.819689</v>
      </c>
      <c r="S18" s="297">
        <v>1.3140360000000002</v>
      </c>
      <c r="T18" s="297">
        <v>1.3497659999999998</v>
      </c>
      <c r="U18" s="297">
        <v>1.6705679999999998</v>
      </c>
      <c r="V18" s="297"/>
      <c r="W18" s="297"/>
      <c r="X18" s="297"/>
      <c r="Y18" s="297"/>
      <c r="Z18" s="297"/>
      <c r="AA18" s="297"/>
      <c r="AB18" s="297"/>
      <c r="AC18" s="297"/>
    </row>
    <row r="19" spans="1:29" s="290" customFormat="1" ht="25.5">
      <c r="A19" s="745" t="s">
        <v>2909</v>
      </c>
      <c r="B19" s="745" t="s">
        <v>308</v>
      </c>
      <c r="C19" s="745" t="s">
        <v>2891</v>
      </c>
      <c r="D19" s="960">
        <f t="shared" si="0"/>
        <v>9.7361450000000005</v>
      </c>
      <c r="E19" s="297">
        <v>1.059582</v>
      </c>
      <c r="F19" s="297">
        <v>0.50752999999999993</v>
      </c>
      <c r="G19" s="297">
        <v>1.014391</v>
      </c>
      <c r="H19" s="297">
        <v>0.97639499999999979</v>
      </c>
      <c r="I19" s="297">
        <v>1.9993319999999999</v>
      </c>
      <c r="J19" s="297">
        <v>0.41824300000000003</v>
      </c>
      <c r="K19" s="297">
        <v>0.89307700000000001</v>
      </c>
      <c r="L19" s="297">
        <v>0.554427</v>
      </c>
      <c r="M19" s="297">
        <v>0.48982899999999996</v>
      </c>
      <c r="N19" s="297">
        <v>0.72750300000000001</v>
      </c>
      <c r="O19" s="297">
        <v>0.28860599999999997</v>
      </c>
      <c r="P19" s="297">
        <v>0.80723</v>
      </c>
      <c r="Q19" s="960"/>
      <c r="R19" s="297">
        <v>0.92896699999999999</v>
      </c>
      <c r="S19" s="297">
        <v>0.740402</v>
      </c>
      <c r="T19" s="297">
        <v>0.86046599999999995</v>
      </c>
      <c r="U19" s="297">
        <v>0.35937399999999997</v>
      </c>
      <c r="V19" s="297"/>
      <c r="W19" s="297"/>
      <c r="X19" s="297"/>
      <c r="Y19" s="297"/>
      <c r="Z19" s="297"/>
      <c r="AA19" s="297"/>
      <c r="AB19" s="297"/>
      <c r="AC19" s="297"/>
    </row>
    <row r="20" spans="1:29" s="290" customFormat="1" ht="38.25">
      <c r="A20" s="745" t="s">
        <v>2910</v>
      </c>
      <c r="B20" s="745" t="s">
        <v>309</v>
      </c>
      <c r="C20" s="745" t="s">
        <v>2892</v>
      </c>
      <c r="D20" s="960">
        <f t="shared" si="0"/>
        <v>0.48474200000000006</v>
      </c>
      <c r="E20" s="297">
        <v>8.7785000000000016E-2</v>
      </c>
      <c r="F20" s="297">
        <v>6.0666999999999999E-2</v>
      </c>
      <c r="G20" s="297">
        <v>7.2960999999999998E-2</v>
      </c>
      <c r="H20" s="297">
        <v>1.4903E-2</v>
      </c>
      <c r="I20" s="297">
        <v>3.8429999999999996E-3</v>
      </c>
      <c r="J20" s="297">
        <v>4.3449999999999999E-3</v>
      </c>
      <c r="K20" s="297">
        <v>3.2778999999999996E-2</v>
      </c>
      <c r="L20" s="297">
        <v>2.1613000000000004E-2</v>
      </c>
      <c r="M20" s="297">
        <v>6.4741999999999994E-2</v>
      </c>
      <c r="N20" s="297">
        <v>6.4801999999999998E-2</v>
      </c>
      <c r="O20" s="297">
        <v>4.3560999999999996E-2</v>
      </c>
      <c r="P20" s="297">
        <v>1.2740999999999997E-2</v>
      </c>
      <c r="Q20" s="960"/>
      <c r="R20" s="297">
        <v>4.6442999999999991E-2</v>
      </c>
      <c r="S20" s="297">
        <v>2.9661999999999997E-2</v>
      </c>
      <c r="T20" s="297">
        <v>3.3764999999999996E-2</v>
      </c>
      <c r="U20" s="297">
        <v>8.2227999999999996E-2</v>
      </c>
      <c r="V20" s="297"/>
      <c r="W20" s="297"/>
      <c r="X20" s="297"/>
      <c r="Y20" s="297"/>
      <c r="Z20" s="297"/>
      <c r="AA20" s="297"/>
      <c r="AB20" s="297"/>
      <c r="AC20" s="297"/>
    </row>
    <row r="21" spans="1:29" s="290" customFormat="1" ht="25.5">
      <c r="A21" s="745" t="s">
        <v>2911</v>
      </c>
      <c r="B21" s="745" t="s">
        <v>310</v>
      </c>
      <c r="C21" s="745" t="s">
        <v>2893</v>
      </c>
      <c r="D21" s="960">
        <f t="shared" si="0"/>
        <v>3.4341700000000004</v>
      </c>
      <c r="E21" s="297">
        <v>0.62281500000000001</v>
      </c>
      <c r="F21" s="297">
        <v>0.42162299999999997</v>
      </c>
      <c r="G21" s="297">
        <v>0.50493199999999994</v>
      </c>
      <c r="H21" s="297">
        <v>0.19087599999999999</v>
      </c>
      <c r="I21" s="297">
        <v>0.189716</v>
      </c>
      <c r="J21" s="297">
        <v>0.17233200000000001</v>
      </c>
      <c r="K21" s="297">
        <v>0.21340000000000001</v>
      </c>
      <c r="L21" s="297">
        <v>0.18599599999999999</v>
      </c>
      <c r="M21" s="297">
        <v>0.32263900000000001</v>
      </c>
      <c r="N21" s="297">
        <v>0.40315599999999996</v>
      </c>
      <c r="O21" s="297">
        <v>8.8811000000000001E-2</v>
      </c>
      <c r="P21" s="297">
        <v>0.11787399999999999</v>
      </c>
      <c r="Q21" s="960"/>
      <c r="R21" s="297">
        <v>0.14388399999999998</v>
      </c>
      <c r="S21" s="297">
        <v>9.1701999999999992E-2</v>
      </c>
      <c r="T21" s="297">
        <v>0.15545699999999998</v>
      </c>
      <c r="U21" s="297">
        <v>9.2170000000000002E-2</v>
      </c>
      <c r="V21" s="297"/>
      <c r="W21" s="297"/>
      <c r="X21" s="297"/>
      <c r="Y21" s="297"/>
      <c r="Z21" s="297"/>
      <c r="AA21" s="297"/>
      <c r="AB21" s="297"/>
      <c r="AC21" s="297"/>
    </row>
    <row r="22" spans="1:29" s="290" customFormat="1" ht="12.75">
      <c r="A22" s="745" t="s">
        <v>2912</v>
      </c>
      <c r="B22" s="745" t="s">
        <v>311</v>
      </c>
      <c r="C22" s="745" t="s">
        <v>2894</v>
      </c>
      <c r="D22" s="960">
        <f t="shared" si="0"/>
        <v>187.85429100000002</v>
      </c>
      <c r="E22" s="297">
        <v>11.077081999999997</v>
      </c>
      <c r="F22" s="297">
        <v>30.064798</v>
      </c>
      <c r="G22" s="297">
        <v>10.893840000000001</v>
      </c>
      <c r="H22" s="297">
        <v>15.161997</v>
      </c>
      <c r="I22" s="297">
        <v>38.655716999999996</v>
      </c>
      <c r="J22" s="297">
        <v>24.956457</v>
      </c>
      <c r="K22" s="297">
        <v>3.0850719999999994</v>
      </c>
      <c r="L22" s="297">
        <v>2.3846989999999999</v>
      </c>
      <c r="M22" s="297">
        <v>2.8908119999999995</v>
      </c>
      <c r="N22" s="297">
        <v>11.690849</v>
      </c>
      <c r="O22" s="297">
        <v>13.028853999999999</v>
      </c>
      <c r="P22" s="297">
        <v>23.964113999999999</v>
      </c>
      <c r="Q22" s="960"/>
      <c r="R22" s="297">
        <v>7.7287810000000006</v>
      </c>
      <c r="S22" s="297">
        <v>14.080259000000002</v>
      </c>
      <c r="T22" s="297">
        <v>10.495638999999999</v>
      </c>
      <c r="U22" s="297">
        <v>11.047829999999999</v>
      </c>
      <c r="V22" s="297"/>
      <c r="W22" s="297"/>
      <c r="X22" s="297"/>
      <c r="Y22" s="297"/>
      <c r="Z22" s="297"/>
      <c r="AA22" s="297"/>
      <c r="AB22" s="297"/>
      <c r="AC22" s="297"/>
    </row>
    <row r="23" spans="1:29" s="290" customFormat="1" ht="25.5">
      <c r="A23" s="745" t="s">
        <v>2913</v>
      </c>
      <c r="B23" s="745" t="s">
        <v>312</v>
      </c>
      <c r="C23" s="745" t="s">
        <v>2895</v>
      </c>
      <c r="D23" s="960">
        <f t="shared" si="0"/>
        <v>23.189856999999996</v>
      </c>
      <c r="E23" s="297">
        <v>1.8426749999999998</v>
      </c>
      <c r="F23" s="297">
        <v>10.412642999999997</v>
      </c>
      <c r="G23" s="297">
        <v>4.5061629999999999</v>
      </c>
      <c r="H23" s="297">
        <v>3.0221869999999997</v>
      </c>
      <c r="I23" s="297">
        <v>1.0576559999999999</v>
      </c>
      <c r="J23" s="297">
        <v>0.352821</v>
      </c>
      <c r="K23" s="297">
        <v>0.34284799999999999</v>
      </c>
      <c r="L23" s="297">
        <v>0.15498599999999998</v>
      </c>
      <c r="M23" s="297">
        <v>0.31700200000000001</v>
      </c>
      <c r="N23" s="297">
        <v>0.35284999999999994</v>
      </c>
      <c r="O23" s="297">
        <v>0.29914199999999996</v>
      </c>
      <c r="P23" s="297">
        <v>0.52888400000000002</v>
      </c>
      <c r="Q23" s="960"/>
      <c r="R23" s="297">
        <v>1.4055219999999999</v>
      </c>
      <c r="S23" s="297">
        <v>2.6983170000000003</v>
      </c>
      <c r="T23" s="297">
        <v>0.61250899999999997</v>
      </c>
      <c r="U23" s="297">
        <v>0.15922500000000001</v>
      </c>
      <c r="V23" s="297"/>
      <c r="W23" s="297"/>
      <c r="X23" s="297"/>
      <c r="Y23" s="297"/>
      <c r="Z23" s="297"/>
      <c r="AA23" s="297"/>
      <c r="AB23" s="297"/>
      <c r="AC23" s="297"/>
    </row>
    <row r="24" spans="1:29" s="290" customFormat="1" ht="25.5">
      <c r="A24" s="745" t="s">
        <v>2914</v>
      </c>
      <c r="B24" s="745" t="s">
        <v>313</v>
      </c>
      <c r="C24" s="745" t="s">
        <v>2896</v>
      </c>
      <c r="D24" s="960">
        <f t="shared" si="0"/>
        <v>49.115985999999999</v>
      </c>
      <c r="E24" s="297">
        <v>2.3089249999999999</v>
      </c>
      <c r="F24" s="297">
        <v>2.3020799999999997</v>
      </c>
      <c r="G24" s="297">
        <v>3.7520949999999997</v>
      </c>
      <c r="H24" s="297">
        <v>3.753225</v>
      </c>
      <c r="I24" s="297">
        <v>4.1025999999999998</v>
      </c>
      <c r="J24" s="297">
        <v>4.2031049999999999</v>
      </c>
      <c r="K24" s="297">
        <v>3.9202810000000001</v>
      </c>
      <c r="L24" s="297">
        <v>6.2753410000000001</v>
      </c>
      <c r="M24" s="297">
        <v>4.2275469999999995</v>
      </c>
      <c r="N24" s="297">
        <v>4.6006900000000002</v>
      </c>
      <c r="O24" s="297">
        <v>4.509366</v>
      </c>
      <c r="P24" s="297">
        <v>5.1607310000000011</v>
      </c>
      <c r="Q24" s="960"/>
      <c r="R24" s="297">
        <v>3.6410449999999996</v>
      </c>
      <c r="S24" s="297">
        <v>3.3160409999999998</v>
      </c>
      <c r="T24" s="297">
        <v>4.2125649999999997</v>
      </c>
      <c r="U24" s="297">
        <v>4.6528419999999997</v>
      </c>
      <c r="V24" s="297"/>
      <c r="W24" s="297"/>
      <c r="X24" s="297"/>
      <c r="Y24" s="297"/>
      <c r="Z24" s="297"/>
      <c r="AA24" s="297"/>
      <c r="AB24" s="297"/>
      <c r="AC24" s="297"/>
    </row>
    <row r="25" spans="1:29" s="290" customFormat="1" ht="25.5">
      <c r="A25" s="745" t="s">
        <v>2915</v>
      </c>
      <c r="B25" s="745" t="s">
        <v>314</v>
      </c>
      <c r="C25" s="745" t="s">
        <v>2897</v>
      </c>
      <c r="D25" s="960">
        <f t="shared" si="0"/>
        <v>682.57986599999992</v>
      </c>
      <c r="E25" s="297">
        <v>33.714267999999997</v>
      </c>
      <c r="F25" s="297">
        <v>27.934902999999998</v>
      </c>
      <c r="G25" s="297">
        <v>65.380664999999993</v>
      </c>
      <c r="H25" s="297">
        <v>57.447803</v>
      </c>
      <c r="I25" s="297">
        <v>35.567140999999999</v>
      </c>
      <c r="J25" s="297">
        <v>44.451982000000001</v>
      </c>
      <c r="K25" s="297">
        <v>37.189917000000001</v>
      </c>
      <c r="L25" s="297">
        <v>32.875692000000001</v>
      </c>
      <c r="M25" s="297">
        <v>60.885552999999987</v>
      </c>
      <c r="N25" s="297">
        <v>35.967728999999999</v>
      </c>
      <c r="O25" s="297">
        <v>129.34140099999999</v>
      </c>
      <c r="P25" s="297">
        <v>121.822812</v>
      </c>
      <c r="Q25" s="960"/>
      <c r="R25" s="297">
        <v>28.637822</v>
      </c>
      <c r="S25" s="297">
        <v>59.217875999999997</v>
      </c>
      <c r="T25" s="297">
        <v>115.472605</v>
      </c>
      <c r="U25" s="297">
        <v>61.937802999999995</v>
      </c>
      <c r="V25" s="297"/>
      <c r="W25" s="297"/>
      <c r="X25" s="297"/>
      <c r="Y25" s="297"/>
      <c r="Z25" s="297"/>
      <c r="AA25" s="297"/>
      <c r="AB25" s="297"/>
      <c r="AC25" s="297"/>
    </row>
    <row r="26" spans="1:29" s="290" customFormat="1" ht="25.5">
      <c r="A26" s="745" t="s">
        <v>4994</v>
      </c>
      <c r="B26" s="745" t="s">
        <v>315</v>
      </c>
      <c r="C26" s="745" t="s">
        <v>2898</v>
      </c>
      <c r="D26" s="960">
        <f t="shared" si="0"/>
        <v>153.01860299999998</v>
      </c>
      <c r="E26" s="297">
        <v>7.6483949999999989</v>
      </c>
      <c r="F26" s="297">
        <v>9.955608999999999</v>
      </c>
      <c r="G26" s="297">
        <v>9.8859099999999991</v>
      </c>
      <c r="H26" s="297">
        <v>26.454895999999998</v>
      </c>
      <c r="I26" s="297">
        <v>18.160688</v>
      </c>
      <c r="J26" s="297">
        <v>14.774011999999997</v>
      </c>
      <c r="K26" s="297">
        <v>11.280754</v>
      </c>
      <c r="L26" s="297">
        <v>10.234613</v>
      </c>
      <c r="M26" s="297">
        <v>11.409962999999999</v>
      </c>
      <c r="N26" s="297">
        <v>12.107809999999999</v>
      </c>
      <c r="O26" s="297">
        <v>11.190431999999998</v>
      </c>
      <c r="P26" s="297">
        <v>9.915521</v>
      </c>
      <c r="Q26" s="960"/>
      <c r="R26" s="297">
        <v>6.6404339999999999</v>
      </c>
      <c r="S26" s="297">
        <v>8.7792729999999999</v>
      </c>
      <c r="T26" s="297">
        <v>9.4500569999999993</v>
      </c>
      <c r="U26" s="297">
        <v>6.5546729999999993</v>
      </c>
      <c r="V26" s="297"/>
      <c r="W26" s="297"/>
      <c r="X26" s="297"/>
      <c r="Y26" s="297"/>
      <c r="Z26" s="297"/>
      <c r="AA26" s="297"/>
      <c r="AB26" s="297"/>
      <c r="AC26" s="297"/>
    </row>
    <row r="27" spans="1:29" s="290" customFormat="1" ht="25.5">
      <c r="A27" s="745" t="s">
        <v>2916</v>
      </c>
      <c r="B27" s="745" t="s">
        <v>316</v>
      </c>
      <c r="C27" s="745" t="s">
        <v>2899</v>
      </c>
      <c r="D27" s="960">
        <f t="shared" si="0"/>
        <v>56.934948999999996</v>
      </c>
      <c r="E27" s="297">
        <v>6.7184539999999995</v>
      </c>
      <c r="F27" s="297">
        <v>5.7706520000000001</v>
      </c>
      <c r="G27" s="297">
        <v>3.5367869999999999</v>
      </c>
      <c r="H27" s="297">
        <v>4.6583809999999994</v>
      </c>
      <c r="I27" s="297">
        <v>4.299334</v>
      </c>
      <c r="J27" s="297">
        <v>4.5598279999999995</v>
      </c>
      <c r="K27" s="297">
        <v>4.5737879999999995</v>
      </c>
      <c r="L27" s="297">
        <v>4.5886449999999996</v>
      </c>
      <c r="M27" s="297">
        <v>3.5313829999999999</v>
      </c>
      <c r="N27" s="297">
        <v>5.5356449999999997</v>
      </c>
      <c r="O27" s="297">
        <v>4.622833</v>
      </c>
      <c r="P27" s="297">
        <v>4.5392190000000001</v>
      </c>
      <c r="Q27" s="960"/>
      <c r="R27" s="297">
        <v>2.7303579999999998</v>
      </c>
      <c r="S27" s="297">
        <v>2.957837</v>
      </c>
      <c r="T27" s="297">
        <v>5.6091909999999991</v>
      </c>
      <c r="U27" s="297">
        <v>1.4966440000000001</v>
      </c>
      <c r="V27" s="297"/>
      <c r="W27" s="297"/>
      <c r="X27" s="297"/>
      <c r="Y27" s="297"/>
      <c r="Z27" s="297"/>
      <c r="AA27" s="297"/>
      <c r="AB27" s="297"/>
      <c r="AC27" s="297"/>
    </row>
    <row r="28" spans="1:29" s="290" customFormat="1" ht="25.5">
      <c r="A28" s="745" t="s">
        <v>4993</v>
      </c>
      <c r="B28" s="745" t="s">
        <v>317</v>
      </c>
      <c r="C28" s="745" t="s">
        <v>2900</v>
      </c>
      <c r="D28" s="960">
        <f t="shared" si="0"/>
        <v>64.778373999999999</v>
      </c>
      <c r="E28" s="297">
        <v>6.8660410000000001</v>
      </c>
      <c r="F28" s="297">
        <v>4.3442769999999999</v>
      </c>
      <c r="G28" s="297">
        <v>1.8395489999999999</v>
      </c>
      <c r="H28" s="297">
        <v>6.3638050000000002</v>
      </c>
      <c r="I28" s="297">
        <v>4.2001469999999994</v>
      </c>
      <c r="J28" s="297">
        <v>2.8153379999999997</v>
      </c>
      <c r="K28" s="297">
        <v>2.6902729999999995</v>
      </c>
      <c r="L28" s="297">
        <v>1.502184</v>
      </c>
      <c r="M28" s="297">
        <v>2.403651</v>
      </c>
      <c r="N28" s="297">
        <v>25.042449999999999</v>
      </c>
      <c r="O28" s="297">
        <v>4.55945</v>
      </c>
      <c r="P28" s="297">
        <v>2.1512089999999997</v>
      </c>
      <c r="Q28" s="960"/>
      <c r="R28" s="297">
        <v>1.9368790000000002</v>
      </c>
      <c r="S28" s="297">
        <v>8.8607589999999998</v>
      </c>
      <c r="T28" s="297">
        <v>2.2569719999999998</v>
      </c>
      <c r="U28" s="297">
        <v>4.4974219999999994</v>
      </c>
      <c r="V28" s="297"/>
      <c r="W28" s="297"/>
      <c r="X28" s="297"/>
      <c r="Y28" s="297"/>
      <c r="Z28" s="297"/>
      <c r="AA28" s="297"/>
      <c r="AB28" s="297"/>
      <c r="AC28" s="297"/>
    </row>
    <row r="29" spans="1:29" s="290" customFormat="1" ht="25.5">
      <c r="A29" s="745" t="s">
        <v>2917</v>
      </c>
      <c r="B29" s="745" t="s">
        <v>318</v>
      </c>
      <c r="C29" s="745" t="s">
        <v>2901</v>
      </c>
      <c r="D29" s="960">
        <f t="shared" si="0"/>
        <v>2.9974769999999999</v>
      </c>
      <c r="E29" s="297">
        <v>0.13067199999999998</v>
      </c>
      <c r="F29" s="297">
        <v>2.0031999999999998E-2</v>
      </c>
      <c r="G29" s="297">
        <v>1.9636999999999998E-2</v>
      </c>
      <c r="H29" s="297">
        <v>0.19450399999999998</v>
      </c>
      <c r="I29" s="297">
        <v>0.53036899999999998</v>
      </c>
      <c r="J29" s="297">
        <v>0.12604299999999999</v>
      </c>
      <c r="K29" s="297">
        <v>0.115108</v>
      </c>
      <c r="L29" s="297">
        <v>0.788802</v>
      </c>
      <c r="M29" s="297">
        <v>0.29029699999999997</v>
      </c>
      <c r="N29" s="297">
        <v>8.9173000000000002E-2</v>
      </c>
      <c r="O29" s="297">
        <v>0.52129799999999993</v>
      </c>
      <c r="P29" s="297">
        <v>0.171542</v>
      </c>
      <c r="Q29" s="960"/>
      <c r="R29" s="297">
        <v>0.65363899999999997</v>
      </c>
      <c r="S29" s="297">
        <v>0.34048099999999998</v>
      </c>
      <c r="T29" s="297">
        <v>0.12900300000000001</v>
      </c>
      <c r="U29" s="297">
        <v>0.85619699999999999</v>
      </c>
      <c r="V29" s="297"/>
      <c r="W29" s="297"/>
      <c r="X29" s="297"/>
      <c r="Y29" s="297"/>
      <c r="Z29" s="297"/>
      <c r="AA29" s="297"/>
      <c r="AB29" s="297"/>
      <c r="AC29" s="297"/>
    </row>
    <row r="30" spans="1:29" s="290" customFormat="1" ht="25.5">
      <c r="A30" s="745" t="s">
        <v>2918</v>
      </c>
      <c r="B30" s="745" t="s">
        <v>319</v>
      </c>
      <c r="C30" s="745" t="s">
        <v>2902</v>
      </c>
      <c r="D30" s="960">
        <f t="shared" si="0"/>
        <v>3.5494090000000003</v>
      </c>
      <c r="E30" s="297">
        <v>0.26997299999999996</v>
      </c>
      <c r="F30" s="297">
        <v>1.2799999999999999E-4</v>
      </c>
      <c r="G30" s="297">
        <v>0.16661599999999999</v>
      </c>
      <c r="H30" s="297">
        <v>0.24969999999999998</v>
      </c>
      <c r="I30" s="297">
        <v>0</v>
      </c>
      <c r="J30" s="297">
        <v>0.47015600000000002</v>
      </c>
      <c r="K30" s="297">
        <v>1.3680000000000001</v>
      </c>
      <c r="L30" s="297">
        <v>3.7367999999999998E-2</v>
      </c>
      <c r="M30" s="297">
        <v>1.4999999999999999E-4</v>
      </c>
      <c r="N30" s="297">
        <v>5.0587E-2</v>
      </c>
      <c r="O30" s="297">
        <v>0</v>
      </c>
      <c r="P30" s="297">
        <v>0.93673100000000009</v>
      </c>
      <c r="Q30" s="960"/>
      <c r="R30" s="297">
        <v>5.2610000000000001E-3</v>
      </c>
      <c r="S30" s="297">
        <v>0.45821299999999998</v>
      </c>
      <c r="T30" s="297">
        <v>0.13613699999999998</v>
      </c>
      <c r="U30" s="297">
        <v>0.15255099999999999</v>
      </c>
      <c r="V30" s="297"/>
      <c r="W30" s="297"/>
      <c r="X30" s="297"/>
      <c r="Y30" s="297"/>
      <c r="Z30" s="297"/>
      <c r="AA30" s="297"/>
      <c r="AB30" s="297"/>
      <c r="AC30" s="297"/>
    </row>
    <row r="31" spans="1:29" s="290" customFormat="1" ht="12.75">
      <c r="A31" s="745" t="s">
        <v>2919</v>
      </c>
      <c r="B31" s="745" t="s">
        <v>320</v>
      </c>
      <c r="C31" s="745" t="s">
        <v>2903</v>
      </c>
      <c r="D31" s="960">
        <f t="shared" si="0"/>
        <v>3.582281</v>
      </c>
      <c r="E31" s="298">
        <v>0.225851</v>
      </c>
      <c r="F31" s="298">
        <v>0.299786</v>
      </c>
      <c r="G31" s="298">
        <v>0.19394100000000003</v>
      </c>
      <c r="H31" s="298">
        <v>0.27923999999999999</v>
      </c>
      <c r="I31" s="298">
        <v>0.76441399999999993</v>
      </c>
      <c r="J31" s="298">
        <v>0.24244699999999997</v>
      </c>
      <c r="K31" s="298">
        <v>0.35847099999999998</v>
      </c>
      <c r="L31" s="298">
        <v>0.119772</v>
      </c>
      <c r="M31" s="298">
        <v>0.25778000000000001</v>
      </c>
      <c r="N31" s="298">
        <v>0.23539199999999996</v>
      </c>
      <c r="O31" s="298">
        <v>0.32091099999999995</v>
      </c>
      <c r="P31" s="298">
        <v>0.28427599999999997</v>
      </c>
      <c r="Q31" s="960"/>
      <c r="R31" s="298">
        <v>0.28498099999999998</v>
      </c>
      <c r="S31" s="298">
        <v>1.5059549999999999</v>
      </c>
      <c r="T31" s="298">
        <v>0.30466199999999999</v>
      </c>
      <c r="U31" s="298">
        <v>0.26027499999999998</v>
      </c>
      <c r="V31" s="298"/>
      <c r="W31" s="298"/>
      <c r="X31" s="298"/>
      <c r="Y31" s="298"/>
      <c r="Z31" s="298"/>
      <c r="AA31" s="298"/>
      <c r="AB31" s="298"/>
      <c r="AC31" s="298"/>
    </row>
    <row r="32" spans="1:29" s="277" customFormat="1" ht="26.25" thickBot="1">
      <c r="A32" s="292" t="s">
        <v>2920</v>
      </c>
      <c r="B32" s="292" t="s">
        <v>321</v>
      </c>
      <c r="C32" s="292" t="s">
        <v>2904</v>
      </c>
      <c r="D32" s="962">
        <f t="shared" si="0"/>
        <v>0.19003400000000001</v>
      </c>
      <c r="E32" s="299">
        <v>1.1600000000000001E-2</v>
      </c>
      <c r="F32" s="299">
        <v>6.2899999999999998E-2</v>
      </c>
      <c r="G32" s="299">
        <v>2.5436E-2</v>
      </c>
      <c r="H32" s="299">
        <v>2.0420000000000004E-2</v>
      </c>
      <c r="I32" s="299">
        <v>1.8869999999999998E-2</v>
      </c>
      <c r="J32" s="299">
        <v>1.8161E-2</v>
      </c>
      <c r="K32" s="299">
        <v>2.0950000000000001E-3</v>
      </c>
      <c r="L32" s="299">
        <v>0</v>
      </c>
      <c r="M32" s="299">
        <v>2.0417999999999999E-2</v>
      </c>
      <c r="N32" s="299">
        <v>1.0429999999999999E-3</v>
      </c>
      <c r="O32" s="299">
        <v>1.32E-3</v>
      </c>
      <c r="P32" s="299">
        <v>7.7709999999999993E-3</v>
      </c>
      <c r="Q32" s="962"/>
      <c r="R32" s="299">
        <v>2.9203E-2</v>
      </c>
      <c r="S32" s="299">
        <v>5.0735999999999996E-2</v>
      </c>
      <c r="T32" s="299">
        <v>3.8001E-2</v>
      </c>
      <c r="U32" s="299">
        <v>2.8905E-2</v>
      </c>
      <c r="V32" s="299"/>
      <c r="W32" s="299"/>
      <c r="X32" s="299"/>
      <c r="Y32" s="299"/>
      <c r="Z32" s="299"/>
      <c r="AA32" s="299"/>
      <c r="AB32" s="299"/>
      <c r="AC32" s="299"/>
    </row>
    <row r="33" spans="1:27" s="277" customFormat="1" ht="5.0999999999999996" customHeight="1">
      <c r="A33" s="294"/>
      <c r="B33" s="294"/>
      <c r="C33" s="294"/>
      <c r="D33" s="279"/>
      <c r="E33" s="295"/>
      <c r="F33" s="296"/>
      <c r="G33" s="296"/>
      <c r="H33" s="296"/>
      <c r="I33" s="296"/>
      <c r="J33" s="296"/>
      <c r="K33" s="296"/>
      <c r="L33" s="296"/>
      <c r="M33" s="296"/>
      <c r="N33" s="296"/>
      <c r="Q33" s="279"/>
      <c r="R33" s="295"/>
      <c r="S33" s="296"/>
      <c r="T33" s="296"/>
      <c r="U33" s="296"/>
      <c r="V33" s="296"/>
      <c r="W33" s="296"/>
      <c r="X33" s="296"/>
      <c r="Y33" s="296"/>
      <c r="Z33" s="296"/>
      <c r="AA33" s="296"/>
    </row>
    <row r="34" spans="1:27" s="344" customFormat="1" ht="15" customHeight="1">
      <c r="A34" s="20" t="s">
        <v>3951</v>
      </c>
      <c r="B34" s="20" t="s">
        <v>3950</v>
      </c>
      <c r="C34" s="20" t="s">
        <v>3952</v>
      </c>
    </row>
    <row r="35" spans="1:27" s="344" customFormat="1" ht="15" customHeight="1">
      <c r="A35" s="20" t="s">
        <v>3500</v>
      </c>
      <c r="B35" s="20" t="s">
        <v>3501</v>
      </c>
      <c r="C35" s="20" t="s">
        <v>3502</v>
      </c>
    </row>
    <row r="36" spans="1:27" s="344" customFormat="1" ht="15" customHeight="1">
      <c r="A36" s="20" t="s">
        <v>4746</v>
      </c>
      <c r="B36" s="20" t="s">
        <v>4678</v>
      </c>
      <c r="C36" s="20" t="s">
        <v>4747</v>
      </c>
    </row>
    <row r="37" spans="1:27" s="344" customFormat="1" ht="15" customHeight="1">
      <c r="A37" s="20" t="s">
        <v>4748</v>
      </c>
      <c r="B37" s="20" t="s">
        <v>4682</v>
      </c>
      <c r="C37" s="20" t="s">
        <v>4749</v>
      </c>
    </row>
    <row r="38" spans="1:27" s="344" customFormat="1" ht="15" customHeight="1">
      <c r="A38" s="20" t="s">
        <v>3503</v>
      </c>
      <c r="B38" s="20" t="s">
        <v>3087</v>
      </c>
      <c r="C38" s="20" t="s">
        <v>3504</v>
      </c>
    </row>
    <row r="39" spans="1:27" s="886" customFormat="1" ht="15" customHeight="1">
      <c r="A39" s="20" t="s">
        <v>761</v>
      </c>
      <c r="B39" s="20" t="s">
        <v>720</v>
      </c>
      <c r="C39" s="20" t="s">
        <v>2277</v>
      </c>
    </row>
  </sheetData>
  <mergeCells count="7">
    <mergeCell ref="Q6:Q7"/>
    <mergeCell ref="R6:AC6"/>
    <mergeCell ref="D6:D7"/>
    <mergeCell ref="E6:P6"/>
    <mergeCell ref="A6:A7"/>
    <mergeCell ref="C6:C7"/>
    <mergeCell ref="B6:B7"/>
  </mergeCells>
  <hyperlinks>
    <hyperlink ref="B1" location="Содержание!A1" display="вернуться на заглавную стр. (содержание)"/>
    <hyperlink ref="A1" location="Содержание!A1" display="вернуться на заглавную стр. (содержание)"/>
    <hyperlink ref="C1" location="Содержание!A1" display="вернуться на заглавную стр. (содержание)"/>
  </hyperlinks>
  <pageMargins left="0.7" right="0.7" top="0.75" bottom="0.75" header="0.3" footer="0.3"/>
  <pageSetup paperSize="9"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6384" width="9.140625" style="24"/>
  </cols>
  <sheetData>
    <row r="1" spans="1:29" ht="15" customHeight="1">
      <c r="A1" s="234" t="s">
        <v>595</v>
      </c>
      <c r="B1" s="49" t="s">
        <v>211</v>
      </c>
      <c r="C1" s="234" t="s">
        <v>596</v>
      </c>
    </row>
    <row r="2" spans="1:29" ht="5.0999999999999996" customHeight="1">
      <c r="A2" s="234"/>
      <c r="B2" s="49"/>
      <c r="C2" s="234"/>
    </row>
    <row r="3" spans="1:29" s="28" customFormat="1" ht="18.75" customHeight="1">
      <c r="A3" s="26" t="s">
        <v>5128</v>
      </c>
      <c r="B3" s="26" t="s">
        <v>2876</v>
      </c>
      <c r="C3" s="26" t="s">
        <v>2927</v>
      </c>
      <c r="D3" s="27"/>
      <c r="E3" s="27"/>
      <c r="F3" s="27"/>
      <c r="G3" s="27"/>
      <c r="H3" s="27"/>
      <c r="I3" s="27"/>
      <c r="J3" s="27"/>
      <c r="K3" s="27"/>
      <c r="L3" s="27"/>
      <c r="M3" s="27"/>
      <c r="N3" s="27"/>
      <c r="O3" s="27"/>
      <c r="P3" s="27"/>
      <c r="Q3" s="27"/>
      <c r="R3" s="27"/>
      <c r="S3" s="27"/>
      <c r="T3" s="27"/>
      <c r="U3" s="27"/>
      <c r="V3" s="27"/>
      <c r="W3" s="27"/>
      <c r="X3" s="27"/>
      <c r="Y3" s="27"/>
      <c r="Z3" s="27"/>
      <c r="AA3" s="27"/>
      <c r="AB3" s="27"/>
      <c r="AC3" s="27"/>
    </row>
    <row r="4" spans="1:29" s="277" customFormat="1" ht="5.0999999999999996" customHeight="1">
      <c r="A4" s="236"/>
      <c r="B4" s="236"/>
      <c r="C4" s="236"/>
      <c r="D4" s="279"/>
      <c r="E4" s="280"/>
      <c r="F4" s="280"/>
      <c r="G4" s="280"/>
      <c r="H4" s="280"/>
      <c r="I4" s="280"/>
      <c r="J4" s="280"/>
      <c r="K4" s="280"/>
      <c r="L4" s="280"/>
      <c r="M4" s="280"/>
      <c r="N4" s="280"/>
      <c r="O4" s="280"/>
      <c r="P4" s="280"/>
      <c r="Q4" s="279"/>
      <c r="R4" s="280"/>
      <c r="S4" s="280"/>
      <c r="T4" s="280"/>
      <c r="U4" s="280"/>
      <c r="V4" s="280"/>
      <c r="W4" s="280"/>
      <c r="X4" s="280"/>
      <c r="Y4" s="280"/>
      <c r="Z4" s="280"/>
      <c r="AA4" s="280"/>
      <c r="AB4" s="280"/>
      <c r="AC4" s="280"/>
    </row>
    <row r="5" spans="1:29" s="277" customFormat="1" ht="13.5" thickBot="1">
      <c r="A5" s="264" t="s">
        <v>1164</v>
      </c>
      <c r="B5" s="264" t="s">
        <v>2692</v>
      </c>
      <c r="C5" s="264" t="s">
        <v>1163</v>
      </c>
      <c r="D5" s="281"/>
      <c r="E5" s="282"/>
      <c r="F5" s="282"/>
      <c r="G5" s="282"/>
      <c r="H5" s="282"/>
      <c r="I5" s="282"/>
      <c r="J5" s="282"/>
      <c r="K5" s="282"/>
      <c r="L5" s="282"/>
      <c r="M5" s="282"/>
      <c r="N5" s="282"/>
      <c r="O5" s="282"/>
      <c r="P5" s="282"/>
      <c r="Q5" s="281"/>
      <c r="R5" s="282"/>
      <c r="S5" s="282"/>
      <c r="T5" s="282"/>
      <c r="U5" s="282"/>
      <c r="V5" s="282"/>
      <c r="W5" s="282"/>
      <c r="X5" s="282"/>
      <c r="Y5" s="282"/>
      <c r="Z5" s="282"/>
      <c r="AA5" s="282"/>
      <c r="AB5" s="282"/>
      <c r="AC5" s="282"/>
    </row>
    <row r="6" spans="1:29" s="91" customFormat="1" ht="17.100000000000001" customHeight="1">
      <c r="A6" s="1471"/>
      <c r="B6" s="1471"/>
      <c r="C6" s="1471"/>
      <c r="D6" s="1566">
        <v>2018</v>
      </c>
      <c r="E6" s="1469" t="s">
        <v>3862</v>
      </c>
      <c r="F6" s="1469"/>
      <c r="G6" s="1469"/>
      <c r="H6" s="1469"/>
      <c r="I6" s="1469"/>
      <c r="J6" s="1469"/>
      <c r="K6" s="1469"/>
      <c r="L6" s="1469"/>
      <c r="M6" s="1469"/>
      <c r="N6" s="1469"/>
      <c r="O6" s="1469"/>
      <c r="P6" s="1470"/>
      <c r="Q6" s="1566">
        <v>2019</v>
      </c>
      <c r="R6" s="1469" t="s">
        <v>5516</v>
      </c>
      <c r="S6" s="1469"/>
      <c r="T6" s="1469"/>
      <c r="U6" s="1469"/>
      <c r="V6" s="1469"/>
      <c r="W6" s="1469"/>
      <c r="X6" s="1469"/>
      <c r="Y6" s="1469"/>
      <c r="Z6" s="1469"/>
      <c r="AA6" s="1469"/>
      <c r="AB6" s="1469"/>
      <c r="AC6" s="1470"/>
    </row>
    <row r="7" spans="1:29" s="91" customFormat="1" ht="17.100000000000001" customHeight="1" thickBot="1">
      <c r="A7" s="1473"/>
      <c r="B7" s="1473"/>
      <c r="C7" s="1473"/>
      <c r="D7" s="1509"/>
      <c r="E7" s="1233" t="s">
        <v>777</v>
      </c>
      <c r="F7" s="1233" t="s">
        <v>778</v>
      </c>
      <c r="G7" s="1233" t="s">
        <v>779</v>
      </c>
      <c r="H7" s="1233" t="s">
        <v>780</v>
      </c>
      <c r="I7" s="1233" t="s">
        <v>781</v>
      </c>
      <c r="J7" s="1233" t="s">
        <v>782</v>
      </c>
      <c r="K7" s="1233" t="s">
        <v>783</v>
      </c>
      <c r="L7" s="1233" t="s">
        <v>784</v>
      </c>
      <c r="M7" s="1233" t="s">
        <v>785</v>
      </c>
      <c r="N7" s="1233" t="s">
        <v>786</v>
      </c>
      <c r="O7" s="1233" t="s">
        <v>787</v>
      </c>
      <c r="P7" s="1233" t="s">
        <v>788</v>
      </c>
      <c r="Q7" s="1509"/>
      <c r="R7" s="1233" t="s">
        <v>4368</v>
      </c>
      <c r="S7" s="1233" t="s">
        <v>4674</v>
      </c>
      <c r="T7" s="1233" t="s">
        <v>4759</v>
      </c>
      <c r="U7" s="1233" t="s">
        <v>4912</v>
      </c>
      <c r="V7" s="1233" t="s">
        <v>781</v>
      </c>
      <c r="W7" s="1233" t="s">
        <v>782</v>
      </c>
      <c r="X7" s="1233" t="s">
        <v>783</v>
      </c>
      <c r="Y7" s="1233" t="s">
        <v>784</v>
      </c>
      <c r="Z7" s="1233" t="s">
        <v>785</v>
      </c>
      <c r="AA7" s="1233" t="s">
        <v>786</v>
      </c>
      <c r="AB7" s="1233" t="s">
        <v>787</v>
      </c>
      <c r="AC7" s="1233" t="s">
        <v>788</v>
      </c>
    </row>
    <row r="8" spans="1:29" s="286" customFormat="1" ht="5.0999999999999996" customHeight="1">
      <c r="A8" s="787"/>
      <c r="B8" s="787"/>
      <c r="C8" s="787"/>
      <c r="D8" s="283"/>
      <c r="E8" s="284"/>
      <c r="F8" s="284"/>
      <c r="G8" s="284"/>
      <c r="H8" s="284"/>
      <c r="I8" s="284"/>
      <c r="J8" s="284"/>
      <c r="K8" s="284"/>
      <c r="L8" s="284"/>
      <c r="M8" s="284"/>
      <c r="N8" s="284"/>
      <c r="O8" s="284"/>
      <c r="P8" s="284"/>
      <c r="Q8" s="283"/>
      <c r="R8" s="284"/>
      <c r="S8" s="284"/>
      <c r="T8" s="284"/>
      <c r="U8" s="284"/>
      <c r="V8" s="284"/>
      <c r="W8" s="284"/>
      <c r="X8" s="284"/>
      <c r="Y8" s="284"/>
      <c r="Z8" s="284"/>
      <c r="AA8" s="284"/>
      <c r="AB8" s="284"/>
      <c r="AC8" s="284"/>
    </row>
    <row r="9" spans="1:29" s="288" customFormat="1" ht="27">
      <c r="A9" s="921" t="s">
        <v>2925</v>
      </c>
      <c r="B9" s="744" t="s">
        <v>440</v>
      </c>
      <c r="C9" s="744" t="s">
        <v>2883</v>
      </c>
      <c r="D9" s="287">
        <f>SUM(E9:P9)</f>
        <v>4907.4001179999996</v>
      </c>
      <c r="E9" s="285">
        <v>388.88593199999997</v>
      </c>
      <c r="F9" s="285">
        <v>369.471701</v>
      </c>
      <c r="G9" s="285">
        <v>444.78677499999998</v>
      </c>
      <c r="H9" s="285">
        <v>437.45107699999994</v>
      </c>
      <c r="I9" s="285">
        <v>422.88973399999998</v>
      </c>
      <c r="J9" s="285">
        <v>407.45639</v>
      </c>
      <c r="K9" s="285">
        <v>439.51691399999999</v>
      </c>
      <c r="L9" s="285">
        <v>365.097104</v>
      </c>
      <c r="M9" s="285">
        <v>393.03462400000001</v>
      </c>
      <c r="N9" s="285">
        <v>403.23013600000002</v>
      </c>
      <c r="O9" s="285">
        <v>383.25228799999996</v>
      </c>
      <c r="P9" s="285">
        <v>452.32744299999996</v>
      </c>
      <c r="Q9" s="287"/>
      <c r="R9" s="285">
        <v>366.13830999999999</v>
      </c>
      <c r="S9" s="285">
        <v>299.84619600000002</v>
      </c>
      <c r="T9" s="285">
        <v>452.92689300000001</v>
      </c>
      <c r="U9" s="285">
        <v>430.86664499999995</v>
      </c>
      <c r="V9" s="285"/>
      <c r="W9" s="285"/>
      <c r="X9" s="285"/>
      <c r="Y9" s="285"/>
      <c r="Z9" s="285"/>
      <c r="AA9" s="285"/>
      <c r="AB9" s="285"/>
      <c r="AC9" s="285"/>
    </row>
    <row r="10" spans="1:29" s="288" customFormat="1" ht="12.75">
      <c r="A10" s="744" t="s">
        <v>955</v>
      </c>
      <c r="B10" s="744" t="s">
        <v>48</v>
      </c>
      <c r="C10" s="744" t="s">
        <v>607</v>
      </c>
      <c r="D10" s="287">
        <f>SUM(E10:P10)</f>
        <v>4907.4001180000005</v>
      </c>
      <c r="E10" s="285">
        <v>388.88593200000008</v>
      </c>
      <c r="F10" s="285">
        <v>369.47170100000005</v>
      </c>
      <c r="G10" s="285">
        <v>444.78677500000015</v>
      </c>
      <c r="H10" s="285">
        <v>437.45107699999994</v>
      </c>
      <c r="I10" s="285">
        <v>422.88973400000009</v>
      </c>
      <c r="J10" s="285">
        <v>407.45639000000006</v>
      </c>
      <c r="K10" s="285">
        <v>439.51691400000004</v>
      </c>
      <c r="L10" s="285">
        <v>365.09710399999989</v>
      </c>
      <c r="M10" s="285">
        <v>393.03462399999995</v>
      </c>
      <c r="N10" s="285">
        <v>403.23013599999996</v>
      </c>
      <c r="O10" s="285">
        <v>383.25228799999985</v>
      </c>
      <c r="P10" s="285">
        <v>452.3274429999999</v>
      </c>
      <c r="Q10" s="287"/>
      <c r="R10" s="285">
        <v>366.13831000000005</v>
      </c>
      <c r="S10" s="285">
        <v>299.84619600000002</v>
      </c>
      <c r="T10" s="285">
        <v>452.92689300000001</v>
      </c>
      <c r="U10" s="285">
        <v>430.86664500000001</v>
      </c>
      <c r="V10" s="285"/>
      <c r="W10" s="285"/>
      <c r="X10" s="285"/>
      <c r="Y10" s="285"/>
      <c r="Z10" s="285"/>
      <c r="AA10" s="285"/>
      <c r="AB10" s="285"/>
      <c r="AC10" s="285"/>
    </row>
    <row r="11" spans="1:29" s="288" customFormat="1" ht="5.0999999999999996" customHeight="1">
      <c r="A11" s="744"/>
      <c r="B11" s="744"/>
      <c r="C11" s="744"/>
      <c r="D11" s="961"/>
      <c r="E11" s="285"/>
      <c r="F11" s="285"/>
      <c r="G11" s="285"/>
      <c r="H11" s="285"/>
      <c r="I11" s="285"/>
      <c r="J11" s="285"/>
      <c r="K11" s="285"/>
      <c r="L11" s="285"/>
      <c r="M11" s="285"/>
      <c r="N11" s="285"/>
      <c r="O11" s="285"/>
      <c r="P11" s="285"/>
      <c r="Q11" s="961"/>
      <c r="R11" s="285"/>
      <c r="S11" s="285"/>
      <c r="T11" s="285"/>
      <c r="U11" s="285"/>
      <c r="V11" s="285"/>
      <c r="W11" s="285"/>
      <c r="X11" s="285"/>
      <c r="Y11" s="285"/>
      <c r="Z11" s="285"/>
      <c r="AA11" s="285"/>
      <c r="AB11" s="285"/>
      <c r="AC11" s="285"/>
    </row>
    <row r="12" spans="1:29" s="277" customFormat="1" ht="25.5">
      <c r="A12" s="745" t="s">
        <v>4989</v>
      </c>
      <c r="B12" s="745" t="s">
        <v>303</v>
      </c>
      <c r="C12" s="745" t="s">
        <v>2885</v>
      </c>
      <c r="D12" s="960">
        <f t="shared" ref="D12:D32" si="0">SUM(E12:P12)</f>
        <v>44.837029000000001</v>
      </c>
      <c r="E12" s="289">
        <v>2.6786460000000001</v>
      </c>
      <c r="F12" s="289">
        <v>3.5262339999999996</v>
      </c>
      <c r="G12" s="289">
        <v>5.5724130000000001</v>
      </c>
      <c r="H12" s="289">
        <v>6.0037559999999992</v>
      </c>
      <c r="I12" s="289">
        <v>2.8549849999999997</v>
      </c>
      <c r="J12" s="289">
        <v>2.4214859999999998</v>
      </c>
      <c r="K12" s="289">
        <v>2.2267539999999997</v>
      </c>
      <c r="L12" s="289">
        <v>3.407133</v>
      </c>
      <c r="M12" s="289">
        <v>3.2521119999999994</v>
      </c>
      <c r="N12" s="289">
        <v>4.2245819999999998</v>
      </c>
      <c r="O12" s="289">
        <v>3.6077659999999998</v>
      </c>
      <c r="P12" s="289">
        <v>5.0611619999999995</v>
      </c>
      <c r="Q12" s="960"/>
      <c r="R12" s="289">
        <v>3.4196240000000002</v>
      </c>
      <c r="S12" s="289">
        <v>3.9651099999999997</v>
      </c>
      <c r="T12" s="289">
        <v>4.5581719999999999</v>
      </c>
      <c r="U12" s="289">
        <v>4.0071120000000002</v>
      </c>
      <c r="V12" s="289"/>
      <c r="W12" s="289"/>
      <c r="X12" s="289"/>
      <c r="Y12" s="289"/>
      <c r="Z12" s="289"/>
      <c r="AA12" s="289"/>
      <c r="AB12" s="289"/>
      <c r="AC12" s="289"/>
    </row>
    <row r="13" spans="1:29" s="277" customFormat="1" ht="12.75">
      <c r="A13" s="745" t="s">
        <v>4990</v>
      </c>
      <c r="B13" s="745" t="s">
        <v>304</v>
      </c>
      <c r="C13" s="745" t="s">
        <v>2886</v>
      </c>
      <c r="D13" s="960">
        <f t="shared" si="0"/>
        <v>156.23544399999997</v>
      </c>
      <c r="E13" s="289">
        <v>9.5328749999999989</v>
      </c>
      <c r="F13" s="289">
        <v>10.156215</v>
      </c>
      <c r="G13" s="289">
        <v>12.702003999999999</v>
      </c>
      <c r="H13" s="289">
        <v>11.998324999999999</v>
      </c>
      <c r="I13" s="289">
        <v>21.765629000000001</v>
      </c>
      <c r="J13" s="289">
        <v>18.687096999999998</v>
      </c>
      <c r="K13" s="289">
        <v>14.608331</v>
      </c>
      <c r="L13" s="289">
        <v>10.136151999999999</v>
      </c>
      <c r="M13" s="289">
        <v>9.2384149999999998</v>
      </c>
      <c r="N13" s="289">
        <v>11.642669999999999</v>
      </c>
      <c r="O13" s="289">
        <v>11.180539</v>
      </c>
      <c r="P13" s="289">
        <v>14.587192</v>
      </c>
      <c r="Q13" s="960"/>
      <c r="R13" s="289">
        <v>13.159611999999999</v>
      </c>
      <c r="S13" s="289">
        <v>10.955750999999999</v>
      </c>
      <c r="T13" s="289">
        <v>18.253484999999998</v>
      </c>
      <c r="U13" s="289">
        <v>19.305073999999998</v>
      </c>
      <c r="V13" s="289"/>
      <c r="W13" s="289"/>
      <c r="X13" s="289"/>
      <c r="Y13" s="289"/>
      <c r="Z13" s="289"/>
      <c r="AA13" s="289"/>
      <c r="AB13" s="289"/>
      <c r="AC13" s="289"/>
    </row>
    <row r="14" spans="1:29" s="277" customFormat="1" ht="25.5">
      <c r="A14" s="745" t="s">
        <v>4991</v>
      </c>
      <c r="B14" s="745" t="s">
        <v>305</v>
      </c>
      <c r="C14" s="745" t="s">
        <v>2887</v>
      </c>
      <c r="D14" s="960">
        <f t="shared" si="0"/>
        <v>49.594704999999998</v>
      </c>
      <c r="E14" s="289">
        <v>5.6057939999999995</v>
      </c>
      <c r="F14" s="289">
        <v>3.3985240000000001</v>
      </c>
      <c r="G14" s="289">
        <v>4.3389850000000001</v>
      </c>
      <c r="H14" s="289">
        <v>4.5859350000000001</v>
      </c>
      <c r="I14" s="289">
        <v>4.6393219999999999</v>
      </c>
      <c r="J14" s="289">
        <v>3.3755489999999999</v>
      </c>
      <c r="K14" s="289">
        <v>4.0690809999999997</v>
      </c>
      <c r="L14" s="289">
        <v>2.9448099999999999</v>
      </c>
      <c r="M14" s="289">
        <v>2.9936789999999998</v>
      </c>
      <c r="N14" s="289">
        <v>3.641397</v>
      </c>
      <c r="O14" s="289">
        <v>4.6397240000000002</v>
      </c>
      <c r="P14" s="289">
        <v>5.3619050000000001</v>
      </c>
      <c r="Q14" s="960"/>
      <c r="R14" s="289">
        <v>3.1877610000000001</v>
      </c>
      <c r="S14" s="289">
        <v>3.8239739999999993</v>
      </c>
      <c r="T14" s="289">
        <v>4.1108370000000001</v>
      </c>
      <c r="U14" s="289">
        <v>6.9429099999999995</v>
      </c>
      <c r="V14" s="289"/>
      <c r="W14" s="289"/>
      <c r="X14" s="289"/>
      <c r="Y14" s="289"/>
      <c r="Z14" s="289"/>
      <c r="AA14" s="289"/>
      <c r="AB14" s="289"/>
      <c r="AC14" s="289"/>
    </row>
    <row r="15" spans="1:29" s="277" customFormat="1" ht="25.5">
      <c r="A15" s="745" t="s">
        <v>4992</v>
      </c>
      <c r="B15" s="745" t="s">
        <v>306</v>
      </c>
      <c r="C15" s="745" t="s">
        <v>2888</v>
      </c>
      <c r="D15" s="960">
        <f t="shared" si="0"/>
        <v>334.49337000000003</v>
      </c>
      <c r="E15" s="289">
        <v>24.409316999999998</v>
      </c>
      <c r="F15" s="289">
        <v>25.144244999999998</v>
      </c>
      <c r="G15" s="289">
        <v>28.867121999999998</v>
      </c>
      <c r="H15" s="289">
        <v>28.481497999999998</v>
      </c>
      <c r="I15" s="289">
        <v>29.068247</v>
      </c>
      <c r="J15" s="289">
        <v>26.603386</v>
      </c>
      <c r="K15" s="289">
        <v>28.317256</v>
      </c>
      <c r="L15" s="289">
        <v>25.739113999999994</v>
      </c>
      <c r="M15" s="289">
        <v>25.455223</v>
      </c>
      <c r="N15" s="289">
        <v>31.638492999999997</v>
      </c>
      <c r="O15" s="289">
        <v>28.207564999999999</v>
      </c>
      <c r="P15" s="289">
        <v>32.561903999999998</v>
      </c>
      <c r="Q15" s="960"/>
      <c r="R15" s="289">
        <v>19.002503999999998</v>
      </c>
      <c r="S15" s="289">
        <v>22.095665</v>
      </c>
      <c r="T15" s="289">
        <v>23.861342999999998</v>
      </c>
      <c r="U15" s="289">
        <v>29.989932999999997</v>
      </c>
      <c r="V15" s="289"/>
      <c r="W15" s="289"/>
      <c r="X15" s="289"/>
      <c r="Y15" s="289"/>
      <c r="Z15" s="289"/>
      <c r="AA15" s="289"/>
      <c r="AB15" s="289"/>
      <c r="AC15" s="289"/>
    </row>
    <row r="16" spans="1:29" s="277" customFormat="1" ht="14.25">
      <c r="A16" s="745" t="s">
        <v>4679</v>
      </c>
      <c r="B16" s="745" t="s">
        <v>4680</v>
      </c>
      <c r="C16" s="745" t="s">
        <v>4681</v>
      </c>
      <c r="D16" s="960">
        <f t="shared" si="0"/>
        <v>668.83100599999989</v>
      </c>
      <c r="E16" s="289">
        <v>46.617286000000007</v>
      </c>
      <c r="F16" s="289">
        <v>38.958326999999997</v>
      </c>
      <c r="G16" s="289">
        <v>42.573873999999996</v>
      </c>
      <c r="H16" s="289">
        <v>45.193306</v>
      </c>
      <c r="I16" s="289">
        <v>47.870066999999999</v>
      </c>
      <c r="J16" s="289">
        <v>65.756739999999994</v>
      </c>
      <c r="K16" s="289">
        <v>57.798503999999994</v>
      </c>
      <c r="L16" s="289">
        <v>47.227983999999999</v>
      </c>
      <c r="M16" s="289">
        <v>63.883800000000001</v>
      </c>
      <c r="N16" s="289">
        <v>66.573487999999998</v>
      </c>
      <c r="O16" s="289">
        <v>74.518922000000003</v>
      </c>
      <c r="P16" s="289">
        <v>71.858707999999993</v>
      </c>
      <c r="Q16" s="960"/>
      <c r="R16" s="289">
        <v>55.600114999999995</v>
      </c>
      <c r="S16" s="289">
        <v>56.201529000000001</v>
      </c>
      <c r="T16" s="289">
        <v>54.435302</v>
      </c>
      <c r="U16" s="289">
        <v>48.852608000000004</v>
      </c>
      <c r="V16" s="289"/>
      <c r="W16" s="289"/>
      <c r="X16" s="289"/>
      <c r="Y16" s="289"/>
      <c r="Z16" s="289"/>
      <c r="AA16" s="289"/>
      <c r="AB16" s="289"/>
      <c r="AC16" s="289"/>
    </row>
    <row r="17" spans="1:29" s="277" customFormat="1" ht="25.5">
      <c r="A17" s="745" t="s">
        <v>2908</v>
      </c>
      <c r="B17" s="745" t="s">
        <v>2877</v>
      </c>
      <c r="C17" s="745" t="s">
        <v>2889</v>
      </c>
      <c r="D17" s="960">
        <f t="shared" si="0"/>
        <v>414.09974599999998</v>
      </c>
      <c r="E17" s="289">
        <v>22.706163</v>
      </c>
      <c r="F17" s="289">
        <v>30.207713999999999</v>
      </c>
      <c r="G17" s="289">
        <v>36.982247999999998</v>
      </c>
      <c r="H17" s="289">
        <v>34.562660999999999</v>
      </c>
      <c r="I17" s="289">
        <v>31.718311</v>
      </c>
      <c r="J17" s="289">
        <v>41.151430999999995</v>
      </c>
      <c r="K17" s="289">
        <v>52.99112499999999</v>
      </c>
      <c r="L17" s="289">
        <v>28.181735999999997</v>
      </c>
      <c r="M17" s="289">
        <v>31.351897999999995</v>
      </c>
      <c r="N17" s="289">
        <v>34.225401999999995</v>
      </c>
      <c r="O17" s="289">
        <v>27.622810999999999</v>
      </c>
      <c r="P17" s="289">
        <v>42.398246</v>
      </c>
      <c r="Q17" s="960"/>
      <c r="R17" s="289">
        <v>24.452408999999999</v>
      </c>
      <c r="S17" s="289">
        <v>35.747900999999999</v>
      </c>
      <c r="T17" s="289">
        <v>35.248554999999996</v>
      </c>
      <c r="U17" s="289">
        <v>46.082287999999998</v>
      </c>
      <c r="V17" s="289"/>
      <c r="W17" s="289"/>
      <c r="X17" s="289"/>
      <c r="Y17" s="289"/>
      <c r="Z17" s="289"/>
      <c r="AA17" s="289"/>
      <c r="AB17" s="289"/>
      <c r="AC17" s="289"/>
    </row>
    <row r="18" spans="1:29" s="277" customFormat="1" ht="25.5">
      <c r="A18" s="745" t="s">
        <v>4995</v>
      </c>
      <c r="B18" s="745" t="s">
        <v>307</v>
      </c>
      <c r="C18" s="745" t="s">
        <v>2890</v>
      </c>
      <c r="D18" s="960">
        <f t="shared" si="0"/>
        <v>229.319816</v>
      </c>
      <c r="E18" s="289">
        <v>13.087608999999997</v>
      </c>
      <c r="F18" s="289">
        <v>16.038976999999999</v>
      </c>
      <c r="G18" s="289">
        <v>20.829446000000004</v>
      </c>
      <c r="H18" s="289">
        <v>21.406116999999998</v>
      </c>
      <c r="I18" s="289">
        <v>20.200008</v>
      </c>
      <c r="J18" s="289">
        <v>18.875488999999998</v>
      </c>
      <c r="K18" s="289">
        <v>17.626169000000001</v>
      </c>
      <c r="L18" s="289">
        <v>20.305899</v>
      </c>
      <c r="M18" s="289">
        <v>18.688008</v>
      </c>
      <c r="N18" s="289">
        <v>24.090059999999998</v>
      </c>
      <c r="O18" s="289">
        <v>19.303982999999999</v>
      </c>
      <c r="P18" s="289">
        <v>18.868050999999998</v>
      </c>
      <c r="Q18" s="960"/>
      <c r="R18" s="289">
        <v>13.669096</v>
      </c>
      <c r="S18" s="289">
        <v>13.127537</v>
      </c>
      <c r="T18" s="289">
        <v>17.856465999999998</v>
      </c>
      <c r="U18" s="289">
        <v>14.325669999999997</v>
      </c>
      <c r="V18" s="289"/>
      <c r="W18" s="289"/>
      <c r="X18" s="289"/>
      <c r="Y18" s="289"/>
      <c r="Z18" s="289"/>
      <c r="AA18" s="289"/>
      <c r="AB18" s="289"/>
      <c r="AC18" s="289"/>
    </row>
    <row r="19" spans="1:29" s="277" customFormat="1" ht="25.5">
      <c r="A19" s="745" t="s">
        <v>2909</v>
      </c>
      <c r="B19" s="745" t="s">
        <v>308</v>
      </c>
      <c r="C19" s="745" t="s">
        <v>2891</v>
      </c>
      <c r="D19" s="960">
        <f t="shared" si="0"/>
        <v>65.176205999999993</v>
      </c>
      <c r="E19" s="289">
        <v>5.7232449999999995</v>
      </c>
      <c r="F19" s="289">
        <v>9.6696349999999995</v>
      </c>
      <c r="G19" s="289">
        <v>6.5765750000000001</v>
      </c>
      <c r="H19" s="289">
        <v>11.328313000000001</v>
      </c>
      <c r="I19" s="289">
        <v>8.8711450000000003</v>
      </c>
      <c r="J19" s="289">
        <v>3.7391329999999998</v>
      </c>
      <c r="K19" s="289">
        <v>4.0843159999999994</v>
      </c>
      <c r="L19" s="289">
        <v>3.658744</v>
      </c>
      <c r="M19" s="289">
        <v>2.7391399999999999</v>
      </c>
      <c r="N19" s="289">
        <v>2.0052149999999997</v>
      </c>
      <c r="O19" s="289">
        <v>1.8755599999999999</v>
      </c>
      <c r="P19" s="289">
        <v>4.9051849999999995</v>
      </c>
      <c r="Q19" s="960"/>
      <c r="R19" s="289">
        <v>4.2173660000000002</v>
      </c>
      <c r="S19" s="289">
        <v>1.6658359999999999</v>
      </c>
      <c r="T19" s="289">
        <v>7.3821680000000001</v>
      </c>
      <c r="U19" s="289">
        <v>1.614166</v>
      </c>
      <c r="V19" s="289"/>
      <c r="W19" s="289"/>
      <c r="X19" s="289"/>
      <c r="Y19" s="289"/>
      <c r="Z19" s="289"/>
      <c r="AA19" s="289"/>
      <c r="AB19" s="289"/>
      <c r="AC19" s="289"/>
    </row>
    <row r="20" spans="1:29" s="277" customFormat="1" ht="38.25">
      <c r="A20" s="746" t="s">
        <v>2910</v>
      </c>
      <c r="B20" s="746" t="s">
        <v>309</v>
      </c>
      <c r="C20" s="746" t="s">
        <v>2892</v>
      </c>
      <c r="D20" s="960">
        <f t="shared" si="0"/>
        <v>60.18002700000001</v>
      </c>
      <c r="E20" s="289">
        <v>3.5572550000000001</v>
      </c>
      <c r="F20" s="289">
        <v>4.9341789999999994</v>
      </c>
      <c r="G20" s="289">
        <v>5.2620319999999996</v>
      </c>
      <c r="H20" s="289">
        <v>4.8988319999999996</v>
      </c>
      <c r="I20" s="289">
        <v>5.4401570000000001</v>
      </c>
      <c r="J20" s="289">
        <v>4.6826239999999997</v>
      </c>
      <c r="K20" s="289">
        <v>5.3162199999999995</v>
      </c>
      <c r="L20" s="289">
        <v>5.482202</v>
      </c>
      <c r="M20" s="289">
        <v>4.3639950000000001</v>
      </c>
      <c r="N20" s="289">
        <v>5.623009999999999</v>
      </c>
      <c r="O20" s="289">
        <v>4.5499299999999998</v>
      </c>
      <c r="P20" s="289">
        <v>6.069591</v>
      </c>
      <c r="Q20" s="960"/>
      <c r="R20" s="289">
        <v>5.676438000000001</v>
      </c>
      <c r="S20" s="289">
        <v>5.407305</v>
      </c>
      <c r="T20" s="289">
        <v>22.304214999999999</v>
      </c>
      <c r="U20" s="289">
        <v>5.628374</v>
      </c>
      <c r="V20" s="289"/>
      <c r="W20" s="289"/>
      <c r="X20" s="289"/>
      <c r="Y20" s="289"/>
      <c r="Z20" s="289"/>
      <c r="AA20" s="289"/>
      <c r="AB20" s="289"/>
      <c r="AC20" s="289"/>
    </row>
    <row r="21" spans="1:29" s="277" customFormat="1" ht="25.5">
      <c r="A21" s="745" t="s">
        <v>2911</v>
      </c>
      <c r="B21" s="745" t="s">
        <v>310</v>
      </c>
      <c r="C21" s="745" t="s">
        <v>2893</v>
      </c>
      <c r="D21" s="960">
        <f t="shared" si="0"/>
        <v>76.985103999999993</v>
      </c>
      <c r="E21" s="289">
        <v>3.6692499999999999</v>
      </c>
      <c r="F21" s="289">
        <v>4.5923129999999999</v>
      </c>
      <c r="G21" s="289">
        <v>6.913017</v>
      </c>
      <c r="H21" s="289">
        <v>5.2018990000000001</v>
      </c>
      <c r="I21" s="289">
        <v>5.7019509999999993</v>
      </c>
      <c r="J21" s="289">
        <v>6.9463570000000008</v>
      </c>
      <c r="K21" s="289">
        <v>6.5150019999999991</v>
      </c>
      <c r="L21" s="289">
        <v>7.5010849999999998</v>
      </c>
      <c r="M21" s="289">
        <v>7.1168709999999997</v>
      </c>
      <c r="N21" s="289">
        <v>7.4688659999999993</v>
      </c>
      <c r="O21" s="289">
        <v>7.1267169999999984</v>
      </c>
      <c r="P21" s="289">
        <v>8.231776</v>
      </c>
      <c r="Q21" s="960"/>
      <c r="R21" s="289">
        <v>5.5913160000000008</v>
      </c>
      <c r="S21" s="289">
        <v>3.6538279999999999</v>
      </c>
      <c r="T21" s="289">
        <v>5.0387629999999994</v>
      </c>
      <c r="U21" s="289">
        <v>6.7728099999999998</v>
      </c>
      <c r="V21" s="289"/>
      <c r="W21" s="289"/>
      <c r="X21" s="289"/>
      <c r="Y21" s="289"/>
      <c r="Z21" s="289"/>
      <c r="AA21" s="289"/>
      <c r="AB21" s="289"/>
      <c r="AC21" s="289"/>
    </row>
    <row r="22" spans="1:29" s="277" customFormat="1" ht="12.75">
      <c r="A22" s="745" t="s">
        <v>2912</v>
      </c>
      <c r="B22" s="745" t="s">
        <v>311</v>
      </c>
      <c r="C22" s="745" t="s">
        <v>2894</v>
      </c>
      <c r="D22" s="960">
        <f t="shared" si="0"/>
        <v>778.06147899999985</v>
      </c>
      <c r="E22" s="289">
        <v>69.369681</v>
      </c>
      <c r="F22" s="289">
        <v>72.0428</v>
      </c>
      <c r="G22" s="289">
        <v>65.004854999999992</v>
      </c>
      <c r="H22" s="289">
        <v>86.615578999999997</v>
      </c>
      <c r="I22" s="289">
        <v>75.241782000000001</v>
      </c>
      <c r="J22" s="289">
        <v>64.43197099999999</v>
      </c>
      <c r="K22" s="289">
        <v>81.787852000000001</v>
      </c>
      <c r="L22" s="289">
        <v>61.235821999999999</v>
      </c>
      <c r="M22" s="289">
        <v>54.507891999999998</v>
      </c>
      <c r="N22" s="289">
        <v>51.262603999999989</v>
      </c>
      <c r="O22" s="289">
        <v>47.452154</v>
      </c>
      <c r="P22" s="289">
        <v>49.108486999999997</v>
      </c>
      <c r="Q22" s="960"/>
      <c r="R22" s="289">
        <v>46.993949000000001</v>
      </c>
      <c r="S22" s="289">
        <v>26.849832000000003</v>
      </c>
      <c r="T22" s="289">
        <v>67.038932000000003</v>
      </c>
      <c r="U22" s="289">
        <v>44.116779999999999</v>
      </c>
      <c r="V22" s="289"/>
      <c r="W22" s="289"/>
      <c r="X22" s="289"/>
      <c r="Y22" s="289"/>
      <c r="Z22" s="289"/>
      <c r="AA22" s="289"/>
      <c r="AB22" s="289"/>
      <c r="AC22" s="289"/>
    </row>
    <row r="23" spans="1:29" s="277" customFormat="1" ht="25.5">
      <c r="A23" s="746" t="s">
        <v>2913</v>
      </c>
      <c r="B23" s="746" t="s">
        <v>312</v>
      </c>
      <c r="C23" s="746" t="s">
        <v>2895</v>
      </c>
      <c r="D23" s="960">
        <f t="shared" si="0"/>
        <v>386.288522</v>
      </c>
      <c r="E23" s="289">
        <v>54.689111999999994</v>
      </c>
      <c r="F23" s="289">
        <v>45.647757999999996</v>
      </c>
      <c r="G23" s="289">
        <v>37.448715</v>
      </c>
      <c r="H23" s="289">
        <v>37.344530999999996</v>
      </c>
      <c r="I23" s="289">
        <v>24.663816999999998</v>
      </c>
      <c r="J23" s="289">
        <v>23.970258999999995</v>
      </c>
      <c r="K23" s="289">
        <v>31.440894999999998</v>
      </c>
      <c r="L23" s="289">
        <v>25.271708</v>
      </c>
      <c r="M23" s="289">
        <v>45.894870999999995</v>
      </c>
      <c r="N23" s="289">
        <v>27.694714999999995</v>
      </c>
      <c r="O23" s="289">
        <v>9.5716099999999997</v>
      </c>
      <c r="P23" s="289">
        <v>22.650530999999997</v>
      </c>
      <c r="Q23" s="960"/>
      <c r="R23" s="289">
        <v>38.81691</v>
      </c>
      <c r="S23" s="289">
        <v>17.147409</v>
      </c>
      <c r="T23" s="289">
        <v>46.627040999999998</v>
      </c>
      <c r="U23" s="289">
        <v>24.115043</v>
      </c>
      <c r="V23" s="289"/>
      <c r="W23" s="289"/>
      <c r="X23" s="289"/>
      <c r="Y23" s="289"/>
      <c r="Z23" s="289"/>
      <c r="AA23" s="289"/>
      <c r="AB23" s="289"/>
      <c r="AC23" s="289"/>
    </row>
    <row r="24" spans="1:29" s="277" customFormat="1" ht="25.5">
      <c r="A24" s="745" t="s">
        <v>2914</v>
      </c>
      <c r="B24" s="745" t="s">
        <v>313</v>
      </c>
      <c r="C24" s="745" t="s">
        <v>2896</v>
      </c>
      <c r="D24" s="960">
        <f t="shared" si="0"/>
        <v>77.981523999999993</v>
      </c>
      <c r="E24" s="289">
        <v>5.0978349999999999</v>
      </c>
      <c r="F24" s="289">
        <v>4.754562</v>
      </c>
      <c r="G24" s="289">
        <v>7.1817310000000001</v>
      </c>
      <c r="H24" s="289">
        <v>9.4983179999999994</v>
      </c>
      <c r="I24" s="289">
        <v>5.511952</v>
      </c>
      <c r="J24" s="289">
        <v>7.1785959999999998</v>
      </c>
      <c r="K24" s="289">
        <v>6.774483</v>
      </c>
      <c r="L24" s="289">
        <v>7.6996889999999993</v>
      </c>
      <c r="M24" s="289">
        <v>6.0039669999999994</v>
      </c>
      <c r="N24" s="289">
        <v>6.7014949999999995</v>
      </c>
      <c r="O24" s="289">
        <v>6.006024</v>
      </c>
      <c r="P24" s="289">
        <v>5.5728720000000003</v>
      </c>
      <c r="Q24" s="960"/>
      <c r="R24" s="289">
        <v>6.7473469999999995</v>
      </c>
      <c r="S24" s="289">
        <v>4.8158959999999995</v>
      </c>
      <c r="T24" s="289">
        <v>8.531725999999999</v>
      </c>
      <c r="U24" s="289">
        <v>7.425802</v>
      </c>
      <c r="V24" s="289"/>
      <c r="W24" s="289"/>
      <c r="X24" s="289"/>
      <c r="Y24" s="289"/>
      <c r="Z24" s="289"/>
      <c r="AA24" s="289"/>
      <c r="AB24" s="289"/>
      <c r="AC24" s="289"/>
    </row>
    <row r="25" spans="1:29" s="277" customFormat="1" ht="25.5">
      <c r="A25" s="745" t="s">
        <v>2915</v>
      </c>
      <c r="B25" s="745" t="s">
        <v>314</v>
      </c>
      <c r="C25" s="745" t="s">
        <v>2897</v>
      </c>
      <c r="D25" s="960">
        <f t="shared" si="0"/>
        <v>12.299905000000001</v>
      </c>
      <c r="E25" s="289">
        <v>0.38924500000000001</v>
      </c>
      <c r="F25" s="289">
        <v>1.18492</v>
      </c>
      <c r="G25" s="289">
        <v>0.96948999999999996</v>
      </c>
      <c r="H25" s="289">
        <v>0.98783599999999994</v>
      </c>
      <c r="I25" s="289">
        <v>0.717808</v>
      </c>
      <c r="J25" s="289">
        <v>0.55777699999999997</v>
      </c>
      <c r="K25" s="289">
        <v>0.73565700000000012</v>
      </c>
      <c r="L25" s="289">
        <v>1.709989</v>
      </c>
      <c r="M25" s="289">
        <v>2.7744429999999998</v>
      </c>
      <c r="N25" s="289">
        <v>1.1925429999999999</v>
      </c>
      <c r="O25" s="289">
        <v>0.44718199999999997</v>
      </c>
      <c r="P25" s="289">
        <v>0.63301499999999999</v>
      </c>
      <c r="Q25" s="960"/>
      <c r="R25" s="289">
        <v>1.1861029999999999</v>
      </c>
      <c r="S25" s="289">
        <v>1.1509939999999999</v>
      </c>
      <c r="T25" s="289">
        <v>1.854552</v>
      </c>
      <c r="U25" s="289">
        <v>1.109434</v>
      </c>
      <c r="V25" s="289"/>
      <c r="W25" s="289"/>
      <c r="X25" s="289"/>
      <c r="Y25" s="289"/>
      <c r="Z25" s="289"/>
      <c r="AA25" s="289"/>
      <c r="AB25" s="289"/>
      <c r="AC25" s="289"/>
    </row>
    <row r="26" spans="1:29" s="277" customFormat="1" ht="25.5">
      <c r="A26" s="745" t="s">
        <v>4994</v>
      </c>
      <c r="B26" s="745" t="s">
        <v>315</v>
      </c>
      <c r="C26" s="745" t="s">
        <v>2898</v>
      </c>
      <c r="D26" s="960">
        <f t="shared" si="0"/>
        <v>422.59203500000001</v>
      </c>
      <c r="E26" s="289">
        <v>27.085977999999997</v>
      </c>
      <c r="F26" s="289">
        <v>26.436803000000001</v>
      </c>
      <c r="G26" s="289">
        <v>31.210054</v>
      </c>
      <c r="H26" s="289">
        <v>31.776425999999997</v>
      </c>
      <c r="I26" s="289">
        <v>29.067919000000003</v>
      </c>
      <c r="J26" s="289">
        <v>27.850315000000002</v>
      </c>
      <c r="K26" s="289">
        <v>29.966248</v>
      </c>
      <c r="L26" s="289">
        <v>31.499531999999999</v>
      </c>
      <c r="M26" s="289">
        <v>35.325226000000001</v>
      </c>
      <c r="N26" s="289">
        <v>46.026457000000001</v>
      </c>
      <c r="O26" s="289">
        <v>51.085530999999989</v>
      </c>
      <c r="P26" s="289">
        <v>55.261545999999996</v>
      </c>
      <c r="Q26" s="960"/>
      <c r="R26" s="289">
        <v>44.247577999999997</v>
      </c>
      <c r="S26" s="289">
        <v>30.073442999999997</v>
      </c>
      <c r="T26" s="289">
        <v>40.606735999999998</v>
      </c>
      <c r="U26" s="289">
        <v>37.414034000000001</v>
      </c>
      <c r="V26" s="289"/>
      <c r="W26" s="289"/>
      <c r="X26" s="289"/>
      <c r="Y26" s="289"/>
      <c r="Z26" s="289"/>
      <c r="AA26" s="289"/>
      <c r="AB26" s="289"/>
      <c r="AC26" s="289"/>
    </row>
    <row r="27" spans="1:29" s="277" customFormat="1" ht="25.5">
      <c r="A27" s="745" t="s">
        <v>2916</v>
      </c>
      <c r="B27" s="745" t="s">
        <v>316</v>
      </c>
      <c r="C27" s="745" t="s">
        <v>2899</v>
      </c>
      <c r="D27" s="960">
        <f t="shared" si="0"/>
        <v>765.92902199999992</v>
      </c>
      <c r="E27" s="289">
        <v>46.43553</v>
      </c>
      <c r="F27" s="289">
        <v>46.655697000000004</v>
      </c>
      <c r="G27" s="289">
        <v>104.63484800000001</v>
      </c>
      <c r="H27" s="289">
        <v>67.011901999999992</v>
      </c>
      <c r="I27" s="289">
        <v>76.212012999999999</v>
      </c>
      <c r="J27" s="289">
        <v>63.801044999999995</v>
      </c>
      <c r="K27" s="289">
        <v>65.712593999999996</v>
      </c>
      <c r="L27" s="289">
        <v>57.784678999999997</v>
      </c>
      <c r="M27" s="289">
        <v>52.599849999999996</v>
      </c>
      <c r="N27" s="289">
        <v>54.544512999999995</v>
      </c>
      <c r="O27" s="289">
        <v>57.600846000000004</v>
      </c>
      <c r="P27" s="289">
        <v>72.935504999999992</v>
      </c>
      <c r="Q27" s="960"/>
      <c r="R27" s="289">
        <v>60.555932000000006</v>
      </c>
      <c r="S27" s="289">
        <v>45.418956000000001</v>
      </c>
      <c r="T27" s="289">
        <v>62.576085999999997</v>
      </c>
      <c r="U27" s="289">
        <v>98.780094999999989</v>
      </c>
      <c r="V27" s="289"/>
      <c r="W27" s="289"/>
      <c r="X27" s="289"/>
      <c r="Y27" s="289"/>
      <c r="Z27" s="289"/>
      <c r="AA27" s="289"/>
      <c r="AB27" s="289"/>
      <c r="AC27" s="289"/>
    </row>
    <row r="28" spans="1:29" s="277" customFormat="1" ht="25.5">
      <c r="A28" s="745" t="s">
        <v>4993</v>
      </c>
      <c r="B28" s="745" t="s">
        <v>317</v>
      </c>
      <c r="C28" s="745" t="s">
        <v>2900</v>
      </c>
      <c r="D28" s="960">
        <f t="shared" si="0"/>
        <v>204.75833</v>
      </c>
      <c r="E28" s="289">
        <v>38.373362</v>
      </c>
      <c r="F28" s="289">
        <v>16.438154999999998</v>
      </c>
      <c r="G28" s="289">
        <v>16.495307</v>
      </c>
      <c r="H28" s="289">
        <v>16.523152</v>
      </c>
      <c r="I28" s="289">
        <v>20.064906000000001</v>
      </c>
      <c r="J28" s="289">
        <v>14.686298999999998</v>
      </c>
      <c r="K28" s="289">
        <v>13.474388999999999</v>
      </c>
      <c r="L28" s="289">
        <v>12.798235999999999</v>
      </c>
      <c r="M28" s="289">
        <v>11.420598999999999</v>
      </c>
      <c r="N28" s="289">
        <v>11.078030000000002</v>
      </c>
      <c r="O28" s="289">
        <v>13.641133</v>
      </c>
      <c r="P28" s="289">
        <v>19.764761999999997</v>
      </c>
      <c r="Q28" s="960"/>
      <c r="R28" s="289">
        <v>7.5016289999999994</v>
      </c>
      <c r="S28" s="289">
        <v>8.1141950000000005</v>
      </c>
      <c r="T28" s="289">
        <v>18.844279</v>
      </c>
      <c r="U28" s="289">
        <v>18.672343999999999</v>
      </c>
      <c r="V28" s="289"/>
      <c r="W28" s="289"/>
      <c r="X28" s="289"/>
      <c r="Y28" s="289"/>
      <c r="Z28" s="289"/>
      <c r="AA28" s="289"/>
      <c r="AB28" s="289"/>
      <c r="AC28" s="289"/>
    </row>
    <row r="29" spans="1:29" s="277" customFormat="1" ht="25.5">
      <c r="A29" s="745" t="s">
        <v>2917</v>
      </c>
      <c r="B29" s="745" t="s">
        <v>318</v>
      </c>
      <c r="C29" s="745" t="s">
        <v>2901</v>
      </c>
      <c r="D29" s="960">
        <f t="shared" si="0"/>
        <v>54.335414</v>
      </c>
      <c r="E29" s="289">
        <v>3.4915419999999999</v>
      </c>
      <c r="F29" s="289">
        <v>3.1994029999999998</v>
      </c>
      <c r="G29" s="289">
        <v>3.5752709999999994</v>
      </c>
      <c r="H29" s="289">
        <v>4.4080909999999998</v>
      </c>
      <c r="I29" s="289">
        <v>4.7451650000000001</v>
      </c>
      <c r="J29" s="289">
        <v>3.8028239999999998</v>
      </c>
      <c r="K29" s="289">
        <v>7.9773149999999999</v>
      </c>
      <c r="L29" s="289">
        <v>4.3066199999999997</v>
      </c>
      <c r="M29" s="289">
        <v>3.1640039999999998</v>
      </c>
      <c r="N29" s="289">
        <v>4.2517360000000002</v>
      </c>
      <c r="O29" s="289">
        <v>5.6641829999999995</v>
      </c>
      <c r="P29" s="289">
        <v>5.7492599999999996</v>
      </c>
      <c r="Q29" s="960"/>
      <c r="R29" s="289">
        <v>4.0326740000000001</v>
      </c>
      <c r="S29" s="289">
        <v>3.9526949999999998</v>
      </c>
      <c r="T29" s="289">
        <v>4.479857</v>
      </c>
      <c r="U29" s="289">
        <v>5.3267069999999999</v>
      </c>
      <c r="V29" s="289"/>
      <c r="W29" s="289"/>
      <c r="X29" s="289"/>
      <c r="Y29" s="289"/>
      <c r="Z29" s="289"/>
      <c r="AA29" s="289"/>
      <c r="AB29" s="289"/>
      <c r="AC29" s="289"/>
    </row>
    <row r="30" spans="1:29" s="277" customFormat="1" ht="25.5">
      <c r="A30" s="745" t="s">
        <v>2918</v>
      </c>
      <c r="B30" s="745" t="s">
        <v>319</v>
      </c>
      <c r="C30" s="745" t="s">
        <v>2902</v>
      </c>
      <c r="D30" s="960">
        <f t="shared" si="0"/>
        <v>2.1230500000000001</v>
      </c>
      <c r="E30" s="289">
        <v>3.5005000000000001E-2</v>
      </c>
      <c r="F30" s="289">
        <v>0.10936699999999998</v>
      </c>
      <c r="G30" s="289">
        <v>0.13079099999999999</v>
      </c>
      <c r="H30" s="289">
        <v>0.22450499999999998</v>
      </c>
      <c r="I30" s="289">
        <v>0.20477799999999999</v>
      </c>
      <c r="J30" s="289">
        <v>8.8582999999999995E-2</v>
      </c>
      <c r="K30" s="289">
        <v>8.0985000000000001E-2</v>
      </c>
      <c r="L30" s="289">
        <v>0.253438</v>
      </c>
      <c r="M30" s="289">
        <v>0.232045</v>
      </c>
      <c r="N30" s="289">
        <v>0.30052899999999999</v>
      </c>
      <c r="O30" s="289">
        <v>0.185139</v>
      </c>
      <c r="P30" s="289">
        <v>0.27788499999999999</v>
      </c>
      <c r="Q30" s="960"/>
      <c r="R30" s="289">
        <v>6.3065999999999997E-2</v>
      </c>
      <c r="S30" s="289">
        <v>5.8750999999999998E-2</v>
      </c>
      <c r="T30" s="289">
        <v>0.321515</v>
      </c>
      <c r="U30" s="289">
        <v>0.32655400000000001</v>
      </c>
      <c r="V30" s="289"/>
      <c r="W30" s="289"/>
      <c r="X30" s="289"/>
      <c r="Y30" s="289"/>
      <c r="Z30" s="289"/>
      <c r="AA30" s="289"/>
      <c r="AB30" s="289"/>
      <c r="AC30" s="289"/>
    </row>
    <row r="31" spans="1:29" s="277" customFormat="1" ht="12.75">
      <c r="A31" s="745" t="s">
        <v>2919</v>
      </c>
      <c r="B31" s="745" t="s">
        <v>320</v>
      </c>
      <c r="C31" s="745" t="s">
        <v>2903</v>
      </c>
      <c r="D31" s="960">
        <f t="shared" si="0"/>
        <v>103.15094199999999</v>
      </c>
      <c r="E31" s="291">
        <v>6.3305380000000007</v>
      </c>
      <c r="F31" s="291">
        <v>6.3754330000000001</v>
      </c>
      <c r="G31" s="291">
        <v>7.5103939999999998</v>
      </c>
      <c r="H31" s="291">
        <v>9.3805199999999989</v>
      </c>
      <c r="I31" s="291">
        <v>8.3125219999999995</v>
      </c>
      <c r="J31" s="291">
        <v>8.835915</v>
      </c>
      <c r="K31" s="291">
        <v>7.9518269999999998</v>
      </c>
      <c r="L31" s="291">
        <v>7.9496209999999996</v>
      </c>
      <c r="M31" s="291">
        <v>12.028585999999997</v>
      </c>
      <c r="N31" s="291">
        <v>9.0430869999999999</v>
      </c>
      <c r="O31" s="291">
        <v>8.9642970000000002</v>
      </c>
      <c r="P31" s="291">
        <v>10.468201999999998</v>
      </c>
      <c r="Q31" s="960"/>
      <c r="R31" s="291">
        <v>8.0168809999999997</v>
      </c>
      <c r="S31" s="291">
        <v>5.6195889999999995</v>
      </c>
      <c r="T31" s="291">
        <v>8.9968629999999994</v>
      </c>
      <c r="U31" s="291">
        <v>10.05832</v>
      </c>
      <c r="V31" s="291"/>
      <c r="W31" s="291"/>
      <c r="X31" s="291"/>
      <c r="Y31" s="291"/>
      <c r="Z31" s="291"/>
      <c r="AA31" s="291"/>
      <c r="AB31" s="291"/>
      <c r="AC31" s="291"/>
    </row>
    <row r="32" spans="1:29" s="277" customFormat="1" ht="26.25" thickBot="1">
      <c r="A32" s="292" t="s">
        <v>2920</v>
      </c>
      <c r="B32" s="292" t="s">
        <v>321</v>
      </c>
      <c r="C32" s="292" t="s">
        <v>2904</v>
      </c>
      <c r="D32" s="962">
        <f t="shared" si="0"/>
        <v>0.12744199999999997</v>
      </c>
      <c r="E32" s="293">
        <v>6.6399999999999999E-4</v>
      </c>
      <c r="F32" s="293">
        <v>4.3999999999999996E-4</v>
      </c>
      <c r="G32" s="293">
        <v>7.6029999999999995E-3</v>
      </c>
      <c r="H32" s="293">
        <v>1.9574999999999999E-2</v>
      </c>
      <c r="I32" s="293">
        <v>1.7249999999999998E-2</v>
      </c>
      <c r="J32" s="293">
        <v>1.3514E-2</v>
      </c>
      <c r="K32" s="293">
        <v>6.1910999999999994E-2</v>
      </c>
      <c r="L32" s="293">
        <v>2.9109999999999995E-3</v>
      </c>
      <c r="M32" s="293">
        <v>0</v>
      </c>
      <c r="N32" s="293">
        <v>1.2439999999999999E-3</v>
      </c>
      <c r="O32" s="293">
        <v>6.7199999999999996E-4</v>
      </c>
      <c r="P32" s="293">
        <v>1.658E-3</v>
      </c>
      <c r="Q32" s="962"/>
      <c r="R32" s="293">
        <v>0</v>
      </c>
      <c r="S32" s="293">
        <v>0</v>
      </c>
      <c r="T32" s="293">
        <v>0</v>
      </c>
      <c r="U32" s="293">
        <v>5.8699999999999996E-4</v>
      </c>
      <c r="V32" s="293"/>
      <c r="W32" s="293"/>
      <c r="X32" s="293"/>
      <c r="Y32" s="293"/>
      <c r="Z32" s="293"/>
      <c r="AA32" s="293"/>
      <c r="AB32" s="293"/>
      <c r="AC32" s="293"/>
    </row>
    <row r="33" spans="1:27" s="277" customFormat="1" ht="5.0999999999999996" customHeight="1">
      <c r="A33" s="300"/>
      <c r="B33" s="300"/>
      <c r="C33" s="300"/>
      <c r="D33" s="279"/>
      <c r="E33" s="295"/>
      <c r="F33" s="296"/>
      <c r="G33" s="296"/>
      <c r="H33" s="296"/>
      <c r="I33" s="296"/>
      <c r="J33" s="296"/>
      <c r="K33" s="296"/>
      <c r="L33" s="296"/>
      <c r="M33" s="296"/>
      <c r="N33" s="296"/>
      <c r="Q33" s="279"/>
      <c r="R33" s="295"/>
      <c r="S33" s="296"/>
      <c r="T33" s="296"/>
      <c r="U33" s="296"/>
      <c r="V33" s="296"/>
      <c r="W33" s="296"/>
      <c r="X33" s="296"/>
      <c r="Y33" s="296"/>
      <c r="Z33" s="296"/>
      <c r="AA33" s="296"/>
    </row>
    <row r="34" spans="1:27" s="368" customFormat="1" ht="15" customHeight="1">
      <c r="A34" s="1137" t="s">
        <v>3955</v>
      </c>
      <c r="B34" s="1137" t="s">
        <v>3953</v>
      </c>
      <c r="C34" s="1137" t="s">
        <v>3954</v>
      </c>
      <c r="D34" s="366"/>
      <c r="E34" s="367"/>
      <c r="F34" s="367"/>
      <c r="G34" s="367"/>
      <c r="H34" s="367"/>
      <c r="Q34" s="366"/>
      <c r="R34" s="367"/>
      <c r="S34" s="367"/>
      <c r="T34" s="367"/>
      <c r="U34" s="367"/>
    </row>
    <row r="35" spans="1:27" s="344" customFormat="1" ht="15" customHeight="1">
      <c r="A35" s="344" t="s">
        <v>3505</v>
      </c>
      <c r="B35" s="344" t="s">
        <v>2875</v>
      </c>
      <c r="C35" s="344" t="s">
        <v>3502</v>
      </c>
    </row>
    <row r="36" spans="1:27" s="344" customFormat="1" ht="15" customHeight="1">
      <c r="A36" s="967" t="s">
        <v>4750</v>
      </c>
      <c r="B36" s="967" t="s">
        <v>4686</v>
      </c>
      <c r="C36" s="967" t="s">
        <v>4751</v>
      </c>
    </row>
    <row r="37" spans="1:27" s="344" customFormat="1" ht="15" customHeight="1">
      <c r="A37" s="967" t="s">
        <v>4683</v>
      </c>
      <c r="B37" s="967" t="s">
        <v>4684</v>
      </c>
      <c r="C37" s="967" t="s">
        <v>4685</v>
      </c>
    </row>
    <row r="38" spans="1:27" ht="15" customHeight="1">
      <c r="A38" s="967" t="s">
        <v>761</v>
      </c>
      <c r="B38" s="967" t="s">
        <v>720</v>
      </c>
      <c r="C38" s="967" t="s">
        <v>2277</v>
      </c>
    </row>
  </sheetData>
  <mergeCells count="7">
    <mergeCell ref="Q6:Q7"/>
    <mergeCell ref="R6:AC6"/>
    <mergeCell ref="A6:A7"/>
    <mergeCell ref="C6:C7"/>
    <mergeCell ref="B6:B7"/>
    <mergeCell ref="E6:P6"/>
    <mergeCell ref="D6:D7"/>
  </mergeCells>
  <hyperlinks>
    <hyperlink ref="B1" location="Содержание!A1" display="вернуться на заглавную стр. (содержание)"/>
    <hyperlink ref="A1" location="Содержание!A1" display="вернуться на заглавную стр. (содержание)"/>
    <hyperlink ref="C1" location="Содержание!A1" display="вернуться на заглавную стр. (содержание)"/>
  </hyperlinks>
  <pageMargins left="0.7" right="0.7" top="0.75" bottom="0.75" header="0.3" footer="0.3"/>
  <pageSetup paperSize="9" orientation="portrait"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6384" width="9.140625" style="24"/>
  </cols>
  <sheetData>
    <row r="1" spans="1:29" ht="15" customHeight="1">
      <c r="A1" s="234" t="s">
        <v>595</v>
      </c>
      <c r="B1" s="49" t="s">
        <v>211</v>
      </c>
      <c r="C1" s="234" t="s">
        <v>596</v>
      </c>
    </row>
    <row r="2" spans="1:29" ht="5.0999999999999996" customHeight="1">
      <c r="A2" s="234"/>
      <c r="B2" s="49"/>
      <c r="C2" s="234"/>
    </row>
    <row r="3" spans="1:29" s="28" customFormat="1" ht="18.75" customHeight="1">
      <c r="A3" s="26" t="s">
        <v>2931</v>
      </c>
      <c r="B3" s="26" t="s">
        <v>2929</v>
      </c>
      <c r="C3" s="26" t="s">
        <v>2944</v>
      </c>
      <c r="D3" s="27"/>
      <c r="E3" s="27"/>
      <c r="F3" s="27"/>
      <c r="G3" s="27"/>
      <c r="H3" s="27"/>
      <c r="I3" s="27"/>
      <c r="J3" s="27"/>
      <c r="K3" s="27"/>
      <c r="L3" s="27"/>
      <c r="M3" s="27"/>
      <c r="N3" s="27"/>
      <c r="O3" s="27"/>
      <c r="P3" s="27"/>
      <c r="Q3" s="27"/>
      <c r="R3" s="27"/>
      <c r="S3" s="27"/>
      <c r="T3" s="27"/>
      <c r="U3" s="27"/>
      <c r="V3" s="27"/>
      <c r="W3" s="27"/>
      <c r="X3" s="27"/>
      <c r="Y3" s="27"/>
      <c r="Z3" s="27"/>
      <c r="AA3" s="27"/>
      <c r="AB3" s="27"/>
      <c r="AC3" s="27"/>
    </row>
    <row r="4" spans="1:29" s="290" customFormat="1" ht="5.0999999999999996" customHeight="1">
      <c r="A4" s="301"/>
      <c r="B4" s="301"/>
      <c r="C4" s="301"/>
      <c r="E4" s="277"/>
      <c r="F4" s="277"/>
      <c r="G4" s="277"/>
      <c r="H4" s="277"/>
      <c r="I4" s="277"/>
      <c r="J4" s="277"/>
      <c r="K4" s="280"/>
      <c r="L4" s="276"/>
      <c r="M4" s="279"/>
      <c r="N4" s="279"/>
      <c r="O4" s="279"/>
      <c r="P4" s="279"/>
      <c r="R4" s="277"/>
      <c r="S4" s="277"/>
      <c r="T4" s="277"/>
      <c r="U4" s="277"/>
      <c r="V4" s="277"/>
      <c r="W4" s="277"/>
      <c r="X4" s="280"/>
      <c r="Y4" s="276"/>
      <c r="Z4" s="279"/>
      <c r="AA4" s="279"/>
      <c r="AB4" s="279"/>
      <c r="AC4" s="279"/>
    </row>
    <row r="5" spans="1:29" s="290" customFormat="1" ht="12.75" customHeight="1" thickBot="1">
      <c r="A5" s="264" t="s">
        <v>1164</v>
      </c>
      <c r="B5" s="264" t="s">
        <v>2692</v>
      </c>
      <c r="C5" s="264" t="s">
        <v>1163</v>
      </c>
      <c r="D5" s="302"/>
      <c r="E5" s="282"/>
      <c r="F5" s="282"/>
      <c r="G5" s="282"/>
      <c r="H5" s="282"/>
      <c r="I5" s="282"/>
      <c r="J5" s="282"/>
      <c r="K5" s="282"/>
      <c r="L5" s="281"/>
      <c r="M5" s="281"/>
      <c r="N5" s="281"/>
      <c r="O5" s="281"/>
      <c r="P5" s="281"/>
      <c r="Q5" s="302"/>
      <c r="R5" s="282"/>
      <c r="S5" s="282"/>
      <c r="T5" s="282"/>
      <c r="U5" s="282"/>
      <c r="V5" s="282"/>
      <c r="W5" s="282"/>
      <c r="X5" s="282"/>
      <c r="Y5" s="281"/>
      <c r="Z5" s="281"/>
      <c r="AA5" s="281"/>
      <c r="AB5" s="281"/>
      <c r="AC5" s="281"/>
    </row>
    <row r="6" spans="1:29" s="91" customFormat="1" ht="17.100000000000001" customHeight="1">
      <c r="A6" s="1471"/>
      <c r="B6" s="1471"/>
      <c r="C6" s="1471"/>
      <c r="D6" s="1566">
        <v>2018</v>
      </c>
      <c r="E6" s="1469" t="s">
        <v>3862</v>
      </c>
      <c r="F6" s="1469"/>
      <c r="G6" s="1469"/>
      <c r="H6" s="1469"/>
      <c r="I6" s="1469"/>
      <c r="J6" s="1469"/>
      <c r="K6" s="1469"/>
      <c r="L6" s="1469"/>
      <c r="M6" s="1469"/>
      <c r="N6" s="1469"/>
      <c r="O6" s="1469"/>
      <c r="P6" s="1470"/>
      <c r="Q6" s="1566">
        <v>2019</v>
      </c>
      <c r="R6" s="1469" t="s">
        <v>5516</v>
      </c>
      <c r="S6" s="1469"/>
      <c r="T6" s="1469"/>
      <c r="U6" s="1469"/>
      <c r="V6" s="1469"/>
      <c r="W6" s="1469"/>
      <c r="X6" s="1469"/>
      <c r="Y6" s="1469"/>
      <c r="Z6" s="1469"/>
      <c r="AA6" s="1469"/>
      <c r="AB6" s="1469"/>
      <c r="AC6" s="1470"/>
    </row>
    <row r="7" spans="1:29" s="91" customFormat="1" ht="17.100000000000001" customHeight="1" thickBot="1">
      <c r="A7" s="1473"/>
      <c r="B7" s="1473"/>
      <c r="C7" s="1473"/>
      <c r="D7" s="1509"/>
      <c r="E7" s="1233" t="s">
        <v>777</v>
      </c>
      <c r="F7" s="1233" t="s">
        <v>778</v>
      </c>
      <c r="G7" s="1233" t="s">
        <v>779</v>
      </c>
      <c r="H7" s="1233" t="s">
        <v>780</v>
      </c>
      <c r="I7" s="1233" t="s">
        <v>781</v>
      </c>
      <c r="J7" s="1233" t="s">
        <v>782</v>
      </c>
      <c r="K7" s="1233" t="s">
        <v>783</v>
      </c>
      <c r="L7" s="1233" t="s">
        <v>784</v>
      </c>
      <c r="M7" s="1233" t="s">
        <v>785</v>
      </c>
      <c r="N7" s="1233" t="s">
        <v>786</v>
      </c>
      <c r="O7" s="1233" t="s">
        <v>787</v>
      </c>
      <c r="P7" s="1233" t="s">
        <v>788</v>
      </c>
      <c r="Q7" s="1509"/>
      <c r="R7" s="1233" t="s">
        <v>4368</v>
      </c>
      <c r="S7" s="1233" t="s">
        <v>4674</v>
      </c>
      <c r="T7" s="1233" t="s">
        <v>4759</v>
      </c>
      <c r="U7" s="1233" t="s">
        <v>4912</v>
      </c>
      <c r="V7" s="1233" t="s">
        <v>781</v>
      </c>
      <c r="W7" s="1233" t="s">
        <v>782</v>
      </c>
      <c r="X7" s="1233" t="s">
        <v>783</v>
      </c>
      <c r="Y7" s="1233" t="s">
        <v>784</v>
      </c>
      <c r="Z7" s="1233" t="s">
        <v>785</v>
      </c>
      <c r="AA7" s="1233" t="s">
        <v>786</v>
      </c>
      <c r="AB7" s="1233" t="s">
        <v>787</v>
      </c>
      <c r="AC7" s="1233" t="s">
        <v>788</v>
      </c>
    </row>
    <row r="8" spans="1:29" s="290" customFormat="1" ht="5.0999999999999996" customHeight="1">
      <c r="A8" s="788"/>
      <c r="B8" s="788"/>
      <c r="C8" s="788"/>
      <c r="D8" s="303"/>
      <c r="E8" s="304"/>
      <c r="F8" s="304"/>
      <c r="G8" s="304"/>
      <c r="H8" s="304"/>
      <c r="I8" s="304"/>
      <c r="J8" s="304"/>
      <c r="K8" s="304"/>
      <c r="L8" s="304"/>
      <c r="M8" s="304"/>
      <c r="N8" s="305"/>
      <c r="O8" s="305"/>
      <c r="P8" s="305"/>
      <c r="Q8" s="303"/>
      <c r="R8" s="304"/>
      <c r="S8" s="304"/>
      <c r="T8" s="304"/>
      <c r="U8" s="304"/>
      <c r="V8" s="304"/>
      <c r="W8" s="304"/>
      <c r="X8" s="304"/>
      <c r="Y8" s="304"/>
      <c r="Z8" s="304"/>
      <c r="AA8" s="305"/>
      <c r="AB8" s="305"/>
      <c r="AC8" s="305"/>
    </row>
    <row r="9" spans="1:29" s="306" customFormat="1" ht="27">
      <c r="A9" s="922" t="s">
        <v>2928</v>
      </c>
      <c r="B9" s="922" t="s">
        <v>443</v>
      </c>
      <c r="C9" s="922" t="s">
        <v>2930</v>
      </c>
      <c r="D9" s="968">
        <f>SUM(E9:P9)</f>
        <v>1815.2251516336023</v>
      </c>
      <c r="E9" s="968">
        <v>112.9587606296078</v>
      </c>
      <c r="F9" s="968">
        <v>129.1975508680456</v>
      </c>
      <c r="G9" s="968">
        <v>148.47557349146149</v>
      </c>
      <c r="H9" s="968">
        <v>164.27201232377075</v>
      </c>
      <c r="I9" s="968">
        <v>162.11309329648344</v>
      </c>
      <c r="J9" s="968">
        <v>146.85499695161496</v>
      </c>
      <c r="K9" s="968">
        <v>115.43142738314015</v>
      </c>
      <c r="L9" s="968">
        <v>103.45221541100774</v>
      </c>
      <c r="M9" s="968">
        <v>139.86073727054804</v>
      </c>
      <c r="N9" s="968">
        <v>145.81713821861098</v>
      </c>
      <c r="O9" s="968">
        <v>221.9156339419701</v>
      </c>
      <c r="P9" s="968">
        <v>224.87601184734129</v>
      </c>
      <c r="Q9" s="968"/>
      <c r="R9" s="968">
        <v>96.271189187636864</v>
      </c>
      <c r="S9" s="968">
        <v>147.63924113795295</v>
      </c>
      <c r="T9" s="968">
        <v>203.66516612980166</v>
      </c>
      <c r="U9" s="968">
        <v>149.84227629324994</v>
      </c>
      <c r="V9" s="968"/>
      <c r="W9" s="968"/>
      <c r="X9" s="968"/>
      <c r="Y9" s="968"/>
      <c r="Z9" s="968"/>
      <c r="AA9" s="968"/>
      <c r="AB9" s="968"/>
      <c r="AC9" s="968"/>
    </row>
    <row r="10" spans="1:29" s="306" customFormat="1" ht="12.75" customHeight="1">
      <c r="A10" s="922" t="s">
        <v>955</v>
      </c>
      <c r="B10" s="922" t="s">
        <v>48</v>
      </c>
      <c r="C10" s="922" t="s">
        <v>607</v>
      </c>
      <c r="D10" s="968">
        <f>SUM(E10:P10)</f>
        <v>1764.6130579999999</v>
      </c>
      <c r="E10" s="968">
        <v>109.90528600000002</v>
      </c>
      <c r="F10" s="968">
        <v>126.72087300000003</v>
      </c>
      <c r="G10" s="968">
        <v>145.59424799999999</v>
      </c>
      <c r="H10" s="968">
        <v>161.06873499999998</v>
      </c>
      <c r="I10" s="968">
        <v>158.34399099999996</v>
      </c>
      <c r="J10" s="969">
        <v>141.32217200000002</v>
      </c>
      <c r="K10" s="969">
        <v>110.86900100000003</v>
      </c>
      <c r="L10" s="969">
        <v>100.28842799999998</v>
      </c>
      <c r="M10" s="969">
        <v>135.03394499999996</v>
      </c>
      <c r="N10" s="969">
        <v>140.68463299999999</v>
      </c>
      <c r="O10" s="969">
        <v>215.65930299999999</v>
      </c>
      <c r="P10" s="969">
        <v>219.12244300000009</v>
      </c>
      <c r="Q10" s="968"/>
      <c r="R10" s="968">
        <v>93.234903000000003</v>
      </c>
      <c r="S10" s="968">
        <v>143.51475099999999</v>
      </c>
      <c r="T10" s="968">
        <v>199.33155800000003</v>
      </c>
      <c r="U10" s="968">
        <v>146.04069300000003</v>
      </c>
      <c r="V10" s="968"/>
      <c r="W10" s="969"/>
      <c r="X10" s="969"/>
      <c r="Y10" s="969"/>
      <c r="Z10" s="969"/>
      <c r="AA10" s="969"/>
      <c r="AB10" s="969"/>
      <c r="AC10" s="969"/>
    </row>
    <row r="11" spans="1:29" s="290" customFormat="1" ht="5.0999999999999996" customHeight="1">
      <c r="A11" s="923"/>
      <c r="B11" s="923"/>
      <c r="C11" s="923"/>
      <c r="D11" s="970"/>
      <c r="E11" s="971"/>
      <c r="F11" s="971"/>
      <c r="G11" s="971"/>
      <c r="H11" s="971"/>
      <c r="I11" s="971"/>
      <c r="J11" s="972"/>
      <c r="K11" s="972"/>
      <c r="L11" s="972"/>
      <c r="M11" s="972"/>
      <c r="N11" s="972"/>
      <c r="O11" s="972"/>
      <c r="P11" s="972"/>
      <c r="Q11" s="970"/>
      <c r="R11" s="971"/>
      <c r="S11" s="971"/>
      <c r="T11" s="971"/>
      <c r="U11" s="971"/>
      <c r="V11" s="971"/>
      <c r="W11" s="972"/>
      <c r="X11" s="972"/>
      <c r="Y11" s="972"/>
      <c r="Z11" s="972"/>
      <c r="AA11" s="972"/>
      <c r="AB11" s="972"/>
      <c r="AC11" s="972"/>
    </row>
    <row r="12" spans="1:29" s="290" customFormat="1" ht="12.75" customHeight="1">
      <c r="A12" s="924" t="s">
        <v>1775</v>
      </c>
      <c r="B12" s="924" t="s">
        <v>324</v>
      </c>
      <c r="C12" s="924" t="s">
        <v>1776</v>
      </c>
      <c r="D12" s="968">
        <f t="shared" ref="D12:D20" si="0">SUM(E12:P12)</f>
        <v>786.65791999999999</v>
      </c>
      <c r="E12" s="969">
        <v>52.659051999999996</v>
      </c>
      <c r="F12" s="969">
        <v>83.744276000000013</v>
      </c>
      <c r="G12" s="969">
        <v>57.670024000000005</v>
      </c>
      <c r="H12" s="969">
        <v>77.915631999999988</v>
      </c>
      <c r="I12" s="969">
        <v>104.82486499999997</v>
      </c>
      <c r="J12" s="969">
        <v>78.901038999999997</v>
      </c>
      <c r="K12" s="969">
        <v>52.363444999999999</v>
      </c>
      <c r="L12" s="969">
        <v>49.806094999999999</v>
      </c>
      <c r="M12" s="969">
        <v>48.431339999999992</v>
      </c>
      <c r="N12" s="969">
        <v>55.546106999999992</v>
      </c>
      <c r="O12" s="969">
        <v>53.465051999999986</v>
      </c>
      <c r="P12" s="969">
        <v>71.330992999999992</v>
      </c>
      <c r="Q12" s="968"/>
      <c r="R12" s="969">
        <v>44.644349000000005</v>
      </c>
      <c r="S12" s="969">
        <v>60.827435999999999</v>
      </c>
      <c r="T12" s="969">
        <v>60.719028000000002</v>
      </c>
      <c r="U12" s="969">
        <v>63.823060999999996</v>
      </c>
      <c r="V12" s="969"/>
      <c r="W12" s="969"/>
      <c r="X12" s="969"/>
      <c r="Y12" s="969"/>
      <c r="Z12" s="969"/>
      <c r="AA12" s="969"/>
      <c r="AB12" s="969"/>
      <c r="AC12" s="969"/>
    </row>
    <row r="13" spans="1:29" s="290" customFormat="1" ht="12.75" customHeight="1">
      <c r="A13" s="925" t="s">
        <v>325</v>
      </c>
      <c r="B13" s="925" t="s">
        <v>325</v>
      </c>
      <c r="C13" s="925" t="s">
        <v>639</v>
      </c>
      <c r="D13" s="974">
        <f t="shared" si="0"/>
        <v>314.07804899999996</v>
      </c>
      <c r="E13" s="973">
        <v>14.670847999999999</v>
      </c>
      <c r="F13" s="973">
        <v>35.869566999999996</v>
      </c>
      <c r="G13" s="973">
        <v>19.696984</v>
      </c>
      <c r="H13" s="973">
        <v>35.603167999999997</v>
      </c>
      <c r="I13" s="973">
        <v>57.270329999999994</v>
      </c>
      <c r="J13" s="974">
        <v>40.207079999999998</v>
      </c>
      <c r="K13" s="974">
        <v>11.934199</v>
      </c>
      <c r="L13" s="974">
        <v>12.177519999999999</v>
      </c>
      <c r="M13" s="974">
        <v>12.356024</v>
      </c>
      <c r="N13" s="974">
        <v>20.715707999999999</v>
      </c>
      <c r="O13" s="974">
        <v>20.151909999999997</v>
      </c>
      <c r="P13" s="974">
        <v>33.424710999999995</v>
      </c>
      <c r="Q13" s="974"/>
      <c r="R13" s="973">
        <v>10.956771999999999</v>
      </c>
      <c r="S13" s="973">
        <v>16.334303999999999</v>
      </c>
      <c r="T13" s="973">
        <v>19.994617999999999</v>
      </c>
      <c r="U13" s="973">
        <v>14.176896999999999</v>
      </c>
      <c r="V13" s="973"/>
      <c r="W13" s="974"/>
      <c r="X13" s="974"/>
      <c r="Y13" s="974"/>
      <c r="Z13" s="974"/>
      <c r="AA13" s="974"/>
      <c r="AB13" s="974"/>
      <c r="AC13" s="974"/>
    </row>
    <row r="14" spans="1:29" s="290" customFormat="1" ht="12.75" customHeight="1">
      <c r="A14" s="925" t="s">
        <v>622</v>
      </c>
      <c r="B14" s="925" t="s">
        <v>326</v>
      </c>
      <c r="C14" s="925" t="s">
        <v>623</v>
      </c>
      <c r="D14" s="974">
        <f t="shared" si="0"/>
        <v>247.225008</v>
      </c>
      <c r="E14" s="973">
        <v>20.493645000000001</v>
      </c>
      <c r="F14" s="973">
        <v>26.757698999999999</v>
      </c>
      <c r="G14" s="973">
        <v>21.202494999999999</v>
      </c>
      <c r="H14" s="973">
        <v>20.953113999999999</v>
      </c>
      <c r="I14" s="973">
        <v>22.386115</v>
      </c>
      <c r="J14" s="974">
        <v>23.214653999999999</v>
      </c>
      <c r="K14" s="974">
        <v>20.554998999999999</v>
      </c>
      <c r="L14" s="974">
        <v>16.068268</v>
      </c>
      <c r="M14" s="974">
        <v>18.081561999999998</v>
      </c>
      <c r="N14" s="974">
        <v>17.823125999999998</v>
      </c>
      <c r="O14" s="974">
        <v>17.660617999999999</v>
      </c>
      <c r="P14" s="974">
        <v>22.028712999999996</v>
      </c>
      <c r="Q14" s="974"/>
      <c r="R14" s="973">
        <v>22.226071999999998</v>
      </c>
      <c r="S14" s="973">
        <v>24.899984999999997</v>
      </c>
      <c r="T14" s="973">
        <v>20.560219000000004</v>
      </c>
      <c r="U14" s="973">
        <v>27.211686</v>
      </c>
      <c r="V14" s="973"/>
      <c r="W14" s="974"/>
      <c r="X14" s="974"/>
      <c r="Y14" s="974"/>
      <c r="Z14" s="974"/>
      <c r="AA14" s="974"/>
      <c r="AB14" s="974"/>
      <c r="AC14" s="974"/>
    </row>
    <row r="15" spans="1:29" s="290" customFormat="1" ht="12.75" customHeight="1">
      <c r="A15" s="925" t="s">
        <v>644</v>
      </c>
      <c r="B15" s="925" t="s">
        <v>327</v>
      </c>
      <c r="C15" s="925" t="s">
        <v>645</v>
      </c>
      <c r="D15" s="974">
        <f t="shared" si="0"/>
        <v>158.49955999999997</v>
      </c>
      <c r="E15" s="973">
        <v>13.781203</v>
      </c>
      <c r="F15" s="973">
        <v>15.557129</v>
      </c>
      <c r="G15" s="973">
        <v>11.547998999999999</v>
      </c>
      <c r="H15" s="973">
        <v>13.269898000000001</v>
      </c>
      <c r="I15" s="973">
        <v>16.097674999999999</v>
      </c>
      <c r="J15" s="974">
        <v>10.60365</v>
      </c>
      <c r="K15" s="974">
        <v>14.272641</v>
      </c>
      <c r="L15" s="974">
        <v>16.594697999999998</v>
      </c>
      <c r="M15" s="974">
        <v>10.913027</v>
      </c>
      <c r="N15" s="974">
        <v>13.348061</v>
      </c>
      <c r="O15" s="974">
        <v>10.887313999999998</v>
      </c>
      <c r="P15" s="974">
        <v>11.626265</v>
      </c>
      <c r="Q15" s="974"/>
      <c r="R15" s="973">
        <v>7.8367589999999998</v>
      </c>
      <c r="S15" s="973">
        <v>9.3381109999999996</v>
      </c>
      <c r="T15" s="973">
        <v>12.675860999999999</v>
      </c>
      <c r="U15" s="973">
        <v>13.416770999999999</v>
      </c>
      <c r="V15" s="973"/>
      <c r="W15" s="974"/>
      <c r="X15" s="974"/>
      <c r="Y15" s="974"/>
      <c r="Z15" s="974"/>
      <c r="AA15" s="974"/>
      <c r="AB15" s="974"/>
      <c r="AC15" s="974"/>
    </row>
    <row r="16" spans="1:29" s="290" customFormat="1" ht="12.75" customHeight="1">
      <c r="A16" s="925" t="s">
        <v>328</v>
      </c>
      <c r="B16" s="925" t="s">
        <v>328</v>
      </c>
      <c r="C16" s="925" t="s">
        <v>646</v>
      </c>
      <c r="D16" s="974">
        <f t="shared" si="0"/>
        <v>6.4251430000000012</v>
      </c>
      <c r="E16" s="973">
        <v>0.06</v>
      </c>
      <c r="F16" s="973">
        <v>1.0837539999999999</v>
      </c>
      <c r="G16" s="973">
        <v>0.102714</v>
      </c>
      <c r="H16" s="973">
        <v>1.5476049999999999</v>
      </c>
      <c r="I16" s="973">
        <v>2.86686</v>
      </c>
      <c r="J16" s="974">
        <v>0.119196</v>
      </c>
      <c r="K16" s="974">
        <v>0.12</v>
      </c>
      <c r="L16" s="974">
        <v>0.13458399999999998</v>
      </c>
      <c r="M16" s="974">
        <v>0.11200000000000002</v>
      </c>
      <c r="N16" s="974">
        <v>7.7822000000000002E-2</v>
      </c>
      <c r="O16" s="974">
        <v>0.10814499999999999</v>
      </c>
      <c r="P16" s="974">
        <v>9.2463000000000004E-2</v>
      </c>
      <c r="Q16" s="974"/>
      <c r="R16" s="973">
        <v>0.14823500000000001</v>
      </c>
      <c r="S16" s="973">
        <v>7.0071779999999997</v>
      </c>
      <c r="T16" s="973">
        <v>0.27147699999999997</v>
      </c>
      <c r="U16" s="973">
        <v>0.34278199999999998</v>
      </c>
      <c r="V16" s="973"/>
      <c r="W16" s="974"/>
      <c r="X16" s="974"/>
      <c r="Y16" s="974"/>
      <c r="Z16" s="974"/>
      <c r="AA16" s="974"/>
      <c r="AB16" s="974"/>
      <c r="AC16" s="974"/>
    </row>
    <row r="17" spans="1:29" s="290" customFormat="1" ht="12.75" customHeight="1">
      <c r="A17" s="925" t="s">
        <v>329</v>
      </c>
      <c r="B17" s="925" t="s">
        <v>329</v>
      </c>
      <c r="C17" s="925" t="s">
        <v>616</v>
      </c>
      <c r="D17" s="974">
        <f t="shared" si="0"/>
        <v>6.990526</v>
      </c>
      <c r="E17" s="973">
        <v>0.66689599999999993</v>
      </c>
      <c r="F17" s="973">
        <v>0.55688199999999999</v>
      </c>
      <c r="G17" s="973">
        <v>0.55303499999999994</v>
      </c>
      <c r="H17" s="973">
        <v>0.96488999999999991</v>
      </c>
      <c r="I17" s="973">
        <v>0.47459499999999999</v>
      </c>
      <c r="J17" s="974">
        <v>0.45885199999999998</v>
      </c>
      <c r="K17" s="974">
        <v>0.73688500000000001</v>
      </c>
      <c r="L17" s="974">
        <v>0.49006299999999997</v>
      </c>
      <c r="M17" s="974">
        <v>0.51306699999999994</v>
      </c>
      <c r="N17" s="974">
        <v>0.43401699999999999</v>
      </c>
      <c r="O17" s="974">
        <v>0.55086800000000002</v>
      </c>
      <c r="P17" s="974">
        <v>0.590476</v>
      </c>
      <c r="Q17" s="974"/>
      <c r="R17" s="973">
        <v>0.41885099999999992</v>
      </c>
      <c r="S17" s="973">
        <v>0.41026599999999996</v>
      </c>
      <c r="T17" s="973">
        <v>0.100007</v>
      </c>
      <c r="U17" s="973">
        <v>1.4406120000000002</v>
      </c>
      <c r="V17" s="973"/>
      <c r="W17" s="974"/>
      <c r="X17" s="974"/>
      <c r="Y17" s="974"/>
      <c r="Z17" s="974"/>
      <c r="AA17" s="974"/>
      <c r="AB17" s="974"/>
      <c r="AC17" s="974"/>
    </row>
    <row r="18" spans="1:29" s="290" customFormat="1" ht="12.75" customHeight="1">
      <c r="A18" s="925" t="s">
        <v>2932</v>
      </c>
      <c r="B18" s="925" t="s">
        <v>330</v>
      </c>
      <c r="C18" s="925" t="s">
        <v>2937</v>
      </c>
      <c r="D18" s="974">
        <f t="shared" si="0"/>
        <v>3.3067559999999996</v>
      </c>
      <c r="E18" s="973">
        <v>0.23319299999999998</v>
      </c>
      <c r="F18" s="973">
        <v>0.44025899999999996</v>
      </c>
      <c r="G18" s="973">
        <v>1.06728</v>
      </c>
      <c r="H18" s="973">
        <v>0.15527099999999999</v>
      </c>
      <c r="I18" s="973">
        <v>8.6621999999999991E-2</v>
      </c>
      <c r="J18" s="974">
        <v>0.22858899999999999</v>
      </c>
      <c r="K18" s="974">
        <v>2.7892E-2</v>
      </c>
      <c r="L18" s="974">
        <v>0.11244599999999999</v>
      </c>
      <c r="M18" s="974">
        <v>0.13572899999999999</v>
      </c>
      <c r="N18" s="974">
        <v>0.21454899999999999</v>
      </c>
      <c r="O18" s="974">
        <v>0.41418299999999997</v>
      </c>
      <c r="P18" s="974">
        <v>0.190743</v>
      </c>
      <c r="Q18" s="974"/>
      <c r="R18" s="973">
        <v>0.39385999999999993</v>
      </c>
      <c r="S18" s="973">
        <v>5.915299999999999E-2</v>
      </c>
      <c r="T18" s="973">
        <v>6.5366999999999995E-2</v>
      </c>
      <c r="U18" s="973">
        <v>0.13997499999999999</v>
      </c>
      <c r="V18" s="973"/>
      <c r="W18" s="974"/>
      <c r="X18" s="974"/>
      <c r="Y18" s="974"/>
      <c r="Z18" s="974"/>
      <c r="AA18" s="974"/>
      <c r="AB18" s="974"/>
      <c r="AC18" s="974"/>
    </row>
    <row r="19" spans="1:29" s="290" customFormat="1" ht="12.75" customHeight="1">
      <c r="A19" s="925" t="s">
        <v>2933</v>
      </c>
      <c r="B19" s="925" t="s">
        <v>331</v>
      </c>
      <c r="C19" s="925" t="s">
        <v>1179</v>
      </c>
      <c r="D19" s="974">
        <f t="shared" si="0"/>
        <v>47.069710999999991</v>
      </c>
      <c r="E19" s="973">
        <v>2.6342200000000005</v>
      </c>
      <c r="F19" s="973">
        <v>3.3095870000000001</v>
      </c>
      <c r="G19" s="973">
        <v>3.2751419999999998</v>
      </c>
      <c r="H19" s="973">
        <v>5.2003420000000009</v>
      </c>
      <c r="I19" s="973">
        <v>5.5521180000000001</v>
      </c>
      <c r="J19" s="974">
        <v>3.8747640000000003</v>
      </c>
      <c r="K19" s="974">
        <v>4.5999039999999995</v>
      </c>
      <c r="L19" s="974">
        <v>4.0934900000000001</v>
      </c>
      <c r="M19" s="974">
        <v>6.1830129999999999</v>
      </c>
      <c r="N19" s="974">
        <v>2.2548249999999999</v>
      </c>
      <c r="O19" s="974">
        <v>3.206664</v>
      </c>
      <c r="P19" s="974">
        <v>2.8856419999999998</v>
      </c>
      <c r="Q19" s="974"/>
      <c r="R19" s="973">
        <v>2.4322789999999999</v>
      </c>
      <c r="S19" s="973">
        <v>2.0390479999999997</v>
      </c>
      <c r="T19" s="973">
        <v>6.9414349999999994</v>
      </c>
      <c r="U19" s="973">
        <v>6.9657939999999998</v>
      </c>
      <c r="V19" s="973"/>
      <c r="W19" s="974"/>
      <c r="X19" s="974"/>
      <c r="Y19" s="974"/>
      <c r="Z19" s="974"/>
      <c r="AA19" s="974"/>
      <c r="AB19" s="974"/>
      <c r="AC19" s="974"/>
    </row>
    <row r="20" spans="1:29" s="290" customFormat="1" ht="12.75" customHeight="1">
      <c r="A20" s="925" t="s">
        <v>2934</v>
      </c>
      <c r="B20" s="925" t="s">
        <v>332</v>
      </c>
      <c r="C20" s="925" t="s">
        <v>2938</v>
      </c>
      <c r="D20" s="974">
        <f t="shared" si="0"/>
        <v>3.0631670000000071</v>
      </c>
      <c r="E20" s="973">
        <v>0.1190469999999948</v>
      </c>
      <c r="F20" s="973">
        <v>0.16939900000002694</v>
      </c>
      <c r="G20" s="973">
        <v>0.22437500000000909</v>
      </c>
      <c r="H20" s="973">
        <v>0.22134399999998777</v>
      </c>
      <c r="I20" s="973">
        <v>9.0549999999993247E-2</v>
      </c>
      <c r="J20" s="974">
        <v>0.19425400000000081</v>
      </c>
      <c r="K20" s="974">
        <v>0.11692499999999484</v>
      </c>
      <c r="L20" s="974">
        <v>0.13502600000000342</v>
      </c>
      <c r="M20" s="974">
        <v>0.13691799999999432</v>
      </c>
      <c r="N20" s="974">
        <v>0.6779990000000069</v>
      </c>
      <c r="O20" s="974">
        <v>0.48534999999998263</v>
      </c>
      <c r="P20" s="974">
        <v>0.4919800000000123</v>
      </c>
      <c r="Q20" s="974"/>
      <c r="R20" s="973">
        <v>0.23152100000001496</v>
      </c>
      <c r="S20" s="973">
        <v>0.73939099999999769</v>
      </c>
      <c r="T20" s="973">
        <v>0.11004400000000203</v>
      </c>
      <c r="U20" s="973">
        <v>0.12854399999999799</v>
      </c>
      <c r="V20" s="973"/>
      <c r="W20" s="974"/>
      <c r="X20" s="974"/>
      <c r="Y20" s="974"/>
      <c r="Z20" s="974"/>
      <c r="AA20" s="974"/>
      <c r="AB20" s="974"/>
      <c r="AC20" s="974"/>
    </row>
    <row r="21" spans="1:29" s="290" customFormat="1" ht="5.0999999999999996" customHeight="1">
      <c r="A21" s="926"/>
      <c r="B21" s="926"/>
      <c r="C21" s="926"/>
      <c r="D21" s="970"/>
      <c r="E21" s="971"/>
      <c r="F21" s="971"/>
      <c r="G21" s="971"/>
      <c r="H21" s="971"/>
      <c r="I21" s="971"/>
      <c r="J21" s="972"/>
      <c r="K21" s="972"/>
      <c r="L21" s="972"/>
      <c r="M21" s="972" t="s">
        <v>187</v>
      </c>
      <c r="N21" s="972" t="s">
        <v>187</v>
      </c>
      <c r="O21" s="972" t="s">
        <v>187</v>
      </c>
      <c r="P21" s="972"/>
      <c r="Q21" s="970"/>
      <c r="R21" s="971"/>
      <c r="S21" s="971"/>
      <c r="T21" s="971"/>
      <c r="U21" s="971"/>
      <c r="V21" s="971"/>
      <c r="W21" s="972"/>
      <c r="X21" s="972"/>
      <c r="Y21" s="972"/>
      <c r="Z21" s="972"/>
      <c r="AA21" s="972"/>
      <c r="AB21" s="972"/>
      <c r="AC21" s="972"/>
    </row>
    <row r="22" spans="1:29" s="290" customFormat="1" ht="12.75" customHeight="1">
      <c r="A22" s="924" t="s">
        <v>2935</v>
      </c>
      <c r="B22" s="924" t="s">
        <v>333</v>
      </c>
      <c r="C22" s="924" t="s">
        <v>2939</v>
      </c>
      <c r="D22" s="968">
        <f t="shared" ref="D22:D33" si="1">SUM(E22:P22)</f>
        <v>977.95513800000003</v>
      </c>
      <c r="E22" s="969">
        <v>57.246234000000015</v>
      </c>
      <c r="F22" s="969">
        <v>42.976597000000012</v>
      </c>
      <c r="G22" s="969">
        <v>87.924223999999995</v>
      </c>
      <c r="H22" s="969">
        <v>83.153102999999987</v>
      </c>
      <c r="I22" s="969">
        <v>53.519125999999986</v>
      </c>
      <c r="J22" s="969">
        <v>62.421133000000026</v>
      </c>
      <c r="K22" s="969">
        <v>58.505556000000034</v>
      </c>
      <c r="L22" s="969">
        <v>50.48233299999999</v>
      </c>
      <c r="M22" s="969">
        <v>86.602604999999983</v>
      </c>
      <c r="N22" s="969">
        <v>85.138525999999999</v>
      </c>
      <c r="O22" s="969">
        <v>162.19425100000001</v>
      </c>
      <c r="P22" s="969">
        <v>147.79145000000008</v>
      </c>
      <c r="Q22" s="968"/>
      <c r="R22" s="969">
        <v>48.59055399999999</v>
      </c>
      <c r="S22" s="969">
        <v>82.687314999999984</v>
      </c>
      <c r="T22" s="969">
        <v>138.61253000000002</v>
      </c>
      <c r="U22" s="969">
        <v>82.217632000000052</v>
      </c>
      <c r="V22" s="969"/>
      <c r="W22" s="969"/>
      <c r="X22" s="969"/>
      <c r="Y22" s="969"/>
      <c r="Z22" s="969"/>
      <c r="AA22" s="969"/>
      <c r="AB22" s="969"/>
      <c r="AC22" s="969"/>
    </row>
    <row r="23" spans="1:29" s="290" customFormat="1" ht="12.75" customHeight="1">
      <c r="A23" s="927" t="s">
        <v>637</v>
      </c>
      <c r="B23" s="927" t="s">
        <v>334</v>
      </c>
      <c r="C23" s="927" t="s">
        <v>638</v>
      </c>
      <c r="D23" s="974">
        <f t="shared" si="1"/>
        <v>6.5525779999999996</v>
      </c>
      <c r="E23" s="973">
        <v>8.8128999999999985E-2</v>
      </c>
      <c r="F23" s="973">
        <v>0.30135999999999996</v>
      </c>
      <c r="G23" s="973">
        <v>0.15538399999999999</v>
      </c>
      <c r="H23" s="973">
        <v>0.39983199999999997</v>
      </c>
      <c r="I23" s="973">
        <v>0.27782299999999999</v>
      </c>
      <c r="J23" s="972">
        <v>0.32715499999999997</v>
      </c>
      <c r="K23" s="972">
        <v>0.63056599999999996</v>
      </c>
      <c r="L23" s="972">
        <v>1.2109319999999999</v>
      </c>
      <c r="M23" s="972">
        <v>1.499555</v>
      </c>
      <c r="N23" s="972">
        <v>0.289155</v>
      </c>
      <c r="O23" s="972">
        <v>0.96216999999999997</v>
      </c>
      <c r="P23" s="972">
        <v>0.41051699999999997</v>
      </c>
      <c r="Q23" s="974"/>
      <c r="R23" s="973">
        <v>0.66189399999999987</v>
      </c>
      <c r="S23" s="973">
        <v>0.55986599999999997</v>
      </c>
      <c r="T23" s="973">
        <v>2.0031639999999999</v>
      </c>
      <c r="U23" s="973">
        <v>0.92811899999999992</v>
      </c>
      <c r="V23" s="973"/>
      <c r="W23" s="972"/>
      <c r="X23" s="972"/>
      <c r="Y23" s="972"/>
      <c r="Z23" s="972"/>
      <c r="AA23" s="972"/>
      <c r="AB23" s="972"/>
      <c r="AC23" s="972"/>
    </row>
    <row r="24" spans="1:29" s="290" customFormat="1" ht="12.75" customHeight="1">
      <c r="A24" s="927" t="s">
        <v>626</v>
      </c>
      <c r="B24" s="927" t="s">
        <v>335</v>
      </c>
      <c r="C24" s="927" t="s">
        <v>627</v>
      </c>
      <c r="D24" s="974">
        <f t="shared" si="1"/>
        <v>61.237830999999993</v>
      </c>
      <c r="E24" s="973">
        <v>9.6272209999999987</v>
      </c>
      <c r="F24" s="973">
        <v>1.71916</v>
      </c>
      <c r="G24" s="973">
        <v>7.6496409999999999</v>
      </c>
      <c r="H24" s="973">
        <v>6.2591539999999997</v>
      </c>
      <c r="I24" s="973">
        <v>3.5826959999999999</v>
      </c>
      <c r="J24" s="972">
        <v>2.3416329999999999</v>
      </c>
      <c r="K24" s="972">
        <v>4.8388</v>
      </c>
      <c r="L24" s="972">
        <v>2.8180609999999997</v>
      </c>
      <c r="M24" s="972">
        <v>6.2964539999999998</v>
      </c>
      <c r="N24" s="972">
        <v>4.1615329999999995</v>
      </c>
      <c r="O24" s="972">
        <v>6.7122229999999998</v>
      </c>
      <c r="P24" s="972">
        <v>5.231255</v>
      </c>
      <c r="Q24" s="974"/>
      <c r="R24" s="973">
        <v>6.5301209999999994</v>
      </c>
      <c r="S24" s="973">
        <v>4.1083169999999996</v>
      </c>
      <c r="T24" s="973">
        <v>3.8314209999999997</v>
      </c>
      <c r="U24" s="973">
        <v>4.653143</v>
      </c>
      <c r="V24" s="973"/>
      <c r="W24" s="972"/>
      <c r="X24" s="972"/>
      <c r="Y24" s="972"/>
      <c r="Z24" s="972"/>
      <c r="AA24" s="972"/>
      <c r="AB24" s="972"/>
      <c r="AC24" s="972"/>
    </row>
    <row r="25" spans="1:29" s="290" customFormat="1" ht="12.75" customHeight="1">
      <c r="A25" s="927" t="s">
        <v>336</v>
      </c>
      <c r="B25" s="927" t="s">
        <v>336</v>
      </c>
      <c r="C25" s="927" t="s">
        <v>2940</v>
      </c>
      <c r="D25" s="974">
        <f t="shared" si="1"/>
        <v>13.884957</v>
      </c>
      <c r="E25" s="973">
        <v>0.520567</v>
      </c>
      <c r="F25" s="973">
        <v>0.41355700000000001</v>
      </c>
      <c r="G25" s="973">
        <v>0.94330799999999992</v>
      </c>
      <c r="H25" s="973">
        <v>1.049226</v>
      </c>
      <c r="I25" s="973">
        <v>0.98654699999999995</v>
      </c>
      <c r="J25" s="972">
        <v>1.0044789999999999</v>
      </c>
      <c r="K25" s="972">
        <v>0.30234899999999998</v>
      </c>
      <c r="L25" s="972">
        <v>0.407057</v>
      </c>
      <c r="M25" s="972">
        <v>1.314581</v>
      </c>
      <c r="N25" s="972">
        <v>1.9969189999999997</v>
      </c>
      <c r="O25" s="972">
        <v>2.9665369999999998</v>
      </c>
      <c r="P25" s="972">
        <v>1.97983</v>
      </c>
      <c r="Q25" s="974"/>
      <c r="R25" s="973">
        <v>2.0654249999999998</v>
      </c>
      <c r="S25" s="973">
        <v>3.0027890000000004</v>
      </c>
      <c r="T25" s="973">
        <v>1.8915029999999999</v>
      </c>
      <c r="U25" s="973">
        <v>2.0405059999999997</v>
      </c>
      <c r="V25" s="973"/>
      <c r="W25" s="972"/>
      <c r="X25" s="972"/>
      <c r="Y25" s="972"/>
      <c r="Z25" s="972"/>
      <c r="AA25" s="972"/>
      <c r="AB25" s="972"/>
      <c r="AC25" s="972"/>
    </row>
    <row r="26" spans="1:29" s="290" customFormat="1" ht="12.75" customHeight="1">
      <c r="A26" s="927" t="s">
        <v>642</v>
      </c>
      <c r="B26" s="927" t="s">
        <v>337</v>
      </c>
      <c r="C26" s="927" t="s">
        <v>643</v>
      </c>
      <c r="D26" s="974">
        <f t="shared" si="1"/>
        <v>104.27246899999999</v>
      </c>
      <c r="E26" s="973">
        <v>6.7185139999999999</v>
      </c>
      <c r="F26" s="973">
        <v>4.0148719999999996</v>
      </c>
      <c r="G26" s="973">
        <v>6.2957329999999994</v>
      </c>
      <c r="H26" s="973">
        <v>6.4085440000000009</v>
      </c>
      <c r="I26" s="973">
        <v>7.0162500000000003</v>
      </c>
      <c r="J26" s="972">
        <v>4.6504729999999999</v>
      </c>
      <c r="K26" s="972">
        <v>6.2305890000000002</v>
      </c>
      <c r="L26" s="972">
        <v>5.437799</v>
      </c>
      <c r="M26" s="972">
        <v>6.2943939999999996</v>
      </c>
      <c r="N26" s="972">
        <v>31.878647999999998</v>
      </c>
      <c r="O26" s="972">
        <v>9.1690729999999991</v>
      </c>
      <c r="P26" s="972">
        <v>10.157579999999999</v>
      </c>
      <c r="Q26" s="974"/>
      <c r="R26" s="973">
        <v>5.6322109999999999</v>
      </c>
      <c r="S26" s="973">
        <v>6.8997579999999994</v>
      </c>
      <c r="T26" s="973">
        <v>6.896712</v>
      </c>
      <c r="U26" s="973">
        <v>7.1241599999999998</v>
      </c>
      <c r="V26" s="973"/>
      <c r="W26" s="972"/>
      <c r="X26" s="972"/>
      <c r="Y26" s="972"/>
      <c r="Z26" s="972"/>
      <c r="AA26" s="972"/>
      <c r="AB26" s="972"/>
      <c r="AC26" s="972"/>
    </row>
    <row r="27" spans="1:29" s="290" customFormat="1" ht="12.75" customHeight="1">
      <c r="A27" s="927" t="s">
        <v>338</v>
      </c>
      <c r="B27" s="927" t="s">
        <v>338</v>
      </c>
      <c r="C27" s="927" t="s">
        <v>2941</v>
      </c>
      <c r="D27" s="974">
        <f t="shared" si="1"/>
        <v>9.4451999999999994E-2</v>
      </c>
      <c r="E27" s="973">
        <v>1.3419999999999999E-3</v>
      </c>
      <c r="F27" s="973">
        <v>6.2439999999999996E-3</v>
      </c>
      <c r="G27" s="973">
        <v>1.0019999999999999E-3</v>
      </c>
      <c r="H27" s="973">
        <v>5.4879999999999998E-3</v>
      </c>
      <c r="I27" s="973">
        <v>6.6500000000000001E-4</v>
      </c>
      <c r="J27" s="972">
        <v>1.4548E-2</v>
      </c>
      <c r="K27" s="972">
        <v>1.8999999999999998E-5</v>
      </c>
      <c r="L27" s="972">
        <v>1.5999999999999999E-5</v>
      </c>
      <c r="M27" s="972">
        <v>2.13E-4</v>
      </c>
      <c r="N27" s="972">
        <v>4.0882999999999996E-2</v>
      </c>
      <c r="O27" s="972">
        <v>3.2139999999999998E-3</v>
      </c>
      <c r="P27" s="972">
        <v>2.0818E-2</v>
      </c>
      <c r="Q27" s="974"/>
      <c r="R27" s="973">
        <v>6.6668999999999992E-2</v>
      </c>
      <c r="S27" s="973">
        <v>1.4376E-2</v>
      </c>
      <c r="T27" s="973">
        <v>4.9641999999999999E-2</v>
      </c>
      <c r="U27" s="973">
        <v>0.12504199999999999</v>
      </c>
      <c r="V27" s="973"/>
      <c r="W27" s="972"/>
      <c r="X27" s="972"/>
      <c r="Y27" s="972"/>
      <c r="Z27" s="972"/>
      <c r="AA27" s="972"/>
      <c r="AB27" s="972"/>
      <c r="AC27" s="972"/>
    </row>
    <row r="28" spans="1:29" s="290" customFormat="1" ht="12.75" customHeight="1">
      <c r="A28" s="927" t="s">
        <v>640</v>
      </c>
      <c r="B28" s="927" t="s">
        <v>339</v>
      </c>
      <c r="C28" s="927" t="s">
        <v>641</v>
      </c>
      <c r="D28" s="974">
        <f t="shared" si="1"/>
        <v>1.8988780000000001</v>
      </c>
      <c r="E28" s="973">
        <v>2.6137999999999998E-2</v>
      </c>
      <c r="F28" s="973">
        <v>6.4708000000000002E-2</v>
      </c>
      <c r="G28" s="973">
        <v>6.0391E-2</v>
      </c>
      <c r="H28" s="973">
        <v>0.13114799999999999</v>
      </c>
      <c r="I28" s="973">
        <v>6.7573999999999995E-2</v>
      </c>
      <c r="J28" s="972">
        <v>0.65136499999999997</v>
      </c>
      <c r="K28" s="972">
        <v>7.6877000000000001E-2</v>
      </c>
      <c r="L28" s="972">
        <v>0.25602900000000001</v>
      </c>
      <c r="M28" s="972">
        <v>0.10674099999999999</v>
      </c>
      <c r="N28" s="972">
        <v>0.33841399999999999</v>
      </c>
      <c r="O28" s="972">
        <v>8.5463000000000011E-2</v>
      </c>
      <c r="P28" s="972">
        <v>3.4029999999999998E-2</v>
      </c>
      <c r="Q28" s="974"/>
      <c r="R28" s="973">
        <v>5.4632999999999994E-2</v>
      </c>
      <c r="S28" s="973">
        <v>6.5960999999999992E-2</v>
      </c>
      <c r="T28" s="973">
        <v>9.1773999999999981E-2</v>
      </c>
      <c r="U28" s="973">
        <v>3.5590999999999998E-2</v>
      </c>
      <c r="V28" s="973"/>
      <c r="W28" s="972"/>
      <c r="X28" s="972"/>
      <c r="Y28" s="972"/>
      <c r="Z28" s="972"/>
      <c r="AA28" s="972"/>
      <c r="AB28" s="972"/>
      <c r="AC28" s="972"/>
    </row>
    <row r="29" spans="1:29" s="290" customFormat="1" ht="12.75" customHeight="1">
      <c r="A29" s="927" t="s">
        <v>340</v>
      </c>
      <c r="B29" s="927" t="s">
        <v>340</v>
      </c>
      <c r="C29" s="927" t="s">
        <v>2942</v>
      </c>
      <c r="D29" s="974">
        <f t="shared" si="1"/>
        <v>1.924919</v>
      </c>
      <c r="E29" s="973">
        <v>0.208927</v>
      </c>
      <c r="F29" s="973">
        <v>0.22902899999999998</v>
      </c>
      <c r="G29" s="973">
        <v>0.19348099999999999</v>
      </c>
      <c r="H29" s="973">
        <v>0.10721299999999999</v>
      </c>
      <c r="I29" s="973">
        <v>0.138097</v>
      </c>
      <c r="J29" s="972">
        <v>3.2995999999999998E-2</v>
      </c>
      <c r="K29" s="972">
        <v>5.0187999999999997E-2</v>
      </c>
      <c r="L29" s="972">
        <v>0.12718399999999999</v>
      </c>
      <c r="M29" s="972">
        <v>9.6052999999999999E-2</v>
      </c>
      <c r="N29" s="972">
        <v>0.18358099999999999</v>
      </c>
      <c r="O29" s="972">
        <v>0.16809499999999999</v>
      </c>
      <c r="P29" s="972">
        <v>0.39007500000000001</v>
      </c>
      <c r="Q29" s="974"/>
      <c r="R29" s="973">
        <v>0.31426299999999996</v>
      </c>
      <c r="S29" s="973">
        <v>0.19475600000000001</v>
      </c>
      <c r="T29" s="973">
        <v>0.27413999999999999</v>
      </c>
      <c r="U29" s="973">
        <v>0.203734</v>
      </c>
      <c r="V29" s="973"/>
      <c r="W29" s="972"/>
      <c r="X29" s="972"/>
      <c r="Y29" s="972"/>
      <c r="Z29" s="972"/>
      <c r="AA29" s="972"/>
      <c r="AB29" s="972"/>
      <c r="AC29" s="972"/>
    </row>
    <row r="30" spans="1:29" s="290" customFormat="1" ht="12.75" customHeight="1">
      <c r="A30" s="927" t="s">
        <v>341</v>
      </c>
      <c r="B30" s="927" t="s">
        <v>341</v>
      </c>
      <c r="C30" s="927" t="s">
        <v>619</v>
      </c>
      <c r="D30" s="974">
        <f t="shared" si="1"/>
        <v>6.1680330000000003</v>
      </c>
      <c r="E30" s="973">
        <v>0.39666099999999999</v>
      </c>
      <c r="F30" s="973">
        <v>1.930453</v>
      </c>
      <c r="G30" s="973">
        <v>0.25775100000000001</v>
      </c>
      <c r="H30" s="973">
        <v>0.28475200000000001</v>
      </c>
      <c r="I30" s="973">
        <v>0.163101</v>
      </c>
      <c r="J30" s="972">
        <v>0.224244</v>
      </c>
      <c r="K30" s="972">
        <v>0.16883900000000002</v>
      </c>
      <c r="L30" s="972">
        <v>0.67284499999999992</v>
      </c>
      <c r="M30" s="972">
        <v>0.75621299999999991</v>
      </c>
      <c r="N30" s="972">
        <v>0.45045699999999994</v>
      </c>
      <c r="O30" s="972">
        <v>0.62176100000000001</v>
      </c>
      <c r="P30" s="972">
        <v>0.24095599999999998</v>
      </c>
      <c r="Q30" s="974"/>
      <c r="R30" s="973">
        <v>0.54505499999999996</v>
      </c>
      <c r="S30" s="973">
        <v>0.24871099999999999</v>
      </c>
      <c r="T30" s="973">
        <v>1.5716429999999999</v>
      </c>
      <c r="U30" s="973">
        <v>0.240395</v>
      </c>
      <c r="V30" s="973"/>
      <c r="W30" s="972"/>
      <c r="X30" s="972"/>
      <c r="Y30" s="972"/>
      <c r="Z30" s="972"/>
      <c r="AA30" s="972"/>
      <c r="AB30" s="972"/>
      <c r="AC30" s="972"/>
    </row>
    <row r="31" spans="1:29" s="290" customFormat="1" ht="12.75" customHeight="1">
      <c r="A31" s="927" t="s">
        <v>617</v>
      </c>
      <c r="B31" s="927" t="s">
        <v>342</v>
      </c>
      <c r="C31" s="927" t="s">
        <v>618</v>
      </c>
      <c r="D31" s="974">
        <f t="shared" si="1"/>
        <v>669.98539300000004</v>
      </c>
      <c r="E31" s="973">
        <v>32.523280999999997</v>
      </c>
      <c r="F31" s="973">
        <v>26.967779999999998</v>
      </c>
      <c r="G31" s="973">
        <v>63.956098999999995</v>
      </c>
      <c r="H31" s="973">
        <v>56.715128999999997</v>
      </c>
      <c r="I31" s="973">
        <v>34.863225999999997</v>
      </c>
      <c r="J31" s="972">
        <v>42.859452999999995</v>
      </c>
      <c r="K31" s="972">
        <v>36.041986999999999</v>
      </c>
      <c r="L31" s="972">
        <v>32.150759000000001</v>
      </c>
      <c r="M31" s="972">
        <v>60.575917999999994</v>
      </c>
      <c r="N31" s="972">
        <v>33.844912999999998</v>
      </c>
      <c r="O31" s="972">
        <v>128.55647099999999</v>
      </c>
      <c r="P31" s="972">
        <v>120.93037699999999</v>
      </c>
      <c r="Q31" s="974"/>
      <c r="R31" s="973">
        <v>27.821780999999998</v>
      </c>
      <c r="S31" s="973">
        <v>56.703458999999995</v>
      </c>
      <c r="T31" s="973">
        <v>111.96915799999999</v>
      </c>
      <c r="U31" s="973">
        <v>60.377108999999997</v>
      </c>
      <c r="V31" s="973"/>
      <c r="W31" s="972"/>
      <c r="X31" s="972"/>
      <c r="Y31" s="972"/>
      <c r="Z31" s="972"/>
      <c r="AA31" s="972"/>
      <c r="AB31" s="972"/>
      <c r="AC31" s="972"/>
    </row>
    <row r="32" spans="1:29" s="290" customFormat="1" ht="12.75" customHeight="1">
      <c r="A32" s="927" t="s">
        <v>343</v>
      </c>
      <c r="B32" s="927" t="s">
        <v>343</v>
      </c>
      <c r="C32" s="927" t="s">
        <v>647</v>
      </c>
      <c r="D32" s="974">
        <f t="shared" si="1"/>
        <v>0.16396599999999997</v>
      </c>
      <c r="E32" s="973">
        <v>0</v>
      </c>
      <c r="F32" s="973">
        <v>1.4829999999999999E-2</v>
      </c>
      <c r="G32" s="973">
        <v>7.9999999999999996E-6</v>
      </c>
      <c r="H32" s="973">
        <v>1.24E-3</v>
      </c>
      <c r="I32" s="973">
        <v>1.2640999999999999E-2</v>
      </c>
      <c r="J32" s="972">
        <v>0.101549</v>
      </c>
      <c r="K32" s="972">
        <v>0</v>
      </c>
      <c r="L32" s="972">
        <v>1.8057E-2</v>
      </c>
      <c r="M32" s="972">
        <v>1.0614999999999999E-2</v>
      </c>
      <c r="N32" s="972">
        <v>1.7059999999999998E-3</v>
      </c>
      <c r="O32" s="972">
        <v>1.32E-3</v>
      </c>
      <c r="P32" s="972">
        <v>2E-3</v>
      </c>
      <c r="Q32" s="974"/>
      <c r="R32" s="973">
        <v>9.0189999999999992E-3</v>
      </c>
      <c r="S32" s="973">
        <v>0.28481799999999996</v>
      </c>
      <c r="T32" s="973">
        <v>0.276059</v>
      </c>
      <c r="U32" s="973">
        <v>0.16647099999999998</v>
      </c>
      <c r="V32" s="973"/>
      <c r="W32" s="972"/>
      <c r="X32" s="972"/>
      <c r="Y32" s="972"/>
      <c r="Z32" s="972"/>
      <c r="AA32" s="972"/>
      <c r="AB32" s="972"/>
      <c r="AC32" s="972"/>
    </row>
    <row r="33" spans="1:29" s="290" customFormat="1" ht="12.75" customHeight="1" thickBot="1">
      <c r="A33" s="928" t="s">
        <v>2936</v>
      </c>
      <c r="B33" s="928" t="s">
        <v>344</v>
      </c>
      <c r="C33" s="928" t="s">
        <v>2943</v>
      </c>
      <c r="D33" s="976">
        <f t="shared" si="1"/>
        <v>111.77166200000019</v>
      </c>
      <c r="E33" s="975">
        <v>7.1354540000000171</v>
      </c>
      <c r="F33" s="975">
        <v>7.314604000000017</v>
      </c>
      <c r="G33" s="975">
        <v>8.4114260000000058</v>
      </c>
      <c r="H33" s="975">
        <v>11.791376999999997</v>
      </c>
      <c r="I33" s="975">
        <v>6.4105059999999838</v>
      </c>
      <c r="J33" s="975">
        <v>10.213238000000032</v>
      </c>
      <c r="K33" s="975">
        <v>10.165342000000031</v>
      </c>
      <c r="L33" s="975">
        <v>7.383593999999988</v>
      </c>
      <c r="M33" s="975">
        <v>9.6518679999999932</v>
      </c>
      <c r="N33" s="975">
        <v>11.952317000000008</v>
      </c>
      <c r="O33" s="975">
        <v>12.947924000000029</v>
      </c>
      <c r="P33" s="975">
        <v>8.3940120000000888</v>
      </c>
      <c r="Q33" s="976"/>
      <c r="R33" s="975">
        <v>4.8894829999999914</v>
      </c>
      <c r="S33" s="975">
        <v>10.604503999999991</v>
      </c>
      <c r="T33" s="975">
        <v>9.7573140000000365</v>
      </c>
      <c r="U33" s="975">
        <v>6.3233620000000457</v>
      </c>
      <c r="V33" s="975"/>
      <c r="W33" s="975"/>
      <c r="X33" s="975"/>
      <c r="Y33" s="975"/>
      <c r="Z33" s="975"/>
      <c r="AA33" s="975"/>
      <c r="AB33" s="975"/>
      <c r="AC33" s="975"/>
    </row>
    <row r="34" spans="1:29" s="363" customFormat="1" ht="5.0999999999999996" customHeight="1">
      <c r="E34" s="364"/>
      <c r="F34" s="364"/>
      <c r="G34" s="364"/>
      <c r="H34" s="364"/>
      <c r="I34" s="364"/>
      <c r="J34" s="364"/>
      <c r="K34" s="364"/>
      <c r="L34" s="364"/>
      <c r="M34" s="364"/>
      <c r="N34" s="364"/>
      <c r="O34" s="364"/>
      <c r="P34" s="365"/>
      <c r="R34" s="364"/>
      <c r="S34" s="364"/>
      <c r="T34" s="364"/>
      <c r="U34" s="364"/>
      <c r="V34" s="364"/>
      <c r="W34" s="364"/>
      <c r="X34" s="364"/>
      <c r="Y34" s="364"/>
      <c r="Z34" s="364"/>
      <c r="AA34" s="364"/>
      <c r="AB34" s="364"/>
      <c r="AC34" s="365"/>
    </row>
    <row r="35" spans="1:29" s="363" customFormat="1" ht="15" customHeight="1">
      <c r="A35" s="363" t="s">
        <v>3951</v>
      </c>
      <c r="B35" s="363" t="s">
        <v>3950</v>
      </c>
      <c r="C35" s="363" t="s">
        <v>3952</v>
      </c>
      <c r="E35" s="364"/>
      <c r="F35" s="364"/>
      <c r="G35" s="364"/>
      <c r="H35" s="364"/>
      <c r="I35" s="364"/>
      <c r="J35" s="364"/>
      <c r="K35" s="364"/>
      <c r="L35" s="364"/>
      <c r="M35" s="364"/>
      <c r="N35" s="364"/>
      <c r="O35" s="364"/>
      <c r="P35" s="365"/>
      <c r="R35" s="364"/>
      <c r="S35" s="364"/>
      <c r="T35" s="364"/>
      <c r="U35" s="364"/>
      <c r="V35" s="364"/>
      <c r="W35" s="364"/>
      <c r="X35" s="364"/>
      <c r="Y35" s="364"/>
      <c r="Z35" s="364"/>
      <c r="AA35" s="364"/>
      <c r="AB35" s="364"/>
      <c r="AC35" s="365"/>
    </row>
    <row r="36" spans="1:29" s="1189" customFormat="1" ht="15" customHeight="1">
      <c r="A36" s="1189" t="s">
        <v>4369</v>
      </c>
      <c r="B36" s="1189" t="s">
        <v>4370</v>
      </c>
      <c r="C36" s="1189" t="s">
        <v>4371</v>
      </c>
      <c r="E36" s="364"/>
      <c r="F36" s="364"/>
      <c r="G36" s="364"/>
      <c r="H36" s="364"/>
      <c r="I36" s="364"/>
      <c r="J36" s="364"/>
      <c r="K36" s="364"/>
      <c r="L36" s="364"/>
      <c r="M36" s="364"/>
      <c r="N36" s="364"/>
      <c r="O36" s="364"/>
      <c r="P36" s="1190"/>
      <c r="R36" s="364"/>
      <c r="S36" s="364"/>
      <c r="T36" s="364"/>
      <c r="U36" s="364"/>
      <c r="V36" s="364"/>
      <c r="W36" s="364"/>
      <c r="X36" s="364"/>
      <c r="Y36" s="364"/>
      <c r="Z36" s="364"/>
      <c r="AA36" s="364"/>
      <c r="AB36" s="364"/>
      <c r="AC36" s="1190"/>
    </row>
    <row r="37" spans="1:29" s="1189" customFormat="1" ht="15" customHeight="1">
      <c r="A37" s="1189" t="s">
        <v>2926</v>
      </c>
      <c r="B37" s="1189" t="s">
        <v>720</v>
      </c>
      <c r="C37" s="1189" t="s">
        <v>2277</v>
      </c>
      <c r="E37" s="364"/>
      <c r="F37" s="364"/>
      <c r="G37" s="364"/>
      <c r="H37" s="364"/>
      <c r="I37" s="364"/>
      <c r="J37" s="364"/>
      <c r="K37" s="364"/>
      <c r="L37" s="364"/>
      <c r="M37" s="364"/>
      <c r="N37" s="364"/>
      <c r="O37" s="364"/>
      <c r="P37" s="1190"/>
      <c r="R37" s="364"/>
      <c r="S37" s="364"/>
      <c r="T37" s="364"/>
      <c r="U37" s="364"/>
      <c r="V37" s="364"/>
      <c r="W37" s="364"/>
      <c r="X37" s="364"/>
      <c r="Y37" s="364"/>
      <c r="Z37" s="364"/>
      <c r="AA37" s="364"/>
      <c r="AB37" s="364"/>
      <c r="AC37" s="1190"/>
    </row>
  </sheetData>
  <mergeCells count="7">
    <mergeCell ref="Q6:Q7"/>
    <mergeCell ref="R6:AC6"/>
    <mergeCell ref="A6:A7"/>
    <mergeCell ref="C6:C7"/>
    <mergeCell ref="B6:B7"/>
    <mergeCell ref="D6:D7"/>
    <mergeCell ref="E6:P6"/>
  </mergeCells>
  <hyperlinks>
    <hyperlink ref="B1" location="Содержание!A1" display="вернуться на заглавную стр. (содержание)"/>
    <hyperlink ref="A1" location="Содержание!A1" display="вернуться на заглавную стр. (содержание)"/>
    <hyperlink ref="C1" location="Содержание!A1" display="вернуться на заглавную стр. (содержание)"/>
  </hyperlinks>
  <pageMargins left="0.7" right="0.7" top="0.75" bottom="0.75" header="0.3" footer="0.3"/>
  <pageSetup paperSize="9"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6384" width="9.140625" style="24"/>
  </cols>
  <sheetData>
    <row r="1" spans="1:29" ht="15" customHeight="1">
      <c r="A1" s="234" t="s">
        <v>595</v>
      </c>
      <c r="B1" s="49" t="s">
        <v>211</v>
      </c>
      <c r="C1" s="234" t="s">
        <v>596</v>
      </c>
    </row>
    <row r="2" spans="1:29" ht="5.0999999999999996" customHeight="1">
      <c r="A2" s="234"/>
      <c r="B2" s="49"/>
      <c r="C2" s="234"/>
    </row>
    <row r="3" spans="1:29" s="28" customFormat="1" ht="18.75" customHeight="1">
      <c r="A3" s="26" t="s">
        <v>3090</v>
      </c>
      <c r="B3" s="26" t="s">
        <v>3088</v>
      </c>
      <c r="C3" s="26" t="s">
        <v>3091</v>
      </c>
      <c r="D3" s="27"/>
      <c r="E3" s="27"/>
      <c r="F3" s="27"/>
      <c r="G3" s="27"/>
      <c r="H3" s="27"/>
      <c r="I3" s="27"/>
      <c r="J3" s="27"/>
      <c r="K3" s="27"/>
      <c r="L3" s="27"/>
      <c r="M3" s="27"/>
      <c r="N3" s="27"/>
      <c r="O3" s="27"/>
      <c r="P3" s="27"/>
      <c r="Q3" s="27"/>
      <c r="R3" s="27"/>
      <c r="S3" s="27"/>
      <c r="T3" s="27"/>
      <c r="U3" s="27"/>
      <c r="V3" s="27"/>
      <c r="W3" s="27"/>
      <c r="X3" s="27"/>
      <c r="Y3" s="27"/>
      <c r="Z3" s="27"/>
      <c r="AA3" s="27"/>
      <c r="AB3" s="27"/>
      <c r="AC3" s="27"/>
    </row>
    <row r="4" spans="1:29" s="290" customFormat="1" ht="5.0999999999999996" customHeight="1">
      <c r="A4" s="301"/>
      <c r="B4" s="301"/>
      <c r="C4" s="301"/>
      <c r="E4" s="277"/>
      <c r="F4" s="277"/>
      <c r="G4" s="277"/>
      <c r="H4" s="277"/>
      <c r="I4" s="277"/>
      <c r="J4" s="277"/>
      <c r="K4" s="280"/>
      <c r="L4" s="276"/>
      <c r="M4" s="279"/>
      <c r="N4" s="279"/>
      <c r="O4" s="279"/>
      <c r="P4" s="279"/>
      <c r="R4" s="277"/>
      <c r="S4" s="277"/>
      <c r="T4" s="277"/>
      <c r="U4" s="277"/>
      <c r="V4" s="277"/>
      <c r="W4" s="277"/>
      <c r="X4" s="280"/>
      <c r="Y4" s="276"/>
      <c r="Z4" s="279"/>
      <c r="AA4" s="279"/>
      <c r="AB4" s="279"/>
      <c r="AC4" s="279"/>
    </row>
    <row r="5" spans="1:29" s="290" customFormat="1" ht="12.75" customHeight="1" thickBot="1">
      <c r="A5" s="264" t="s">
        <v>1164</v>
      </c>
      <c r="B5" s="264" t="s">
        <v>2692</v>
      </c>
      <c r="C5" s="264" t="s">
        <v>1163</v>
      </c>
      <c r="D5" s="302"/>
      <c r="E5" s="282"/>
      <c r="F5" s="282"/>
      <c r="G5" s="282"/>
      <c r="H5" s="282"/>
      <c r="I5" s="282"/>
      <c r="J5" s="282"/>
      <c r="K5" s="282"/>
      <c r="L5" s="281"/>
      <c r="M5" s="281"/>
      <c r="N5" s="281"/>
      <c r="O5" s="281"/>
      <c r="P5" s="281"/>
      <c r="Q5" s="302"/>
      <c r="R5" s="282"/>
      <c r="S5" s="282"/>
      <c r="T5" s="282"/>
      <c r="U5" s="282"/>
      <c r="V5" s="282"/>
      <c r="W5" s="282"/>
      <c r="X5" s="282"/>
      <c r="Y5" s="281"/>
      <c r="Z5" s="281"/>
      <c r="AA5" s="281"/>
      <c r="AB5" s="281"/>
      <c r="AC5" s="281"/>
    </row>
    <row r="6" spans="1:29" s="91" customFormat="1" ht="17.100000000000001" customHeight="1">
      <c r="A6" s="1471"/>
      <c r="B6" s="1471"/>
      <c r="C6" s="1471"/>
      <c r="D6" s="1566">
        <v>2018</v>
      </c>
      <c r="E6" s="1469" t="s">
        <v>3862</v>
      </c>
      <c r="F6" s="1469"/>
      <c r="G6" s="1469"/>
      <c r="H6" s="1469"/>
      <c r="I6" s="1469"/>
      <c r="J6" s="1469"/>
      <c r="K6" s="1469"/>
      <c r="L6" s="1469"/>
      <c r="M6" s="1469"/>
      <c r="N6" s="1469"/>
      <c r="O6" s="1469"/>
      <c r="P6" s="1470"/>
      <c r="Q6" s="1566">
        <v>2019</v>
      </c>
      <c r="R6" s="1469" t="s">
        <v>5516</v>
      </c>
      <c r="S6" s="1469"/>
      <c r="T6" s="1469"/>
      <c r="U6" s="1469"/>
      <c r="V6" s="1469"/>
      <c r="W6" s="1469"/>
      <c r="X6" s="1469"/>
      <c r="Y6" s="1469"/>
      <c r="Z6" s="1469"/>
      <c r="AA6" s="1469"/>
      <c r="AB6" s="1469"/>
      <c r="AC6" s="1470"/>
    </row>
    <row r="7" spans="1:29" s="91" customFormat="1" ht="17.100000000000001" customHeight="1" thickBot="1">
      <c r="A7" s="1473"/>
      <c r="B7" s="1473"/>
      <c r="C7" s="1473"/>
      <c r="D7" s="1509"/>
      <c r="E7" s="1233" t="s">
        <v>777</v>
      </c>
      <c r="F7" s="1233" t="s">
        <v>778</v>
      </c>
      <c r="G7" s="1233" t="s">
        <v>779</v>
      </c>
      <c r="H7" s="1233" t="s">
        <v>780</v>
      </c>
      <c r="I7" s="1233" t="s">
        <v>781</v>
      </c>
      <c r="J7" s="1233" t="s">
        <v>782</v>
      </c>
      <c r="K7" s="1233" t="s">
        <v>783</v>
      </c>
      <c r="L7" s="1233" t="s">
        <v>784</v>
      </c>
      <c r="M7" s="1233" t="s">
        <v>785</v>
      </c>
      <c r="N7" s="1233" t="s">
        <v>786</v>
      </c>
      <c r="O7" s="1233" t="s">
        <v>787</v>
      </c>
      <c r="P7" s="1233" t="s">
        <v>788</v>
      </c>
      <c r="Q7" s="1509"/>
      <c r="R7" s="1233" t="s">
        <v>4368</v>
      </c>
      <c r="S7" s="1233" t="s">
        <v>4674</v>
      </c>
      <c r="T7" s="1233" t="s">
        <v>4759</v>
      </c>
      <c r="U7" s="1233" t="s">
        <v>4912</v>
      </c>
      <c r="V7" s="1233" t="s">
        <v>781</v>
      </c>
      <c r="W7" s="1233" t="s">
        <v>782</v>
      </c>
      <c r="X7" s="1233" t="s">
        <v>783</v>
      </c>
      <c r="Y7" s="1233" t="s">
        <v>784</v>
      </c>
      <c r="Z7" s="1233" t="s">
        <v>785</v>
      </c>
      <c r="AA7" s="1233" t="s">
        <v>786</v>
      </c>
      <c r="AB7" s="1233" t="s">
        <v>787</v>
      </c>
      <c r="AC7" s="1233" t="s">
        <v>788</v>
      </c>
    </row>
    <row r="8" spans="1:29" s="290" customFormat="1" ht="5.0999999999999996" customHeight="1">
      <c r="A8" s="788"/>
      <c r="B8" s="788"/>
      <c r="C8" s="788"/>
      <c r="D8" s="303"/>
      <c r="E8" s="304"/>
      <c r="F8" s="304"/>
      <c r="G8" s="304"/>
      <c r="H8" s="304"/>
      <c r="I8" s="304"/>
      <c r="J8" s="304"/>
      <c r="K8" s="304"/>
      <c r="L8" s="304"/>
      <c r="M8" s="304"/>
      <c r="N8" s="305"/>
      <c r="O8" s="305"/>
      <c r="P8" s="305"/>
      <c r="Q8" s="303"/>
      <c r="R8" s="304"/>
      <c r="S8" s="304"/>
      <c r="T8" s="304"/>
      <c r="U8" s="304"/>
      <c r="V8" s="304"/>
      <c r="W8" s="304"/>
      <c r="X8" s="304"/>
      <c r="Y8" s="304"/>
      <c r="Z8" s="304"/>
      <c r="AA8" s="305"/>
      <c r="AB8" s="305"/>
      <c r="AC8" s="305"/>
    </row>
    <row r="9" spans="1:29" s="306" customFormat="1" ht="12.75">
      <c r="A9" s="977" t="s">
        <v>955</v>
      </c>
      <c r="B9" s="924" t="s">
        <v>48</v>
      </c>
      <c r="C9" s="924" t="s">
        <v>607</v>
      </c>
      <c r="D9" s="968">
        <f>SUM(E9:P9)</f>
        <v>4907.4001179999996</v>
      </c>
      <c r="E9" s="968">
        <v>388.88593200000003</v>
      </c>
      <c r="F9" s="968">
        <v>369.47170100000005</v>
      </c>
      <c r="G9" s="968">
        <v>444.78677500000003</v>
      </c>
      <c r="H9" s="968">
        <v>437.45107699999994</v>
      </c>
      <c r="I9" s="968">
        <v>422.88973399999998</v>
      </c>
      <c r="J9" s="968">
        <v>407.45639000000006</v>
      </c>
      <c r="K9" s="968">
        <v>439.51691399999993</v>
      </c>
      <c r="L9" s="968">
        <v>365.09710400000006</v>
      </c>
      <c r="M9" s="968">
        <v>393.03462399999989</v>
      </c>
      <c r="N9" s="968">
        <v>403.23013599999985</v>
      </c>
      <c r="O9" s="968">
        <v>383.25228800000002</v>
      </c>
      <c r="P9" s="968">
        <v>452.32744300000002</v>
      </c>
      <c r="Q9" s="968"/>
      <c r="R9" s="968">
        <v>366.13830999999993</v>
      </c>
      <c r="S9" s="968">
        <v>299.84619600000002</v>
      </c>
      <c r="T9" s="968">
        <v>452.92689299999995</v>
      </c>
      <c r="U9" s="968">
        <v>430.86664500000001</v>
      </c>
      <c r="V9" s="968"/>
      <c r="W9" s="968"/>
      <c r="X9" s="968"/>
      <c r="Y9" s="968"/>
      <c r="Z9" s="968"/>
      <c r="AA9" s="968"/>
      <c r="AB9" s="968"/>
      <c r="AC9" s="968"/>
    </row>
    <row r="10" spans="1:29" s="290" customFormat="1" ht="2.25" customHeight="1">
      <c r="A10" s="923"/>
      <c r="B10" s="923"/>
      <c r="C10" s="923"/>
      <c r="D10" s="970">
        <f t="shared" ref="D10:D16" si="0">SUM(E10:P10)</f>
        <v>0</v>
      </c>
      <c r="E10" s="971"/>
      <c r="F10" s="971"/>
      <c r="G10" s="971"/>
      <c r="H10" s="971"/>
      <c r="I10" s="971"/>
      <c r="J10" s="972"/>
      <c r="K10" s="972"/>
      <c r="L10" s="972"/>
      <c r="M10" s="972"/>
      <c r="N10" s="972"/>
      <c r="O10" s="972"/>
      <c r="P10" s="972"/>
      <c r="Q10" s="970"/>
      <c r="R10" s="971"/>
      <c r="S10" s="971"/>
      <c r="T10" s="971"/>
      <c r="U10" s="971"/>
      <c r="V10" s="971"/>
      <c r="W10" s="972"/>
      <c r="X10" s="972"/>
      <c r="Y10" s="972"/>
      <c r="Z10" s="972"/>
      <c r="AA10" s="972"/>
      <c r="AB10" s="972"/>
      <c r="AC10" s="972"/>
    </row>
    <row r="11" spans="1:29" s="290" customFormat="1" ht="12.75" customHeight="1">
      <c r="A11" s="924" t="s">
        <v>1775</v>
      </c>
      <c r="B11" s="924" t="s">
        <v>324</v>
      </c>
      <c r="C11" s="924" t="s">
        <v>1776</v>
      </c>
      <c r="D11" s="968">
        <f t="shared" si="0"/>
        <v>2002.5259819999999</v>
      </c>
      <c r="E11" s="969">
        <v>129.95547999999999</v>
      </c>
      <c r="F11" s="969">
        <v>138.27946799999995</v>
      </c>
      <c r="G11" s="969">
        <v>160.05584899999999</v>
      </c>
      <c r="H11" s="969">
        <v>163.70069799999996</v>
      </c>
      <c r="I11" s="969">
        <v>164.28157200000001</v>
      </c>
      <c r="J11" s="969">
        <v>188.367873</v>
      </c>
      <c r="K11" s="969">
        <v>176.00404999999998</v>
      </c>
      <c r="L11" s="969">
        <v>160.93753599999999</v>
      </c>
      <c r="M11" s="969">
        <v>174.604547</v>
      </c>
      <c r="N11" s="969">
        <v>185.05477099999996</v>
      </c>
      <c r="O11" s="969">
        <v>174.82900000000006</v>
      </c>
      <c r="P11" s="969">
        <v>186.45513800000001</v>
      </c>
      <c r="Q11" s="968"/>
      <c r="R11" s="969">
        <v>132.96428800000001</v>
      </c>
      <c r="S11" s="969">
        <v>149.90250400000002</v>
      </c>
      <c r="T11" s="969">
        <v>195.96782099999996</v>
      </c>
      <c r="U11" s="969">
        <v>190.08986300000001</v>
      </c>
      <c r="V11" s="969"/>
      <c r="W11" s="969"/>
      <c r="X11" s="969"/>
      <c r="Y11" s="969"/>
      <c r="Z11" s="969"/>
      <c r="AA11" s="969"/>
      <c r="AB11" s="969"/>
      <c r="AC11" s="969"/>
    </row>
    <row r="12" spans="1:29" s="290" customFormat="1" ht="12.75" customHeight="1">
      <c r="A12" s="979" t="s">
        <v>325</v>
      </c>
      <c r="B12" s="979" t="s">
        <v>325</v>
      </c>
      <c r="C12" s="979" t="s">
        <v>639</v>
      </c>
      <c r="D12" s="974">
        <f t="shared" si="0"/>
        <v>1239.90897</v>
      </c>
      <c r="E12" s="973">
        <v>79.602363999999994</v>
      </c>
      <c r="F12" s="973">
        <v>83.226081999999991</v>
      </c>
      <c r="G12" s="973">
        <v>95.506309000000002</v>
      </c>
      <c r="H12" s="973">
        <v>105.585534</v>
      </c>
      <c r="I12" s="973">
        <v>96.822756999999996</v>
      </c>
      <c r="J12" s="974">
        <v>112.485828</v>
      </c>
      <c r="K12" s="974">
        <v>110.58710600000001</v>
      </c>
      <c r="L12" s="974">
        <v>94.955722999999992</v>
      </c>
      <c r="M12" s="974">
        <v>111.910106</v>
      </c>
      <c r="N12" s="974">
        <v>113.63058199999999</v>
      </c>
      <c r="O12" s="974">
        <v>114.93406399999999</v>
      </c>
      <c r="P12" s="974">
        <v>120.662515</v>
      </c>
      <c r="Q12" s="974"/>
      <c r="R12" s="973">
        <v>79.814813000000001</v>
      </c>
      <c r="S12" s="973">
        <v>81.670468</v>
      </c>
      <c r="T12" s="973">
        <v>115.78220500000002</v>
      </c>
      <c r="U12" s="973">
        <v>107.574005</v>
      </c>
      <c r="V12" s="973"/>
      <c r="W12" s="974"/>
      <c r="X12" s="974"/>
      <c r="Y12" s="974"/>
      <c r="Z12" s="974"/>
      <c r="AA12" s="974"/>
      <c r="AB12" s="974"/>
      <c r="AC12" s="974"/>
    </row>
    <row r="13" spans="1:29" s="290" customFormat="1" ht="12.75" customHeight="1">
      <c r="A13" s="979" t="s">
        <v>622</v>
      </c>
      <c r="B13" s="979" t="s">
        <v>326</v>
      </c>
      <c r="C13" s="979" t="s">
        <v>623</v>
      </c>
      <c r="D13" s="974">
        <f t="shared" si="0"/>
        <v>502.03758600000003</v>
      </c>
      <c r="E13" s="973">
        <v>36.049914000000001</v>
      </c>
      <c r="F13" s="973">
        <v>40.619569999999996</v>
      </c>
      <c r="G13" s="973">
        <v>45.485833</v>
      </c>
      <c r="H13" s="973">
        <v>40.044776999999996</v>
      </c>
      <c r="I13" s="973">
        <v>38.760801999999998</v>
      </c>
      <c r="J13" s="974">
        <v>48.415481</v>
      </c>
      <c r="K13" s="974">
        <v>37.988289000000002</v>
      </c>
      <c r="L13" s="974">
        <v>41.835777</v>
      </c>
      <c r="M13" s="974">
        <v>41.832760999999998</v>
      </c>
      <c r="N13" s="974">
        <v>48.774808999999998</v>
      </c>
      <c r="O13" s="974">
        <v>39.927732999999996</v>
      </c>
      <c r="P13" s="974">
        <v>42.301839999999999</v>
      </c>
      <c r="Q13" s="974"/>
      <c r="R13" s="973">
        <v>34.129235999999999</v>
      </c>
      <c r="S13" s="973">
        <v>49.904133999999992</v>
      </c>
      <c r="T13" s="973">
        <v>48.477841999999988</v>
      </c>
      <c r="U13" s="973">
        <v>56.188375999999998</v>
      </c>
      <c r="V13" s="973"/>
      <c r="W13" s="974"/>
      <c r="X13" s="974"/>
      <c r="Y13" s="974"/>
      <c r="Z13" s="974"/>
      <c r="AA13" s="974"/>
      <c r="AB13" s="974"/>
      <c r="AC13" s="974"/>
    </row>
    <row r="14" spans="1:29" s="290" customFormat="1" ht="12.75" customHeight="1">
      <c r="A14" s="979" t="s">
        <v>644</v>
      </c>
      <c r="B14" s="979" t="s">
        <v>327</v>
      </c>
      <c r="C14" s="979" t="s">
        <v>645</v>
      </c>
      <c r="D14" s="974">
        <f t="shared" si="0"/>
        <v>177.98828200000003</v>
      </c>
      <c r="E14" s="973">
        <v>9.2724879999999992</v>
      </c>
      <c r="F14" s="973">
        <v>9.8719649999999994</v>
      </c>
      <c r="G14" s="973">
        <v>12.669994999999998</v>
      </c>
      <c r="H14" s="973">
        <v>11.523308999999999</v>
      </c>
      <c r="I14" s="973">
        <v>20.558260000000001</v>
      </c>
      <c r="J14" s="974">
        <v>20.128992</v>
      </c>
      <c r="K14" s="974">
        <v>20.883074000000001</v>
      </c>
      <c r="L14" s="974">
        <v>16.726305</v>
      </c>
      <c r="M14" s="974">
        <v>14.218162</v>
      </c>
      <c r="N14" s="974">
        <v>14.079015999999999</v>
      </c>
      <c r="O14" s="974">
        <v>12.804155000000002</v>
      </c>
      <c r="P14" s="974">
        <v>15.252561</v>
      </c>
      <c r="Q14" s="974"/>
      <c r="R14" s="973">
        <v>12.812434999999999</v>
      </c>
      <c r="S14" s="973">
        <v>12.48152</v>
      </c>
      <c r="T14" s="973">
        <v>17.847982999999999</v>
      </c>
      <c r="U14" s="973">
        <v>17.015280999999998</v>
      </c>
      <c r="V14" s="973"/>
      <c r="W14" s="974"/>
      <c r="X14" s="974"/>
      <c r="Y14" s="974"/>
      <c r="Z14" s="974"/>
      <c r="AA14" s="974"/>
      <c r="AB14" s="974"/>
      <c r="AC14" s="974"/>
    </row>
    <row r="15" spans="1:29" s="290" customFormat="1" ht="12.75" customHeight="1">
      <c r="A15" s="979" t="s">
        <v>328</v>
      </c>
      <c r="B15" s="979" t="s">
        <v>328</v>
      </c>
      <c r="C15" s="979" t="s">
        <v>646</v>
      </c>
      <c r="D15" s="974">
        <f t="shared" si="0"/>
        <v>29.684223000000003</v>
      </c>
      <c r="E15" s="973">
        <v>2.4352769999999997</v>
      </c>
      <c r="F15" s="973">
        <v>1.6248080000000003</v>
      </c>
      <c r="G15" s="973">
        <v>2.3241239999999999</v>
      </c>
      <c r="H15" s="973">
        <v>2.38456</v>
      </c>
      <c r="I15" s="973">
        <v>2.756767</v>
      </c>
      <c r="J15" s="974">
        <v>2.134798</v>
      </c>
      <c r="K15" s="974">
        <v>2.2252419999999997</v>
      </c>
      <c r="L15" s="974">
        <v>1.8584710000000002</v>
      </c>
      <c r="M15" s="974">
        <v>2.2611849999999998</v>
      </c>
      <c r="N15" s="974">
        <v>2.637362</v>
      </c>
      <c r="O15" s="974">
        <v>3.0924989999999997</v>
      </c>
      <c r="P15" s="974">
        <v>3.9491299999999994</v>
      </c>
      <c r="Q15" s="974"/>
      <c r="R15" s="973">
        <v>3.5833810000000001</v>
      </c>
      <c r="S15" s="973">
        <v>3.2393009999999998</v>
      </c>
      <c r="T15" s="973">
        <v>11.007405999999998</v>
      </c>
      <c r="U15" s="973">
        <v>4.0580039999999995</v>
      </c>
      <c r="V15" s="973"/>
      <c r="W15" s="974"/>
      <c r="X15" s="974"/>
      <c r="Y15" s="974"/>
      <c r="Z15" s="974"/>
      <c r="AA15" s="974"/>
      <c r="AB15" s="974"/>
      <c r="AC15" s="974"/>
    </row>
    <row r="16" spans="1:29" s="290" customFormat="1" ht="12.75" customHeight="1">
      <c r="A16" s="979" t="s">
        <v>329</v>
      </c>
      <c r="B16" s="979" t="s">
        <v>329</v>
      </c>
      <c r="C16" s="979" t="s">
        <v>616</v>
      </c>
      <c r="D16" s="974">
        <f t="shared" si="0"/>
        <v>34.115376999999995</v>
      </c>
      <c r="E16" s="973">
        <v>1.9020299999999997</v>
      </c>
      <c r="F16" s="973">
        <v>2.3293550000000001</v>
      </c>
      <c r="G16" s="973">
        <v>2.8889529999999994</v>
      </c>
      <c r="H16" s="973">
        <v>2.8734579999999998</v>
      </c>
      <c r="I16" s="973">
        <v>2.4167969999999999</v>
      </c>
      <c r="J16" s="974">
        <v>3.0035959999999999</v>
      </c>
      <c r="K16" s="974">
        <v>2.564184</v>
      </c>
      <c r="L16" s="974">
        <v>4.1171439999999997</v>
      </c>
      <c r="M16" s="974">
        <v>2.7059639999999998</v>
      </c>
      <c r="N16" s="974">
        <v>3.3751639999999998</v>
      </c>
      <c r="O16" s="974">
        <v>2.6020889999999999</v>
      </c>
      <c r="P16" s="974">
        <v>3.3366430000000005</v>
      </c>
      <c r="Q16" s="974"/>
      <c r="R16" s="973">
        <v>1.99071</v>
      </c>
      <c r="S16" s="973">
        <v>1.8331959999999998</v>
      </c>
      <c r="T16" s="973">
        <v>1.7190559999999999</v>
      </c>
      <c r="U16" s="973">
        <v>3.6482529999999995</v>
      </c>
      <c r="V16" s="973"/>
      <c r="W16" s="974"/>
      <c r="X16" s="974"/>
      <c r="Y16" s="974"/>
      <c r="Z16" s="974"/>
      <c r="AA16" s="974"/>
      <c r="AB16" s="974"/>
      <c r="AC16" s="974"/>
    </row>
    <row r="17" spans="1:29" s="290" customFormat="1" ht="12.75" customHeight="1">
      <c r="A17" s="979" t="s">
        <v>2934</v>
      </c>
      <c r="B17" s="979" t="s">
        <v>332</v>
      </c>
      <c r="C17" s="979" t="s">
        <v>2938</v>
      </c>
      <c r="D17" s="974">
        <f>SUM(E17:P17)</f>
        <v>18.791543999999984</v>
      </c>
      <c r="E17" s="973">
        <v>0.69340700000000033</v>
      </c>
      <c r="F17" s="973">
        <v>0.60768799999996492</v>
      </c>
      <c r="G17" s="973">
        <v>1.1806349999999965</v>
      </c>
      <c r="H17" s="973">
        <v>1.2890599999999686</v>
      </c>
      <c r="I17" s="973">
        <v>2.9661890000000168</v>
      </c>
      <c r="J17" s="974">
        <v>2.1991780000000052</v>
      </c>
      <c r="K17" s="974">
        <v>1.7561549999999704</v>
      </c>
      <c r="L17" s="974">
        <v>1.4441160000000028</v>
      </c>
      <c r="M17" s="974">
        <v>1.6763690000000011</v>
      </c>
      <c r="N17" s="974">
        <v>2.5578379999999736</v>
      </c>
      <c r="O17" s="974">
        <v>1.4684600000000745</v>
      </c>
      <c r="P17" s="974">
        <v>0.95244900000000765</v>
      </c>
      <c r="Q17" s="974"/>
      <c r="R17" s="973">
        <v>0.63371300000001174</v>
      </c>
      <c r="S17" s="973">
        <v>0.7738850000000308</v>
      </c>
      <c r="T17" s="973">
        <v>1.1333289999999538</v>
      </c>
      <c r="U17" s="973">
        <v>1.6059440000000134</v>
      </c>
      <c r="V17" s="973"/>
      <c r="W17" s="974"/>
      <c r="X17" s="974"/>
      <c r="Y17" s="974"/>
      <c r="Z17" s="974"/>
      <c r="AA17" s="974"/>
      <c r="AB17" s="974"/>
      <c r="AC17" s="974"/>
    </row>
    <row r="18" spans="1:29" s="290" customFormat="1" ht="5.0999999999999996" customHeight="1">
      <c r="A18" s="923"/>
      <c r="B18" s="923"/>
      <c r="C18" s="923"/>
      <c r="D18" s="974"/>
      <c r="E18" s="973"/>
      <c r="F18" s="973"/>
      <c r="G18" s="973"/>
      <c r="H18" s="973"/>
      <c r="I18" s="973"/>
      <c r="J18" s="974"/>
      <c r="K18" s="974"/>
      <c r="L18" s="974"/>
      <c r="M18" s="974"/>
      <c r="N18" s="974"/>
      <c r="O18" s="974" t="s">
        <v>187</v>
      </c>
      <c r="P18" s="974"/>
      <c r="Q18" s="974"/>
      <c r="R18" s="973"/>
      <c r="S18" s="973"/>
      <c r="T18" s="973"/>
      <c r="U18" s="973"/>
      <c r="V18" s="973"/>
      <c r="W18" s="974"/>
      <c r="X18" s="974"/>
      <c r="Y18" s="974"/>
      <c r="Z18" s="974"/>
      <c r="AA18" s="974"/>
      <c r="AB18" s="974"/>
      <c r="AC18" s="974"/>
    </row>
    <row r="19" spans="1:29" s="306" customFormat="1" ht="12.75" customHeight="1">
      <c r="A19" s="924" t="s">
        <v>2935</v>
      </c>
      <c r="B19" s="924" t="s">
        <v>333</v>
      </c>
      <c r="C19" s="924" t="s">
        <v>3092</v>
      </c>
      <c r="D19" s="968">
        <f t="shared" ref="D19:D32" si="1">SUM(E19:P19)</f>
        <v>2904.8741359999999</v>
      </c>
      <c r="E19" s="981">
        <v>258.93045200000006</v>
      </c>
      <c r="F19" s="981">
        <v>231.1922330000001</v>
      </c>
      <c r="G19" s="981">
        <v>284.73092600000007</v>
      </c>
      <c r="H19" s="981">
        <v>273.75037899999995</v>
      </c>
      <c r="I19" s="981">
        <v>258.60816199999994</v>
      </c>
      <c r="J19" s="968">
        <v>219.08851700000005</v>
      </c>
      <c r="K19" s="968">
        <v>263.51286399999998</v>
      </c>
      <c r="L19" s="968">
        <v>204.15956800000004</v>
      </c>
      <c r="M19" s="968">
        <v>218.4300769999999</v>
      </c>
      <c r="N19" s="968">
        <v>218.17536499999989</v>
      </c>
      <c r="O19" s="968">
        <v>208.42328799999993</v>
      </c>
      <c r="P19" s="968">
        <v>265.87230500000004</v>
      </c>
      <c r="Q19" s="968"/>
      <c r="R19" s="981">
        <v>233.17402199999992</v>
      </c>
      <c r="S19" s="981">
        <v>149.943692</v>
      </c>
      <c r="T19" s="981">
        <v>256.95907199999999</v>
      </c>
      <c r="U19" s="981">
        <v>240.776782</v>
      </c>
      <c r="V19" s="981"/>
      <c r="W19" s="968"/>
      <c r="X19" s="968"/>
      <c r="Y19" s="968"/>
      <c r="Z19" s="968"/>
      <c r="AA19" s="968"/>
      <c r="AB19" s="968"/>
      <c r="AC19" s="968"/>
    </row>
    <row r="20" spans="1:29" s="290" customFormat="1" ht="12.75" customHeight="1">
      <c r="A20" s="927" t="s">
        <v>626</v>
      </c>
      <c r="B20" s="927" t="s">
        <v>335</v>
      </c>
      <c r="C20" s="927" t="s">
        <v>627</v>
      </c>
      <c r="D20" s="974">
        <f t="shared" si="1"/>
        <v>1942.2577289999999</v>
      </c>
      <c r="E20" s="971">
        <v>172.98004499999999</v>
      </c>
      <c r="F20" s="971">
        <v>159.671898</v>
      </c>
      <c r="G20" s="971">
        <v>185.82274799999999</v>
      </c>
      <c r="H20" s="971">
        <v>196.35789399999999</v>
      </c>
      <c r="I20" s="971">
        <v>166.402097</v>
      </c>
      <c r="J20" s="972">
        <v>141.50092000000001</v>
      </c>
      <c r="K20" s="972">
        <v>167.43457300000003</v>
      </c>
      <c r="L20" s="972">
        <v>131.26716099999999</v>
      </c>
      <c r="M20" s="972">
        <v>155.96592699999999</v>
      </c>
      <c r="N20" s="972">
        <v>139.00379100000001</v>
      </c>
      <c r="O20" s="972">
        <v>140.25953799999999</v>
      </c>
      <c r="P20" s="972">
        <v>185.591137</v>
      </c>
      <c r="Q20" s="974"/>
      <c r="R20" s="971">
        <v>188.10252299999999</v>
      </c>
      <c r="S20" s="971">
        <v>86.250545000000002</v>
      </c>
      <c r="T20" s="971">
        <v>183.94355299999998</v>
      </c>
      <c r="U20" s="971">
        <v>161.76509799999999</v>
      </c>
      <c r="V20" s="971"/>
      <c r="W20" s="972"/>
      <c r="X20" s="972"/>
      <c r="Y20" s="972"/>
      <c r="Z20" s="972"/>
      <c r="AA20" s="972"/>
      <c r="AB20" s="972"/>
      <c r="AC20" s="972"/>
    </row>
    <row r="21" spans="1:29" s="290" customFormat="1" ht="12.75" customHeight="1">
      <c r="A21" s="927" t="s">
        <v>346</v>
      </c>
      <c r="B21" s="927" t="s">
        <v>346</v>
      </c>
      <c r="C21" s="927" t="s">
        <v>651</v>
      </c>
      <c r="D21" s="974">
        <f t="shared" si="1"/>
        <v>48.249768999999993</v>
      </c>
      <c r="E21" s="971">
        <v>3.7923379999999995</v>
      </c>
      <c r="F21" s="971">
        <v>1.4959460000000002</v>
      </c>
      <c r="G21" s="971">
        <v>2.0299419999999997</v>
      </c>
      <c r="H21" s="971">
        <v>3.8343319999999999</v>
      </c>
      <c r="I21" s="971">
        <v>4.2773259999999995</v>
      </c>
      <c r="J21" s="972">
        <v>1.193643</v>
      </c>
      <c r="K21" s="972">
        <v>21.678162</v>
      </c>
      <c r="L21" s="972">
        <v>2.0077509999999998</v>
      </c>
      <c r="M21" s="972">
        <v>1.8954259999999998</v>
      </c>
      <c r="N21" s="972">
        <v>1.38073</v>
      </c>
      <c r="O21" s="972">
        <v>3.0371129999999997</v>
      </c>
      <c r="P21" s="972">
        <v>1.62706</v>
      </c>
      <c r="Q21" s="974"/>
      <c r="R21" s="971">
        <v>0.84780599999999995</v>
      </c>
      <c r="S21" s="971">
        <v>1.1524299999999998</v>
      </c>
      <c r="T21" s="971">
        <v>1.200383</v>
      </c>
      <c r="U21" s="971">
        <v>1.4956629999999997</v>
      </c>
      <c r="V21" s="971"/>
      <c r="W21" s="972"/>
      <c r="X21" s="972"/>
      <c r="Y21" s="972"/>
      <c r="Z21" s="972"/>
      <c r="AA21" s="972"/>
      <c r="AB21" s="972"/>
      <c r="AC21" s="972"/>
    </row>
    <row r="22" spans="1:29" s="290" customFormat="1" ht="12.75" customHeight="1">
      <c r="A22" s="927" t="s">
        <v>336</v>
      </c>
      <c r="B22" s="927" t="s">
        <v>336</v>
      </c>
      <c r="C22" s="927" t="s">
        <v>2940</v>
      </c>
      <c r="D22" s="974">
        <f t="shared" si="1"/>
        <v>13.711993</v>
      </c>
      <c r="E22" s="973">
        <v>0.76889200000000002</v>
      </c>
      <c r="F22" s="973">
        <v>1.088652</v>
      </c>
      <c r="G22" s="973">
        <v>1.228057</v>
      </c>
      <c r="H22" s="973">
        <v>1.1009609999999999</v>
      </c>
      <c r="I22" s="973">
        <v>1.271949</v>
      </c>
      <c r="J22" s="972">
        <v>0.92181399999999991</v>
      </c>
      <c r="K22" s="972">
        <v>1.258213</v>
      </c>
      <c r="L22" s="972">
        <v>1.1311449999999998</v>
      </c>
      <c r="M22" s="972">
        <v>1.3680790000000003</v>
      </c>
      <c r="N22" s="972">
        <v>1.048246</v>
      </c>
      <c r="O22" s="972">
        <v>1.3635349999999999</v>
      </c>
      <c r="P22" s="972">
        <v>1.16245</v>
      </c>
      <c r="Q22" s="974"/>
      <c r="R22" s="973">
        <v>1.432015</v>
      </c>
      <c r="S22" s="973">
        <v>1.4788729999999999</v>
      </c>
      <c r="T22" s="973">
        <v>1.419975</v>
      </c>
      <c r="U22" s="973">
        <v>1.0035339999999999</v>
      </c>
      <c r="V22" s="973"/>
      <c r="W22" s="972"/>
      <c r="X22" s="972"/>
      <c r="Y22" s="972"/>
      <c r="Z22" s="972"/>
      <c r="AA22" s="972"/>
      <c r="AB22" s="972"/>
      <c r="AC22" s="972"/>
    </row>
    <row r="23" spans="1:29" s="290" customFormat="1" ht="12.75" customHeight="1">
      <c r="A23" s="927" t="s">
        <v>640</v>
      </c>
      <c r="B23" s="927" t="s">
        <v>339</v>
      </c>
      <c r="C23" s="927" t="s">
        <v>641</v>
      </c>
      <c r="D23" s="974">
        <f t="shared" si="1"/>
        <v>128.76217299999999</v>
      </c>
      <c r="E23" s="973">
        <v>36.922066999999998</v>
      </c>
      <c r="F23" s="973">
        <v>12.336613</v>
      </c>
      <c r="G23" s="973">
        <v>15.253778000000001</v>
      </c>
      <c r="H23" s="973">
        <v>5.7044880000000004</v>
      </c>
      <c r="I23" s="973">
        <v>13.993655999999998</v>
      </c>
      <c r="J23" s="972">
        <v>9.2227180000000004</v>
      </c>
      <c r="K23" s="972">
        <v>7.6296979999999994</v>
      </c>
      <c r="L23" s="972">
        <v>7.1217700000000006</v>
      </c>
      <c r="M23" s="972">
        <v>1.7424629999999999</v>
      </c>
      <c r="N23" s="972">
        <v>7.7237229999999997</v>
      </c>
      <c r="O23" s="972">
        <v>4.2385329999999994</v>
      </c>
      <c r="P23" s="972">
        <v>6.8726659999999988</v>
      </c>
      <c r="Q23" s="974"/>
      <c r="R23" s="973">
        <v>4.0863659999999999</v>
      </c>
      <c r="S23" s="973">
        <v>5.9266350000000001</v>
      </c>
      <c r="T23" s="973">
        <v>3.978831</v>
      </c>
      <c r="U23" s="973">
        <v>9.1196039999999989</v>
      </c>
      <c r="V23" s="973"/>
      <c r="W23" s="972"/>
      <c r="X23" s="972"/>
      <c r="Y23" s="972"/>
      <c r="Z23" s="972"/>
      <c r="AA23" s="972"/>
      <c r="AB23" s="972"/>
      <c r="AC23" s="972"/>
    </row>
    <row r="24" spans="1:29" s="290" customFormat="1" ht="12.75" customHeight="1">
      <c r="A24" s="927" t="s">
        <v>341</v>
      </c>
      <c r="B24" s="927" t="s">
        <v>341</v>
      </c>
      <c r="C24" s="927" t="s">
        <v>619</v>
      </c>
      <c r="D24" s="974">
        <f t="shared" si="1"/>
        <v>74.596947999999983</v>
      </c>
      <c r="E24" s="973">
        <v>6.1659690000000005</v>
      </c>
      <c r="F24" s="973">
        <v>6.2919749999999999</v>
      </c>
      <c r="G24" s="973">
        <v>5.6507329999999998</v>
      </c>
      <c r="H24" s="973">
        <v>6.506869</v>
      </c>
      <c r="I24" s="973">
        <v>6.4960439999999995</v>
      </c>
      <c r="J24" s="972">
        <v>5.8428310000000003</v>
      </c>
      <c r="K24" s="972">
        <v>5.4359079999999995</v>
      </c>
      <c r="L24" s="972">
        <v>6.4305269999999997</v>
      </c>
      <c r="M24" s="972">
        <v>3.851918</v>
      </c>
      <c r="N24" s="972">
        <v>6.1402289999999997</v>
      </c>
      <c r="O24" s="972">
        <v>6.3153459999999999</v>
      </c>
      <c r="P24" s="972">
        <v>9.4685989999999993</v>
      </c>
      <c r="Q24" s="974"/>
      <c r="R24" s="973">
        <v>2.673549</v>
      </c>
      <c r="S24" s="973">
        <v>4.5232919999999996</v>
      </c>
      <c r="T24" s="973">
        <v>5.9706299999999999</v>
      </c>
      <c r="U24" s="973">
        <v>5.7496719999999994</v>
      </c>
      <c r="V24" s="973"/>
      <c r="W24" s="972"/>
      <c r="X24" s="972"/>
      <c r="Y24" s="972"/>
      <c r="Z24" s="972"/>
      <c r="AA24" s="972"/>
      <c r="AB24" s="972"/>
      <c r="AC24" s="972"/>
    </row>
    <row r="25" spans="1:29" s="290" customFormat="1" ht="12.75" customHeight="1">
      <c r="A25" s="927" t="s">
        <v>642</v>
      </c>
      <c r="B25" s="927" t="s">
        <v>337</v>
      </c>
      <c r="C25" s="927" t="s">
        <v>643</v>
      </c>
      <c r="D25" s="974">
        <f t="shared" si="1"/>
        <v>290.23215799999997</v>
      </c>
      <c r="E25" s="973">
        <v>14.970283</v>
      </c>
      <c r="F25" s="973">
        <v>22.462855000000001</v>
      </c>
      <c r="G25" s="973">
        <v>31.180619</v>
      </c>
      <c r="H25" s="973">
        <v>28.474515999999998</v>
      </c>
      <c r="I25" s="973">
        <v>28.724777</v>
      </c>
      <c r="J25" s="972">
        <v>20.208473999999999</v>
      </c>
      <c r="K25" s="972">
        <v>22.754353999999999</v>
      </c>
      <c r="L25" s="972">
        <v>27.857208999999997</v>
      </c>
      <c r="M25" s="972">
        <v>27.070929999999997</v>
      </c>
      <c r="N25" s="972">
        <v>25.528892999999997</v>
      </c>
      <c r="O25" s="972">
        <v>22.046927</v>
      </c>
      <c r="P25" s="972">
        <v>18.952320999999998</v>
      </c>
      <c r="Q25" s="974"/>
      <c r="R25" s="973">
        <v>11.409766999999999</v>
      </c>
      <c r="S25" s="973">
        <v>19.296461999999998</v>
      </c>
      <c r="T25" s="973">
        <v>21.470917999999998</v>
      </c>
      <c r="U25" s="973">
        <v>23.243767999999999</v>
      </c>
      <c r="V25" s="973"/>
      <c r="W25" s="972"/>
      <c r="X25" s="972"/>
      <c r="Y25" s="972"/>
      <c r="Z25" s="972"/>
      <c r="AA25" s="972"/>
      <c r="AB25" s="972"/>
      <c r="AC25" s="972"/>
    </row>
    <row r="26" spans="1:29" s="290" customFormat="1" ht="12.75" customHeight="1">
      <c r="A26" s="927" t="s">
        <v>343</v>
      </c>
      <c r="B26" s="927" t="s">
        <v>343</v>
      </c>
      <c r="C26" s="927" t="s">
        <v>647</v>
      </c>
      <c r="D26" s="974">
        <f t="shared" si="1"/>
        <v>14.739918999999997</v>
      </c>
      <c r="E26" s="973">
        <v>0.10233299999999999</v>
      </c>
      <c r="F26" s="973">
        <v>0.35116900000000001</v>
      </c>
      <c r="G26" s="973">
        <v>2.5077400000000001</v>
      </c>
      <c r="H26" s="973">
        <v>0.208284</v>
      </c>
      <c r="I26" s="973">
        <v>0.55692999999999993</v>
      </c>
      <c r="J26" s="972">
        <v>0.83942899999999998</v>
      </c>
      <c r="K26" s="972">
        <v>6.4374039999999999</v>
      </c>
      <c r="L26" s="972">
        <v>1.8462859999999999</v>
      </c>
      <c r="M26" s="972">
        <v>0.264235</v>
      </c>
      <c r="N26" s="972">
        <v>0.85770399999999991</v>
      </c>
      <c r="O26" s="972">
        <v>0.23010799999999995</v>
      </c>
      <c r="P26" s="972">
        <v>0.53829700000000003</v>
      </c>
      <c r="Q26" s="974"/>
      <c r="R26" s="973">
        <v>0.20294699999999999</v>
      </c>
      <c r="S26" s="973">
        <v>3.3228279999999999</v>
      </c>
      <c r="T26" s="973">
        <v>0.31343799999999999</v>
      </c>
      <c r="U26" s="973">
        <v>0.336758</v>
      </c>
      <c r="V26" s="973"/>
      <c r="W26" s="972"/>
      <c r="X26" s="972"/>
      <c r="Y26" s="972"/>
      <c r="Z26" s="972"/>
      <c r="AA26" s="972"/>
      <c r="AB26" s="972"/>
      <c r="AC26" s="972"/>
    </row>
    <row r="27" spans="1:29" s="290" customFormat="1" ht="12.75" customHeight="1">
      <c r="A27" s="927" t="s">
        <v>3089</v>
      </c>
      <c r="B27" s="927" t="s">
        <v>347</v>
      </c>
      <c r="C27" s="927" t="s">
        <v>3093</v>
      </c>
      <c r="D27" s="974">
        <f t="shared" si="1"/>
        <v>27.741057999999999</v>
      </c>
      <c r="E27" s="973">
        <v>2.3720969999999997</v>
      </c>
      <c r="F27" s="973">
        <v>1.204475</v>
      </c>
      <c r="G27" s="973">
        <v>3.1037379999999994</v>
      </c>
      <c r="H27" s="973">
        <v>2.0816469999999998</v>
      </c>
      <c r="I27" s="973">
        <v>3.52312</v>
      </c>
      <c r="J27" s="972">
        <v>2.0078399999999998</v>
      </c>
      <c r="K27" s="972">
        <v>2.0810589999999998</v>
      </c>
      <c r="L27" s="972">
        <v>2.0563569999999998</v>
      </c>
      <c r="M27" s="972">
        <v>2.3320249999999998</v>
      </c>
      <c r="N27" s="972">
        <v>2.5363949999999997</v>
      </c>
      <c r="O27" s="972">
        <v>2.6339120000000005</v>
      </c>
      <c r="P27" s="972">
        <v>1.8083929999999997</v>
      </c>
      <c r="Q27" s="974"/>
      <c r="R27" s="973">
        <v>1.586069</v>
      </c>
      <c r="S27" s="973">
        <v>1.0294140000000001</v>
      </c>
      <c r="T27" s="973">
        <v>2.798565</v>
      </c>
      <c r="U27" s="973">
        <v>2.1765949999999998</v>
      </c>
      <c r="V27" s="973"/>
      <c r="W27" s="972"/>
      <c r="X27" s="972"/>
      <c r="Y27" s="972"/>
      <c r="Z27" s="972"/>
      <c r="AA27" s="972"/>
      <c r="AB27" s="972"/>
      <c r="AC27" s="972"/>
    </row>
    <row r="28" spans="1:29" s="290" customFormat="1" ht="12.75" customHeight="1">
      <c r="A28" s="927" t="s">
        <v>632</v>
      </c>
      <c r="B28" s="927" t="s">
        <v>348</v>
      </c>
      <c r="C28" s="927" t="s">
        <v>633</v>
      </c>
      <c r="D28" s="974">
        <f t="shared" si="1"/>
        <v>13.093862</v>
      </c>
      <c r="E28" s="973">
        <v>0.87053499999999995</v>
      </c>
      <c r="F28" s="973">
        <v>0.70002799999999998</v>
      </c>
      <c r="G28" s="973">
        <v>2.7764059999999997</v>
      </c>
      <c r="H28" s="973">
        <v>0.56088199999999999</v>
      </c>
      <c r="I28" s="973">
        <v>1.3876579999999998</v>
      </c>
      <c r="J28" s="972">
        <v>0.77716099999999999</v>
      </c>
      <c r="K28" s="972">
        <v>0.49736899999999989</v>
      </c>
      <c r="L28" s="972">
        <v>0.86873699999999998</v>
      </c>
      <c r="M28" s="972">
        <v>0.63653099999999996</v>
      </c>
      <c r="N28" s="972">
        <v>2.038786</v>
      </c>
      <c r="O28" s="972">
        <v>0.76244000000000001</v>
      </c>
      <c r="P28" s="972">
        <v>1.2173289999999999</v>
      </c>
      <c r="Q28" s="974"/>
      <c r="R28" s="973">
        <v>0.41889299999999996</v>
      </c>
      <c r="S28" s="973">
        <v>0.930535</v>
      </c>
      <c r="T28" s="973">
        <v>1.7278689999999997</v>
      </c>
      <c r="U28" s="973">
        <v>0.9692059999999999</v>
      </c>
      <c r="V28" s="973"/>
      <c r="W28" s="972"/>
      <c r="X28" s="972"/>
      <c r="Y28" s="972"/>
      <c r="Z28" s="972"/>
      <c r="AA28" s="972"/>
      <c r="AB28" s="972"/>
      <c r="AC28" s="972"/>
    </row>
    <row r="29" spans="1:29" s="290" customFormat="1" ht="12.75" customHeight="1">
      <c r="A29" s="927" t="s">
        <v>338</v>
      </c>
      <c r="B29" s="927" t="s">
        <v>338</v>
      </c>
      <c r="C29" s="927" t="s">
        <v>2941</v>
      </c>
      <c r="D29" s="974">
        <f t="shared" si="1"/>
        <v>10.039223</v>
      </c>
      <c r="E29" s="973">
        <v>2.1685439999999998</v>
      </c>
      <c r="F29" s="973">
        <v>0.86152100000000009</v>
      </c>
      <c r="G29" s="973">
        <v>0.42682999999999999</v>
      </c>
      <c r="H29" s="973">
        <v>1.956302</v>
      </c>
      <c r="I29" s="973">
        <v>0.37828400000000001</v>
      </c>
      <c r="J29" s="972">
        <v>1.643621</v>
      </c>
      <c r="K29" s="972">
        <v>0.34630299999999997</v>
      </c>
      <c r="L29" s="972">
        <v>0.80649599999999988</v>
      </c>
      <c r="M29" s="972">
        <v>0.62667799999999996</v>
      </c>
      <c r="N29" s="972">
        <v>0.44210899999999997</v>
      </c>
      <c r="O29" s="972">
        <v>0.13964099999999999</v>
      </c>
      <c r="P29" s="972">
        <v>0.242894</v>
      </c>
      <c r="Q29" s="974"/>
      <c r="R29" s="973">
        <v>0.12703400000000001</v>
      </c>
      <c r="S29" s="973">
        <v>6.9988999999999996E-2</v>
      </c>
      <c r="T29" s="973">
        <v>0.22953499999999999</v>
      </c>
      <c r="U29" s="973">
        <v>0.68098700000000012</v>
      </c>
      <c r="V29" s="973"/>
      <c r="W29" s="972"/>
      <c r="X29" s="972"/>
      <c r="Y29" s="972"/>
      <c r="Z29" s="972"/>
      <c r="AA29" s="972"/>
      <c r="AB29" s="972"/>
      <c r="AC29" s="972"/>
    </row>
    <row r="30" spans="1:29" s="290" customFormat="1" ht="12.75" customHeight="1">
      <c r="A30" s="789" t="s">
        <v>637</v>
      </c>
      <c r="B30" s="789" t="s">
        <v>334</v>
      </c>
      <c r="C30" s="789" t="s">
        <v>638</v>
      </c>
      <c r="D30" s="974">
        <f t="shared" si="1"/>
        <v>7.5424740000000003</v>
      </c>
      <c r="E30" s="973">
        <v>0.343777</v>
      </c>
      <c r="F30" s="973">
        <v>0.83541699999999997</v>
      </c>
      <c r="G30" s="973">
        <v>0.31865099999999996</v>
      </c>
      <c r="H30" s="973">
        <v>0.227412</v>
      </c>
      <c r="I30" s="973">
        <v>0.23416599999999999</v>
      </c>
      <c r="J30" s="972">
        <v>0.36711099999999997</v>
      </c>
      <c r="K30" s="972">
        <v>0.198264</v>
      </c>
      <c r="L30" s="972">
        <v>0.34303600000000001</v>
      </c>
      <c r="M30" s="972">
        <v>0.68946399999999997</v>
      </c>
      <c r="N30" s="972">
        <v>0.47152899999999998</v>
      </c>
      <c r="O30" s="972">
        <v>0.92509199999999991</v>
      </c>
      <c r="P30" s="972">
        <v>2.5885549999999999</v>
      </c>
      <c r="Q30" s="974"/>
      <c r="R30" s="973">
        <v>1.9554259999999999</v>
      </c>
      <c r="S30" s="973">
        <v>1.1427419999999999</v>
      </c>
      <c r="T30" s="973">
        <v>1.7552619999999999</v>
      </c>
      <c r="U30" s="973">
        <v>1.607737</v>
      </c>
      <c r="V30" s="973"/>
      <c r="W30" s="972"/>
      <c r="X30" s="972"/>
      <c r="Y30" s="972"/>
      <c r="Z30" s="972"/>
      <c r="AA30" s="972"/>
      <c r="AB30" s="972"/>
      <c r="AC30" s="972"/>
    </row>
    <row r="31" spans="1:29" s="290" customFormat="1" ht="12.75" customHeight="1">
      <c r="A31" s="789" t="s">
        <v>617</v>
      </c>
      <c r="B31" s="789" t="s">
        <v>342</v>
      </c>
      <c r="C31" s="789" t="s">
        <v>618</v>
      </c>
      <c r="D31" s="974">
        <f t="shared" si="1"/>
        <v>10.989775999999999</v>
      </c>
      <c r="E31" s="973">
        <v>0.44692299999999996</v>
      </c>
      <c r="F31" s="973">
        <v>0.73181600000000002</v>
      </c>
      <c r="G31" s="973">
        <v>1.0242020000000001</v>
      </c>
      <c r="H31" s="973">
        <v>1.0626679999999999</v>
      </c>
      <c r="I31" s="973">
        <v>0.58457799999999993</v>
      </c>
      <c r="J31" s="972">
        <v>1.5336799999999999</v>
      </c>
      <c r="K31" s="972">
        <v>0.39243499999999998</v>
      </c>
      <c r="L31" s="972">
        <v>0.94077499999999992</v>
      </c>
      <c r="M31" s="972">
        <v>0.33291600000000005</v>
      </c>
      <c r="N31" s="972">
        <v>0.57679099999999994</v>
      </c>
      <c r="O31" s="972">
        <v>0.67216600000000004</v>
      </c>
      <c r="P31" s="972">
        <v>2.6908259999999999</v>
      </c>
      <c r="Q31" s="974"/>
      <c r="R31" s="973">
        <v>0.683087</v>
      </c>
      <c r="S31" s="973">
        <v>0.83260400000000001</v>
      </c>
      <c r="T31" s="973">
        <v>4.6800169999999994</v>
      </c>
      <c r="U31" s="973">
        <v>1.0361419999999999</v>
      </c>
      <c r="V31" s="973"/>
      <c r="W31" s="972"/>
      <c r="X31" s="972"/>
      <c r="Y31" s="972"/>
      <c r="Z31" s="972"/>
      <c r="AA31" s="972"/>
      <c r="AB31" s="972"/>
      <c r="AC31" s="972"/>
    </row>
    <row r="32" spans="1:29" s="290" customFormat="1" ht="12.75" customHeight="1" thickBot="1">
      <c r="A32" s="980" t="s">
        <v>2936</v>
      </c>
      <c r="B32" s="980" t="s">
        <v>344</v>
      </c>
      <c r="C32" s="980" t="s">
        <v>3094</v>
      </c>
      <c r="D32" s="976">
        <f t="shared" si="1"/>
        <v>322.91705399999995</v>
      </c>
      <c r="E32" s="975">
        <v>17.026649000000134</v>
      </c>
      <c r="F32" s="975">
        <v>23.159868000000074</v>
      </c>
      <c r="G32" s="975">
        <v>33.407482000000044</v>
      </c>
      <c r="H32" s="975">
        <v>25.674124000000006</v>
      </c>
      <c r="I32" s="975">
        <v>30.77757699999998</v>
      </c>
      <c r="J32" s="975">
        <v>33.029275000000041</v>
      </c>
      <c r="K32" s="975">
        <v>27.369121999999919</v>
      </c>
      <c r="L32" s="975">
        <v>21.482318000000021</v>
      </c>
      <c r="M32" s="975">
        <v>21.653484999999932</v>
      </c>
      <c r="N32" s="975">
        <v>30.426438999999874</v>
      </c>
      <c r="O32" s="975">
        <v>25.798936999999881</v>
      </c>
      <c r="P32" s="975">
        <v>33.111778000000015</v>
      </c>
      <c r="Q32" s="976"/>
      <c r="R32" s="975">
        <v>19.64853999999994</v>
      </c>
      <c r="S32" s="975">
        <v>23.987342999999996</v>
      </c>
      <c r="T32" s="975">
        <v>27.470096000000041</v>
      </c>
      <c r="U32" s="975">
        <v>31.592017999999996</v>
      </c>
      <c r="V32" s="975"/>
      <c r="W32" s="975"/>
      <c r="X32" s="975"/>
      <c r="Y32" s="975"/>
      <c r="Z32" s="975"/>
      <c r="AA32" s="975"/>
      <c r="AB32" s="975"/>
      <c r="AC32" s="975"/>
    </row>
    <row r="33" spans="1:29" s="363" customFormat="1" ht="5.0999999999999996" customHeight="1">
      <c r="E33" s="364"/>
      <c r="F33" s="364"/>
      <c r="G33" s="364"/>
      <c r="H33" s="364"/>
      <c r="I33" s="364"/>
      <c r="J33" s="364"/>
      <c r="K33" s="364"/>
      <c r="L33" s="364"/>
      <c r="M33" s="364"/>
      <c r="N33" s="364"/>
      <c r="O33" s="364"/>
      <c r="P33" s="365"/>
      <c r="R33" s="364"/>
      <c r="S33" s="364"/>
      <c r="T33" s="364"/>
      <c r="U33" s="364"/>
      <c r="V33" s="364"/>
      <c r="W33" s="364"/>
      <c r="X33" s="364"/>
      <c r="Y33" s="364"/>
      <c r="Z33" s="364"/>
      <c r="AA33" s="364"/>
      <c r="AB33" s="364"/>
      <c r="AC33" s="365"/>
    </row>
    <row r="34" spans="1:29" s="363" customFormat="1" ht="15" customHeight="1">
      <c r="A34" s="978" t="s">
        <v>4084</v>
      </c>
      <c r="B34" s="978" t="s">
        <v>4083</v>
      </c>
      <c r="C34" s="978" t="s">
        <v>4085</v>
      </c>
      <c r="E34" s="364"/>
      <c r="F34" s="364"/>
      <c r="G34" s="364"/>
      <c r="H34" s="364"/>
      <c r="I34" s="364"/>
      <c r="J34" s="364"/>
      <c r="K34" s="364"/>
      <c r="L34" s="364"/>
      <c r="M34" s="364"/>
      <c r="N34" s="364"/>
      <c r="O34" s="364"/>
      <c r="P34" s="365"/>
      <c r="R34" s="364"/>
      <c r="S34" s="364"/>
      <c r="T34" s="364"/>
      <c r="U34" s="364"/>
      <c r="V34" s="364"/>
      <c r="W34" s="364"/>
      <c r="X34" s="364"/>
      <c r="Y34" s="364"/>
      <c r="Z34" s="364"/>
      <c r="AA34" s="364"/>
      <c r="AB34" s="364"/>
      <c r="AC34" s="365"/>
    </row>
    <row r="35" spans="1:29" s="1189" customFormat="1" ht="15" customHeight="1">
      <c r="A35" s="1191" t="s">
        <v>4688</v>
      </c>
      <c r="B35" s="1191" t="s">
        <v>4687</v>
      </c>
      <c r="C35" s="1191" t="s">
        <v>4689</v>
      </c>
      <c r="E35" s="364"/>
      <c r="F35" s="364"/>
      <c r="G35" s="364"/>
      <c r="H35" s="364"/>
      <c r="I35" s="364"/>
      <c r="J35" s="364"/>
      <c r="K35" s="364"/>
      <c r="L35" s="364"/>
      <c r="M35" s="364"/>
      <c r="N35" s="364"/>
      <c r="O35" s="364"/>
      <c r="P35" s="1190"/>
      <c r="R35" s="364"/>
      <c r="S35" s="364"/>
      <c r="T35" s="364"/>
      <c r="U35" s="364"/>
      <c r="V35" s="364"/>
      <c r="W35" s="364"/>
      <c r="X35" s="364"/>
      <c r="Y35" s="364"/>
      <c r="Z35" s="364"/>
      <c r="AA35" s="364"/>
      <c r="AB35" s="364"/>
      <c r="AC35" s="1190"/>
    </row>
    <row r="36" spans="1:29" s="1189" customFormat="1" ht="15" customHeight="1">
      <c r="A36" s="1191" t="s">
        <v>4752</v>
      </c>
      <c r="B36" s="1191" t="s">
        <v>4690</v>
      </c>
      <c r="C36" s="1191" t="s">
        <v>4753</v>
      </c>
      <c r="E36" s="364"/>
      <c r="F36" s="364"/>
      <c r="G36" s="364"/>
      <c r="H36" s="364"/>
      <c r="I36" s="364"/>
      <c r="J36" s="364"/>
      <c r="K36" s="364"/>
      <c r="L36" s="364"/>
      <c r="M36" s="364"/>
      <c r="N36" s="364"/>
      <c r="O36" s="364"/>
      <c r="P36" s="1190"/>
      <c r="R36" s="364"/>
      <c r="S36" s="364"/>
      <c r="T36" s="364"/>
      <c r="U36" s="364"/>
      <c r="V36" s="364"/>
      <c r="W36" s="364"/>
      <c r="X36" s="364"/>
      <c r="Y36" s="364"/>
      <c r="Z36" s="364"/>
      <c r="AA36" s="364"/>
      <c r="AB36" s="364"/>
      <c r="AC36" s="1190"/>
    </row>
    <row r="37" spans="1:29" s="1189" customFormat="1" ht="15" customHeight="1">
      <c r="A37" s="1191" t="s">
        <v>2926</v>
      </c>
      <c r="B37" s="1191" t="s">
        <v>720</v>
      </c>
      <c r="C37" s="1191" t="s">
        <v>2277</v>
      </c>
      <c r="E37" s="364"/>
      <c r="F37" s="364"/>
      <c r="G37" s="364"/>
      <c r="H37" s="364"/>
      <c r="I37" s="364"/>
      <c r="J37" s="364"/>
      <c r="K37" s="364"/>
      <c r="L37" s="364"/>
      <c r="M37" s="364"/>
      <c r="N37" s="364"/>
      <c r="O37" s="364"/>
      <c r="P37" s="1190"/>
      <c r="R37" s="364"/>
      <c r="S37" s="364"/>
      <c r="T37" s="364"/>
      <c r="U37" s="364"/>
      <c r="V37" s="364"/>
      <c r="W37" s="364"/>
      <c r="X37" s="364"/>
      <c r="Y37" s="364"/>
      <c r="Z37" s="364"/>
      <c r="AA37" s="364"/>
      <c r="AB37" s="364"/>
      <c r="AC37" s="1190"/>
    </row>
  </sheetData>
  <mergeCells count="7">
    <mergeCell ref="Q6:Q7"/>
    <mergeCell ref="R6:AC6"/>
    <mergeCell ref="A6:A7"/>
    <mergeCell ref="C6:C7"/>
    <mergeCell ref="B6:B7"/>
    <mergeCell ref="D6:D7"/>
    <mergeCell ref="E6:P6"/>
  </mergeCells>
  <hyperlinks>
    <hyperlink ref="B1" location="Содержание!A1" display="вернуться на заглавную стр. (содержание)"/>
    <hyperlink ref="A1" location="Содержание!A1" display="вернуться на заглавную стр. (содержание)"/>
    <hyperlink ref="C1" location="Содержание!A1" display="вернуться на заглавную стр. (содержание)"/>
  </hyperlinks>
  <pageMargins left="0.7" right="0.7" top="0.75" bottom="0.75" header="0.3" footer="0.3"/>
  <pageSetup paperSize="9"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3" width="11.28515625" style="24" customWidth="1"/>
    <col min="14" max="16384" width="9.140625" style="24"/>
  </cols>
  <sheetData>
    <row r="1" spans="1:13" ht="15" customHeight="1">
      <c r="A1" s="234" t="s">
        <v>595</v>
      </c>
      <c r="B1" s="49" t="s">
        <v>211</v>
      </c>
      <c r="C1" s="234" t="s">
        <v>596</v>
      </c>
    </row>
    <row r="2" spans="1:13" ht="5.0999999999999996" customHeight="1">
      <c r="A2" s="49"/>
      <c r="B2" s="49"/>
      <c r="C2" s="49"/>
    </row>
    <row r="3" spans="1:13" s="28" customFormat="1" ht="18.75" customHeight="1">
      <c r="A3" s="26" t="s">
        <v>2996</v>
      </c>
      <c r="B3" s="26" t="s">
        <v>2973</v>
      </c>
      <c r="C3" s="26" t="s">
        <v>2997</v>
      </c>
      <c r="D3" s="27"/>
      <c r="E3" s="27"/>
      <c r="F3" s="27"/>
      <c r="G3" s="27"/>
      <c r="H3" s="27"/>
      <c r="I3" s="27"/>
      <c r="J3" s="27"/>
      <c r="K3" s="27"/>
      <c r="L3" s="27"/>
      <c r="M3" s="27"/>
    </row>
    <row r="4" spans="1:13" s="142" customFormat="1" ht="5.0999999999999996" customHeight="1">
      <c r="A4" s="341"/>
      <c r="B4" s="341"/>
      <c r="C4" s="341"/>
      <c r="D4" s="173"/>
      <c r="E4" s="173"/>
      <c r="F4" s="173"/>
      <c r="G4" s="173"/>
      <c r="H4" s="173"/>
      <c r="I4" s="173"/>
      <c r="J4" s="173"/>
      <c r="K4" s="173"/>
      <c r="L4" s="173"/>
      <c r="M4" s="173"/>
    </row>
    <row r="5" spans="1:13" s="91" customFormat="1" ht="13.5" thickBot="1">
      <c r="A5" s="683" t="s">
        <v>1164</v>
      </c>
      <c r="B5" s="683" t="s">
        <v>2692</v>
      </c>
      <c r="C5" s="683" t="s">
        <v>1163</v>
      </c>
      <c r="D5" s="97"/>
      <c r="E5" s="97"/>
      <c r="F5" s="97"/>
      <c r="G5" s="97"/>
      <c r="H5" s="97"/>
      <c r="I5" s="97"/>
      <c r="J5" s="97"/>
      <c r="K5" s="97"/>
      <c r="L5" s="97"/>
      <c r="M5" s="97"/>
    </row>
    <row r="6" spans="1:13" s="157" customFormat="1" ht="17.100000000000001" customHeight="1">
      <c r="A6" s="1547"/>
      <c r="B6" s="1547"/>
      <c r="C6" s="1547"/>
      <c r="D6" s="1567" t="s">
        <v>5456</v>
      </c>
      <c r="E6" s="1569">
        <v>2018</v>
      </c>
      <c r="F6" s="1538"/>
      <c r="G6" s="1538"/>
      <c r="H6" s="1538"/>
      <c r="I6" s="1567">
        <v>2019</v>
      </c>
      <c r="J6" s="1569">
        <v>2019</v>
      </c>
      <c r="K6" s="1538"/>
      <c r="L6" s="1538"/>
      <c r="M6" s="1538"/>
    </row>
    <row r="7" spans="1:13" s="157" customFormat="1" ht="17.100000000000001" customHeight="1" thickBot="1">
      <c r="A7" s="1549"/>
      <c r="B7" s="1549"/>
      <c r="C7" s="1549"/>
      <c r="D7" s="1568"/>
      <c r="E7" s="266" t="s">
        <v>773</v>
      </c>
      <c r="F7" s="267" t="s">
        <v>774</v>
      </c>
      <c r="G7" s="267" t="s">
        <v>775</v>
      </c>
      <c r="H7" s="267" t="s">
        <v>776</v>
      </c>
      <c r="I7" s="1568"/>
      <c r="J7" s="266" t="s">
        <v>5057</v>
      </c>
      <c r="K7" s="267" t="s">
        <v>774</v>
      </c>
      <c r="L7" s="267" t="s">
        <v>775</v>
      </c>
      <c r="M7" s="267" t="s">
        <v>776</v>
      </c>
    </row>
    <row r="8" spans="1:13" s="157" customFormat="1" ht="5.0999999999999996" customHeight="1">
      <c r="A8" s="782"/>
      <c r="B8" s="782"/>
      <c r="C8" s="782"/>
      <c r="D8" s="307"/>
      <c r="E8" s="308"/>
      <c r="F8" s="308"/>
      <c r="G8" s="308"/>
      <c r="H8" s="308"/>
      <c r="I8" s="307"/>
      <c r="J8" s="308"/>
      <c r="K8" s="308"/>
      <c r="L8" s="308"/>
      <c r="M8" s="308"/>
    </row>
    <row r="9" spans="1:13" s="91" customFormat="1" ht="25.5">
      <c r="A9" s="399" t="s">
        <v>2974</v>
      </c>
      <c r="B9" s="399" t="s">
        <v>350</v>
      </c>
      <c r="C9" s="399" t="s">
        <v>2998</v>
      </c>
      <c r="D9" s="44">
        <v>3823.4307214700002</v>
      </c>
      <c r="E9" s="61">
        <v>3885.4178518160006</v>
      </c>
      <c r="F9" s="61">
        <v>3802.1640439000003</v>
      </c>
      <c r="G9" s="61">
        <v>3757.5135124999997</v>
      </c>
      <c r="H9" s="61">
        <v>3823.4307214700002</v>
      </c>
      <c r="I9" s="44"/>
      <c r="J9" s="61">
        <v>3790.1443422499997</v>
      </c>
      <c r="K9" s="61"/>
      <c r="L9" s="61"/>
      <c r="M9" s="61"/>
    </row>
    <row r="10" spans="1:13" s="91" customFormat="1" ht="12.75">
      <c r="A10" s="549" t="s">
        <v>2975</v>
      </c>
      <c r="B10" s="549" t="s">
        <v>351</v>
      </c>
      <c r="C10" s="549" t="s">
        <v>2999</v>
      </c>
      <c r="D10" s="61" t="s">
        <v>11</v>
      </c>
      <c r="E10" s="13" t="s">
        <v>11</v>
      </c>
      <c r="F10" s="13" t="s">
        <v>11</v>
      </c>
      <c r="G10" s="13" t="s">
        <v>11</v>
      </c>
      <c r="H10" s="13" t="s">
        <v>11</v>
      </c>
      <c r="I10" s="13"/>
      <c r="J10" s="13" t="s">
        <v>11</v>
      </c>
      <c r="K10" s="13"/>
      <c r="L10" s="13"/>
      <c r="M10" s="13"/>
    </row>
    <row r="11" spans="1:13" s="91" customFormat="1" ht="12.75">
      <c r="A11" s="573" t="s">
        <v>2976</v>
      </c>
      <c r="B11" s="573" t="s">
        <v>352</v>
      </c>
      <c r="C11" s="573" t="s">
        <v>3000</v>
      </c>
      <c r="D11" s="13" t="s">
        <v>11</v>
      </c>
      <c r="E11" s="13" t="s">
        <v>11</v>
      </c>
      <c r="F11" s="13" t="s">
        <v>11</v>
      </c>
      <c r="G11" s="13" t="s">
        <v>11</v>
      </c>
      <c r="H11" s="13" t="s">
        <v>11</v>
      </c>
      <c r="I11" s="13"/>
      <c r="J11" s="13" t="s">
        <v>11</v>
      </c>
      <c r="K11" s="13"/>
      <c r="L11" s="13"/>
      <c r="M11" s="13"/>
    </row>
    <row r="12" spans="1:13" s="91" customFormat="1" ht="12.75">
      <c r="A12" s="573" t="s">
        <v>2977</v>
      </c>
      <c r="B12" s="573" t="s">
        <v>353</v>
      </c>
      <c r="C12" s="573" t="s">
        <v>2144</v>
      </c>
      <c r="D12" s="13" t="s">
        <v>11</v>
      </c>
      <c r="E12" s="13" t="s">
        <v>11</v>
      </c>
      <c r="F12" s="13" t="s">
        <v>11</v>
      </c>
      <c r="G12" s="13" t="s">
        <v>11</v>
      </c>
      <c r="H12" s="13" t="s">
        <v>11</v>
      </c>
      <c r="I12" s="13"/>
      <c r="J12" s="13" t="s">
        <v>11</v>
      </c>
      <c r="K12" s="13"/>
      <c r="L12" s="13"/>
      <c r="M12" s="13"/>
    </row>
    <row r="13" spans="1:13" s="91" customFormat="1" ht="12.75">
      <c r="A13" s="573" t="s">
        <v>2978</v>
      </c>
      <c r="B13" s="573" t="s">
        <v>354</v>
      </c>
      <c r="C13" s="573" t="s">
        <v>3001</v>
      </c>
      <c r="D13" s="13" t="s">
        <v>11</v>
      </c>
      <c r="E13" s="13" t="s">
        <v>11</v>
      </c>
      <c r="F13" s="13" t="s">
        <v>11</v>
      </c>
      <c r="G13" s="13" t="s">
        <v>11</v>
      </c>
      <c r="H13" s="13" t="s">
        <v>11</v>
      </c>
      <c r="I13" s="13"/>
      <c r="J13" s="13" t="s">
        <v>11</v>
      </c>
      <c r="K13" s="13"/>
      <c r="L13" s="13"/>
      <c r="M13" s="13"/>
    </row>
    <row r="14" spans="1:13" s="91" customFormat="1" ht="12.75">
      <c r="A14" s="573" t="s">
        <v>2979</v>
      </c>
      <c r="B14" s="573" t="s">
        <v>355</v>
      </c>
      <c r="C14" s="573" t="s">
        <v>1840</v>
      </c>
      <c r="D14" s="13" t="s">
        <v>11</v>
      </c>
      <c r="E14" s="13" t="s">
        <v>11</v>
      </c>
      <c r="F14" s="13" t="s">
        <v>11</v>
      </c>
      <c r="G14" s="13" t="s">
        <v>11</v>
      </c>
      <c r="H14" s="13" t="s">
        <v>11</v>
      </c>
      <c r="I14" s="13"/>
      <c r="J14" s="13" t="s">
        <v>11</v>
      </c>
      <c r="K14" s="13"/>
      <c r="L14" s="13"/>
      <c r="M14" s="13"/>
    </row>
    <row r="15" spans="1:13" s="91" customFormat="1" ht="12.75">
      <c r="A15" s="549" t="s">
        <v>2980</v>
      </c>
      <c r="B15" s="549" t="s">
        <v>356</v>
      </c>
      <c r="C15" s="549" t="s">
        <v>3002</v>
      </c>
      <c r="D15" s="44">
        <v>3823.4307214700002</v>
      </c>
      <c r="E15" s="61">
        <v>3885.4178518160006</v>
      </c>
      <c r="F15" s="61">
        <v>3802.1640439000003</v>
      </c>
      <c r="G15" s="61">
        <v>3757.5135124999997</v>
      </c>
      <c r="H15" s="61">
        <v>3823.4307214700002</v>
      </c>
      <c r="I15" s="44"/>
      <c r="J15" s="61">
        <v>3790.1443422499997</v>
      </c>
      <c r="K15" s="61"/>
      <c r="L15" s="61"/>
      <c r="M15" s="61"/>
    </row>
    <row r="16" spans="1:13" s="91" customFormat="1" ht="12.75">
      <c r="A16" s="573" t="s">
        <v>2981</v>
      </c>
      <c r="B16" s="573" t="s">
        <v>357</v>
      </c>
      <c r="C16" s="573" t="s">
        <v>3003</v>
      </c>
      <c r="D16" s="13" t="s">
        <v>11</v>
      </c>
      <c r="E16" s="13" t="s">
        <v>11</v>
      </c>
      <c r="F16" s="13" t="s">
        <v>11</v>
      </c>
      <c r="G16" s="13" t="s">
        <v>11</v>
      </c>
      <c r="H16" s="13" t="s">
        <v>11</v>
      </c>
      <c r="I16" s="13"/>
      <c r="J16" s="13" t="s">
        <v>187</v>
      </c>
      <c r="K16" s="13"/>
      <c r="L16" s="13"/>
      <c r="M16" s="13"/>
    </row>
    <row r="17" spans="1:13" s="91" customFormat="1" ht="12.75">
      <c r="A17" s="573" t="s">
        <v>2977</v>
      </c>
      <c r="B17" s="573" t="s">
        <v>353</v>
      </c>
      <c r="C17" s="573" t="s">
        <v>2144</v>
      </c>
      <c r="D17" s="12">
        <v>3823.4307214700002</v>
      </c>
      <c r="E17" s="13">
        <v>3885.4178518160006</v>
      </c>
      <c r="F17" s="13">
        <v>3802.1640439000003</v>
      </c>
      <c r="G17" s="13">
        <v>3757.5135124999997</v>
      </c>
      <c r="H17" s="13">
        <v>3823.4307214700002</v>
      </c>
      <c r="I17" s="12"/>
      <c r="J17" s="13">
        <v>3790.1443422499997</v>
      </c>
      <c r="K17" s="13"/>
      <c r="L17" s="13"/>
      <c r="M17" s="13"/>
    </row>
    <row r="18" spans="1:13" s="91" customFormat="1" ht="12.75">
      <c r="A18" s="573" t="s">
        <v>2978</v>
      </c>
      <c r="B18" s="573" t="s">
        <v>354</v>
      </c>
      <c r="C18" s="573" t="s">
        <v>3001</v>
      </c>
      <c r="D18" s="13" t="s">
        <v>11</v>
      </c>
      <c r="E18" s="13" t="s">
        <v>11</v>
      </c>
      <c r="F18" s="13" t="s">
        <v>11</v>
      </c>
      <c r="G18" s="13" t="s">
        <v>11</v>
      </c>
      <c r="H18" s="13" t="s">
        <v>11</v>
      </c>
      <c r="I18" s="13"/>
      <c r="J18" s="13" t="s">
        <v>11</v>
      </c>
      <c r="K18" s="13"/>
      <c r="L18" s="13"/>
      <c r="M18" s="13"/>
    </row>
    <row r="19" spans="1:13" s="91" customFormat="1" ht="12.75">
      <c r="A19" s="573" t="s">
        <v>2979</v>
      </c>
      <c r="B19" s="573" t="s">
        <v>355</v>
      </c>
      <c r="C19" s="573" t="s">
        <v>1840</v>
      </c>
      <c r="D19" s="13" t="s">
        <v>11</v>
      </c>
      <c r="E19" s="13" t="s">
        <v>11</v>
      </c>
      <c r="F19" s="13" t="s">
        <v>11</v>
      </c>
      <c r="G19" s="13" t="s">
        <v>11</v>
      </c>
      <c r="H19" s="13" t="s">
        <v>11</v>
      </c>
      <c r="I19" s="13"/>
      <c r="J19" s="13" t="s">
        <v>11</v>
      </c>
      <c r="K19" s="13"/>
      <c r="L19" s="13"/>
      <c r="M19" s="13"/>
    </row>
    <row r="20" spans="1:13" s="91" customFormat="1" ht="5.0999999999999996" customHeight="1">
      <c r="A20" s="571"/>
      <c r="B20" s="571"/>
      <c r="C20" s="571"/>
      <c r="D20" s="12"/>
      <c r="E20" s="13"/>
      <c r="F20" s="13"/>
      <c r="G20" s="13"/>
      <c r="H20" s="13"/>
      <c r="I20" s="12"/>
      <c r="J20" s="13"/>
      <c r="K20" s="13"/>
      <c r="L20" s="13"/>
      <c r="M20" s="13"/>
    </row>
    <row r="21" spans="1:13" s="91" customFormat="1" ht="27">
      <c r="A21" s="399" t="s">
        <v>4996</v>
      </c>
      <c r="B21" s="399" t="s">
        <v>358</v>
      </c>
      <c r="C21" s="399" t="s">
        <v>3011</v>
      </c>
      <c r="D21" s="44">
        <v>119.81657898569362</v>
      </c>
      <c r="E21" s="61">
        <v>136.75945575259706</v>
      </c>
      <c r="F21" s="61">
        <v>126.12638664190543</v>
      </c>
      <c r="G21" s="61">
        <v>125.72680378398864</v>
      </c>
      <c r="H21" s="61">
        <v>119.81657898569362</v>
      </c>
      <c r="I21" s="44"/>
      <c r="J21" s="61">
        <v>119.93470020500332</v>
      </c>
      <c r="K21" s="61"/>
      <c r="L21" s="61"/>
      <c r="M21" s="61"/>
    </row>
    <row r="22" spans="1:13" s="91" customFormat="1" ht="12.75">
      <c r="A22" s="549" t="s">
        <v>2975</v>
      </c>
      <c r="B22" s="549" t="s">
        <v>351</v>
      </c>
      <c r="C22" s="549" t="s">
        <v>2999</v>
      </c>
      <c r="D22" s="61" t="s">
        <v>11</v>
      </c>
      <c r="E22" s="13" t="s">
        <v>11</v>
      </c>
      <c r="F22" s="13" t="s">
        <v>11</v>
      </c>
      <c r="G22" s="13" t="s">
        <v>11</v>
      </c>
      <c r="H22" s="61" t="s">
        <v>11</v>
      </c>
      <c r="I22" s="61"/>
      <c r="J22" s="13" t="s">
        <v>11</v>
      </c>
      <c r="K22" s="13"/>
      <c r="L22" s="13"/>
      <c r="M22" s="61"/>
    </row>
    <row r="23" spans="1:13" s="91" customFormat="1" ht="12.75">
      <c r="A23" s="573" t="s">
        <v>2976</v>
      </c>
      <c r="B23" s="573" t="s">
        <v>352</v>
      </c>
      <c r="C23" s="573" t="s">
        <v>3000</v>
      </c>
      <c r="D23" s="13" t="s">
        <v>11</v>
      </c>
      <c r="E23" s="13" t="s">
        <v>11</v>
      </c>
      <c r="F23" s="13" t="s">
        <v>11</v>
      </c>
      <c r="G23" s="13" t="s">
        <v>11</v>
      </c>
      <c r="H23" s="13" t="s">
        <v>11</v>
      </c>
      <c r="I23" s="13"/>
      <c r="J23" s="13" t="s">
        <v>11</v>
      </c>
      <c r="K23" s="13"/>
      <c r="L23" s="13"/>
      <c r="M23" s="13"/>
    </row>
    <row r="24" spans="1:13" s="91" customFormat="1" ht="12.75">
      <c r="A24" s="573" t="s">
        <v>2977</v>
      </c>
      <c r="B24" s="573" t="s">
        <v>353</v>
      </c>
      <c r="C24" s="573" t="s">
        <v>2144</v>
      </c>
      <c r="D24" s="13" t="s">
        <v>11</v>
      </c>
      <c r="E24" s="13" t="s">
        <v>11</v>
      </c>
      <c r="F24" s="13" t="s">
        <v>11</v>
      </c>
      <c r="G24" s="13" t="s">
        <v>11</v>
      </c>
      <c r="H24" s="13" t="s">
        <v>11</v>
      </c>
      <c r="I24" s="13"/>
      <c r="J24" s="13" t="s">
        <v>11</v>
      </c>
      <c r="K24" s="13"/>
      <c r="L24" s="13"/>
      <c r="M24" s="13"/>
    </row>
    <row r="25" spans="1:13" s="91" customFormat="1" ht="12.75">
      <c r="A25" s="573" t="s">
        <v>2982</v>
      </c>
      <c r="B25" s="573" t="s">
        <v>359</v>
      </c>
      <c r="C25" s="573" t="s">
        <v>3004</v>
      </c>
      <c r="D25" s="13" t="s">
        <v>11</v>
      </c>
      <c r="E25" s="13" t="s">
        <v>11</v>
      </c>
      <c r="F25" s="13" t="s">
        <v>11</v>
      </c>
      <c r="G25" s="13" t="s">
        <v>11</v>
      </c>
      <c r="H25" s="13" t="s">
        <v>11</v>
      </c>
      <c r="I25" s="13"/>
      <c r="J25" s="13" t="s">
        <v>11</v>
      </c>
      <c r="K25" s="13"/>
      <c r="L25" s="13"/>
      <c r="M25" s="13"/>
    </row>
    <row r="26" spans="1:13" s="91" customFormat="1" ht="12.75">
      <c r="A26" s="573" t="s">
        <v>2979</v>
      </c>
      <c r="B26" s="573" t="s">
        <v>355</v>
      </c>
      <c r="C26" s="573" t="s">
        <v>1840</v>
      </c>
      <c r="D26" s="13" t="s">
        <v>11</v>
      </c>
      <c r="E26" s="13" t="s">
        <v>11</v>
      </c>
      <c r="F26" s="13" t="s">
        <v>11</v>
      </c>
      <c r="G26" s="13" t="s">
        <v>11</v>
      </c>
      <c r="H26" s="13" t="s">
        <v>11</v>
      </c>
      <c r="I26" s="13"/>
      <c r="J26" s="13" t="s">
        <v>11</v>
      </c>
      <c r="K26" s="13"/>
      <c r="L26" s="13"/>
      <c r="M26" s="13"/>
    </row>
    <row r="27" spans="1:13" s="91" customFormat="1" ht="12.75">
      <c r="A27" s="549" t="s">
        <v>2980</v>
      </c>
      <c r="B27" s="549" t="s">
        <v>356</v>
      </c>
      <c r="C27" s="549" t="s">
        <v>3002</v>
      </c>
      <c r="D27" s="44">
        <v>119.81657898569362</v>
      </c>
      <c r="E27" s="61">
        <v>136.75945575259706</v>
      </c>
      <c r="F27" s="61">
        <v>126.12638664190543</v>
      </c>
      <c r="G27" s="61">
        <v>125.72680378398864</v>
      </c>
      <c r="H27" s="61">
        <v>119.81657898569362</v>
      </c>
      <c r="I27" s="44"/>
      <c r="J27" s="61">
        <v>119.93470020500332</v>
      </c>
      <c r="K27" s="61"/>
      <c r="L27" s="61"/>
      <c r="M27" s="61"/>
    </row>
    <row r="28" spans="1:13" s="91" customFormat="1" ht="12.75">
      <c r="A28" s="573" t="s">
        <v>2981</v>
      </c>
      <c r="B28" s="573" t="s">
        <v>357</v>
      </c>
      <c r="C28" s="573" t="s">
        <v>3003</v>
      </c>
      <c r="D28" s="13" t="s">
        <v>11</v>
      </c>
      <c r="E28" s="13" t="s">
        <v>11</v>
      </c>
      <c r="F28" s="13" t="s">
        <v>11</v>
      </c>
      <c r="G28" s="13" t="s">
        <v>11</v>
      </c>
      <c r="H28" s="13" t="s">
        <v>11</v>
      </c>
      <c r="I28" s="13"/>
      <c r="J28" s="13" t="s">
        <v>11</v>
      </c>
      <c r="K28" s="13"/>
      <c r="L28" s="13"/>
      <c r="M28" s="13"/>
    </row>
    <row r="29" spans="1:13" s="91" customFormat="1" ht="12.75">
      <c r="A29" s="573" t="s">
        <v>2977</v>
      </c>
      <c r="B29" s="573" t="s">
        <v>353</v>
      </c>
      <c r="C29" s="573" t="s">
        <v>2144</v>
      </c>
      <c r="D29" s="12">
        <v>2.3156653499999891</v>
      </c>
      <c r="E29" s="13">
        <v>13.579052399999995</v>
      </c>
      <c r="F29" s="13">
        <v>7.0258171499999946</v>
      </c>
      <c r="G29" s="13">
        <v>6.9692737499999851</v>
      </c>
      <c r="H29" s="13">
        <v>2.3156653499999891</v>
      </c>
      <c r="I29" s="12"/>
      <c r="J29" s="13">
        <v>2.3114362499999999</v>
      </c>
      <c r="K29" s="13"/>
      <c r="L29" s="13"/>
      <c r="M29" s="13"/>
    </row>
    <row r="30" spans="1:13" s="91" customFormat="1" ht="12.75">
      <c r="A30" s="573" t="s">
        <v>2982</v>
      </c>
      <c r="B30" s="573" t="s">
        <v>359</v>
      </c>
      <c r="C30" s="573" t="s">
        <v>3004</v>
      </c>
      <c r="D30" s="13" t="s">
        <v>11</v>
      </c>
      <c r="E30" s="13" t="s">
        <v>11</v>
      </c>
      <c r="F30" s="13" t="s">
        <v>11</v>
      </c>
      <c r="G30" s="13" t="s">
        <v>11</v>
      </c>
      <c r="H30" s="13" t="s">
        <v>11</v>
      </c>
      <c r="I30" s="13"/>
      <c r="J30" s="13" t="s">
        <v>11</v>
      </c>
      <c r="K30" s="13"/>
      <c r="L30" s="13"/>
      <c r="M30" s="13"/>
    </row>
    <row r="31" spans="1:13" s="91" customFormat="1" ht="12.75">
      <c r="A31" s="573" t="s">
        <v>2979</v>
      </c>
      <c r="B31" s="573" t="s">
        <v>355</v>
      </c>
      <c r="C31" s="573" t="s">
        <v>1840</v>
      </c>
      <c r="D31" s="13">
        <v>117.50091363569364</v>
      </c>
      <c r="E31" s="13">
        <v>123.18040335259707</v>
      </c>
      <c r="F31" s="13">
        <v>119.10056949190543</v>
      </c>
      <c r="G31" s="13">
        <v>118.75753003398866</v>
      </c>
      <c r="H31" s="13">
        <v>117.50091363569364</v>
      </c>
      <c r="I31" s="13"/>
      <c r="J31" s="13">
        <v>117.62326395500332</v>
      </c>
      <c r="K31" s="13"/>
      <c r="L31" s="13"/>
      <c r="M31" s="13"/>
    </row>
    <row r="32" spans="1:13" s="91" customFormat="1" ht="5.0999999999999996" customHeight="1">
      <c r="A32" s="571"/>
      <c r="B32" s="571"/>
      <c r="C32" s="571"/>
      <c r="D32" s="12"/>
      <c r="E32" s="13"/>
      <c r="F32" s="13"/>
      <c r="G32" s="13"/>
      <c r="H32" s="13"/>
      <c r="I32" s="12"/>
      <c r="J32" s="13"/>
      <c r="K32" s="13"/>
      <c r="L32" s="13"/>
      <c r="M32" s="13"/>
    </row>
    <row r="33" spans="1:13" s="91" customFormat="1" ht="12.75">
      <c r="A33" s="399" t="s">
        <v>2983</v>
      </c>
      <c r="B33" s="399" t="s">
        <v>360</v>
      </c>
      <c r="C33" s="399" t="s">
        <v>3005</v>
      </c>
      <c r="D33" s="44">
        <v>354.95100810953232</v>
      </c>
      <c r="E33" s="61">
        <v>316.7740426356566</v>
      </c>
      <c r="F33" s="61">
        <v>320.50216970661586</v>
      </c>
      <c r="G33" s="61">
        <v>340.69292832711506</v>
      </c>
      <c r="H33" s="61">
        <v>354.95100810953232</v>
      </c>
      <c r="I33" s="44"/>
      <c r="J33" s="61">
        <v>350.06379494876501</v>
      </c>
      <c r="K33" s="61"/>
      <c r="L33" s="61"/>
      <c r="M33" s="61"/>
    </row>
    <row r="34" spans="1:13" s="91" customFormat="1" ht="12.75">
      <c r="A34" s="549" t="s">
        <v>2975</v>
      </c>
      <c r="B34" s="549" t="s">
        <v>351</v>
      </c>
      <c r="C34" s="549" t="s">
        <v>2999</v>
      </c>
      <c r="D34" s="44">
        <v>162.22092646058411</v>
      </c>
      <c r="E34" s="61">
        <v>154.94108368777674</v>
      </c>
      <c r="F34" s="61">
        <v>138.81759418070001</v>
      </c>
      <c r="G34" s="61">
        <v>146.54461291499209</v>
      </c>
      <c r="H34" s="61">
        <v>162.22092646058411</v>
      </c>
      <c r="I34" s="44"/>
      <c r="J34" s="61">
        <v>163.9428465697257</v>
      </c>
      <c r="K34" s="61"/>
      <c r="L34" s="61"/>
      <c r="M34" s="61"/>
    </row>
    <row r="35" spans="1:13" s="91" customFormat="1" ht="12.75">
      <c r="A35" s="573" t="s">
        <v>2976</v>
      </c>
      <c r="B35" s="573" t="s">
        <v>352</v>
      </c>
      <c r="C35" s="573" t="s">
        <v>3000</v>
      </c>
      <c r="D35" s="13" t="s">
        <v>11</v>
      </c>
      <c r="E35" s="13" t="s">
        <v>11</v>
      </c>
      <c r="F35" s="13" t="s">
        <v>11</v>
      </c>
      <c r="G35" s="13" t="s">
        <v>11</v>
      </c>
      <c r="H35" s="13" t="s">
        <v>11</v>
      </c>
      <c r="I35" s="13"/>
      <c r="J35" s="13" t="s">
        <v>11</v>
      </c>
      <c r="K35" s="13"/>
      <c r="L35" s="13"/>
      <c r="M35" s="13"/>
    </row>
    <row r="36" spans="1:13" s="91" customFormat="1" ht="12.75">
      <c r="A36" s="573" t="s">
        <v>2977</v>
      </c>
      <c r="B36" s="573" t="s">
        <v>353</v>
      </c>
      <c r="C36" s="573" t="s">
        <v>2144</v>
      </c>
      <c r="D36" s="13">
        <v>0</v>
      </c>
      <c r="E36" s="13">
        <v>0</v>
      </c>
      <c r="F36" s="13">
        <v>0</v>
      </c>
      <c r="G36" s="13">
        <v>0</v>
      </c>
      <c r="H36" s="13">
        <v>0</v>
      </c>
      <c r="I36" s="13"/>
      <c r="J36" s="13">
        <v>0</v>
      </c>
      <c r="K36" s="13"/>
      <c r="L36" s="13"/>
      <c r="M36" s="13"/>
    </row>
    <row r="37" spans="1:13" s="91" customFormat="1" ht="12.75">
      <c r="A37" s="573" t="s">
        <v>2982</v>
      </c>
      <c r="B37" s="573" t="s">
        <v>359</v>
      </c>
      <c r="C37" s="573" t="s">
        <v>3004</v>
      </c>
      <c r="D37" s="12">
        <v>162.22092646058411</v>
      </c>
      <c r="E37" s="13">
        <v>154.94108368777674</v>
      </c>
      <c r="F37" s="13">
        <v>138.81759418070001</v>
      </c>
      <c r="G37" s="13">
        <v>146.54461291499209</v>
      </c>
      <c r="H37" s="13">
        <v>162.22092646058411</v>
      </c>
      <c r="I37" s="12"/>
      <c r="J37" s="13">
        <v>163.9428465697257</v>
      </c>
      <c r="K37" s="13"/>
      <c r="L37" s="13"/>
      <c r="M37" s="13"/>
    </row>
    <row r="38" spans="1:13" s="91" customFormat="1" ht="12.75">
      <c r="A38" s="573" t="s">
        <v>2979</v>
      </c>
      <c r="B38" s="573" t="s">
        <v>355</v>
      </c>
      <c r="C38" s="573" t="s">
        <v>1840</v>
      </c>
      <c r="D38" s="13" t="s">
        <v>11</v>
      </c>
      <c r="E38" s="13" t="s">
        <v>11</v>
      </c>
      <c r="F38" s="13" t="s">
        <v>11</v>
      </c>
      <c r="G38" s="13" t="s">
        <v>11</v>
      </c>
      <c r="H38" s="13" t="s">
        <v>11</v>
      </c>
      <c r="I38" s="13"/>
      <c r="J38" s="13" t="s">
        <v>11</v>
      </c>
      <c r="K38" s="13"/>
      <c r="L38" s="13"/>
      <c r="M38" s="13"/>
    </row>
    <row r="39" spans="1:13" s="91" customFormat="1" ht="12.75">
      <c r="A39" s="549" t="s">
        <v>2980</v>
      </c>
      <c r="B39" s="549" t="s">
        <v>356</v>
      </c>
      <c r="C39" s="549" t="s">
        <v>3002</v>
      </c>
      <c r="D39" s="44">
        <v>192.73008164894821</v>
      </c>
      <c r="E39" s="61">
        <v>161.83295894787986</v>
      </c>
      <c r="F39" s="61">
        <v>181.68457552591588</v>
      </c>
      <c r="G39" s="61">
        <v>194.14831541212294</v>
      </c>
      <c r="H39" s="61">
        <v>192.73008164894821</v>
      </c>
      <c r="I39" s="44"/>
      <c r="J39" s="61">
        <v>186.12094837903933</v>
      </c>
      <c r="K39" s="61"/>
      <c r="L39" s="61"/>
      <c r="M39" s="61"/>
    </row>
    <row r="40" spans="1:13" s="91" customFormat="1" ht="12.75">
      <c r="A40" s="573" t="s">
        <v>2981</v>
      </c>
      <c r="B40" s="573" t="s">
        <v>357</v>
      </c>
      <c r="C40" s="573" t="s">
        <v>3003</v>
      </c>
      <c r="D40" s="13">
        <v>0.475604867573372</v>
      </c>
      <c r="E40" s="13">
        <v>0.50891722776389403</v>
      </c>
      <c r="F40" s="13">
        <v>0.50192138457025504</v>
      </c>
      <c r="G40" s="13">
        <v>0.49397132971406199</v>
      </c>
      <c r="H40" s="13">
        <v>0.475604867573372</v>
      </c>
      <c r="I40" s="13"/>
      <c r="J40" s="13">
        <v>0.47605809396204002</v>
      </c>
      <c r="K40" s="13"/>
      <c r="L40" s="13"/>
      <c r="M40" s="13"/>
    </row>
    <row r="41" spans="1:13" s="91" customFormat="1" ht="12.75">
      <c r="A41" s="573" t="s">
        <v>2977</v>
      </c>
      <c r="B41" s="573" t="s">
        <v>353</v>
      </c>
      <c r="C41" s="573" t="s">
        <v>2144</v>
      </c>
      <c r="D41" s="13">
        <v>192.25447678137485</v>
      </c>
      <c r="E41" s="13">
        <v>161.32404172011596</v>
      </c>
      <c r="F41" s="13">
        <v>181.18265414134561</v>
      </c>
      <c r="G41" s="13">
        <v>193.65434408240887</v>
      </c>
      <c r="H41" s="13">
        <v>192.25447678137485</v>
      </c>
      <c r="I41" s="13"/>
      <c r="J41" s="13">
        <v>185.64489028507728</v>
      </c>
      <c r="K41" s="13"/>
      <c r="L41" s="13"/>
      <c r="M41" s="13"/>
    </row>
    <row r="42" spans="1:13" s="91" customFormat="1" ht="12.75">
      <c r="A42" s="573" t="s">
        <v>2982</v>
      </c>
      <c r="B42" s="573" t="s">
        <v>359</v>
      </c>
      <c r="C42" s="573" t="s">
        <v>3004</v>
      </c>
      <c r="D42" s="13" t="s">
        <v>11</v>
      </c>
      <c r="E42" s="13" t="s">
        <v>11</v>
      </c>
      <c r="F42" s="13" t="s">
        <v>11</v>
      </c>
      <c r="G42" s="13" t="s">
        <v>11</v>
      </c>
      <c r="H42" s="13" t="s">
        <v>11</v>
      </c>
      <c r="I42" s="13"/>
      <c r="J42" s="13" t="s">
        <v>11</v>
      </c>
      <c r="K42" s="13"/>
      <c r="L42" s="13"/>
      <c r="M42" s="13"/>
    </row>
    <row r="43" spans="1:13" s="91" customFormat="1" ht="12.75">
      <c r="A43" s="573" t="s">
        <v>2979</v>
      </c>
      <c r="B43" s="573" t="s">
        <v>355</v>
      </c>
      <c r="C43" s="573" t="s">
        <v>1840</v>
      </c>
      <c r="D43" s="13" t="s">
        <v>11</v>
      </c>
      <c r="E43" s="13" t="s">
        <v>11</v>
      </c>
      <c r="F43" s="13" t="s">
        <v>11</v>
      </c>
      <c r="G43" s="13" t="s">
        <v>11</v>
      </c>
      <c r="H43" s="13" t="s">
        <v>11</v>
      </c>
      <c r="I43" s="13"/>
      <c r="J43" s="13" t="s">
        <v>11</v>
      </c>
      <c r="K43" s="13"/>
      <c r="L43" s="13"/>
      <c r="M43" s="13"/>
    </row>
    <row r="44" spans="1:13" s="91" customFormat="1" ht="5.0999999999999996" customHeight="1">
      <c r="A44" s="571"/>
      <c r="B44" s="571"/>
      <c r="C44" s="571"/>
      <c r="D44" s="12"/>
      <c r="E44" s="13"/>
      <c r="F44" s="13"/>
      <c r="G44" s="13"/>
      <c r="H44" s="13"/>
      <c r="I44" s="12"/>
      <c r="J44" s="13"/>
      <c r="K44" s="13"/>
      <c r="L44" s="13"/>
      <c r="M44" s="13"/>
    </row>
    <row r="45" spans="1:13" s="91" customFormat="1" ht="12.75">
      <c r="A45" s="399" t="s">
        <v>2984</v>
      </c>
      <c r="B45" s="399" t="s">
        <v>361</v>
      </c>
      <c r="C45" s="399" t="s">
        <v>3006</v>
      </c>
      <c r="D45" s="44">
        <v>2114.1668527497627</v>
      </c>
      <c r="E45" s="61">
        <v>2048.0580307562282</v>
      </c>
      <c r="F45" s="61">
        <v>2078.4969121606946</v>
      </c>
      <c r="G45" s="61">
        <v>2105.7333115539614</v>
      </c>
      <c r="H45" s="61">
        <v>2114.1668527497627</v>
      </c>
      <c r="I45" s="44"/>
      <c r="J45" s="61">
        <v>2174.0765095509128</v>
      </c>
      <c r="K45" s="61"/>
      <c r="L45" s="61"/>
      <c r="M45" s="61"/>
    </row>
    <row r="46" spans="1:13" s="91" customFormat="1" ht="12.75">
      <c r="A46" s="549" t="s">
        <v>2975</v>
      </c>
      <c r="B46" s="549" t="s">
        <v>351</v>
      </c>
      <c r="C46" s="549" t="s">
        <v>2999</v>
      </c>
      <c r="D46" s="44">
        <v>298.07999099999972</v>
      </c>
      <c r="E46" s="61">
        <v>264.05223899999964</v>
      </c>
      <c r="F46" s="61">
        <v>287.72452499999969</v>
      </c>
      <c r="G46" s="61">
        <v>299.52542399999959</v>
      </c>
      <c r="H46" s="61">
        <v>298.07999099999972</v>
      </c>
      <c r="I46" s="44"/>
      <c r="J46" s="61">
        <v>307.59204299999982</v>
      </c>
      <c r="K46" s="61"/>
      <c r="L46" s="61"/>
      <c r="M46" s="61"/>
    </row>
    <row r="47" spans="1:13" s="91" customFormat="1" ht="12.75">
      <c r="A47" s="573" t="s">
        <v>2976</v>
      </c>
      <c r="B47" s="573" t="s">
        <v>352</v>
      </c>
      <c r="C47" s="573" t="s">
        <v>3000</v>
      </c>
      <c r="D47" s="13" t="s">
        <v>11</v>
      </c>
      <c r="E47" s="13" t="s">
        <v>11</v>
      </c>
      <c r="F47" s="13" t="s">
        <v>11</v>
      </c>
      <c r="G47" s="13" t="s">
        <v>11</v>
      </c>
      <c r="H47" s="13" t="s">
        <v>11</v>
      </c>
      <c r="I47" s="13"/>
      <c r="J47" s="13" t="s">
        <v>11</v>
      </c>
      <c r="K47" s="13"/>
      <c r="L47" s="13"/>
      <c r="M47" s="13"/>
    </row>
    <row r="48" spans="1:13" s="91" customFormat="1" ht="12.75">
      <c r="A48" s="573" t="s">
        <v>2977</v>
      </c>
      <c r="B48" s="573" t="s">
        <v>353</v>
      </c>
      <c r="C48" s="573" t="s">
        <v>2144</v>
      </c>
      <c r="D48" s="13" t="s">
        <v>11</v>
      </c>
      <c r="E48" s="13" t="s">
        <v>11</v>
      </c>
      <c r="F48" s="13" t="s">
        <v>11</v>
      </c>
      <c r="G48" s="13" t="s">
        <v>11</v>
      </c>
      <c r="H48" s="13" t="s">
        <v>11</v>
      </c>
      <c r="I48" s="13"/>
      <c r="J48" s="13" t="s">
        <v>11</v>
      </c>
      <c r="K48" s="13"/>
      <c r="L48" s="13"/>
      <c r="M48" s="13"/>
    </row>
    <row r="49" spans="1:13" s="91" customFormat="1" ht="12.75">
      <c r="A49" s="573" t="s">
        <v>2982</v>
      </c>
      <c r="B49" s="573" t="s">
        <v>359</v>
      </c>
      <c r="C49" s="573" t="s">
        <v>3004</v>
      </c>
      <c r="D49" s="13" t="s">
        <v>11</v>
      </c>
      <c r="E49" s="13" t="s">
        <v>11</v>
      </c>
      <c r="F49" s="13" t="s">
        <v>11</v>
      </c>
      <c r="G49" s="13" t="s">
        <v>11</v>
      </c>
      <c r="H49" s="13" t="s">
        <v>11</v>
      </c>
      <c r="I49" s="13"/>
      <c r="J49" s="13" t="s">
        <v>11</v>
      </c>
      <c r="K49" s="13"/>
      <c r="L49" s="13"/>
      <c r="M49" s="13"/>
    </row>
    <row r="50" spans="1:13" s="91" customFormat="1" ht="14.25">
      <c r="A50" s="573" t="s">
        <v>2989</v>
      </c>
      <c r="B50" s="573" t="s">
        <v>2990</v>
      </c>
      <c r="C50" s="573" t="s">
        <v>3012</v>
      </c>
      <c r="D50" s="12">
        <v>298.07999099999972</v>
      </c>
      <c r="E50" s="13">
        <v>264.05223899999964</v>
      </c>
      <c r="F50" s="13">
        <v>287.72452499999969</v>
      </c>
      <c r="G50" s="13">
        <v>299.52542399999959</v>
      </c>
      <c r="H50" s="13">
        <v>298.07999099999972</v>
      </c>
      <c r="I50" s="12"/>
      <c r="J50" s="13">
        <v>307.59204299999982</v>
      </c>
      <c r="K50" s="13"/>
      <c r="L50" s="13"/>
      <c r="M50" s="13"/>
    </row>
    <row r="51" spans="1:13" s="91" customFormat="1" ht="12.75">
      <c r="A51" s="573" t="s">
        <v>2979</v>
      </c>
      <c r="B51" s="573" t="s">
        <v>355</v>
      </c>
      <c r="C51" s="573" t="s">
        <v>1840</v>
      </c>
      <c r="D51" s="13" t="s">
        <v>11</v>
      </c>
      <c r="E51" s="13" t="s">
        <v>11</v>
      </c>
      <c r="F51" s="13" t="s">
        <v>11</v>
      </c>
      <c r="G51" s="13" t="s">
        <v>11</v>
      </c>
      <c r="H51" s="13" t="s">
        <v>11</v>
      </c>
      <c r="I51" s="13"/>
      <c r="J51" s="13" t="s">
        <v>11</v>
      </c>
      <c r="K51" s="13"/>
      <c r="L51" s="13"/>
      <c r="M51" s="13"/>
    </row>
    <row r="52" spans="1:13" s="91" customFormat="1" ht="12.75">
      <c r="A52" s="549" t="s">
        <v>2980</v>
      </c>
      <c r="B52" s="549" t="s">
        <v>356</v>
      </c>
      <c r="C52" s="549" t="s">
        <v>3002</v>
      </c>
      <c r="D52" s="44">
        <v>1816.0868617497629</v>
      </c>
      <c r="E52" s="61">
        <v>1784.0057917562285</v>
      </c>
      <c r="F52" s="61">
        <v>1790.7723871606947</v>
      </c>
      <c r="G52" s="61">
        <v>1806.2078875539619</v>
      </c>
      <c r="H52" s="61">
        <v>1816.0868617497629</v>
      </c>
      <c r="I52" s="44"/>
      <c r="J52" s="61">
        <v>1866.4844665509129</v>
      </c>
      <c r="K52" s="61"/>
      <c r="L52" s="61"/>
      <c r="M52" s="61"/>
    </row>
    <row r="53" spans="1:13" s="91" customFormat="1" ht="12.75">
      <c r="A53" s="573" t="s">
        <v>2976</v>
      </c>
      <c r="B53" s="573" t="s">
        <v>357</v>
      </c>
      <c r="C53" s="573" t="s">
        <v>3003</v>
      </c>
      <c r="D53" s="12">
        <v>3.7601145311381536</v>
      </c>
      <c r="E53" s="13">
        <v>3.8679574763453037</v>
      </c>
      <c r="F53" s="13">
        <v>3.8839513020409182</v>
      </c>
      <c r="G53" s="13">
        <v>3.8192406363717688</v>
      </c>
      <c r="H53" s="13">
        <v>3.7601145311381536</v>
      </c>
      <c r="I53" s="12"/>
      <c r="J53" s="13">
        <v>3.7894848359904709</v>
      </c>
      <c r="K53" s="13"/>
      <c r="L53" s="13"/>
      <c r="M53" s="13"/>
    </row>
    <row r="54" spans="1:13" s="91" customFormat="1" ht="12.75">
      <c r="A54" s="573" t="s">
        <v>2977</v>
      </c>
      <c r="B54" s="573" t="s">
        <v>353</v>
      </c>
      <c r="C54" s="573" t="s">
        <v>2144</v>
      </c>
      <c r="D54" s="12">
        <v>1207.1340382186252</v>
      </c>
      <c r="E54" s="13">
        <v>1244.031773279884</v>
      </c>
      <c r="F54" s="13">
        <v>1202.7204608586544</v>
      </c>
      <c r="G54" s="13">
        <v>1194.261270917591</v>
      </c>
      <c r="H54" s="13">
        <v>1207.1340382186252</v>
      </c>
      <c r="I54" s="12"/>
      <c r="J54" s="13">
        <v>1238.1899247149229</v>
      </c>
      <c r="K54" s="13"/>
      <c r="L54" s="13"/>
      <c r="M54" s="13"/>
    </row>
    <row r="55" spans="1:13" s="91" customFormat="1" ht="12.75">
      <c r="A55" s="573" t="s">
        <v>2982</v>
      </c>
      <c r="B55" s="573" t="s">
        <v>359</v>
      </c>
      <c r="C55" s="573" t="s">
        <v>3004</v>
      </c>
      <c r="D55" s="13" t="s">
        <v>11</v>
      </c>
      <c r="E55" s="13" t="s">
        <v>11</v>
      </c>
      <c r="F55" s="13" t="s">
        <v>11</v>
      </c>
      <c r="G55" s="13" t="s">
        <v>11</v>
      </c>
      <c r="H55" s="13" t="s">
        <v>11</v>
      </c>
      <c r="I55" s="13"/>
      <c r="J55" s="13" t="s">
        <v>11</v>
      </c>
      <c r="K55" s="13"/>
      <c r="L55" s="13"/>
      <c r="M55" s="13"/>
    </row>
    <row r="56" spans="1:13" s="91" customFormat="1" ht="14.25">
      <c r="A56" s="573" t="s">
        <v>2989</v>
      </c>
      <c r="B56" s="573" t="s">
        <v>2990</v>
      </c>
      <c r="C56" s="573" t="s">
        <v>3012</v>
      </c>
      <c r="D56" s="12">
        <v>605.19270899999947</v>
      </c>
      <c r="E56" s="13">
        <v>536.10606099999927</v>
      </c>
      <c r="F56" s="13">
        <v>584.16797499999939</v>
      </c>
      <c r="G56" s="13">
        <v>608.12737599999912</v>
      </c>
      <c r="H56" s="13">
        <v>605.19270899999947</v>
      </c>
      <c r="I56" s="12"/>
      <c r="J56" s="13">
        <v>624.50505699999962</v>
      </c>
      <c r="K56" s="13"/>
      <c r="L56" s="13"/>
      <c r="M56" s="13"/>
    </row>
    <row r="57" spans="1:13" s="91" customFormat="1" ht="12.75">
      <c r="A57" s="573" t="s">
        <v>2979</v>
      </c>
      <c r="B57" s="573" t="s">
        <v>355</v>
      </c>
      <c r="C57" s="573" t="s">
        <v>1840</v>
      </c>
      <c r="D57" s="13" t="s">
        <v>11</v>
      </c>
      <c r="E57" s="13" t="s">
        <v>11</v>
      </c>
      <c r="F57" s="13" t="s">
        <v>11</v>
      </c>
      <c r="G57" s="13" t="s">
        <v>11</v>
      </c>
      <c r="H57" s="13" t="s">
        <v>11</v>
      </c>
      <c r="I57" s="13"/>
      <c r="J57" s="13" t="s">
        <v>11</v>
      </c>
      <c r="K57" s="13"/>
      <c r="L57" s="13"/>
      <c r="M57" s="13"/>
    </row>
    <row r="58" spans="1:13" s="91" customFormat="1" ht="5.0999999999999996" customHeight="1">
      <c r="A58" s="571"/>
      <c r="B58" s="571"/>
      <c r="C58" s="571"/>
      <c r="D58" s="12"/>
      <c r="E58" s="13"/>
      <c r="F58" s="13"/>
      <c r="G58" s="13"/>
      <c r="H58" s="13"/>
      <c r="I58" s="12"/>
      <c r="J58" s="13"/>
      <c r="K58" s="13"/>
      <c r="L58" s="13"/>
      <c r="M58" s="13"/>
    </row>
    <row r="59" spans="1:13" s="91" customFormat="1" ht="25.5">
      <c r="A59" s="399" t="s">
        <v>2985</v>
      </c>
      <c r="B59" s="399" t="s">
        <v>362</v>
      </c>
      <c r="C59" s="399" t="s">
        <v>3007</v>
      </c>
      <c r="D59" s="44">
        <v>1680.6801999999993</v>
      </c>
      <c r="E59" s="61">
        <v>1580.7921999999996</v>
      </c>
      <c r="F59" s="61">
        <v>1733.7564999999995</v>
      </c>
      <c r="G59" s="61">
        <v>1767.4085999999995</v>
      </c>
      <c r="H59" s="61">
        <v>1680.6801999999993</v>
      </c>
      <c r="I59" s="44"/>
      <c r="J59" s="61">
        <v>1855.7850999999991</v>
      </c>
      <c r="K59" s="61"/>
      <c r="L59" s="61"/>
      <c r="M59" s="61"/>
    </row>
    <row r="60" spans="1:13" s="91" customFormat="1" ht="25.5">
      <c r="A60" s="573" t="s">
        <v>2986</v>
      </c>
      <c r="B60" s="573" t="s">
        <v>363</v>
      </c>
      <c r="C60" s="573" t="s">
        <v>3008</v>
      </c>
      <c r="D60" s="13" t="s">
        <v>11</v>
      </c>
      <c r="E60" s="13" t="s">
        <v>11</v>
      </c>
      <c r="F60" s="13" t="s">
        <v>11</v>
      </c>
      <c r="G60" s="13" t="s">
        <v>11</v>
      </c>
      <c r="H60" s="13" t="s">
        <v>11</v>
      </c>
      <c r="I60" s="13"/>
      <c r="J60" s="13" t="s">
        <v>11</v>
      </c>
      <c r="K60" s="13"/>
      <c r="L60" s="13"/>
      <c r="M60" s="13"/>
    </row>
    <row r="61" spans="1:13" s="91" customFormat="1" ht="25.5">
      <c r="A61" s="573" t="s">
        <v>2987</v>
      </c>
      <c r="B61" s="573" t="s">
        <v>364</v>
      </c>
      <c r="C61" s="573" t="s">
        <v>3009</v>
      </c>
      <c r="D61" s="12">
        <v>1680.6801999999993</v>
      </c>
      <c r="E61" s="13">
        <v>1580.7921999999996</v>
      </c>
      <c r="F61" s="13">
        <v>1733.7564999999995</v>
      </c>
      <c r="G61" s="13">
        <v>1767.4085999999995</v>
      </c>
      <c r="H61" s="13">
        <v>1680.6801999999993</v>
      </c>
      <c r="I61" s="12"/>
      <c r="J61" s="13">
        <v>1855.7850999999991</v>
      </c>
      <c r="K61" s="13"/>
      <c r="L61" s="13"/>
      <c r="M61" s="13"/>
    </row>
    <row r="62" spans="1:13" s="91" customFormat="1" ht="5.0999999999999996" customHeight="1">
      <c r="A62" s="571"/>
      <c r="B62" s="571"/>
      <c r="C62" s="571"/>
      <c r="D62" s="12"/>
      <c r="E62" s="13"/>
      <c r="F62" s="13"/>
      <c r="G62" s="13"/>
      <c r="H62" s="13"/>
      <c r="I62" s="12"/>
      <c r="J62" s="13"/>
      <c r="K62" s="13"/>
      <c r="L62" s="13"/>
      <c r="M62" s="13"/>
    </row>
    <row r="63" spans="1:13" s="91" customFormat="1" ht="13.5" thickBot="1">
      <c r="A63" s="1155" t="s">
        <v>2988</v>
      </c>
      <c r="B63" s="1155" t="s">
        <v>365</v>
      </c>
      <c r="C63" s="1155" t="s">
        <v>3010</v>
      </c>
      <c r="D63" s="48">
        <v>8093.0453613149875</v>
      </c>
      <c r="E63" s="74">
        <v>7967.8015809604822</v>
      </c>
      <c r="F63" s="74">
        <v>8061.046012409216</v>
      </c>
      <c r="G63" s="74">
        <v>8097.0751561650641</v>
      </c>
      <c r="H63" s="74">
        <v>8093.0453613149875</v>
      </c>
      <c r="I63" s="48"/>
      <c r="J63" s="74">
        <v>8290.0044469546792</v>
      </c>
      <c r="K63" s="74"/>
      <c r="L63" s="74"/>
      <c r="M63" s="74"/>
    </row>
    <row r="64" spans="1:13" s="91" customFormat="1" ht="5.0999999999999996" customHeight="1"/>
    <row r="65" spans="1:3" s="91" customFormat="1" ht="12.75" customHeight="1">
      <c r="A65" s="22" t="s">
        <v>4997</v>
      </c>
      <c r="B65" s="22" t="s">
        <v>2991</v>
      </c>
      <c r="C65" s="22" t="s">
        <v>3013</v>
      </c>
    </row>
    <row r="66" spans="1:3" s="91" customFormat="1" ht="12.75" customHeight="1">
      <c r="A66" s="91" t="s">
        <v>2995</v>
      </c>
      <c r="B66" s="91" t="s">
        <v>2992</v>
      </c>
      <c r="C66" s="91" t="s">
        <v>3014</v>
      </c>
    </row>
    <row r="67" spans="1:3" s="91" customFormat="1" ht="12.75">
      <c r="A67" s="309" t="s">
        <v>2994</v>
      </c>
      <c r="B67" s="309" t="s">
        <v>2993</v>
      </c>
      <c r="C67" s="309" t="s">
        <v>3015</v>
      </c>
    </row>
    <row r="68" spans="1:3" s="91" customFormat="1" ht="14.25">
      <c r="A68" s="310" t="s">
        <v>3506</v>
      </c>
      <c r="B68" s="310" t="s">
        <v>3029</v>
      </c>
      <c r="C68" s="310" t="s">
        <v>3507</v>
      </c>
    </row>
    <row r="69" spans="1:3" s="91" customFormat="1" ht="14.25">
      <c r="A69" s="309" t="s">
        <v>3031</v>
      </c>
      <c r="B69" s="310" t="s">
        <v>3030</v>
      </c>
      <c r="C69" s="309" t="s">
        <v>3032</v>
      </c>
    </row>
    <row r="70" spans="1:3" s="91" customFormat="1" ht="12.75" customHeight="1">
      <c r="A70" s="91" t="s">
        <v>761</v>
      </c>
      <c r="B70" s="91" t="s">
        <v>720</v>
      </c>
      <c r="C70" s="91" t="s">
        <v>2277</v>
      </c>
    </row>
  </sheetData>
  <mergeCells count="7">
    <mergeCell ref="I6:I7"/>
    <mergeCell ref="J6:M6"/>
    <mergeCell ref="B6:B7"/>
    <mergeCell ref="A6:A7"/>
    <mergeCell ref="C6:C7"/>
    <mergeCell ref="D6:D7"/>
    <mergeCell ref="E6:H6"/>
  </mergeCells>
  <hyperlinks>
    <hyperlink ref="B1" location="Содержание!A1" display="вернуться на заглавную стр. (содержание)"/>
    <hyperlink ref="A1" location="Содержание!A1" display="вернуться на заглавную стр. (содержание)"/>
    <hyperlink ref="C1" location="Содержание!A1" display="вернуться на заглавную стр. (содержание)"/>
  </hyperlinks>
  <pageMargins left="0.7" right="0.7" top="0.75" bottom="0.75" header="0.3" footer="0.3"/>
  <pageSetup paperSize="9"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zoomScale="80" zoomScaleNormal="80" workbookViewId="0">
      <pane xSplit="3" ySplit="6" topLeftCell="D7"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3" width="40.7109375" style="24" customWidth="1"/>
    <col min="4" max="13" width="11.28515625" style="24" customWidth="1"/>
    <col min="14" max="16384" width="9.140625" style="24"/>
  </cols>
  <sheetData>
    <row r="1" spans="1:13" ht="15" customHeight="1">
      <c r="A1" s="234" t="s">
        <v>595</v>
      </c>
      <c r="B1" s="49" t="s">
        <v>211</v>
      </c>
      <c r="C1" s="234" t="s">
        <v>596</v>
      </c>
    </row>
    <row r="2" spans="1:13" ht="5.0999999999999996" customHeight="1">
      <c r="A2" s="49"/>
      <c r="B2" s="49"/>
      <c r="C2" s="49"/>
    </row>
    <row r="3" spans="1:13" s="28" customFormat="1" ht="18.75" customHeight="1">
      <c r="A3" s="26" t="s">
        <v>3035</v>
      </c>
      <c r="B3" s="26" t="s">
        <v>2878</v>
      </c>
      <c r="C3" s="26" t="s">
        <v>3053</v>
      </c>
      <c r="D3" s="27"/>
      <c r="E3" s="27"/>
      <c r="F3" s="27"/>
      <c r="G3" s="27"/>
      <c r="H3" s="27"/>
      <c r="I3" s="27"/>
      <c r="J3" s="27"/>
      <c r="K3" s="27"/>
      <c r="L3" s="27"/>
      <c r="M3" s="27"/>
    </row>
    <row r="4" spans="1:13" s="311" customFormat="1" ht="5.0999999999999996" customHeight="1" thickBot="1">
      <c r="A4" s="312"/>
      <c r="B4" s="312"/>
      <c r="C4" s="312"/>
      <c r="D4" s="313"/>
      <c r="E4" s="97"/>
      <c r="F4" s="313"/>
      <c r="G4" s="313"/>
      <c r="H4" s="313"/>
      <c r="I4" s="313"/>
      <c r="J4" s="97"/>
      <c r="K4" s="313"/>
      <c r="L4" s="313"/>
      <c r="M4" s="313"/>
    </row>
    <row r="5" spans="1:13" s="157" customFormat="1" ht="17.100000000000001" customHeight="1">
      <c r="A5" s="1547"/>
      <c r="B5" s="1547"/>
      <c r="C5" s="1547"/>
      <c r="D5" s="1567" t="s">
        <v>5456</v>
      </c>
      <c r="E5" s="1569">
        <v>2018</v>
      </c>
      <c r="F5" s="1538"/>
      <c r="G5" s="1538"/>
      <c r="H5" s="1538"/>
      <c r="I5" s="1567">
        <v>2019</v>
      </c>
      <c r="J5" s="1569">
        <v>2019</v>
      </c>
      <c r="K5" s="1538"/>
      <c r="L5" s="1538"/>
      <c r="M5" s="1538"/>
    </row>
    <row r="6" spans="1:13" s="157" customFormat="1" ht="17.100000000000001" customHeight="1" thickBot="1">
      <c r="A6" s="1549"/>
      <c r="B6" s="1549"/>
      <c r="C6" s="1549"/>
      <c r="D6" s="1568"/>
      <c r="E6" s="266" t="s">
        <v>773</v>
      </c>
      <c r="F6" s="267" t="s">
        <v>774</v>
      </c>
      <c r="G6" s="267" t="s">
        <v>775</v>
      </c>
      <c r="H6" s="267" t="s">
        <v>776</v>
      </c>
      <c r="I6" s="1568"/>
      <c r="J6" s="266" t="s">
        <v>5057</v>
      </c>
      <c r="K6" s="267" t="s">
        <v>774</v>
      </c>
      <c r="L6" s="267" t="s">
        <v>775</v>
      </c>
      <c r="M6" s="267" t="s">
        <v>776</v>
      </c>
    </row>
    <row r="7" spans="1:13" s="311" customFormat="1" ht="5.0999999999999996" customHeight="1">
      <c r="A7" s="790"/>
      <c r="B7" s="790"/>
      <c r="C7" s="790"/>
      <c r="D7" s="314"/>
      <c r="E7" s="6"/>
      <c r="F7" s="314"/>
      <c r="G7" s="314"/>
      <c r="H7" s="314"/>
      <c r="I7" s="314"/>
      <c r="J7" s="6"/>
      <c r="K7" s="314"/>
      <c r="L7" s="314"/>
      <c r="M7" s="314"/>
    </row>
    <row r="8" spans="1:13" s="316" customFormat="1" ht="38.25">
      <c r="A8" s="919" t="s">
        <v>3040</v>
      </c>
      <c r="B8" s="919" t="s">
        <v>2879</v>
      </c>
      <c r="C8" s="919" t="s">
        <v>3054</v>
      </c>
      <c r="D8" s="60">
        <v>6684.0591018200003</v>
      </c>
      <c r="E8" s="315">
        <v>6816.0490192159996</v>
      </c>
      <c r="F8" s="315">
        <v>6708.7396760499996</v>
      </c>
      <c r="G8" s="315">
        <v>6697.2896012499987</v>
      </c>
      <c r="H8" s="315">
        <v>6684.0591018200003</v>
      </c>
      <c r="I8" s="60"/>
      <c r="J8" s="315">
        <v>7529.0500260901063</v>
      </c>
      <c r="K8" s="315"/>
      <c r="L8" s="315"/>
      <c r="M8" s="315"/>
    </row>
    <row r="9" spans="1:13" s="311" customFormat="1" ht="27">
      <c r="A9" s="965" t="s">
        <v>3062</v>
      </c>
      <c r="B9" s="965" t="s">
        <v>3066</v>
      </c>
      <c r="C9" s="965" t="s">
        <v>3070</v>
      </c>
      <c r="D9" s="58">
        <v>83.803694555869853</v>
      </c>
      <c r="E9" s="317">
        <v>86.988733172400259</v>
      </c>
      <c r="F9" s="317">
        <v>84.574899854491747</v>
      </c>
      <c r="G9" s="317">
        <v>83.837564816394647</v>
      </c>
      <c r="H9" s="317">
        <v>83.803694555869853</v>
      </c>
      <c r="I9" s="58"/>
      <c r="J9" s="317">
        <v>96.088294247117773</v>
      </c>
      <c r="K9" s="317"/>
      <c r="L9" s="317"/>
      <c r="M9" s="317"/>
    </row>
    <row r="10" spans="1:13" s="311" customFormat="1" ht="39.75">
      <c r="A10" s="965" t="s">
        <v>3063</v>
      </c>
      <c r="B10" s="965" t="s">
        <v>3067</v>
      </c>
      <c r="C10" s="965" t="s">
        <v>3071</v>
      </c>
      <c r="D10" s="58">
        <v>255.93289173748025</v>
      </c>
      <c r="E10" s="317">
        <v>262.38195897402329</v>
      </c>
      <c r="F10" s="317">
        <v>250.02514860984451</v>
      </c>
      <c r="G10" s="317">
        <v>257.34352857721399</v>
      </c>
      <c r="H10" s="317">
        <v>255.93289173748025</v>
      </c>
      <c r="I10" s="58"/>
      <c r="J10" s="317">
        <v>289.828739419214</v>
      </c>
      <c r="K10" s="317"/>
      <c r="L10" s="317"/>
      <c r="M10" s="317"/>
    </row>
    <row r="11" spans="1:13" s="311" customFormat="1" ht="27">
      <c r="A11" s="965" t="s">
        <v>3041</v>
      </c>
      <c r="B11" s="965" t="s">
        <v>3025</v>
      </c>
      <c r="C11" s="965" t="s">
        <v>3072</v>
      </c>
      <c r="D11" s="58">
        <v>693.80166071000008</v>
      </c>
      <c r="E11" s="317">
        <v>182.31938492999998</v>
      </c>
      <c r="F11" s="317">
        <v>168.89022692999998</v>
      </c>
      <c r="G11" s="317">
        <v>132.88911172000002</v>
      </c>
      <c r="H11" s="317">
        <v>209.70293713000007</v>
      </c>
      <c r="I11" s="58"/>
      <c r="J11" s="317">
        <v>185.34491668250001</v>
      </c>
      <c r="K11" s="317"/>
      <c r="L11" s="317"/>
      <c r="M11" s="317"/>
    </row>
    <row r="12" spans="1:13" s="311" customFormat="1" ht="25.5">
      <c r="A12" s="965" t="s">
        <v>3042</v>
      </c>
      <c r="B12" s="965" t="s">
        <v>3026</v>
      </c>
      <c r="C12" s="965" t="s">
        <v>3055</v>
      </c>
      <c r="D12" s="58">
        <v>693.80166071000008</v>
      </c>
      <c r="E12" s="317">
        <v>182.31938492999998</v>
      </c>
      <c r="F12" s="317">
        <v>168.89022692999998</v>
      </c>
      <c r="G12" s="317">
        <v>132.88911172000002</v>
      </c>
      <c r="H12" s="317">
        <v>209.70293713000007</v>
      </c>
      <c r="I12" s="58"/>
      <c r="J12" s="317">
        <v>52.911122934668107</v>
      </c>
      <c r="K12" s="317"/>
      <c r="L12" s="317"/>
      <c r="M12" s="317"/>
    </row>
    <row r="13" spans="1:13" s="311" customFormat="1" ht="38.25">
      <c r="A13" s="965" t="s">
        <v>3036</v>
      </c>
      <c r="B13" s="965" t="s">
        <v>367</v>
      </c>
      <c r="C13" s="965" t="s">
        <v>3056</v>
      </c>
      <c r="D13" s="317"/>
      <c r="E13" s="317"/>
      <c r="F13" s="317"/>
      <c r="G13" s="317"/>
      <c r="H13" s="317"/>
      <c r="I13" s="317"/>
      <c r="J13" s="317"/>
      <c r="K13" s="317"/>
      <c r="L13" s="317"/>
      <c r="M13" s="317"/>
    </row>
    <row r="14" spans="1:13" s="311" customFormat="1" ht="12.75">
      <c r="A14" s="965" t="s">
        <v>3037</v>
      </c>
      <c r="B14" s="965" t="s">
        <v>368</v>
      </c>
      <c r="C14" s="965" t="s">
        <v>3057</v>
      </c>
      <c r="D14" s="317">
        <v>26.565693482486846</v>
      </c>
      <c r="E14" s="317">
        <v>34.585754319091741</v>
      </c>
      <c r="F14" s="317">
        <v>24.905505975101875</v>
      </c>
      <c r="G14" s="317">
        <v>21.484129427517495</v>
      </c>
      <c r="H14" s="317">
        <v>26.617993264654384</v>
      </c>
      <c r="I14" s="317"/>
      <c r="J14" s="317">
        <v>28.048747671660202</v>
      </c>
      <c r="K14" s="317"/>
      <c r="L14" s="317"/>
      <c r="M14" s="317"/>
    </row>
    <row r="15" spans="1:13" s="311" customFormat="1" ht="12.75">
      <c r="A15" s="965" t="s">
        <v>3038</v>
      </c>
      <c r="B15" s="965" t="s">
        <v>369</v>
      </c>
      <c r="C15" s="965" t="s">
        <v>3058</v>
      </c>
      <c r="D15" s="317">
        <v>26.565693482486846</v>
      </c>
      <c r="E15" s="317">
        <v>34.585754319091741</v>
      </c>
      <c r="F15" s="317">
        <v>24.905505975101875</v>
      </c>
      <c r="G15" s="317">
        <v>21.484129427517495</v>
      </c>
      <c r="H15" s="317">
        <v>26.617993264654384</v>
      </c>
      <c r="I15" s="317"/>
      <c r="J15" s="317">
        <v>8.0071833788729112</v>
      </c>
      <c r="K15" s="317"/>
      <c r="L15" s="317"/>
      <c r="M15" s="317"/>
    </row>
    <row r="16" spans="1:13" s="311" customFormat="1" ht="5.0999999999999996" customHeight="1">
      <c r="A16" s="964"/>
      <c r="B16" s="964"/>
      <c r="C16" s="964"/>
      <c r="D16" s="317"/>
      <c r="E16" s="317"/>
      <c r="F16" s="317"/>
      <c r="G16" s="317"/>
      <c r="H16" s="317"/>
      <c r="I16" s="317"/>
      <c r="J16" s="317"/>
      <c r="K16" s="317"/>
      <c r="L16" s="317"/>
      <c r="M16" s="317"/>
    </row>
    <row r="17" spans="1:13" s="316" customFormat="1" ht="38.25">
      <c r="A17" s="919" t="s">
        <v>3043</v>
      </c>
      <c r="B17" s="919" t="s">
        <v>3024</v>
      </c>
      <c r="C17" s="919" t="s">
        <v>3059</v>
      </c>
      <c r="D17" s="60">
        <v>3825.7473868200004</v>
      </c>
      <c r="E17" s="315">
        <v>3898.9969042160005</v>
      </c>
      <c r="F17" s="315">
        <v>3809.1898610500002</v>
      </c>
      <c r="G17" s="315">
        <v>3764.4827862499997</v>
      </c>
      <c r="H17" s="315">
        <v>3825.7473868200004</v>
      </c>
      <c r="I17" s="60"/>
      <c r="J17" s="315">
        <v>4349.238611090107</v>
      </c>
      <c r="K17" s="315"/>
      <c r="L17" s="315"/>
      <c r="M17" s="315"/>
    </row>
    <row r="18" spans="1:13" s="311" customFormat="1" ht="27">
      <c r="A18" s="965" t="s">
        <v>3064</v>
      </c>
      <c r="B18" s="965" t="s">
        <v>3068</v>
      </c>
      <c r="C18" s="965" t="s">
        <v>3073</v>
      </c>
      <c r="D18" s="58">
        <v>47.966626352193884</v>
      </c>
      <c r="E18" s="317">
        <v>49.76032308228212</v>
      </c>
      <c r="F18" s="317">
        <v>48.021218079926001</v>
      </c>
      <c r="G18" s="317">
        <v>47.124297795563592</v>
      </c>
      <c r="H18" s="317">
        <v>47.966626352193884</v>
      </c>
      <c r="I18" s="58"/>
      <c r="J18" s="317">
        <v>55.506460704229951</v>
      </c>
      <c r="K18" s="317"/>
      <c r="L18" s="317"/>
      <c r="M18" s="317"/>
    </row>
    <row r="19" spans="1:13" s="311" customFormat="1" ht="39.75">
      <c r="A19" s="965" t="s">
        <v>3065</v>
      </c>
      <c r="B19" s="965" t="s">
        <v>3069</v>
      </c>
      <c r="C19" s="965" t="s">
        <v>3074</v>
      </c>
      <c r="D19" s="58">
        <v>146.48802125333438</v>
      </c>
      <c r="E19" s="317">
        <v>150.09082870115827</v>
      </c>
      <c r="F19" s="317">
        <v>141.9630671454066</v>
      </c>
      <c r="G19" s="317">
        <v>144.6503497923913</v>
      </c>
      <c r="H19" s="317">
        <v>146.48802125333438</v>
      </c>
      <c r="I19" s="58"/>
      <c r="J19" s="317">
        <v>167.42276113421229</v>
      </c>
      <c r="K19" s="317"/>
      <c r="L19" s="317"/>
      <c r="M19" s="317"/>
    </row>
    <row r="20" spans="1:13" s="311" customFormat="1" ht="27">
      <c r="A20" s="965" t="s">
        <v>3044</v>
      </c>
      <c r="B20" s="965" t="s">
        <v>3027</v>
      </c>
      <c r="C20" s="965" t="s">
        <v>3075</v>
      </c>
      <c r="D20" s="58">
        <v>184.02036071000001</v>
      </c>
      <c r="E20" s="317">
        <v>38.480084930000004</v>
      </c>
      <c r="F20" s="317">
        <v>46.824226930000009</v>
      </c>
      <c r="G20" s="317">
        <v>52.168511719999998</v>
      </c>
      <c r="H20" s="317">
        <v>46.547537130000002</v>
      </c>
      <c r="I20" s="58"/>
      <c r="J20" s="317">
        <v>52.772016682500002</v>
      </c>
      <c r="K20" s="317"/>
      <c r="L20" s="317"/>
      <c r="M20" s="317"/>
    </row>
    <row r="21" spans="1:13" s="311" customFormat="1" ht="25.5">
      <c r="A21" s="965" t="s">
        <v>3045</v>
      </c>
      <c r="B21" s="965" t="s">
        <v>3023</v>
      </c>
      <c r="C21" s="965" t="s">
        <v>3060</v>
      </c>
      <c r="D21" s="58">
        <v>184.02036071000001</v>
      </c>
      <c r="E21" s="317">
        <v>38.480084930000004</v>
      </c>
      <c r="F21" s="317">
        <v>46.824226930000009</v>
      </c>
      <c r="G21" s="317">
        <v>52.168511719999998</v>
      </c>
      <c r="H21" s="317">
        <v>46.547537130000002</v>
      </c>
      <c r="I21" s="58"/>
      <c r="J21" s="317">
        <v>52.772016682500002</v>
      </c>
      <c r="K21" s="317"/>
      <c r="L21" s="317"/>
      <c r="M21" s="317"/>
    </row>
    <row r="22" spans="1:13" s="311" customFormat="1" ht="38.25">
      <c r="A22" s="965" t="s">
        <v>3039</v>
      </c>
      <c r="B22" s="965" t="s">
        <v>370</v>
      </c>
      <c r="C22" s="965" t="s">
        <v>3061</v>
      </c>
      <c r="D22" s="317"/>
      <c r="E22" s="317"/>
      <c r="F22" s="317"/>
      <c r="G22" s="317"/>
      <c r="H22" s="317"/>
      <c r="I22" s="317"/>
      <c r="J22" s="317"/>
      <c r="K22" s="317"/>
      <c r="L22" s="317"/>
      <c r="M22" s="317"/>
    </row>
    <row r="23" spans="1:13" s="311" customFormat="1" ht="12.75">
      <c r="A23" s="965" t="s">
        <v>3037</v>
      </c>
      <c r="B23" s="965" t="s">
        <v>368</v>
      </c>
      <c r="C23" s="965" t="s">
        <v>3057</v>
      </c>
      <c r="D23" s="181">
        <v>7.0461470100197809</v>
      </c>
      <c r="E23" s="181">
        <v>7.2996229341040095</v>
      </c>
      <c r="F23" s="181">
        <v>6.9049647500798788</v>
      </c>
      <c r="G23" s="181">
        <v>8.434062379730408</v>
      </c>
      <c r="H23" s="181">
        <v>5.9083675544539549</v>
      </c>
      <c r="I23" s="181"/>
      <c r="J23" s="181">
        <v>7.9861320533957887</v>
      </c>
      <c r="K23" s="181"/>
      <c r="L23" s="181"/>
      <c r="M23" s="181"/>
    </row>
    <row r="24" spans="1:13" s="311" customFormat="1" ht="13.5" thickBot="1">
      <c r="A24" s="966" t="s">
        <v>3038</v>
      </c>
      <c r="B24" s="966" t="s">
        <v>369</v>
      </c>
      <c r="C24" s="966" t="s">
        <v>3058</v>
      </c>
      <c r="D24" s="182">
        <v>7.0461470100197809</v>
      </c>
      <c r="E24" s="182">
        <v>7.2996229341040095</v>
      </c>
      <c r="F24" s="182">
        <v>6.9049647500798788</v>
      </c>
      <c r="G24" s="182">
        <v>8.434062379730408</v>
      </c>
      <c r="H24" s="182">
        <v>5.9083675544539549</v>
      </c>
      <c r="I24" s="182"/>
      <c r="J24" s="182">
        <v>7.9861320533957887</v>
      </c>
      <c r="K24" s="182"/>
      <c r="L24" s="182"/>
      <c r="M24" s="182"/>
    </row>
    <row r="25" spans="1:13" s="311" customFormat="1" ht="5.0999999999999996" customHeight="1">
      <c r="A25" s="319"/>
      <c r="B25" s="319"/>
      <c r="C25" s="319"/>
      <c r="E25" s="91"/>
      <c r="J25" s="91"/>
    </row>
    <row r="26" spans="1:13" s="335" customFormat="1" ht="12.75">
      <c r="A26" s="335" t="s">
        <v>3046</v>
      </c>
      <c r="B26" s="335" t="s">
        <v>3028</v>
      </c>
      <c r="C26" s="335" t="s">
        <v>3076</v>
      </c>
    </row>
    <row r="27" spans="1:13" s="335" customFormat="1" ht="12.75">
      <c r="A27" s="335" t="s">
        <v>3047</v>
      </c>
      <c r="B27" s="335" t="s">
        <v>3049</v>
      </c>
      <c r="C27" s="335" t="s">
        <v>3077</v>
      </c>
    </row>
    <row r="28" spans="1:13" s="335" customFormat="1" ht="12.75">
      <c r="A28" s="335" t="s">
        <v>3051</v>
      </c>
      <c r="B28" s="335" t="s">
        <v>3050</v>
      </c>
      <c r="C28" s="335" t="s">
        <v>3078</v>
      </c>
    </row>
    <row r="29" spans="1:13" s="335" customFormat="1" ht="14.25">
      <c r="A29" s="335" t="s">
        <v>3052</v>
      </c>
      <c r="B29" s="335" t="s">
        <v>3033</v>
      </c>
      <c r="C29" s="335" t="s">
        <v>3079</v>
      </c>
    </row>
    <row r="30" spans="1:13" s="22" customFormat="1" ht="14.25">
      <c r="A30" s="22" t="s">
        <v>4372</v>
      </c>
      <c r="B30" s="22" t="s">
        <v>4373</v>
      </c>
      <c r="C30" s="22" t="s">
        <v>4374</v>
      </c>
    </row>
    <row r="31" spans="1:13">
      <c r="A31" s="335" t="s">
        <v>3048</v>
      </c>
      <c r="B31" s="335" t="s">
        <v>3034</v>
      </c>
      <c r="C31" s="335" t="s">
        <v>3080</v>
      </c>
    </row>
    <row r="32" spans="1:13" s="335" customFormat="1" ht="12.75">
      <c r="A32" s="335" t="s">
        <v>761</v>
      </c>
      <c r="B32" s="335" t="s">
        <v>720</v>
      </c>
      <c r="C32" s="335" t="s">
        <v>2277</v>
      </c>
    </row>
  </sheetData>
  <mergeCells count="7">
    <mergeCell ref="I5:I6"/>
    <mergeCell ref="J5:M5"/>
    <mergeCell ref="A5:A6"/>
    <mergeCell ref="C5:C6"/>
    <mergeCell ref="B5:B6"/>
    <mergeCell ref="D5:D6"/>
    <mergeCell ref="E5:H5"/>
  </mergeCells>
  <hyperlinks>
    <hyperlink ref="B1" location="Содержание!A1" display="вернуться на заглавную стр. (содержание)"/>
    <hyperlink ref="A1" location="Содержание!A1" display="вернуться на заглавную стр. (содержание)"/>
    <hyperlink ref="C1" location="Содержание!A1" display="вернуться на заглавную стр. (содержание)"/>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
  <sheetViews>
    <sheetView zoomScale="80" zoomScaleNormal="80" workbookViewId="0">
      <pane xSplit="3" ySplit="7" topLeftCell="D8" activePane="bottomRight" state="frozen"/>
      <selection activeCell="B38" sqref="B38"/>
      <selection pane="topRight" activeCell="B38" sqref="B38"/>
      <selection pane="bottomLeft" activeCell="B38" sqref="B38"/>
      <selection pane="bottomRight"/>
    </sheetView>
  </sheetViews>
  <sheetFormatPr defaultColWidth="9.140625" defaultRowHeight="12.75"/>
  <cols>
    <col min="1" max="3" width="40.7109375" style="335" customWidth="1"/>
    <col min="4" max="29" width="9.140625" style="335" customWidth="1"/>
    <col min="30" max="16384" width="9.140625" style="335"/>
  </cols>
  <sheetData>
    <row r="1" spans="1:29" s="24" customFormat="1" ht="15" customHeight="1">
      <c r="A1" s="49" t="s">
        <v>595</v>
      </c>
      <c r="B1" s="49" t="s">
        <v>202</v>
      </c>
      <c r="C1" s="49" t="s">
        <v>596</v>
      </c>
    </row>
    <row r="2" spans="1:29" s="24" customFormat="1" ht="5.0999999999999996" customHeight="1">
      <c r="A2" s="49"/>
      <c r="B2" s="49"/>
      <c r="C2" s="49"/>
    </row>
    <row r="3" spans="1:29" s="28" customFormat="1" ht="18.75" customHeight="1">
      <c r="A3" s="26" t="s">
        <v>2785</v>
      </c>
      <c r="B3" s="26" t="s">
        <v>2786</v>
      </c>
      <c r="C3" s="26" t="s">
        <v>2787</v>
      </c>
    </row>
    <row r="4" spans="1:29" s="37" customFormat="1" ht="5.0999999999999996" customHeight="1">
      <c r="A4" s="341"/>
      <c r="B4" s="341"/>
      <c r="C4" s="341"/>
    </row>
    <row r="5" spans="1:29" s="344" customFormat="1" ht="13.5" thickBot="1">
      <c r="A5" s="342" t="s">
        <v>1164</v>
      </c>
      <c r="B5" s="342" t="s">
        <v>2692</v>
      </c>
      <c r="C5" s="342" t="s">
        <v>1163</v>
      </c>
      <c r="D5" s="343"/>
      <c r="E5" s="343"/>
      <c r="F5" s="343"/>
      <c r="G5" s="343"/>
      <c r="H5" s="343"/>
      <c r="I5" s="343"/>
      <c r="J5" s="343"/>
      <c r="K5" s="343"/>
      <c r="L5" s="343"/>
      <c r="Q5" s="343"/>
      <c r="R5" s="343"/>
      <c r="S5" s="343"/>
      <c r="T5" s="343"/>
      <c r="U5" s="343"/>
      <c r="V5" s="343"/>
      <c r="W5" s="343"/>
      <c r="X5" s="343"/>
      <c r="Y5" s="343"/>
    </row>
    <row r="6" spans="1:29" s="345" customFormat="1" ht="17.100000000000001" customHeight="1">
      <c r="A6" s="1444"/>
      <c r="B6" s="1444"/>
      <c r="C6" s="1444"/>
      <c r="D6" s="1570">
        <v>2018</v>
      </c>
      <c r="E6" s="1394">
        <v>2018</v>
      </c>
      <c r="F6" s="1395"/>
      <c r="G6" s="1395"/>
      <c r="H6" s="1395"/>
      <c r="I6" s="1395"/>
      <c r="J6" s="1395"/>
      <c r="K6" s="1395"/>
      <c r="L6" s="1395"/>
      <c r="M6" s="1395"/>
      <c r="N6" s="1395"/>
      <c r="O6" s="1395"/>
      <c r="P6" s="1396"/>
      <c r="Q6" s="1570">
        <v>2019</v>
      </c>
      <c r="R6" s="1394">
        <v>2019</v>
      </c>
      <c r="S6" s="1395"/>
      <c r="T6" s="1395"/>
      <c r="U6" s="1395"/>
      <c r="V6" s="1395"/>
      <c r="W6" s="1395"/>
      <c r="X6" s="1395"/>
      <c r="Y6" s="1395"/>
      <c r="Z6" s="1395"/>
      <c r="AA6" s="1395"/>
      <c r="AB6" s="1395"/>
      <c r="AC6" s="1396"/>
    </row>
    <row r="7" spans="1:29" s="22" customFormat="1" ht="17.100000000000001" customHeight="1" thickBot="1">
      <c r="A7" s="1369"/>
      <c r="B7" s="1369"/>
      <c r="C7" s="1369"/>
      <c r="D7" s="1571"/>
      <c r="E7" s="186" t="s">
        <v>777</v>
      </c>
      <c r="F7" s="186" t="s">
        <v>778</v>
      </c>
      <c r="G7" s="186" t="s">
        <v>779</v>
      </c>
      <c r="H7" s="186" t="s">
        <v>780</v>
      </c>
      <c r="I7" s="186" t="s">
        <v>781</v>
      </c>
      <c r="J7" s="186" t="s">
        <v>782</v>
      </c>
      <c r="K7" s="186" t="s">
        <v>783</v>
      </c>
      <c r="L7" s="186" t="s">
        <v>784</v>
      </c>
      <c r="M7" s="186" t="s">
        <v>785</v>
      </c>
      <c r="N7" s="186" t="s">
        <v>786</v>
      </c>
      <c r="O7" s="186" t="s">
        <v>787</v>
      </c>
      <c r="P7" s="186" t="s">
        <v>788</v>
      </c>
      <c r="Q7" s="1571"/>
      <c r="R7" s="186" t="s">
        <v>777</v>
      </c>
      <c r="S7" s="186" t="s">
        <v>778</v>
      </c>
      <c r="T7" s="186" t="s">
        <v>779</v>
      </c>
      <c r="U7" s="186" t="s">
        <v>780</v>
      </c>
      <c r="V7" s="186" t="s">
        <v>781</v>
      </c>
      <c r="W7" s="186" t="s">
        <v>782</v>
      </c>
      <c r="X7" s="186" t="s">
        <v>783</v>
      </c>
      <c r="Y7" s="186" t="s">
        <v>784</v>
      </c>
      <c r="Z7" s="186" t="s">
        <v>785</v>
      </c>
      <c r="AA7" s="186" t="s">
        <v>786</v>
      </c>
      <c r="AB7" s="186" t="s">
        <v>787</v>
      </c>
      <c r="AC7" s="186" t="s">
        <v>788</v>
      </c>
    </row>
    <row r="8" spans="1:29" s="22" customFormat="1" ht="5.25" customHeight="1">
      <c r="A8" s="538"/>
      <c r="B8" s="538"/>
      <c r="C8" s="538"/>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row>
    <row r="9" spans="1:29" s="28" customFormat="1">
      <c r="A9" s="347" t="s">
        <v>1119</v>
      </c>
      <c r="B9" s="347" t="s">
        <v>408</v>
      </c>
      <c r="C9" s="347" t="s">
        <v>1120</v>
      </c>
      <c r="D9" s="61">
        <f>P9</f>
        <v>2155.4612754099999</v>
      </c>
      <c r="E9" s="61">
        <v>2220.4406399499999</v>
      </c>
      <c r="F9" s="61">
        <v>2214.13830865</v>
      </c>
      <c r="G9" s="61">
        <v>2212.2280360700001</v>
      </c>
      <c r="H9" s="61">
        <v>2192.9770774799999</v>
      </c>
      <c r="I9" s="61">
        <v>2178.2384088499998</v>
      </c>
      <c r="J9" s="61">
        <v>2163.84104591</v>
      </c>
      <c r="K9" s="61">
        <v>2160.6464020200001</v>
      </c>
      <c r="L9" s="61">
        <v>2127.83501299</v>
      </c>
      <c r="M9" s="61">
        <v>2090.6411210199999</v>
      </c>
      <c r="N9" s="61">
        <v>2108.74815911</v>
      </c>
      <c r="O9" s="61">
        <v>2106.0541651899998</v>
      </c>
      <c r="P9" s="61">
        <v>2155.4612754099999</v>
      </c>
      <c r="Q9" s="61"/>
      <c r="R9" s="61">
        <v>2170.4365745199998</v>
      </c>
      <c r="S9" s="61">
        <v>2180.4912563399998</v>
      </c>
      <c r="T9" s="61">
        <v>2197.14798595</v>
      </c>
      <c r="U9" s="61">
        <v>2180.0874586899999</v>
      </c>
      <c r="V9" s="61">
        <v>2171.0381230899998</v>
      </c>
      <c r="W9" s="61"/>
      <c r="X9" s="61"/>
      <c r="Y9" s="61"/>
      <c r="Z9" s="61"/>
      <c r="AA9" s="61"/>
      <c r="AB9" s="61"/>
      <c r="AC9" s="61"/>
    </row>
    <row r="10" spans="1:29" s="28" customFormat="1">
      <c r="A10" s="351" t="s">
        <v>1121</v>
      </c>
      <c r="B10" s="351" t="s">
        <v>414</v>
      </c>
      <c r="C10" s="351" t="s">
        <v>1122</v>
      </c>
      <c r="D10" s="61">
        <f t="shared" ref="D10:D34" si="0">P10</f>
        <v>2068.8462316528903</v>
      </c>
      <c r="E10" s="61">
        <v>2128.4297435981598</v>
      </c>
      <c r="F10" s="61">
        <v>2122.5082881595699</v>
      </c>
      <c r="G10" s="61">
        <v>2118.9944921121796</v>
      </c>
      <c r="H10" s="61">
        <v>2098.96590195608</v>
      </c>
      <c r="I10" s="61">
        <v>2087.5009839188497</v>
      </c>
      <c r="J10" s="61">
        <v>2075.3532327173302</v>
      </c>
      <c r="K10" s="61">
        <v>2074.6897466100299</v>
      </c>
      <c r="L10" s="61">
        <v>2044.1564792495601</v>
      </c>
      <c r="M10" s="61">
        <v>2004.5037221692503</v>
      </c>
      <c r="N10" s="61">
        <v>2024.3856687330099</v>
      </c>
      <c r="O10" s="61">
        <v>2021.21896697893</v>
      </c>
      <c r="P10" s="61">
        <v>2068.8462316528903</v>
      </c>
      <c r="Q10" s="61"/>
      <c r="R10" s="61">
        <v>2084.6772774603996</v>
      </c>
      <c r="S10" s="61">
        <v>2093.73882782074</v>
      </c>
      <c r="T10" s="61">
        <v>2109.6797238147501</v>
      </c>
      <c r="U10" s="61">
        <v>2092.9828724488802</v>
      </c>
      <c r="V10" s="61">
        <v>2085.77919146354</v>
      </c>
      <c r="W10" s="61"/>
      <c r="X10" s="61"/>
      <c r="Y10" s="61"/>
      <c r="Z10" s="61"/>
      <c r="AA10" s="61"/>
      <c r="AB10" s="61"/>
      <c r="AC10" s="61"/>
    </row>
    <row r="11" spans="1:29" s="22" customFormat="1" ht="38.25">
      <c r="A11" s="348" t="s">
        <v>1123</v>
      </c>
      <c r="B11" s="348" t="s">
        <v>415</v>
      </c>
      <c r="C11" s="348" t="s">
        <v>1124</v>
      </c>
      <c r="D11" s="13">
        <f t="shared" si="0"/>
        <v>1182.1988572</v>
      </c>
      <c r="E11" s="13">
        <v>1457.06018223</v>
      </c>
      <c r="F11" s="13">
        <v>1451.2022335500001</v>
      </c>
      <c r="G11" s="13">
        <v>1387.74903593</v>
      </c>
      <c r="H11" s="13">
        <v>1335.9882766799999</v>
      </c>
      <c r="I11" s="13">
        <v>1428.0913712899999</v>
      </c>
      <c r="J11" s="13">
        <v>1328.5060919900002</v>
      </c>
      <c r="K11" s="13">
        <v>1363.1295595500001</v>
      </c>
      <c r="L11" s="13">
        <v>1349.9715666000002</v>
      </c>
      <c r="M11" s="13">
        <v>1308.2152020500002</v>
      </c>
      <c r="N11" s="13">
        <v>1366.72303474</v>
      </c>
      <c r="O11" s="13">
        <v>1347.5625026999999</v>
      </c>
      <c r="P11" s="13">
        <v>1182.1988572</v>
      </c>
      <c r="Q11" s="13"/>
      <c r="R11" s="13">
        <v>1316.2003346899999</v>
      </c>
      <c r="S11" s="13">
        <v>1316.0783367099998</v>
      </c>
      <c r="T11" s="13">
        <v>1180.76666484</v>
      </c>
      <c r="U11" s="13">
        <v>1236.3124550699999</v>
      </c>
      <c r="V11" s="13">
        <v>1185.35615203</v>
      </c>
      <c r="W11" s="13"/>
      <c r="X11" s="13"/>
      <c r="Y11" s="13"/>
      <c r="Z11" s="13"/>
      <c r="AA11" s="13"/>
      <c r="AB11" s="13"/>
      <c r="AC11" s="13"/>
    </row>
    <row r="12" spans="1:29" s="22" customFormat="1">
      <c r="A12" s="349" t="s">
        <v>1125</v>
      </c>
      <c r="B12" s="349" t="s">
        <v>416</v>
      </c>
      <c r="C12" s="349" t="s">
        <v>853</v>
      </c>
      <c r="D12" s="13">
        <f t="shared" si="0"/>
        <v>481.49390867</v>
      </c>
      <c r="E12" s="13">
        <v>481.61811135000005</v>
      </c>
      <c r="F12" s="13">
        <v>575.63728689000004</v>
      </c>
      <c r="G12" s="13">
        <v>681.87868621000007</v>
      </c>
      <c r="H12" s="13">
        <v>558.49417729999993</v>
      </c>
      <c r="I12" s="13">
        <v>568.48345002999997</v>
      </c>
      <c r="J12" s="13">
        <v>554.96975409000004</v>
      </c>
      <c r="K12" s="13">
        <v>357.27086244999998</v>
      </c>
      <c r="L12" s="13">
        <v>460.89824622000003</v>
      </c>
      <c r="M12" s="13">
        <v>692.15230344000008</v>
      </c>
      <c r="N12" s="13">
        <v>571.94875907000005</v>
      </c>
      <c r="O12" s="13">
        <v>477.89394299999998</v>
      </c>
      <c r="P12" s="13">
        <v>481.49390867</v>
      </c>
      <c r="Q12" s="13"/>
      <c r="R12" s="13">
        <v>544.10772650000001</v>
      </c>
      <c r="S12" s="13">
        <v>544.61601536000001</v>
      </c>
      <c r="T12" s="13">
        <v>472.04695058999999</v>
      </c>
      <c r="U12" s="13">
        <v>515.92737110000007</v>
      </c>
      <c r="V12" s="13">
        <v>535.59972032999997</v>
      </c>
      <c r="W12" s="13"/>
      <c r="X12" s="13"/>
      <c r="Y12" s="13"/>
      <c r="Z12" s="13"/>
      <c r="AA12" s="13"/>
      <c r="AB12" s="13"/>
      <c r="AC12" s="13"/>
    </row>
    <row r="13" spans="1:29" s="22" customFormat="1" ht="51">
      <c r="A13" s="350" t="s">
        <v>1126</v>
      </c>
      <c r="B13" s="350" t="s">
        <v>417</v>
      </c>
      <c r="C13" s="350" t="s">
        <v>1127</v>
      </c>
      <c r="D13" s="13" t="str">
        <f t="shared" si="0"/>
        <v>-</v>
      </c>
      <c r="E13" s="13" t="s">
        <v>11</v>
      </c>
      <c r="F13" s="13" t="s">
        <v>11</v>
      </c>
      <c r="G13" s="13" t="s">
        <v>11</v>
      </c>
      <c r="H13" s="13" t="s">
        <v>11</v>
      </c>
      <c r="I13" s="13" t="s">
        <v>11</v>
      </c>
      <c r="J13" s="13" t="s">
        <v>11</v>
      </c>
      <c r="K13" s="13" t="s">
        <v>11</v>
      </c>
      <c r="L13" s="13" t="s">
        <v>11</v>
      </c>
      <c r="M13" s="13" t="s">
        <v>11</v>
      </c>
      <c r="N13" s="13" t="s">
        <v>11</v>
      </c>
      <c r="O13" s="13" t="s">
        <v>11</v>
      </c>
      <c r="P13" s="13" t="s">
        <v>11</v>
      </c>
      <c r="Q13" s="13"/>
      <c r="R13" s="13" t="s">
        <v>11</v>
      </c>
      <c r="S13" s="13" t="s">
        <v>11</v>
      </c>
      <c r="T13" s="13" t="s">
        <v>11</v>
      </c>
      <c r="U13" s="13" t="s">
        <v>11</v>
      </c>
      <c r="V13" s="13" t="s">
        <v>11</v>
      </c>
      <c r="W13" s="13"/>
      <c r="X13" s="13"/>
      <c r="Y13" s="13"/>
      <c r="Z13" s="13"/>
      <c r="AA13" s="13"/>
      <c r="AB13" s="13"/>
      <c r="AC13" s="13"/>
    </row>
    <row r="14" spans="1:29" s="22" customFormat="1" ht="25.5">
      <c r="A14" s="349" t="s">
        <v>1128</v>
      </c>
      <c r="B14" s="349" t="s">
        <v>418</v>
      </c>
      <c r="C14" s="349" t="s">
        <v>1129</v>
      </c>
      <c r="D14" s="13">
        <f t="shared" si="0"/>
        <v>700.70494852999991</v>
      </c>
      <c r="E14" s="13">
        <v>975.44207087999985</v>
      </c>
      <c r="F14" s="13">
        <v>875.56494666000003</v>
      </c>
      <c r="G14" s="13">
        <v>705.87034971999992</v>
      </c>
      <c r="H14" s="13">
        <v>777.49409937999997</v>
      </c>
      <c r="I14" s="13">
        <v>859.6079212599999</v>
      </c>
      <c r="J14" s="13">
        <v>773.53633790000004</v>
      </c>
      <c r="K14" s="13">
        <v>1005.8586971</v>
      </c>
      <c r="L14" s="13">
        <v>889.07332038000015</v>
      </c>
      <c r="M14" s="13">
        <v>616.06289861000005</v>
      </c>
      <c r="N14" s="13">
        <v>794.77427567000007</v>
      </c>
      <c r="O14" s="13">
        <v>869.66855969999995</v>
      </c>
      <c r="P14" s="13">
        <v>700.70494852999991</v>
      </c>
      <c r="Q14" s="13"/>
      <c r="R14" s="13">
        <v>772.09260818999985</v>
      </c>
      <c r="S14" s="13">
        <v>771.4623213499998</v>
      </c>
      <c r="T14" s="13">
        <v>708.71971425000004</v>
      </c>
      <c r="U14" s="13">
        <v>720.38508396999998</v>
      </c>
      <c r="V14" s="13">
        <v>649.75643170000001</v>
      </c>
      <c r="W14" s="13"/>
      <c r="X14" s="13"/>
      <c r="Y14" s="13"/>
      <c r="Z14" s="13"/>
      <c r="AA14" s="13"/>
      <c r="AB14" s="13"/>
      <c r="AC14" s="13"/>
    </row>
    <row r="15" spans="1:29" s="22" customFormat="1" ht="25.5">
      <c r="A15" s="354" t="s">
        <v>1130</v>
      </c>
      <c r="B15" s="354" t="s">
        <v>419</v>
      </c>
      <c r="C15" s="354" t="s">
        <v>1131</v>
      </c>
      <c r="D15" s="13">
        <f t="shared" si="0"/>
        <v>148.75032028000001</v>
      </c>
      <c r="E15" s="13">
        <v>462.36913706000001</v>
      </c>
      <c r="F15" s="13">
        <v>355.93368052</v>
      </c>
      <c r="G15" s="13">
        <v>236.35135316999998</v>
      </c>
      <c r="H15" s="13">
        <v>238.92913262000002</v>
      </c>
      <c r="I15" s="13">
        <v>335.62550019999992</v>
      </c>
      <c r="J15" s="13">
        <v>274.75745517999997</v>
      </c>
      <c r="K15" s="13">
        <v>524.98239763999993</v>
      </c>
      <c r="L15" s="13">
        <v>396.20561704000011</v>
      </c>
      <c r="M15" s="13">
        <v>168.40544808999999</v>
      </c>
      <c r="N15" s="13">
        <v>194.24171960000001</v>
      </c>
      <c r="O15" s="13">
        <v>225.41099807999998</v>
      </c>
      <c r="P15" s="13">
        <v>148.75032028000001</v>
      </c>
      <c r="Q15" s="13"/>
      <c r="R15" s="13">
        <v>200.90940269000001</v>
      </c>
      <c r="S15" s="13">
        <v>199.88871741</v>
      </c>
      <c r="T15" s="13">
        <v>148.95737183999998</v>
      </c>
      <c r="U15" s="13">
        <v>122.64171929000001</v>
      </c>
      <c r="V15" s="13">
        <v>109.09716653999999</v>
      </c>
      <c r="W15" s="13"/>
      <c r="X15" s="13"/>
      <c r="Y15" s="13"/>
      <c r="Z15" s="13"/>
      <c r="AA15" s="13"/>
      <c r="AB15" s="13"/>
      <c r="AC15" s="13"/>
    </row>
    <row r="16" spans="1:29" s="22" customFormat="1" ht="38.25">
      <c r="A16" s="354" t="s">
        <v>1132</v>
      </c>
      <c r="B16" s="354" t="s">
        <v>420</v>
      </c>
      <c r="C16" s="354" t="s">
        <v>1133</v>
      </c>
      <c r="D16" s="13" t="str">
        <f t="shared" si="0"/>
        <v>-</v>
      </c>
      <c r="E16" s="13" t="s">
        <v>11</v>
      </c>
      <c r="F16" s="13" t="s">
        <v>11</v>
      </c>
      <c r="G16" s="13" t="s">
        <v>11</v>
      </c>
      <c r="H16" s="13" t="s">
        <v>11</v>
      </c>
      <c r="I16" s="13" t="s">
        <v>11</v>
      </c>
      <c r="J16" s="13" t="s">
        <v>11</v>
      </c>
      <c r="K16" s="13" t="s">
        <v>11</v>
      </c>
      <c r="L16" s="13" t="s">
        <v>11</v>
      </c>
      <c r="M16" s="13" t="s">
        <v>11</v>
      </c>
      <c r="N16" s="13" t="s">
        <v>11</v>
      </c>
      <c r="O16" s="13" t="s">
        <v>11</v>
      </c>
      <c r="P16" s="13" t="s">
        <v>11</v>
      </c>
      <c r="Q16" s="13"/>
      <c r="R16" s="13" t="s">
        <v>11</v>
      </c>
      <c r="S16" s="13" t="s">
        <v>11</v>
      </c>
      <c r="T16" s="13" t="s">
        <v>11</v>
      </c>
      <c r="U16" s="13" t="s">
        <v>11</v>
      </c>
      <c r="V16" s="13" t="s">
        <v>11</v>
      </c>
      <c r="W16" s="13"/>
      <c r="X16" s="13"/>
      <c r="Y16" s="13"/>
      <c r="Z16" s="13"/>
      <c r="AA16" s="13"/>
      <c r="AB16" s="13"/>
      <c r="AC16" s="13"/>
    </row>
    <row r="17" spans="1:29" s="22" customFormat="1" ht="25.5">
      <c r="A17" s="355" t="s">
        <v>1134</v>
      </c>
      <c r="B17" s="355" t="s">
        <v>421</v>
      </c>
      <c r="C17" s="355" t="s">
        <v>1135</v>
      </c>
      <c r="D17" s="13" t="str">
        <f t="shared" si="0"/>
        <v>-</v>
      </c>
      <c r="E17" s="13" t="s">
        <v>11</v>
      </c>
      <c r="F17" s="13" t="s">
        <v>11</v>
      </c>
      <c r="G17" s="13" t="s">
        <v>11</v>
      </c>
      <c r="H17" s="13" t="s">
        <v>11</v>
      </c>
      <c r="I17" s="13" t="s">
        <v>11</v>
      </c>
      <c r="J17" s="13" t="s">
        <v>11</v>
      </c>
      <c r="K17" s="13" t="s">
        <v>11</v>
      </c>
      <c r="L17" s="13" t="s">
        <v>11</v>
      </c>
      <c r="M17" s="13" t="s">
        <v>11</v>
      </c>
      <c r="N17" s="13" t="s">
        <v>11</v>
      </c>
      <c r="O17" s="13" t="s">
        <v>11</v>
      </c>
      <c r="P17" s="13" t="s">
        <v>11</v>
      </c>
      <c r="Q17" s="13"/>
      <c r="R17" s="13" t="s">
        <v>11</v>
      </c>
      <c r="S17" s="13" t="s">
        <v>11</v>
      </c>
      <c r="T17" s="13" t="s">
        <v>11</v>
      </c>
      <c r="U17" s="13" t="s">
        <v>11</v>
      </c>
      <c r="V17" s="13" t="s">
        <v>11</v>
      </c>
      <c r="W17" s="13"/>
      <c r="X17" s="13"/>
      <c r="Y17" s="13"/>
      <c r="Z17" s="13"/>
      <c r="AA17" s="13"/>
      <c r="AB17" s="13"/>
      <c r="AC17" s="13"/>
    </row>
    <row r="18" spans="1:29" s="22" customFormat="1" ht="38.25">
      <c r="A18" s="354" t="s">
        <v>1136</v>
      </c>
      <c r="B18" s="354" t="s">
        <v>422</v>
      </c>
      <c r="C18" s="354" t="s">
        <v>1137</v>
      </c>
      <c r="D18" s="13">
        <f t="shared" si="0"/>
        <v>551.95462824999993</v>
      </c>
      <c r="E18" s="13">
        <v>513.07293381999989</v>
      </c>
      <c r="F18" s="13">
        <v>519.63126614000009</v>
      </c>
      <c r="G18" s="13">
        <v>469.51899655</v>
      </c>
      <c r="H18" s="13">
        <v>538.56496675999995</v>
      </c>
      <c r="I18" s="13">
        <v>523.98242105999998</v>
      </c>
      <c r="J18" s="13">
        <v>498.77888272000001</v>
      </c>
      <c r="K18" s="13">
        <v>480.87629946000004</v>
      </c>
      <c r="L18" s="13">
        <v>492.86770334000005</v>
      </c>
      <c r="M18" s="13">
        <v>447.65745052000005</v>
      </c>
      <c r="N18" s="13">
        <v>600.53255607000006</v>
      </c>
      <c r="O18" s="13">
        <v>644.25756161999993</v>
      </c>
      <c r="P18" s="13">
        <v>551.95462824999993</v>
      </c>
      <c r="Q18" s="13"/>
      <c r="R18" s="13">
        <v>571.18320549999987</v>
      </c>
      <c r="S18" s="13">
        <v>571.57360393999977</v>
      </c>
      <c r="T18" s="13">
        <v>559.76234241000009</v>
      </c>
      <c r="U18" s="13">
        <v>597.74336468000001</v>
      </c>
      <c r="V18" s="13">
        <v>540.65926516000002</v>
      </c>
      <c r="W18" s="13"/>
      <c r="X18" s="13"/>
      <c r="Y18" s="13"/>
      <c r="Z18" s="13"/>
      <c r="AA18" s="13"/>
      <c r="AB18" s="13"/>
      <c r="AC18" s="13"/>
    </row>
    <row r="19" spans="1:29" s="22" customFormat="1" ht="38.25" customHeight="1">
      <c r="A19" s="355" t="s">
        <v>1138</v>
      </c>
      <c r="B19" s="355" t="s">
        <v>423</v>
      </c>
      <c r="C19" s="355" t="s">
        <v>1139</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s="22" customFormat="1">
      <c r="A20" s="348" t="s">
        <v>1140</v>
      </c>
      <c r="B20" s="348" t="s">
        <v>424</v>
      </c>
      <c r="C20" s="348" t="s">
        <v>1141</v>
      </c>
      <c r="D20" s="13">
        <f t="shared" si="0"/>
        <v>0.15892140093000001</v>
      </c>
      <c r="E20" s="13">
        <v>0.12256127743999999</v>
      </c>
      <c r="F20" s="13">
        <v>0.12161669968</v>
      </c>
      <c r="G20" s="13">
        <v>0.12228707232</v>
      </c>
      <c r="H20" s="13">
        <v>0.16432280201999996</v>
      </c>
      <c r="I20" s="13">
        <v>0.16187634554999999</v>
      </c>
      <c r="J20" s="13">
        <v>0.16072453419000002</v>
      </c>
      <c r="K20" s="13">
        <v>0.16053028028999999</v>
      </c>
      <c r="L20" s="13">
        <v>0.16023432876000002</v>
      </c>
      <c r="M20" s="13">
        <v>0.15943103175000004</v>
      </c>
      <c r="N20" s="13">
        <v>0.15793184871000002</v>
      </c>
      <c r="O20" s="13">
        <v>0.15805754241</v>
      </c>
      <c r="P20" s="13">
        <v>0.15892140093000001</v>
      </c>
      <c r="Q20" s="13"/>
      <c r="R20" s="13">
        <v>0.2033088036</v>
      </c>
      <c r="S20" s="13">
        <v>0.20291400104000001</v>
      </c>
      <c r="T20" s="13">
        <v>0.201501711</v>
      </c>
      <c r="U20" s="13">
        <v>0.20114029248000001</v>
      </c>
      <c r="V20" s="13">
        <v>0.19995878776000001</v>
      </c>
      <c r="W20" s="13"/>
      <c r="X20" s="13"/>
      <c r="Y20" s="13"/>
      <c r="Z20" s="13"/>
      <c r="AA20" s="13"/>
      <c r="AB20" s="13"/>
      <c r="AC20" s="13"/>
    </row>
    <row r="21" spans="1:29" s="22" customFormat="1">
      <c r="A21" s="348" t="s">
        <v>1152</v>
      </c>
      <c r="B21" s="348" t="s">
        <v>579</v>
      </c>
      <c r="C21" s="348" t="s">
        <v>1142</v>
      </c>
      <c r="D21" s="13">
        <f t="shared" si="0"/>
        <v>136.88951268195999</v>
      </c>
      <c r="E21" s="13">
        <v>173.17365725072</v>
      </c>
      <c r="F21" s="13">
        <v>171.93887832988997</v>
      </c>
      <c r="G21" s="13">
        <v>169.65906646985999</v>
      </c>
      <c r="H21" s="13">
        <v>167.81527597406</v>
      </c>
      <c r="I21" s="13">
        <v>162.62462291330002</v>
      </c>
      <c r="J21" s="13">
        <v>152.76897708314002</v>
      </c>
      <c r="K21" s="13">
        <v>152.58433837973999</v>
      </c>
      <c r="L21" s="13">
        <v>152.39433553079999</v>
      </c>
      <c r="M21" s="13">
        <v>148.53288747750003</v>
      </c>
      <c r="N21" s="13">
        <v>147.13618331430001</v>
      </c>
      <c r="O21" s="13">
        <v>146.01559019652001</v>
      </c>
      <c r="P21" s="13">
        <v>136.88951268195999</v>
      </c>
      <c r="Q21" s="13"/>
      <c r="R21" s="13">
        <v>137.86491160680001</v>
      </c>
      <c r="S21" s="13">
        <v>137.6633055097</v>
      </c>
      <c r="T21" s="13">
        <v>133.62324807375001</v>
      </c>
      <c r="U21" s="13">
        <v>133.38357806640002</v>
      </c>
      <c r="V21" s="13">
        <v>131.33618656578003</v>
      </c>
      <c r="W21" s="13"/>
      <c r="X21" s="13"/>
      <c r="Y21" s="13"/>
      <c r="Z21" s="13"/>
      <c r="AA21" s="13"/>
      <c r="AB21" s="13"/>
      <c r="AC21" s="13"/>
    </row>
    <row r="22" spans="1:29" s="22" customFormat="1" ht="51">
      <c r="A22" s="348" t="s">
        <v>1143</v>
      </c>
      <c r="B22" s="348" t="s">
        <v>425</v>
      </c>
      <c r="C22" s="348" t="s">
        <v>1144</v>
      </c>
      <c r="D22" s="13">
        <f t="shared" si="0"/>
        <v>460.29894037000003</v>
      </c>
      <c r="E22" s="13">
        <v>313.47334283999999</v>
      </c>
      <c r="F22" s="13">
        <v>320.74555957999996</v>
      </c>
      <c r="G22" s="13">
        <v>338.46410263999996</v>
      </c>
      <c r="H22" s="13">
        <v>350.29802649999999</v>
      </c>
      <c r="I22" s="13">
        <v>357.12311337</v>
      </c>
      <c r="J22" s="13">
        <v>358.31743911000001</v>
      </c>
      <c r="K22" s="13">
        <v>361.81531839999997</v>
      </c>
      <c r="L22" s="13">
        <v>365.93034279</v>
      </c>
      <c r="M22" s="13">
        <v>367.89620160999999</v>
      </c>
      <c r="N22" s="13">
        <v>395.36851882999997</v>
      </c>
      <c r="O22" s="13">
        <v>426.98281654000004</v>
      </c>
      <c r="P22" s="13">
        <v>460.29894037000003</v>
      </c>
      <c r="Q22" s="13"/>
      <c r="R22" s="13">
        <v>488.90872236000001</v>
      </c>
      <c r="S22" s="13">
        <v>501.39427160000002</v>
      </c>
      <c r="T22" s="13">
        <v>510.18830918999998</v>
      </c>
      <c r="U22" s="13">
        <v>515.18569902000002</v>
      </c>
      <c r="V22" s="13">
        <v>527.48689407999996</v>
      </c>
      <c r="W22" s="13"/>
      <c r="X22" s="13"/>
      <c r="Y22" s="13"/>
      <c r="Z22" s="13"/>
      <c r="AA22" s="13"/>
      <c r="AB22" s="13"/>
      <c r="AC22" s="13"/>
    </row>
    <row r="23" spans="1:29" s="22" customFormat="1" ht="25.5">
      <c r="A23" s="356" t="s">
        <v>1145</v>
      </c>
      <c r="B23" s="356" t="s">
        <v>426</v>
      </c>
      <c r="C23" s="356" t="s">
        <v>1146</v>
      </c>
      <c r="D23" s="13">
        <f t="shared" si="0"/>
        <v>359.88971099999998</v>
      </c>
      <c r="E23" s="13">
        <v>233.083012</v>
      </c>
      <c r="F23" s="13">
        <v>241.93517600000001</v>
      </c>
      <c r="G23" s="13">
        <v>255.666505</v>
      </c>
      <c r="H23" s="13">
        <v>265.07607000000002</v>
      </c>
      <c r="I23" s="13">
        <v>274.56224600000002</v>
      </c>
      <c r="J23" s="13">
        <v>286.550793</v>
      </c>
      <c r="K23" s="13">
        <v>295.64905900000002</v>
      </c>
      <c r="L23" s="13">
        <v>303.878378</v>
      </c>
      <c r="M23" s="13">
        <v>309.87256400000001</v>
      </c>
      <c r="N23" s="13">
        <v>322.64445799999999</v>
      </c>
      <c r="O23" s="13">
        <v>348.20209299999999</v>
      </c>
      <c r="P23" s="13">
        <v>359.88971099999998</v>
      </c>
      <c r="Q23" s="13"/>
      <c r="R23" s="13">
        <v>373.01344499999999</v>
      </c>
      <c r="S23" s="13">
        <v>379.02579400000002</v>
      </c>
      <c r="T23" s="13">
        <v>393.84615500000001</v>
      </c>
      <c r="U23" s="13">
        <v>402.64611100000002</v>
      </c>
      <c r="V23" s="13">
        <v>411.79350799999997</v>
      </c>
      <c r="W23" s="13"/>
      <c r="X23" s="13"/>
      <c r="Y23" s="13"/>
      <c r="Z23" s="13"/>
      <c r="AA23" s="13"/>
      <c r="AB23" s="13"/>
      <c r="AC23" s="13"/>
    </row>
    <row r="24" spans="1:29" s="22" customFormat="1">
      <c r="A24" s="348" t="s">
        <v>4999</v>
      </c>
      <c r="B24" s="348" t="s">
        <v>427</v>
      </c>
      <c r="C24" s="348" t="s">
        <v>5000</v>
      </c>
      <c r="D24" s="13">
        <f t="shared" si="0"/>
        <v>289.3</v>
      </c>
      <c r="E24" s="13">
        <v>184.6</v>
      </c>
      <c r="F24" s="13">
        <v>178.5</v>
      </c>
      <c r="G24" s="13">
        <v>223</v>
      </c>
      <c r="H24" s="13">
        <v>244.7</v>
      </c>
      <c r="I24" s="13">
        <v>139.5</v>
      </c>
      <c r="J24" s="13">
        <v>235.6</v>
      </c>
      <c r="K24" s="13">
        <v>197</v>
      </c>
      <c r="L24" s="13">
        <v>175.7</v>
      </c>
      <c r="M24" s="13">
        <v>179.7</v>
      </c>
      <c r="N24" s="13">
        <v>115</v>
      </c>
      <c r="O24" s="13">
        <v>100.5</v>
      </c>
      <c r="P24" s="13">
        <v>289.3</v>
      </c>
      <c r="Q24" s="13"/>
      <c r="R24" s="13">
        <v>141.5</v>
      </c>
      <c r="S24" s="13">
        <v>138.4</v>
      </c>
      <c r="T24" s="13">
        <v>284.89999999999998</v>
      </c>
      <c r="U24" s="13">
        <v>207.9</v>
      </c>
      <c r="V24" s="13">
        <v>241.4</v>
      </c>
      <c r="W24" s="13"/>
      <c r="X24" s="13"/>
      <c r="Y24" s="13"/>
      <c r="Z24" s="13"/>
      <c r="AA24" s="13"/>
      <c r="AB24" s="13"/>
      <c r="AC24" s="13"/>
    </row>
    <row r="25" spans="1:29" s="22" customFormat="1" ht="25.5" customHeight="1">
      <c r="A25" s="349" t="s">
        <v>1147</v>
      </c>
      <c r="B25" s="349" t="s">
        <v>428</v>
      </c>
      <c r="C25" s="349" t="s">
        <v>1148</v>
      </c>
      <c r="D25" s="13" t="str">
        <f t="shared" si="0"/>
        <v>-</v>
      </c>
      <c r="E25" s="13" t="s">
        <v>11</v>
      </c>
      <c r="F25" s="13" t="s">
        <v>11</v>
      </c>
      <c r="G25" s="13" t="s">
        <v>11</v>
      </c>
      <c r="H25" s="13" t="s">
        <v>11</v>
      </c>
      <c r="I25" s="13" t="s">
        <v>11</v>
      </c>
      <c r="J25" s="13" t="s">
        <v>11</v>
      </c>
      <c r="K25" s="13" t="s">
        <v>11</v>
      </c>
      <c r="L25" s="13" t="s">
        <v>11</v>
      </c>
      <c r="M25" s="13" t="s">
        <v>11</v>
      </c>
      <c r="N25" s="13" t="s">
        <v>11</v>
      </c>
      <c r="O25" s="13" t="s">
        <v>11</v>
      </c>
      <c r="P25" s="13" t="s">
        <v>11</v>
      </c>
      <c r="Q25" s="13"/>
      <c r="R25" s="13" t="s">
        <v>11</v>
      </c>
      <c r="S25" s="13" t="s">
        <v>11</v>
      </c>
      <c r="T25" s="13" t="s">
        <v>11</v>
      </c>
      <c r="U25" s="13" t="s">
        <v>11</v>
      </c>
      <c r="V25" s="13" t="s">
        <v>11</v>
      </c>
      <c r="W25" s="13"/>
      <c r="X25" s="13"/>
      <c r="Y25" s="13"/>
      <c r="Z25" s="13"/>
      <c r="AA25" s="13"/>
      <c r="AB25" s="13"/>
      <c r="AC25" s="13"/>
    </row>
    <row r="26" spans="1:29" s="22" customFormat="1" ht="25.5">
      <c r="A26" s="349" t="s">
        <v>1149</v>
      </c>
      <c r="B26" s="349" t="s">
        <v>429</v>
      </c>
      <c r="C26" s="349" t="s">
        <v>4998</v>
      </c>
      <c r="D26" s="13" t="str">
        <f t="shared" si="0"/>
        <v>-</v>
      </c>
      <c r="E26" s="13" t="s">
        <v>11</v>
      </c>
      <c r="F26" s="13" t="s">
        <v>11</v>
      </c>
      <c r="G26" s="13" t="s">
        <v>11</v>
      </c>
      <c r="H26" s="13" t="s">
        <v>11</v>
      </c>
      <c r="I26" s="13" t="s">
        <v>11</v>
      </c>
      <c r="J26" s="13" t="s">
        <v>11</v>
      </c>
      <c r="K26" s="13" t="s">
        <v>11</v>
      </c>
      <c r="L26" s="13" t="s">
        <v>11</v>
      </c>
      <c r="M26" s="13" t="s">
        <v>11</v>
      </c>
      <c r="N26" s="13" t="s">
        <v>11</v>
      </c>
      <c r="O26" s="13" t="s">
        <v>11</v>
      </c>
      <c r="P26" s="13" t="s">
        <v>11</v>
      </c>
      <c r="Q26" s="13"/>
      <c r="R26" s="13" t="s">
        <v>11</v>
      </c>
      <c r="S26" s="13" t="s">
        <v>11</v>
      </c>
      <c r="T26" s="13" t="s">
        <v>11</v>
      </c>
      <c r="U26" s="13" t="s">
        <v>11</v>
      </c>
      <c r="V26" s="13" t="s">
        <v>11</v>
      </c>
      <c r="W26" s="13"/>
      <c r="X26" s="13"/>
      <c r="Y26" s="13"/>
      <c r="Z26" s="13"/>
      <c r="AA26" s="13"/>
      <c r="AB26" s="13"/>
      <c r="AC26" s="13"/>
    </row>
    <row r="27" spans="1:29" s="22" customFormat="1">
      <c r="A27" s="349" t="s">
        <v>1150</v>
      </c>
      <c r="B27" s="349" t="s">
        <v>430</v>
      </c>
      <c r="C27" s="349" t="s">
        <v>1151</v>
      </c>
      <c r="D27" s="13">
        <f t="shared" si="0"/>
        <v>289.3</v>
      </c>
      <c r="E27" s="13">
        <v>184.6</v>
      </c>
      <c r="F27" s="13">
        <v>178.5</v>
      </c>
      <c r="G27" s="13">
        <v>223</v>
      </c>
      <c r="H27" s="13">
        <v>244.7</v>
      </c>
      <c r="I27" s="13">
        <v>139.5</v>
      </c>
      <c r="J27" s="13">
        <v>235.6</v>
      </c>
      <c r="K27" s="13">
        <v>197</v>
      </c>
      <c r="L27" s="13">
        <v>175.7</v>
      </c>
      <c r="M27" s="13">
        <v>179.7</v>
      </c>
      <c r="N27" s="13">
        <v>115</v>
      </c>
      <c r="O27" s="13">
        <v>100.5</v>
      </c>
      <c r="P27" s="13">
        <v>289.3</v>
      </c>
      <c r="Q27" s="13"/>
      <c r="R27" s="13">
        <v>141.5</v>
      </c>
      <c r="S27" s="13">
        <v>138.4</v>
      </c>
      <c r="T27" s="13">
        <v>284.89999999999998</v>
      </c>
      <c r="U27" s="13">
        <v>207.9</v>
      </c>
      <c r="V27" s="13">
        <v>241.4</v>
      </c>
      <c r="W27" s="13"/>
      <c r="X27" s="13"/>
      <c r="Y27" s="13"/>
      <c r="Z27" s="13"/>
      <c r="AA27" s="13"/>
      <c r="AB27" s="13"/>
      <c r="AC27" s="13"/>
    </row>
    <row r="28" spans="1:29" s="28" customFormat="1" ht="25.5">
      <c r="A28" s="352" t="s">
        <v>5001</v>
      </c>
      <c r="B28" s="352" t="s">
        <v>431</v>
      </c>
      <c r="C28" s="352" t="s">
        <v>5002</v>
      </c>
      <c r="D28" s="61" t="str">
        <f t="shared" si="0"/>
        <v>-</v>
      </c>
      <c r="E28" s="61" t="s">
        <v>11</v>
      </c>
      <c r="F28" s="61" t="s">
        <v>11</v>
      </c>
      <c r="G28" s="61" t="s">
        <v>11</v>
      </c>
      <c r="H28" s="61" t="s">
        <v>11</v>
      </c>
      <c r="I28" s="61" t="s">
        <v>11</v>
      </c>
      <c r="J28" s="61" t="s">
        <v>11</v>
      </c>
      <c r="K28" s="61" t="s">
        <v>11</v>
      </c>
      <c r="L28" s="61" t="s">
        <v>11</v>
      </c>
      <c r="M28" s="61" t="s">
        <v>11</v>
      </c>
      <c r="N28" s="61" t="s">
        <v>11</v>
      </c>
      <c r="O28" s="61" t="s">
        <v>11</v>
      </c>
      <c r="P28" s="61" t="s">
        <v>11</v>
      </c>
      <c r="Q28" s="61"/>
      <c r="R28" s="13" t="s">
        <v>11</v>
      </c>
      <c r="S28" s="13" t="s">
        <v>11</v>
      </c>
      <c r="T28" s="13" t="s">
        <v>11</v>
      </c>
      <c r="U28" s="13" t="s">
        <v>11</v>
      </c>
      <c r="V28" s="13" t="s">
        <v>11</v>
      </c>
      <c r="W28" s="61"/>
      <c r="X28" s="61"/>
      <c r="Y28" s="61"/>
      <c r="Z28" s="61"/>
      <c r="AA28" s="61"/>
      <c r="AB28" s="61"/>
      <c r="AC28" s="61"/>
    </row>
    <row r="29" spans="1:29" s="22" customFormat="1" ht="25.5">
      <c r="A29" s="348" t="s">
        <v>1153</v>
      </c>
      <c r="B29" s="348" t="s">
        <v>432</v>
      </c>
      <c r="C29" s="348" t="s">
        <v>1154</v>
      </c>
      <c r="D29" s="13" t="str">
        <f t="shared" si="0"/>
        <v>-</v>
      </c>
      <c r="E29" s="13" t="s">
        <v>11</v>
      </c>
      <c r="F29" s="13" t="s">
        <v>11</v>
      </c>
      <c r="G29" s="13" t="s">
        <v>11</v>
      </c>
      <c r="H29" s="13" t="s">
        <v>11</v>
      </c>
      <c r="I29" s="13" t="s">
        <v>11</v>
      </c>
      <c r="J29" s="13" t="s">
        <v>11</v>
      </c>
      <c r="K29" s="13" t="s">
        <v>11</v>
      </c>
      <c r="L29" s="13" t="s">
        <v>11</v>
      </c>
      <c r="M29" s="13" t="s">
        <v>11</v>
      </c>
      <c r="N29" s="13" t="s">
        <v>11</v>
      </c>
      <c r="O29" s="13" t="s">
        <v>11</v>
      </c>
      <c r="P29" s="13" t="s">
        <v>11</v>
      </c>
      <c r="Q29" s="13"/>
      <c r="R29" s="13" t="s">
        <v>11</v>
      </c>
      <c r="S29" s="13" t="s">
        <v>11</v>
      </c>
      <c r="T29" s="13" t="s">
        <v>11</v>
      </c>
      <c r="U29" s="13" t="s">
        <v>11</v>
      </c>
      <c r="V29" s="13" t="s">
        <v>11</v>
      </c>
      <c r="W29" s="13"/>
      <c r="X29" s="13"/>
      <c r="Y29" s="13"/>
      <c r="Z29" s="13"/>
      <c r="AA29" s="13"/>
      <c r="AB29" s="13"/>
      <c r="AC29" s="13"/>
    </row>
    <row r="30" spans="1:29" s="22" customFormat="1" ht="25.5">
      <c r="A30" s="348" t="s">
        <v>1155</v>
      </c>
      <c r="B30" s="348" t="s">
        <v>433</v>
      </c>
      <c r="C30" s="348" t="s">
        <v>1156</v>
      </c>
      <c r="D30" s="13" t="str">
        <f t="shared" si="0"/>
        <v>-</v>
      </c>
      <c r="E30" s="13" t="s">
        <v>11</v>
      </c>
      <c r="F30" s="13" t="s">
        <v>11</v>
      </c>
      <c r="G30" s="13" t="s">
        <v>11</v>
      </c>
      <c r="H30" s="13" t="s">
        <v>11</v>
      </c>
      <c r="I30" s="13" t="s">
        <v>11</v>
      </c>
      <c r="J30" s="13" t="s">
        <v>11</v>
      </c>
      <c r="K30" s="13" t="s">
        <v>11</v>
      </c>
      <c r="L30" s="13" t="s">
        <v>11</v>
      </c>
      <c r="M30" s="13" t="s">
        <v>11</v>
      </c>
      <c r="N30" s="13" t="s">
        <v>11</v>
      </c>
      <c r="O30" s="13" t="s">
        <v>11</v>
      </c>
      <c r="P30" s="13" t="s">
        <v>11</v>
      </c>
      <c r="Q30" s="13"/>
      <c r="R30" s="13" t="s">
        <v>11</v>
      </c>
      <c r="S30" s="13" t="s">
        <v>11</v>
      </c>
      <c r="T30" s="13" t="s">
        <v>11</v>
      </c>
      <c r="U30" s="13" t="s">
        <v>11</v>
      </c>
      <c r="V30" s="13" t="s">
        <v>11</v>
      </c>
      <c r="W30" s="13"/>
      <c r="X30" s="13"/>
      <c r="Y30" s="13"/>
      <c r="Z30" s="13"/>
      <c r="AA30" s="13"/>
      <c r="AB30" s="13"/>
      <c r="AC30" s="13"/>
    </row>
    <row r="31" spans="1:29" s="22" customFormat="1" ht="25.5">
      <c r="A31" s="348" t="s">
        <v>1157</v>
      </c>
      <c r="B31" s="348" t="s">
        <v>434</v>
      </c>
      <c r="C31" s="348" t="s">
        <v>1158</v>
      </c>
      <c r="D31" s="13" t="str">
        <f t="shared" si="0"/>
        <v>-</v>
      </c>
      <c r="E31" s="13" t="s">
        <v>11</v>
      </c>
      <c r="F31" s="13" t="s">
        <v>11</v>
      </c>
      <c r="G31" s="13" t="s">
        <v>11</v>
      </c>
      <c r="H31" s="13" t="s">
        <v>11</v>
      </c>
      <c r="I31" s="13" t="s">
        <v>11</v>
      </c>
      <c r="J31" s="13" t="s">
        <v>11</v>
      </c>
      <c r="K31" s="13" t="s">
        <v>11</v>
      </c>
      <c r="L31" s="13" t="s">
        <v>11</v>
      </c>
      <c r="M31" s="13" t="s">
        <v>11</v>
      </c>
      <c r="N31" s="13" t="s">
        <v>11</v>
      </c>
      <c r="O31" s="13" t="s">
        <v>11</v>
      </c>
      <c r="P31" s="13" t="s">
        <v>11</v>
      </c>
      <c r="Q31" s="13"/>
      <c r="R31" s="13" t="s">
        <v>11</v>
      </c>
      <c r="S31" s="13" t="s">
        <v>11</v>
      </c>
      <c r="T31" s="13" t="s">
        <v>11</v>
      </c>
      <c r="U31" s="13" t="s">
        <v>11</v>
      </c>
      <c r="V31" s="13" t="s">
        <v>11</v>
      </c>
      <c r="W31" s="13"/>
      <c r="X31" s="13"/>
      <c r="Y31" s="13"/>
      <c r="Z31" s="13"/>
      <c r="AA31" s="13"/>
      <c r="AB31" s="13"/>
      <c r="AC31" s="13"/>
    </row>
    <row r="32" spans="1:29" s="22" customFormat="1" ht="38.25">
      <c r="A32" s="348" t="s">
        <v>1159</v>
      </c>
      <c r="B32" s="348" t="s">
        <v>435</v>
      </c>
      <c r="C32" s="348" t="s">
        <v>1160</v>
      </c>
      <c r="D32" s="13" t="str">
        <f t="shared" si="0"/>
        <v>-</v>
      </c>
      <c r="E32" s="13" t="s">
        <v>11</v>
      </c>
      <c r="F32" s="13" t="s">
        <v>11</v>
      </c>
      <c r="G32" s="13" t="s">
        <v>11</v>
      </c>
      <c r="H32" s="13" t="s">
        <v>11</v>
      </c>
      <c r="I32" s="13" t="s">
        <v>11</v>
      </c>
      <c r="J32" s="13" t="s">
        <v>11</v>
      </c>
      <c r="K32" s="13" t="s">
        <v>11</v>
      </c>
      <c r="L32" s="13" t="s">
        <v>11</v>
      </c>
      <c r="M32" s="13" t="s">
        <v>11</v>
      </c>
      <c r="N32" s="13" t="s">
        <v>11</v>
      </c>
      <c r="O32" s="13" t="s">
        <v>11</v>
      </c>
      <c r="P32" s="13" t="s">
        <v>11</v>
      </c>
      <c r="Q32" s="13"/>
      <c r="R32" s="13" t="s">
        <v>11</v>
      </c>
      <c r="S32" s="13" t="s">
        <v>11</v>
      </c>
      <c r="T32" s="13" t="s">
        <v>11</v>
      </c>
      <c r="U32" s="13" t="s">
        <v>11</v>
      </c>
      <c r="V32" s="13" t="s">
        <v>11</v>
      </c>
      <c r="W32" s="13"/>
      <c r="X32" s="13"/>
      <c r="Y32" s="13"/>
      <c r="Z32" s="13"/>
      <c r="AA32" s="13"/>
      <c r="AB32" s="13"/>
      <c r="AC32" s="13"/>
    </row>
    <row r="33" spans="1:29" s="22" customFormat="1" ht="25.5">
      <c r="A33" s="348" t="s">
        <v>1161</v>
      </c>
      <c r="B33" s="348" t="s">
        <v>436</v>
      </c>
      <c r="C33" s="348" t="s">
        <v>1162</v>
      </c>
      <c r="D33" s="13" t="str">
        <f t="shared" si="0"/>
        <v>-</v>
      </c>
      <c r="E33" s="13" t="s">
        <v>11</v>
      </c>
      <c r="F33" s="13" t="s">
        <v>11</v>
      </c>
      <c r="G33" s="13" t="s">
        <v>11</v>
      </c>
      <c r="H33" s="13" t="s">
        <v>11</v>
      </c>
      <c r="I33" s="13" t="s">
        <v>11</v>
      </c>
      <c r="J33" s="13" t="s">
        <v>11</v>
      </c>
      <c r="K33" s="13" t="s">
        <v>11</v>
      </c>
      <c r="L33" s="13" t="s">
        <v>11</v>
      </c>
      <c r="M33" s="13" t="s">
        <v>11</v>
      </c>
      <c r="N33" s="13" t="s">
        <v>11</v>
      </c>
      <c r="O33" s="13" t="s">
        <v>11</v>
      </c>
      <c r="P33" s="13" t="s">
        <v>11</v>
      </c>
      <c r="Q33" s="13"/>
      <c r="R33" s="13" t="s">
        <v>11</v>
      </c>
      <c r="S33" s="13" t="s">
        <v>11</v>
      </c>
      <c r="T33" s="13" t="s">
        <v>11</v>
      </c>
      <c r="U33" s="13" t="s">
        <v>11</v>
      </c>
      <c r="V33" s="13" t="s">
        <v>11</v>
      </c>
      <c r="W33" s="13"/>
      <c r="X33" s="13"/>
      <c r="Y33" s="13"/>
      <c r="Z33" s="13"/>
      <c r="AA33" s="13"/>
      <c r="AB33" s="13"/>
      <c r="AC33" s="13"/>
    </row>
    <row r="34" spans="1:29" s="22" customFormat="1" ht="13.5" thickBot="1">
      <c r="A34" s="353" t="s">
        <v>888</v>
      </c>
      <c r="B34" s="353" t="s">
        <v>437</v>
      </c>
      <c r="C34" s="353" t="s">
        <v>897</v>
      </c>
      <c r="D34" s="215" t="str">
        <f t="shared" si="0"/>
        <v>-</v>
      </c>
      <c r="E34" s="215" t="s">
        <v>11</v>
      </c>
      <c r="F34" s="215" t="s">
        <v>11</v>
      </c>
      <c r="G34" s="215" t="s">
        <v>11</v>
      </c>
      <c r="H34" s="215" t="s">
        <v>11</v>
      </c>
      <c r="I34" s="215" t="s">
        <v>11</v>
      </c>
      <c r="J34" s="215" t="s">
        <v>11</v>
      </c>
      <c r="K34" s="215" t="s">
        <v>11</v>
      </c>
      <c r="L34" s="215" t="s">
        <v>11</v>
      </c>
      <c r="M34" s="215" t="s">
        <v>11</v>
      </c>
      <c r="N34" s="215" t="s">
        <v>11</v>
      </c>
      <c r="O34" s="215" t="s">
        <v>11</v>
      </c>
      <c r="P34" s="215" t="s">
        <v>11</v>
      </c>
      <c r="Q34" s="215"/>
      <c r="R34" s="215" t="s">
        <v>11</v>
      </c>
      <c r="S34" s="215" t="s">
        <v>11</v>
      </c>
      <c r="T34" s="215" t="s">
        <v>11</v>
      </c>
      <c r="U34" s="215" t="s">
        <v>11</v>
      </c>
      <c r="V34" s="215" t="s">
        <v>11</v>
      </c>
      <c r="W34" s="215"/>
      <c r="X34" s="215"/>
      <c r="Y34" s="215"/>
      <c r="Z34" s="215"/>
      <c r="AA34" s="215"/>
      <c r="AB34" s="215"/>
      <c r="AC34" s="215"/>
    </row>
    <row r="35" spans="1:29" s="22" customFormat="1" ht="5.0999999999999996" customHeight="1"/>
    <row r="36" spans="1:29" s="22" customFormat="1" ht="15" customHeight="1">
      <c r="A36" s="22" t="s">
        <v>2782</v>
      </c>
      <c r="B36" s="22" t="s">
        <v>2783</v>
      </c>
      <c r="C36" s="22" t="s">
        <v>2788</v>
      </c>
    </row>
  </sheetData>
  <mergeCells count="7">
    <mergeCell ref="Q6:Q7"/>
    <mergeCell ref="R6:AC6"/>
    <mergeCell ref="D6:D7"/>
    <mergeCell ref="E6:P6"/>
    <mergeCell ref="A6:A7"/>
    <mergeCell ref="C6:C7"/>
    <mergeCell ref="B6:B7"/>
  </mergeCells>
  <hyperlinks>
    <hyperlink ref="B1" location="Содержание!A1" display="Вернутся в СОДЕРЖАНИЕ"/>
    <hyperlink ref="A1" location="Содержание!A1" display="Вернутся в СОДЕРЖАНИЕ"/>
    <hyperlink ref="C1" location="Содержание!A1" display="Вернутся в СОДЕРЖАНИЕ"/>
  </hyperlinks>
  <pageMargins left="0.7" right="0.7" top="0.75" bottom="0.75" header="0.3" footer="0.3"/>
  <pageSetup paperSize="9"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8"/>
  <sheetViews>
    <sheetView zoomScale="80" zoomScaleNormal="80" workbookViewId="0">
      <pane xSplit="5" ySplit="7" topLeftCell="F8" activePane="bottomRight" state="frozen"/>
      <selection activeCell="B38" sqref="B38"/>
      <selection pane="topRight" activeCell="B38" sqref="B38"/>
      <selection pane="bottomLeft" activeCell="B38" sqref="B38"/>
      <selection pane="bottomRight" activeCell="C1" sqref="C1"/>
    </sheetView>
  </sheetViews>
  <sheetFormatPr defaultColWidth="9.140625" defaultRowHeight="15"/>
  <cols>
    <col min="1" max="1" width="13.28515625" style="24" customWidth="1"/>
    <col min="2" max="2" width="15.42578125" style="24" customWidth="1"/>
    <col min="3" max="5" width="28.7109375" style="24" customWidth="1"/>
    <col min="6" max="31" width="9.140625" style="24" customWidth="1"/>
    <col min="32" max="16384" width="9.140625" style="24"/>
  </cols>
  <sheetData>
    <row r="1" spans="1:31" ht="15" customHeight="1">
      <c r="C1" s="234" t="s">
        <v>595</v>
      </c>
      <c r="D1" s="49" t="s">
        <v>211</v>
      </c>
      <c r="E1" s="234" t="s">
        <v>596</v>
      </c>
    </row>
    <row r="2" spans="1:31" ht="5.0999999999999996" customHeight="1">
      <c r="A2" s="49"/>
      <c r="C2" s="234"/>
      <c r="E2" s="234"/>
    </row>
    <row r="3" spans="1:31" s="321" customFormat="1" ht="18.75" customHeight="1">
      <c r="A3" s="320"/>
      <c r="C3" s="320" t="s">
        <v>2781</v>
      </c>
      <c r="D3" s="320" t="s">
        <v>2780</v>
      </c>
      <c r="E3" s="320" t="s">
        <v>2779</v>
      </c>
      <c r="N3" s="322"/>
      <c r="AA3" s="322"/>
    </row>
    <row r="4" spans="1:31" ht="5.0999999999999996" customHeight="1"/>
    <row r="5" spans="1:31" s="142" customFormat="1" ht="12.75" customHeight="1" thickBot="1">
      <c r="A5" s="325"/>
      <c r="B5" s="324"/>
      <c r="C5" s="325" t="s">
        <v>375</v>
      </c>
      <c r="D5" s="325" t="s">
        <v>375</v>
      </c>
      <c r="E5" s="325" t="s">
        <v>766</v>
      </c>
      <c r="F5" s="326"/>
      <c r="G5" s="282"/>
      <c r="H5" s="282"/>
      <c r="I5" s="282"/>
      <c r="J5" s="282"/>
      <c r="K5" s="282"/>
      <c r="L5" s="282"/>
      <c r="M5" s="282"/>
      <c r="N5" s="282"/>
      <c r="O5" s="282"/>
      <c r="P5" s="282"/>
      <c r="Q5" s="282"/>
      <c r="R5" s="282"/>
      <c r="S5" s="326"/>
      <c r="T5" s="282"/>
      <c r="U5" s="282"/>
      <c r="V5" s="282"/>
      <c r="W5" s="282"/>
      <c r="X5" s="282"/>
      <c r="Y5" s="282"/>
      <c r="Z5" s="282"/>
      <c r="AA5" s="282"/>
      <c r="AB5" s="282"/>
      <c r="AC5" s="282"/>
      <c r="AD5" s="282"/>
      <c r="AE5" s="282"/>
    </row>
    <row r="6" spans="1:31" s="534" customFormat="1" ht="34.5" customHeight="1">
      <c r="A6" s="1572" t="s">
        <v>2880</v>
      </c>
      <c r="B6" s="1574" t="s">
        <v>2881</v>
      </c>
      <c r="C6" s="1471" t="s">
        <v>376</v>
      </c>
      <c r="D6" s="1471" t="s">
        <v>376</v>
      </c>
      <c r="E6" s="1471" t="s">
        <v>2882</v>
      </c>
      <c r="F6" s="1576" t="s">
        <v>3862</v>
      </c>
      <c r="G6" s="1436">
        <v>2018</v>
      </c>
      <c r="H6" s="1437"/>
      <c r="I6" s="1437"/>
      <c r="J6" s="1437"/>
      <c r="K6" s="1437"/>
      <c r="L6" s="1437"/>
      <c r="M6" s="1437"/>
      <c r="N6" s="1437"/>
      <c r="O6" s="1437"/>
      <c r="P6" s="1437"/>
      <c r="Q6" s="1437"/>
      <c r="R6" s="1578"/>
      <c r="S6" s="1576" t="s">
        <v>5516</v>
      </c>
      <c r="T6" s="1436">
        <v>2019</v>
      </c>
      <c r="U6" s="1437"/>
      <c r="V6" s="1437"/>
      <c r="W6" s="1437"/>
      <c r="X6" s="1437"/>
      <c r="Y6" s="1437"/>
      <c r="Z6" s="1437"/>
      <c r="AA6" s="1437"/>
      <c r="AB6" s="1437"/>
      <c r="AC6" s="1437"/>
      <c r="AD6" s="1437"/>
      <c r="AE6" s="1578"/>
    </row>
    <row r="7" spans="1:31" s="534" customFormat="1" ht="34.5" customHeight="1" thickBot="1">
      <c r="A7" s="1573"/>
      <c r="B7" s="1575"/>
      <c r="C7" s="1473"/>
      <c r="D7" s="1473"/>
      <c r="E7" s="1473"/>
      <c r="F7" s="1577"/>
      <c r="G7" s="129" t="s">
        <v>777</v>
      </c>
      <c r="H7" s="129" t="s">
        <v>778</v>
      </c>
      <c r="I7" s="129" t="s">
        <v>779</v>
      </c>
      <c r="J7" s="129" t="s">
        <v>780</v>
      </c>
      <c r="K7" s="129" t="s">
        <v>781</v>
      </c>
      <c r="L7" s="129" t="s">
        <v>782</v>
      </c>
      <c r="M7" s="129" t="s">
        <v>783</v>
      </c>
      <c r="N7" s="129" t="s">
        <v>784</v>
      </c>
      <c r="O7" s="129" t="s">
        <v>785</v>
      </c>
      <c r="P7" s="129" t="s">
        <v>786</v>
      </c>
      <c r="Q7" s="129" t="s">
        <v>787</v>
      </c>
      <c r="R7" s="129" t="s">
        <v>788</v>
      </c>
      <c r="S7" s="1577"/>
      <c r="T7" s="129" t="s">
        <v>777</v>
      </c>
      <c r="U7" s="129" t="s">
        <v>778</v>
      </c>
      <c r="V7" s="129" t="s">
        <v>779</v>
      </c>
      <c r="W7" s="129" t="s">
        <v>780</v>
      </c>
      <c r="X7" s="129" t="s">
        <v>781</v>
      </c>
      <c r="Y7" s="129" t="s">
        <v>782</v>
      </c>
      <c r="Z7" s="129" t="s">
        <v>783</v>
      </c>
      <c r="AA7" s="129" t="s">
        <v>784</v>
      </c>
      <c r="AB7" s="129" t="s">
        <v>785</v>
      </c>
      <c r="AC7" s="129" t="s">
        <v>786</v>
      </c>
      <c r="AD7" s="129" t="s">
        <v>787</v>
      </c>
      <c r="AE7" s="129" t="s">
        <v>788</v>
      </c>
    </row>
    <row r="8" spans="1:31" s="91" customFormat="1" ht="5.0999999999999996" customHeight="1">
      <c r="A8" s="5"/>
      <c r="B8" s="5"/>
      <c r="C8" s="333"/>
      <c r="D8" s="333"/>
      <c r="E8" s="535"/>
      <c r="F8" s="5"/>
      <c r="G8" s="284"/>
      <c r="H8" s="284"/>
      <c r="I8" s="284"/>
      <c r="J8" s="284"/>
      <c r="K8" s="284"/>
      <c r="L8" s="284"/>
      <c r="M8" s="284"/>
      <c r="N8" s="284"/>
      <c r="O8" s="284"/>
      <c r="P8" s="284"/>
      <c r="Q8" s="284"/>
      <c r="R8" s="284"/>
      <c r="S8" s="5"/>
      <c r="T8" s="284"/>
      <c r="U8" s="284"/>
      <c r="V8" s="284"/>
      <c r="W8" s="284"/>
      <c r="X8" s="284"/>
      <c r="Y8" s="284"/>
      <c r="Z8" s="284"/>
      <c r="AA8" s="284"/>
      <c r="AB8" s="284"/>
      <c r="AC8" s="284"/>
      <c r="AD8" s="284"/>
      <c r="AE8" s="284"/>
    </row>
    <row r="9" spans="1:31" s="91" customFormat="1" ht="12.75">
      <c r="A9" s="41">
        <v>1</v>
      </c>
      <c r="B9" s="41" t="s">
        <v>377</v>
      </c>
      <c r="C9" s="327" t="s">
        <v>1085</v>
      </c>
      <c r="D9" s="327" t="s">
        <v>378</v>
      </c>
      <c r="E9" s="536" t="s">
        <v>1086</v>
      </c>
      <c r="F9" s="323"/>
      <c r="G9" s="5"/>
      <c r="H9" s="5"/>
      <c r="I9" s="5"/>
      <c r="J9" s="5"/>
      <c r="K9" s="5"/>
      <c r="L9" s="5"/>
      <c r="M9" s="5"/>
      <c r="N9" s="5"/>
      <c r="O9" s="5"/>
      <c r="P9" s="5"/>
      <c r="Q9" s="5"/>
      <c r="R9" s="5"/>
      <c r="S9" s="323"/>
      <c r="T9" s="5"/>
      <c r="U9" s="5"/>
      <c r="V9" s="5"/>
      <c r="W9" s="5"/>
      <c r="X9" s="5"/>
      <c r="Y9" s="5"/>
      <c r="Z9" s="5"/>
      <c r="AA9" s="5"/>
      <c r="AB9" s="5"/>
      <c r="AC9" s="5"/>
      <c r="AD9" s="5"/>
      <c r="AE9" s="5"/>
    </row>
    <row r="10" spans="1:31" s="91" customFormat="1" ht="12.75">
      <c r="A10" s="41"/>
      <c r="B10" s="41"/>
      <c r="C10" s="328" t="s">
        <v>1087</v>
      </c>
      <c r="D10" s="328" t="s">
        <v>379</v>
      </c>
      <c r="E10" s="448" t="s">
        <v>1855</v>
      </c>
      <c r="F10" s="334">
        <f>AVERAGE(G10:R10)</f>
        <v>92.032219625576047</v>
      </c>
      <c r="G10" s="334">
        <v>94.92073548387097</v>
      </c>
      <c r="H10" s="334">
        <v>96.221753571428593</v>
      </c>
      <c r="I10" s="334">
        <v>95.022570967741956</v>
      </c>
      <c r="J10" s="334">
        <v>96.587966666666659</v>
      </c>
      <c r="K10" s="334">
        <v>92.854822580645163</v>
      </c>
      <c r="L10" s="334">
        <v>91.275426666666661</v>
      </c>
      <c r="M10" s="334">
        <v>89.614780645161289</v>
      </c>
      <c r="N10" s="334">
        <v>88.138635483870956</v>
      </c>
      <c r="O10" s="334">
        <v>90.371256666666653</v>
      </c>
      <c r="P10" s="334">
        <v>90.467377419354833</v>
      </c>
      <c r="Q10" s="334">
        <v>90.26079</v>
      </c>
      <c r="R10" s="334">
        <v>88.650519354838721</v>
      </c>
      <c r="S10" s="334"/>
      <c r="T10" s="334">
        <v>89.743974193548382</v>
      </c>
      <c r="U10" s="334">
        <v>90.484417857142859</v>
      </c>
      <c r="V10" s="334">
        <v>91.916116129032261</v>
      </c>
      <c r="W10" s="334">
        <v>90.920886666666675</v>
      </c>
      <c r="X10" s="334">
        <v>90.022483870967747</v>
      </c>
      <c r="Y10" s="334"/>
      <c r="Z10" s="334"/>
      <c r="AA10" s="334"/>
      <c r="AB10" s="334"/>
      <c r="AC10" s="334"/>
      <c r="AD10" s="334"/>
      <c r="AE10" s="334"/>
    </row>
    <row r="11" spans="1:31" s="91" customFormat="1" ht="12.75">
      <c r="A11" s="41"/>
      <c r="B11" s="41"/>
      <c r="C11" s="328" t="s">
        <v>1088</v>
      </c>
      <c r="D11" s="328" t="s">
        <v>380</v>
      </c>
      <c r="E11" s="448" t="s">
        <v>1856</v>
      </c>
      <c r="F11" s="334">
        <f>R11</f>
        <v>88.374200000000002</v>
      </c>
      <c r="G11" s="334">
        <v>97.353200000000001</v>
      </c>
      <c r="H11" s="334">
        <v>94.3964</v>
      </c>
      <c r="I11" s="334">
        <v>96.198999999999998</v>
      </c>
      <c r="J11" s="334">
        <v>95.078299999999999</v>
      </c>
      <c r="K11" s="334">
        <v>91.257199999999997</v>
      </c>
      <c r="L11" s="334">
        <v>89.775999999999996</v>
      </c>
      <c r="M11" s="334">
        <v>89.124700000000004</v>
      </c>
      <c r="N11" s="334">
        <v>89.772499999999994</v>
      </c>
      <c r="O11" s="334">
        <v>90.562799999999996</v>
      </c>
      <c r="P11" s="334">
        <v>89.158900000000003</v>
      </c>
      <c r="Q11" s="334">
        <v>89.676900000000003</v>
      </c>
      <c r="R11" s="334">
        <v>88.374200000000002</v>
      </c>
      <c r="S11" s="334"/>
      <c r="T11" s="334">
        <v>91.352900000000005</v>
      </c>
      <c r="U11" s="334">
        <v>90.843500000000006</v>
      </c>
      <c r="V11" s="334">
        <v>90.961600000000004</v>
      </c>
      <c r="W11" s="334">
        <v>90.169399999999996</v>
      </c>
      <c r="X11" s="334">
        <v>88.6571</v>
      </c>
      <c r="Y11" s="334"/>
      <c r="Z11" s="334"/>
      <c r="AA11" s="334"/>
      <c r="AB11" s="334"/>
      <c r="AC11" s="334"/>
      <c r="AD11" s="334"/>
      <c r="AE11" s="334"/>
    </row>
    <row r="12" spans="1:31" s="91" customFormat="1" ht="12.75">
      <c r="A12" s="41">
        <v>1</v>
      </c>
      <c r="B12" s="41" t="s">
        <v>381</v>
      </c>
      <c r="C12" s="327" t="s">
        <v>1089</v>
      </c>
      <c r="D12" s="327" t="s">
        <v>382</v>
      </c>
      <c r="E12" s="536" t="s">
        <v>1090</v>
      </c>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row>
    <row r="13" spans="1:31" s="91" customFormat="1" ht="12.75">
      <c r="A13" s="41"/>
      <c r="B13" s="41"/>
      <c r="C13" s="328" t="s">
        <v>1087</v>
      </c>
      <c r="D13" s="328" t="s">
        <v>379</v>
      </c>
      <c r="E13" s="448" t="s">
        <v>1855</v>
      </c>
      <c r="F13" s="334">
        <f t="shared" ref="F13" si="0">AVERAGE(G13:R13)</f>
        <v>68.840320327700979</v>
      </c>
      <c r="G13" s="334">
        <v>68.961251612903226</v>
      </c>
      <c r="H13" s="334">
        <v>68.340092857142864</v>
      </c>
      <c r="I13" s="334">
        <v>68.196290322580666</v>
      </c>
      <c r="J13" s="334">
        <v>68.634573333333336</v>
      </c>
      <c r="K13" s="334">
        <v>68.56089999999999</v>
      </c>
      <c r="L13" s="334">
        <v>68.316873333333334</v>
      </c>
      <c r="M13" s="334">
        <v>68.214332258064502</v>
      </c>
      <c r="N13" s="334">
        <v>68.68582903225807</v>
      </c>
      <c r="O13" s="334">
        <v>69.20514</v>
      </c>
      <c r="P13" s="334">
        <v>69.292045161290332</v>
      </c>
      <c r="Q13" s="334">
        <v>69.832496666666628</v>
      </c>
      <c r="R13" s="334">
        <v>69.844019354838679</v>
      </c>
      <c r="S13" s="334"/>
      <c r="T13" s="334">
        <v>69.834354838709686</v>
      </c>
      <c r="U13" s="334">
        <v>69.757292857142872</v>
      </c>
      <c r="V13" s="334">
        <v>69.778819354838703</v>
      </c>
      <c r="W13" s="334">
        <v>69.796313333333316</v>
      </c>
      <c r="X13" s="334">
        <v>69.849496774193511</v>
      </c>
      <c r="Y13" s="334"/>
      <c r="Z13" s="334"/>
      <c r="AA13" s="334"/>
      <c r="AB13" s="334"/>
      <c r="AC13" s="334"/>
      <c r="AD13" s="334"/>
      <c r="AE13" s="334"/>
    </row>
    <row r="14" spans="1:31" s="91" customFormat="1" ht="12.75">
      <c r="A14" s="41"/>
      <c r="B14" s="41"/>
      <c r="C14" s="328" t="s">
        <v>1088</v>
      </c>
      <c r="D14" s="328" t="s">
        <v>380</v>
      </c>
      <c r="E14" s="448" t="s">
        <v>1856</v>
      </c>
      <c r="F14" s="334">
        <f t="shared" ref="F14" si="1">R14</f>
        <v>69.849999999999994</v>
      </c>
      <c r="G14" s="334">
        <v>68.39</v>
      </c>
      <c r="H14" s="334">
        <v>68.085999999999999</v>
      </c>
      <c r="I14" s="334">
        <v>68.432500000000005</v>
      </c>
      <c r="J14" s="334">
        <v>68.784099999999995</v>
      </c>
      <c r="K14" s="334">
        <v>68.451599999999999</v>
      </c>
      <c r="L14" s="334">
        <v>68.180000000000007</v>
      </c>
      <c r="M14" s="334">
        <v>68.06</v>
      </c>
      <c r="N14" s="334">
        <v>69.023899999999998</v>
      </c>
      <c r="O14" s="334">
        <v>69.277299999999997</v>
      </c>
      <c r="P14" s="334">
        <v>69.683899999999994</v>
      </c>
      <c r="Q14" s="334">
        <v>69.847499999999997</v>
      </c>
      <c r="R14" s="334">
        <v>69.849999999999994</v>
      </c>
      <c r="S14" s="334"/>
      <c r="T14" s="334">
        <v>69.844399999999993</v>
      </c>
      <c r="U14" s="334">
        <v>69.664299999999997</v>
      </c>
      <c r="V14" s="334">
        <v>69.849599999999995</v>
      </c>
      <c r="W14" s="334">
        <v>69.849999999999994</v>
      </c>
      <c r="X14" s="334">
        <v>69.849999999999994</v>
      </c>
      <c r="Y14" s="334"/>
      <c r="Z14" s="334"/>
      <c r="AA14" s="334"/>
      <c r="AB14" s="334"/>
      <c r="AC14" s="334"/>
      <c r="AD14" s="334"/>
      <c r="AE14" s="334"/>
    </row>
    <row r="15" spans="1:31" s="91" customFormat="1" ht="12.75">
      <c r="A15" s="41">
        <v>1</v>
      </c>
      <c r="B15" s="41" t="s">
        <v>383</v>
      </c>
      <c r="C15" s="327" t="s">
        <v>1091</v>
      </c>
      <c r="D15" s="327" t="s">
        <v>384</v>
      </c>
      <c r="E15" s="536" t="s">
        <v>1092</v>
      </c>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row>
    <row r="16" spans="1:31" s="91" customFormat="1" ht="12.75">
      <c r="A16" s="41"/>
      <c r="B16" s="41"/>
      <c r="C16" s="328" t="s">
        <v>1087</v>
      </c>
      <c r="D16" s="328" t="s">
        <v>379</v>
      </c>
      <c r="E16" s="448" t="s">
        <v>1855</v>
      </c>
      <c r="F16" s="334">
        <f t="shared" ref="F16" si="2">AVERAGE(G16:R16)</f>
        <v>53.197460626600105</v>
      </c>
      <c r="G16" s="334">
        <v>55.409464516129034</v>
      </c>
      <c r="H16" s="334">
        <v>54.752432142857138</v>
      </c>
      <c r="I16" s="334">
        <v>52.74394516129032</v>
      </c>
      <c r="J16" s="334">
        <v>53.903899999999993</v>
      </c>
      <c r="K16" s="334">
        <v>53.437206451612902</v>
      </c>
      <c r="L16" s="334">
        <v>52.357129999999998</v>
      </c>
      <c r="M16" s="334">
        <v>51.775300000000001</v>
      </c>
      <c r="N16" s="334">
        <v>52.403845161290313</v>
      </c>
      <c r="O16" s="334">
        <v>53.194336666666665</v>
      </c>
      <c r="P16" s="334">
        <v>53.225225806451611</v>
      </c>
      <c r="Q16" s="334">
        <v>53.124089999999995</v>
      </c>
      <c r="R16" s="334">
        <v>52.042651612903228</v>
      </c>
      <c r="S16" s="334"/>
      <c r="T16" s="334">
        <v>52.199793548387099</v>
      </c>
      <c r="U16" s="334">
        <v>52.65835357142857</v>
      </c>
      <c r="V16" s="334">
        <v>52.370645161290319</v>
      </c>
      <c r="W16" s="334">
        <v>52.146513333333331</v>
      </c>
      <c r="X16" s="334">
        <v>51.86713870967742</v>
      </c>
      <c r="Y16" s="334"/>
      <c r="Z16" s="334"/>
      <c r="AA16" s="334"/>
      <c r="AB16" s="334"/>
      <c r="AC16" s="334"/>
      <c r="AD16" s="334"/>
      <c r="AE16" s="334"/>
    </row>
    <row r="17" spans="1:31" s="91" customFormat="1" ht="12.75">
      <c r="A17" s="41"/>
      <c r="B17" s="41"/>
      <c r="C17" s="328" t="s">
        <v>1088</v>
      </c>
      <c r="D17" s="328" t="s">
        <v>380</v>
      </c>
      <c r="E17" s="448" t="s">
        <v>1856</v>
      </c>
      <c r="F17" s="334">
        <f t="shared" ref="F17" si="3">R17</f>
        <v>51.322600000000001</v>
      </c>
      <c r="G17" s="334">
        <v>55.542900000000003</v>
      </c>
      <c r="H17" s="334">
        <v>53.4925</v>
      </c>
      <c r="I17" s="334">
        <v>53.192799999999998</v>
      </c>
      <c r="J17" s="334">
        <v>53.368200000000002</v>
      </c>
      <c r="K17" s="334">
        <v>52.932099999999998</v>
      </c>
      <c r="L17" s="334">
        <v>51.577300000000001</v>
      </c>
      <c r="M17" s="334">
        <v>52.083500000000001</v>
      </c>
      <c r="N17" s="334">
        <v>53.3889</v>
      </c>
      <c r="O17" s="334">
        <v>53.2288</v>
      </c>
      <c r="P17" s="334">
        <v>52.923000000000002</v>
      </c>
      <c r="Q17" s="334">
        <v>52.846600000000002</v>
      </c>
      <c r="R17" s="334">
        <v>51.322600000000001</v>
      </c>
      <c r="S17" s="334"/>
      <c r="T17" s="334">
        <v>52.441299999999998</v>
      </c>
      <c r="U17" s="334">
        <v>52.721200000000003</v>
      </c>
      <c r="V17" s="334">
        <v>52.045000000000002</v>
      </c>
      <c r="W17" s="334">
        <v>51.7791</v>
      </c>
      <c r="X17" s="334">
        <v>51.929200000000002</v>
      </c>
      <c r="Y17" s="334"/>
      <c r="Z17" s="334"/>
      <c r="AA17" s="334"/>
      <c r="AB17" s="334"/>
      <c r="AC17" s="334"/>
      <c r="AD17" s="334"/>
      <c r="AE17" s="334"/>
    </row>
    <row r="18" spans="1:31" s="91" customFormat="1" ht="12.75">
      <c r="A18" s="41">
        <v>10</v>
      </c>
      <c r="B18" s="41" t="s">
        <v>385</v>
      </c>
      <c r="C18" s="327" t="s">
        <v>1093</v>
      </c>
      <c r="D18" s="327" t="s">
        <v>386</v>
      </c>
      <c r="E18" s="536" t="s">
        <v>1094</v>
      </c>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row>
    <row r="19" spans="1:31" s="91" customFormat="1" ht="12.75">
      <c r="A19" s="41"/>
      <c r="B19" s="41"/>
      <c r="C19" s="328" t="s">
        <v>1087</v>
      </c>
      <c r="D19" s="328" t="s">
        <v>379</v>
      </c>
      <c r="E19" s="448" t="s">
        <v>1855</v>
      </c>
      <c r="F19" s="334">
        <f t="shared" ref="F19" si="4">AVERAGE(G19:R19)</f>
        <v>6.2366700729646682</v>
      </c>
      <c r="G19" s="334">
        <v>6.2004580645161296</v>
      </c>
      <c r="H19" s="334">
        <v>6.3228857142857136</v>
      </c>
      <c r="I19" s="334">
        <v>6.4518548387096768</v>
      </c>
      <c r="J19" s="334">
        <v>6.3865166666666662</v>
      </c>
      <c r="K19" s="334">
        <v>6.2563032258064508</v>
      </c>
      <c r="L19" s="334">
        <v>6.2284400000000009</v>
      </c>
      <c r="M19" s="334">
        <v>6.1147290322580643</v>
      </c>
      <c r="N19" s="334">
        <v>6.165929032258064</v>
      </c>
      <c r="O19" s="334">
        <v>6.1821900000000003</v>
      </c>
      <c r="P19" s="334">
        <v>6.1458903225806445</v>
      </c>
      <c r="Q19" s="334">
        <v>6.1756633333333335</v>
      </c>
      <c r="R19" s="334">
        <v>6.2091806451612896</v>
      </c>
      <c r="S19" s="334"/>
      <c r="T19" s="334">
        <v>6.3782548387096769</v>
      </c>
      <c r="U19" s="334">
        <v>6.3475964285714293</v>
      </c>
      <c r="V19" s="334">
        <v>6.2644193548387097</v>
      </c>
      <c r="W19" s="334">
        <v>6.2521033333333333</v>
      </c>
      <c r="X19" s="334">
        <v>6.3358161290322581</v>
      </c>
      <c r="Y19" s="334"/>
      <c r="Z19" s="334"/>
      <c r="AA19" s="334"/>
      <c r="AB19" s="334"/>
      <c r="AC19" s="334"/>
      <c r="AD19" s="334"/>
      <c r="AE19" s="334"/>
    </row>
    <row r="20" spans="1:31" s="91" customFormat="1" ht="12.75">
      <c r="A20" s="41"/>
      <c r="B20" s="41"/>
      <c r="C20" s="328" t="s">
        <v>1088</v>
      </c>
      <c r="D20" s="328" t="s">
        <v>380</v>
      </c>
      <c r="E20" s="448" t="s">
        <v>1856</v>
      </c>
      <c r="F20" s="334">
        <f t="shared" ref="F20" si="5">R20</f>
        <v>6.3273000000000001</v>
      </c>
      <c r="G20" s="334">
        <v>6.2774999999999999</v>
      </c>
      <c r="H20" s="334">
        <v>6.3322000000000003</v>
      </c>
      <c r="I20" s="334">
        <v>6.4452999999999996</v>
      </c>
      <c r="J20" s="334">
        <v>6.2910000000000004</v>
      </c>
      <c r="K20" s="334">
        <v>6.2283999999999997</v>
      </c>
      <c r="L20" s="334">
        <v>6.157</v>
      </c>
      <c r="M20" s="334">
        <v>6.1219999999999999</v>
      </c>
      <c r="N20" s="334">
        <v>6.1863000000000001</v>
      </c>
      <c r="O20" s="334">
        <v>6.1040000000000001</v>
      </c>
      <c r="P20" s="334">
        <v>6.2079000000000004</v>
      </c>
      <c r="Q20" s="334">
        <v>6.1882999999999999</v>
      </c>
      <c r="R20" s="334">
        <v>6.3273000000000001</v>
      </c>
      <c r="S20" s="334"/>
      <c r="T20" s="334">
        <v>6.3541999999999996</v>
      </c>
      <c r="U20" s="334">
        <v>6.2919999999999998</v>
      </c>
      <c r="V20" s="334">
        <v>6.3055000000000003</v>
      </c>
      <c r="W20" s="334">
        <v>6.2558999999999996</v>
      </c>
      <c r="X20" s="334">
        <v>6.3769999999999998</v>
      </c>
      <c r="Y20" s="334"/>
      <c r="Z20" s="334"/>
      <c r="AA20" s="334"/>
      <c r="AB20" s="334"/>
      <c r="AC20" s="334"/>
      <c r="AD20" s="334"/>
      <c r="AE20" s="334"/>
    </row>
    <row r="21" spans="1:31" s="91" customFormat="1" ht="12.75">
      <c r="A21" s="339">
        <v>1</v>
      </c>
      <c r="B21" s="329" t="s">
        <v>411</v>
      </c>
      <c r="C21" s="327" t="s">
        <v>1095</v>
      </c>
      <c r="D21" s="327" t="s">
        <v>387</v>
      </c>
      <c r="E21" s="536" t="s">
        <v>1096</v>
      </c>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row>
    <row r="22" spans="1:31" s="91" customFormat="1" ht="12.75">
      <c r="A22" s="339"/>
      <c r="B22" s="329"/>
      <c r="C22" s="328" t="s">
        <v>1087</v>
      </c>
      <c r="D22" s="328" t="s">
        <v>379</v>
      </c>
      <c r="E22" s="448" t="s">
        <v>1855</v>
      </c>
      <c r="F22" s="334">
        <f t="shared" ref="F22" si="6">AVERAGE(G22:R22)</f>
        <v>14.761617251024065</v>
      </c>
      <c r="G22" s="334">
        <v>18.35749677419355</v>
      </c>
      <c r="H22" s="334">
        <v>18.095253571428568</v>
      </c>
      <c r="I22" s="334">
        <v>17.628396774193551</v>
      </c>
      <c r="J22" s="334">
        <v>17.000766666666671</v>
      </c>
      <c r="K22" s="334">
        <v>15.740651612903227</v>
      </c>
      <c r="L22" s="334">
        <v>14.800196666666666</v>
      </c>
      <c r="M22" s="334">
        <v>14.435112903225805</v>
      </c>
      <c r="N22" s="334">
        <v>12.124058064516129</v>
      </c>
      <c r="O22" s="334">
        <v>10.91446</v>
      </c>
      <c r="P22" s="334">
        <v>11.813567741935481</v>
      </c>
      <c r="Q22" s="334">
        <v>13.024233333333335</v>
      </c>
      <c r="R22" s="334">
        <v>13.205212903225808</v>
      </c>
      <c r="S22" s="334"/>
      <c r="T22" s="334">
        <v>13.096606451612903</v>
      </c>
      <c r="U22" s="334">
        <v>13.261992857142857</v>
      </c>
      <c r="V22" s="334">
        <v>12.76016129032258</v>
      </c>
      <c r="W22" s="334">
        <v>12.141609999999998</v>
      </c>
      <c r="X22" s="334">
        <v>11.502419354838711</v>
      </c>
      <c r="Y22" s="334"/>
      <c r="Z22" s="334"/>
      <c r="AA22" s="334"/>
      <c r="AB22" s="334"/>
      <c r="AC22" s="334"/>
      <c r="AD22" s="334"/>
      <c r="AE22" s="334"/>
    </row>
    <row r="23" spans="1:31" s="91" customFormat="1" ht="12.75">
      <c r="A23" s="339"/>
      <c r="B23" s="329"/>
      <c r="C23" s="328" t="s">
        <v>1088</v>
      </c>
      <c r="D23" s="328" t="s">
        <v>380</v>
      </c>
      <c r="E23" s="448" t="s">
        <v>1856</v>
      </c>
      <c r="F23" s="334">
        <f t="shared" ref="F23" si="7">R23</f>
        <v>13.2674</v>
      </c>
      <c r="G23" s="334">
        <v>18.293399999999998</v>
      </c>
      <c r="H23" s="334">
        <v>17.840399999999999</v>
      </c>
      <c r="I23" s="334">
        <v>17.313700000000001</v>
      </c>
      <c r="J23" s="334">
        <v>16.991599999999998</v>
      </c>
      <c r="K23" s="334">
        <v>14.4955</v>
      </c>
      <c r="L23" s="334">
        <v>14.943199999999999</v>
      </c>
      <c r="M23" s="334">
        <v>14.016400000000001</v>
      </c>
      <c r="N23" s="334">
        <v>10.4206</v>
      </c>
      <c r="O23" s="334">
        <v>11.5936</v>
      </c>
      <c r="P23" s="334">
        <v>12.34</v>
      </c>
      <c r="Q23" s="334">
        <v>13.243</v>
      </c>
      <c r="R23" s="334">
        <v>13.2674</v>
      </c>
      <c r="S23" s="334"/>
      <c r="T23" s="334">
        <v>13.229100000000001</v>
      </c>
      <c r="U23" s="334">
        <v>13.0802</v>
      </c>
      <c r="V23" s="334">
        <v>12.393599999999999</v>
      </c>
      <c r="W23" s="334">
        <v>11.766999999999999</v>
      </c>
      <c r="X23" s="334">
        <v>11.4864</v>
      </c>
      <c r="Y23" s="334"/>
      <c r="Z23" s="334"/>
      <c r="AA23" s="334"/>
      <c r="AB23" s="334"/>
      <c r="AC23" s="334"/>
      <c r="AD23" s="334"/>
      <c r="AE23" s="334"/>
    </row>
    <row r="24" spans="1:31" s="91" customFormat="1" ht="12.75">
      <c r="A24" s="339">
        <v>1</v>
      </c>
      <c r="B24" s="329" t="s">
        <v>388</v>
      </c>
      <c r="C24" s="327" t="s">
        <v>1097</v>
      </c>
      <c r="D24" s="327" t="s">
        <v>389</v>
      </c>
      <c r="E24" s="536" t="s">
        <v>1098</v>
      </c>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row>
    <row r="25" spans="1:31" s="91" customFormat="1" ht="12.75">
      <c r="A25" s="339"/>
      <c r="B25" s="329"/>
      <c r="C25" s="328" t="s">
        <v>1087</v>
      </c>
      <c r="D25" s="328" t="s">
        <v>379</v>
      </c>
      <c r="E25" s="448" t="s">
        <v>1855</v>
      </c>
      <c r="F25" s="334">
        <f t="shared" ref="F25" si="8">AVERAGE(G25:R25)</f>
        <v>1.1030331886840761</v>
      </c>
      <c r="G25" s="334">
        <v>1.2163741935483874</v>
      </c>
      <c r="H25" s="334">
        <v>1.2030642857142859</v>
      </c>
      <c r="I25" s="334">
        <v>1.1956064516129035</v>
      </c>
      <c r="J25" s="334">
        <v>1.1369433333333336</v>
      </c>
      <c r="K25" s="334">
        <v>1.1014000000000002</v>
      </c>
      <c r="L25" s="334">
        <v>1.0899700000000001</v>
      </c>
      <c r="M25" s="334">
        <v>1.0848387096774195</v>
      </c>
      <c r="N25" s="334">
        <v>1.0398064516129033</v>
      </c>
      <c r="O25" s="334">
        <v>1.0229733333333333</v>
      </c>
      <c r="P25" s="334">
        <v>1.0517322580645163</v>
      </c>
      <c r="Q25" s="334">
        <v>1.0558666666666667</v>
      </c>
      <c r="R25" s="334">
        <v>1.0378225806451615</v>
      </c>
      <c r="S25" s="334"/>
      <c r="T25" s="334">
        <v>1.038493548387097</v>
      </c>
      <c r="U25" s="334">
        <v>1.0592107142857141</v>
      </c>
      <c r="V25" s="334">
        <v>1.0709387096774194</v>
      </c>
      <c r="W25" s="334">
        <v>1.0801833333333333</v>
      </c>
      <c r="X25" s="334">
        <v>1.0761774193548388</v>
      </c>
      <c r="Y25" s="334"/>
      <c r="Z25" s="334"/>
      <c r="AA25" s="334"/>
      <c r="AB25" s="334"/>
      <c r="AC25" s="334"/>
      <c r="AD25" s="334"/>
      <c r="AE25" s="334"/>
    </row>
    <row r="26" spans="1:31" s="91" customFormat="1" ht="12.75">
      <c r="A26" s="339"/>
      <c r="B26" s="329"/>
      <c r="C26" s="328" t="s">
        <v>1088</v>
      </c>
      <c r="D26" s="328" t="s">
        <v>380</v>
      </c>
      <c r="E26" s="448" t="s">
        <v>1856</v>
      </c>
      <c r="F26" s="334">
        <f t="shared" ref="F26" si="9">R26</f>
        <v>1.0046999999999999</v>
      </c>
      <c r="G26" s="334">
        <v>1.2149000000000001</v>
      </c>
      <c r="H26" s="334">
        <v>1.2230000000000001</v>
      </c>
      <c r="I26" s="334">
        <v>1.1950000000000001</v>
      </c>
      <c r="J26" s="334">
        <v>1.1093999999999999</v>
      </c>
      <c r="K26" s="334">
        <v>1.0935999999999999</v>
      </c>
      <c r="L26" s="334">
        <v>1.0864</v>
      </c>
      <c r="M26" s="334">
        <v>1.0841000000000001</v>
      </c>
      <c r="N26" s="334">
        <v>1.0138</v>
      </c>
      <c r="O26" s="334">
        <v>1.0562</v>
      </c>
      <c r="P26" s="334">
        <v>1.0593999999999999</v>
      </c>
      <c r="Q26" s="334">
        <v>1.0482</v>
      </c>
      <c r="R26" s="334">
        <v>1.0046999999999999</v>
      </c>
      <c r="S26" s="334"/>
      <c r="T26" s="334">
        <v>1.0567</v>
      </c>
      <c r="U26" s="334">
        <v>1.0593999999999999</v>
      </c>
      <c r="V26" s="334">
        <v>1.079</v>
      </c>
      <c r="W26" s="334">
        <v>1.0797000000000001</v>
      </c>
      <c r="X26" s="334">
        <v>1.0737000000000001</v>
      </c>
      <c r="Y26" s="334"/>
      <c r="Z26" s="334"/>
      <c r="AA26" s="334"/>
      <c r="AB26" s="334"/>
      <c r="AC26" s="334"/>
      <c r="AD26" s="334"/>
      <c r="AE26" s="334"/>
    </row>
    <row r="27" spans="1:31" s="91" customFormat="1" ht="12.75">
      <c r="A27" s="339">
        <v>1</v>
      </c>
      <c r="B27" s="329" t="s">
        <v>390</v>
      </c>
      <c r="C27" s="327" t="s">
        <v>1099</v>
      </c>
      <c r="D27" s="327" t="s">
        <v>391</v>
      </c>
      <c r="E27" s="536" t="s">
        <v>1100</v>
      </c>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row>
    <row r="28" spans="1:31" s="91" customFormat="1" ht="12.75">
      <c r="A28" s="339"/>
      <c r="B28" s="329"/>
      <c r="C28" s="328" t="s">
        <v>1087</v>
      </c>
      <c r="D28" s="328" t="s">
        <v>379</v>
      </c>
      <c r="E28" s="448" t="s">
        <v>1855</v>
      </c>
      <c r="F28" s="334">
        <f t="shared" ref="F28" si="10">AVERAGE(G28:R28)</f>
        <v>0.20035553891449051</v>
      </c>
      <c r="G28" s="334">
        <v>0.21080967741935486</v>
      </c>
      <c r="H28" s="334">
        <v>0.21228571428571424</v>
      </c>
      <c r="I28" s="334">
        <v>0.21268064516129026</v>
      </c>
      <c r="J28" s="334">
        <v>0.21138666666666675</v>
      </c>
      <c r="K28" s="334">
        <v>0.20900322580645164</v>
      </c>
      <c r="L28" s="334">
        <v>0.20345333333333332</v>
      </c>
      <c r="M28" s="334">
        <v>0.19821290322580651</v>
      </c>
      <c r="N28" s="334">
        <v>0.19251935483870963</v>
      </c>
      <c r="O28" s="334">
        <v>0.18888000000000005</v>
      </c>
      <c r="P28" s="334">
        <v>0.18841612903225802</v>
      </c>
      <c r="Q28" s="334">
        <v>0.1887833333333333</v>
      </c>
      <c r="R28" s="334">
        <v>0.18783548387096771</v>
      </c>
      <c r="S28" s="334"/>
      <c r="T28" s="334">
        <v>0.18431290322580646</v>
      </c>
      <c r="U28" s="334">
        <v>0.18465714285714291</v>
      </c>
      <c r="V28" s="334">
        <v>0.18469032258064519</v>
      </c>
      <c r="W28" s="334">
        <v>0.1839433333333334</v>
      </c>
      <c r="X28" s="334">
        <v>0.18377096774193552</v>
      </c>
      <c r="Y28" s="334"/>
      <c r="Z28" s="334"/>
      <c r="AA28" s="334"/>
      <c r="AB28" s="334"/>
      <c r="AC28" s="334"/>
      <c r="AD28" s="334"/>
      <c r="AE28" s="334"/>
    </row>
    <row r="29" spans="1:31" s="91" customFormat="1" ht="12.75">
      <c r="A29" s="339"/>
      <c r="B29" s="329"/>
      <c r="C29" s="328" t="s">
        <v>1088</v>
      </c>
      <c r="D29" s="328" t="s">
        <v>380</v>
      </c>
      <c r="E29" s="448" t="s">
        <v>1856</v>
      </c>
      <c r="F29" s="334">
        <f t="shared" ref="F29" si="11">R29</f>
        <v>0.184</v>
      </c>
      <c r="G29" s="334">
        <v>0.21210000000000001</v>
      </c>
      <c r="H29" s="334">
        <v>0.2137</v>
      </c>
      <c r="I29" s="334">
        <v>0.215</v>
      </c>
      <c r="J29" s="334">
        <v>0.21029999999999999</v>
      </c>
      <c r="K29" s="334">
        <v>0.2069</v>
      </c>
      <c r="L29" s="334">
        <v>0.20019999999999999</v>
      </c>
      <c r="M29" s="334">
        <v>0.1961</v>
      </c>
      <c r="N29" s="334">
        <v>0.18990000000000001</v>
      </c>
      <c r="O29" s="334">
        <v>0.19109999999999999</v>
      </c>
      <c r="P29" s="334">
        <v>0.18909999999999999</v>
      </c>
      <c r="Q29" s="334">
        <v>0.18790000000000001</v>
      </c>
      <c r="R29" s="334">
        <v>0.184</v>
      </c>
      <c r="S29" s="334"/>
      <c r="T29" s="334">
        <v>0.18390000000000001</v>
      </c>
      <c r="U29" s="334">
        <v>0.18429999999999999</v>
      </c>
      <c r="V29" s="334">
        <v>0.18360000000000001</v>
      </c>
      <c r="W29" s="334">
        <v>0.18290000000000001</v>
      </c>
      <c r="X29" s="334">
        <v>0.183</v>
      </c>
      <c r="Y29" s="334"/>
      <c r="Z29" s="334"/>
      <c r="AA29" s="334"/>
      <c r="AB29" s="334"/>
      <c r="AC29" s="334"/>
      <c r="AD29" s="334"/>
      <c r="AE29" s="334"/>
    </row>
    <row r="30" spans="1:31" s="91" customFormat="1" ht="12.75">
      <c r="A30" s="339">
        <v>1</v>
      </c>
      <c r="B30" s="329" t="s">
        <v>392</v>
      </c>
      <c r="C30" s="327" t="s">
        <v>1101</v>
      </c>
      <c r="D30" s="327" t="s">
        <v>393</v>
      </c>
      <c r="E30" s="536" t="s">
        <v>1102</v>
      </c>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row>
    <row r="31" spans="1:31" s="91" customFormat="1" ht="12.75">
      <c r="A31" s="339"/>
      <c r="B31" s="329"/>
      <c r="C31" s="328" t="s">
        <v>1087</v>
      </c>
      <c r="D31" s="328" t="s">
        <v>379</v>
      </c>
      <c r="E31" s="448" t="s">
        <v>1855</v>
      </c>
      <c r="F31" s="334">
        <f t="shared" ref="F31" si="12">AVERAGE(G31:R31)</f>
        <v>8.5351292882744501E-3</v>
      </c>
      <c r="G31" s="334">
        <v>8.4838709677419362E-3</v>
      </c>
      <c r="H31" s="334">
        <v>8.3571428571428564E-3</v>
      </c>
      <c r="I31" s="334">
        <v>8.3774193548387093E-3</v>
      </c>
      <c r="J31" s="334">
        <v>8.4799999999999997E-3</v>
      </c>
      <c r="K31" s="334">
        <v>8.5000000000000006E-3</v>
      </c>
      <c r="L31" s="334">
        <v>8.6233333333333335E-3</v>
      </c>
      <c r="M31" s="334">
        <v>8.7225806451612896E-3</v>
      </c>
      <c r="N31" s="334">
        <v>8.7903225806451601E-3</v>
      </c>
      <c r="O31" s="334">
        <v>8.7400000000000012E-3</v>
      </c>
      <c r="P31" s="334">
        <v>8.4935483870967731E-3</v>
      </c>
      <c r="Q31" s="334">
        <v>8.4533333333333335E-3</v>
      </c>
      <c r="R31" s="334">
        <v>8.3999999999999995E-3</v>
      </c>
      <c r="S31" s="334"/>
      <c r="T31" s="334">
        <v>8.3806451612903222E-3</v>
      </c>
      <c r="U31" s="334">
        <v>8.3000000000000001E-3</v>
      </c>
      <c r="V31" s="334">
        <v>8.2999999999999984E-3</v>
      </c>
      <c r="W31" s="334">
        <v>8.2766666666666665E-3</v>
      </c>
      <c r="X31" s="334">
        <v>8.2999999999999984E-3</v>
      </c>
      <c r="Y31" s="334"/>
      <c r="Z31" s="334"/>
      <c r="AA31" s="334"/>
      <c r="AB31" s="334"/>
      <c r="AC31" s="334"/>
      <c r="AD31" s="334"/>
      <c r="AE31" s="334"/>
    </row>
    <row r="32" spans="1:31" s="91" customFormat="1" ht="12.75">
      <c r="A32" s="339"/>
      <c r="B32" s="329"/>
      <c r="C32" s="328" t="s">
        <v>1088</v>
      </c>
      <c r="D32" s="328" t="s">
        <v>380</v>
      </c>
      <c r="E32" s="448" t="s">
        <v>1856</v>
      </c>
      <c r="F32" s="334">
        <f t="shared" ref="F32" si="13">R32</f>
        <v>8.3999999999999995E-3</v>
      </c>
      <c r="G32" s="334">
        <v>8.3999999999999995E-3</v>
      </c>
      <c r="H32" s="334">
        <v>8.3000000000000001E-3</v>
      </c>
      <c r="I32" s="334">
        <v>8.3999999999999995E-3</v>
      </c>
      <c r="J32" s="334">
        <v>8.5000000000000006E-3</v>
      </c>
      <c r="K32" s="334">
        <v>8.5000000000000006E-3</v>
      </c>
      <c r="L32" s="334">
        <v>8.6999999999999994E-3</v>
      </c>
      <c r="M32" s="334">
        <v>8.6999999999999994E-3</v>
      </c>
      <c r="N32" s="334">
        <v>8.8000000000000005E-3</v>
      </c>
      <c r="O32" s="334">
        <v>8.6E-3</v>
      </c>
      <c r="P32" s="334">
        <v>8.5000000000000006E-3</v>
      </c>
      <c r="Q32" s="334">
        <v>8.3999999999999995E-3</v>
      </c>
      <c r="R32" s="334">
        <v>8.3999999999999995E-3</v>
      </c>
      <c r="S32" s="334"/>
      <c r="T32" s="334">
        <v>8.3000000000000001E-3</v>
      </c>
      <c r="U32" s="334">
        <v>8.3000000000000001E-3</v>
      </c>
      <c r="V32" s="334">
        <v>8.3000000000000001E-3</v>
      </c>
      <c r="W32" s="334">
        <v>8.3000000000000001E-3</v>
      </c>
      <c r="X32" s="334">
        <v>8.3000000000000001E-3</v>
      </c>
      <c r="Y32" s="334"/>
      <c r="Z32" s="334"/>
      <c r="AA32" s="334"/>
      <c r="AB32" s="334"/>
      <c r="AC32" s="334"/>
      <c r="AD32" s="334"/>
      <c r="AE32" s="334"/>
    </row>
    <row r="33" spans="1:31" s="91" customFormat="1" ht="12.75">
      <c r="A33" s="339">
        <v>10</v>
      </c>
      <c r="B33" s="41" t="s">
        <v>394</v>
      </c>
      <c r="C33" s="327" t="s">
        <v>1103</v>
      </c>
      <c r="D33" s="327" t="s">
        <v>395</v>
      </c>
      <c r="E33" s="536" t="s">
        <v>1104</v>
      </c>
      <c r="F33" s="334"/>
      <c r="G33" s="334"/>
      <c r="H33" s="334"/>
      <c r="I33" s="334"/>
      <c r="J33" s="334"/>
      <c r="K33" s="334"/>
      <c r="L33" s="334"/>
      <c r="M33" s="334"/>
      <c r="N33" s="334"/>
      <c r="O33" s="334"/>
      <c r="P33" s="334"/>
      <c r="Q33" s="334"/>
      <c r="R33" s="334"/>
      <c r="S33" s="334"/>
      <c r="T33" s="334"/>
      <c r="U33" s="334"/>
      <c r="V33" s="334"/>
      <c r="W33" s="334"/>
      <c r="X33" s="334"/>
      <c r="Y33" s="334"/>
      <c r="Z33" s="334"/>
      <c r="AA33" s="334"/>
      <c r="AB33" s="334"/>
      <c r="AC33" s="334"/>
      <c r="AD33" s="334"/>
      <c r="AE33" s="334"/>
    </row>
    <row r="34" spans="1:31" s="91" customFormat="1" ht="12.75">
      <c r="A34" s="339"/>
      <c r="B34" s="41"/>
      <c r="C34" s="328" t="s">
        <v>1087</v>
      </c>
      <c r="D34" s="328" t="s">
        <v>379</v>
      </c>
      <c r="E34" s="448" t="s">
        <v>1855</v>
      </c>
      <c r="F34" s="334">
        <f t="shared" ref="F34" si="14">AVERAGE(G34:R34)</f>
        <v>1.4252887250384028</v>
      </c>
      <c r="G34" s="334">
        <v>1.4290129032258063</v>
      </c>
      <c r="H34" s="334">
        <v>1.4214785714285714</v>
      </c>
      <c r="I34" s="334">
        <v>1.4187580645161288</v>
      </c>
      <c r="J34" s="334">
        <v>1.4260166666666665</v>
      </c>
      <c r="K34" s="334">
        <v>1.4173774193548385</v>
      </c>
      <c r="L34" s="334">
        <v>1.4157566666666666</v>
      </c>
      <c r="M34" s="334">
        <v>1.4167645161290325</v>
      </c>
      <c r="N34" s="334">
        <v>1.4220806451612904</v>
      </c>
      <c r="O34" s="334">
        <v>1.4293133333333332</v>
      </c>
      <c r="P34" s="334">
        <v>1.4312451612903225</v>
      </c>
      <c r="Q34" s="334">
        <v>1.4352833333333337</v>
      </c>
      <c r="R34" s="334">
        <v>1.4403774193548389</v>
      </c>
      <c r="S34" s="334"/>
      <c r="T34" s="334">
        <v>1.4400258064516129</v>
      </c>
      <c r="U34" s="334">
        <v>1.4302535714285713</v>
      </c>
      <c r="V34" s="334">
        <v>1.4299419354838709</v>
      </c>
      <c r="W34" s="334">
        <v>1.4397799999999998</v>
      </c>
      <c r="X34" s="334">
        <v>1.4530000000000001</v>
      </c>
      <c r="Y34" s="334"/>
      <c r="Z34" s="334"/>
      <c r="AA34" s="334"/>
      <c r="AB34" s="334"/>
      <c r="AC34" s="334"/>
      <c r="AD34" s="334"/>
      <c r="AE34" s="334"/>
    </row>
    <row r="35" spans="1:31" s="91" customFormat="1" ht="12.75">
      <c r="A35" s="339"/>
      <c r="B35" s="41"/>
      <c r="C35" s="328" t="s">
        <v>1088</v>
      </c>
      <c r="D35" s="328" t="s">
        <v>380</v>
      </c>
      <c r="E35" s="448" t="s">
        <v>1856</v>
      </c>
      <c r="F35" s="334">
        <f t="shared" ref="F35" si="15">R35</f>
        <v>1.4439</v>
      </c>
      <c r="G35" s="334">
        <v>1.4229000000000001</v>
      </c>
      <c r="H35" s="334">
        <v>1.4139999999999999</v>
      </c>
      <c r="I35" s="334">
        <v>1.425</v>
      </c>
      <c r="J35" s="334">
        <v>1.4277</v>
      </c>
      <c r="K35" s="334">
        <v>1.4137999999999999</v>
      </c>
      <c r="L35" s="334">
        <v>1.4142999999999999</v>
      </c>
      <c r="M35" s="334">
        <v>1.4152</v>
      </c>
      <c r="N35" s="334">
        <v>1.4302999999999999</v>
      </c>
      <c r="O35" s="334">
        <v>1.4365000000000001</v>
      </c>
      <c r="P35" s="334">
        <v>1.4329000000000001</v>
      </c>
      <c r="Q35" s="334">
        <v>1.4423999999999999</v>
      </c>
      <c r="R35" s="334">
        <v>1.4439</v>
      </c>
      <c r="S35" s="334"/>
      <c r="T35" s="334">
        <v>1.4373</v>
      </c>
      <c r="U35" s="334">
        <v>1.4280999999999999</v>
      </c>
      <c r="V35" s="334">
        <v>1.4362999999999999</v>
      </c>
      <c r="W35" s="334">
        <v>1.4504999999999999</v>
      </c>
      <c r="X35" s="334">
        <v>1.4553</v>
      </c>
      <c r="Y35" s="334"/>
      <c r="Z35" s="334"/>
      <c r="AA35" s="334"/>
      <c r="AB35" s="334"/>
      <c r="AC35" s="334"/>
      <c r="AD35" s="334"/>
      <c r="AE35" s="334"/>
    </row>
    <row r="36" spans="1:31" s="91" customFormat="1" ht="12.75">
      <c r="A36" s="339">
        <v>1</v>
      </c>
      <c r="B36" s="41" t="s">
        <v>396</v>
      </c>
      <c r="C36" s="327" t="s">
        <v>1105</v>
      </c>
      <c r="D36" s="327" t="s">
        <v>397</v>
      </c>
      <c r="E36" s="536" t="s">
        <v>1106</v>
      </c>
      <c r="F36" s="334"/>
      <c r="G36" s="334"/>
      <c r="H36" s="334"/>
      <c r="I36" s="334"/>
      <c r="J36" s="334"/>
      <c r="K36" s="334"/>
      <c r="L36" s="334"/>
      <c r="M36" s="334"/>
      <c r="N36" s="334"/>
      <c r="O36" s="334"/>
      <c r="P36" s="334"/>
      <c r="Q36" s="334"/>
      <c r="R36" s="334"/>
      <c r="S36" s="334"/>
      <c r="T36" s="334"/>
      <c r="U36" s="334"/>
      <c r="V36" s="334"/>
      <c r="W36" s="334"/>
      <c r="X36" s="334"/>
      <c r="Y36" s="334"/>
      <c r="Z36" s="334"/>
      <c r="AA36" s="334"/>
      <c r="AB36" s="334"/>
      <c r="AC36" s="334"/>
      <c r="AD36" s="334"/>
      <c r="AE36" s="334"/>
    </row>
    <row r="37" spans="1:31" s="91" customFormat="1" ht="12.75">
      <c r="A37" s="339"/>
      <c r="B37" s="41"/>
      <c r="C37" s="328" t="s">
        <v>1087</v>
      </c>
      <c r="D37" s="328" t="s">
        <v>379</v>
      </c>
      <c r="E37" s="448" t="s">
        <v>1855</v>
      </c>
      <c r="F37" s="334">
        <f t="shared" ref="F37" si="16">AVERAGE(G37:R37)</f>
        <v>4.0975795602918588</v>
      </c>
      <c r="G37" s="334">
        <v>4.0620419354838715</v>
      </c>
      <c r="H37" s="334">
        <v>4.0984821428571427</v>
      </c>
      <c r="I37" s="334">
        <v>4.1024451612903228</v>
      </c>
      <c r="J37" s="334">
        <v>4.1760766666666669</v>
      </c>
      <c r="K37" s="334">
        <v>4.1248258064516126</v>
      </c>
      <c r="L37" s="334">
        <v>4.0541166666666664</v>
      </c>
      <c r="M37" s="334">
        <v>4.0828322580645162</v>
      </c>
      <c r="N37" s="334">
        <v>4.1326451612903226</v>
      </c>
      <c r="O37" s="334">
        <v>4.1229399999999998</v>
      </c>
      <c r="P37" s="334">
        <v>4.0840548387096769</v>
      </c>
      <c r="Q37" s="334">
        <v>4.0783166666666668</v>
      </c>
      <c r="R37" s="334">
        <v>4.0521774193548383</v>
      </c>
      <c r="S37" s="334"/>
      <c r="T37" s="334">
        <v>4.0749258064516125</v>
      </c>
      <c r="U37" s="334">
        <v>4.0774499999999998</v>
      </c>
      <c r="V37" s="334">
        <v>4.0632096774193549</v>
      </c>
      <c r="W37" s="334">
        <v>3.9616199999999995</v>
      </c>
      <c r="X37" s="334">
        <v>3.8949225806451615</v>
      </c>
      <c r="Y37" s="334"/>
      <c r="Z37" s="334"/>
      <c r="AA37" s="334"/>
      <c r="AB37" s="334"/>
      <c r="AC37" s="334"/>
      <c r="AD37" s="334"/>
      <c r="AE37" s="334"/>
    </row>
    <row r="38" spans="1:31" s="91" customFormat="1" ht="12.75">
      <c r="A38" s="339"/>
      <c r="B38" s="41"/>
      <c r="C38" s="328" t="s">
        <v>1088</v>
      </c>
      <c r="D38" s="328" t="s">
        <v>380</v>
      </c>
      <c r="E38" s="448" t="s">
        <v>1856</v>
      </c>
      <c r="F38" s="334">
        <f t="shared" ref="F38" si="17">R38</f>
        <v>4.0746000000000002</v>
      </c>
      <c r="G38" s="334">
        <v>4.0701999999999998</v>
      </c>
      <c r="H38" s="334">
        <v>4.0796000000000001</v>
      </c>
      <c r="I38" s="334">
        <v>4.1555</v>
      </c>
      <c r="J38" s="334">
        <v>4.1634000000000002</v>
      </c>
      <c r="K38" s="334">
        <v>4.0571999999999999</v>
      </c>
      <c r="L38" s="334">
        <v>4.048</v>
      </c>
      <c r="M38" s="334">
        <v>4.0998999999999999</v>
      </c>
      <c r="N38" s="334">
        <v>4.1307</v>
      </c>
      <c r="O38" s="334">
        <v>4.1081000000000003</v>
      </c>
      <c r="P38" s="334">
        <v>4.0572999999999997</v>
      </c>
      <c r="Q38" s="334">
        <v>4.0720000000000001</v>
      </c>
      <c r="R38" s="334">
        <v>4.0746000000000002</v>
      </c>
      <c r="S38" s="334"/>
      <c r="T38" s="334">
        <v>4.0795000000000003</v>
      </c>
      <c r="U38" s="334">
        <v>4.0682999999999998</v>
      </c>
      <c r="V38" s="334">
        <v>4.0350999999999999</v>
      </c>
      <c r="W38" s="334">
        <v>3.9039999999999999</v>
      </c>
      <c r="X38" s="334">
        <v>3.8734999999999999</v>
      </c>
      <c r="Y38" s="334"/>
      <c r="Z38" s="334"/>
      <c r="AA38" s="334"/>
      <c r="AB38" s="334"/>
      <c r="AC38" s="334"/>
      <c r="AD38" s="334"/>
      <c r="AE38" s="334"/>
    </row>
    <row r="39" spans="1:31" s="91" customFormat="1" ht="12.75">
      <c r="A39" s="339">
        <v>1</v>
      </c>
      <c r="B39" s="41" t="s">
        <v>398</v>
      </c>
      <c r="C39" s="327" t="s">
        <v>1107</v>
      </c>
      <c r="D39" s="327" t="s">
        <v>399</v>
      </c>
      <c r="E39" s="536" t="s">
        <v>1108</v>
      </c>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row>
    <row r="40" spans="1:31" s="91" customFormat="1" ht="12.75">
      <c r="A40" s="339"/>
      <c r="B40" s="41"/>
      <c r="C40" s="328" t="s">
        <v>1087</v>
      </c>
      <c r="D40" s="328" t="s">
        <v>379</v>
      </c>
      <c r="E40" s="448" t="s">
        <v>1855</v>
      </c>
      <c r="F40" s="334">
        <f t="shared" ref="F40" si="18">AVERAGE(G40:R40)</f>
        <v>2.531860652841782</v>
      </c>
      <c r="G40" s="334">
        <v>2.4303516129032259</v>
      </c>
      <c r="H40" s="334">
        <v>2.5044142857142861</v>
      </c>
      <c r="I40" s="334">
        <v>2.5813741935483874</v>
      </c>
      <c r="J40" s="334">
        <v>2.6196166666666665</v>
      </c>
      <c r="K40" s="334">
        <v>2.6207322580645167</v>
      </c>
      <c r="L40" s="334">
        <v>2.6099866666666665</v>
      </c>
      <c r="M40" s="334">
        <v>2.584722580645161</v>
      </c>
      <c r="N40" s="334">
        <v>2.5074838709677421</v>
      </c>
      <c r="O40" s="334">
        <v>2.45608</v>
      </c>
      <c r="P40" s="334">
        <v>2.4631806451612901</v>
      </c>
      <c r="Q40" s="334">
        <v>2.4991366666666663</v>
      </c>
      <c r="R40" s="334">
        <v>2.5052483870967741</v>
      </c>
      <c r="S40" s="334"/>
      <c r="T40" s="334">
        <v>2.5019548387096773</v>
      </c>
      <c r="U40" s="334">
        <v>2.5614535714285713</v>
      </c>
      <c r="V40" s="334">
        <v>2.5991161290322577</v>
      </c>
      <c r="W40" s="334">
        <v>2.5931100000000002</v>
      </c>
      <c r="X40" s="334">
        <v>2.6456935483870971</v>
      </c>
      <c r="Y40" s="334"/>
      <c r="Z40" s="334"/>
      <c r="AA40" s="334"/>
      <c r="AB40" s="334"/>
      <c r="AC40" s="334"/>
      <c r="AD40" s="334"/>
      <c r="AE40" s="334"/>
    </row>
    <row r="41" spans="1:31" s="91" customFormat="1" ht="12.75">
      <c r="A41" s="339"/>
      <c r="B41" s="41"/>
      <c r="C41" s="328" t="s">
        <v>1088</v>
      </c>
      <c r="D41" s="328" t="s">
        <v>380</v>
      </c>
      <c r="E41" s="448" t="s">
        <v>1856</v>
      </c>
      <c r="F41" s="334">
        <f t="shared" ref="F41" si="19">R41</f>
        <v>2.5442</v>
      </c>
      <c r="G41" s="334">
        <v>2.3792</v>
      </c>
      <c r="H41" s="334">
        <v>2.5171999999999999</v>
      </c>
      <c r="I41" s="334">
        <v>2.5781000000000001</v>
      </c>
      <c r="J41" s="334">
        <v>2.6232000000000002</v>
      </c>
      <c r="K41" s="334">
        <v>2.6135999999999999</v>
      </c>
      <c r="L41" s="334">
        <v>2.5897000000000001</v>
      </c>
      <c r="M41" s="334">
        <v>2.5541</v>
      </c>
      <c r="N41" s="334">
        <v>2.4548999999999999</v>
      </c>
      <c r="O41" s="334">
        <v>2.4481000000000002</v>
      </c>
      <c r="P41" s="334">
        <v>2.4533999999999998</v>
      </c>
      <c r="Q41" s="334">
        <v>2.5175000000000001</v>
      </c>
      <c r="R41" s="334">
        <v>2.5442</v>
      </c>
      <c r="S41" s="334"/>
      <c r="T41" s="334">
        <v>2.5127000000000002</v>
      </c>
      <c r="U41" s="334">
        <v>2.5811999999999999</v>
      </c>
      <c r="V41" s="334">
        <v>2.5634000000000001</v>
      </c>
      <c r="W41" s="334">
        <v>2.6240000000000001</v>
      </c>
      <c r="X41" s="334">
        <v>2.6522999999999999</v>
      </c>
      <c r="Y41" s="334"/>
      <c r="Z41" s="334"/>
      <c r="AA41" s="334"/>
      <c r="AB41" s="334"/>
      <c r="AC41" s="334"/>
      <c r="AD41" s="334"/>
      <c r="AE41" s="334"/>
    </row>
    <row r="42" spans="1:31" s="91" customFormat="1" ht="12.75">
      <c r="A42" s="339">
        <v>1</v>
      </c>
      <c r="B42" s="41" t="s">
        <v>410</v>
      </c>
      <c r="C42" s="327" t="s">
        <v>1109</v>
      </c>
      <c r="D42" s="327" t="s">
        <v>400</v>
      </c>
      <c r="E42" s="536" t="s">
        <v>1110</v>
      </c>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row>
    <row r="43" spans="1:31" s="91" customFormat="1" ht="12.75">
      <c r="A43" s="339"/>
      <c r="B43" s="41"/>
      <c r="C43" s="328" t="s">
        <v>1087</v>
      </c>
      <c r="D43" s="328" t="s">
        <v>379</v>
      </c>
      <c r="E43" s="448" t="s">
        <v>1855</v>
      </c>
      <c r="F43" s="334">
        <f t="shared" ref="F43" si="20">AVERAGE(G43:R43)</f>
        <v>40.493433257808498</v>
      </c>
      <c r="G43" s="334">
        <v>40.60871612903226</v>
      </c>
      <c r="H43" s="334">
        <v>40.227892857142862</v>
      </c>
      <c r="I43" s="334">
        <v>40.09818709677419</v>
      </c>
      <c r="J43" s="334">
        <v>40.365159999999996</v>
      </c>
      <c r="K43" s="334">
        <v>40.358999999999995</v>
      </c>
      <c r="L43" s="334">
        <v>40.19618333333333</v>
      </c>
      <c r="M43" s="334">
        <v>40.141893548387095</v>
      </c>
      <c r="N43" s="334">
        <v>40.330225806451615</v>
      </c>
      <c r="O43" s="334">
        <v>40.66075</v>
      </c>
      <c r="P43" s="334">
        <v>40.781451612903226</v>
      </c>
      <c r="Q43" s="334">
        <v>41.06669999999999</v>
      </c>
      <c r="R43" s="334">
        <v>41.08503870967742</v>
      </c>
      <c r="S43" s="334"/>
      <c r="T43" s="334">
        <v>41.083090322580638</v>
      </c>
      <c r="U43" s="334">
        <v>41.043603571428569</v>
      </c>
      <c r="V43" s="334">
        <v>41.044090322580644</v>
      </c>
      <c r="W43" s="334">
        <v>41.058743333333332</v>
      </c>
      <c r="X43" s="334">
        <v>41.087967741935479</v>
      </c>
      <c r="Y43" s="334"/>
      <c r="Z43" s="334"/>
      <c r="AA43" s="334"/>
      <c r="AB43" s="334"/>
      <c r="AC43" s="334"/>
      <c r="AD43" s="334"/>
      <c r="AE43" s="334"/>
    </row>
    <row r="44" spans="1:31" s="91" customFormat="1" ht="12.75">
      <c r="A44" s="339"/>
      <c r="B44" s="41"/>
      <c r="C44" s="328" t="s">
        <v>1088</v>
      </c>
      <c r="D44" s="328" t="s">
        <v>380</v>
      </c>
      <c r="E44" s="448" t="s">
        <v>1856</v>
      </c>
      <c r="F44" s="334">
        <f t="shared" ref="F44" si="21">R44</f>
        <v>41.088200000000001</v>
      </c>
      <c r="G44" s="334">
        <v>40.226999999999997</v>
      </c>
      <c r="H44" s="334">
        <v>39.959699999999998</v>
      </c>
      <c r="I44" s="334">
        <v>40.254399999999997</v>
      </c>
      <c r="J44" s="334">
        <v>40.475099999999998</v>
      </c>
      <c r="K44" s="334">
        <v>40.138100000000001</v>
      </c>
      <c r="L44" s="334">
        <v>40.105899999999998</v>
      </c>
      <c r="M44" s="334">
        <v>40.041499999999999</v>
      </c>
      <c r="N44" s="334">
        <v>40.6023</v>
      </c>
      <c r="O44" s="334">
        <v>40.751399999999997</v>
      </c>
      <c r="P44" s="334">
        <v>40.893900000000002</v>
      </c>
      <c r="Q44" s="334">
        <v>41.088200000000001</v>
      </c>
      <c r="R44" s="334">
        <v>41.088200000000001</v>
      </c>
      <c r="S44" s="334"/>
      <c r="T44" s="334">
        <v>41.070799999999998</v>
      </c>
      <c r="U44" s="334">
        <v>41</v>
      </c>
      <c r="V44" s="334">
        <v>41.088000000000001</v>
      </c>
      <c r="W44" s="334">
        <v>41.088200000000001</v>
      </c>
      <c r="X44" s="334">
        <v>41.088200000000001</v>
      </c>
      <c r="Y44" s="334"/>
      <c r="Z44" s="334"/>
      <c r="AA44" s="334"/>
      <c r="AB44" s="334"/>
      <c r="AC44" s="334"/>
      <c r="AD44" s="334"/>
      <c r="AE44" s="334"/>
    </row>
    <row r="45" spans="1:31" s="91" customFormat="1" ht="12.75">
      <c r="A45" s="339">
        <v>1</v>
      </c>
      <c r="B45" s="41" t="s">
        <v>401</v>
      </c>
      <c r="C45" s="327" t="s">
        <v>1111</v>
      </c>
      <c r="D45" s="327" t="s">
        <v>402</v>
      </c>
      <c r="E45" s="536" t="s">
        <v>1112</v>
      </c>
      <c r="F45" s="334"/>
      <c r="G45" s="334"/>
      <c r="H45" s="334"/>
      <c r="I45" s="334"/>
      <c r="J45" s="334"/>
      <c r="K45" s="334"/>
      <c r="L45" s="334"/>
      <c r="M45" s="334"/>
      <c r="N45" s="334"/>
      <c r="O45" s="334"/>
      <c r="P45" s="334"/>
      <c r="Q45" s="334"/>
      <c r="R45" s="334"/>
      <c r="S45" s="334"/>
      <c r="T45" s="334"/>
      <c r="U45" s="334"/>
      <c r="V45" s="334"/>
      <c r="W45" s="334"/>
      <c r="X45" s="334"/>
      <c r="Y45" s="334"/>
      <c r="Z45" s="334"/>
      <c r="AA45" s="334"/>
      <c r="AB45" s="334"/>
      <c r="AC45" s="334"/>
      <c r="AD45" s="334"/>
      <c r="AE45" s="334"/>
    </row>
    <row r="46" spans="1:31" s="91" customFormat="1" ht="12.75">
      <c r="A46" s="339"/>
      <c r="B46" s="41"/>
      <c r="C46" s="328" t="s">
        <v>1087</v>
      </c>
      <c r="D46" s="328" t="s">
        <v>379</v>
      </c>
      <c r="E46" s="448" t="s">
        <v>1855</v>
      </c>
      <c r="F46" s="334">
        <f t="shared" ref="F46" si="22">AVERAGE(G46:R46)</f>
        <v>7.5316407725294416</v>
      </c>
      <c r="G46" s="334">
        <v>7.8257387096774194</v>
      </c>
      <c r="H46" s="334">
        <v>7.754053571428571</v>
      </c>
      <c r="I46" s="334">
        <v>7.7246000000000006</v>
      </c>
      <c r="J46" s="334">
        <v>7.758350000000001</v>
      </c>
      <c r="K46" s="334">
        <v>7.6588612903225819</v>
      </c>
      <c r="L46" s="334">
        <v>7.5372799999999991</v>
      </c>
      <c r="M46" s="334">
        <v>7.3282419354838702</v>
      </c>
      <c r="N46" s="334">
        <v>7.2778322580645156</v>
      </c>
      <c r="O46" s="334">
        <v>7.3359200000000007</v>
      </c>
      <c r="P46" s="334">
        <v>7.3578870967741938</v>
      </c>
      <c r="Q46" s="334">
        <v>7.4095566666666679</v>
      </c>
      <c r="R46" s="334">
        <v>7.411367741935484</v>
      </c>
      <c r="S46" s="334"/>
      <c r="T46" s="334">
        <v>7.4032935483870963</v>
      </c>
      <c r="U46" s="334">
        <v>7.392582142857143</v>
      </c>
      <c r="V46" s="334">
        <v>7.3925419354838713</v>
      </c>
      <c r="W46" s="334">
        <v>7.394756666666666</v>
      </c>
      <c r="X46" s="334">
        <v>7.3995838709677413</v>
      </c>
      <c r="Y46" s="334"/>
      <c r="Z46" s="334"/>
      <c r="AA46" s="334"/>
      <c r="AB46" s="334"/>
      <c r="AC46" s="334"/>
      <c r="AD46" s="334"/>
      <c r="AE46" s="334"/>
    </row>
    <row r="47" spans="1:31" s="91" customFormat="1" ht="12.75">
      <c r="A47" s="339"/>
      <c r="B47" s="41"/>
      <c r="C47" s="328" t="s">
        <v>1088</v>
      </c>
      <c r="D47" s="328" t="s">
        <v>380</v>
      </c>
      <c r="E47" s="448" t="s">
        <v>1856</v>
      </c>
      <c r="F47" s="334">
        <f t="shared" ref="F47" si="23">R47</f>
        <v>7.4077999999999999</v>
      </c>
      <c r="G47" s="334">
        <v>7.7633999999999999</v>
      </c>
      <c r="H47" s="334">
        <v>7.6993</v>
      </c>
      <c r="I47" s="334">
        <v>7.7531999999999996</v>
      </c>
      <c r="J47" s="334">
        <v>7.7347000000000001</v>
      </c>
      <c r="K47" s="334">
        <v>7.5964999999999998</v>
      </c>
      <c r="L47" s="334">
        <v>7.4452999999999996</v>
      </c>
      <c r="M47" s="334">
        <v>7.2262000000000004</v>
      </c>
      <c r="N47" s="334">
        <v>7.3250000000000002</v>
      </c>
      <c r="O47" s="334">
        <v>7.3536999999999999</v>
      </c>
      <c r="P47" s="334">
        <v>7.3776999999999999</v>
      </c>
      <c r="Q47" s="334">
        <v>7.4127999999999998</v>
      </c>
      <c r="R47" s="334">
        <v>7.4077999999999999</v>
      </c>
      <c r="S47" s="334"/>
      <c r="T47" s="334">
        <v>7.3975</v>
      </c>
      <c r="U47" s="334">
        <v>7.3846999999999996</v>
      </c>
      <c r="V47" s="334">
        <v>7.4002999999999997</v>
      </c>
      <c r="W47" s="334">
        <v>7.3994999999999997</v>
      </c>
      <c r="X47" s="334">
        <v>7.3994999999999997</v>
      </c>
      <c r="Y47" s="334"/>
      <c r="Z47" s="334"/>
      <c r="AA47" s="334"/>
      <c r="AB47" s="334"/>
      <c r="AC47" s="334"/>
      <c r="AD47" s="334"/>
      <c r="AE47" s="334"/>
    </row>
    <row r="48" spans="1:31" s="91" customFormat="1" ht="12.75">
      <c r="A48" s="339">
        <v>1</v>
      </c>
      <c r="B48" s="329" t="s">
        <v>412</v>
      </c>
      <c r="C48" s="327" t="s">
        <v>1113</v>
      </c>
      <c r="D48" s="327" t="s">
        <v>403</v>
      </c>
      <c r="E48" s="536" t="s">
        <v>1114</v>
      </c>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row>
    <row r="49" spans="1:31" s="91" customFormat="1" ht="12.75">
      <c r="A49" s="339"/>
      <c r="B49" s="41"/>
      <c r="C49" s="328" t="s">
        <v>1087</v>
      </c>
      <c r="D49" s="328" t="s">
        <v>379</v>
      </c>
      <c r="E49" s="448" t="s">
        <v>1855</v>
      </c>
      <c r="F49" s="334">
        <f t="shared" ref="F49" si="24">AVERAGE(G49:R49)</f>
        <v>33.820633265489001</v>
      </c>
      <c r="G49" s="334">
        <v>34.680925806451611</v>
      </c>
      <c r="H49" s="334">
        <v>34.586757142857138</v>
      </c>
      <c r="I49" s="334">
        <v>34.812019354838711</v>
      </c>
      <c r="J49" s="334">
        <v>34.380960000000002</v>
      </c>
      <c r="K49" s="334">
        <v>34.15854516129032</v>
      </c>
      <c r="L49" s="334">
        <v>34.061166666666665</v>
      </c>
      <c r="M49" s="334">
        <v>34.315396774193545</v>
      </c>
      <c r="N49" s="334">
        <v>33.705858064516136</v>
      </c>
      <c r="O49" s="334">
        <v>32.784709999999997</v>
      </c>
      <c r="P49" s="334">
        <v>32.609819354838706</v>
      </c>
      <c r="Q49" s="334">
        <v>32.98276666666667</v>
      </c>
      <c r="R49" s="334">
        <v>32.768674193548392</v>
      </c>
      <c r="S49" s="334"/>
      <c r="T49" s="334">
        <v>32.39753870967742</v>
      </c>
      <c r="U49" s="334">
        <v>32.352828571428574</v>
      </c>
      <c r="V49" s="334">
        <v>32.79766129032258</v>
      </c>
      <c r="W49" s="334">
        <v>32.953726666666668</v>
      </c>
      <c r="X49" s="334">
        <v>33.288499999999992</v>
      </c>
      <c r="Y49" s="334"/>
      <c r="Z49" s="334"/>
      <c r="AA49" s="334"/>
      <c r="AB49" s="334"/>
      <c r="AC49" s="334"/>
      <c r="AD49" s="334"/>
      <c r="AE49" s="334"/>
    </row>
    <row r="50" spans="1:31" s="91" customFormat="1" ht="13.5" customHeight="1">
      <c r="A50" s="339"/>
      <c r="B50" s="41"/>
      <c r="C50" s="328" t="s">
        <v>1088</v>
      </c>
      <c r="D50" s="328" t="s">
        <v>380</v>
      </c>
      <c r="E50" s="448" t="s">
        <v>1856</v>
      </c>
      <c r="F50" s="334">
        <f t="shared" ref="F50" si="25">R50</f>
        <v>32.495899999999999</v>
      </c>
      <c r="G50" s="334">
        <v>34.643599999999999</v>
      </c>
      <c r="H50" s="334">
        <v>34.6203</v>
      </c>
      <c r="I50" s="334">
        <v>34.971600000000002</v>
      </c>
      <c r="J50" s="334">
        <v>34.275300000000001</v>
      </c>
      <c r="K50" s="334">
        <v>34.1721</v>
      </c>
      <c r="L50" s="334">
        <v>34.071300000000001</v>
      </c>
      <c r="M50" s="334">
        <v>34.218299999999999</v>
      </c>
      <c r="N50" s="334">
        <v>33.288600000000002</v>
      </c>
      <c r="O50" s="334">
        <v>32.853099999999998</v>
      </c>
      <c r="P50" s="334">
        <v>32.957000000000001</v>
      </c>
      <c r="Q50" s="334">
        <v>33.2318</v>
      </c>
      <c r="R50" s="334">
        <v>32.495899999999999</v>
      </c>
      <c r="S50" s="334"/>
      <c r="T50" s="334">
        <v>32.433799999999998</v>
      </c>
      <c r="U50" s="334">
        <v>32.553400000000003</v>
      </c>
      <c r="V50" s="334">
        <v>32.811700000000002</v>
      </c>
      <c r="W50" s="334">
        <v>33.096400000000003</v>
      </c>
      <c r="X50" s="334">
        <v>33.586599999999997</v>
      </c>
      <c r="Y50" s="334"/>
      <c r="Z50" s="334"/>
      <c r="AA50" s="334"/>
      <c r="AB50" s="334"/>
      <c r="AC50" s="334"/>
      <c r="AD50" s="334"/>
      <c r="AE50" s="334"/>
    </row>
    <row r="51" spans="1:31" s="91" customFormat="1" ht="12.75" customHeight="1">
      <c r="A51" s="339">
        <v>1</v>
      </c>
      <c r="B51" s="41" t="s">
        <v>404</v>
      </c>
      <c r="C51" s="327" t="s">
        <v>405</v>
      </c>
      <c r="D51" s="327" t="s">
        <v>405</v>
      </c>
      <c r="E51" s="536" t="s">
        <v>1115</v>
      </c>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row>
    <row r="52" spans="1:31" s="91" customFormat="1" ht="12.75">
      <c r="A52" s="339"/>
      <c r="B52" s="41"/>
      <c r="C52" s="328" t="s">
        <v>1087</v>
      </c>
      <c r="D52" s="328" t="s">
        <v>379</v>
      </c>
      <c r="E52" s="448" t="s">
        <v>1855</v>
      </c>
      <c r="F52" s="334">
        <f t="shared" ref="F52" si="26">AVERAGE(G52:R52)</f>
        <v>81.363509404121857</v>
      </c>
      <c r="G52" s="334">
        <v>83.97286774193546</v>
      </c>
      <c r="H52" s="334">
        <v>84.587474999999969</v>
      </c>
      <c r="I52" s="334">
        <v>84.162558064516176</v>
      </c>
      <c r="J52" s="334">
        <v>84.286353333333352</v>
      </c>
      <c r="K52" s="334">
        <v>81.272916129032225</v>
      </c>
      <c r="L52" s="334">
        <v>79.940766666666676</v>
      </c>
      <c r="M52" s="334">
        <v>79.61109677419357</v>
      </c>
      <c r="N52" s="334">
        <v>79.185112903225786</v>
      </c>
      <c r="O52" s="334">
        <v>80.784209999999973</v>
      </c>
      <c r="P52" s="334">
        <v>79.641832258064511</v>
      </c>
      <c r="Q52" s="334">
        <v>79.402543333333341</v>
      </c>
      <c r="R52" s="334">
        <v>79.514380645161296</v>
      </c>
      <c r="S52" s="334"/>
      <c r="T52" s="334">
        <v>79.780329032258052</v>
      </c>
      <c r="U52" s="334">
        <v>79.200535714285735</v>
      </c>
      <c r="V52" s="334">
        <v>78.946993548387113</v>
      </c>
      <c r="W52" s="334">
        <v>78.455253333333332</v>
      </c>
      <c r="X52" s="334">
        <v>78.128693548387091</v>
      </c>
      <c r="Y52" s="334"/>
      <c r="Z52" s="334"/>
      <c r="AA52" s="334"/>
      <c r="AB52" s="334"/>
      <c r="AC52" s="334"/>
      <c r="AD52" s="334"/>
      <c r="AE52" s="334"/>
    </row>
    <row r="53" spans="1:31" s="91" customFormat="1" ht="12.75" customHeight="1">
      <c r="A53" s="339"/>
      <c r="B53" s="41"/>
      <c r="C53" s="328" t="s">
        <v>1088</v>
      </c>
      <c r="D53" s="328" t="s">
        <v>380</v>
      </c>
      <c r="E53" s="448" t="s">
        <v>1856</v>
      </c>
      <c r="F53" s="334">
        <f t="shared" ref="F53" si="27">R53</f>
        <v>80.044600000000003</v>
      </c>
      <c r="G53" s="334">
        <v>84.690799999999996</v>
      </c>
      <c r="H53" s="334">
        <v>83.970500000000001</v>
      </c>
      <c r="I53" s="334">
        <v>84.353300000000004</v>
      </c>
      <c r="J53" s="334">
        <v>83.435100000000006</v>
      </c>
      <c r="K53" s="334">
        <v>79.482600000000005</v>
      </c>
      <c r="L53" s="334">
        <v>79.422899999999998</v>
      </c>
      <c r="M53" s="334">
        <v>79.473699999999994</v>
      </c>
      <c r="N53" s="334">
        <v>80.657899999999998</v>
      </c>
      <c r="O53" s="334">
        <v>80.437899999999999</v>
      </c>
      <c r="P53" s="334">
        <v>79.286299999999997</v>
      </c>
      <c r="Q53" s="334">
        <v>79.437600000000003</v>
      </c>
      <c r="R53" s="334">
        <v>80.044600000000003</v>
      </c>
      <c r="S53" s="334"/>
      <c r="T53" s="334">
        <v>79.849599999999995</v>
      </c>
      <c r="U53" s="334">
        <v>79.382499999999993</v>
      </c>
      <c r="V53" s="334">
        <v>78.441100000000006</v>
      </c>
      <c r="W53" s="334">
        <v>77.991</v>
      </c>
      <c r="X53" s="334">
        <v>77.767499999999998</v>
      </c>
      <c r="Y53" s="334"/>
      <c r="Z53" s="334"/>
      <c r="AA53" s="334"/>
      <c r="AB53" s="334"/>
      <c r="AC53" s="334"/>
      <c r="AD53" s="334"/>
      <c r="AE53" s="334"/>
    </row>
    <row r="54" spans="1:31" s="91" customFormat="1" ht="12.75">
      <c r="A54" s="339">
        <v>1</v>
      </c>
      <c r="B54" s="41" t="s">
        <v>406</v>
      </c>
      <c r="C54" s="327" t="s">
        <v>1116</v>
      </c>
      <c r="D54" s="327" t="s">
        <v>407</v>
      </c>
      <c r="E54" s="536" t="s">
        <v>1117</v>
      </c>
      <c r="F54" s="334"/>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row>
    <row r="55" spans="1:31" s="91" customFormat="1" ht="12.75">
      <c r="A55" s="339"/>
      <c r="B55" s="41"/>
      <c r="C55" s="328" t="s">
        <v>1087</v>
      </c>
      <c r="D55" s="328" t="s">
        <v>379</v>
      </c>
      <c r="E55" s="448" t="s">
        <v>1855</v>
      </c>
      <c r="F55" s="334">
        <f>AVERAGE(G55:R55)</f>
        <v>10.42625077060932</v>
      </c>
      <c r="G55" s="334">
        <v>10.72283548387097</v>
      </c>
      <c r="H55" s="334">
        <v>10.82145</v>
      </c>
      <c r="I55" s="334">
        <v>10.772312903225805</v>
      </c>
      <c r="J55" s="334">
        <v>10.902803333333335</v>
      </c>
      <c r="K55" s="334">
        <v>10.787906451612903</v>
      </c>
      <c r="L55" s="334">
        <v>10.623506666666666</v>
      </c>
      <c r="M55" s="334">
        <v>10.175829032258063</v>
      </c>
      <c r="N55" s="334">
        <v>9.9850258064516115</v>
      </c>
      <c r="O55" s="334">
        <v>10.098460000000001</v>
      </c>
      <c r="P55" s="334">
        <v>10.033232258064517</v>
      </c>
      <c r="Q55" s="334">
        <v>10.075066666666666</v>
      </c>
      <c r="R55" s="334">
        <v>10.116580645161291</v>
      </c>
      <c r="S55" s="334"/>
      <c r="T55" s="334">
        <v>10.269248387096773</v>
      </c>
      <c r="U55" s="334">
        <v>10.341078571428572</v>
      </c>
      <c r="V55" s="334">
        <v>10.398174193548389</v>
      </c>
      <c r="W55" s="334">
        <v>10.395096666666667</v>
      </c>
      <c r="X55" s="334">
        <v>10.235883870967744</v>
      </c>
      <c r="Y55" s="334"/>
      <c r="Z55" s="334"/>
      <c r="AA55" s="334"/>
      <c r="AB55" s="334"/>
      <c r="AC55" s="334"/>
      <c r="AD55" s="334"/>
      <c r="AE55" s="334"/>
    </row>
    <row r="56" spans="1:31" s="91" customFormat="1" ht="13.5" thickBot="1">
      <c r="A56" s="340"/>
      <c r="B56" s="330"/>
      <c r="C56" s="331" t="s">
        <v>1088</v>
      </c>
      <c r="D56" s="331" t="s">
        <v>380</v>
      </c>
      <c r="E56" s="537" t="s">
        <v>1856</v>
      </c>
      <c r="F56" s="338">
        <f>R56</f>
        <v>10.168900000000001</v>
      </c>
      <c r="G56" s="338">
        <v>10.8239</v>
      </c>
      <c r="H56" s="338">
        <v>10.6784</v>
      </c>
      <c r="I56" s="338">
        <v>10.9076</v>
      </c>
      <c r="J56" s="338">
        <v>10.8489</v>
      </c>
      <c r="K56" s="338">
        <v>10.680999999999999</v>
      </c>
      <c r="L56" s="338">
        <v>10.303000000000001</v>
      </c>
      <c r="M56" s="338">
        <v>9.9693000000000005</v>
      </c>
      <c r="N56" s="338">
        <v>10.098800000000001</v>
      </c>
      <c r="O56" s="338">
        <v>10.062900000000001</v>
      </c>
      <c r="P56" s="338">
        <v>10.008599999999999</v>
      </c>
      <c r="Q56" s="338">
        <v>10.0558</v>
      </c>
      <c r="R56" s="338">
        <v>10.168900000000001</v>
      </c>
      <c r="S56" s="338"/>
      <c r="T56" s="338">
        <v>10.3231</v>
      </c>
      <c r="U56" s="338">
        <v>10.3727</v>
      </c>
      <c r="V56" s="338">
        <v>10.3985</v>
      </c>
      <c r="W56" s="338">
        <v>10.370699999999999</v>
      </c>
      <c r="X56" s="338">
        <v>10.1172</v>
      </c>
      <c r="Y56" s="338"/>
      <c r="Z56" s="338"/>
      <c r="AA56" s="338"/>
      <c r="AB56" s="338"/>
      <c r="AC56" s="338"/>
      <c r="AD56" s="338"/>
      <c r="AE56" s="338"/>
    </row>
    <row r="57" spans="1:31" s="91" customFormat="1" ht="5.0999999999999996" customHeight="1">
      <c r="A57" s="332"/>
      <c r="B57" s="332"/>
      <c r="C57" s="95"/>
      <c r="D57" s="95"/>
      <c r="E57" s="95"/>
      <c r="F57" s="95"/>
      <c r="G57" s="95"/>
      <c r="H57" s="95"/>
      <c r="I57" s="95"/>
      <c r="J57" s="95"/>
      <c r="K57" s="95"/>
      <c r="L57" s="95"/>
      <c r="M57" s="95"/>
      <c r="N57" s="95"/>
      <c r="O57" s="95"/>
      <c r="P57" s="95"/>
      <c r="Q57" s="95"/>
      <c r="S57" s="95"/>
      <c r="T57" s="95"/>
      <c r="U57" s="95"/>
      <c r="V57" s="95"/>
      <c r="W57" s="95"/>
      <c r="X57" s="95"/>
      <c r="Y57" s="95"/>
      <c r="Z57" s="95"/>
      <c r="AA57" s="95"/>
      <c r="AB57" s="95"/>
      <c r="AC57" s="95"/>
      <c r="AD57" s="95"/>
    </row>
    <row r="58" spans="1:31" s="22" customFormat="1" ht="12.75">
      <c r="C58" s="22" t="s">
        <v>2782</v>
      </c>
      <c r="D58" s="22" t="s">
        <v>2783</v>
      </c>
      <c r="E58" s="22" t="s">
        <v>2784</v>
      </c>
    </row>
  </sheetData>
  <mergeCells count="9">
    <mergeCell ref="A6:A7"/>
    <mergeCell ref="B6:B7"/>
    <mergeCell ref="D6:D7"/>
    <mergeCell ref="S6:S7"/>
    <mergeCell ref="T6:AE6"/>
    <mergeCell ref="F6:F7"/>
    <mergeCell ref="G6:R6"/>
    <mergeCell ref="C6:C7"/>
    <mergeCell ref="E6:E7"/>
  </mergeCells>
  <hyperlinks>
    <hyperlink ref="D1" location="Содержание!A1" display="вернуться на заглавную стр. (содержание)"/>
    <hyperlink ref="C1" location="Содержание!A1" display="вернуться на заглавную стр. (содержание)"/>
    <hyperlink ref="E1" location="Содержание!A1" display="вернуться на заглавную стр. (содержание)"/>
  </hyperlinks>
  <pageMargins left="0.7" right="0.7" top="0.75" bottom="0.75" header="0.3" footer="0.3"/>
  <pageSetup paperSize="9" orientation="portrait"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zoomScale="80" zoomScaleNormal="80" workbookViewId="0">
      <pane xSplit="1" ySplit="8" topLeftCell="B9" activePane="bottomRight" state="frozen"/>
      <selection activeCell="B38" sqref="B38"/>
      <selection pane="topRight" activeCell="B38" sqref="B38"/>
      <selection pane="bottomLeft" activeCell="B38" sqref="B38"/>
      <selection pane="bottomRight"/>
    </sheetView>
  </sheetViews>
  <sheetFormatPr defaultColWidth="9.140625" defaultRowHeight="15"/>
  <cols>
    <col min="1" max="8" width="23.7109375" style="235" customWidth="1"/>
    <col min="9" max="16384" width="9.140625" style="235"/>
  </cols>
  <sheetData>
    <row r="1" spans="1:8">
      <c r="A1" s="234" t="s">
        <v>595</v>
      </c>
      <c r="B1" s="49" t="s">
        <v>211</v>
      </c>
      <c r="C1" s="234" t="s">
        <v>596</v>
      </c>
    </row>
    <row r="2" spans="1:8" ht="5.0999999999999996" customHeight="1"/>
    <row r="3" spans="1:8" s="993" customFormat="1" ht="18.75" customHeight="1">
      <c r="A3" s="991" t="s">
        <v>4073</v>
      </c>
      <c r="B3" s="992" t="s">
        <v>4072</v>
      </c>
      <c r="C3" s="992" t="s">
        <v>4071</v>
      </c>
    </row>
    <row r="4" spans="1:8" s="747" customFormat="1" ht="5.0999999999999996" customHeight="1">
      <c r="A4" s="983"/>
      <c r="B4" s="982"/>
      <c r="C4" s="982"/>
    </row>
    <row r="5" spans="1:8" s="993" customFormat="1" ht="13.5" thickBot="1">
      <c r="A5" s="1192" t="s">
        <v>3098</v>
      </c>
      <c r="B5" s="1192" t="s">
        <v>1857</v>
      </c>
      <c r="C5" s="1192" t="s">
        <v>1858</v>
      </c>
      <c r="D5" s="1193"/>
      <c r="E5" s="1193"/>
      <c r="F5" s="1193"/>
      <c r="G5" s="1193"/>
      <c r="H5" s="1193"/>
    </row>
    <row r="6" spans="1:8" ht="38.25" customHeight="1" thickBot="1">
      <c r="A6" s="1579"/>
      <c r="B6" s="995" t="s">
        <v>1859</v>
      </c>
      <c r="C6" s="995" t="s">
        <v>1860</v>
      </c>
      <c r="D6" s="995" t="s">
        <v>1869</v>
      </c>
      <c r="E6" s="995" t="s">
        <v>1870</v>
      </c>
      <c r="F6" s="995" t="s">
        <v>1871</v>
      </c>
      <c r="G6" s="995" t="s">
        <v>1872</v>
      </c>
      <c r="H6" s="995" t="s">
        <v>1861</v>
      </c>
    </row>
    <row r="7" spans="1:8" ht="38.25" customHeight="1" thickBot="1">
      <c r="A7" s="1580"/>
      <c r="B7" s="995" t="s">
        <v>372</v>
      </c>
      <c r="C7" s="995" t="s">
        <v>373</v>
      </c>
      <c r="D7" s="995" t="s">
        <v>1865</v>
      </c>
      <c r="E7" s="995" t="s">
        <v>1866</v>
      </c>
      <c r="F7" s="995" t="s">
        <v>1867</v>
      </c>
      <c r="G7" s="995" t="s">
        <v>1868</v>
      </c>
      <c r="H7" s="995" t="s">
        <v>3095</v>
      </c>
    </row>
    <row r="8" spans="1:8" ht="38.25" customHeight="1" thickBot="1">
      <c r="A8" s="1581"/>
      <c r="B8" s="994" t="s">
        <v>1862</v>
      </c>
      <c r="C8" s="994" t="s">
        <v>1863</v>
      </c>
      <c r="D8" s="994" t="s">
        <v>1873</v>
      </c>
      <c r="E8" s="994" t="s">
        <v>1874</v>
      </c>
      <c r="F8" s="994" t="s">
        <v>1875</v>
      </c>
      <c r="G8" s="994" t="s">
        <v>1876</v>
      </c>
      <c r="H8" s="994" t="s">
        <v>1864</v>
      </c>
    </row>
    <row r="9" spans="1:8" ht="12.75" customHeight="1">
      <c r="A9" s="988" t="s">
        <v>4691</v>
      </c>
      <c r="B9" s="986">
        <v>110.83919605533097</v>
      </c>
      <c r="C9" s="986">
        <v>110.33528589594474</v>
      </c>
      <c r="D9" s="986">
        <v>120.79981276007786</v>
      </c>
      <c r="E9" s="986">
        <v>137.36482023225469</v>
      </c>
      <c r="F9" s="986">
        <v>102.12216193341915</v>
      </c>
      <c r="G9" s="986">
        <v>89.300965141004625</v>
      </c>
      <c r="H9" s="984">
        <v>1.4493565593723201E-2</v>
      </c>
    </row>
    <row r="10" spans="1:8" ht="12.75" customHeight="1">
      <c r="A10" s="989" t="s">
        <v>778</v>
      </c>
      <c r="B10" s="986">
        <v>110.79604281204064</v>
      </c>
      <c r="C10" s="986">
        <v>109.90512579975425</v>
      </c>
      <c r="D10" s="986">
        <v>121.6299517050942</v>
      </c>
      <c r="E10" s="986">
        <v>137.64129296410073</v>
      </c>
      <c r="F10" s="986">
        <v>101.54149443093961</v>
      </c>
      <c r="G10" s="986">
        <v>88.829200769212321</v>
      </c>
      <c r="H10" s="984">
        <v>1.4626058309179801E-2</v>
      </c>
    </row>
    <row r="11" spans="1:8" ht="12.75" customHeight="1">
      <c r="A11" s="989" t="s">
        <v>779</v>
      </c>
      <c r="B11" s="986">
        <v>110.83687031127515</v>
      </c>
      <c r="C11" s="986">
        <v>109.96092044944189</v>
      </c>
      <c r="D11" s="986">
        <v>121.51567737825644</v>
      </c>
      <c r="E11" s="986">
        <v>138.47438712193963</v>
      </c>
      <c r="F11" s="986">
        <v>101.86428596102192</v>
      </c>
      <c r="G11" s="986">
        <v>88.805907547624372</v>
      </c>
      <c r="H11" s="984">
        <v>1.46687895149134E-2</v>
      </c>
    </row>
    <row r="12" spans="1:8" ht="12.75" customHeight="1">
      <c r="A12" s="989" t="s">
        <v>780</v>
      </c>
      <c r="B12" s="986">
        <v>111.06926169017341</v>
      </c>
      <c r="C12" s="986">
        <v>110.94650420865675</v>
      </c>
      <c r="D12" s="986">
        <v>124.0430932887873</v>
      </c>
      <c r="E12" s="986">
        <v>142.60971127115832</v>
      </c>
      <c r="F12" s="986">
        <v>100.45460299877162</v>
      </c>
      <c r="G12" s="986">
        <v>88.172031935349722</v>
      </c>
      <c r="H12" s="984">
        <v>1.4569511179553603E-2</v>
      </c>
    </row>
    <row r="13" spans="1:8" ht="12.75" customHeight="1">
      <c r="A13" s="989" t="s">
        <v>781</v>
      </c>
      <c r="B13" s="986">
        <v>112.5230168616432</v>
      </c>
      <c r="C13" s="986">
        <v>113.09029600121887</v>
      </c>
      <c r="D13" s="986">
        <v>126.31981767043584</v>
      </c>
      <c r="E13" s="986">
        <v>146.29244131134581</v>
      </c>
      <c r="F13" s="986">
        <v>101.43569543650371</v>
      </c>
      <c r="G13" s="986">
        <v>89.676018245160819</v>
      </c>
      <c r="H13" s="984">
        <v>1.45738528326369E-2</v>
      </c>
    </row>
    <row r="14" spans="1:8" ht="12.75" customHeight="1">
      <c r="A14" s="989" t="s">
        <v>782</v>
      </c>
      <c r="B14" s="986">
        <v>113.84072153303914</v>
      </c>
      <c r="C14" s="986">
        <v>114.9896489800918</v>
      </c>
      <c r="D14" s="986">
        <v>127.35545913385648</v>
      </c>
      <c r="E14" s="986">
        <v>148.34688081674054</v>
      </c>
      <c r="F14" s="986">
        <v>103.00371294059605</v>
      </c>
      <c r="G14" s="986">
        <v>91.528081233801927</v>
      </c>
      <c r="H14" s="984">
        <v>1.4641984888328002E-2</v>
      </c>
    </row>
    <row r="15" spans="1:8" ht="12.75" customHeight="1">
      <c r="A15" s="989" t="s">
        <v>783</v>
      </c>
      <c r="B15" s="986">
        <v>115.28429969158847</v>
      </c>
      <c r="C15" s="986">
        <v>117.32543476525173</v>
      </c>
      <c r="D15" s="986">
        <v>128.14711144395213</v>
      </c>
      <c r="E15" s="986">
        <v>150.58185575044013</v>
      </c>
      <c r="F15" s="986">
        <v>105.0878689828815</v>
      </c>
      <c r="G15" s="986">
        <v>94.20822311319651</v>
      </c>
      <c r="H15" s="984">
        <v>1.4657436047190102E-2</v>
      </c>
    </row>
    <row r="16" spans="1:8" ht="12.75" customHeight="1">
      <c r="A16" s="989" t="s">
        <v>784</v>
      </c>
      <c r="B16" s="986">
        <v>117.9989916779661</v>
      </c>
      <c r="C16" s="986">
        <v>121.02706277318613</v>
      </c>
      <c r="D16" s="986">
        <v>131.75671296450676</v>
      </c>
      <c r="E16" s="986">
        <v>155.61885053890188</v>
      </c>
      <c r="F16" s="986">
        <v>107.38062497634915</v>
      </c>
      <c r="G16" s="986">
        <v>97.511276392684024</v>
      </c>
      <c r="H16" s="984">
        <v>1.4600400198349699E-2</v>
      </c>
    </row>
    <row r="17" spans="1:8" ht="12.75" customHeight="1">
      <c r="A17" s="989" t="s">
        <v>785</v>
      </c>
      <c r="B17" s="986">
        <v>118.61438476238973</v>
      </c>
      <c r="C17" s="986">
        <v>122.67454733465924</v>
      </c>
      <c r="D17" s="986">
        <v>134.12687005094048</v>
      </c>
      <c r="E17" s="986">
        <v>158.72729045780025</v>
      </c>
      <c r="F17" s="986">
        <v>106.82633201764463</v>
      </c>
      <c r="G17" s="986">
        <v>98.420324399661069</v>
      </c>
      <c r="H17" s="984">
        <v>1.4462368795655E-2</v>
      </c>
    </row>
    <row r="18" spans="1:8" ht="12.75" customHeight="1">
      <c r="A18" s="989" t="s">
        <v>786</v>
      </c>
      <c r="B18" s="986">
        <v>117.4801445278834</v>
      </c>
      <c r="C18" s="986">
        <v>121.83396755744864</v>
      </c>
      <c r="D18" s="986">
        <v>132.15909242278585</v>
      </c>
      <c r="E18" s="986">
        <v>156.54732075596044</v>
      </c>
      <c r="F18" s="986">
        <v>106.24898692445933</v>
      </c>
      <c r="G18" s="986">
        <v>98.283383668856587</v>
      </c>
      <c r="H18" s="984">
        <v>1.4422442496269601E-2</v>
      </c>
    </row>
    <row r="19" spans="1:8" ht="12.75" customHeight="1">
      <c r="A19" s="989" t="s">
        <v>787</v>
      </c>
      <c r="B19" s="986">
        <v>116.94205925391053</v>
      </c>
      <c r="C19" s="986">
        <v>120.72972374909821</v>
      </c>
      <c r="D19" s="986">
        <v>131.2589883697672</v>
      </c>
      <c r="E19" s="986">
        <v>155.37283904061749</v>
      </c>
      <c r="F19" s="986">
        <v>105.92954489077033</v>
      </c>
      <c r="G19" s="986">
        <v>97.195758736385301</v>
      </c>
      <c r="H19" s="984">
        <v>1.4334146344393801E-2</v>
      </c>
    </row>
    <row r="20" spans="1:8" ht="12.75" customHeight="1">
      <c r="A20" s="1319" t="s">
        <v>788</v>
      </c>
      <c r="B20" s="986">
        <v>117.28633277687057</v>
      </c>
      <c r="C20" s="986">
        <v>120.52869838771173</v>
      </c>
      <c r="D20" s="986">
        <v>132.79896233086407</v>
      </c>
      <c r="E20" s="986">
        <v>157.19483353769363</v>
      </c>
      <c r="F20" s="986">
        <v>105.55006824766153</v>
      </c>
      <c r="G20" s="986">
        <v>96.172334324731395</v>
      </c>
      <c r="H20" s="984">
        <v>1.4317617055980801E-2</v>
      </c>
    </row>
    <row r="21" spans="1:8" ht="12.75" customHeight="1">
      <c r="A21" s="988" t="s">
        <v>5651</v>
      </c>
      <c r="B21" s="986">
        <v>116.91845090433794</v>
      </c>
      <c r="C21" s="986">
        <v>120.37293848243048</v>
      </c>
      <c r="D21" s="986">
        <v>134.09912842863454</v>
      </c>
      <c r="E21" s="986">
        <v>159.44153633597119</v>
      </c>
      <c r="F21" s="986">
        <v>104.27725027236038</v>
      </c>
      <c r="G21" s="986">
        <v>95.159156395638263</v>
      </c>
      <c r="H21" s="984">
        <v>1.4318114322296601E-2</v>
      </c>
    </row>
    <row r="22" spans="1:8" ht="12.75" customHeight="1">
      <c r="A22" s="989" t="s">
        <v>778</v>
      </c>
      <c r="B22" s="986">
        <v>114.8185791427689</v>
      </c>
      <c r="C22" s="986">
        <v>119.25989401518453</v>
      </c>
      <c r="D22" s="986">
        <v>131.36222946734026</v>
      </c>
      <c r="E22" s="986">
        <v>157.13967601165851</v>
      </c>
      <c r="F22" s="986">
        <v>102.84259461374781</v>
      </c>
      <c r="G22" s="986">
        <v>95.094570533240315</v>
      </c>
      <c r="H22" s="984">
        <v>1.4330769101412E-2</v>
      </c>
    </row>
    <row r="23" spans="1:8" ht="12.75" customHeight="1">
      <c r="A23" s="989" t="s">
        <v>779</v>
      </c>
      <c r="B23" s="986">
        <v>113.74625276878484</v>
      </c>
      <c r="C23" s="986">
        <v>118.6056114510928</v>
      </c>
      <c r="D23" s="986">
        <v>129.38730532937421</v>
      </c>
      <c r="E23" s="986">
        <v>155.73744128601152</v>
      </c>
      <c r="F23" s="986">
        <v>102.43204855318196</v>
      </c>
      <c r="G23" s="986">
        <v>94.961775901368</v>
      </c>
      <c r="H23" s="984">
        <v>1.43323767789374E-2</v>
      </c>
    </row>
    <row r="24" spans="1:8" ht="12.75" customHeight="1">
      <c r="A24" s="989" t="s">
        <v>780</v>
      </c>
      <c r="B24" s="986">
        <v>113.24066713908098</v>
      </c>
      <c r="C24" s="986">
        <v>119.22239870127586</v>
      </c>
      <c r="D24" s="986">
        <v>127.91406252052371</v>
      </c>
      <c r="E24" s="986">
        <v>155.19197287184141</v>
      </c>
      <c r="F24" s="986">
        <v>102.51392059449761</v>
      </c>
      <c r="G24" s="986">
        <v>96.041774648280622</v>
      </c>
      <c r="H24" s="984">
        <v>1.4325212688772499E-2</v>
      </c>
    </row>
    <row r="25" spans="1:8" ht="12.75" customHeight="1">
      <c r="A25" s="989" t="s">
        <v>5003</v>
      </c>
      <c r="B25" s="986">
        <v>114.10049419046273</v>
      </c>
      <c r="C25" s="986">
        <v>120.45236724471241</v>
      </c>
      <c r="D25" s="986">
        <v>127.73181741083675</v>
      </c>
      <c r="E25" s="986">
        <v>155.39595968823846</v>
      </c>
      <c r="F25" s="986">
        <v>104.12514262043607</v>
      </c>
      <c r="G25" s="986">
        <v>97.879160618606562</v>
      </c>
      <c r="H25" s="984">
        <v>1.4316449658382902E-2</v>
      </c>
    </row>
    <row r="26" spans="1:8" ht="12.75" customHeight="1">
      <c r="A26" s="989" t="s">
        <v>782</v>
      </c>
      <c r="B26" s="986"/>
      <c r="C26" s="986"/>
      <c r="D26" s="986"/>
      <c r="E26" s="986"/>
      <c r="F26" s="986"/>
      <c r="G26" s="986"/>
      <c r="H26" s="984"/>
    </row>
    <row r="27" spans="1:8" ht="12.75" customHeight="1">
      <c r="A27" s="989" t="s">
        <v>783</v>
      </c>
      <c r="B27" s="986"/>
      <c r="C27" s="986"/>
      <c r="D27" s="986"/>
      <c r="E27" s="986"/>
      <c r="F27" s="986"/>
      <c r="G27" s="986"/>
      <c r="H27" s="984"/>
    </row>
    <row r="28" spans="1:8" ht="12.75" customHeight="1">
      <c r="A28" s="989" t="s">
        <v>784</v>
      </c>
      <c r="B28" s="986"/>
      <c r="C28" s="986"/>
      <c r="D28" s="986"/>
      <c r="E28" s="986"/>
      <c r="F28" s="986"/>
      <c r="G28" s="986"/>
      <c r="H28" s="984"/>
    </row>
    <row r="29" spans="1:8" ht="12.75" customHeight="1">
      <c r="A29" s="989" t="s">
        <v>785</v>
      </c>
      <c r="B29" s="986"/>
      <c r="C29" s="986"/>
      <c r="D29" s="986"/>
      <c r="E29" s="986"/>
      <c r="F29" s="986"/>
      <c r="G29" s="986"/>
      <c r="H29" s="984"/>
    </row>
    <row r="30" spans="1:8" ht="12.75" customHeight="1">
      <c r="A30" s="989" t="s">
        <v>786</v>
      </c>
      <c r="B30" s="986"/>
      <c r="C30" s="986"/>
      <c r="D30" s="986"/>
      <c r="E30" s="986"/>
      <c r="F30" s="986"/>
      <c r="G30" s="986"/>
      <c r="H30" s="984"/>
    </row>
    <row r="31" spans="1:8" ht="12.75" customHeight="1">
      <c r="A31" s="989" t="s">
        <v>787</v>
      </c>
      <c r="B31" s="986"/>
      <c r="C31" s="986"/>
      <c r="D31" s="986"/>
      <c r="E31" s="986"/>
      <c r="F31" s="986"/>
      <c r="G31" s="986"/>
      <c r="H31" s="984"/>
    </row>
    <row r="32" spans="1:8" ht="12.75" customHeight="1" thickBot="1">
      <c r="A32" s="990">
        <v>12</v>
      </c>
      <c r="B32" s="987"/>
      <c r="C32" s="987"/>
      <c r="D32" s="987"/>
      <c r="E32" s="987"/>
      <c r="F32" s="987"/>
      <c r="G32" s="987"/>
      <c r="H32" s="985"/>
    </row>
    <row r="33" spans="1:8" s="1194" customFormat="1" ht="5.0999999999999996" customHeight="1"/>
    <row r="34" spans="1:8" s="1194" customFormat="1" ht="12.75" customHeight="1">
      <c r="A34" s="95" t="s">
        <v>761</v>
      </c>
      <c r="B34" s="95" t="s">
        <v>720</v>
      </c>
      <c r="C34" s="95" t="s">
        <v>2277</v>
      </c>
      <c r="D34" s="95"/>
      <c r="E34" s="95"/>
      <c r="F34" s="886"/>
      <c r="G34" s="886"/>
      <c r="H34" s="886"/>
    </row>
  </sheetData>
  <mergeCells count="1">
    <mergeCell ref="A6:A8"/>
  </mergeCells>
  <hyperlinks>
    <hyperlink ref="B1" location="Содержание!A1" display="вернуться на заглавную стр. (содержание)"/>
    <hyperlink ref="A1" location="Содержание!A1" display="вернуться на заглавную стр. (содержание)"/>
    <hyperlink ref="C1" location="Содержание!A1" display="вернуться на заглавную стр. (содержание)"/>
  </hyperlinks>
  <pageMargins left="0.7" right="0.7" top="0.75" bottom="0.75" header="0.3" footer="0.3"/>
  <pageSetup paperSize="9"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220"/>
  <sheetViews>
    <sheetView topLeftCell="A169" zoomScale="80" zoomScaleNormal="80" workbookViewId="0">
      <pane xSplit="4" topLeftCell="E1" activePane="topRight" state="frozen"/>
      <selection activeCell="Q32" sqref="Q32"/>
      <selection pane="topRight" activeCell="R219" sqref="R219:V220"/>
    </sheetView>
  </sheetViews>
  <sheetFormatPr defaultColWidth="9.140625" defaultRowHeight="12.75"/>
  <cols>
    <col min="1" max="1" width="3.7109375" style="335" customWidth="1"/>
    <col min="2" max="4" width="42" style="335" customWidth="1"/>
    <col min="5" max="29" width="10.85546875" style="335" customWidth="1"/>
    <col min="30" max="16384" width="9.140625" style="335"/>
  </cols>
  <sheetData>
    <row r="2" spans="2:29">
      <c r="B2" s="27" t="s">
        <v>3109</v>
      </c>
      <c r="C2" s="28" t="s">
        <v>3099</v>
      </c>
      <c r="D2" s="28" t="s">
        <v>3124</v>
      </c>
      <c r="E2" s="681"/>
      <c r="F2" s="681"/>
      <c r="G2" s="681"/>
      <c r="H2" s="681"/>
      <c r="I2" s="681"/>
      <c r="J2" s="681"/>
      <c r="K2" s="681"/>
      <c r="L2" s="681"/>
      <c r="M2" s="681"/>
      <c r="N2" s="681"/>
      <c r="O2" s="681"/>
      <c r="P2" s="681"/>
      <c r="Q2" s="681"/>
      <c r="R2" s="681"/>
      <c r="S2" s="681"/>
      <c r="T2" s="681"/>
      <c r="U2" s="681"/>
      <c r="V2" s="681"/>
      <c r="W2" s="681"/>
      <c r="X2" s="681"/>
      <c r="Y2" s="681"/>
      <c r="Z2" s="681"/>
      <c r="AA2" s="681"/>
      <c r="AB2" s="681"/>
      <c r="AC2" s="681"/>
    </row>
    <row r="3" spans="2:29" ht="5.0999999999999996" customHeight="1">
      <c r="B3" s="27"/>
      <c r="C3" s="28"/>
      <c r="D3" s="28"/>
      <c r="E3" s="1002"/>
      <c r="F3" s="1002"/>
      <c r="G3" s="1002"/>
      <c r="H3" s="1002"/>
      <c r="I3" s="1002"/>
      <c r="J3" s="1002"/>
      <c r="K3" s="1002"/>
      <c r="L3" s="1002"/>
      <c r="M3" s="1002"/>
      <c r="N3" s="1002"/>
      <c r="O3" s="1002"/>
      <c r="P3" s="1002"/>
      <c r="Q3" s="1002"/>
      <c r="R3" s="1002"/>
      <c r="S3" s="1002"/>
      <c r="T3" s="1002"/>
      <c r="U3" s="1002"/>
      <c r="V3" s="1002"/>
      <c r="W3" s="1002"/>
      <c r="X3" s="1002"/>
      <c r="Y3" s="1002"/>
      <c r="Z3" s="1002"/>
      <c r="AA3" s="1002"/>
      <c r="AB3" s="1002"/>
      <c r="AC3" s="1002"/>
    </row>
    <row r="4" spans="2:29" ht="25.5">
      <c r="B4" s="890" t="s">
        <v>3111</v>
      </c>
      <c r="C4" s="890" t="s">
        <v>3110</v>
      </c>
      <c r="D4" s="890" t="s">
        <v>3112</v>
      </c>
      <c r="E4" s="681"/>
      <c r="F4" s="681"/>
      <c r="G4" s="681"/>
      <c r="H4" s="681"/>
      <c r="I4" s="681"/>
      <c r="J4" s="681"/>
      <c r="K4" s="681"/>
      <c r="L4" s="681"/>
      <c r="M4" s="681"/>
      <c r="N4" s="681"/>
      <c r="O4" s="681"/>
      <c r="P4" s="681"/>
      <c r="Q4" s="681"/>
      <c r="R4" s="681"/>
      <c r="S4" s="681"/>
      <c r="T4" s="681"/>
      <c r="U4" s="681"/>
      <c r="V4" s="681"/>
      <c r="W4" s="681"/>
      <c r="X4" s="681"/>
      <c r="Y4" s="681"/>
      <c r="Z4" s="681"/>
      <c r="AA4" s="681"/>
      <c r="AB4" s="681"/>
      <c r="AC4" s="681"/>
    </row>
    <row r="5" spans="2:29" ht="5.0999999999999996" customHeight="1">
      <c r="B5" s="681"/>
      <c r="E5" s="1003"/>
      <c r="F5" s="1003"/>
      <c r="G5" s="1003"/>
      <c r="H5" s="1003"/>
      <c r="I5" s="1003"/>
      <c r="J5" s="1003"/>
      <c r="K5" s="1003"/>
      <c r="L5" s="1003"/>
      <c r="M5" s="1003"/>
      <c r="N5" s="1003"/>
      <c r="O5" s="1003"/>
      <c r="P5" s="1003"/>
      <c r="Q5" s="1003"/>
      <c r="R5" s="1003"/>
      <c r="S5" s="1003"/>
      <c r="T5" s="1003"/>
      <c r="U5" s="1003"/>
      <c r="V5" s="1003"/>
      <c r="W5" s="1003"/>
      <c r="X5" s="1003"/>
      <c r="Y5" s="1003"/>
      <c r="Z5" s="1003"/>
      <c r="AA5" s="1003"/>
      <c r="AB5" s="1003"/>
      <c r="AC5" s="1003"/>
    </row>
    <row r="6" spans="2:29">
      <c r="B6" s="998" t="s">
        <v>1526</v>
      </c>
      <c r="C6" s="998" t="s">
        <v>1445</v>
      </c>
      <c r="D6" s="998" t="s">
        <v>1527</v>
      </c>
      <c r="E6" s="1059" t="s">
        <v>611</v>
      </c>
      <c r="F6" s="1059" t="s">
        <v>4375</v>
      </c>
      <c r="G6" s="1059" t="s">
        <v>4376</v>
      </c>
      <c r="H6" s="1059" t="s">
        <v>4377</v>
      </c>
      <c r="I6" s="1059" t="s">
        <v>4378</v>
      </c>
      <c r="J6" s="1059" t="s">
        <v>4379</v>
      </c>
      <c r="K6" s="1059" t="s">
        <v>4380</v>
      </c>
      <c r="L6" s="1059" t="s">
        <v>4381</v>
      </c>
      <c r="M6" s="1059" t="s">
        <v>4382</v>
      </c>
      <c r="N6" s="1059" t="s">
        <v>4383</v>
      </c>
      <c r="O6" s="1059" t="s">
        <v>4386</v>
      </c>
      <c r="P6" s="1059" t="s">
        <v>4384</v>
      </c>
      <c r="Q6" s="1059" t="s">
        <v>4385</v>
      </c>
      <c r="R6" s="1059" t="s">
        <v>5535</v>
      </c>
      <c r="S6" s="1059" t="s">
        <v>5536</v>
      </c>
      <c r="T6" s="1059" t="s">
        <v>5537</v>
      </c>
      <c r="U6" s="1059" t="s">
        <v>5538</v>
      </c>
      <c r="V6" s="1059" t="s">
        <v>5539</v>
      </c>
      <c r="W6" s="1059" t="s">
        <v>5540</v>
      </c>
      <c r="X6" s="1059" t="s">
        <v>5541</v>
      </c>
      <c r="Y6" s="1059" t="s">
        <v>5545</v>
      </c>
      <c r="Z6" s="1059" t="s">
        <v>5546</v>
      </c>
      <c r="AA6" s="1059" t="s">
        <v>5542</v>
      </c>
      <c r="AB6" s="1059" t="s">
        <v>5543</v>
      </c>
      <c r="AC6" s="1059" t="s">
        <v>5544</v>
      </c>
    </row>
    <row r="7" spans="2:29">
      <c r="B7" s="452" t="s">
        <v>3101</v>
      </c>
      <c r="C7" s="452" t="s">
        <v>3100</v>
      </c>
      <c r="D7" s="452" t="s">
        <v>3104</v>
      </c>
      <c r="E7" s="1015">
        <v>100019.01421817999</v>
      </c>
      <c r="F7" s="1015">
        <f>II.6!E9</f>
        <v>94416.287389809993</v>
      </c>
      <c r="G7" s="1015">
        <f>II.6!F9</f>
        <v>93458.602185710013</v>
      </c>
      <c r="H7" s="1015">
        <f>II.6!G9</f>
        <v>94841.727191789993</v>
      </c>
      <c r="I7" s="1015">
        <f>II.6!H9</f>
        <v>97619.083604679981</v>
      </c>
      <c r="J7" s="1015">
        <f>II.6!I9</f>
        <v>95254.664915739995</v>
      </c>
      <c r="K7" s="1015">
        <f>II.6!J9</f>
        <v>98631.306231880008</v>
      </c>
      <c r="L7" s="1015">
        <f>II.6!K9</f>
        <v>100420.94245221002</v>
      </c>
      <c r="M7" s="1015">
        <f>II.6!L9</f>
        <v>103210.79928241999</v>
      </c>
      <c r="N7" s="1015">
        <f>II.6!M9</f>
        <v>100895.57182530999</v>
      </c>
      <c r="O7" s="1015">
        <f>II.6!N9</f>
        <v>102132.93489742999</v>
      </c>
      <c r="P7" s="1015">
        <f>II.6!O9</f>
        <v>99641.263554150006</v>
      </c>
      <c r="Q7" s="1015">
        <f>II.6!P9</f>
        <v>106347.27872567</v>
      </c>
      <c r="R7" s="1015">
        <f>II.6!R9</f>
        <v>97052.640066050008</v>
      </c>
      <c r="S7" s="1015">
        <f>II.6!S9</f>
        <v>97076.893888310005</v>
      </c>
      <c r="T7" s="1015">
        <f>II.6!T9</f>
        <v>100502.71648907999</v>
      </c>
      <c r="U7" s="1015">
        <f>II.6!U9</f>
        <v>104099.69957114001</v>
      </c>
      <c r="V7" s="1015">
        <f>II.6!V9</f>
        <v>105494.07166134</v>
      </c>
      <c r="W7" s="1015"/>
      <c r="X7" s="1015"/>
      <c r="Y7" s="1015"/>
      <c r="Z7" s="1015"/>
      <c r="AA7" s="1015"/>
      <c r="AB7" s="1015"/>
      <c r="AC7" s="1015"/>
    </row>
    <row r="8" spans="2:29">
      <c r="B8" s="452" t="s">
        <v>3102</v>
      </c>
      <c r="C8" s="452" t="s">
        <v>3102</v>
      </c>
      <c r="D8" s="452" t="s">
        <v>3102</v>
      </c>
      <c r="E8" s="1015">
        <v>193390.63138300003</v>
      </c>
      <c r="F8" s="1015">
        <f>II.6!E14</f>
        <v>187213.43559477001</v>
      </c>
      <c r="G8" s="1015">
        <f>II.6!F14</f>
        <v>187294.25672323001</v>
      </c>
      <c r="H8" s="1015">
        <f>II.6!G14</f>
        <v>192782.75848572</v>
      </c>
      <c r="I8" s="1015">
        <f>II.6!H14</f>
        <v>193978.69753609999</v>
      </c>
      <c r="J8" s="1015">
        <f>II.6!I14</f>
        <v>192955.68813167998</v>
      </c>
      <c r="K8" s="1015">
        <f>II.6!J14</f>
        <v>196313.34780370002</v>
      </c>
      <c r="L8" s="1015">
        <f>II.6!K14</f>
        <v>198188.19664255</v>
      </c>
      <c r="M8" s="1015">
        <f>II.6!L14</f>
        <v>198692.06054145002</v>
      </c>
      <c r="N8" s="1015">
        <f>II.6!M14</f>
        <v>197755.84695994999</v>
      </c>
      <c r="O8" s="1015">
        <f>II.6!N14</f>
        <v>200489.56060949998</v>
      </c>
      <c r="P8" s="1015">
        <f>II.6!O14</f>
        <v>198809.51926395</v>
      </c>
      <c r="Q8" s="1015">
        <f>II.6!P14</f>
        <v>204071.10932557003</v>
      </c>
      <c r="R8" s="1015">
        <f>II.6!R14</f>
        <v>196441.20418921</v>
      </c>
      <c r="S8" s="1015">
        <f>II.6!S14</f>
        <v>197644.67283040003</v>
      </c>
      <c r="T8" s="1015">
        <f>II.6!T14</f>
        <v>203359.82075670001</v>
      </c>
      <c r="U8" s="1015">
        <f>II.6!U14</f>
        <v>206266.41453067999</v>
      </c>
      <c r="V8" s="1015">
        <f>II.6!V14</f>
        <v>209601.73560597998</v>
      </c>
      <c r="W8" s="1015"/>
      <c r="X8" s="1015"/>
      <c r="Y8" s="1015"/>
      <c r="Z8" s="1015"/>
      <c r="AA8" s="1015"/>
      <c r="AB8" s="1015"/>
      <c r="AC8" s="1015"/>
    </row>
    <row r="9" spans="2:29">
      <c r="B9" s="998" t="s">
        <v>3114</v>
      </c>
      <c r="C9" s="998" t="s">
        <v>3103</v>
      </c>
      <c r="D9" s="998" t="s">
        <v>3115</v>
      </c>
      <c r="E9" s="997"/>
      <c r="F9" s="997"/>
      <c r="G9" s="997"/>
      <c r="H9" s="997"/>
      <c r="I9" s="997"/>
      <c r="J9" s="997"/>
      <c r="K9" s="997"/>
      <c r="L9" s="997"/>
      <c r="M9" s="997"/>
      <c r="N9" s="997"/>
      <c r="O9" s="997"/>
      <c r="P9" s="997"/>
      <c r="Q9" s="997"/>
      <c r="R9" s="997"/>
      <c r="S9" s="997"/>
      <c r="T9" s="997"/>
      <c r="U9" s="997"/>
      <c r="V9" s="997"/>
      <c r="W9" s="997"/>
      <c r="X9" s="997"/>
      <c r="Y9" s="997"/>
      <c r="Z9" s="997"/>
      <c r="AA9" s="997"/>
      <c r="AB9" s="997"/>
      <c r="AC9" s="997"/>
    </row>
    <row r="10" spans="2:29" ht="25.5">
      <c r="B10" s="452" t="s">
        <v>3352</v>
      </c>
      <c r="C10" s="452" t="s">
        <v>3354</v>
      </c>
      <c r="D10" s="452" t="s">
        <v>3104</v>
      </c>
      <c r="E10" s="1016"/>
      <c r="F10" s="1016">
        <f>(F7-E7)/E7*100</f>
        <v>-5.6016617161895743</v>
      </c>
      <c r="G10" s="1016">
        <f t="shared" ref="G10" si="0">(G7-F7)/F7*100</f>
        <v>-1.0143220312678165</v>
      </c>
      <c r="H10" s="1016">
        <f t="shared" ref="H10:Q10" si="1">(H7-G7)/G7*100</f>
        <v>1.4799333327622373</v>
      </c>
      <c r="I10" s="1016">
        <f t="shared" si="1"/>
        <v>2.9284118869678406</v>
      </c>
      <c r="J10" s="1016">
        <f t="shared" si="1"/>
        <v>-2.4220865445889443</v>
      </c>
      <c r="K10" s="1016">
        <f t="shared" si="1"/>
        <v>3.5448566420625265</v>
      </c>
      <c r="L10" s="1016">
        <f t="shared" si="1"/>
        <v>1.8144707686650867</v>
      </c>
      <c r="M10" s="1016">
        <f t="shared" si="1"/>
        <v>2.7781623654225882</v>
      </c>
      <c r="N10" s="1016">
        <f t="shared" si="1"/>
        <v>-2.2432027202645202</v>
      </c>
      <c r="O10" s="1016">
        <f t="shared" si="1"/>
        <v>1.226379958738294</v>
      </c>
      <c r="P10" s="1016">
        <f t="shared" si="1"/>
        <v>-2.439635506198194</v>
      </c>
      <c r="Q10" s="1016">
        <f t="shared" si="1"/>
        <v>6.7301587036535411</v>
      </c>
      <c r="R10" s="1016">
        <f>(R7-Q7)/Q7*100</f>
        <v>-8.7398932732412806</v>
      </c>
      <c r="S10" s="1016">
        <f t="shared" ref="S10:S11" si="2">(S7-R7)/R7*100</f>
        <v>2.4990378668206952E-2</v>
      </c>
      <c r="T10" s="1016">
        <f t="shared" ref="T10:T11" si="3">(T7-S7)/S7*100</f>
        <v>3.5289783835806499</v>
      </c>
      <c r="U10" s="1016">
        <f t="shared" ref="U10:U11" si="4">(U7-T7)/T7*100</f>
        <v>3.5789909046397215</v>
      </c>
      <c r="V10" s="1016">
        <f t="shared" ref="V10:V11" si="5">(V7-U7)/U7*100</f>
        <v>1.3394583230733539</v>
      </c>
      <c r="W10" s="1016">
        <f t="shared" ref="W10:W11" si="6">(W7-V7)/V7*100</f>
        <v>-100</v>
      </c>
      <c r="X10" s="1016" t="e">
        <f t="shared" ref="X10:X11" si="7">(X7-W7)/W7*100</f>
        <v>#DIV/0!</v>
      </c>
      <c r="Y10" s="1016" t="e">
        <f t="shared" ref="Y10:Y11" si="8">(Y7-X7)/X7*100</f>
        <v>#DIV/0!</v>
      </c>
      <c r="Z10" s="1016" t="e">
        <f t="shared" ref="Z10:Z11" si="9">(Z7-Y7)/Y7*100</f>
        <v>#DIV/0!</v>
      </c>
      <c r="AA10" s="1016" t="e">
        <f t="shared" ref="AA10:AA11" si="10">(AA7-Z7)/Z7*100</f>
        <v>#DIV/0!</v>
      </c>
      <c r="AB10" s="1016" t="e">
        <f t="shared" ref="AB10:AB11" si="11">(AB7-AA7)/AA7*100</f>
        <v>#DIV/0!</v>
      </c>
      <c r="AC10" s="1016" t="e">
        <f>(AC7-AB7)/AB7*100</f>
        <v>#DIV/0!</v>
      </c>
    </row>
    <row r="11" spans="2:29" ht="25.5">
      <c r="B11" s="1014" t="s">
        <v>3353</v>
      </c>
      <c r="C11" s="1014" t="s">
        <v>3353</v>
      </c>
      <c r="D11" s="1014" t="s">
        <v>3102</v>
      </c>
      <c r="E11" s="1017"/>
      <c r="F11" s="1017">
        <f>(F8-E8)/E8*100</f>
        <v>-3.194154620652955</v>
      </c>
      <c r="G11" s="1017">
        <f t="shared" ref="G11:O11" si="12">(G8-F8)/F8*100</f>
        <v>4.317058132245203E-2</v>
      </c>
      <c r="H11" s="1017">
        <f t="shared" si="12"/>
        <v>2.9304164786005718</v>
      </c>
      <c r="I11" s="1017">
        <f t="shared" si="12"/>
        <v>0.62035581385696481</v>
      </c>
      <c r="J11" s="1017">
        <f t="shared" si="12"/>
        <v>-0.52738234528542682</v>
      </c>
      <c r="K11" s="1017">
        <f t="shared" si="12"/>
        <v>1.7401195603669601</v>
      </c>
      <c r="L11" s="1017">
        <f t="shared" si="12"/>
        <v>0.95502871293535463</v>
      </c>
      <c r="M11" s="1017">
        <f t="shared" si="12"/>
        <v>0.25423506920988875</v>
      </c>
      <c r="N11" s="1017">
        <f t="shared" si="12"/>
        <v>-0.47118821907064296</v>
      </c>
      <c r="O11" s="1017">
        <f t="shared" si="12"/>
        <v>1.3823680521080248</v>
      </c>
      <c r="P11" s="1017">
        <f>(P8-O8)/O8*100</f>
        <v>-0.83796948850731001</v>
      </c>
      <c r="Q11" s="1017">
        <f>(Q8-P8)/P8*100</f>
        <v>2.646548354978143</v>
      </c>
      <c r="R11" s="1017">
        <f t="shared" ref="R11" si="13">(R8-Q8)/Q8*100</f>
        <v>-3.7388463078266834</v>
      </c>
      <c r="S11" s="1017">
        <f t="shared" si="2"/>
        <v>0.61263554464411918</v>
      </c>
      <c r="T11" s="1017">
        <f t="shared" si="3"/>
        <v>2.8916276085033559</v>
      </c>
      <c r="U11" s="1017">
        <f t="shared" si="4"/>
        <v>1.4292861604443672</v>
      </c>
      <c r="V11" s="1017">
        <f t="shared" si="5"/>
        <v>1.6169966801860964</v>
      </c>
      <c r="W11" s="1017">
        <f t="shared" si="6"/>
        <v>-100</v>
      </c>
      <c r="X11" s="1017" t="e">
        <f t="shared" si="7"/>
        <v>#DIV/0!</v>
      </c>
      <c r="Y11" s="1017" t="e">
        <f t="shared" si="8"/>
        <v>#DIV/0!</v>
      </c>
      <c r="Z11" s="1017" t="e">
        <f t="shared" si="9"/>
        <v>#DIV/0!</v>
      </c>
      <c r="AA11" s="1017" t="e">
        <f t="shared" si="10"/>
        <v>#DIV/0!</v>
      </c>
      <c r="AB11" s="1017" t="e">
        <f t="shared" si="11"/>
        <v>#DIV/0!</v>
      </c>
      <c r="AC11" s="1017" t="e">
        <f>(AC8-AB8)/AB8*100</f>
        <v>#DIV/0!</v>
      </c>
    </row>
    <row r="12" spans="2:29" ht="15" customHeight="1">
      <c r="B12" s="840"/>
      <c r="C12" s="840"/>
      <c r="D12" s="840"/>
    </row>
    <row r="13" spans="2:29">
      <c r="B13" s="1005" t="s">
        <v>3116</v>
      </c>
      <c r="C13" s="890" t="s">
        <v>3105</v>
      </c>
      <c r="D13" s="890" t="s">
        <v>3301</v>
      </c>
      <c r="E13" s="1006"/>
      <c r="F13" s="1006"/>
      <c r="G13" s="1006"/>
      <c r="H13" s="1006"/>
      <c r="I13" s="1006"/>
      <c r="J13" s="1006"/>
      <c r="K13" s="1006"/>
      <c r="L13" s="1006"/>
      <c r="M13" s="681"/>
      <c r="N13" s="681"/>
      <c r="O13" s="681"/>
      <c r="P13" s="681"/>
      <c r="Q13" s="681"/>
      <c r="R13" s="681"/>
      <c r="S13" s="681"/>
      <c r="T13" s="681"/>
      <c r="U13" s="681"/>
      <c r="V13" s="681"/>
      <c r="W13" s="681"/>
      <c r="X13" s="681"/>
      <c r="Y13" s="681"/>
      <c r="Z13" s="681"/>
      <c r="AA13" s="681"/>
      <c r="AB13" s="681"/>
      <c r="AC13" s="681"/>
    </row>
    <row r="14" spans="2:29" ht="5.0999999999999996" customHeight="1">
      <c r="B14" s="1007"/>
      <c r="C14" s="840"/>
      <c r="D14" s="840"/>
      <c r="E14" s="1003"/>
      <c r="F14" s="1003"/>
      <c r="G14" s="1003"/>
      <c r="H14" s="1003"/>
      <c r="I14" s="1003"/>
      <c r="J14" s="1003"/>
      <c r="K14" s="1003"/>
      <c r="L14" s="1003"/>
      <c r="M14" s="1003"/>
      <c r="N14" s="1003"/>
      <c r="O14" s="1003"/>
      <c r="P14" s="1003"/>
      <c r="Q14" s="1003"/>
      <c r="R14" s="1003"/>
      <c r="S14" s="1003"/>
      <c r="T14" s="1003"/>
      <c r="U14" s="1003"/>
      <c r="V14" s="1003"/>
      <c r="W14" s="1003"/>
      <c r="X14" s="1003"/>
      <c r="Y14" s="1003"/>
      <c r="Z14" s="1003"/>
      <c r="AA14" s="1003"/>
      <c r="AB14" s="1003"/>
      <c r="AC14" s="1003"/>
    </row>
    <row r="15" spans="2:29">
      <c r="B15" s="1004" t="s">
        <v>1526</v>
      </c>
      <c r="C15" s="1004" t="s">
        <v>1445</v>
      </c>
      <c r="D15" s="1021" t="s">
        <v>1527</v>
      </c>
      <c r="E15" s="1059" t="s">
        <v>611</v>
      </c>
      <c r="F15" s="1059" t="s">
        <v>4375</v>
      </c>
      <c r="G15" s="1059" t="s">
        <v>4376</v>
      </c>
      <c r="H15" s="1059" t="s">
        <v>4377</v>
      </c>
      <c r="I15" s="1059" t="s">
        <v>4378</v>
      </c>
      <c r="J15" s="1059" t="s">
        <v>4379</v>
      </c>
      <c r="K15" s="1059" t="s">
        <v>4380</v>
      </c>
      <c r="L15" s="1059" t="s">
        <v>4381</v>
      </c>
      <c r="M15" s="1059" t="s">
        <v>4382</v>
      </c>
      <c r="N15" s="1059" t="s">
        <v>4383</v>
      </c>
      <c r="O15" s="1059" t="s">
        <v>4386</v>
      </c>
      <c r="P15" s="1059" t="s">
        <v>4384</v>
      </c>
      <c r="Q15" s="1059" t="s">
        <v>4385</v>
      </c>
      <c r="R15" s="1059" t="s">
        <v>5535</v>
      </c>
      <c r="S15" s="1059" t="s">
        <v>5536</v>
      </c>
      <c r="T15" s="1059" t="s">
        <v>5537</v>
      </c>
      <c r="U15" s="1059" t="s">
        <v>5538</v>
      </c>
      <c r="V15" s="1059" t="s">
        <v>5539</v>
      </c>
      <c r="W15" s="1059" t="s">
        <v>5540</v>
      </c>
      <c r="X15" s="1059" t="s">
        <v>5541</v>
      </c>
      <c r="Y15" s="1059" t="s">
        <v>5545</v>
      </c>
      <c r="Z15" s="1059" t="s">
        <v>5546</v>
      </c>
      <c r="AA15" s="1059" t="s">
        <v>5542</v>
      </c>
      <c r="AB15" s="1059" t="s">
        <v>5543</v>
      </c>
      <c r="AC15" s="1059" t="s">
        <v>5544</v>
      </c>
    </row>
    <row r="16" spans="2:29" ht="25.5">
      <c r="B16" s="1023" t="s">
        <v>3294</v>
      </c>
      <c r="C16" s="1023" t="s">
        <v>3295</v>
      </c>
      <c r="D16" s="1025" t="s">
        <v>4762</v>
      </c>
      <c r="E16" s="1015"/>
      <c r="F16" s="1015">
        <f>II.5!E27</f>
        <v>78231.31876088999</v>
      </c>
      <c r="G16" s="1015">
        <f>II.5!F27</f>
        <v>77192.037308409999</v>
      </c>
      <c r="H16" s="1015">
        <f>II.5!G27</f>
        <v>78306.571929580008</v>
      </c>
      <c r="I16" s="1015">
        <f>II.5!H27</f>
        <v>79419.769083389998</v>
      </c>
      <c r="J16" s="1015">
        <f>II.5!I27</f>
        <v>78443.812122200005</v>
      </c>
      <c r="K16" s="1015">
        <f>II.5!J27</f>
        <v>81058.269220529997</v>
      </c>
      <c r="L16" s="1015">
        <f>II.5!K27</f>
        <v>83378.375523120005</v>
      </c>
      <c r="M16" s="1015">
        <f>II.5!L27</f>
        <v>84369.36953453999</v>
      </c>
      <c r="N16" s="1015">
        <f>II.5!M27</f>
        <v>83431.448327089995</v>
      </c>
      <c r="O16" s="1015">
        <f>II.5!N27</f>
        <v>84224.165806559991</v>
      </c>
      <c r="P16" s="1015">
        <f>II.5!O27</f>
        <v>81700.468108879999</v>
      </c>
      <c r="Q16" s="1015">
        <f>II.5!P27</f>
        <v>84826.728468500005</v>
      </c>
      <c r="R16" s="1015">
        <f>II.5!R27</f>
        <v>79777.100282880012</v>
      </c>
      <c r="S16" s="1015">
        <f>II.5!S27</f>
        <v>80057.141435480007</v>
      </c>
      <c r="T16" s="1015">
        <f>II.5!T27</f>
        <v>82414.570211820013</v>
      </c>
      <c r="U16" s="1015">
        <f>II.5!U27</f>
        <v>84629.197267320007</v>
      </c>
      <c r="V16" s="1015">
        <f>II.5!V27</f>
        <v>87275.138754779997</v>
      </c>
      <c r="W16" s="1015"/>
      <c r="X16" s="1015"/>
      <c r="Y16" s="1015"/>
      <c r="Z16" s="1015"/>
      <c r="AA16" s="1015"/>
      <c r="AB16" s="1015"/>
      <c r="AC16" s="1015"/>
    </row>
    <row r="17" spans="2:29" ht="25.5">
      <c r="B17" s="599" t="s">
        <v>3296</v>
      </c>
      <c r="C17" s="599" t="s">
        <v>3297</v>
      </c>
      <c r="D17" s="1019" t="s">
        <v>4763</v>
      </c>
      <c r="E17" s="1015"/>
      <c r="F17" s="1015">
        <f>II.5!E29+II.5!E30</f>
        <v>58419.011141009993</v>
      </c>
      <c r="G17" s="1015">
        <f>II.5!F29+II.5!F30</f>
        <v>59443.730102700007</v>
      </c>
      <c r="H17" s="1015">
        <f>II.5!G29+II.5!G30</f>
        <v>62032.761646810002</v>
      </c>
      <c r="I17" s="1015">
        <f>II.5!H29+II.5!H30</f>
        <v>63121.288834100014</v>
      </c>
      <c r="J17" s="1015">
        <f>II.5!I29+II.5!I30</f>
        <v>64158.555530569989</v>
      </c>
      <c r="K17" s="1015">
        <f>II.5!J29+II.5!J30</f>
        <v>65663.108514540014</v>
      </c>
      <c r="L17" s="1015">
        <f>II.5!K29+II.5!K30</f>
        <v>64869.887428059985</v>
      </c>
      <c r="M17" s="1015">
        <f>II.5!L29+II.5!L30</f>
        <v>64903.173026520017</v>
      </c>
      <c r="N17" s="1015">
        <f>II.5!M29+II.5!M30</f>
        <v>63791.097860980008</v>
      </c>
      <c r="O17" s="1015">
        <f>II.5!N29+II.5!N30</f>
        <v>65667.020570049994</v>
      </c>
      <c r="P17" s="1015">
        <f>II.5!O29+II.5!O30</f>
        <v>67001.738550999988</v>
      </c>
      <c r="Q17" s="1015">
        <f>II.5!P29+II.5!P30</f>
        <v>69749.545250700015</v>
      </c>
      <c r="R17" s="1015">
        <f>II.5!R29+II.5!R30</f>
        <v>68643.747045900003</v>
      </c>
      <c r="S17" s="1015">
        <f>II.5!S29+II.5!S30</f>
        <v>70064.882553870004</v>
      </c>
      <c r="T17" s="1015">
        <f>II.5!T29+II.5!T30</f>
        <v>72441.388023049993</v>
      </c>
      <c r="U17" s="1015">
        <f>II.5!U29+II.5!U30</f>
        <v>73566.087071329996</v>
      </c>
      <c r="V17" s="1015">
        <f>II.5!V29+II.5!V30</f>
        <v>74430.313154570002</v>
      </c>
      <c r="W17" s="1015"/>
      <c r="X17" s="1015"/>
      <c r="Y17" s="1015"/>
      <c r="Z17" s="1015"/>
      <c r="AA17" s="1015"/>
      <c r="AB17" s="1015"/>
      <c r="AC17" s="1015"/>
    </row>
    <row r="18" spans="2:29" ht="25.5">
      <c r="B18" s="1018" t="s">
        <v>3298</v>
      </c>
      <c r="C18" s="1018" t="s">
        <v>3299</v>
      </c>
      <c r="D18" s="1020" t="s">
        <v>3300</v>
      </c>
      <c r="E18" s="1022"/>
      <c r="F18" s="1022">
        <f>II.5!E31</f>
        <v>50563.105692870005</v>
      </c>
      <c r="G18" s="1022">
        <f>II.5!F31</f>
        <v>50658.489312120008</v>
      </c>
      <c r="H18" s="1022">
        <f>II.5!G31</f>
        <v>52443.424909330002</v>
      </c>
      <c r="I18" s="1022">
        <f>II.5!H31</f>
        <v>51437.639618610003</v>
      </c>
      <c r="J18" s="1022">
        <f>II.5!I31</f>
        <v>50353.320478910005</v>
      </c>
      <c r="K18" s="1022">
        <f>II.5!J31</f>
        <v>49591.970068629998</v>
      </c>
      <c r="L18" s="1022">
        <f>II.5!K31</f>
        <v>49939.933691370003</v>
      </c>
      <c r="M18" s="1022">
        <f>II.5!L31</f>
        <v>49419.517980390003</v>
      </c>
      <c r="N18" s="1022">
        <f>II.5!M31</f>
        <v>50533.30077188</v>
      </c>
      <c r="O18" s="1022">
        <f>II.5!N31</f>
        <v>50598.374232889997</v>
      </c>
      <c r="P18" s="1022">
        <f>II.5!O31</f>
        <v>50107.312604070001</v>
      </c>
      <c r="Q18" s="1022">
        <f>II.5!P31</f>
        <v>49494.835606370005</v>
      </c>
      <c r="R18" s="1022">
        <f>II.5!R31</f>
        <v>48020.356860430002</v>
      </c>
      <c r="S18" s="1022">
        <f>II.5!S31</f>
        <v>47522.648841050002</v>
      </c>
      <c r="T18" s="1022">
        <f>II.5!T31</f>
        <v>48503.862521820003</v>
      </c>
      <c r="U18" s="1022">
        <f>II.5!U31</f>
        <v>48071.130192029996</v>
      </c>
      <c r="V18" s="1022">
        <f>II.5!V31</f>
        <v>47896.283696629995</v>
      </c>
      <c r="W18" s="1022"/>
      <c r="X18" s="1022"/>
      <c r="Y18" s="1022"/>
      <c r="Z18" s="1022"/>
      <c r="AA18" s="1022"/>
      <c r="AB18" s="1022"/>
      <c r="AC18" s="1022"/>
    </row>
    <row r="19" spans="2:29" ht="15" customHeight="1">
      <c r="B19" s="840"/>
      <c r="C19" s="840"/>
      <c r="D19" s="840"/>
    </row>
    <row r="20" spans="2:29">
      <c r="B20" s="27" t="s">
        <v>3122</v>
      </c>
      <c r="C20" s="28" t="s">
        <v>3123</v>
      </c>
      <c r="D20" s="28" t="s">
        <v>3125</v>
      </c>
      <c r="E20" s="681"/>
      <c r="F20" s="681"/>
      <c r="G20" s="681"/>
      <c r="H20" s="681"/>
      <c r="I20" s="681"/>
      <c r="J20" s="681"/>
      <c r="K20" s="681"/>
      <c r="L20" s="681"/>
      <c r="M20" s="681"/>
      <c r="N20" s="681"/>
      <c r="O20" s="681"/>
      <c r="P20" s="681"/>
      <c r="Q20" s="681"/>
      <c r="R20" s="681"/>
      <c r="S20" s="681"/>
      <c r="T20" s="681"/>
      <c r="U20" s="681"/>
      <c r="V20" s="681"/>
      <c r="W20" s="681"/>
      <c r="X20" s="681"/>
      <c r="Y20" s="681"/>
      <c r="Z20" s="681"/>
      <c r="AA20" s="681"/>
      <c r="AB20" s="681"/>
      <c r="AC20" s="681"/>
    </row>
    <row r="21" spans="2:29" ht="5.0999999999999996" customHeight="1">
      <c r="B21" s="27"/>
      <c r="C21" s="28"/>
      <c r="D21" s="28"/>
      <c r="E21" s="681"/>
      <c r="F21" s="681"/>
      <c r="G21" s="681"/>
      <c r="H21" s="681"/>
      <c r="I21" s="681"/>
      <c r="J21" s="681"/>
      <c r="K21" s="681"/>
      <c r="L21" s="681"/>
      <c r="M21" s="681"/>
      <c r="N21" s="681"/>
      <c r="O21" s="681"/>
      <c r="P21" s="681"/>
      <c r="Q21" s="681"/>
      <c r="R21" s="681"/>
      <c r="S21" s="681"/>
      <c r="T21" s="681"/>
      <c r="U21" s="681"/>
      <c r="V21" s="681"/>
      <c r="W21" s="681"/>
      <c r="X21" s="681"/>
      <c r="Y21" s="681"/>
      <c r="Z21" s="681"/>
      <c r="AA21" s="681"/>
      <c r="AB21" s="681"/>
      <c r="AC21" s="681"/>
    </row>
    <row r="22" spans="2:29">
      <c r="B22" s="890" t="s">
        <v>3117</v>
      </c>
      <c r="C22" s="890" t="s">
        <v>3107</v>
      </c>
      <c r="D22" s="890" t="s">
        <v>3118</v>
      </c>
    </row>
    <row r="23" spans="2:29" ht="5.0999999999999996" customHeight="1">
      <c r="B23" s="840"/>
      <c r="C23" s="890"/>
      <c r="D23" s="840"/>
    </row>
    <row r="24" spans="2:29">
      <c r="B24" s="998" t="s">
        <v>1526</v>
      </c>
      <c r="C24" s="998" t="s">
        <v>1445</v>
      </c>
      <c r="D24" s="998" t="s">
        <v>1527</v>
      </c>
      <c r="E24" s="1059" t="s">
        <v>611</v>
      </c>
      <c r="F24" s="1059" t="s">
        <v>4375</v>
      </c>
      <c r="G24" s="1059" t="s">
        <v>4376</v>
      </c>
      <c r="H24" s="1059" t="s">
        <v>4377</v>
      </c>
      <c r="I24" s="1059" t="s">
        <v>4378</v>
      </c>
      <c r="J24" s="1059" t="s">
        <v>4379</v>
      </c>
      <c r="K24" s="1059" t="s">
        <v>4380</v>
      </c>
      <c r="L24" s="1059" t="s">
        <v>4381</v>
      </c>
      <c r="M24" s="1059" t="s">
        <v>4382</v>
      </c>
      <c r="N24" s="1059" t="s">
        <v>4383</v>
      </c>
      <c r="O24" s="1059" t="s">
        <v>4386</v>
      </c>
      <c r="P24" s="1059" t="s">
        <v>4384</v>
      </c>
      <c r="Q24" s="1059" t="s">
        <v>4385</v>
      </c>
      <c r="R24" s="1059" t="s">
        <v>5535</v>
      </c>
      <c r="S24" s="1059" t="s">
        <v>5536</v>
      </c>
      <c r="T24" s="1059" t="s">
        <v>5537</v>
      </c>
      <c r="U24" s="1059" t="s">
        <v>5538</v>
      </c>
      <c r="V24" s="1059" t="s">
        <v>5539</v>
      </c>
      <c r="W24" s="1059" t="s">
        <v>5540</v>
      </c>
      <c r="X24" s="1059" t="s">
        <v>5541</v>
      </c>
      <c r="Y24" s="1059" t="s">
        <v>5545</v>
      </c>
      <c r="Z24" s="1059" t="s">
        <v>5546</v>
      </c>
      <c r="AA24" s="1059" t="s">
        <v>5542</v>
      </c>
      <c r="AB24" s="1059" t="s">
        <v>5543</v>
      </c>
      <c r="AC24" s="1059" t="s">
        <v>5544</v>
      </c>
    </row>
    <row r="25" spans="2:29" ht="25.5">
      <c r="B25" s="452" t="s">
        <v>3378</v>
      </c>
      <c r="C25" s="452" t="s">
        <v>3379</v>
      </c>
      <c r="D25" s="452" t="s">
        <v>4764</v>
      </c>
      <c r="E25" s="1015"/>
      <c r="F25" s="1015">
        <f>I.1!E15</f>
        <v>100.55777062286384</v>
      </c>
      <c r="G25" s="1015">
        <f>I.1!F15</f>
        <v>100.8532284744344</v>
      </c>
      <c r="H25" s="1015">
        <f>I.1!G15</f>
        <v>99.721903907295825</v>
      </c>
      <c r="I25" s="1015">
        <f>I.1!H15</f>
        <v>99.498362957211398</v>
      </c>
      <c r="J25" s="1015">
        <f>I.1!I15</f>
        <v>99.509032482595217</v>
      </c>
      <c r="K25" s="1015">
        <f>I.1!J15</f>
        <v>99.761517333594796</v>
      </c>
      <c r="L25" s="1015">
        <f>I.1!K15</f>
        <v>99.322862311917177</v>
      </c>
      <c r="M25" s="1015">
        <f>I.1!L15</f>
        <v>99.577733937555891</v>
      </c>
      <c r="N25" s="1015">
        <f>I.1!M15</f>
        <v>100.07368764812415</v>
      </c>
      <c r="O25" s="1015">
        <f>I.1!N15</f>
        <v>100.26276185903164</v>
      </c>
      <c r="P25" s="1015">
        <f>I.1!O15</f>
        <v>100.68336612960742</v>
      </c>
      <c r="Q25" s="1015">
        <f>I.1!P15</f>
        <v>100.67944215500921</v>
      </c>
      <c r="R25" s="1015">
        <f>I.1!R15</f>
        <v>100.4270304745182</v>
      </c>
      <c r="S25" s="1015">
        <f>I.1!S15</f>
        <v>99.803339385899207</v>
      </c>
      <c r="T25" s="1015">
        <f>I.1!T15</f>
        <v>99.748466723070891</v>
      </c>
      <c r="U25" s="1015">
        <f>I.1!U15</f>
        <v>99.634257450401762</v>
      </c>
      <c r="V25" s="1015">
        <f>I.1!V15</f>
        <v>100.12253783743373</v>
      </c>
      <c r="W25" s="1015"/>
      <c r="X25" s="1015"/>
      <c r="Y25" s="1015"/>
      <c r="Z25" s="1015"/>
      <c r="AA25" s="1015"/>
      <c r="AB25" s="1015"/>
      <c r="AC25" s="1015"/>
    </row>
    <row r="26" spans="2:29" ht="25.5">
      <c r="B26" s="452" t="s">
        <v>3381</v>
      </c>
      <c r="C26" s="452" t="s">
        <v>3380</v>
      </c>
      <c r="D26" s="452" t="s">
        <v>4765</v>
      </c>
      <c r="E26" s="1015"/>
      <c r="F26" s="1015">
        <f>I.1!E17</f>
        <v>100.89</v>
      </c>
      <c r="G26" s="1015">
        <f>I.1!F17</f>
        <v>100.41</v>
      </c>
      <c r="H26" s="1015">
        <f>I.1!G17</f>
        <v>100.36</v>
      </c>
      <c r="I26" s="1015">
        <f>I.1!H17</f>
        <v>101.15</v>
      </c>
      <c r="J26" s="1015">
        <f>I.1!I17</f>
        <v>99.1</v>
      </c>
      <c r="K26" s="1015">
        <f>I.1!J17</f>
        <v>99.22</v>
      </c>
      <c r="L26" s="1015">
        <f>I.1!K17</f>
        <v>98.69</v>
      </c>
      <c r="M26" s="1015">
        <f>I.1!L17</f>
        <v>98.75</v>
      </c>
      <c r="N26" s="1015">
        <f>I.1!M17</f>
        <v>99.57</v>
      </c>
      <c r="O26" s="1015">
        <f>I.1!N17</f>
        <v>99.7</v>
      </c>
      <c r="P26" s="1015">
        <f>I.1!O17</f>
        <v>101.52</v>
      </c>
      <c r="Q26" s="1015">
        <f>I.1!P17</f>
        <v>100.51</v>
      </c>
      <c r="R26" s="1015">
        <f>I.1!R17</f>
        <v>101.14</v>
      </c>
      <c r="S26" s="1015">
        <f>I.1!S17</f>
        <v>101.67</v>
      </c>
      <c r="T26" s="1015">
        <f>I.1!T17</f>
        <v>100.28</v>
      </c>
      <c r="U26" s="1015">
        <f>I.1!U17</f>
        <v>98.12</v>
      </c>
      <c r="V26" s="1015">
        <f>I.1!V17</f>
        <v>100.12</v>
      </c>
      <c r="W26" s="1015"/>
      <c r="X26" s="1015"/>
      <c r="Y26" s="1015"/>
      <c r="Z26" s="1015"/>
      <c r="AA26" s="1015"/>
      <c r="AB26" s="1015"/>
      <c r="AC26" s="1015"/>
    </row>
    <row r="27" spans="2:29">
      <c r="B27" s="998" t="s">
        <v>3114</v>
      </c>
      <c r="C27" s="998" t="s">
        <v>3103</v>
      </c>
      <c r="D27" s="998" t="s">
        <v>3115</v>
      </c>
      <c r="E27" s="997"/>
      <c r="F27" s="997"/>
      <c r="G27" s="997"/>
      <c r="H27" s="997"/>
      <c r="I27" s="997"/>
      <c r="J27" s="997"/>
      <c r="K27" s="997"/>
      <c r="L27" s="997"/>
      <c r="M27" s="997"/>
      <c r="N27" s="997"/>
      <c r="O27" s="997"/>
      <c r="P27" s="997"/>
      <c r="Q27" s="997"/>
      <c r="R27" s="997"/>
      <c r="S27" s="997"/>
      <c r="T27" s="997"/>
      <c r="U27" s="997"/>
      <c r="V27" s="997"/>
      <c r="W27" s="997"/>
      <c r="X27" s="997"/>
      <c r="Y27" s="997"/>
      <c r="Z27" s="997"/>
      <c r="AA27" s="997"/>
      <c r="AB27" s="997"/>
      <c r="AC27" s="997"/>
    </row>
    <row r="28" spans="2:29" ht="38.25">
      <c r="B28" s="452" t="s">
        <v>3382</v>
      </c>
      <c r="C28" s="452" t="s">
        <v>3383</v>
      </c>
      <c r="D28" s="452" t="s">
        <v>4766</v>
      </c>
      <c r="E28" s="1015"/>
      <c r="F28" s="1015">
        <f>F25-100</f>
        <v>0.55777062286384194</v>
      </c>
      <c r="G28" s="1015">
        <f t="shared" ref="G28:H28" si="14">G25-100</f>
        <v>0.85322847443440253</v>
      </c>
      <c r="H28" s="1015">
        <f t="shared" si="14"/>
        <v>-0.27809609270417468</v>
      </c>
      <c r="I28" s="1015">
        <f t="shared" ref="I28:J28" si="15">I25-100</f>
        <v>-0.50163704278860166</v>
      </c>
      <c r="J28" s="1015">
        <f t="shared" si="15"/>
        <v>-0.49096751740478339</v>
      </c>
      <c r="K28" s="1015">
        <f t="shared" ref="K28:L28" si="16">K25-100</f>
        <v>-0.23848266640520421</v>
      </c>
      <c r="L28" s="1015">
        <f t="shared" si="16"/>
        <v>-0.67713768808282282</v>
      </c>
      <c r="M28" s="1015">
        <f t="shared" ref="M28:N28" si="17">M25-100</f>
        <v>-0.42226606244410902</v>
      </c>
      <c r="N28" s="1015">
        <f t="shared" si="17"/>
        <v>7.3687648124149518E-2</v>
      </c>
      <c r="O28" s="1015">
        <f t="shared" ref="O28" si="18">O25-100</f>
        <v>0.26276185903164162</v>
      </c>
      <c r="P28" s="1015">
        <f t="shared" ref="P28:R29" si="19">P25-100</f>
        <v>0.68336612960742116</v>
      </c>
      <c r="Q28" s="1015">
        <f t="shared" si="19"/>
        <v>0.67944215500921246</v>
      </c>
      <c r="R28" s="1015">
        <f t="shared" si="19"/>
        <v>0.42703047451820453</v>
      </c>
      <c r="S28" s="1015">
        <f t="shared" ref="S28:T28" si="20">S25-100</f>
        <v>-0.19666061410079294</v>
      </c>
      <c r="T28" s="1015">
        <f t="shared" si="20"/>
        <v>-0.25153327692910921</v>
      </c>
      <c r="U28" s="1015">
        <f t="shared" ref="U28:V28" si="21">U25-100</f>
        <v>-0.36574254959823804</v>
      </c>
      <c r="V28" s="1015">
        <f t="shared" si="21"/>
        <v>0.12253783743372537</v>
      </c>
      <c r="W28" s="1015"/>
      <c r="X28" s="1015"/>
      <c r="Y28" s="1015"/>
      <c r="Z28" s="1015"/>
      <c r="AA28" s="1015"/>
      <c r="AB28" s="1015"/>
      <c r="AC28" s="1015"/>
    </row>
    <row r="29" spans="2:29" ht="38.25">
      <c r="B29" s="1014" t="s">
        <v>3384</v>
      </c>
      <c r="C29" s="1014" t="s">
        <v>3385</v>
      </c>
      <c r="D29" s="1014" t="s">
        <v>4767</v>
      </c>
      <c r="E29" s="1022"/>
      <c r="F29" s="1022">
        <f>F26-100</f>
        <v>0.89000000000000057</v>
      </c>
      <c r="G29" s="1022">
        <f t="shared" ref="G29:H29" si="22">G26-100</f>
        <v>0.40999999999999659</v>
      </c>
      <c r="H29" s="1022">
        <f t="shared" si="22"/>
        <v>0.35999999999999943</v>
      </c>
      <c r="I29" s="1022">
        <f t="shared" ref="I29:J29" si="23">I26-100</f>
        <v>1.1500000000000057</v>
      </c>
      <c r="J29" s="1022">
        <f t="shared" si="23"/>
        <v>-0.90000000000000568</v>
      </c>
      <c r="K29" s="1022">
        <f t="shared" ref="K29:L29" si="24">K26-100</f>
        <v>-0.78000000000000114</v>
      </c>
      <c r="L29" s="1022">
        <f t="shared" si="24"/>
        <v>-1.3100000000000023</v>
      </c>
      <c r="M29" s="1022">
        <f t="shared" ref="M29" si="25">M26-100</f>
        <v>-1.25</v>
      </c>
      <c r="N29" s="1022">
        <f>N26-100</f>
        <v>-0.43000000000000682</v>
      </c>
      <c r="O29" s="1022">
        <f>O26-100</f>
        <v>-0.29999999999999716</v>
      </c>
      <c r="P29" s="1022">
        <f t="shared" si="19"/>
        <v>1.519999999999996</v>
      </c>
      <c r="Q29" s="1022">
        <f t="shared" si="19"/>
        <v>0.51000000000000512</v>
      </c>
      <c r="R29" s="1022">
        <f t="shared" si="19"/>
        <v>1.1400000000000006</v>
      </c>
      <c r="S29" s="1022">
        <f t="shared" ref="S29:T29" si="26">S26-100</f>
        <v>1.6700000000000017</v>
      </c>
      <c r="T29" s="1022">
        <f t="shared" si="26"/>
        <v>0.28000000000000114</v>
      </c>
      <c r="U29" s="1022">
        <f t="shared" ref="U29:V29" si="27">U26-100</f>
        <v>-1.8799999999999955</v>
      </c>
      <c r="V29" s="1022">
        <f t="shared" si="27"/>
        <v>0.12000000000000455</v>
      </c>
      <c r="W29" s="1022"/>
      <c r="X29" s="1022"/>
      <c r="Y29" s="1022"/>
      <c r="Z29" s="1022"/>
      <c r="AA29" s="1022"/>
      <c r="AB29" s="1022"/>
      <c r="AC29" s="1022"/>
    </row>
    <row r="30" spans="2:29">
      <c r="B30" s="840"/>
      <c r="C30" s="840"/>
      <c r="D30" s="840"/>
      <c r="G30" s="1072"/>
      <c r="H30" s="1072"/>
      <c r="I30" s="1072"/>
      <c r="J30" s="1072"/>
      <c r="K30" s="1072"/>
      <c r="L30" s="1072"/>
      <c r="M30" s="1072"/>
      <c r="N30" s="1072"/>
      <c r="O30" s="1072"/>
      <c r="P30" s="1072"/>
      <c r="Q30" s="1072"/>
      <c r="R30" s="1072"/>
      <c r="S30" s="1072"/>
      <c r="T30" s="1072"/>
      <c r="U30" s="1072"/>
      <c r="V30" s="1072"/>
      <c r="W30" s="1072"/>
      <c r="X30" s="1072"/>
      <c r="Y30" s="1072"/>
      <c r="Z30" s="1072"/>
      <c r="AA30" s="1072"/>
      <c r="AB30" s="1072"/>
      <c r="AC30" s="1072"/>
    </row>
    <row r="31" spans="2:29" ht="38.25">
      <c r="B31" s="890" t="s">
        <v>3119</v>
      </c>
      <c r="C31" s="890" t="s">
        <v>3106</v>
      </c>
      <c r="D31" s="890" t="s">
        <v>3120</v>
      </c>
      <c r="G31" s="1072"/>
      <c r="H31" s="1072"/>
      <c r="I31" s="1072"/>
      <c r="J31" s="1072"/>
      <c r="K31" s="1072"/>
      <c r="L31" s="1072"/>
      <c r="M31" s="1072"/>
      <c r="N31" s="1072"/>
      <c r="O31" s="1072"/>
      <c r="P31" s="1072"/>
      <c r="Q31" s="1072"/>
      <c r="R31" s="1072"/>
      <c r="S31" s="1072"/>
      <c r="T31" s="1072"/>
      <c r="U31" s="1072"/>
      <c r="V31" s="1072"/>
      <c r="W31" s="1072"/>
      <c r="X31" s="1072"/>
      <c r="Y31" s="1072"/>
      <c r="Z31" s="1072"/>
      <c r="AA31" s="1072"/>
      <c r="AB31" s="1072"/>
      <c r="AC31" s="1072"/>
    </row>
    <row r="32" spans="2:29" ht="5.0999999999999996" customHeight="1">
      <c r="B32" s="840"/>
      <c r="C32" s="840"/>
      <c r="D32" s="840"/>
    </row>
    <row r="33" spans="2:29">
      <c r="B33" s="1004" t="s">
        <v>3113</v>
      </c>
      <c r="C33" s="1004" t="s">
        <v>3113</v>
      </c>
      <c r="D33" s="1004" t="s">
        <v>3121</v>
      </c>
      <c r="E33" s="1059" t="s">
        <v>611</v>
      </c>
      <c r="F33" s="1059" t="s">
        <v>4555</v>
      </c>
      <c r="G33" s="1059" t="s">
        <v>4556</v>
      </c>
      <c r="H33" s="1059" t="s">
        <v>4557</v>
      </c>
      <c r="I33" s="1059" t="s">
        <v>4558</v>
      </c>
      <c r="J33" s="1059" t="s">
        <v>5548</v>
      </c>
      <c r="K33" s="1059" t="s">
        <v>5549</v>
      </c>
      <c r="L33" s="1059" t="s">
        <v>5550</v>
      </c>
      <c r="M33" s="1059" t="s">
        <v>5547</v>
      </c>
    </row>
    <row r="34" spans="2:29" ht="25.5">
      <c r="B34" s="1023" t="s">
        <v>3355</v>
      </c>
      <c r="C34" s="1023" t="s">
        <v>3357</v>
      </c>
      <c r="D34" s="1023" t="s">
        <v>4768</v>
      </c>
      <c r="E34" s="1024"/>
      <c r="F34" s="1024">
        <f>I.1!G19</f>
        <v>15120</v>
      </c>
      <c r="G34" s="1263">
        <f>I.1!J19</f>
        <v>15665</v>
      </c>
      <c r="H34" s="1024">
        <f>I.1!M19</f>
        <v>15752</v>
      </c>
      <c r="I34" s="1263">
        <f>I.1!P19</f>
        <v>16218</v>
      </c>
      <c r="J34" s="1024">
        <f>I.1!T19</f>
        <v>15716</v>
      </c>
      <c r="K34" s="1263"/>
      <c r="L34" s="1024"/>
      <c r="M34" s="1263"/>
    </row>
    <row r="35" spans="2:29" ht="38.25">
      <c r="B35" s="1014" t="s">
        <v>3356</v>
      </c>
      <c r="C35" s="1014" t="s">
        <v>3358</v>
      </c>
      <c r="D35" s="1014" t="s">
        <v>4769</v>
      </c>
      <c r="E35" s="1022"/>
      <c r="F35" s="1022">
        <f>I.1!G18</f>
        <v>4884.49</v>
      </c>
      <c r="G35" s="1022">
        <f>I.1!J18</f>
        <v>4899.54</v>
      </c>
      <c r="H35" s="1022">
        <f>I.1!M18</f>
        <v>4654.7700000000004</v>
      </c>
      <c r="I35" s="1022">
        <f>I.1!P18</f>
        <v>4731.01</v>
      </c>
      <c r="J35" s="1022">
        <f>I.1!T18</f>
        <v>4681.3100000000004</v>
      </c>
      <c r="K35" s="1022"/>
      <c r="L35" s="1022"/>
      <c r="M35" s="1022"/>
    </row>
    <row r="36" spans="2:29">
      <c r="J36" s="1072"/>
      <c r="K36" s="1072"/>
      <c r="L36" s="1072"/>
      <c r="M36" s="1072"/>
      <c r="N36" s="1072"/>
      <c r="O36" s="1072"/>
      <c r="P36" s="1072"/>
      <c r="Q36" s="1072"/>
      <c r="R36" s="1072"/>
      <c r="S36" s="1072"/>
      <c r="T36" s="1072"/>
      <c r="U36" s="1072"/>
      <c r="V36" s="1072"/>
      <c r="W36" s="1072"/>
      <c r="X36" s="1072"/>
      <c r="Y36" s="1072"/>
      <c r="Z36" s="1072"/>
      <c r="AA36" s="1072"/>
      <c r="AB36" s="1072"/>
      <c r="AC36" s="1072"/>
    </row>
    <row r="37" spans="2:29">
      <c r="B37" s="27" t="s">
        <v>3126</v>
      </c>
      <c r="C37" s="28" t="s">
        <v>3127</v>
      </c>
      <c r="D37" s="28" t="s">
        <v>3128</v>
      </c>
      <c r="E37" s="681"/>
      <c r="F37" s="681"/>
      <c r="G37" s="681"/>
      <c r="H37" s="681"/>
      <c r="I37" s="681"/>
      <c r="J37" s="1073"/>
      <c r="K37" s="1073"/>
      <c r="L37" s="1073"/>
      <c r="M37" s="1073"/>
      <c r="N37" s="1073"/>
      <c r="O37" s="1073"/>
      <c r="P37" s="1073"/>
      <c r="Q37" s="1073"/>
      <c r="R37" s="1073"/>
      <c r="S37" s="1073"/>
      <c r="T37" s="1073"/>
      <c r="U37" s="1073"/>
      <c r="V37" s="1073"/>
      <c r="W37" s="1073"/>
      <c r="X37" s="1073"/>
      <c r="Y37" s="1073"/>
      <c r="Z37" s="1073"/>
      <c r="AA37" s="1073"/>
      <c r="AB37" s="1073"/>
      <c r="AC37" s="1073"/>
    </row>
    <row r="38" spans="2:29" ht="5.0999999999999996" customHeight="1"/>
    <row r="39" spans="2:29" ht="25.5">
      <c r="B39" s="890" t="s">
        <v>3163</v>
      </c>
      <c r="C39" s="890" t="s">
        <v>3147</v>
      </c>
      <c r="D39" s="890" t="s">
        <v>3161</v>
      </c>
    </row>
    <row r="40" spans="2:29" ht="5.0999999999999996" customHeight="1">
      <c r="B40" s="1009"/>
      <c r="C40" s="1009"/>
      <c r="D40" s="1009"/>
    </row>
    <row r="41" spans="2:29">
      <c r="B41" s="1004" t="s">
        <v>3164</v>
      </c>
      <c r="C41" s="1004" t="s">
        <v>3148</v>
      </c>
      <c r="D41" s="1004" t="s">
        <v>3162</v>
      </c>
      <c r="E41" s="1059" t="s">
        <v>611</v>
      </c>
      <c r="F41" s="1195" t="s">
        <v>4375</v>
      </c>
      <c r="G41" s="1059" t="s">
        <v>4376</v>
      </c>
      <c r="H41" s="1059" t="s">
        <v>4377</v>
      </c>
      <c r="I41" s="1059" t="s">
        <v>4378</v>
      </c>
      <c r="J41" s="1059" t="s">
        <v>4379</v>
      </c>
      <c r="K41" s="1059" t="s">
        <v>4380</v>
      </c>
      <c r="L41" s="1059" t="s">
        <v>4381</v>
      </c>
      <c r="M41" s="1059" t="s">
        <v>4382</v>
      </c>
      <c r="N41" s="1059" t="s">
        <v>4383</v>
      </c>
      <c r="O41" s="1059" t="s">
        <v>4386</v>
      </c>
      <c r="P41" s="1059" t="s">
        <v>4384</v>
      </c>
      <c r="Q41" s="1059" t="s">
        <v>4385</v>
      </c>
      <c r="R41" s="1059" t="s">
        <v>5535</v>
      </c>
      <c r="S41" s="1059" t="s">
        <v>5536</v>
      </c>
      <c r="T41" s="1059" t="s">
        <v>5537</v>
      </c>
      <c r="U41" s="1059" t="s">
        <v>5538</v>
      </c>
      <c r="V41" s="1059" t="s">
        <v>5539</v>
      </c>
      <c r="W41" s="1059" t="s">
        <v>5540</v>
      </c>
      <c r="X41" s="1059" t="s">
        <v>5541</v>
      </c>
      <c r="Y41" s="1059" t="s">
        <v>5545</v>
      </c>
      <c r="Z41" s="1059" t="s">
        <v>5546</v>
      </c>
      <c r="AA41" s="1059" t="s">
        <v>5542</v>
      </c>
      <c r="AB41" s="1059" t="s">
        <v>5543</v>
      </c>
      <c r="AC41" s="1059" t="s">
        <v>5544</v>
      </c>
    </row>
    <row r="42" spans="2:29" ht="25.5">
      <c r="B42" s="1023" t="s">
        <v>3386</v>
      </c>
      <c r="C42" s="1023" t="s">
        <v>3389</v>
      </c>
      <c r="D42" s="1025" t="s">
        <v>3129</v>
      </c>
      <c r="E42" s="1091"/>
      <c r="F42" s="1024">
        <f>I.1!E35</f>
        <v>34.519232204275177</v>
      </c>
      <c r="G42" s="1024">
        <f>I.1!F35</f>
        <v>33.684934939183307</v>
      </c>
      <c r="H42" s="1024">
        <f>I.1!G35</f>
        <v>31.641570854648414</v>
      </c>
      <c r="I42" s="1024">
        <f>I.1!H35</f>
        <v>32.999260236930212</v>
      </c>
      <c r="J42" s="1024">
        <f>I.1!I35</f>
        <v>32.660767298239726</v>
      </c>
      <c r="K42" s="1024">
        <f>I.1!J35</f>
        <v>31.721487941852473</v>
      </c>
      <c r="L42" s="1024">
        <f>I.1!K35</f>
        <v>30.35696637083219</v>
      </c>
      <c r="M42" s="1024">
        <f>I.1!L35</f>
        <v>29.5137917034955</v>
      </c>
      <c r="N42" s="1024">
        <f>I.1!M35</f>
        <v>28.304032070911315</v>
      </c>
      <c r="O42" s="1024">
        <f>I.1!N35</f>
        <v>27.61083516824085</v>
      </c>
      <c r="P42" s="1024">
        <f>I.1!O35</f>
        <v>27.071474152609063</v>
      </c>
      <c r="Q42" s="1024">
        <f>I.1!P35</f>
        <v>27.200625312660815</v>
      </c>
      <c r="R42" s="1024">
        <f>I.1!R35</f>
        <v>27.806006519868799</v>
      </c>
      <c r="S42" s="1024">
        <f>I.1!S35</f>
        <v>30.298561921176709</v>
      </c>
      <c r="T42" s="1024">
        <f>I.1!T35</f>
        <v>32.271612631523062</v>
      </c>
      <c r="U42" s="1024">
        <f>I.1!U35</f>
        <v>32.232823756076961</v>
      </c>
      <c r="V42" s="1024">
        <f>I.1!V35</f>
        <v>32.425962882334694</v>
      </c>
      <c r="W42" s="1024"/>
      <c r="X42" s="1024"/>
      <c r="Y42" s="1024"/>
      <c r="Z42" s="1024"/>
      <c r="AA42" s="1024"/>
      <c r="AB42" s="1024"/>
      <c r="AC42" s="1024"/>
    </row>
    <row r="43" spans="2:29" ht="25.5">
      <c r="B43" s="599" t="s">
        <v>3387</v>
      </c>
      <c r="C43" s="599" t="s">
        <v>3390</v>
      </c>
      <c r="D43" s="1019" t="s">
        <v>3130</v>
      </c>
      <c r="E43" s="1091"/>
      <c r="F43" s="1015">
        <f>I.1!E36</f>
        <v>23.118165783636009</v>
      </c>
      <c r="G43" s="1015">
        <f>I.1!F36</f>
        <v>28.780840304696504</v>
      </c>
      <c r="H43" s="1015">
        <f>I.1!G36</f>
        <v>30.615562288233296</v>
      </c>
      <c r="I43" s="1015">
        <f>I.1!H36</f>
        <v>31.853690016310416</v>
      </c>
      <c r="J43" s="1015">
        <f>I.1!I36</f>
        <v>31.795414191488469</v>
      </c>
      <c r="K43" s="1015">
        <f>I.1!J36</f>
        <v>31.882059903779165</v>
      </c>
      <c r="L43" s="1015">
        <f>I.1!K36</f>
        <v>31.089120859858539</v>
      </c>
      <c r="M43" s="1015">
        <f>I.1!L36</f>
        <v>29.906044681532702</v>
      </c>
      <c r="N43" s="1015">
        <f>I.1!M36</f>
        <v>28.324169192159726</v>
      </c>
      <c r="O43" s="1015">
        <f>I.1!N36</f>
        <v>28.19763716562106</v>
      </c>
      <c r="P43" s="1015">
        <f>I.1!O36</f>
        <v>28.025460012223114</v>
      </c>
      <c r="Q43" s="1015">
        <f>I.1!P36</f>
        <v>28.343846718432314</v>
      </c>
      <c r="R43" s="1015">
        <f>I.1!R36</f>
        <v>20.758359874848725</v>
      </c>
      <c r="S43" s="1015">
        <f>I.1!S36</f>
        <v>28.496234479799014</v>
      </c>
      <c r="T43" s="1015">
        <f>I.1!T36</f>
        <v>29.73676311597066</v>
      </c>
      <c r="U43" s="1015">
        <f>I.1!U36</f>
        <v>29.457032011460832</v>
      </c>
      <c r="V43" s="1015">
        <f>I.1!V36</f>
        <v>31.437847573371425</v>
      </c>
      <c r="W43" s="1015"/>
      <c r="X43" s="1015"/>
      <c r="Y43" s="1015"/>
      <c r="Z43" s="1015"/>
      <c r="AA43" s="1015"/>
      <c r="AB43" s="1015"/>
      <c r="AC43" s="1015"/>
    </row>
    <row r="44" spans="2:29" ht="25.5">
      <c r="B44" s="1018" t="s">
        <v>3388</v>
      </c>
      <c r="C44" s="1018" t="s">
        <v>3391</v>
      </c>
      <c r="D44" s="1020" t="s">
        <v>3131</v>
      </c>
      <c r="E44" s="1092"/>
      <c r="F44" s="1022">
        <f>I.1!E37</f>
        <v>11.401066420639168</v>
      </c>
      <c r="G44" s="1022">
        <f>I.1!F37</f>
        <v>4.9040946344868033</v>
      </c>
      <c r="H44" s="1022">
        <f>I.1!G37</f>
        <v>1.0260085664151184</v>
      </c>
      <c r="I44" s="1022">
        <f>I.1!H37</f>
        <v>1.1455702206197955</v>
      </c>
      <c r="J44" s="1022">
        <f>I.1!I37</f>
        <v>0.86535310675125743</v>
      </c>
      <c r="K44" s="1022">
        <f>I.1!J37</f>
        <v>-0.1605719619266921</v>
      </c>
      <c r="L44" s="1022">
        <f>I.1!K37</f>
        <v>-0.73215448902634961</v>
      </c>
      <c r="M44" s="1022">
        <f>I.1!L37</f>
        <v>-0.39225297803720238</v>
      </c>
      <c r="N44" s="1022">
        <f>I.1!M37</f>
        <v>-2.0137121248410494E-2</v>
      </c>
      <c r="O44" s="1022">
        <f>I.1!N37</f>
        <v>-0.58680199738020988</v>
      </c>
      <c r="P44" s="1022">
        <f>I.1!O37</f>
        <v>-0.95398585961405047</v>
      </c>
      <c r="Q44" s="1022">
        <f>I.1!P37</f>
        <v>-1.1432214057714987</v>
      </c>
      <c r="R44" s="1022">
        <f>I.1!R37</f>
        <v>7.0476466450200732</v>
      </c>
      <c r="S44" s="1022">
        <f>I.1!S37</f>
        <v>1.8023274413776953</v>
      </c>
      <c r="T44" s="1022">
        <f>I.1!T37</f>
        <v>2.534849515552402</v>
      </c>
      <c r="U44" s="1022">
        <f>I.1!U37</f>
        <v>2.7757917446161287</v>
      </c>
      <c r="V44" s="1022">
        <f>I.1!V37</f>
        <v>0.98811530896326971</v>
      </c>
      <c r="W44" s="1022"/>
      <c r="X44" s="1022"/>
      <c r="Y44" s="1022"/>
      <c r="Z44" s="1022"/>
      <c r="AA44" s="1022"/>
      <c r="AB44" s="1022"/>
      <c r="AC44" s="1022"/>
    </row>
    <row r="45" spans="2:29" ht="15" customHeight="1">
      <c r="B45" s="1010"/>
      <c r="C45" s="1010"/>
      <c r="D45" s="1010"/>
    </row>
    <row r="46" spans="2:29" ht="38.25">
      <c r="B46" s="890" t="s">
        <v>3166</v>
      </c>
      <c r="C46" s="890" t="s">
        <v>3146</v>
      </c>
      <c r="D46" s="890" t="s">
        <v>3165</v>
      </c>
    </row>
    <row r="47" spans="2:29" ht="5.0999999999999996" customHeight="1">
      <c r="B47" s="24"/>
      <c r="C47" s="24"/>
      <c r="D47" s="24"/>
    </row>
    <row r="48" spans="2:29">
      <c r="B48" s="1055" t="s">
        <v>1526</v>
      </c>
      <c r="C48" s="1055" t="s">
        <v>1445</v>
      </c>
      <c r="D48" s="1055" t="s">
        <v>1527</v>
      </c>
      <c r="E48" s="1059" t="s">
        <v>611</v>
      </c>
      <c r="F48" s="1059" t="s">
        <v>4375</v>
      </c>
      <c r="G48" s="1059" t="s">
        <v>4376</v>
      </c>
      <c r="H48" s="1059" t="s">
        <v>4377</v>
      </c>
      <c r="I48" s="1059" t="s">
        <v>4378</v>
      </c>
      <c r="J48" s="1059" t="s">
        <v>4379</v>
      </c>
      <c r="K48" s="1059" t="s">
        <v>4380</v>
      </c>
      <c r="L48" s="1059" t="s">
        <v>4381</v>
      </c>
      <c r="M48" s="1059" t="s">
        <v>4382</v>
      </c>
      <c r="N48" s="1059" t="s">
        <v>4383</v>
      </c>
      <c r="O48" s="1059" t="s">
        <v>4386</v>
      </c>
      <c r="P48" s="1059" t="s">
        <v>4384</v>
      </c>
      <c r="Q48" s="1059" t="s">
        <v>4385</v>
      </c>
      <c r="R48" s="1059" t="s">
        <v>5535</v>
      </c>
      <c r="S48" s="1059" t="s">
        <v>5536</v>
      </c>
      <c r="T48" s="1059" t="s">
        <v>5537</v>
      </c>
      <c r="U48" s="1059" t="s">
        <v>5538</v>
      </c>
      <c r="V48" s="1059" t="s">
        <v>5539</v>
      </c>
      <c r="W48" s="1059" t="s">
        <v>5540</v>
      </c>
      <c r="X48" s="1059" t="s">
        <v>5541</v>
      </c>
      <c r="Y48" s="1059" t="s">
        <v>5545</v>
      </c>
      <c r="Z48" s="1059" t="s">
        <v>5546</v>
      </c>
      <c r="AA48" s="1059" t="s">
        <v>5542</v>
      </c>
      <c r="AB48" s="1059" t="s">
        <v>5543</v>
      </c>
      <c r="AC48" s="1059" t="s">
        <v>5544</v>
      </c>
    </row>
    <row r="49" spans="2:29" ht="25.5">
      <c r="B49" s="1056" t="s">
        <v>3392</v>
      </c>
      <c r="C49" s="1056" t="s">
        <v>3399</v>
      </c>
      <c r="D49" s="1056" t="s">
        <v>3185</v>
      </c>
      <c r="E49" s="1077"/>
      <c r="F49" s="1081">
        <f>'IV.1.1'!E12</f>
        <v>10172.9123</v>
      </c>
      <c r="G49" s="1081">
        <f>'IV.1.1'!F12</f>
        <v>21422.696100000001</v>
      </c>
      <c r="H49" s="1081">
        <f>'IV.1.1'!G12</f>
        <v>32374.309699999998</v>
      </c>
      <c r="I49" s="1081">
        <f>'IV.1.1'!H12</f>
        <v>46103.639600000002</v>
      </c>
      <c r="J49" s="1081">
        <f>'IV.1.1'!I12</f>
        <v>58278.954600000005</v>
      </c>
      <c r="K49" s="1081">
        <f>'IV.1.1'!J12</f>
        <v>70591.137000000002</v>
      </c>
      <c r="L49" s="1081">
        <f>'IV.1.1'!K12</f>
        <v>81707.929499999998</v>
      </c>
      <c r="M49" s="1081">
        <f>'IV.1.1'!L12</f>
        <v>94755.909899999999</v>
      </c>
      <c r="N49" s="1081">
        <f>'IV.1.1'!M12</f>
        <v>107527.2179</v>
      </c>
      <c r="O49" s="1081">
        <f>'IV.1.1'!N12</f>
        <v>119866.34759999999</v>
      </c>
      <c r="P49" s="1081">
        <f>'IV.1.1'!O12</f>
        <v>132390.23819999999</v>
      </c>
      <c r="Q49" s="1081">
        <f>'IV.1.1'!P12</f>
        <v>151471.65719999999</v>
      </c>
      <c r="R49" s="1081">
        <f>'IV.1.1'!R12</f>
        <v>8405.7090298299991</v>
      </c>
      <c r="S49" s="1081">
        <f>'IV.1.1'!S12</f>
        <v>19073.902522599998</v>
      </c>
      <c r="T49" s="1081">
        <f>'IV.1.1'!T12</f>
        <v>33712.879227190002</v>
      </c>
      <c r="U49" s="1081">
        <f>'IV.1.1'!U12</f>
        <v>48204.931967260003</v>
      </c>
      <c r="V49" s="1081">
        <f>'IV.1.1'!V12</f>
        <v>59554.444377289998</v>
      </c>
      <c r="W49" s="1081"/>
      <c r="X49" s="1081"/>
      <c r="Y49" s="1081"/>
      <c r="Z49" s="1081"/>
      <c r="AA49" s="1081"/>
      <c r="AB49" s="1081"/>
      <c r="AC49" s="1081"/>
    </row>
    <row r="50" spans="2:29" ht="25.5">
      <c r="B50" s="1026" t="s">
        <v>3393</v>
      </c>
      <c r="C50" s="1026" t="s">
        <v>3398</v>
      </c>
      <c r="D50" s="1026" t="s">
        <v>4770</v>
      </c>
      <c r="E50" s="1078"/>
      <c r="F50" s="1024">
        <f>'IV.1.1'!E16</f>
        <v>944.49419999999998</v>
      </c>
      <c r="G50" s="1024">
        <f>'IV.1.1'!F16</f>
        <v>3045.9295000000002</v>
      </c>
      <c r="H50" s="1024">
        <f>'IV.1.1'!G16</f>
        <v>4212.0201999999999</v>
      </c>
      <c r="I50" s="1024">
        <f>'IV.1.1'!H16</f>
        <v>5407.4567999999999</v>
      </c>
      <c r="J50" s="1024">
        <f>'IV.1.1'!I16</f>
        <v>6968.4236000000001</v>
      </c>
      <c r="K50" s="1024">
        <f>'IV.1.1'!J16</f>
        <v>8341.3714999999993</v>
      </c>
      <c r="L50" s="1024">
        <f>'IV.1.1'!K16</f>
        <v>9406.4646999999986</v>
      </c>
      <c r="M50" s="1024">
        <f>'IV.1.1'!L16</f>
        <v>11102.2744</v>
      </c>
      <c r="N50" s="1024">
        <f>'IV.1.1'!M16</f>
        <v>12602.93</v>
      </c>
      <c r="O50" s="1024">
        <f>'IV.1.1'!N16</f>
        <v>13811.7335</v>
      </c>
      <c r="P50" s="1024">
        <f>'IV.1.1'!O16</f>
        <v>15456.2001</v>
      </c>
      <c r="Q50" s="1024">
        <f>'IV.1.1'!P16</f>
        <v>16977.985199999999</v>
      </c>
      <c r="R50" s="1024">
        <f>'IV.1.1'!R16</f>
        <v>1095.93252607</v>
      </c>
      <c r="S50" s="1024">
        <f>'IV.1.1'!S16</f>
        <v>3636.1917081500001</v>
      </c>
      <c r="T50" s="1024">
        <f>'IV.1.1'!T16</f>
        <v>5099.0368047399998</v>
      </c>
      <c r="U50" s="1024">
        <f>'IV.1.1'!U16</f>
        <v>6328.6040163100006</v>
      </c>
      <c r="V50" s="1024">
        <f>'IV.1.1'!V16</f>
        <v>7878.0628344799998</v>
      </c>
      <c r="W50" s="1024"/>
      <c r="X50" s="1024"/>
      <c r="Y50" s="1024"/>
      <c r="Z50" s="1024"/>
      <c r="AA50" s="1024"/>
      <c r="AB50" s="1024"/>
      <c r="AC50" s="1024"/>
    </row>
    <row r="51" spans="2:29" ht="25.5">
      <c r="B51" s="531" t="s">
        <v>3394</v>
      </c>
      <c r="C51" s="531" t="s">
        <v>3400</v>
      </c>
      <c r="D51" s="531" t="s">
        <v>4771</v>
      </c>
      <c r="E51" s="1079"/>
      <c r="F51" s="1015">
        <f>'IV.1.1'!E17</f>
        <v>236.208</v>
      </c>
      <c r="G51" s="1015">
        <f>'IV.1.1'!F17</f>
        <v>438.36399999999998</v>
      </c>
      <c r="H51" s="1015">
        <f>'IV.1.1'!G17</f>
        <v>661.01430000000005</v>
      </c>
      <c r="I51" s="1015">
        <f>'IV.1.1'!H17</f>
        <v>896.40840000000003</v>
      </c>
      <c r="J51" s="1015">
        <f>'IV.1.1'!I17</f>
        <v>1118.1403</v>
      </c>
      <c r="K51" s="1015">
        <f>'IV.1.1'!J17</f>
        <v>1346.6146000000001</v>
      </c>
      <c r="L51" s="1015">
        <f>'IV.1.1'!K17</f>
        <v>1609.421</v>
      </c>
      <c r="M51" s="1015">
        <f>'IV.1.1'!L17</f>
        <v>1835.1421</v>
      </c>
      <c r="N51" s="1015">
        <f>'IV.1.1'!M17</f>
        <v>2058.3620000000001</v>
      </c>
      <c r="O51" s="1015">
        <f>'IV.1.1'!N17</f>
        <v>2320.1772000000001</v>
      </c>
      <c r="P51" s="1015">
        <f>'IV.1.1'!O17</f>
        <v>2532.5823</v>
      </c>
      <c r="Q51" s="1015">
        <f>'IV.1.1'!P17</f>
        <v>2759.8422</v>
      </c>
      <c r="R51" s="1015">
        <f>'IV.1.1'!R17</f>
        <v>257.28807419999998</v>
      </c>
      <c r="S51" s="1015">
        <f>'IV.1.1'!S17</f>
        <v>469.69877170999996</v>
      </c>
      <c r="T51" s="1015">
        <f>'IV.1.1'!T17</f>
        <v>704.73609177999992</v>
      </c>
      <c r="U51" s="1015">
        <f>'IV.1.1'!U17</f>
        <v>957.55380597999999</v>
      </c>
      <c r="V51" s="1015">
        <f>'IV.1.1'!V17</f>
        <v>1185.4847509400001</v>
      </c>
      <c r="W51" s="1015"/>
      <c r="X51" s="1015"/>
      <c r="Y51" s="1015"/>
      <c r="Z51" s="1015"/>
      <c r="AA51" s="1015"/>
      <c r="AB51" s="1015"/>
      <c r="AC51" s="1015"/>
    </row>
    <row r="52" spans="2:29" ht="25.5">
      <c r="B52" s="531" t="s">
        <v>3395</v>
      </c>
      <c r="C52" s="531" t="s">
        <v>3401</v>
      </c>
      <c r="D52" s="531" t="s">
        <v>4772</v>
      </c>
      <c r="E52" s="1079"/>
      <c r="F52" s="1015">
        <f>'IV.1.1'!E18</f>
        <v>4270.6178</v>
      </c>
      <c r="G52" s="1015">
        <f>'IV.1.1'!F18</f>
        <v>8383.4686000000002</v>
      </c>
      <c r="H52" s="1015">
        <f>'IV.1.1'!G18</f>
        <v>12361.3969</v>
      </c>
      <c r="I52" s="1015">
        <f>'IV.1.1'!H18</f>
        <v>16881.577699999998</v>
      </c>
      <c r="J52" s="1015">
        <f>'IV.1.1'!I18</f>
        <v>21067.9784</v>
      </c>
      <c r="K52" s="1015">
        <f>'IV.1.1'!J18</f>
        <v>25747.3351</v>
      </c>
      <c r="L52" s="1015">
        <f>'IV.1.1'!K18</f>
        <v>29790.066800000001</v>
      </c>
      <c r="M52" s="1015">
        <f>'IV.1.1'!L18</f>
        <v>34598.463299999996</v>
      </c>
      <c r="N52" s="1015">
        <f>'IV.1.1'!M18</f>
        <v>39432.813200000004</v>
      </c>
      <c r="O52" s="1015">
        <f>'IV.1.1'!N18</f>
        <v>43503.008600000001</v>
      </c>
      <c r="P52" s="1015">
        <f>'IV.1.1'!O18</f>
        <v>47730.097200000004</v>
      </c>
      <c r="Q52" s="1015">
        <f>'IV.1.1'!P18</f>
        <v>52786.1921</v>
      </c>
      <c r="R52" s="1015">
        <f>'IV.1.1'!R18</f>
        <v>3244.8524410500004</v>
      </c>
      <c r="S52" s="1015">
        <f>'IV.1.1'!S18</f>
        <v>6875.9705566700004</v>
      </c>
      <c r="T52" s="1015">
        <f>'IV.1.1'!T18</f>
        <v>11003.525940649999</v>
      </c>
      <c r="U52" s="1015">
        <f>'IV.1.1'!U18</f>
        <v>14789.41219508</v>
      </c>
      <c r="V52" s="1015">
        <f>'IV.1.1'!V18</f>
        <v>18393.516240069999</v>
      </c>
      <c r="W52" s="1015"/>
      <c r="X52" s="1015"/>
      <c r="Y52" s="1015"/>
      <c r="Z52" s="1015"/>
      <c r="AA52" s="1015"/>
      <c r="AB52" s="1015"/>
      <c r="AC52" s="1015"/>
    </row>
    <row r="53" spans="2:29" ht="25.5">
      <c r="B53" s="531" t="s">
        <v>3396</v>
      </c>
      <c r="C53" s="531" t="s">
        <v>3402</v>
      </c>
      <c r="D53" s="531" t="s">
        <v>4773</v>
      </c>
      <c r="E53" s="1079"/>
      <c r="F53" s="1015">
        <f>'IV.1.1'!E19</f>
        <v>342.22679999999997</v>
      </c>
      <c r="G53" s="1015">
        <f>'IV.1.1'!F19</f>
        <v>1022.736</v>
      </c>
      <c r="H53" s="1015">
        <f>'IV.1.1'!G19</f>
        <v>1835.0031999999999</v>
      </c>
      <c r="I53" s="1015">
        <f>'IV.1.1'!H19</f>
        <v>2688.6297000000004</v>
      </c>
      <c r="J53" s="1015">
        <f>'IV.1.1'!I19</f>
        <v>3577.4782</v>
      </c>
      <c r="K53" s="1015">
        <f>'IV.1.1'!J19</f>
        <v>4513.6917999999996</v>
      </c>
      <c r="L53" s="1015">
        <f>'IV.1.1'!K19</f>
        <v>5496.6372999999994</v>
      </c>
      <c r="M53" s="1015">
        <f>'IV.1.1'!L19</f>
        <v>6504.9595999999992</v>
      </c>
      <c r="N53" s="1015">
        <f>'IV.1.1'!M19</f>
        <v>7424.5534000000007</v>
      </c>
      <c r="O53" s="1015">
        <f>'IV.1.1'!N19</f>
        <v>8460.2834999999995</v>
      </c>
      <c r="P53" s="1015">
        <f>'IV.1.1'!O19</f>
        <v>9380.2065999999995</v>
      </c>
      <c r="Q53" s="1015">
        <f>'IV.1.1'!P19</f>
        <v>10296.3325</v>
      </c>
      <c r="R53" s="1015">
        <f>'IV.1.1'!R19</f>
        <v>326.63685107999999</v>
      </c>
      <c r="S53" s="1015">
        <f>'IV.1.1'!S19</f>
        <v>846.71616915999994</v>
      </c>
      <c r="T53" s="1015">
        <f>'IV.1.1'!T19</f>
        <v>1523.6862937000001</v>
      </c>
      <c r="U53" s="1015">
        <f>'IV.1.1'!U19</f>
        <v>2315.0656623499999</v>
      </c>
      <c r="V53" s="1015">
        <f>'IV.1.1'!V19</f>
        <v>3200.7223146900001</v>
      </c>
      <c r="W53" s="1015"/>
      <c r="X53" s="1015"/>
      <c r="Y53" s="1015"/>
      <c r="Z53" s="1015"/>
      <c r="AA53" s="1015"/>
      <c r="AB53" s="1015"/>
      <c r="AC53" s="1015"/>
    </row>
    <row r="54" spans="2:29" ht="25.5">
      <c r="B54" s="531" t="s">
        <v>3397</v>
      </c>
      <c r="C54" s="531" t="s">
        <v>3403</v>
      </c>
      <c r="D54" s="531" t="s">
        <v>4774</v>
      </c>
      <c r="E54" s="1079"/>
      <c r="F54" s="1022">
        <f>'IV.1.1'!E20</f>
        <v>153.87200000000001</v>
      </c>
      <c r="G54" s="1022">
        <f>'IV.1.1'!F20</f>
        <v>275.2713</v>
      </c>
      <c r="H54" s="1022">
        <f>'IV.1.1'!G20</f>
        <v>406.28020000000004</v>
      </c>
      <c r="I54" s="1022">
        <f>'IV.1.1'!H20</f>
        <v>573.74709999999993</v>
      </c>
      <c r="J54" s="1022">
        <f>'IV.1.1'!I20</f>
        <v>751.32090000000005</v>
      </c>
      <c r="K54" s="1022">
        <f>'IV.1.1'!J20</f>
        <v>920.24569999999994</v>
      </c>
      <c r="L54" s="1022">
        <f>'IV.1.1'!K20</f>
        <v>1103.7136</v>
      </c>
      <c r="M54" s="1022">
        <f>'IV.1.1'!L20</f>
        <v>1280.3089</v>
      </c>
      <c r="N54" s="1022">
        <f>'IV.1.1'!M20</f>
        <v>1504.9349</v>
      </c>
      <c r="O54" s="1022">
        <f>'IV.1.1'!N20</f>
        <v>1781.4412</v>
      </c>
      <c r="P54" s="1022">
        <f>'IV.1.1'!O20</f>
        <v>2078.2523999999999</v>
      </c>
      <c r="Q54" s="1022">
        <f>'IV.1.1'!P20</f>
        <v>2447.1640000000002</v>
      </c>
      <c r="R54" s="1022">
        <f>'IV.1.1'!R20</f>
        <v>275.37800106999998</v>
      </c>
      <c r="S54" s="1022">
        <f>'IV.1.1'!S20</f>
        <v>492.30053814999997</v>
      </c>
      <c r="T54" s="1022">
        <f>'IV.1.1'!T20</f>
        <v>789.96602890999998</v>
      </c>
      <c r="U54" s="1022">
        <f>'IV.1.1'!U20</f>
        <v>1101.5256285299999</v>
      </c>
      <c r="V54" s="1022">
        <f>'IV.1.1'!V20</f>
        <v>1417.9623324200002</v>
      </c>
      <c r="W54" s="1022"/>
      <c r="X54" s="1022"/>
      <c r="Y54" s="1022"/>
      <c r="Z54" s="1022"/>
      <c r="AA54" s="1022"/>
      <c r="AB54" s="1022"/>
      <c r="AC54" s="1022"/>
    </row>
    <row r="55" spans="2:29">
      <c r="B55" s="998" t="s">
        <v>3186</v>
      </c>
      <c r="C55" s="998" t="s">
        <v>3132</v>
      </c>
      <c r="D55" s="998" t="s">
        <v>3187</v>
      </c>
      <c r="E55" s="1008"/>
      <c r="F55" s="1080"/>
      <c r="G55" s="1080"/>
      <c r="H55" s="1080"/>
      <c r="I55" s="1080"/>
      <c r="J55" s="1080"/>
      <c r="K55" s="1080"/>
      <c r="L55" s="1080"/>
      <c r="M55" s="1080"/>
      <c r="N55" s="1080"/>
      <c r="O55" s="1080"/>
      <c r="P55" s="1080"/>
      <c r="Q55" s="1080"/>
      <c r="R55" s="1080"/>
      <c r="S55" s="1080"/>
      <c r="T55" s="1080"/>
      <c r="U55" s="1080"/>
      <c r="V55" s="1080"/>
      <c r="W55" s="1080"/>
      <c r="X55" s="1080"/>
      <c r="Y55" s="1080"/>
      <c r="Z55" s="1080"/>
      <c r="AA55" s="1080"/>
      <c r="AB55" s="1080"/>
      <c r="AC55" s="1080"/>
    </row>
    <row r="56" spans="2:29" ht="25.5">
      <c r="B56" s="531" t="s">
        <v>3393</v>
      </c>
      <c r="C56" s="531" t="s">
        <v>3398</v>
      </c>
      <c r="D56" s="999" t="s">
        <v>1313</v>
      </c>
      <c r="E56" s="999"/>
      <c r="F56" s="1082">
        <f>F50/F49*100</f>
        <v>9.2844032480256402</v>
      </c>
      <c r="G56" s="1082">
        <f t="shared" ref="G56:O56" si="28">G50/G49*100</f>
        <v>14.21823605106362</v>
      </c>
      <c r="H56" s="1082">
        <f t="shared" si="28"/>
        <v>13.010378411249956</v>
      </c>
      <c r="I56" s="1082">
        <f t="shared" si="28"/>
        <v>11.728915215622152</v>
      </c>
      <c r="J56" s="1082">
        <f t="shared" si="28"/>
        <v>11.957015440355891</v>
      </c>
      <c r="K56" s="1082">
        <f t="shared" si="28"/>
        <v>11.816457213318435</v>
      </c>
      <c r="L56" s="1082">
        <f t="shared" si="28"/>
        <v>11.512303343826622</v>
      </c>
      <c r="M56" s="1082">
        <f t="shared" si="28"/>
        <v>11.716709186494763</v>
      </c>
      <c r="N56" s="1082">
        <f t="shared" si="28"/>
        <v>11.720688255619789</v>
      </c>
      <c r="O56" s="1082">
        <f t="shared" si="28"/>
        <v>11.522611455627601</v>
      </c>
      <c r="P56" s="1082">
        <f t="shared" ref="P56:Q56" si="29">P50/P49*100</f>
        <v>11.674727918119268</v>
      </c>
      <c r="Q56" s="1082">
        <f t="shared" si="29"/>
        <v>11.208687825724798</v>
      </c>
      <c r="R56" s="1082">
        <f t="shared" ref="R56:Y56" si="30">R50/R49*100</f>
        <v>13.037954587540185</v>
      </c>
      <c r="S56" s="1082">
        <f t="shared" si="30"/>
        <v>19.063700801876301</v>
      </c>
      <c r="T56" s="1082">
        <f t="shared" si="30"/>
        <v>15.124892686791169</v>
      </c>
      <c r="U56" s="1082">
        <f t="shared" si="30"/>
        <v>13.128540499980964</v>
      </c>
      <c r="V56" s="1082">
        <f t="shared" si="30"/>
        <v>13.22833739253918</v>
      </c>
      <c r="W56" s="1082" t="e">
        <f t="shared" si="30"/>
        <v>#DIV/0!</v>
      </c>
      <c r="X56" s="1082" t="e">
        <f t="shared" si="30"/>
        <v>#DIV/0!</v>
      </c>
      <c r="Y56" s="1082" t="e">
        <f t="shared" si="30"/>
        <v>#DIV/0!</v>
      </c>
      <c r="Z56" s="1082" t="e">
        <f t="shared" ref="Z56:AC56" si="31">Z50/Z49*100</f>
        <v>#DIV/0!</v>
      </c>
      <c r="AA56" s="1082" t="e">
        <f t="shared" si="31"/>
        <v>#DIV/0!</v>
      </c>
      <c r="AB56" s="1082" t="e">
        <f t="shared" si="31"/>
        <v>#DIV/0!</v>
      </c>
      <c r="AC56" s="1082" t="e">
        <f t="shared" si="31"/>
        <v>#DIV/0!</v>
      </c>
    </row>
    <row r="57" spans="2:29" ht="25.5">
      <c r="B57" s="531" t="s">
        <v>3394</v>
      </c>
      <c r="C57" s="531" t="s">
        <v>3400</v>
      </c>
      <c r="D57" s="999" t="s">
        <v>1315</v>
      </c>
      <c r="E57" s="999"/>
      <c r="F57" s="1082">
        <f>F51/F49*100</f>
        <v>2.3219309577651623</v>
      </c>
      <c r="G57" s="1082">
        <f t="shared" ref="G57:O57" si="32">G51/G49*100</f>
        <v>2.0462597142476384</v>
      </c>
      <c r="H57" s="1082">
        <f t="shared" si="32"/>
        <v>2.0417865465715246</v>
      </c>
      <c r="I57" s="1082">
        <f t="shared" si="32"/>
        <v>1.9443332625739163</v>
      </c>
      <c r="J57" s="1082">
        <f t="shared" si="32"/>
        <v>1.9186004753764061</v>
      </c>
      <c r="K57" s="1082">
        <f t="shared" si="32"/>
        <v>1.9076255989473581</v>
      </c>
      <c r="L57" s="1082">
        <f t="shared" si="32"/>
        <v>1.9697243705092298</v>
      </c>
      <c r="M57" s="1082">
        <f t="shared" si="32"/>
        <v>1.9367046360872948</v>
      </c>
      <c r="N57" s="1082">
        <f t="shared" si="32"/>
        <v>1.9142706750901624</v>
      </c>
      <c r="O57" s="1082">
        <f t="shared" si="32"/>
        <v>1.9356368542591686</v>
      </c>
      <c r="P57" s="1082">
        <f t="shared" ref="P57:Q57" si="33">P51/P49*100</f>
        <v>1.9129675529203785</v>
      </c>
      <c r="Q57" s="1082">
        <f t="shared" si="33"/>
        <v>1.8220188852598098</v>
      </c>
      <c r="R57" s="1082">
        <f t="shared" ref="R57:Y57" si="34">R51/R49*100</f>
        <v>3.060872952976859</v>
      </c>
      <c r="S57" s="1082">
        <f t="shared" si="34"/>
        <v>2.4625205626036433</v>
      </c>
      <c r="T57" s="1082">
        <f t="shared" si="34"/>
        <v>2.0904061235197573</v>
      </c>
      <c r="U57" s="1082">
        <f t="shared" si="34"/>
        <v>1.986422896790633</v>
      </c>
      <c r="V57" s="1082">
        <f t="shared" si="34"/>
        <v>1.9905898935597546</v>
      </c>
      <c r="W57" s="1082" t="e">
        <f t="shared" si="34"/>
        <v>#DIV/0!</v>
      </c>
      <c r="X57" s="1082" t="e">
        <f t="shared" si="34"/>
        <v>#DIV/0!</v>
      </c>
      <c r="Y57" s="1082" t="e">
        <f t="shared" si="34"/>
        <v>#DIV/0!</v>
      </c>
      <c r="Z57" s="1082" t="e">
        <f t="shared" ref="Z57:AC57" si="35">Z51/Z49*100</f>
        <v>#DIV/0!</v>
      </c>
      <c r="AA57" s="1082" t="e">
        <f t="shared" si="35"/>
        <v>#DIV/0!</v>
      </c>
      <c r="AB57" s="1082" t="e">
        <f t="shared" si="35"/>
        <v>#DIV/0!</v>
      </c>
      <c r="AC57" s="1082" t="e">
        <f t="shared" si="35"/>
        <v>#DIV/0!</v>
      </c>
    </row>
    <row r="58" spans="2:29" ht="25.5">
      <c r="B58" s="531" t="s">
        <v>3395</v>
      </c>
      <c r="C58" s="531" t="s">
        <v>3401</v>
      </c>
      <c r="D58" s="999" t="s">
        <v>1317</v>
      </c>
      <c r="E58" s="999"/>
      <c r="F58" s="1082">
        <f>F52/F49*100</f>
        <v>41.980287198583241</v>
      </c>
      <c r="G58" s="1082">
        <f t="shared" ref="G58:O58" si="36">G52/G49*100</f>
        <v>39.133583190773081</v>
      </c>
      <c r="H58" s="1082">
        <f t="shared" si="36"/>
        <v>38.18273505921271</v>
      </c>
      <c r="I58" s="1082">
        <f>I52/I49*100</f>
        <v>36.616583520230357</v>
      </c>
      <c r="J58" s="1082">
        <f t="shared" si="36"/>
        <v>36.150233895925098</v>
      </c>
      <c r="K58" s="1082">
        <f>K52/K49*100</f>
        <v>36.473892041149583</v>
      </c>
      <c r="L58" s="1082">
        <f t="shared" si="36"/>
        <v>36.459211464904392</v>
      </c>
      <c r="M58" s="1082">
        <f t="shared" si="36"/>
        <v>36.51325108535525</v>
      </c>
      <c r="N58" s="1082">
        <f t="shared" si="36"/>
        <v>36.67240162083651</v>
      </c>
      <c r="O58" s="1082">
        <f t="shared" si="36"/>
        <v>36.292929142357558</v>
      </c>
      <c r="P58" s="1082">
        <f t="shared" ref="P58:Q58" si="37">P52/P49*100</f>
        <v>36.052580499096045</v>
      </c>
      <c r="Q58" s="1082">
        <f t="shared" si="37"/>
        <v>34.848890594959443</v>
      </c>
      <c r="R58" s="1082">
        <f t="shared" ref="R58:Y58" si="38">R52/R49*100</f>
        <v>38.602959364102873</v>
      </c>
      <c r="S58" s="1082">
        <f t="shared" si="38"/>
        <v>36.049101899954159</v>
      </c>
      <c r="T58" s="1082">
        <f t="shared" si="38"/>
        <v>32.63893856854407</v>
      </c>
      <c r="U58" s="1082">
        <f t="shared" si="38"/>
        <v>30.680288492315945</v>
      </c>
      <c r="V58" s="1082">
        <f t="shared" si="38"/>
        <v>30.885211729192175</v>
      </c>
      <c r="W58" s="1082" t="e">
        <f t="shared" si="38"/>
        <v>#DIV/0!</v>
      </c>
      <c r="X58" s="1082" t="e">
        <f t="shared" si="38"/>
        <v>#DIV/0!</v>
      </c>
      <c r="Y58" s="1082" t="e">
        <f t="shared" si="38"/>
        <v>#DIV/0!</v>
      </c>
      <c r="Z58" s="1082" t="e">
        <f t="shared" ref="Z58:AC58" si="39">Z52/Z49*100</f>
        <v>#DIV/0!</v>
      </c>
      <c r="AA58" s="1082" t="e">
        <f t="shared" si="39"/>
        <v>#DIV/0!</v>
      </c>
      <c r="AB58" s="1082" t="e">
        <f t="shared" si="39"/>
        <v>#DIV/0!</v>
      </c>
      <c r="AC58" s="1082" t="e">
        <f t="shared" si="39"/>
        <v>#DIV/0!</v>
      </c>
    </row>
    <row r="59" spans="2:29" ht="25.5">
      <c r="B59" s="531" t="s">
        <v>3396</v>
      </c>
      <c r="C59" s="531" t="s">
        <v>3402</v>
      </c>
      <c r="D59" s="999" t="s">
        <v>1319</v>
      </c>
      <c r="E59" s="999"/>
      <c r="F59" s="1082">
        <f>F53/F49*100</f>
        <v>3.3640985974095141</v>
      </c>
      <c r="G59" s="1082">
        <f t="shared" ref="G59:O59" si="40">G53/G49*100</f>
        <v>4.774076965970683</v>
      </c>
      <c r="H59" s="1082">
        <f t="shared" si="40"/>
        <v>5.6680844070630485</v>
      </c>
      <c r="I59" s="1082">
        <f>I53/I49*100</f>
        <v>5.8317081326481661</v>
      </c>
      <c r="J59" s="1082">
        <f t="shared" si="40"/>
        <v>6.1385421625253382</v>
      </c>
      <c r="K59" s="1082">
        <f t="shared" si="40"/>
        <v>6.3941338698086128</v>
      </c>
      <c r="L59" s="1082">
        <f t="shared" si="40"/>
        <v>6.7271773175943714</v>
      </c>
      <c r="M59" s="1082">
        <f t="shared" si="40"/>
        <v>6.8649645250253659</v>
      </c>
      <c r="N59" s="1082">
        <f t="shared" si="40"/>
        <v>6.9048130743090681</v>
      </c>
      <c r="O59" s="1082">
        <f t="shared" si="40"/>
        <v>7.0580973470822599</v>
      </c>
      <c r="P59" s="1082">
        <f t="shared" ref="P59:Q59" si="41">P53/P49*100</f>
        <v>7.0852705815284205</v>
      </c>
      <c r="Q59" s="1082">
        <f t="shared" si="41"/>
        <v>6.7975307660395767</v>
      </c>
      <c r="R59" s="1082">
        <f t="shared" ref="R59:Y59" si="42">R53/R49*100</f>
        <v>3.8858929082702978</v>
      </c>
      <c r="S59" s="1082">
        <f t="shared" si="42"/>
        <v>4.4391344044919787</v>
      </c>
      <c r="T59" s="1082">
        <f t="shared" si="42"/>
        <v>4.5195970460782293</v>
      </c>
      <c r="U59" s="1082">
        <f t="shared" si="42"/>
        <v>4.8025493821303478</v>
      </c>
      <c r="V59" s="1082">
        <f t="shared" si="42"/>
        <v>5.3744474457905227</v>
      </c>
      <c r="W59" s="1082" t="e">
        <f t="shared" si="42"/>
        <v>#DIV/0!</v>
      </c>
      <c r="X59" s="1082" t="e">
        <f t="shared" si="42"/>
        <v>#DIV/0!</v>
      </c>
      <c r="Y59" s="1082" t="e">
        <f t="shared" si="42"/>
        <v>#DIV/0!</v>
      </c>
      <c r="Z59" s="1082" t="e">
        <f t="shared" ref="Z59:AC59" si="43">Z53/Z49*100</f>
        <v>#DIV/0!</v>
      </c>
      <c r="AA59" s="1082" t="e">
        <f t="shared" si="43"/>
        <v>#DIV/0!</v>
      </c>
      <c r="AB59" s="1082" t="e">
        <f t="shared" si="43"/>
        <v>#DIV/0!</v>
      </c>
      <c r="AC59" s="1082" t="e">
        <f t="shared" si="43"/>
        <v>#DIV/0!</v>
      </c>
    </row>
    <row r="60" spans="2:29" ht="25.5">
      <c r="B60" s="1029" t="s">
        <v>3397</v>
      </c>
      <c r="C60" s="1029" t="s">
        <v>3403</v>
      </c>
      <c r="D60" s="1000" t="s">
        <v>1321</v>
      </c>
      <c r="E60" s="1000"/>
      <c r="F60" s="1083">
        <f>F54/F49*100</f>
        <v>1.5125658755556166</v>
      </c>
      <c r="G60" s="1083">
        <f>G54/G49*100</f>
        <v>1.2849517106299237</v>
      </c>
      <c r="H60" s="1083">
        <f t="shared" ref="H60:O60" si="44">H54/H49*100</f>
        <v>1.2549462946541221</v>
      </c>
      <c r="I60" s="1083">
        <f t="shared" si="44"/>
        <v>1.2444724645990854</v>
      </c>
      <c r="J60" s="1083">
        <f t="shared" si="44"/>
        <v>1.2891804685871973</v>
      </c>
      <c r="K60" s="1083">
        <f t="shared" si="44"/>
        <v>1.3036278194527451</v>
      </c>
      <c r="L60" s="1083">
        <f t="shared" si="44"/>
        <v>1.3508035349249672</v>
      </c>
      <c r="M60" s="1083">
        <f t="shared" si="44"/>
        <v>1.3511652216217069</v>
      </c>
      <c r="N60" s="1083">
        <f t="shared" si="44"/>
        <v>1.399585081239231</v>
      </c>
      <c r="O60" s="1083">
        <f t="shared" si="44"/>
        <v>1.4861896067316229</v>
      </c>
      <c r="P60" s="1083">
        <f t="shared" ref="P60:Q60" si="45">P54/P49*100</f>
        <v>1.5697927794800206</v>
      </c>
      <c r="Q60" s="1083">
        <f t="shared" si="45"/>
        <v>1.6155920158507384</v>
      </c>
      <c r="R60" s="1083">
        <f t="shared" ref="R60:Y60" si="46">R54/R49*100</f>
        <v>3.2760829585314513</v>
      </c>
      <c r="S60" s="1083">
        <f>S54/S49*100</f>
        <v>2.58101632619067</v>
      </c>
      <c r="T60" s="1083">
        <f t="shared" si="46"/>
        <v>2.3432173312354738</v>
      </c>
      <c r="U60" s="1083">
        <f t="shared" si="46"/>
        <v>2.2850890636629009</v>
      </c>
      <c r="V60" s="1083">
        <f t="shared" si="46"/>
        <v>2.3809513248699106</v>
      </c>
      <c r="W60" s="1083" t="e">
        <f t="shared" si="46"/>
        <v>#DIV/0!</v>
      </c>
      <c r="X60" s="1083" t="e">
        <f t="shared" si="46"/>
        <v>#DIV/0!</v>
      </c>
      <c r="Y60" s="1083" t="e">
        <f t="shared" si="46"/>
        <v>#DIV/0!</v>
      </c>
      <c r="Z60" s="1083" t="e">
        <f t="shared" ref="Z60:AC60" si="47">Z54/Z49*100</f>
        <v>#DIV/0!</v>
      </c>
      <c r="AA60" s="1083" t="e">
        <f t="shared" si="47"/>
        <v>#DIV/0!</v>
      </c>
      <c r="AB60" s="1083" t="e">
        <f t="shared" si="47"/>
        <v>#DIV/0!</v>
      </c>
      <c r="AC60" s="1083" t="e">
        <f t="shared" si="47"/>
        <v>#DIV/0!</v>
      </c>
    </row>
    <row r="61" spans="2:29" ht="15" customHeight="1">
      <c r="B61" s="24"/>
      <c r="C61" s="24"/>
      <c r="D61" s="24"/>
    </row>
    <row r="62" spans="2:29" ht="38.25">
      <c r="B62" s="890" t="s">
        <v>3168</v>
      </c>
      <c r="C62" s="890" t="s">
        <v>3149</v>
      </c>
      <c r="D62" s="890" t="s">
        <v>3167</v>
      </c>
    </row>
    <row r="63" spans="2:29" ht="5.0999999999999996" customHeight="1">
      <c r="B63" s="24"/>
      <c r="C63" s="24"/>
      <c r="D63" s="24"/>
    </row>
    <row r="64" spans="2:29">
      <c r="B64" s="1004" t="s">
        <v>1526</v>
      </c>
      <c r="C64" s="1004" t="s">
        <v>1445</v>
      </c>
      <c r="D64" s="1004" t="s">
        <v>1527</v>
      </c>
      <c r="E64" s="1059" t="s">
        <v>611</v>
      </c>
      <c r="F64" s="1059" t="s">
        <v>4375</v>
      </c>
      <c r="G64" s="1059" t="s">
        <v>4376</v>
      </c>
      <c r="H64" s="1059" t="s">
        <v>4377</v>
      </c>
      <c r="I64" s="1059" t="s">
        <v>4378</v>
      </c>
      <c r="J64" s="1059" t="s">
        <v>4379</v>
      </c>
      <c r="K64" s="1059" t="s">
        <v>4380</v>
      </c>
      <c r="L64" s="1059" t="s">
        <v>4381</v>
      </c>
      <c r="M64" s="1059" t="s">
        <v>4382</v>
      </c>
      <c r="N64" s="1059" t="s">
        <v>4383</v>
      </c>
      <c r="O64" s="1059" t="s">
        <v>4386</v>
      </c>
      <c r="P64" s="1059" t="s">
        <v>4384</v>
      </c>
      <c r="Q64" s="1059" t="s">
        <v>4385</v>
      </c>
      <c r="R64" s="1059" t="s">
        <v>5535</v>
      </c>
      <c r="S64" s="1059" t="s">
        <v>5536</v>
      </c>
      <c r="T64" s="1059" t="s">
        <v>5537</v>
      </c>
      <c r="U64" s="1059" t="s">
        <v>5538</v>
      </c>
      <c r="V64" s="1059" t="s">
        <v>5539</v>
      </c>
      <c r="W64" s="1059" t="s">
        <v>5540</v>
      </c>
      <c r="X64" s="1059" t="s">
        <v>5541</v>
      </c>
      <c r="Y64" s="1059" t="s">
        <v>5545</v>
      </c>
      <c r="Z64" s="1059" t="s">
        <v>5546</v>
      </c>
      <c r="AA64" s="1059" t="s">
        <v>5542</v>
      </c>
      <c r="AB64" s="1059" t="s">
        <v>5543</v>
      </c>
      <c r="AC64" s="1059" t="s">
        <v>5544</v>
      </c>
    </row>
    <row r="65" spans="2:29" ht="25.5">
      <c r="B65" s="1023" t="s">
        <v>3404</v>
      </c>
      <c r="C65" s="1023" t="s">
        <v>3406</v>
      </c>
      <c r="D65" s="1023" t="s">
        <v>1432</v>
      </c>
      <c r="E65" s="1024"/>
      <c r="F65" s="1024">
        <f>'IV.2.19'!F12</f>
        <v>3690.5534000000002</v>
      </c>
      <c r="G65" s="1024">
        <f>'IV.2.19'!H12</f>
        <v>5206.3942000000006</v>
      </c>
      <c r="H65" s="1024">
        <f>'IV.2.19'!J12</f>
        <v>6863.1702000000005</v>
      </c>
      <c r="I65" s="1024">
        <f>'IV.2.19'!L12</f>
        <v>8417.6794000000009</v>
      </c>
      <c r="J65" s="1024">
        <f>'IV.2.19'!N12</f>
        <v>6927.3535000000002</v>
      </c>
      <c r="K65" s="1024">
        <f>'IV.2.19'!P12</f>
        <v>7526.3462</v>
      </c>
      <c r="L65" s="1024">
        <f>'IV.2.19'!R12</f>
        <v>6310.9724999999999</v>
      </c>
      <c r="M65" s="1024">
        <f>'IV.2.19'!T12</f>
        <v>6304.3609999999999</v>
      </c>
      <c r="N65" s="1024">
        <f>'IV.2.19'!V12</f>
        <v>6343.5848000000005</v>
      </c>
      <c r="O65" s="1024">
        <f>'IV.2.19'!X12</f>
        <v>6661.7401</v>
      </c>
      <c r="P65" s="1024">
        <f>'IV.2.19'!Z12</f>
        <v>5591.3329000000003</v>
      </c>
      <c r="Q65" s="1024">
        <f>'IV.2.19'!AB12</f>
        <v>6789.1656000000003</v>
      </c>
      <c r="R65" s="1024">
        <f>'IV.2.19'!AF12</f>
        <v>4240.4161000000004</v>
      </c>
      <c r="S65" s="1024">
        <f>'IV.2.19'!AH12</f>
        <v>6081.7273000000014</v>
      </c>
      <c r="T65" s="1024">
        <f>'IV.2.19'!AJ12</f>
        <v>8570.9539000000004</v>
      </c>
      <c r="U65" s="1024">
        <f>'IV.2.19'!AL12</f>
        <v>9514.5925999999999</v>
      </c>
      <c r="V65" s="1024">
        <f>'IV.2.19'!AN12</f>
        <v>8989.3947000000007</v>
      </c>
      <c r="W65" s="1024"/>
      <c r="X65" s="1024"/>
      <c r="Y65" s="1024"/>
      <c r="Z65" s="1024"/>
      <c r="AA65" s="1024"/>
      <c r="AB65" s="1024"/>
      <c r="AC65" s="1024"/>
    </row>
    <row r="66" spans="2:29" ht="25.5">
      <c r="B66" s="1014" t="s">
        <v>3405</v>
      </c>
      <c r="C66" s="1014" t="s">
        <v>3407</v>
      </c>
      <c r="D66" s="1014" t="s">
        <v>1557</v>
      </c>
      <c r="E66" s="1022"/>
      <c r="F66" s="1022">
        <f>'IV.2.20'!F12</f>
        <v>1893.8594000000001</v>
      </c>
      <c r="G66" s="1022">
        <f>'IV.2.20'!H12</f>
        <v>2837.4712</v>
      </c>
      <c r="H66" s="1022">
        <f>'IV.2.20'!J12</f>
        <v>3452.4572000000003</v>
      </c>
      <c r="I66" s="1022">
        <f>'IV.2.20'!L12</f>
        <v>3435.1718999999998</v>
      </c>
      <c r="J66" s="1022">
        <f>'IV.2.20'!N12</f>
        <v>3465.3320000000003</v>
      </c>
      <c r="K66" s="1022">
        <f>'IV.2.20'!P12</f>
        <v>3400.0773000000004</v>
      </c>
      <c r="L66" s="1022">
        <f>'IV.2.20'!R12</f>
        <v>3793.9804999999997</v>
      </c>
      <c r="M66" s="1022">
        <f>'IV.2.20'!T12</f>
        <v>2858.4156000000007</v>
      </c>
      <c r="N66" s="1022">
        <f>'IV.2.20'!V12</f>
        <v>2319.1921000000002</v>
      </c>
      <c r="O66" s="1022">
        <f>'IV.2.20'!X12</f>
        <v>2630.7640000000001</v>
      </c>
      <c r="P66" s="1022">
        <f>'IV.2.20'!Z12</f>
        <v>2996.9374000000007</v>
      </c>
      <c r="Q66" s="1022">
        <f>'IV.2.20'!AB12</f>
        <v>4019.5541000000003</v>
      </c>
      <c r="R66" s="1022">
        <f>'IV.2.20'!AF12</f>
        <v>2133.4499000000001</v>
      </c>
      <c r="S66" s="1022">
        <f>'IV.2.20'!AH12</f>
        <v>2602.7767000000003</v>
      </c>
      <c r="T66" s="1022">
        <f>'IV.2.20'!AJ12</f>
        <v>2948.0196000000001</v>
      </c>
      <c r="U66" s="1022">
        <f>'IV.2.20'!AL12</f>
        <v>3503.7415000000001</v>
      </c>
      <c r="V66" s="1022">
        <f>'IV.2.20'!AN12</f>
        <v>2560.8836000000001</v>
      </c>
      <c r="W66" s="1022"/>
      <c r="X66" s="1022"/>
      <c r="Y66" s="1022"/>
      <c r="Z66" s="1022"/>
      <c r="AA66" s="1022"/>
      <c r="AB66" s="1022"/>
      <c r="AC66" s="1022"/>
    </row>
    <row r="67" spans="2:29" ht="15" customHeight="1">
      <c r="B67" s="24"/>
      <c r="C67" s="24"/>
      <c r="D67" s="24"/>
    </row>
    <row r="68" spans="2:29" ht="51">
      <c r="B68" s="890" t="s">
        <v>3175</v>
      </c>
      <c r="C68" s="890" t="s">
        <v>3150</v>
      </c>
      <c r="D68" s="890" t="s">
        <v>3169</v>
      </c>
    </row>
    <row r="69" spans="2:29" ht="5.0999999999999996" customHeight="1">
      <c r="B69" s="24"/>
      <c r="C69" s="24"/>
      <c r="D69" s="24"/>
    </row>
    <row r="70" spans="2:29">
      <c r="B70" s="1011" t="s">
        <v>3151</v>
      </c>
      <c r="C70" s="1011" t="s">
        <v>3151</v>
      </c>
      <c r="D70" s="1011" t="s">
        <v>3151</v>
      </c>
      <c r="E70" s="1059" t="s">
        <v>611</v>
      </c>
      <c r="F70" s="1059" t="s">
        <v>4375</v>
      </c>
      <c r="G70" s="1059" t="s">
        <v>4376</v>
      </c>
      <c r="H70" s="1059" t="s">
        <v>4377</v>
      </c>
      <c r="I70" s="1059" t="s">
        <v>4378</v>
      </c>
      <c r="J70" s="1059" t="s">
        <v>4379</v>
      </c>
      <c r="K70" s="1059" t="s">
        <v>4380</v>
      </c>
      <c r="L70" s="1059" t="s">
        <v>4381</v>
      </c>
      <c r="M70" s="1059" t="s">
        <v>4382</v>
      </c>
      <c r="N70" s="1059" t="s">
        <v>4383</v>
      </c>
      <c r="O70" s="1059" t="s">
        <v>4386</v>
      </c>
      <c r="P70" s="1059" t="s">
        <v>4384</v>
      </c>
      <c r="Q70" s="1059" t="s">
        <v>4385</v>
      </c>
      <c r="R70" s="1059" t="s">
        <v>5535</v>
      </c>
      <c r="S70" s="1059" t="s">
        <v>5536</v>
      </c>
      <c r="T70" s="1059" t="s">
        <v>5537</v>
      </c>
      <c r="U70" s="1059" t="s">
        <v>5538</v>
      </c>
      <c r="V70" s="1059" t="s">
        <v>5539</v>
      </c>
      <c r="W70" s="1059" t="s">
        <v>5540</v>
      </c>
      <c r="X70" s="1059" t="s">
        <v>5541</v>
      </c>
      <c r="Y70" s="1059" t="s">
        <v>5545</v>
      </c>
      <c r="Z70" s="1059" t="s">
        <v>5546</v>
      </c>
      <c r="AA70" s="1059" t="s">
        <v>5542</v>
      </c>
      <c r="AB70" s="1059" t="s">
        <v>5543</v>
      </c>
      <c r="AC70" s="1059" t="s">
        <v>5544</v>
      </c>
    </row>
    <row r="71" spans="2:29" ht="25.5">
      <c r="B71" s="1023" t="s">
        <v>3404</v>
      </c>
      <c r="C71" s="1023" t="s">
        <v>3406</v>
      </c>
      <c r="D71" s="1023" t="s">
        <v>1432</v>
      </c>
      <c r="E71" s="1024"/>
      <c r="F71" s="1057">
        <f>'IV.2.16'!G12</f>
        <v>2.9639854989583427</v>
      </c>
      <c r="G71" s="1057">
        <f>'IV.2.16'!I12</f>
        <v>2.6698751666225427</v>
      </c>
      <c r="H71" s="1057">
        <f>'IV.2.16'!K12</f>
        <v>2.5066900482507353</v>
      </c>
      <c r="I71" s="1057">
        <f>'IV.2.16'!M12</f>
        <v>2.4245419107641202</v>
      </c>
      <c r="J71" s="1057">
        <f>'IV.2.16'!O12</f>
        <v>2.77429194520963</v>
      </c>
      <c r="K71" s="1057">
        <f>'IV.2.16'!Q12</f>
        <v>2.3870711509498999</v>
      </c>
      <c r="L71" s="1057">
        <f>'IV.2.16'!S12</f>
        <v>2.3995884220986103</v>
      </c>
      <c r="M71" s="1057">
        <f>'IV.2.16'!U12</f>
        <v>2.4761377612558699</v>
      </c>
      <c r="N71" s="1057">
        <f>'IV.2.16'!W12</f>
        <v>2.2575520625131298</v>
      </c>
      <c r="O71" s="1057">
        <f>'IV.2.16'!Y12</f>
        <v>2.3122218925106499</v>
      </c>
      <c r="P71" s="1057">
        <f>'IV.2.16'!AA12</f>
        <v>2.3631017734784101</v>
      </c>
      <c r="Q71" s="1057">
        <f>'IV.2.16'!AC12</f>
        <v>1.5005035405722997</v>
      </c>
      <c r="R71" s="1057">
        <f>'IV.2.16'!AG12</f>
        <v>1.8421035149187699</v>
      </c>
      <c r="S71" s="1057">
        <f>'IV.2.16'!AI12</f>
        <v>1.6747135528082999</v>
      </c>
      <c r="T71" s="1057">
        <f>'IV.2.16'!AK12</f>
        <v>1.3268930352065098</v>
      </c>
      <c r="U71" s="1057">
        <f>'IV.2.16'!AM12</f>
        <v>1.5320239202064798</v>
      </c>
      <c r="V71" s="1057">
        <f>'IV.2.16'!AO12</f>
        <v>1.4731510459678701</v>
      </c>
      <c r="W71" s="1057"/>
      <c r="X71" s="1057"/>
      <c r="Y71" s="1057"/>
      <c r="Z71" s="1057"/>
      <c r="AA71" s="1057"/>
      <c r="AB71" s="1057"/>
      <c r="AC71" s="1057"/>
    </row>
    <row r="72" spans="2:29" ht="25.5">
      <c r="B72" s="1014" t="s">
        <v>3405</v>
      </c>
      <c r="C72" s="1014" t="s">
        <v>3407</v>
      </c>
      <c r="D72" s="1014" t="s">
        <v>1557</v>
      </c>
      <c r="E72" s="1022"/>
      <c r="F72" s="1017">
        <f>'IV.2.17'!G12</f>
        <v>0.50380044335092922</v>
      </c>
      <c r="G72" s="1017">
        <f>'IV.2.17'!I12</f>
        <v>0.51584649908416114</v>
      </c>
      <c r="H72" s="1017">
        <f>'IV.2.17'!K12</f>
        <v>0.34554121864731041</v>
      </c>
      <c r="I72" s="1017">
        <f>'IV.2.17'!M12</f>
        <v>0.34887368735091007</v>
      </c>
      <c r="J72" s="1017">
        <f>'IV.2.17'!O12</f>
        <v>0.58224055023061294</v>
      </c>
      <c r="K72" s="1017">
        <f>'IV.2.17'!Q12</f>
        <v>0.364453961782983</v>
      </c>
      <c r="L72" s="1017">
        <f>'IV.2.17'!S12</f>
        <v>0.26167875614820602</v>
      </c>
      <c r="M72" s="1017">
        <f>'IV.2.17'!U12</f>
        <v>0.41370270579843604</v>
      </c>
      <c r="N72" s="1017">
        <f>'IV.2.17'!W12</f>
        <v>0.32789166264591407</v>
      </c>
      <c r="O72" s="1017">
        <f>'IV.2.17'!Y12</f>
        <v>0.27950146674470594</v>
      </c>
      <c r="P72" s="1017">
        <f>'IV.2.17'!AA12</f>
        <v>0.21704646245141601</v>
      </c>
      <c r="Q72" s="1017">
        <f>'IV.2.17'!AC12</f>
        <v>0.22016753596269201</v>
      </c>
      <c r="R72" s="1017">
        <f>'IV.2.17'!AG12</f>
        <v>0.18368887424796598</v>
      </c>
      <c r="S72" s="1017">
        <f>'IV.2.17'!AI12</f>
        <v>0.28656753869384899</v>
      </c>
      <c r="T72" s="1017">
        <f>'IV.2.17'!AK12</f>
        <v>0.16842840038391202</v>
      </c>
      <c r="U72" s="1017">
        <f>'IV.2.17'!AM12</f>
        <v>0.22869828162025305</v>
      </c>
      <c r="V72" s="1017">
        <f>'IV.2.17'!AO12</f>
        <v>0.21978905206233398</v>
      </c>
      <c r="W72" s="1017"/>
      <c r="X72" s="1017"/>
      <c r="Y72" s="1017"/>
      <c r="Z72" s="1017"/>
      <c r="AA72" s="1017"/>
      <c r="AB72" s="1017"/>
      <c r="AC72" s="1017"/>
    </row>
    <row r="73" spans="2:29" ht="15">
      <c r="B73" s="24"/>
      <c r="C73" s="24"/>
      <c r="D73" s="24"/>
    </row>
    <row r="74" spans="2:29" ht="38.25">
      <c r="B74" s="890" t="s">
        <v>3176</v>
      </c>
      <c r="C74" s="890" t="s">
        <v>3152</v>
      </c>
      <c r="D74" s="890" t="s">
        <v>3170</v>
      </c>
    </row>
    <row r="75" spans="2:29" ht="5.0999999999999996" customHeight="1">
      <c r="B75" s="24"/>
      <c r="C75" s="24"/>
      <c r="D75" s="24"/>
    </row>
    <row r="76" spans="2:29">
      <c r="B76" s="1011" t="s">
        <v>3151</v>
      </c>
      <c r="C76" s="1011" t="s">
        <v>3151</v>
      </c>
      <c r="D76" s="1011" t="s">
        <v>3151</v>
      </c>
      <c r="E76" s="1059" t="s">
        <v>611</v>
      </c>
      <c r="F76" s="1059" t="s">
        <v>4375</v>
      </c>
      <c r="G76" s="1059" t="s">
        <v>4376</v>
      </c>
      <c r="H76" s="1059" t="s">
        <v>4377</v>
      </c>
      <c r="I76" s="1059" t="s">
        <v>4378</v>
      </c>
      <c r="J76" s="1059" t="s">
        <v>4379</v>
      </c>
      <c r="K76" s="1059" t="s">
        <v>4380</v>
      </c>
      <c r="L76" s="1059" t="s">
        <v>4381</v>
      </c>
      <c r="M76" s="1059" t="s">
        <v>4382</v>
      </c>
      <c r="N76" s="1059" t="s">
        <v>4383</v>
      </c>
      <c r="O76" s="1059" t="s">
        <v>4386</v>
      </c>
      <c r="P76" s="1059" t="s">
        <v>4384</v>
      </c>
      <c r="Q76" s="1059" t="s">
        <v>4385</v>
      </c>
      <c r="R76" s="1059" t="s">
        <v>5535</v>
      </c>
      <c r="S76" s="1059" t="s">
        <v>5536</v>
      </c>
      <c r="T76" s="1059" t="s">
        <v>5537</v>
      </c>
      <c r="U76" s="1059" t="s">
        <v>5538</v>
      </c>
      <c r="V76" s="1059" t="s">
        <v>5539</v>
      </c>
      <c r="W76" s="1059" t="s">
        <v>5540</v>
      </c>
      <c r="X76" s="1059" t="s">
        <v>5541</v>
      </c>
      <c r="Y76" s="1059" t="s">
        <v>5545</v>
      </c>
      <c r="Z76" s="1059" t="s">
        <v>5546</v>
      </c>
      <c r="AA76" s="1059" t="s">
        <v>5542</v>
      </c>
      <c r="AB76" s="1059" t="s">
        <v>5543</v>
      </c>
      <c r="AC76" s="1059" t="s">
        <v>5544</v>
      </c>
    </row>
    <row r="77" spans="2:29" ht="25.5">
      <c r="B77" s="1023" t="s">
        <v>3404</v>
      </c>
      <c r="C77" s="1023" t="s">
        <v>3406</v>
      </c>
      <c r="D77" s="1023" t="s">
        <v>1432</v>
      </c>
      <c r="E77" s="1024"/>
      <c r="F77" s="1057">
        <f>'IV.2.19'!G12</f>
        <v>20.518984746027499</v>
      </c>
      <c r="G77" s="1057">
        <f>'IV.2.19'!I12</f>
        <v>19.400142008071501</v>
      </c>
      <c r="H77" s="1057">
        <f>'IV.2.19'!K12</f>
        <v>18.906313353412102</v>
      </c>
      <c r="I77" s="1057">
        <f>'IV.2.19'!M12</f>
        <v>17.551048019481495</v>
      </c>
      <c r="J77" s="1057">
        <f>'IV.2.19'!O12</f>
        <v>19.150211555827198</v>
      </c>
      <c r="K77" s="1057">
        <f>'IV.2.19'!Q12</f>
        <v>18.101725860285299</v>
      </c>
      <c r="L77" s="1057">
        <f>'IV.2.19'!S12</f>
        <v>19.954718636787</v>
      </c>
      <c r="M77" s="1057">
        <f>'IV.2.19'!U12</f>
        <v>19.810127365961399</v>
      </c>
      <c r="N77" s="1057">
        <f>'IV.2.19'!W12</f>
        <v>20.403037437601498</v>
      </c>
      <c r="O77" s="1057">
        <f>'IV.2.19'!Y12</f>
        <v>20.316822897668999</v>
      </c>
      <c r="P77" s="1057">
        <f>'IV.2.19'!AA12</f>
        <v>20.4535393857518</v>
      </c>
      <c r="Q77" s="1057">
        <f>'IV.2.19'!AC12</f>
        <v>19.570100865856002</v>
      </c>
      <c r="R77" s="1057">
        <f>'IV.2.19'!AG12</f>
        <v>20.133061576433498</v>
      </c>
      <c r="S77" s="1057">
        <f>'IV.2.19'!AI12</f>
        <v>19.312901460248</v>
      </c>
      <c r="T77" s="1057">
        <f>'IV.2.19'!AK12</f>
        <v>17.630896665539197</v>
      </c>
      <c r="U77" s="1057">
        <f>'IV.2.19'!AM12</f>
        <v>18.273349329849399</v>
      </c>
      <c r="V77" s="1057">
        <f>'IV.2.19'!AO12</f>
        <v>18.345219147180199</v>
      </c>
      <c r="W77" s="1057"/>
      <c r="X77" s="1057"/>
      <c r="Y77" s="1057"/>
      <c r="Z77" s="1057"/>
      <c r="AA77" s="1057"/>
      <c r="AB77" s="1057"/>
      <c r="AC77" s="1057"/>
    </row>
    <row r="78" spans="2:29" ht="25.5">
      <c r="B78" s="1014" t="s">
        <v>3405</v>
      </c>
      <c r="C78" s="1014" t="s">
        <v>3407</v>
      </c>
      <c r="D78" s="1014" t="s">
        <v>1557</v>
      </c>
      <c r="E78" s="1022"/>
      <c r="F78" s="1017">
        <f>'IV.2.20'!G12</f>
        <v>10.4759574617841</v>
      </c>
      <c r="G78" s="1017">
        <f>'IV.2.20'!I12</f>
        <v>9.7504303409317394</v>
      </c>
      <c r="H78" s="1017">
        <f>'IV.2.20'!K12</f>
        <v>9.7351309258808509</v>
      </c>
      <c r="I78" s="1017">
        <f>'IV.2.20'!M12</f>
        <v>9.4851548651757405</v>
      </c>
      <c r="J78" s="1017">
        <f>'IV.2.20'!O12</f>
        <v>9.8433160822686006</v>
      </c>
      <c r="K78" s="1017">
        <f>'IV.2.20'!Q12</f>
        <v>9.356723369201049</v>
      </c>
      <c r="L78" s="1017">
        <f>'IV.2.20'!S12</f>
        <v>9.6169631673120115</v>
      </c>
      <c r="M78" s="1017">
        <f>'IV.2.20'!U12</f>
        <v>9.7159559572092995</v>
      </c>
      <c r="N78" s="1017">
        <f>'IV.2.20'!W12</f>
        <v>9.987859474426461</v>
      </c>
      <c r="O78" s="1017">
        <f>'IV.2.20'!Y12</f>
        <v>9.6303532156438187</v>
      </c>
      <c r="P78" s="1017">
        <f>'IV.2.20'!AA12</f>
        <v>9.3373232717506909</v>
      </c>
      <c r="Q78" s="1017">
        <f>'IV.2.20'!AC12</f>
        <v>9.5706977283873389</v>
      </c>
      <c r="R78" s="1017">
        <f>'IV.2.20'!AG12</f>
        <v>9.4211309677344701</v>
      </c>
      <c r="S78" s="1017">
        <f>'IV.2.20'!AI12</f>
        <v>9.5867961804022599</v>
      </c>
      <c r="T78" s="1017">
        <f>'IV.2.20'!AK12</f>
        <v>10.021660282719999</v>
      </c>
      <c r="U78" s="1017">
        <f>'IV.2.20'!AM12</f>
        <v>9.6746034226554709</v>
      </c>
      <c r="V78" s="1017">
        <f>'IV.2.20'!AO12</f>
        <v>9.7580416118874016</v>
      </c>
      <c r="W78" s="1017"/>
      <c r="X78" s="1017"/>
      <c r="Y78" s="1017"/>
      <c r="Z78" s="1017"/>
      <c r="AA78" s="1017"/>
      <c r="AB78" s="1017"/>
      <c r="AC78" s="1017"/>
    </row>
    <row r="79" spans="2:29" ht="15" customHeight="1">
      <c r="B79" s="1012"/>
      <c r="C79" s="1012"/>
      <c r="D79" s="1012"/>
    </row>
    <row r="80" spans="2:29" ht="25.5">
      <c r="B80" s="890" t="s">
        <v>3177</v>
      </c>
      <c r="C80" s="890" t="s">
        <v>3153</v>
      </c>
      <c r="D80" s="890" t="s">
        <v>3178</v>
      </c>
    </row>
    <row r="81" spans="2:29" ht="5.0999999999999996" customHeight="1">
      <c r="B81" s="24"/>
      <c r="C81" s="24"/>
      <c r="D81" s="24"/>
    </row>
    <row r="82" spans="2:29">
      <c r="B82" s="1011" t="s">
        <v>3151</v>
      </c>
      <c r="C82" s="1011" t="s">
        <v>3151</v>
      </c>
      <c r="D82" s="1011" t="s">
        <v>3151</v>
      </c>
      <c r="E82" s="1059" t="s">
        <v>611</v>
      </c>
      <c r="F82" s="1195" t="s">
        <v>4375</v>
      </c>
      <c r="G82" s="1059" t="s">
        <v>4376</v>
      </c>
      <c r="H82" s="1059" t="s">
        <v>4377</v>
      </c>
      <c r="I82" s="1059" t="s">
        <v>4378</v>
      </c>
      <c r="J82" s="1059" t="s">
        <v>4379</v>
      </c>
      <c r="K82" s="1059" t="s">
        <v>4380</v>
      </c>
      <c r="L82" s="1059" t="s">
        <v>4381</v>
      </c>
      <c r="M82" s="1059" t="s">
        <v>4382</v>
      </c>
      <c r="N82" s="1059" t="s">
        <v>4383</v>
      </c>
      <c r="O82" s="1059" t="s">
        <v>4386</v>
      </c>
      <c r="P82" s="1059" t="s">
        <v>4384</v>
      </c>
      <c r="Q82" s="1059" t="s">
        <v>4385</v>
      </c>
      <c r="R82" s="1059" t="s">
        <v>5535</v>
      </c>
      <c r="S82" s="1059" t="s">
        <v>5536</v>
      </c>
      <c r="T82" s="1059" t="s">
        <v>5537</v>
      </c>
      <c r="U82" s="1059" t="s">
        <v>5538</v>
      </c>
      <c r="V82" s="1059" t="s">
        <v>5539</v>
      </c>
      <c r="W82" s="1059" t="s">
        <v>5540</v>
      </c>
      <c r="X82" s="1059" t="s">
        <v>5541</v>
      </c>
      <c r="Y82" s="1059" t="s">
        <v>5545</v>
      </c>
      <c r="Z82" s="1059" t="s">
        <v>5546</v>
      </c>
      <c r="AA82" s="1059" t="s">
        <v>5542</v>
      </c>
      <c r="AB82" s="1059" t="s">
        <v>5543</v>
      </c>
      <c r="AC82" s="1059" t="s">
        <v>5544</v>
      </c>
    </row>
    <row r="83" spans="2:29" ht="25.5">
      <c r="B83" s="1026" t="s">
        <v>3408</v>
      </c>
      <c r="C83" s="1027" t="s">
        <v>3413</v>
      </c>
      <c r="D83" s="1026" t="s">
        <v>3133</v>
      </c>
      <c r="E83" s="1032"/>
      <c r="F83" s="1050">
        <f>I.1!E47</f>
        <v>5</v>
      </c>
      <c r="G83" s="1050">
        <f>I.1!F47</f>
        <v>5</v>
      </c>
      <c r="H83" s="1050">
        <f>I.1!G47</f>
        <v>5</v>
      </c>
      <c r="I83" s="1050">
        <f>I.1!H47</f>
        <v>5</v>
      </c>
      <c r="J83" s="1050">
        <f>I.1!I47</f>
        <v>4.75</v>
      </c>
      <c r="K83" s="1050">
        <f>I.1!J47</f>
        <v>4.75</v>
      </c>
      <c r="L83" s="1050">
        <f>I.1!K47</f>
        <v>4.75</v>
      </c>
      <c r="M83" s="1050">
        <f>I.1!L47</f>
        <v>4.75</v>
      </c>
      <c r="N83" s="1050">
        <f>I.1!M47</f>
        <v>4.75</v>
      </c>
      <c r="O83" s="1050">
        <f>I.1!N47</f>
        <v>4.75</v>
      </c>
      <c r="P83" s="1050">
        <f>I.1!O47</f>
        <v>4.75</v>
      </c>
      <c r="Q83" s="1050">
        <f>I.1!P47</f>
        <v>4.75</v>
      </c>
      <c r="R83" s="1050">
        <f>I.1!R47</f>
        <v>4.75</v>
      </c>
      <c r="S83" s="1050">
        <f>I.1!S47</f>
        <v>4.5</v>
      </c>
      <c r="T83" s="1050">
        <f>I.1!T47</f>
        <v>4.5</v>
      </c>
      <c r="U83" s="1050">
        <f>I.1!U47</f>
        <v>4.5</v>
      </c>
      <c r="V83" s="1050">
        <f>I.1!V47</f>
        <v>4.25</v>
      </c>
      <c r="W83" s="1050"/>
      <c r="X83" s="1050"/>
      <c r="Y83" s="1050"/>
      <c r="Z83" s="1050"/>
      <c r="AA83" s="1050"/>
      <c r="AB83" s="1050"/>
      <c r="AC83" s="1050"/>
    </row>
    <row r="84" spans="2:29" ht="25.5">
      <c r="B84" s="1031" t="s">
        <v>3409</v>
      </c>
      <c r="C84" s="1028" t="s">
        <v>3414</v>
      </c>
      <c r="D84" s="1031" t="s">
        <v>3134</v>
      </c>
      <c r="E84" s="1035"/>
      <c r="F84" s="1051">
        <f>I.1!E48</f>
        <v>6.25</v>
      </c>
      <c r="G84" s="1051">
        <f>I.1!F48</f>
        <v>6.25</v>
      </c>
      <c r="H84" s="1051">
        <f>I.1!G48</f>
        <v>6.25</v>
      </c>
      <c r="I84" s="1051">
        <f>I.1!H48</f>
        <v>6.25</v>
      </c>
      <c r="J84" s="1051">
        <f>I.1!I48</f>
        <v>6</v>
      </c>
      <c r="K84" s="1051">
        <f>I.1!J48</f>
        <v>6</v>
      </c>
      <c r="L84" s="1051">
        <f>I.1!K48</f>
        <v>6</v>
      </c>
      <c r="M84" s="1051">
        <f>I.1!L48</f>
        <v>6</v>
      </c>
      <c r="N84" s="1051">
        <f>I.1!M48</f>
        <v>6</v>
      </c>
      <c r="O84" s="1051">
        <f>I.1!N48</f>
        <v>6</v>
      </c>
      <c r="P84" s="1051">
        <f>I.1!O48</f>
        <v>6</v>
      </c>
      <c r="Q84" s="1051">
        <f>I.1!P48</f>
        <v>6</v>
      </c>
      <c r="R84" s="1051">
        <f>I.1!R48</f>
        <v>6</v>
      </c>
      <c r="S84" s="1051">
        <f>I.1!S48</f>
        <v>6</v>
      </c>
      <c r="T84" s="1051">
        <f>I.1!T48</f>
        <v>6</v>
      </c>
      <c r="U84" s="1051">
        <f>I.1!U48</f>
        <v>6</v>
      </c>
      <c r="V84" s="1051">
        <f>I.1!V48</f>
        <v>5.75</v>
      </c>
      <c r="W84" s="1051"/>
      <c r="X84" s="1051"/>
      <c r="Y84" s="1051"/>
      <c r="Z84" s="1051"/>
      <c r="AA84" s="1051"/>
      <c r="AB84" s="1051"/>
      <c r="AC84" s="1051"/>
    </row>
    <row r="85" spans="2:29" ht="25.5">
      <c r="B85" s="1031" t="s">
        <v>3410</v>
      </c>
      <c r="C85" s="1028" t="s">
        <v>3415</v>
      </c>
      <c r="D85" s="1031" t="s">
        <v>3135</v>
      </c>
      <c r="E85" s="1035"/>
      <c r="F85" s="1051">
        <f>I.1!E49</f>
        <v>0.25</v>
      </c>
      <c r="G85" s="1051">
        <f>I.1!F49</f>
        <v>0.25</v>
      </c>
      <c r="H85" s="1051">
        <f>I.1!G49</f>
        <v>0.25</v>
      </c>
      <c r="I85" s="1051">
        <f>I.1!H49</f>
        <v>0.25</v>
      </c>
      <c r="J85" s="1051">
        <f>I.1!I49</f>
        <v>0.25</v>
      </c>
      <c r="K85" s="1051">
        <f>I.1!J49</f>
        <v>0.25</v>
      </c>
      <c r="L85" s="1051">
        <f>I.1!K49</f>
        <v>0.25</v>
      </c>
      <c r="M85" s="1051">
        <f>I.1!L49</f>
        <v>0.25</v>
      </c>
      <c r="N85" s="1051">
        <f>I.1!M49</f>
        <v>0.25</v>
      </c>
      <c r="O85" s="1051">
        <f>I.1!N49</f>
        <v>0.25</v>
      </c>
      <c r="P85" s="1051">
        <f>I.1!O49</f>
        <v>0.75</v>
      </c>
      <c r="Q85" s="1051">
        <f>I.1!P49</f>
        <v>1.5</v>
      </c>
      <c r="R85" s="1051">
        <f>I.1!R49</f>
        <v>1.5</v>
      </c>
      <c r="S85" s="1051">
        <f>I.1!S49</f>
        <v>1.5</v>
      </c>
      <c r="T85" s="1051">
        <f>I.1!T49</f>
        <v>1.5</v>
      </c>
      <c r="U85" s="1051">
        <f>I.1!U49</f>
        <v>1.5</v>
      </c>
      <c r="V85" s="1051">
        <f>I.1!V49</f>
        <v>1.75</v>
      </c>
      <c r="W85" s="1051"/>
      <c r="X85" s="1051"/>
      <c r="Y85" s="1051"/>
      <c r="Z85" s="1051"/>
      <c r="AA85" s="1051"/>
      <c r="AB85" s="1051"/>
      <c r="AC85" s="1051"/>
    </row>
    <row r="86" spans="2:29" ht="38.25">
      <c r="B86" s="531" t="s">
        <v>3411</v>
      </c>
      <c r="C86" s="532" t="s">
        <v>3416</v>
      </c>
      <c r="D86" s="531" t="s">
        <v>3136</v>
      </c>
      <c r="E86" s="1035"/>
      <c r="F86" s="1051">
        <f>'IV.2.11'!I11</f>
        <v>1.5486913093110604</v>
      </c>
      <c r="G86" s="1051">
        <f>'IV.2.11'!L11</f>
        <v>1.5755828490178037</v>
      </c>
      <c r="H86" s="1051">
        <f>'IV.2.11'!O11</f>
        <v>1.5973522038210881</v>
      </c>
      <c r="I86" s="1051">
        <f>'IV.2.11'!R11</f>
        <v>1.823028150616661</v>
      </c>
      <c r="J86" s="1051">
        <f>'IV.2.11'!U11</f>
        <v>1.8376760459078947</v>
      </c>
      <c r="K86" s="1051">
        <f>'IV.2.11'!X11</f>
        <v>2.1005071901387864</v>
      </c>
      <c r="L86" s="1051">
        <f>'IV.2.11'!AA11</f>
        <v>2.0208806204373078</v>
      </c>
      <c r="M86" s="1051">
        <f>'IV.2.11'!AD11</f>
        <v>2.0131717934930915</v>
      </c>
      <c r="N86" s="1051">
        <f>'IV.2.11'!AG11</f>
        <v>1.9970534226628023</v>
      </c>
      <c r="O86" s="1051">
        <f>'IV.2.11'!AJ11</f>
        <v>2.5018365813263186</v>
      </c>
      <c r="P86" s="1051">
        <f>'IV.2.11'!AM11</f>
        <v>2.0664655757267947</v>
      </c>
      <c r="Q86" s="1051">
        <f>'IV.2.11'!AP11</f>
        <v>2.4223708587480126</v>
      </c>
      <c r="R86" s="1051">
        <f>'IV.2.11'!AV11</f>
        <v>2.5599011373870226</v>
      </c>
      <c r="S86" s="1051">
        <f>'IV.2.11'!AY11</f>
        <v>2.4546316256005807</v>
      </c>
      <c r="T86" s="1051">
        <f>'IV.2.11'!BB11</f>
        <v>2.4429861121549501</v>
      </c>
      <c r="U86" s="1051">
        <f>'IV.2.11'!BE11</f>
        <v>2.4894759332870944</v>
      </c>
      <c r="V86" s="1051">
        <f>'IV.2.11'!BH11</f>
        <v>2.3494741701994895</v>
      </c>
      <c r="W86" s="1051"/>
      <c r="X86" s="1051"/>
      <c r="Y86" s="1051"/>
      <c r="Z86" s="1051"/>
      <c r="AA86" s="1051"/>
      <c r="AB86" s="1051"/>
      <c r="AC86" s="1051"/>
    </row>
    <row r="87" spans="2:29" ht="38.25">
      <c r="B87" s="1029" t="s">
        <v>3412</v>
      </c>
      <c r="C87" s="1030" t="s">
        <v>3417</v>
      </c>
      <c r="D87" s="1029" t="s">
        <v>3137</v>
      </c>
      <c r="E87" s="1037"/>
      <c r="F87" s="1061">
        <f>'IV.2.10'!E33</f>
        <v>2.7757979732008238</v>
      </c>
      <c r="G87" s="1061">
        <f>'IV.2.10'!F33</f>
        <v>2.7393618358008576</v>
      </c>
      <c r="H87" s="1061">
        <f>'IV.2.10'!G33</f>
        <v>2.6799694294778926</v>
      </c>
      <c r="I87" s="1061">
        <f>'IV.2.10'!H33</f>
        <v>2.5013810762778768</v>
      </c>
      <c r="J87" s="1061">
        <f>'IV.2.10'!I33</f>
        <v>2.6652809662068813</v>
      </c>
      <c r="K87" s="1061">
        <f>'IV.2.10'!J33</f>
        <v>2.2589242551604811</v>
      </c>
      <c r="L87" s="1061">
        <f>'IV.2.10'!K33</f>
        <v>3.1021225835357518</v>
      </c>
      <c r="M87" s="1061">
        <f>'IV.2.10'!L33</f>
        <v>1.620740611702107</v>
      </c>
      <c r="N87" s="1061">
        <f>'IV.2.10'!M33</f>
        <v>1.7937009115497264</v>
      </c>
      <c r="O87" s="1061">
        <f>'IV.2.10'!N33</f>
        <v>1.9151544410144925</v>
      </c>
      <c r="P87" s="1061">
        <f>'IV.2.10'!O33</f>
        <v>1.9977548171998882</v>
      </c>
      <c r="Q87" s="1061">
        <f>'IV.2.10'!P33</f>
        <v>2.7282661929189023</v>
      </c>
      <c r="R87" s="1061">
        <f>'IV.2.10'!R33</f>
        <v>2.3759863499467628</v>
      </c>
      <c r="S87" s="1061">
        <f>'IV.2.10'!S33</f>
        <v>2.21</v>
      </c>
      <c r="T87" s="1061">
        <f>'IV.2.10'!T33</f>
        <v>2.1505236861769905</v>
      </c>
      <c r="U87" s="1061">
        <f>'IV.2.10'!U33</f>
        <v>2.9528282881154855</v>
      </c>
      <c r="V87" s="1061">
        <f>'IV.2.10'!V33</f>
        <v>2.8650735871373172</v>
      </c>
      <c r="W87" s="1061"/>
      <c r="X87" s="1061"/>
      <c r="Y87" s="1061"/>
      <c r="Z87" s="1061"/>
      <c r="AA87" s="1061"/>
      <c r="AB87" s="1061"/>
      <c r="AC87" s="1061"/>
    </row>
    <row r="88" spans="2:29" ht="15" customHeight="1">
      <c r="B88" s="1012"/>
      <c r="C88" s="1012"/>
      <c r="D88" s="1012"/>
    </row>
    <row r="89" spans="2:29" ht="38.25">
      <c r="B89" s="890" t="s">
        <v>3546</v>
      </c>
      <c r="C89" s="890" t="s">
        <v>3154</v>
      </c>
      <c r="D89" s="890" t="s">
        <v>3548</v>
      </c>
    </row>
    <row r="90" spans="2:29" ht="5.0999999999999996" customHeight="1">
      <c r="B90" s="890"/>
      <c r="C90" s="890"/>
      <c r="D90" s="890"/>
    </row>
    <row r="91" spans="2:29">
      <c r="B91" s="1011" t="s">
        <v>3155</v>
      </c>
      <c r="C91" s="1011" t="s">
        <v>3155</v>
      </c>
      <c r="D91" s="1004" t="s">
        <v>3156</v>
      </c>
      <c r="E91" s="1059" t="s">
        <v>611</v>
      </c>
      <c r="F91" s="1059" t="s">
        <v>4375</v>
      </c>
      <c r="G91" s="1059" t="s">
        <v>4376</v>
      </c>
      <c r="H91" s="1059" t="s">
        <v>4377</v>
      </c>
      <c r="I91" s="1059" t="s">
        <v>4378</v>
      </c>
      <c r="J91" s="1059" t="s">
        <v>4379</v>
      </c>
      <c r="K91" s="1059" t="s">
        <v>4380</v>
      </c>
      <c r="L91" s="1059" t="s">
        <v>4381</v>
      </c>
      <c r="M91" s="1059" t="s">
        <v>4382</v>
      </c>
      <c r="N91" s="1059" t="s">
        <v>4383</v>
      </c>
      <c r="O91" s="1059" t="s">
        <v>4386</v>
      </c>
      <c r="P91" s="1059" t="s">
        <v>4384</v>
      </c>
      <c r="Q91" s="1059" t="s">
        <v>4385</v>
      </c>
      <c r="R91" s="1059" t="s">
        <v>5535</v>
      </c>
      <c r="S91" s="1059" t="s">
        <v>5536</v>
      </c>
      <c r="T91" s="1059" t="s">
        <v>5537</v>
      </c>
      <c r="U91" s="1059" t="s">
        <v>5538</v>
      </c>
      <c r="V91" s="1059" t="s">
        <v>5539</v>
      </c>
      <c r="W91" s="1059" t="s">
        <v>5540</v>
      </c>
      <c r="X91" s="1059" t="s">
        <v>5541</v>
      </c>
      <c r="Y91" s="1059" t="s">
        <v>5545</v>
      </c>
      <c r="Z91" s="1059" t="s">
        <v>5546</v>
      </c>
      <c r="AA91" s="1059" t="s">
        <v>5542</v>
      </c>
      <c r="AB91" s="1059" t="s">
        <v>5543</v>
      </c>
      <c r="AC91" s="1059" t="s">
        <v>5544</v>
      </c>
    </row>
    <row r="92" spans="2:29">
      <c r="B92" s="1043" t="s">
        <v>438</v>
      </c>
      <c r="C92" s="1043"/>
      <c r="D92" s="1041"/>
      <c r="E92" s="1032"/>
      <c r="F92" s="1039"/>
      <c r="G92" s="1033"/>
      <c r="H92" s="1039"/>
      <c r="I92" s="1039"/>
      <c r="J92" s="1039"/>
      <c r="K92" s="1039"/>
      <c r="L92" s="1039"/>
      <c r="M92" s="1039"/>
      <c r="N92" s="1039"/>
      <c r="O92" s="1039"/>
      <c r="P92" s="1039"/>
      <c r="Q92" s="1039"/>
      <c r="R92" s="1039"/>
      <c r="S92" s="1039"/>
      <c r="T92" s="1039"/>
      <c r="U92" s="1039"/>
      <c r="V92" s="1039"/>
      <c r="W92" s="1039"/>
      <c r="X92" s="1039"/>
      <c r="Y92" s="1039"/>
      <c r="Z92" s="1039"/>
      <c r="AA92" s="1039"/>
      <c r="AB92" s="1039"/>
      <c r="AC92" s="1039"/>
    </row>
    <row r="93" spans="2:29">
      <c r="B93" s="1044" t="s">
        <v>1504</v>
      </c>
      <c r="C93" s="1044" t="s">
        <v>182</v>
      </c>
      <c r="D93" s="1001" t="s">
        <v>1505</v>
      </c>
      <c r="E93" s="1035"/>
      <c r="F93" s="1040"/>
      <c r="G93" s="421"/>
      <c r="H93" s="1040"/>
      <c r="I93" s="1040"/>
      <c r="J93" s="1040"/>
      <c r="K93" s="1040"/>
      <c r="L93" s="1040"/>
      <c r="M93" s="1040"/>
      <c r="N93" s="1040"/>
      <c r="O93" s="1040"/>
      <c r="P93" s="1040"/>
      <c r="Q93" s="1040"/>
      <c r="R93" s="1040"/>
      <c r="S93" s="1040"/>
      <c r="T93" s="1040"/>
      <c r="U93" s="1040"/>
      <c r="V93" s="1040"/>
      <c r="W93" s="1040"/>
      <c r="X93" s="1040"/>
      <c r="Y93" s="1040"/>
      <c r="Z93" s="1040"/>
      <c r="AA93" s="1040"/>
      <c r="AB93" s="1040"/>
      <c r="AC93" s="1040"/>
    </row>
    <row r="94" spans="2:29" ht="25.5">
      <c r="B94" s="531" t="s">
        <v>3418</v>
      </c>
      <c r="C94" s="531" t="s">
        <v>3420</v>
      </c>
      <c r="D94" s="616" t="s">
        <v>3138</v>
      </c>
      <c r="E94" s="1035"/>
      <c r="F94" s="1210"/>
      <c r="G94" s="1210"/>
      <c r="H94" s="1210"/>
      <c r="I94" s="1015"/>
      <c r="J94" s="1015"/>
      <c r="K94" s="1015"/>
      <c r="L94" s="1015"/>
      <c r="M94" s="1015"/>
      <c r="N94" s="1015"/>
      <c r="O94" s="1015"/>
      <c r="P94" s="1015"/>
      <c r="Q94" s="1015"/>
      <c r="R94" s="1015"/>
      <c r="S94" s="1015"/>
      <c r="T94" s="1015"/>
      <c r="U94" s="1015"/>
      <c r="V94" s="1015"/>
      <c r="W94" s="1015"/>
      <c r="X94" s="1015"/>
      <c r="Y94" s="1015"/>
      <c r="Z94" s="1015"/>
      <c r="AA94" s="1015"/>
      <c r="AB94" s="1015"/>
      <c r="AC94" s="1015"/>
    </row>
    <row r="95" spans="2:29" ht="51">
      <c r="B95" s="1031" t="s">
        <v>3419</v>
      </c>
      <c r="C95" s="1031" t="s">
        <v>3421</v>
      </c>
      <c r="D95" s="1042" t="s">
        <v>3139</v>
      </c>
      <c r="E95" s="1035"/>
      <c r="F95" s="1210"/>
      <c r="G95" s="1210"/>
      <c r="H95" s="1210"/>
      <c r="I95" s="1051"/>
      <c r="J95" s="1051"/>
      <c r="K95" s="1051"/>
      <c r="L95" s="1051"/>
      <c r="M95" s="1051"/>
      <c r="N95" s="1051"/>
      <c r="O95" s="1051"/>
      <c r="P95" s="1051"/>
      <c r="Q95" s="1051"/>
      <c r="R95" s="1051"/>
      <c r="S95" s="1051"/>
      <c r="T95" s="1051"/>
      <c r="U95" s="1051"/>
      <c r="V95" s="1051"/>
      <c r="W95" s="1051"/>
      <c r="X95" s="1051"/>
      <c r="Y95" s="1051"/>
      <c r="Z95" s="1051"/>
      <c r="AA95" s="1051"/>
      <c r="AB95" s="1051"/>
      <c r="AC95" s="1051"/>
    </row>
    <row r="96" spans="2:29">
      <c r="B96" s="1044" t="s">
        <v>1506</v>
      </c>
      <c r="C96" s="1044" t="s">
        <v>183</v>
      </c>
      <c r="D96" s="1001" t="s">
        <v>1507</v>
      </c>
      <c r="E96" s="1035"/>
      <c r="F96" s="1040"/>
      <c r="G96" s="1040"/>
      <c r="H96" s="1040"/>
      <c r="I96" s="1040"/>
      <c r="J96" s="1040"/>
      <c r="K96" s="1040"/>
      <c r="L96" s="1040"/>
      <c r="M96" s="1040"/>
      <c r="N96" s="1040"/>
      <c r="O96" s="1040"/>
      <c r="P96" s="1040"/>
      <c r="Q96" s="1040"/>
      <c r="R96" s="1040"/>
      <c r="S96" s="1040"/>
      <c r="T96" s="1040"/>
      <c r="U96" s="1040"/>
      <c r="V96" s="1040"/>
      <c r="W96" s="1040"/>
      <c r="X96" s="1040"/>
      <c r="Y96" s="1040"/>
      <c r="Z96" s="1040"/>
      <c r="AA96" s="1040"/>
      <c r="AB96" s="1040"/>
      <c r="AC96" s="1040"/>
    </row>
    <row r="97" spans="2:29" ht="25.5">
      <c r="B97" s="531" t="s">
        <v>3418</v>
      </c>
      <c r="C97" s="531" t="s">
        <v>3420</v>
      </c>
      <c r="D97" s="616" t="s">
        <v>3138</v>
      </c>
      <c r="E97" s="1035"/>
      <c r="F97" s="1210"/>
      <c r="G97" s="1210"/>
      <c r="H97" s="1210"/>
      <c r="I97" s="1015"/>
      <c r="J97" s="1015"/>
      <c r="K97" s="1015"/>
      <c r="L97" s="1015"/>
      <c r="M97" s="1015"/>
      <c r="N97" s="1015"/>
      <c r="O97" s="1015"/>
      <c r="P97" s="1015"/>
      <c r="Q97" s="1015"/>
      <c r="R97" s="1015"/>
      <c r="S97" s="1015"/>
      <c r="T97" s="1015"/>
      <c r="U97" s="1015"/>
      <c r="V97" s="1015"/>
      <c r="W97" s="1015"/>
      <c r="X97" s="1015"/>
      <c r="Y97" s="1015"/>
      <c r="Z97" s="1015"/>
      <c r="AA97" s="1015"/>
      <c r="AB97" s="1015"/>
      <c r="AC97" s="1015"/>
    </row>
    <row r="98" spans="2:29" ht="51">
      <c r="B98" s="1031" t="s">
        <v>3419</v>
      </c>
      <c r="C98" s="1031" t="s">
        <v>3421</v>
      </c>
      <c r="D98" s="1042" t="s">
        <v>3139</v>
      </c>
      <c r="E98" s="1035"/>
      <c r="F98" s="1210"/>
      <c r="G98" s="1210"/>
      <c r="H98" s="1210"/>
      <c r="I98" s="1051"/>
      <c r="J98" s="1051"/>
      <c r="K98" s="1051"/>
      <c r="L98" s="1051"/>
      <c r="M98" s="1051"/>
      <c r="N98" s="1051"/>
      <c r="O98" s="1051"/>
      <c r="P98" s="1051"/>
      <c r="Q98" s="1051"/>
      <c r="R98" s="1051"/>
      <c r="S98" s="1051"/>
      <c r="T98" s="1051"/>
      <c r="U98" s="1051"/>
      <c r="V98" s="1051"/>
      <c r="W98" s="1051"/>
      <c r="X98" s="1051"/>
      <c r="Y98" s="1051"/>
      <c r="Z98" s="1051"/>
      <c r="AA98" s="1051"/>
      <c r="AB98" s="1051"/>
      <c r="AC98" s="1051"/>
    </row>
    <row r="99" spans="2:29">
      <c r="B99" s="1044" t="s">
        <v>1508</v>
      </c>
      <c r="C99" s="1044" t="s">
        <v>184</v>
      </c>
      <c r="D99" s="1001" t="s">
        <v>1509</v>
      </c>
      <c r="E99" s="1035"/>
      <c r="F99" s="1040"/>
      <c r="G99" s="1040"/>
      <c r="H99" s="1040"/>
      <c r="I99" s="1040"/>
      <c r="J99" s="1040"/>
      <c r="K99" s="1040"/>
      <c r="L99" s="1040"/>
      <c r="M99" s="1040"/>
      <c r="N99" s="1040"/>
      <c r="O99" s="1040"/>
      <c r="P99" s="1040"/>
      <c r="Q99" s="1040"/>
      <c r="R99" s="1040"/>
      <c r="S99" s="1040"/>
      <c r="T99" s="1040"/>
      <c r="U99" s="1040"/>
      <c r="V99" s="1040"/>
      <c r="W99" s="1040"/>
      <c r="X99" s="1040"/>
      <c r="Y99" s="1040"/>
      <c r="Z99" s="1040"/>
      <c r="AA99" s="1040"/>
      <c r="AB99" s="1040"/>
      <c r="AC99" s="1040"/>
    </row>
    <row r="100" spans="2:29" ht="25.5">
      <c r="B100" s="531" t="s">
        <v>3418</v>
      </c>
      <c r="C100" s="531" t="s">
        <v>3420</v>
      </c>
      <c r="D100" s="616" t="s">
        <v>3138</v>
      </c>
      <c r="E100" s="1035"/>
      <c r="F100" s="1015">
        <f>'IV.2.6'!E23</f>
        <v>140</v>
      </c>
      <c r="G100" s="1015">
        <f>'IV.2.6'!F23</f>
        <v>187</v>
      </c>
      <c r="H100" s="1015">
        <f>'IV.2.6'!G23</f>
        <v>441.75</v>
      </c>
      <c r="I100" s="1015">
        <f>'IV.2.6'!H23</f>
        <v>200</v>
      </c>
      <c r="J100" s="1015">
        <f>'IV.2.6'!I23</f>
        <v>600</v>
      </c>
      <c r="K100" s="1015">
        <f>'IV.2.6'!J23</f>
        <v>200</v>
      </c>
      <c r="L100" s="1015">
        <f>'IV.2.6'!K23</f>
        <v>200</v>
      </c>
      <c r="M100" s="1015">
        <f>'IV.2.6'!L23</f>
        <v>180.5</v>
      </c>
      <c r="N100" s="1015">
        <f>'IV.2.6'!M23</f>
        <v>110</v>
      </c>
      <c r="O100" s="1015">
        <f>'IV.2.6'!N23</f>
        <v>169.1</v>
      </c>
      <c r="P100" s="1015">
        <f>'IV.2.6'!O23</f>
        <v>200</v>
      </c>
      <c r="Q100" s="1015"/>
      <c r="R100" s="1015">
        <f>'IV.2.6'!R23</f>
        <v>50</v>
      </c>
      <c r="S100" s="1015"/>
      <c r="T100" s="1015">
        <f>'IV.2.6'!T23</f>
        <v>100</v>
      </c>
      <c r="U100" s="1015">
        <f>'IV.2.6'!U23</f>
        <v>200</v>
      </c>
      <c r="V100" s="1015">
        <f>'IV.2.6'!V23</f>
        <v>260.71620000000001</v>
      </c>
      <c r="W100" s="1015"/>
      <c r="X100" s="1015"/>
      <c r="Y100" s="1015"/>
      <c r="Z100" s="1015"/>
      <c r="AA100" s="1015"/>
      <c r="AB100" s="1015"/>
      <c r="AC100" s="1015"/>
    </row>
    <row r="101" spans="2:29" ht="51">
      <c r="B101" s="1031" t="s">
        <v>3419</v>
      </c>
      <c r="C101" s="1031" t="s">
        <v>3421</v>
      </c>
      <c r="D101" s="1042" t="s">
        <v>3139</v>
      </c>
      <c r="E101" s="1035"/>
      <c r="F101" s="1016">
        <f>'IV.2.6'!E24</f>
        <v>6.2642857142857142</v>
      </c>
      <c r="G101" s="1016">
        <f>'IV.2.6'!F24</f>
        <v>6.0844385026737964</v>
      </c>
      <c r="H101" s="1016">
        <f>'IV.2.6'!G24</f>
        <v>6.4031126202603277</v>
      </c>
      <c r="I101" s="1016">
        <f>'IV.2.6'!H24</f>
        <v>6.57</v>
      </c>
      <c r="J101" s="1016">
        <f>'IV.2.6'!I24</f>
        <v>6.25</v>
      </c>
      <c r="K101" s="1016">
        <f>'IV.2.6'!J24</f>
        <v>5.96</v>
      </c>
      <c r="L101" s="1016">
        <f>'IV.2.6'!K24</f>
        <v>5.3849999999999998</v>
      </c>
      <c r="M101" s="1016">
        <f>'IV.2.6'!L24</f>
        <v>4.7874238227146808</v>
      </c>
      <c r="N101" s="1016">
        <f>'IV.2.6'!M24</f>
        <v>4.62</v>
      </c>
      <c r="O101" s="1016">
        <f>'IV.2.6'!N24</f>
        <v>4.9504316972205791</v>
      </c>
      <c r="P101" s="1016">
        <f>'IV.2.6'!O24</f>
        <v>4.8600000000000003</v>
      </c>
      <c r="Q101" s="1016"/>
      <c r="R101" s="1016">
        <f>'IV.2.6'!R24</f>
        <v>4.8899999999999997</v>
      </c>
      <c r="S101" s="1016"/>
      <c r="T101" s="1016">
        <f>'IV.2.6'!T24</f>
        <v>4.7549999999999999</v>
      </c>
      <c r="U101" s="1016">
        <f>'IV.2.6'!U24</f>
        <v>4.6399999999999997</v>
      </c>
      <c r="V101" s="1016">
        <f>'IV.2.6'!V24</f>
        <v>4.7178075010298546</v>
      </c>
      <c r="W101" s="1016"/>
      <c r="X101" s="1016"/>
      <c r="Y101" s="1016"/>
      <c r="Z101" s="1016"/>
      <c r="AA101" s="1016"/>
      <c r="AB101" s="1016"/>
      <c r="AC101" s="1016"/>
    </row>
    <row r="102" spans="2:29">
      <c r="B102" s="1044" t="s">
        <v>1510</v>
      </c>
      <c r="C102" s="1044" t="s">
        <v>185</v>
      </c>
      <c r="D102" s="1001" t="s">
        <v>1511</v>
      </c>
      <c r="E102" s="1035"/>
      <c r="F102" s="1040"/>
      <c r="G102" s="1040"/>
      <c r="H102" s="1040"/>
      <c r="I102" s="1040"/>
      <c r="J102" s="1040"/>
      <c r="K102" s="1040"/>
      <c r="L102" s="1040"/>
      <c r="M102" s="1040"/>
      <c r="N102" s="1040"/>
      <c r="O102" s="1040"/>
      <c r="P102" s="1040"/>
      <c r="Q102" s="1040"/>
      <c r="R102" s="1040"/>
      <c r="S102" s="1040"/>
      <c r="T102" s="1040"/>
      <c r="U102" s="1040"/>
      <c r="V102" s="1040"/>
      <c r="W102" s="1040"/>
      <c r="X102" s="1040"/>
      <c r="Y102" s="1040"/>
      <c r="Z102" s="1040"/>
      <c r="AA102" s="1040"/>
      <c r="AB102" s="1040"/>
      <c r="AC102" s="1040"/>
    </row>
    <row r="103" spans="2:29" ht="25.5">
      <c r="B103" s="531" t="s">
        <v>3418</v>
      </c>
      <c r="C103" s="531" t="s">
        <v>3420</v>
      </c>
      <c r="D103" s="616" t="s">
        <v>3138</v>
      </c>
      <c r="E103" s="1035"/>
      <c r="F103" s="1210"/>
      <c r="G103" s="1210"/>
      <c r="H103" s="1210"/>
      <c r="I103" s="1015"/>
      <c r="J103" s="1015"/>
      <c r="K103" s="1015"/>
      <c r="L103" s="1015"/>
      <c r="M103" s="1015"/>
      <c r="N103" s="1015"/>
      <c r="O103" s="1015"/>
      <c r="P103" s="1015"/>
      <c r="Q103" s="1015"/>
      <c r="R103" s="1015"/>
      <c r="S103" s="1015"/>
      <c r="T103" s="1015"/>
      <c r="U103" s="1015"/>
      <c r="V103" s="1015"/>
      <c r="W103" s="1015"/>
      <c r="X103" s="1015"/>
      <c r="Y103" s="1015"/>
      <c r="Z103" s="1015"/>
      <c r="AA103" s="1015"/>
      <c r="AB103" s="1015"/>
      <c r="AC103" s="1015"/>
    </row>
    <row r="104" spans="2:29" ht="51">
      <c r="B104" s="1031" t="s">
        <v>3419</v>
      </c>
      <c r="C104" s="1031" t="s">
        <v>3421</v>
      </c>
      <c r="D104" s="1042" t="s">
        <v>3139</v>
      </c>
      <c r="E104" s="1035"/>
      <c r="F104" s="1210"/>
      <c r="G104" s="1210"/>
      <c r="H104" s="1210"/>
      <c r="I104" s="1051"/>
      <c r="J104" s="1051"/>
      <c r="K104" s="1051"/>
      <c r="L104" s="1051"/>
      <c r="M104" s="1051"/>
      <c r="N104" s="1051"/>
      <c r="O104" s="1051"/>
      <c r="P104" s="1051"/>
      <c r="Q104" s="1051"/>
      <c r="R104" s="1051"/>
      <c r="S104" s="1051"/>
      <c r="T104" s="1051"/>
      <c r="U104" s="1051"/>
      <c r="V104" s="1051"/>
      <c r="W104" s="1051"/>
      <c r="X104" s="1051"/>
      <c r="Y104" s="1051"/>
      <c r="Z104" s="1051"/>
      <c r="AA104" s="1051"/>
      <c r="AB104" s="1051"/>
      <c r="AC104" s="1051"/>
    </row>
    <row r="105" spans="2:29">
      <c r="B105" s="1044" t="s">
        <v>1512</v>
      </c>
      <c r="C105" s="1044" t="s">
        <v>186</v>
      </c>
      <c r="D105" s="1001" t="s">
        <v>1513</v>
      </c>
      <c r="E105" s="1035"/>
      <c r="F105" s="1040"/>
      <c r="G105" s="1040"/>
      <c r="H105" s="1040"/>
      <c r="I105" s="1040"/>
      <c r="J105" s="1040"/>
      <c r="K105" s="1040"/>
      <c r="L105" s="1040"/>
      <c r="M105" s="1040"/>
      <c r="N105" s="1040"/>
      <c r="O105" s="1040"/>
      <c r="P105" s="1040"/>
      <c r="Q105" s="1040"/>
      <c r="R105" s="1040"/>
      <c r="S105" s="1040"/>
      <c r="T105" s="1040"/>
      <c r="U105" s="1040"/>
      <c r="V105" s="1040"/>
      <c r="W105" s="1040"/>
      <c r="X105" s="1040"/>
      <c r="Y105" s="1040"/>
      <c r="Z105" s="1040"/>
      <c r="AA105" s="1040"/>
      <c r="AB105" s="1040"/>
      <c r="AC105" s="1040"/>
    </row>
    <row r="106" spans="2:29" ht="25.5">
      <c r="B106" s="531" t="s">
        <v>3418</v>
      </c>
      <c r="C106" s="531" t="s">
        <v>3420</v>
      </c>
      <c r="D106" s="616" t="s">
        <v>3138</v>
      </c>
      <c r="E106" s="1035"/>
      <c r="F106" s="1210"/>
      <c r="G106" s="1210"/>
      <c r="H106" s="1210"/>
      <c r="I106" s="1015"/>
      <c r="J106" s="1015"/>
      <c r="K106" s="1015"/>
      <c r="L106" s="1015"/>
      <c r="M106" s="1015"/>
      <c r="N106" s="1015"/>
      <c r="O106" s="1015"/>
      <c r="P106" s="1015"/>
      <c r="Q106" s="1015"/>
      <c r="R106" s="1015"/>
      <c r="S106" s="1015"/>
      <c r="T106" s="1015"/>
      <c r="U106" s="1015"/>
      <c r="V106" s="1015"/>
      <c r="W106" s="1015"/>
      <c r="X106" s="1015"/>
      <c r="Y106" s="1015"/>
      <c r="Z106" s="1015"/>
      <c r="AA106" s="1015"/>
      <c r="AB106" s="1015"/>
      <c r="AC106" s="1015"/>
    </row>
    <row r="107" spans="2:29" ht="51">
      <c r="B107" s="1031" t="s">
        <v>3419</v>
      </c>
      <c r="C107" s="1031" t="s">
        <v>3421</v>
      </c>
      <c r="D107" s="1042" t="s">
        <v>3139</v>
      </c>
      <c r="E107" s="1037"/>
      <c r="F107" s="1211"/>
      <c r="G107" s="1211"/>
      <c r="H107" s="1211"/>
      <c r="I107" s="1061"/>
      <c r="J107" s="1061"/>
      <c r="K107" s="1061"/>
      <c r="L107" s="1061"/>
      <c r="M107" s="1061"/>
      <c r="N107" s="1061"/>
      <c r="O107" s="1061"/>
      <c r="P107" s="1061"/>
      <c r="Q107" s="1061"/>
      <c r="R107" s="1061"/>
      <c r="S107" s="1061"/>
      <c r="T107" s="1061"/>
      <c r="U107" s="1061"/>
      <c r="V107" s="1061"/>
      <c r="W107" s="1061"/>
      <c r="X107" s="1061"/>
      <c r="Y107" s="1061"/>
      <c r="Z107" s="1061"/>
      <c r="AA107" s="1061"/>
      <c r="AB107" s="1061"/>
      <c r="AC107" s="1061"/>
    </row>
    <row r="108" spans="2:29">
      <c r="B108" s="1043" t="s">
        <v>439</v>
      </c>
      <c r="C108" s="1043"/>
      <c r="D108" s="1041"/>
      <c r="E108" s="1035"/>
      <c r="F108" s="1040"/>
      <c r="G108" s="421"/>
      <c r="H108" s="1040"/>
      <c r="I108" s="1040"/>
      <c r="J108" s="1040"/>
      <c r="K108" s="1040"/>
      <c r="L108" s="1040"/>
      <c r="M108" s="1040"/>
      <c r="N108" s="1040"/>
      <c r="O108" s="1040"/>
      <c r="P108" s="1040"/>
      <c r="Q108" s="1040"/>
      <c r="R108" s="1040"/>
      <c r="S108" s="1040"/>
      <c r="T108" s="1040"/>
      <c r="U108" s="1040"/>
      <c r="V108" s="1040"/>
      <c r="W108" s="1040"/>
      <c r="X108" s="1040"/>
      <c r="Y108" s="1040"/>
      <c r="Z108" s="1040"/>
      <c r="AA108" s="1040"/>
      <c r="AB108" s="1040"/>
      <c r="AC108" s="1040"/>
    </row>
    <row r="109" spans="2:29">
      <c r="B109" s="1044" t="s">
        <v>1517</v>
      </c>
      <c r="C109" s="1044" t="s">
        <v>1497</v>
      </c>
      <c r="D109" s="1001" t="s">
        <v>3171</v>
      </c>
      <c r="E109" s="1035"/>
      <c r="F109" s="1040"/>
      <c r="G109" s="421"/>
      <c r="H109" s="1040"/>
      <c r="I109" s="1040"/>
      <c r="J109" s="1040"/>
      <c r="K109" s="1040"/>
      <c r="L109" s="1040"/>
      <c r="M109" s="1040"/>
      <c r="N109" s="1040"/>
      <c r="O109" s="1040"/>
      <c r="P109" s="1040"/>
      <c r="Q109" s="1040"/>
      <c r="R109" s="1040"/>
      <c r="S109" s="1040"/>
      <c r="T109" s="1040"/>
      <c r="U109" s="1040"/>
      <c r="V109" s="1040"/>
      <c r="W109" s="1040"/>
      <c r="X109" s="1040"/>
      <c r="Y109" s="1040"/>
      <c r="Z109" s="1040"/>
      <c r="AA109" s="1040"/>
      <c r="AB109" s="1040"/>
      <c r="AC109" s="1040"/>
    </row>
    <row r="110" spans="2:29" ht="25.5">
      <c r="B110" s="531" t="s">
        <v>3418</v>
      </c>
      <c r="C110" s="531" t="s">
        <v>3420</v>
      </c>
      <c r="D110" s="616" t="s">
        <v>3138</v>
      </c>
      <c r="E110" s="1035"/>
      <c r="F110" s="1015">
        <f>'IV.2.6'!E41</f>
        <v>560</v>
      </c>
      <c r="G110" s="1015"/>
      <c r="H110" s="1015">
        <f>'IV.2.6'!G41</f>
        <v>338</v>
      </c>
      <c r="I110" s="1015"/>
      <c r="J110" s="1015">
        <f>'IV.2.6'!I41</f>
        <v>237</v>
      </c>
      <c r="K110" s="1015"/>
      <c r="L110" s="1015">
        <f>'IV.2.6'!K41</f>
        <v>400</v>
      </c>
      <c r="M110" s="1015"/>
      <c r="N110" s="1015">
        <f>'IV.2.6'!M41</f>
        <v>400</v>
      </c>
      <c r="O110" s="1015"/>
      <c r="P110" s="1015">
        <f>'IV.2.6'!O41</f>
        <v>447.75</v>
      </c>
      <c r="Q110" s="1015"/>
      <c r="R110" s="1015"/>
      <c r="S110" s="1015">
        <f>'IV.2.6'!S41</f>
        <v>650</v>
      </c>
      <c r="T110" s="1015"/>
      <c r="U110" s="1015">
        <f>'IV.2.6'!U41</f>
        <v>242.93299999999999</v>
      </c>
      <c r="V110" s="1015"/>
      <c r="W110" s="1015"/>
      <c r="X110" s="1015"/>
      <c r="Y110" s="1015"/>
      <c r="Z110" s="1015"/>
      <c r="AA110" s="1015"/>
      <c r="AB110" s="1015"/>
      <c r="AC110" s="1015"/>
    </row>
    <row r="111" spans="2:29" ht="51">
      <c r="B111" s="1031" t="s">
        <v>3419</v>
      </c>
      <c r="C111" s="1031" t="s">
        <v>3421</v>
      </c>
      <c r="D111" s="1042" t="s">
        <v>3139</v>
      </c>
      <c r="E111" s="1035"/>
      <c r="F111" s="1016">
        <f>'IV.2.6'!E42</f>
        <v>8.5</v>
      </c>
      <c r="G111" s="1016"/>
      <c r="H111" s="1016">
        <f>'IV.2.6'!G42</f>
        <v>8.48</v>
      </c>
      <c r="I111" s="1016"/>
      <c r="J111" s="1016">
        <f>'IV.2.6'!I42</f>
        <v>8.26</v>
      </c>
      <c r="K111" s="1016"/>
      <c r="L111" s="1016">
        <f>'IV.2.6'!K42</f>
        <v>7.61</v>
      </c>
      <c r="M111" s="1016"/>
      <c r="N111" s="1016">
        <f>'IV.2.6'!M42</f>
        <v>7.54</v>
      </c>
      <c r="O111" s="1016"/>
      <c r="P111" s="1016">
        <f>'IV.2.6'!O42</f>
        <v>6.5</v>
      </c>
      <c r="Q111" s="1016"/>
      <c r="R111" s="1016"/>
      <c r="S111" s="1016">
        <f>'IV.2.6'!S42</f>
        <v>6.18</v>
      </c>
      <c r="T111" s="1016"/>
      <c r="U111" s="1016">
        <f>'IV.2.6'!U42</f>
        <v>6.29</v>
      </c>
      <c r="V111" s="1051"/>
      <c r="W111" s="1051"/>
      <c r="X111" s="1051"/>
      <c r="Y111" s="1051"/>
      <c r="Z111" s="1051"/>
      <c r="AA111" s="1051"/>
      <c r="AB111" s="1051"/>
      <c r="AC111" s="1051"/>
    </row>
    <row r="112" spans="2:29">
      <c r="B112" s="1044" t="s">
        <v>1518</v>
      </c>
      <c r="C112" s="1044" t="s">
        <v>1499</v>
      </c>
      <c r="D112" s="1001" t="s">
        <v>3173</v>
      </c>
      <c r="E112" s="1035"/>
      <c r="F112" s="1040"/>
      <c r="G112" s="421"/>
      <c r="H112" s="1040"/>
      <c r="I112" s="1040"/>
      <c r="J112" s="1040"/>
      <c r="K112" s="1040"/>
      <c r="L112" s="1040"/>
      <c r="M112" s="1040"/>
      <c r="N112" s="1040"/>
      <c r="O112" s="1040"/>
      <c r="P112" s="1040"/>
      <c r="Q112" s="1040"/>
      <c r="R112" s="1040"/>
      <c r="S112" s="1040"/>
      <c r="T112" s="1040"/>
      <c r="U112" s="1040"/>
      <c r="V112" s="1040"/>
      <c r="W112" s="1040"/>
      <c r="X112" s="1040"/>
      <c r="Y112" s="1040"/>
      <c r="Z112" s="1040"/>
      <c r="AA112" s="1040"/>
      <c r="AB112" s="1040"/>
      <c r="AC112" s="1040"/>
    </row>
    <row r="113" spans="2:29" ht="25.5">
      <c r="B113" s="531" t="s">
        <v>3418</v>
      </c>
      <c r="C113" s="531" t="s">
        <v>3420</v>
      </c>
      <c r="D113" s="616" t="s">
        <v>3138</v>
      </c>
      <c r="E113" s="1035"/>
      <c r="F113" s="1210"/>
      <c r="G113" s="1210">
        <f>'IV.2.6'!F45</f>
        <v>300</v>
      </c>
      <c r="H113" s="1210"/>
      <c r="I113" s="1210">
        <f>'IV.2.6'!H45</f>
        <v>800</v>
      </c>
      <c r="J113" s="1210"/>
      <c r="K113" s="1210">
        <f>'IV.2.6'!J45</f>
        <v>350</v>
      </c>
      <c r="L113" s="1210"/>
      <c r="M113" s="1210">
        <f>'IV.2.6'!L45</f>
        <v>250</v>
      </c>
      <c r="N113" s="1210"/>
      <c r="O113" s="1210">
        <f>'IV.2.6'!N45</f>
        <v>500</v>
      </c>
      <c r="P113" s="1210"/>
      <c r="Q113" s="1210"/>
      <c r="R113" s="1210">
        <f>'IV.2.6'!R45</f>
        <v>400</v>
      </c>
      <c r="S113" s="1210"/>
      <c r="T113" s="1210">
        <f>'IV.2.6'!T45</f>
        <v>137</v>
      </c>
      <c r="U113" s="1210"/>
      <c r="V113" s="1210">
        <f>'IV.2.6'!V45</f>
        <v>384.86799999999999</v>
      </c>
      <c r="W113" s="1015"/>
      <c r="X113" s="1015"/>
      <c r="Y113" s="1015"/>
      <c r="Z113" s="1015"/>
      <c r="AA113" s="1015"/>
      <c r="AB113" s="1015"/>
      <c r="AC113" s="1015"/>
    </row>
    <row r="114" spans="2:29" ht="51">
      <c r="B114" s="1031" t="s">
        <v>3419</v>
      </c>
      <c r="C114" s="1031" t="s">
        <v>3421</v>
      </c>
      <c r="D114" s="1042" t="s">
        <v>3139</v>
      </c>
      <c r="E114" s="1035"/>
      <c r="F114" s="1210"/>
      <c r="G114" s="1240">
        <f>'IV.2.6'!F46</f>
        <v>9.9</v>
      </c>
      <c r="H114" s="1240"/>
      <c r="I114" s="1240">
        <f>'IV.2.6'!H46</f>
        <v>9.4</v>
      </c>
      <c r="J114" s="1240"/>
      <c r="K114" s="1240">
        <f>'IV.2.6'!J46</f>
        <v>9.34</v>
      </c>
      <c r="L114" s="1240"/>
      <c r="M114" s="1240">
        <f>'IV.2.6'!L46</f>
        <v>8.7799999999999994</v>
      </c>
      <c r="N114" s="1240"/>
      <c r="O114" s="1240">
        <f>'IV.2.6'!N46</f>
        <v>8.85</v>
      </c>
      <c r="P114" s="1240"/>
      <c r="Q114" s="1240"/>
      <c r="R114" s="1240">
        <f>'IV.2.6'!R46</f>
        <v>8.7799999999999994</v>
      </c>
      <c r="S114" s="1240"/>
      <c r="T114" s="1240">
        <f>'IV.2.6'!T46</f>
        <v>8.68</v>
      </c>
      <c r="U114" s="1240"/>
      <c r="V114" s="1240">
        <f>'IV.2.6'!V46</f>
        <v>8.35</v>
      </c>
      <c r="W114" s="1051"/>
      <c r="X114" s="1051"/>
      <c r="Y114" s="1051"/>
      <c r="Z114" s="1051"/>
      <c r="AA114" s="1051"/>
      <c r="AB114" s="1051"/>
      <c r="AC114" s="1051"/>
    </row>
    <row r="115" spans="2:29">
      <c r="B115" s="1044" t="s">
        <v>1519</v>
      </c>
      <c r="C115" s="1044" t="s">
        <v>1500</v>
      </c>
      <c r="D115" s="1001" t="s">
        <v>1515</v>
      </c>
      <c r="E115" s="1035"/>
      <c r="F115" s="1040"/>
      <c r="G115" s="421"/>
      <c r="H115" s="1040"/>
      <c r="I115" s="1040"/>
      <c r="J115" s="1040"/>
      <c r="K115" s="1040"/>
      <c r="L115" s="1040"/>
      <c r="M115" s="1040"/>
      <c r="N115" s="1040"/>
      <c r="O115" s="1040"/>
      <c r="P115" s="1040"/>
      <c r="Q115" s="1040"/>
      <c r="R115" s="1040"/>
      <c r="S115" s="1040"/>
      <c r="T115" s="1040"/>
      <c r="U115" s="1040"/>
      <c r="V115" s="1040"/>
      <c r="W115" s="1040"/>
      <c r="X115" s="1040"/>
      <c r="Y115" s="1040"/>
      <c r="Z115" s="1040"/>
      <c r="AA115" s="1040"/>
      <c r="AB115" s="1040"/>
      <c r="AC115" s="1040"/>
    </row>
    <row r="116" spans="2:29" ht="25.5">
      <c r="B116" s="531" t="s">
        <v>3418</v>
      </c>
      <c r="C116" s="531" t="s">
        <v>3420</v>
      </c>
      <c r="D116" s="616" t="s">
        <v>3138</v>
      </c>
      <c r="E116" s="1035"/>
      <c r="F116" s="1210"/>
      <c r="G116" s="1241"/>
      <c r="H116" s="1210">
        <f>'IV.2.6'!G49</f>
        <v>800</v>
      </c>
      <c r="I116" s="1210"/>
      <c r="J116" s="1210"/>
      <c r="K116" s="1210">
        <f>'IV.2.6'!J49</f>
        <v>1000</v>
      </c>
      <c r="L116" s="1210"/>
      <c r="M116" s="1210"/>
      <c r="N116" s="1210">
        <f>'IV.2.6'!M49</f>
        <v>850</v>
      </c>
      <c r="O116" s="1210"/>
      <c r="P116" s="1210"/>
      <c r="Q116" s="1210"/>
      <c r="R116" s="1210">
        <f>'IV.2.6'!R49</f>
        <v>793.8</v>
      </c>
      <c r="S116" s="1210"/>
      <c r="T116" s="1210"/>
      <c r="U116" s="1210">
        <f>'IV.2.6'!U49</f>
        <v>600</v>
      </c>
      <c r="V116" s="1015"/>
      <c r="W116" s="1015"/>
      <c r="X116" s="1015"/>
      <c r="Y116" s="1015"/>
      <c r="Z116" s="1015"/>
      <c r="AA116" s="1015"/>
      <c r="AB116" s="1015"/>
      <c r="AC116" s="1015"/>
    </row>
    <row r="117" spans="2:29" ht="51">
      <c r="B117" s="1031" t="s">
        <v>3419</v>
      </c>
      <c r="C117" s="1031" t="s">
        <v>3421</v>
      </c>
      <c r="D117" s="1042" t="s">
        <v>3139</v>
      </c>
      <c r="E117" s="1035"/>
      <c r="F117" s="1210"/>
      <c r="G117" s="1210"/>
      <c r="H117" s="1234">
        <f>'IV.2.6'!G50</f>
        <v>12.41</v>
      </c>
      <c r="I117" s="1234"/>
      <c r="J117" s="1234"/>
      <c r="K117" s="1234">
        <f>'IV.2.6'!J50</f>
        <v>10.25</v>
      </c>
      <c r="L117" s="1234"/>
      <c r="M117" s="1234"/>
      <c r="N117" s="1234">
        <f>'IV.2.6'!M50</f>
        <v>10.35</v>
      </c>
      <c r="O117" s="1234"/>
      <c r="P117" s="1234"/>
      <c r="Q117" s="1234"/>
      <c r="R117" s="1234">
        <f>'IV.2.6'!R50</f>
        <v>10.15</v>
      </c>
      <c r="S117" s="1234"/>
      <c r="T117" s="1234"/>
      <c r="U117" s="1234">
        <f>'IV.2.6'!U50</f>
        <v>10.15</v>
      </c>
      <c r="V117" s="1051"/>
      <c r="W117" s="1051"/>
      <c r="X117" s="1051"/>
      <c r="Y117" s="1051"/>
      <c r="Z117" s="1051"/>
      <c r="AA117" s="1051"/>
      <c r="AB117" s="1051"/>
      <c r="AC117" s="1051"/>
    </row>
    <row r="118" spans="2:29">
      <c r="B118" s="1044" t="s">
        <v>1520</v>
      </c>
      <c r="C118" s="1044" t="s">
        <v>1501</v>
      </c>
      <c r="D118" s="1001" t="s">
        <v>1516</v>
      </c>
      <c r="E118" s="1035"/>
      <c r="F118" s="1040"/>
      <c r="G118" s="421"/>
      <c r="H118" s="1040"/>
      <c r="I118" s="1040"/>
      <c r="J118" s="1040"/>
      <c r="K118" s="1040"/>
      <c r="L118" s="1040"/>
      <c r="M118" s="1040"/>
      <c r="N118" s="1040"/>
      <c r="O118" s="1040"/>
      <c r="P118" s="1040"/>
      <c r="Q118" s="1040"/>
      <c r="R118" s="1040"/>
      <c r="S118" s="1040"/>
      <c r="T118" s="1040"/>
      <c r="U118" s="1040"/>
      <c r="V118" s="1040"/>
      <c r="W118" s="1040"/>
      <c r="X118" s="1040"/>
      <c r="Y118" s="1040"/>
      <c r="Z118" s="1040"/>
      <c r="AA118" s="1040"/>
      <c r="AB118" s="1040"/>
      <c r="AC118" s="1040"/>
    </row>
    <row r="119" spans="2:29" ht="25.5">
      <c r="B119" s="531" t="s">
        <v>3418</v>
      </c>
      <c r="C119" s="531" t="s">
        <v>3420</v>
      </c>
      <c r="D119" s="616" t="s">
        <v>3138</v>
      </c>
      <c r="E119" s="1035"/>
      <c r="F119" s="1210"/>
      <c r="G119" s="1210">
        <f>'IV.2.6'!F53</f>
        <v>2100</v>
      </c>
      <c r="H119" s="1210"/>
      <c r="I119" s="1210"/>
      <c r="J119" s="1210">
        <f>'IV.2.6'!I53</f>
        <v>1300</v>
      </c>
      <c r="K119" s="1210"/>
      <c r="L119" s="1210"/>
      <c r="M119" s="1210">
        <f>'IV.2.6'!L53</f>
        <v>400</v>
      </c>
      <c r="N119" s="1210"/>
      <c r="O119" s="1210"/>
      <c r="P119" s="1210">
        <f>'IV.2.6'!O53</f>
        <v>1171.5</v>
      </c>
      <c r="Q119" s="1015"/>
      <c r="R119" s="1015"/>
      <c r="S119" s="1015"/>
      <c r="T119" s="1210">
        <f>'IV.2.6'!T53</f>
        <v>575.78499999999997</v>
      </c>
      <c r="U119" s="1210"/>
      <c r="V119" s="1210">
        <f>'IV.2.6'!V53</f>
        <v>898.5</v>
      </c>
      <c r="W119" s="1015"/>
      <c r="X119" s="1015"/>
      <c r="Y119" s="1015"/>
      <c r="Z119" s="1015"/>
      <c r="AA119" s="1015"/>
      <c r="AB119" s="1015"/>
      <c r="AC119" s="1015"/>
    </row>
    <row r="120" spans="2:29" ht="51">
      <c r="B120" s="1031" t="s">
        <v>3419</v>
      </c>
      <c r="C120" s="1031" t="s">
        <v>3421</v>
      </c>
      <c r="D120" s="1042" t="s">
        <v>3139</v>
      </c>
      <c r="E120" s="1035"/>
      <c r="F120" s="1210"/>
      <c r="G120" s="1234">
        <f>'IV.2.6'!F54</f>
        <v>14.87</v>
      </c>
      <c r="H120" s="1234"/>
      <c r="I120" s="1234"/>
      <c r="J120" s="1234">
        <f>'IV.2.6'!I54</f>
        <v>13.21</v>
      </c>
      <c r="K120" s="1234"/>
      <c r="L120" s="1234"/>
      <c r="M120" s="1234">
        <f>'IV.2.6'!L54</f>
        <v>12.7</v>
      </c>
      <c r="N120" s="1234"/>
      <c r="O120" s="1234"/>
      <c r="P120" s="1234">
        <f>'IV.2.6'!O54</f>
        <v>11</v>
      </c>
      <c r="Q120" s="1051"/>
      <c r="R120" s="1051"/>
      <c r="S120" s="1051"/>
      <c r="T120" s="1234">
        <f>'IV.2.6'!T54</f>
        <v>10.71</v>
      </c>
      <c r="U120" s="1234"/>
      <c r="V120" s="1234">
        <f>'IV.2.6'!V54</f>
        <v>10.94</v>
      </c>
      <c r="W120" s="1051"/>
      <c r="X120" s="1051"/>
      <c r="Y120" s="1051"/>
      <c r="Z120" s="1051"/>
      <c r="AA120" s="1051"/>
      <c r="AB120" s="1051"/>
      <c r="AC120" s="1051"/>
    </row>
    <row r="121" spans="2:29">
      <c r="B121" s="1044" t="s">
        <v>3172</v>
      </c>
      <c r="C121" s="1044" t="s">
        <v>3140</v>
      </c>
      <c r="D121" s="1001" t="s">
        <v>3174</v>
      </c>
      <c r="E121" s="1035"/>
      <c r="F121" s="1040"/>
      <c r="G121" s="421"/>
      <c r="H121" s="1040"/>
      <c r="I121" s="1040"/>
      <c r="J121" s="1040"/>
      <c r="K121" s="1040"/>
      <c r="L121" s="1040"/>
      <c r="M121" s="1040"/>
      <c r="N121" s="1040"/>
      <c r="O121" s="1040"/>
      <c r="P121" s="1040"/>
      <c r="Q121" s="1040"/>
      <c r="R121" s="1040"/>
      <c r="S121" s="1040"/>
      <c r="T121" s="1040"/>
      <c r="U121" s="1040"/>
      <c r="V121" s="1040"/>
      <c r="W121" s="1040"/>
      <c r="X121" s="1040"/>
      <c r="Y121" s="1040"/>
      <c r="Z121" s="1040"/>
      <c r="AA121" s="1040"/>
      <c r="AB121" s="1040"/>
      <c r="AC121" s="1040"/>
    </row>
    <row r="122" spans="2:29" ht="25.5">
      <c r="B122" s="531" t="s">
        <v>3418</v>
      </c>
      <c r="C122" s="531" t="s">
        <v>3420</v>
      </c>
      <c r="D122" s="616" t="s">
        <v>3138</v>
      </c>
      <c r="E122" s="1035"/>
      <c r="F122" s="1210">
        <f>'IV.2.6'!E57</f>
        <v>2270</v>
      </c>
      <c r="G122" s="1210"/>
      <c r="H122" s="1210"/>
      <c r="I122" s="1210">
        <f>'IV.2.6'!H57</f>
        <v>3000</v>
      </c>
      <c r="J122" s="1210"/>
      <c r="K122" s="1210"/>
      <c r="L122" s="1210">
        <f>'IV.2.6'!K57</f>
        <v>500</v>
      </c>
      <c r="M122" s="1210"/>
      <c r="N122" s="1210"/>
      <c r="O122" s="1210">
        <f>'IV.2.6'!N57</f>
        <v>1500</v>
      </c>
      <c r="P122" s="1210"/>
      <c r="Q122" s="1210"/>
      <c r="R122" s="1210"/>
      <c r="S122" s="1210">
        <f>'IV.2.6'!S57</f>
        <v>364</v>
      </c>
      <c r="T122" s="1210"/>
      <c r="U122" s="1015"/>
      <c r="V122" s="1015"/>
      <c r="W122" s="1015"/>
      <c r="X122" s="1015"/>
      <c r="Y122" s="1015"/>
      <c r="Z122" s="1015"/>
      <c r="AA122" s="1015"/>
      <c r="AB122" s="1015"/>
      <c r="AC122" s="1015"/>
    </row>
    <row r="123" spans="2:29" ht="51">
      <c r="B123" s="1045" t="s">
        <v>3419</v>
      </c>
      <c r="C123" s="1045" t="s">
        <v>3421</v>
      </c>
      <c r="D123" s="1046" t="s">
        <v>3139</v>
      </c>
      <c r="E123" s="1037"/>
      <c r="F123" s="1236">
        <f>'IV.2.6'!E58</f>
        <v>17.5</v>
      </c>
      <c r="G123" s="1236"/>
      <c r="H123" s="1236"/>
      <c r="I123" s="1236">
        <f>'IV.2.6'!H58</f>
        <v>14.98</v>
      </c>
      <c r="J123" s="1236"/>
      <c r="K123" s="1236"/>
      <c r="L123" s="1236">
        <f>'IV.2.6'!K58</f>
        <v>14.39</v>
      </c>
      <c r="M123" s="1236"/>
      <c r="N123" s="1236"/>
      <c r="O123" s="1236">
        <f>'IV.2.6'!N58</f>
        <v>14.45</v>
      </c>
      <c r="P123" s="1236"/>
      <c r="Q123" s="1236"/>
      <c r="R123" s="1236"/>
      <c r="S123" s="1236">
        <f>'IV.2.6'!S58</f>
        <v>13.53</v>
      </c>
      <c r="T123" s="1236"/>
      <c r="U123" s="1061"/>
      <c r="V123" s="1061"/>
      <c r="W123" s="1061"/>
      <c r="X123" s="1061"/>
      <c r="Y123" s="1061"/>
      <c r="Z123" s="1061"/>
      <c r="AA123" s="1061"/>
      <c r="AB123" s="1061"/>
      <c r="AC123" s="1061"/>
    </row>
    <row r="124" spans="2:29" ht="15" customHeight="1">
      <c r="B124" s="1013"/>
      <c r="C124" s="1013"/>
      <c r="D124" s="1013"/>
    </row>
    <row r="125" spans="2:29" ht="25.5">
      <c r="B125" s="890" t="s">
        <v>3550</v>
      </c>
      <c r="C125" s="890" t="s">
        <v>3549</v>
      </c>
      <c r="D125" s="890" t="s">
        <v>3551</v>
      </c>
    </row>
    <row r="126" spans="2:29">
      <c r="B126" s="1011" t="s">
        <v>3155</v>
      </c>
      <c r="C126" s="1011" t="s">
        <v>3155</v>
      </c>
      <c r="D126" s="1004" t="s">
        <v>3156</v>
      </c>
      <c r="E126" s="1059" t="s">
        <v>611</v>
      </c>
      <c r="F126" s="1059" t="s">
        <v>4375</v>
      </c>
      <c r="G126" s="1059" t="s">
        <v>4376</v>
      </c>
      <c r="H126" s="1059" t="s">
        <v>4377</v>
      </c>
      <c r="I126" s="1059" t="s">
        <v>4378</v>
      </c>
      <c r="J126" s="1059" t="s">
        <v>4379</v>
      </c>
      <c r="K126" s="1059" t="s">
        <v>4380</v>
      </c>
      <c r="L126" s="1059" t="s">
        <v>4381</v>
      </c>
      <c r="M126" s="1059" t="s">
        <v>4382</v>
      </c>
      <c r="N126" s="1059" t="s">
        <v>4383</v>
      </c>
      <c r="O126" s="1059" t="s">
        <v>4386</v>
      </c>
      <c r="P126" s="1059" t="s">
        <v>4384</v>
      </c>
      <c r="Q126" s="1059" t="s">
        <v>4385</v>
      </c>
      <c r="R126" s="1059" t="s">
        <v>5535</v>
      </c>
      <c r="S126" s="1059" t="s">
        <v>5536</v>
      </c>
      <c r="T126" s="1059" t="s">
        <v>5537</v>
      </c>
      <c r="U126" s="1059" t="s">
        <v>5538</v>
      </c>
      <c r="V126" s="1059" t="s">
        <v>5539</v>
      </c>
      <c r="W126" s="1059" t="s">
        <v>5540</v>
      </c>
      <c r="X126" s="1059" t="s">
        <v>5541</v>
      </c>
      <c r="Y126" s="1059" t="s">
        <v>5545</v>
      </c>
      <c r="Z126" s="1059" t="s">
        <v>5546</v>
      </c>
      <c r="AA126" s="1059" t="s">
        <v>5542</v>
      </c>
      <c r="AB126" s="1059" t="s">
        <v>5543</v>
      </c>
      <c r="AC126" s="1059" t="s">
        <v>5544</v>
      </c>
    </row>
    <row r="127" spans="2:29">
      <c r="B127" s="1047" t="s">
        <v>1486</v>
      </c>
      <c r="C127" s="1047" t="s">
        <v>3141</v>
      </c>
      <c r="D127" s="1047" t="s">
        <v>1487</v>
      </c>
      <c r="E127" s="1033"/>
      <c r="F127" s="1039"/>
      <c r="G127" s="1033"/>
      <c r="H127" s="1039"/>
      <c r="I127" s="1039"/>
      <c r="J127" s="1039"/>
      <c r="K127" s="1039"/>
      <c r="L127" s="1039"/>
      <c r="M127" s="1039"/>
      <c r="N127" s="1039"/>
      <c r="O127" s="1034"/>
      <c r="P127" s="1034"/>
      <c r="Q127" s="1034"/>
      <c r="R127" s="1034"/>
      <c r="S127" s="1034"/>
      <c r="T127" s="1034"/>
      <c r="U127" s="1034"/>
      <c r="V127" s="1034"/>
      <c r="W127" s="1034"/>
      <c r="X127" s="1034"/>
      <c r="Y127" s="1034"/>
      <c r="Z127" s="1034"/>
      <c r="AA127" s="1034"/>
      <c r="AB127" s="1034"/>
      <c r="AC127" s="1034"/>
    </row>
    <row r="128" spans="2:29" ht="25.5">
      <c r="B128" s="531" t="s">
        <v>3418</v>
      </c>
      <c r="C128" s="531" t="s">
        <v>3420</v>
      </c>
      <c r="D128" s="616" t="s">
        <v>3138</v>
      </c>
      <c r="E128" s="421"/>
      <c r="F128" s="1015">
        <f>'IV.2.5'!E15</f>
        <v>8685</v>
      </c>
      <c r="G128" s="1015">
        <f>'IV.2.5'!F15</f>
        <v>7838</v>
      </c>
      <c r="H128" s="1015">
        <f>'IV.2.5'!G15</f>
        <v>7461</v>
      </c>
      <c r="I128" s="1015">
        <f>'IV.2.5'!H15</f>
        <v>5898.6</v>
      </c>
      <c r="J128" s="1015">
        <f>'IV.2.5'!I15</f>
        <v>5703</v>
      </c>
      <c r="K128" s="1015">
        <f>'IV.2.5'!J15</f>
        <v>4900</v>
      </c>
      <c r="L128" s="1015">
        <f>'IV.2.5'!K15</f>
        <v>6380</v>
      </c>
      <c r="M128" s="1015">
        <f>'IV.2.5'!L15</f>
        <v>4037.8</v>
      </c>
      <c r="N128" s="1015">
        <f>'IV.2.5'!M15</f>
        <v>3925</v>
      </c>
      <c r="O128" s="1015">
        <f>'IV.2.5'!N15</f>
        <v>2919.49</v>
      </c>
      <c r="P128" s="1015">
        <f>'IV.2.5'!O15</f>
        <v>2873.9</v>
      </c>
      <c r="Q128" s="1015">
        <f>'IV.2.5'!P15</f>
        <v>4267</v>
      </c>
      <c r="R128" s="1015">
        <f>'IV.2.5'!R15</f>
        <v>4705</v>
      </c>
      <c r="S128" s="1015">
        <f>'IV.2.5'!S15</f>
        <v>7425</v>
      </c>
      <c r="T128" s="1015">
        <f>'IV.2.5'!T15</f>
        <v>5565</v>
      </c>
      <c r="U128" s="1015">
        <f>'IV.2.5'!U15</f>
        <v>6910</v>
      </c>
      <c r="V128" s="1015">
        <f>'IV.2.5'!V15</f>
        <v>9000</v>
      </c>
      <c r="W128" s="1015"/>
      <c r="X128" s="1015"/>
      <c r="Y128" s="1015"/>
      <c r="Z128" s="1015"/>
      <c r="AA128" s="1015"/>
      <c r="AB128" s="1015"/>
      <c r="AC128" s="1015"/>
    </row>
    <row r="129" spans="2:29" ht="51">
      <c r="B129" s="1031" t="s">
        <v>3422</v>
      </c>
      <c r="C129" s="1031" t="s">
        <v>3423</v>
      </c>
      <c r="D129" s="1042" t="s">
        <v>3139</v>
      </c>
      <c r="E129" s="421"/>
      <c r="F129" s="1016">
        <f>'IV.2.5'!E16</f>
        <v>2.3652596212583998</v>
      </c>
      <c r="G129" s="1016">
        <f>'IV.2.5'!F16</f>
        <v>1.6895151824445012</v>
      </c>
      <c r="H129" s="1016">
        <f>'IV.2.5'!G16</f>
        <v>1.9111593620158156</v>
      </c>
      <c r="I129" s="1016">
        <f>'IV.2.5'!H16</f>
        <v>2.6120860882243244</v>
      </c>
      <c r="J129" s="1016">
        <f>'IV.2.5'!I16</f>
        <v>2.8258074697527618</v>
      </c>
      <c r="K129" s="1016">
        <f>'IV.2.5'!J16</f>
        <v>2.6410204081632651</v>
      </c>
      <c r="L129" s="1016">
        <f>'IV.2.5'!K16</f>
        <v>1.9588087774294671</v>
      </c>
      <c r="M129" s="1016">
        <f>'IV.2.5'!L16</f>
        <v>1.6587285155282578</v>
      </c>
      <c r="N129" s="1016">
        <f>'IV.2.5'!M16</f>
        <v>1.7189808917197453</v>
      </c>
      <c r="O129" s="1016">
        <f>'IV.2.5'!N16</f>
        <v>2.3227020815279382</v>
      </c>
      <c r="P129" s="1016">
        <f>'IV.2.5'!O16</f>
        <v>2.7548408086572254</v>
      </c>
      <c r="Q129" s="1016">
        <f>'IV.2.5'!P16</f>
        <v>2.9655987813452072</v>
      </c>
      <c r="R129" s="1016">
        <f>'IV.2.5'!R16</f>
        <v>3.221296493092455</v>
      </c>
      <c r="S129" s="1016">
        <f>'IV.2.5'!S16</f>
        <v>3.3506734006734007</v>
      </c>
      <c r="T129" s="1016">
        <f>'IV.2.5'!T16</f>
        <v>3.6098921832884101</v>
      </c>
      <c r="U129" s="1016">
        <f>'IV.2.5'!U16</f>
        <v>3.7431693198263387</v>
      </c>
      <c r="V129" s="1016">
        <f>'IV.2.5'!V16</f>
        <v>3.806</v>
      </c>
      <c r="W129" s="1016"/>
      <c r="X129" s="1016"/>
      <c r="Y129" s="1016"/>
      <c r="Z129" s="1016"/>
      <c r="AA129" s="1016"/>
      <c r="AB129" s="1016"/>
      <c r="AC129" s="1016"/>
    </row>
    <row r="130" spans="2:29">
      <c r="B130" s="1044" t="s">
        <v>1488</v>
      </c>
      <c r="C130" s="1044" t="s">
        <v>3142</v>
      </c>
      <c r="D130" s="1044" t="s">
        <v>1489</v>
      </c>
      <c r="E130" s="421"/>
      <c r="F130" s="1040"/>
      <c r="G130" s="1052"/>
      <c r="H130" s="1040"/>
      <c r="I130" s="1040"/>
      <c r="J130" s="1040"/>
      <c r="K130" s="1040"/>
      <c r="L130" s="1040"/>
      <c r="M130" s="1040"/>
      <c r="N130" s="1040"/>
      <c r="O130" s="1036"/>
      <c r="P130" s="1036"/>
      <c r="Q130" s="1036"/>
      <c r="R130" s="1036"/>
      <c r="S130" s="1036"/>
      <c r="T130" s="1036"/>
      <c r="U130" s="1036"/>
      <c r="V130" s="1036"/>
      <c r="W130" s="1036"/>
      <c r="X130" s="1036"/>
      <c r="Y130" s="1036"/>
      <c r="Z130" s="1036"/>
      <c r="AA130" s="1036"/>
      <c r="AB130" s="1036"/>
      <c r="AC130" s="1036"/>
    </row>
    <row r="131" spans="2:29" ht="25.5">
      <c r="B131" s="531" t="s">
        <v>3418</v>
      </c>
      <c r="C131" s="531" t="s">
        <v>3420</v>
      </c>
      <c r="D131" s="616" t="s">
        <v>3138</v>
      </c>
      <c r="E131" s="421"/>
      <c r="F131" s="1210"/>
      <c r="G131" s="1210"/>
      <c r="H131" s="1210"/>
      <c r="I131" s="1015"/>
      <c r="J131" s="1015"/>
      <c r="K131" s="1015"/>
      <c r="L131" s="1015"/>
      <c r="M131" s="1015"/>
      <c r="N131" s="1015"/>
      <c r="O131" s="1015"/>
      <c r="P131" s="1015"/>
      <c r="Q131" s="1015">
        <f>'IV.2.5'!P19</f>
        <v>312</v>
      </c>
      <c r="R131" s="1015">
        <f>'IV.2.5'!R19</f>
        <v>200</v>
      </c>
      <c r="S131" s="1015"/>
      <c r="T131" s="1015"/>
      <c r="U131" s="1015"/>
      <c r="V131" s="1015"/>
      <c r="W131" s="1015"/>
      <c r="X131" s="1015"/>
      <c r="Y131" s="1015"/>
      <c r="Z131" s="1015"/>
      <c r="AA131" s="1015"/>
      <c r="AB131" s="1015"/>
      <c r="AC131" s="1015"/>
    </row>
    <row r="132" spans="2:29" ht="51">
      <c r="B132" s="1031" t="s">
        <v>3422</v>
      </c>
      <c r="C132" s="1031" t="s">
        <v>3423</v>
      </c>
      <c r="D132" s="1042" t="s">
        <v>3139</v>
      </c>
      <c r="E132" s="421"/>
      <c r="F132" s="1234"/>
      <c r="G132" s="1234"/>
      <c r="H132" s="1234"/>
      <c r="I132" s="1051"/>
      <c r="J132" s="1051"/>
      <c r="K132" s="1051"/>
      <c r="L132" s="1051"/>
      <c r="M132" s="1051"/>
      <c r="N132" s="1051"/>
      <c r="O132" s="1051"/>
      <c r="P132" s="1051"/>
      <c r="Q132" s="1016">
        <f>'IV.2.5'!P20</f>
        <v>3.36</v>
      </c>
      <c r="R132" s="1016">
        <f>'IV.2.5'!R20</f>
        <v>3.5</v>
      </c>
      <c r="S132" s="1016"/>
      <c r="T132" s="1016"/>
      <c r="U132" s="1016"/>
      <c r="V132" s="1016"/>
      <c r="W132" s="1016"/>
      <c r="X132" s="1016"/>
      <c r="Y132" s="1016"/>
      <c r="Z132" s="1016"/>
      <c r="AA132" s="1016"/>
      <c r="AB132" s="1016"/>
      <c r="AC132" s="1016"/>
    </row>
    <row r="133" spans="2:29">
      <c r="B133" s="1044" t="s">
        <v>1490</v>
      </c>
      <c r="C133" s="1044" t="s">
        <v>3143</v>
      </c>
      <c r="D133" s="1044" t="s">
        <v>1491</v>
      </c>
      <c r="E133" s="421"/>
      <c r="F133" s="1040"/>
      <c r="G133" s="1052"/>
      <c r="H133" s="1040"/>
      <c r="I133" s="1040"/>
      <c r="J133" s="1040"/>
      <c r="K133" s="1040"/>
      <c r="L133" s="1040"/>
      <c r="M133" s="1040"/>
      <c r="N133" s="1040"/>
      <c r="O133" s="1036"/>
      <c r="P133" s="1036"/>
      <c r="Q133" s="1036"/>
      <c r="R133" s="1036"/>
      <c r="S133" s="1036"/>
      <c r="T133" s="1036"/>
      <c r="U133" s="1036"/>
      <c r="V133" s="1036"/>
      <c r="W133" s="1036"/>
      <c r="X133" s="1036"/>
      <c r="Y133" s="1036"/>
      <c r="Z133" s="1036"/>
      <c r="AA133" s="1036"/>
      <c r="AB133" s="1036"/>
      <c r="AC133" s="1036"/>
    </row>
    <row r="134" spans="2:29" ht="25.5">
      <c r="B134" s="531" t="s">
        <v>3418</v>
      </c>
      <c r="C134" s="531" t="s">
        <v>3424</v>
      </c>
      <c r="D134" s="616" t="s">
        <v>3138</v>
      </c>
      <c r="E134" s="421"/>
      <c r="F134" s="1210">
        <f>'IV.2.5'!E23</f>
        <v>500</v>
      </c>
      <c r="G134" s="1210">
        <f>'IV.2.5'!F23</f>
        <v>800</v>
      </c>
      <c r="H134" s="1210">
        <f>'IV.2.5'!G23</f>
        <v>1137</v>
      </c>
      <c r="I134" s="1210">
        <f>'IV.2.5'!H23</f>
        <v>2250</v>
      </c>
      <c r="J134" s="1210">
        <f>'IV.2.5'!I23</f>
        <v>3425</v>
      </c>
      <c r="K134" s="1210">
        <f>'IV.2.5'!J23</f>
        <v>1942</v>
      </c>
      <c r="L134" s="1210">
        <f>'IV.2.5'!K23</f>
        <v>2700</v>
      </c>
      <c r="M134" s="1210">
        <f>'IV.2.5'!L23</f>
        <v>1200</v>
      </c>
      <c r="N134" s="1210">
        <f>'IV.2.5'!M23</f>
        <v>1360</v>
      </c>
      <c r="O134" s="1210">
        <f>'IV.2.5'!N23</f>
        <v>1327.54</v>
      </c>
      <c r="P134" s="1210">
        <f>'IV.2.5'!O23</f>
        <v>956</v>
      </c>
      <c r="Q134" s="1210">
        <f>'IV.2.5'!P23</f>
        <v>766</v>
      </c>
      <c r="R134" s="1210">
        <f>'IV.2.5'!R23</f>
        <v>1490</v>
      </c>
      <c r="S134" s="1210">
        <f>'IV.2.5'!S23</f>
        <v>2530</v>
      </c>
      <c r="T134" s="1210">
        <f>'IV.2.5'!T23</f>
        <v>2050</v>
      </c>
      <c r="U134" s="1210">
        <f>'IV.2.5'!U23</f>
        <v>1765</v>
      </c>
      <c r="V134" s="1210">
        <f>'IV.2.5'!V23</f>
        <v>1185</v>
      </c>
      <c r="W134" s="1210"/>
      <c r="X134" s="1210"/>
      <c r="Y134" s="1210"/>
      <c r="Z134" s="1210"/>
      <c r="AA134" s="1210"/>
      <c r="AB134" s="1210"/>
      <c r="AC134" s="1210"/>
    </row>
    <row r="135" spans="2:29" ht="51">
      <c r="B135" s="1031" t="s">
        <v>3422</v>
      </c>
      <c r="C135" s="1031" t="s">
        <v>3423</v>
      </c>
      <c r="D135" s="1042" t="s">
        <v>3139</v>
      </c>
      <c r="E135" s="421"/>
      <c r="F135" s="1234">
        <f>'IV.2.5'!E24</f>
        <v>4.68</v>
      </c>
      <c r="G135" s="1234">
        <f>'IV.2.5'!F24</f>
        <v>4.1805491598269802</v>
      </c>
      <c r="H135" s="1234">
        <f>'IV.2.5'!G24</f>
        <v>3.860782761653474</v>
      </c>
      <c r="I135" s="1234">
        <f>'IV.2.5'!H24</f>
        <v>3.9115555555555557</v>
      </c>
      <c r="J135" s="1234">
        <f>'IV.2.5'!I24</f>
        <v>3.9257956204379556</v>
      </c>
      <c r="K135" s="1234">
        <f>'IV.2.5'!J24</f>
        <v>3.6476210092687951</v>
      </c>
      <c r="L135" s="1234">
        <f>'IV.2.5'!K24</f>
        <v>2.7555555555555555</v>
      </c>
      <c r="M135" s="1234">
        <f>'IV.2.5'!L24</f>
        <v>1.8766666666666667</v>
      </c>
      <c r="N135" s="1234">
        <f>'IV.2.5'!M24</f>
        <v>1.8060377358490565</v>
      </c>
      <c r="O135" s="1234">
        <f>'IV.2.5'!N24</f>
        <v>2.4439702005212651</v>
      </c>
      <c r="P135" s="1234">
        <f>'IV.2.5'!O24</f>
        <v>2.9094142259414228</v>
      </c>
      <c r="Q135" s="1234">
        <f>'IV.2.5'!P24</f>
        <v>3.2681462140992168</v>
      </c>
      <c r="R135" s="1234">
        <f>'IV.2.5'!R24</f>
        <v>3.7025503355704701</v>
      </c>
      <c r="S135" s="1234">
        <f>'IV.2.5'!S24</f>
        <v>3.7762845849802371</v>
      </c>
      <c r="T135" s="1234">
        <f>'IV.2.5'!T24</f>
        <v>3.9380487804878048</v>
      </c>
      <c r="U135" s="1234">
        <f>'IV.2.5'!U24</f>
        <v>4.0689518413597732</v>
      </c>
      <c r="V135" s="1234">
        <f>'IV.2.5'!V24</f>
        <v>4.2097468354430392</v>
      </c>
      <c r="W135" s="1234"/>
      <c r="X135" s="1234"/>
      <c r="Y135" s="1234"/>
      <c r="Z135" s="1234"/>
      <c r="AA135" s="1234"/>
      <c r="AB135" s="1234"/>
      <c r="AC135" s="1234"/>
    </row>
    <row r="136" spans="2:29">
      <c r="B136" s="1044" t="s">
        <v>1492</v>
      </c>
      <c r="C136" s="1044" t="s">
        <v>3144</v>
      </c>
      <c r="D136" s="1044" t="s">
        <v>1493</v>
      </c>
      <c r="E136" s="421"/>
      <c r="F136" s="1040"/>
      <c r="G136" s="1040"/>
      <c r="H136" s="1040"/>
      <c r="I136" s="1040"/>
      <c r="J136" s="1040"/>
      <c r="K136" s="1040"/>
      <c r="L136" s="1040"/>
      <c r="M136" s="1040"/>
      <c r="N136" s="1040"/>
      <c r="O136" s="1040"/>
      <c r="P136" s="1040"/>
      <c r="Q136" s="1040"/>
      <c r="R136" s="1040"/>
      <c r="S136" s="1040"/>
      <c r="T136" s="1040"/>
      <c r="U136" s="1040"/>
      <c r="V136" s="1040"/>
      <c r="W136" s="1040"/>
      <c r="X136" s="1040"/>
      <c r="Y136" s="1040"/>
      <c r="Z136" s="1040"/>
      <c r="AA136" s="1040"/>
      <c r="AB136" s="1040"/>
      <c r="AC136" s="1040"/>
    </row>
    <row r="137" spans="2:29" ht="25.5">
      <c r="B137" s="531" t="s">
        <v>3418</v>
      </c>
      <c r="C137" s="531" t="s">
        <v>3420</v>
      </c>
      <c r="D137" s="616" t="s">
        <v>3138</v>
      </c>
      <c r="E137" s="421"/>
      <c r="F137" s="1015">
        <f>'IV.2.5'!E27</f>
        <v>2697</v>
      </c>
      <c r="G137" s="1015">
        <f>'IV.2.5'!F27</f>
        <v>2294.5</v>
      </c>
      <c r="H137" s="1015">
        <f>'IV.2.5'!G27</f>
        <v>1859</v>
      </c>
      <c r="I137" s="1015">
        <f>'IV.2.5'!H27</f>
        <v>2035</v>
      </c>
      <c r="J137" s="1015">
        <f>'IV.2.5'!I27</f>
        <v>1938</v>
      </c>
      <c r="K137" s="1015">
        <f>'IV.2.5'!J27</f>
        <v>1762</v>
      </c>
      <c r="L137" s="1015">
        <f>'IV.2.5'!K27</f>
        <v>2600</v>
      </c>
      <c r="M137" s="1015">
        <f>'IV.2.5'!L27</f>
        <v>1997.81</v>
      </c>
      <c r="N137" s="1015">
        <f>'IV.2.5'!M27</f>
        <v>1365.3</v>
      </c>
      <c r="O137" s="1015">
        <f>'IV.2.5'!N27</f>
        <v>2016</v>
      </c>
      <c r="P137" s="1015">
        <f>'IV.2.5'!O27</f>
        <v>1398.2</v>
      </c>
      <c r="Q137" s="1015">
        <f>'IV.2.5'!P27</f>
        <v>1975.6</v>
      </c>
      <c r="R137" s="1015">
        <f>'IV.2.5'!R27</f>
        <v>2347.4</v>
      </c>
      <c r="S137" s="1015">
        <f>'IV.2.5'!S27</f>
        <v>2801.2</v>
      </c>
      <c r="T137" s="1015">
        <f>'IV.2.5'!T27</f>
        <v>1391.8</v>
      </c>
      <c r="U137" s="1015">
        <f>'IV.2.5'!U27</f>
        <v>1294</v>
      </c>
      <c r="V137" s="1015">
        <f>'IV.2.5'!V27</f>
        <v>1386</v>
      </c>
      <c r="W137" s="1015"/>
      <c r="X137" s="1015"/>
      <c r="Y137" s="1015"/>
      <c r="Z137" s="1015"/>
      <c r="AA137" s="1015"/>
      <c r="AB137" s="1015"/>
      <c r="AC137" s="1015"/>
    </row>
    <row r="138" spans="2:29" ht="51">
      <c r="B138" s="1031" t="s">
        <v>3422</v>
      </c>
      <c r="C138" s="1031" t="s">
        <v>3423</v>
      </c>
      <c r="D138" s="1042" t="s">
        <v>3139</v>
      </c>
      <c r="E138" s="421"/>
      <c r="F138" s="1016">
        <f>'IV.2.5'!E28</f>
        <v>4.9851687059695955</v>
      </c>
      <c r="G138" s="1016">
        <f>'IV.2.5'!F28</f>
        <v>4.9387186750926126</v>
      </c>
      <c r="H138" s="1016">
        <f>'IV.2.5'!G28</f>
        <v>4.9989349112426034</v>
      </c>
      <c r="I138" s="1016">
        <f>'IV.2.5'!H28</f>
        <v>5</v>
      </c>
      <c r="J138" s="1016">
        <f>'IV.2.5'!I28</f>
        <v>4.952414860681114</v>
      </c>
      <c r="K138" s="1016">
        <f>'IV.2.5'!J28</f>
        <v>4.7266969353007946</v>
      </c>
      <c r="L138" s="1016">
        <f>'IV.2.5'!K28</f>
        <v>4.5523076923076919</v>
      </c>
      <c r="M138" s="1016">
        <f>'IV.2.5'!L28</f>
        <v>4.1388133506189275</v>
      </c>
      <c r="N138" s="1016">
        <f>'IV.2.5'!M28</f>
        <v>4.0354207866402989</v>
      </c>
      <c r="O138" s="1016">
        <f>'IV.2.5'!N28</f>
        <v>4.1277156177156176</v>
      </c>
      <c r="P138" s="1016">
        <f>'IV.2.5'!O28</f>
        <v>4.3465827492490341</v>
      </c>
      <c r="Q138" s="1016">
        <f>'IV.2.5'!P28</f>
        <v>4.486736691334448</v>
      </c>
      <c r="R138" s="1016">
        <f>'IV.2.5'!R28</f>
        <v>4.6421521683564793</v>
      </c>
      <c r="S138" s="1016">
        <f>'IV.2.5'!S28</f>
        <v>4.6356297301156646</v>
      </c>
      <c r="T138" s="1016">
        <f>'IV.2.5'!T28</f>
        <v>4.4915699094697521</v>
      </c>
      <c r="U138" s="1016">
        <f>'IV.2.5'!U28</f>
        <v>4.491097372488408</v>
      </c>
      <c r="V138" s="1016">
        <f>'IV.2.5'!V28</f>
        <v>4.4278499278499277</v>
      </c>
      <c r="W138" s="1016"/>
      <c r="X138" s="1016"/>
      <c r="Y138" s="1016"/>
      <c r="Z138" s="1016"/>
      <c r="AA138" s="1016"/>
      <c r="AB138" s="1016"/>
      <c r="AC138" s="1016"/>
    </row>
    <row r="139" spans="2:29">
      <c r="B139" s="1044" t="s">
        <v>1494</v>
      </c>
      <c r="C139" s="1044" t="s">
        <v>3145</v>
      </c>
      <c r="D139" s="1044" t="s">
        <v>1495</v>
      </c>
      <c r="E139" s="421"/>
      <c r="F139" s="1040"/>
      <c r="G139" s="1052"/>
      <c r="H139" s="1052"/>
      <c r="I139" s="1040"/>
      <c r="J139" s="1040"/>
      <c r="K139" s="1040"/>
      <c r="L139" s="1040"/>
      <c r="M139" s="1040"/>
      <c r="N139" s="1040"/>
      <c r="O139" s="1036"/>
      <c r="P139" s="1036"/>
      <c r="Q139" s="1036"/>
      <c r="R139" s="1036"/>
      <c r="S139" s="1036"/>
      <c r="T139" s="1036"/>
      <c r="U139" s="1036"/>
      <c r="V139" s="1036"/>
      <c r="W139" s="1036"/>
      <c r="X139" s="1036"/>
      <c r="Y139" s="1036"/>
      <c r="Z139" s="1036"/>
      <c r="AA139" s="1036"/>
      <c r="AB139" s="1036"/>
      <c r="AC139" s="1036"/>
    </row>
    <row r="140" spans="2:29" ht="25.5">
      <c r="B140" s="531" t="s">
        <v>3418</v>
      </c>
      <c r="C140" s="531" t="s">
        <v>3420</v>
      </c>
      <c r="D140" s="616" t="s">
        <v>3138</v>
      </c>
      <c r="E140" s="421"/>
      <c r="F140" s="1210"/>
      <c r="G140" s="1210"/>
      <c r="H140" s="1210"/>
      <c r="I140" s="1015"/>
      <c r="J140" s="1015"/>
      <c r="K140" s="1015"/>
      <c r="L140" s="1015"/>
      <c r="M140" s="1015">
        <f>'IV.2.5'!L31</f>
        <v>460</v>
      </c>
      <c r="N140" s="1015"/>
      <c r="O140" s="1015">
        <f>'IV.2.5'!N31</f>
        <v>220.25</v>
      </c>
      <c r="P140" s="1015">
        <f>'IV.2.5'!O31</f>
        <v>150</v>
      </c>
      <c r="Q140" s="1015">
        <f>'IV.2.5'!P31</f>
        <v>750</v>
      </c>
      <c r="R140" s="1015"/>
      <c r="S140" s="1015"/>
      <c r="T140" s="1015"/>
      <c r="U140" s="1015"/>
      <c r="V140" s="1015"/>
      <c r="W140" s="1015"/>
      <c r="X140" s="1015"/>
      <c r="Y140" s="1015"/>
      <c r="Z140" s="1015"/>
      <c r="AA140" s="1015"/>
      <c r="AB140" s="1015"/>
      <c r="AC140" s="1015"/>
    </row>
    <row r="141" spans="2:29" ht="51">
      <c r="B141" s="1045" t="s">
        <v>3422</v>
      </c>
      <c r="C141" s="1045" t="s">
        <v>3423</v>
      </c>
      <c r="D141" s="1046" t="s">
        <v>3139</v>
      </c>
      <c r="E141" s="1038"/>
      <c r="F141" s="1211"/>
      <c r="G141" s="1211"/>
      <c r="H141" s="1211"/>
      <c r="I141" s="1061"/>
      <c r="J141" s="1061"/>
      <c r="K141" s="1061"/>
      <c r="L141" s="1061"/>
      <c r="M141" s="1017">
        <f>'IV.2.5'!L32</f>
        <v>4.7239130434782606</v>
      </c>
      <c r="N141" s="1017"/>
      <c r="O141" s="1017">
        <f>'IV.2.5'!N32</f>
        <v>4.710885357548241</v>
      </c>
      <c r="P141" s="1017">
        <f>'IV.2.5'!O32</f>
        <v>4.7519999999999998</v>
      </c>
      <c r="Q141" s="1017">
        <f>'IV.2.5'!P32</f>
        <v>4.7279999999999998</v>
      </c>
      <c r="R141" s="1017"/>
      <c r="S141" s="1017"/>
      <c r="T141" s="1017"/>
      <c r="U141" s="1017"/>
      <c r="V141" s="1017"/>
      <c r="W141" s="1017"/>
      <c r="X141" s="1017"/>
      <c r="Y141" s="1017"/>
      <c r="Z141" s="1017"/>
      <c r="AA141" s="1017"/>
      <c r="AB141" s="1017"/>
      <c r="AC141" s="1017"/>
    </row>
    <row r="142" spans="2:29" ht="15" customHeight="1"/>
    <row r="143" spans="2:29">
      <c r="B143" s="28" t="s">
        <v>3179</v>
      </c>
      <c r="C143" s="28" t="s">
        <v>3157</v>
      </c>
      <c r="D143" s="28" t="s">
        <v>3180</v>
      </c>
    </row>
    <row r="144" spans="2:29" ht="5.0999999999999996" customHeight="1"/>
    <row r="145" spans="2:13" ht="25.5">
      <c r="B145" s="890" t="s">
        <v>3351</v>
      </c>
      <c r="C145" s="890" t="s">
        <v>3159</v>
      </c>
      <c r="D145" s="890" t="s">
        <v>3536</v>
      </c>
    </row>
    <row r="146" spans="2:13" ht="5.0999999999999996" customHeight="1">
      <c r="B146" s="890"/>
      <c r="C146" s="890"/>
      <c r="D146" s="890"/>
    </row>
    <row r="147" spans="2:13">
      <c r="B147" s="1011" t="s">
        <v>3158</v>
      </c>
      <c r="C147" s="1011" t="s">
        <v>2692</v>
      </c>
      <c r="D147" s="1004" t="s">
        <v>1163</v>
      </c>
      <c r="E147" s="1059" t="s">
        <v>3862</v>
      </c>
      <c r="F147" s="1059" t="s">
        <v>4555</v>
      </c>
      <c r="G147" s="1059" t="s">
        <v>4556</v>
      </c>
      <c r="H147" s="1059" t="s">
        <v>4557</v>
      </c>
      <c r="I147" s="1059" t="s">
        <v>4558</v>
      </c>
      <c r="J147" s="1059" t="s">
        <v>5548</v>
      </c>
      <c r="K147" s="1059" t="s">
        <v>5549</v>
      </c>
      <c r="L147" s="1059" t="s">
        <v>5550</v>
      </c>
      <c r="M147" s="1059" t="s">
        <v>5547</v>
      </c>
    </row>
    <row r="148" spans="2:13">
      <c r="B148" s="1134" t="s">
        <v>3519</v>
      </c>
      <c r="C148" s="1135" t="s">
        <v>3520</v>
      </c>
      <c r="D148" s="1094" t="s">
        <v>1769</v>
      </c>
      <c r="E148" s="1330">
        <f>V.1!D10</f>
        <v>-739.88659650800309</v>
      </c>
      <c r="F148" s="1261">
        <f>V.1!E10</f>
        <v>-474.1203350478267</v>
      </c>
      <c r="G148" s="1261">
        <f>V.1!F10</f>
        <v>-190.9247603608037</v>
      </c>
      <c r="H148" s="1261">
        <f>V.1!G10</f>
        <v>-100.46124390477371</v>
      </c>
      <c r="I148" s="1284">
        <f>V.1!H10</f>
        <v>25.619742805401074</v>
      </c>
      <c r="J148" s="1284">
        <f>V.1!J10</f>
        <v>-117.62248385157983</v>
      </c>
      <c r="K148" s="1284"/>
      <c r="L148" s="1284"/>
      <c r="M148" s="1284"/>
    </row>
    <row r="149" spans="2:13" ht="5.0999999999999996" customHeight="1">
      <c r="B149" s="1095"/>
      <c r="C149" s="732"/>
      <c r="D149" s="732"/>
      <c r="E149" s="1328"/>
      <c r="F149" s="1091"/>
      <c r="G149" s="1091"/>
      <c r="H149" s="1091"/>
      <c r="I149" s="1015"/>
      <c r="J149" s="1015"/>
      <c r="K149" s="1015"/>
      <c r="L149" s="1015"/>
      <c r="M149" s="1015"/>
    </row>
    <row r="150" spans="2:13">
      <c r="B150" s="1132" t="s">
        <v>3523</v>
      </c>
      <c r="C150" s="1133" t="s">
        <v>3524</v>
      </c>
      <c r="D150" s="733" t="s">
        <v>1771</v>
      </c>
      <c r="E150" s="1328">
        <f>V.1!D12</f>
        <v>-2952.7147747533741</v>
      </c>
      <c r="F150" s="1091">
        <f>V.1!E12</f>
        <v>-835.86843637169909</v>
      </c>
      <c r="G150" s="1091">
        <f>V.1!F12</f>
        <v>-772.16817483481873</v>
      </c>
      <c r="H150" s="1091">
        <f>V.1!G12</f>
        <v>-740.17344190237009</v>
      </c>
      <c r="I150" s="1015">
        <f>V.1!H12</f>
        <v>-604.50472164448581</v>
      </c>
      <c r="J150" s="1015">
        <f>V.1!J12</f>
        <v>-609.4622063074188</v>
      </c>
      <c r="K150" s="1015"/>
      <c r="L150" s="1015"/>
      <c r="M150" s="1015"/>
    </row>
    <row r="151" spans="2:13">
      <c r="B151" s="1100" t="s">
        <v>3525</v>
      </c>
      <c r="C151" s="918" t="s">
        <v>3526</v>
      </c>
      <c r="D151" s="734" t="s">
        <v>1773</v>
      </c>
      <c r="E151" s="1328">
        <f>V.1!D13</f>
        <v>-2779.1848947533736</v>
      </c>
      <c r="F151" s="1091">
        <f>V.1!E13</f>
        <v>-738.17331337169901</v>
      </c>
      <c r="G151" s="1091">
        <f>V.1!F13</f>
        <v>-713.28317383481874</v>
      </c>
      <c r="H151" s="1091">
        <f>V.1!G13</f>
        <v>-762.04161790237015</v>
      </c>
      <c r="I151" s="1015">
        <f>V.1!H13</f>
        <v>-565.68678964448577</v>
      </c>
      <c r="J151" s="1015">
        <f>V.1!J13</f>
        <v>-603.62322330741881</v>
      </c>
      <c r="K151" s="1015"/>
      <c r="L151" s="1015"/>
      <c r="M151" s="1015"/>
    </row>
    <row r="152" spans="2:13">
      <c r="B152" s="1098" t="s">
        <v>266</v>
      </c>
      <c r="C152" s="735" t="s">
        <v>266</v>
      </c>
      <c r="D152" s="735" t="s">
        <v>1774</v>
      </c>
      <c r="E152" s="1328">
        <f>V.1!D14</f>
        <v>1815.2251516336025</v>
      </c>
      <c r="F152" s="1091">
        <f>V.1!E14</f>
        <v>390.63188498911484</v>
      </c>
      <c r="G152" s="1091">
        <f>V.1!F14</f>
        <v>473.24010257186922</v>
      </c>
      <c r="H152" s="1091">
        <f>V.1!G14</f>
        <v>358.74438006469597</v>
      </c>
      <c r="I152" s="1015">
        <f>V.1!H14</f>
        <v>592.6087840079224</v>
      </c>
      <c r="J152" s="1015">
        <f>V.1!J14</f>
        <v>447.57559645539146</v>
      </c>
      <c r="K152" s="1015"/>
      <c r="L152" s="1015"/>
      <c r="M152" s="1015"/>
    </row>
    <row r="153" spans="2:13">
      <c r="B153" s="1099" t="s">
        <v>1775</v>
      </c>
      <c r="C153" s="736" t="s">
        <v>267</v>
      </c>
      <c r="D153" s="736" t="s">
        <v>1776</v>
      </c>
      <c r="E153" s="1328">
        <f>V.1!D15</f>
        <v>837.27001363360228</v>
      </c>
      <c r="F153" s="1091">
        <f>V.1!E15</f>
        <v>202.48482998911484</v>
      </c>
      <c r="G153" s="1091">
        <f>V.1!F15</f>
        <v>274.1467405718692</v>
      </c>
      <c r="H153" s="1091">
        <f>V.1!G15</f>
        <v>163.15388606469594</v>
      </c>
      <c r="I153" s="1015">
        <f>V.1!H15</f>
        <v>197.48455700792232</v>
      </c>
      <c r="J153" s="1015">
        <f>V.1!J15</f>
        <v>177.68519745539146</v>
      </c>
      <c r="K153" s="1015"/>
      <c r="L153" s="1015"/>
      <c r="M153" s="1015"/>
    </row>
    <row r="154" spans="2:13">
      <c r="B154" s="1099" t="s">
        <v>1777</v>
      </c>
      <c r="C154" s="736" t="s">
        <v>268</v>
      </c>
      <c r="D154" s="736" t="s">
        <v>1778</v>
      </c>
      <c r="E154" s="1328">
        <f>V.1!D16</f>
        <v>977.95513800000015</v>
      </c>
      <c r="F154" s="1091">
        <f>V.1!E16</f>
        <v>188.14705500000002</v>
      </c>
      <c r="G154" s="1091">
        <f>V.1!F16</f>
        <v>199.09336199999998</v>
      </c>
      <c r="H154" s="1091">
        <f>V.1!G16</f>
        <v>195.59049400000001</v>
      </c>
      <c r="I154" s="1015">
        <f>V.1!H16</f>
        <v>395.12422700000013</v>
      </c>
      <c r="J154" s="1015">
        <f>V.1!J16</f>
        <v>269.890399</v>
      </c>
      <c r="K154" s="1015"/>
      <c r="L154" s="1015"/>
      <c r="M154" s="1015"/>
    </row>
    <row r="155" spans="2:13">
      <c r="B155" s="1098" t="s">
        <v>269</v>
      </c>
      <c r="C155" s="735" t="s">
        <v>269</v>
      </c>
      <c r="D155" s="735" t="s">
        <v>1779</v>
      </c>
      <c r="E155" s="1328">
        <f>V.1!D17</f>
        <v>4594.4100463869763</v>
      </c>
      <c r="F155" s="1091">
        <f>V.1!E17</f>
        <v>1128.8051983608138</v>
      </c>
      <c r="G155" s="1091">
        <f>V.1!F17</f>
        <v>1186.523276406688</v>
      </c>
      <c r="H155" s="1091">
        <f>V.1!G17</f>
        <v>1120.7859979670661</v>
      </c>
      <c r="I155" s="1015">
        <f>V.1!H17</f>
        <v>1158.2955736524082</v>
      </c>
      <c r="J155" s="1015">
        <f>V.1!J17</f>
        <v>1051.1988197628102</v>
      </c>
      <c r="K155" s="1015"/>
      <c r="L155" s="1015"/>
      <c r="M155" s="1015"/>
    </row>
    <row r="156" spans="2:13">
      <c r="B156" s="1099" t="s">
        <v>1775</v>
      </c>
      <c r="C156" s="736" t="s">
        <v>267</v>
      </c>
      <c r="D156" s="736" t="s">
        <v>1776</v>
      </c>
      <c r="E156" s="1328">
        <f>V.1!D18</f>
        <v>1867.8483511067088</v>
      </c>
      <c r="F156" s="1091">
        <f>V.1!E18</f>
        <v>401.00671560422995</v>
      </c>
      <c r="G156" s="1091">
        <f>V.1!F18</f>
        <v>480.99715859284697</v>
      </c>
      <c r="H156" s="1091">
        <f>V.1!G18</f>
        <v>476.81598809139598</v>
      </c>
      <c r="I156" s="1015">
        <f>V.1!H18</f>
        <v>509.02848881823604</v>
      </c>
      <c r="J156" s="1015">
        <f>V.1!J18</f>
        <v>448.44425200709304</v>
      </c>
      <c r="K156" s="1015"/>
      <c r="L156" s="1015"/>
      <c r="M156" s="1015"/>
    </row>
    <row r="157" spans="2:13">
      <c r="B157" s="1099" t="s">
        <v>1777</v>
      </c>
      <c r="C157" s="736" t="s">
        <v>268</v>
      </c>
      <c r="D157" s="736" t="s">
        <v>1778</v>
      </c>
      <c r="E157" s="1328">
        <f>V.1!D19</f>
        <v>2726.5616952802675</v>
      </c>
      <c r="F157" s="1091">
        <f>V.1!E19</f>
        <v>727.79848275658401</v>
      </c>
      <c r="G157" s="1091">
        <f>V.1!F19</f>
        <v>705.52611781384098</v>
      </c>
      <c r="H157" s="1091">
        <f>V.1!G19</f>
        <v>643.97000987567003</v>
      </c>
      <c r="I157" s="1015">
        <f>V.1!H19</f>
        <v>649.26708483417201</v>
      </c>
      <c r="J157" s="1015">
        <f>V.1!J19</f>
        <v>602.75456775571706</v>
      </c>
      <c r="K157" s="1015"/>
      <c r="L157" s="1015"/>
      <c r="M157" s="1015"/>
    </row>
    <row r="158" spans="2:13" ht="5.0999999999999996" customHeight="1">
      <c r="B158" s="1095"/>
      <c r="C158" s="732"/>
      <c r="D158" s="732"/>
      <c r="E158" s="1328"/>
      <c r="F158" s="1091"/>
      <c r="G158" s="1091"/>
      <c r="H158" s="1091"/>
      <c r="I158" s="1015"/>
      <c r="J158" s="1015"/>
      <c r="K158" s="1015"/>
      <c r="L158" s="1015"/>
      <c r="M158" s="1015"/>
    </row>
    <row r="159" spans="2:13" ht="25.5" hidden="1">
      <c r="B159" s="1100" t="s">
        <v>3527</v>
      </c>
      <c r="C159" s="918" t="s">
        <v>3528</v>
      </c>
      <c r="D159" s="1136" t="s">
        <v>3529</v>
      </c>
      <c r="E159" s="1328">
        <v>-129.68559207518928</v>
      </c>
      <c r="F159" s="1091">
        <v>-129.68559207518928</v>
      </c>
      <c r="G159" s="1091">
        <v>-129.68559207518928</v>
      </c>
      <c r="H159" s="1091">
        <v>-129.68559207518928</v>
      </c>
      <c r="I159" s="1015">
        <v>-129.68559207518928</v>
      </c>
      <c r="J159" s="1015">
        <v>-129.68559207518928</v>
      </c>
      <c r="K159" s="1015"/>
      <c r="L159" s="1015"/>
      <c r="M159" s="1015"/>
    </row>
    <row r="160" spans="2:13">
      <c r="B160" s="1100" t="s">
        <v>1780</v>
      </c>
      <c r="C160" s="918" t="s">
        <v>270</v>
      </c>
      <c r="D160" s="734" t="s">
        <v>1781</v>
      </c>
      <c r="E160" s="1328">
        <f>V.1!D21</f>
        <v>-173.52988000000005</v>
      </c>
      <c r="F160" s="1091">
        <f>V.1!E21</f>
        <v>-97.695123000000024</v>
      </c>
      <c r="G160" s="1091">
        <f>V.1!F21</f>
        <v>-58.88500100000001</v>
      </c>
      <c r="H160" s="1091">
        <f>V.1!G21</f>
        <v>21.868176000000012</v>
      </c>
      <c r="I160" s="1015">
        <f>V.1!H21</f>
        <v>-38.817932000000006</v>
      </c>
      <c r="J160" s="1015">
        <f>V.1!J21</f>
        <v>-5.8389830000000131</v>
      </c>
      <c r="K160" s="1015"/>
      <c r="L160" s="1015"/>
      <c r="M160" s="1015"/>
    </row>
    <row r="161" spans="2:13">
      <c r="B161" s="1098" t="s">
        <v>1782</v>
      </c>
      <c r="C161" s="735" t="s">
        <v>271</v>
      </c>
      <c r="D161" s="735" t="s">
        <v>1783</v>
      </c>
      <c r="E161" s="1328">
        <f>V.1!D22</f>
        <v>-287.19205700000003</v>
      </c>
      <c r="F161" s="1091">
        <f>V.1!E22</f>
        <v>-77.076923000000008</v>
      </c>
      <c r="G161" s="1091">
        <f>V.1!F22</f>
        <v>-97.470928000000015</v>
      </c>
      <c r="H161" s="1091">
        <f>V.1!G22</f>
        <v>-52.127183999999986</v>
      </c>
      <c r="I161" s="1015">
        <f>V.1!H22</f>
        <v>-60.517021999999997</v>
      </c>
      <c r="J161" s="1015">
        <f>V.1!J22</f>
        <v>-50.330565000000007</v>
      </c>
      <c r="K161" s="1015"/>
      <c r="L161" s="1015"/>
      <c r="M161" s="1015"/>
    </row>
    <row r="162" spans="2:13">
      <c r="B162" s="1098" t="s">
        <v>1784</v>
      </c>
      <c r="C162" s="735" t="s">
        <v>272</v>
      </c>
      <c r="D162" s="735" t="s">
        <v>1785</v>
      </c>
      <c r="E162" s="1328">
        <f>V.1!D23</f>
        <v>112.68974399999999</v>
      </c>
      <c r="F162" s="1091">
        <f>V.1!E23</f>
        <v>-12.494209000000012</v>
      </c>
      <c r="G162" s="1091">
        <f>V.1!F23</f>
        <v>32.149393000000003</v>
      </c>
      <c r="H162" s="1091">
        <f>V.1!G23</f>
        <v>65.305253000000008</v>
      </c>
      <c r="I162" s="1015">
        <f>V.1!H23</f>
        <v>27.729306999999991</v>
      </c>
      <c r="J162" s="1015">
        <f>V.1!J23</f>
        <v>44.781505999999993</v>
      </c>
      <c r="K162" s="1015"/>
      <c r="L162" s="1015"/>
      <c r="M162" s="1015"/>
    </row>
    <row r="163" spans="2:13">
      <c r="B163" s="1098" t="s">
        <v>1786</v>
      </c>
      <c r="C163" s="735" t="s">
        <v>273</v>
      </c>
      <c r="D163" s="735" t="s">
        <v>1787</v>
      </c>
      <c r="E163" s="1328">
        <f>V.1!D24</f>
        <v>20.972432999999995</v>
      </c>
      <c r="F163" s="1091">
        <f>V.1!E24</f>
        <v>-3.1239909999999966</v>
      </c>
      <c r="G163" s="1091">
        <f>V.1!F24</f>
        <v>11.436534000000002</v>
      </c>
      <c r="H163" s="1091">
        <f>V.1!G24</f>
        <v>13.69010699999999</v>
      </c>
      <c r="I163" s="1015">
        <f>V.1!H24</f>
        <v>-1.0302170000000004</v>
      </c>
      <c r="J163" s="1015">
        <f>V.1!J24</f>
        <v>4.7100760000000008</v>
      </c>
      <c r="K163" s="1015"/>
      <c r="L163" s="1015"/>
      <c r="M163" s="1015"/>
    </row>
    <row r="164" spans="2:13">
      <c r="B164" s="1098" t="s">
        <v>1788</v>
      </c>
      <c r="C164" s="735" t="s">
        <v>274</v>
      </c>
      <c r="D164" s="735" t="s">
        <v>1789</v>
      </c>
      <c r="E164" s="1328">
        <f>V.1!D25</f>
        <v>-20</v>
      </c>
      <c r="F164" s="1091">
        <f>V.1!E25</f>
        <v>-5</v>
      </c>
      <c r="G164" s="1091">
        <f>V.1!F25</f>
        <v>-5</v>
      </c>
      <c r="H164" s="1091">
        <f>V.1!G25</f>
        <v>-5</v>
      </c>
      <c r="I164" s="1015">
        <f>V.1!H25</f>
        <v>-5</v>
      </c>
      <c r="J164" s="1015">
        <f>V.1!J25</f>
        <v>-5</v>
      </c>
      <c r="K164" s="1015"/>
      <c r="L164" s="1015"/>
      <c r="M164" s="1015"/>
    </row>
    <row r="165" spans="2:13" ht="5.0999999999999996" customHeight="1">
      <c r="B165" s="1095"/>
      <c r="C165" s="732"/>
      <c r="D165" s="732"/>
      <c r="E165" s="1328"/>
      <c r="F165" s="1091"/>
      <c r="G165" s="1091"/>
      <c r="H165" s="1091"/>
      <c r="I165" s="1015"/>
      <c r="J165" s="1015"/>
      <c r="K165" s="1015"/>
      <c r="L165" s="1015"/>
      <c r="M165" s="1015"/>
    </row>
    <row r="166" spans="2:13">
      <c r="B166" s="1132" t="s">
        <v>1790</v>
      </c>
      <c r="C166" s="1133" t="s">
        <v>275</v>
      </c>
      <c r="D166" s="733" t="s">
        <v>1791</v>
      </c>
      <c r="E166" s="1328">
        <f>V.1!D27</f>
        <v>-208.0872763476797</v>
      </c>
      <c r="F166" s="1091">
        <f>V.1!E27</f>
        <v>-82.1412543342676</v>
      </c>
      <c r="G166" s="1091">
        <f>V.1!F27</f>
        <v>-72.637879001495236</v>
      </c>
      <c r="H166" s="1091">
        <f>V.1!G27</f>
        <v>-18.316565366483676</v>
      </c>
      <c r="I166" s="1015">
        <f>V.1!H27</f>
        <v>-34.991577645433217</v>
      </c>
      <c r="J166" s="1015">
        <f>V.1!J27</f>
        <v>-8.2206272605209172</v>
      </c>
      <c r="K166" s="1015"/>
      <c r="L166" s="1015"/>
      <c r="M166" s="1015"/>
    </row>
    <row r="167" spans="2:13">
      <c r="B167" s="1097" t="s">
        <v>1792</v>
      </c>
      <c r="C167" s="734" t="s">
        <v>276</v>
      </c>
      <c r="D167" s="734" t="s">
        <v>1793</v>
      </c>
      <c r="E167" s="1328">
        <f>V.1!D28</f>
        <v>-150.7979</v>
      </c>
      <c r="F167" s="1091">
        <f>V.1!E28</f>
        <v>-67.265699999999995</v>
      </c>
      <c r="G167" s="1091">
        <f>V.1!F28</f>
        <v>-57.662100000000009</v>
      </c>
      <c r="H167" s="1091">
        <f>V.1!G28</f>
        <v>-1.2096000000000151</v>
      </c>
      <c r="I167" s="1015">
        <f>V.1!H28</f>
        <v>-24.660499999999988</v>
      </c>
      <c r="J167" s="1015">
        <f>V.1!J28</f>
        <v>8.2329999999999988</v>
      </c>
      <c r="K167" s="1015"/>
      <c r="L167" s="1015"/>
      <c r="M167" s="1015"/>
    </row>
    <row r="168" spans="2:13" ht="25.5">
      <c r="B168" s="1100" t="s">
        <v>1795</v>
      </c>
      <c r="C168" s="734" t="s">
        <v>1794</v>
      </c>
      <c r="D168" s="734" t="s">
        <v>1796</v>
      </c>
      <c r="E168" s="1328">
        <f>V.1!D29</f>
        <v>0</v>
      </c>
      <c r="F168" s="1091">
        <f>V.1!E29</f>
        <v>0</v>
      </c>
      <c r="G168" s="1091">
        <f>V.1!F29</f>
        <v>0</v>
      </c>
      <c r="H168" s="1091">
        <f>V.1!G29</f>
        <v>0</v>
      </c>
      <c r="I168" s="1015">
        <f>V.1!H29</f>
        <v>0</v>
      </c>
      <c r="J168" s="1015">
        <f>V.1!J29</f>
        <v>0</v>
      </c>
      <c r="K168" s="1015"/>
      <c r="L168" s="1015"/>
      <c r="M168" s="1015"/>
    </row>
    <row r="169" spans="2:13">
      <c r="B169" s="1100" t="s">
        <v>1798</v>
      </c>
      <c r="C169" s="734" t="s">
        <v>1797</v>
      </c>
      <c r="D169" s="734" t="s">
        <v>1799</v>
      </c>
      <c r="E169" s="1328">
        <f>V.1!D30</f>
        <v>-43.279061921443912</v>
      </c>
      <c r="F169" s="1091">
        <f>V.1!E30</f>
        <v>-11.865475727708656</v>
      </c>
      <c r="G169" s="1091">
        <f>V.1!F30</f>
        <v>-11.105700394936282</v>
      </c>
      <c r="H169" s="1091">
        <f>V.1!G30</f>
        <v>-13.513886759924707</v>
      </c>
      <c r="I169" s="1015">
        <f>V.1!H30</f>
        <v>-6.7939990388742704</v>
      </c>
      <c r="J169" s="1015">
        <f>V.1!J30</f>
        <v>-13.294589809491143</v>
      </c>
      <c r="K169" s="1015"/>
      <c r="L169" s="1015"/>
      <c r="M169" s="1015"/>
    </row>
    <row r="170" spans="2:13">
      <c r="B170" s="1098" t="s">
        <v>1800</v>
      </c>
      <c r="C170" s="735" t="s">
        <v>277</v>
      </c>
      <c r="D170" s="735" t="s">
        <v>1801</v>
      </c>
      <c r="E170" s="1328">
        <f>V.1!D31</f>
        <v>-74.864033335257403</v>
      </c>
      <c r="F170" s="1091">
        <f>V.1!E31</f>
        <v>-18.668447386773458</v>
      </c>
      <c r="G170" s="1091">
        <f>V.1!F31</f>
        <v>-19.044758198964601</v>
      </c>
      <c r="H170" s="1091">
        <f>V.1!G31</f>
        <v>-20.254158201583813</v>
      </c>
      <c r="I170" s="1015">
        <f>V.1!H31</f>
        <v>-16.896669547935538</v>
      </c>
      <c r="J170" s="1015">
        <f>V.1!J31</f>
        <v>-19.814592384493981</v>
      </c>
      <c r="K170" s="1015"/>
      <c r="L170" s="1015"/>
      <c r="M170" s="1015"/>
    </row>
    <row r="171" spans="2:13" ht="25.5">
      <c r="B171" s="1101" t="s">
        <v>2873</v>
      </c>
      <c r="C171" s="915" t="s">
        <v>278</v>
      </c>
      <c r="D171" s="915" t="s">
        <v>1802</v>
      </c>
      <c r="E171" s="1328">
        <f>V.1!D32</f>
        <v>31.584971413813498</v>
      </c>
      <c r="F171" s="1091">
        <f>V.1!E32</f>
        <v>6.8029716590648022</v>
      </c>
      <c r="G171" s="1091">
        <f>V.1!F32</f>
        <v>7.9390578040283186</v>
      </c>
      <c r="H171" s="1091">
        <f>V.1!G32</f>
        <v>6.7402714416591056</v>
      </c>
      <c r="I171" s="1015">
        <f>V.1!H32</f>
        <v>10.102670509061268</v>
      </c>
      <c r="J171" s="1015">
        <f>V.1!J32</f>
        <v>6.520002575002839</v>
      </c>
      <c r="K171" s="1015"/>
      <c r="L171" s="1015"/>
      <c r="M171" s="1015"/>
    </row>
    <row r="172" spans="2:13">
      <c r="B172" s="1097" t="s">
        <v>1803</v>
      </c>
      <c r="C172" s="734" t="s">
        <v>279</v>
      </c>
      <c r="D172" s="734" t="s">
        <v>1804</v>
      </c>
      <c r="E172" s="1328">
        <f>V.1!D33</f>
        <v>-14.010314426235821</v>
      </c>
      <c r="F172" s="1091">
        <f>V.1!E33</f>
        <v>-3.0100786065589551</v>
      </c>
      <c r="G172" s="1091">
        <f>V.1!F33</f>
        <v>-3.870078606558955</v>
      </c>
      <c r="H172" s="1091">
        <f>V.1!G33</f>
        <v>-3.5930786065589553</v>
      </c>
      <c r="I172" s="1015">
        <f>V.1!H33</f>
        <v>-3.5370786065589552</v>
      </c>
      <c r="J172" s="1015">
        <f>V.1!J33</f>
        <v>-3.1590374510297732</v>
      </c>
      <c r="K172" s="1015"/>
      <c r="L172" s="1015"/>
      <c r="M172" s="1015"/>
    </row>
    <row r="173" spans="2:13" ht="5.0999999999999996" customHeight="1">
      <c r="B173" s="1095"/>
      <c r="C173" s="732"/>
      <c r="D173" s="732"/>
      <c r="E173" s="1328"/>
      <c r="F173" s="1091"/>
      <c r="G173" s="1091"/>
      <c r="H173" s="1091"/>
      <c r="I173" s="1015"/>
      <c r="J173" s="1015"/>
      <c r="K173" s="1015"/>
      <c r="L173" s="1015"/>
      <c r="M173" s="1015"/>
    </row>
    <row r="174" spans="2:13">
      <c r="B174" s="1132" t="s">
        <v>3530</v>
      </c>
      <c r="C174" s="1133" t="s">
        <v>3531</v>
      </c>
      <c r="D174" s="733" t="s">
        <v>3499</v>
      </c>
      <c r="E174" s="1328">
        <f>V.1!D35</f>
        <v>2420.9154545930505</v>
      </c>
      <c r="F174" s="1091">
        <f>V.1!E35</f>
        <v>443.88935565814</v>
      </c>
      <c r="G174" s="1091">
        <f>V.1!F35</f>
        <v>653.88129347551023</v>
      </c>
      <c r="H174" s="1091">
        <f>V.1!G35</f>
        <v>658.02876336408008</v>
      </c>
      <c r="I174" s="1015">
        <f>V.1!H35</f>
        <v>665.11604209532015</v>
      </c>
      <c r="J174" s="1015">
        <f>V.1!J35</f>
        <v>500.06034971635989</v>
      </c>
      <c r="K174" s="1015"/>
      <c r="L174" s="1015"/>
      <c r="M174" s="1015"/>
    </row>
    <row r="175" spans="2:13" ht="5.0999999999999996" customHeight="1">
      <c r="B175" s="1095"/>
      <c r="C175" s="732"/>
      <c r="D175" s="732"/>
      <c r="E175" s="1328"/>
      <c r="F175" s="1091"/>
      <c r="G175" s="1091"/>
      <c r="H175" s="1091"/>
      <c r="I175" s="1015"/>
      <c r="J175" s="1015"/>
      <c r="K175" s="1015"/>
      <c r="L175" s="1015"/>
      <c r="M175" s="1015"/>
    </row>
    <row r="176" spans="2:13" ht="25.5">
      <c r="B176" s="1102" t="s">
        <v>3511</v>
      </c>
      <c r="C176" s="737" t="s">
        <v>3515</v>
      </c>
      <c r="D176" s="737" t="s">
        <v>1808</v>
      </c>
      <c r="E176" s="1331">
        <f>V.1!D37</f>
        <v>559.40882230028262</v>
      </c>
      <c r="F176" s="1262">
        <f>V.1!E37</f>
        <v>42.37685396224191</v>
      </c>
      <c r="G176" s="1262">
        <f>V.1!F37</f>
        <v>335.6446171776139</v>
      </c>
      <c r="H176" s="1262">
        <f>V.1!G37</f>
        <v>24.247472631733132</v>
      </c>
      <c r="I176" s="1285">
        <f>V.1!H37</f>
        <v>157.13987852869366</v>
      </c>
      <c r="J176" s="1285">
        <f>V.1!J37</f>
        <v>135.39708031176286</v>
      </c>
      <c r="K176" s="1285"/>
      <c r="L176" s="1285"/>
      <c r="M176" s="1285"/>
    </row>
    <row r="177" spans="2:13" ht="5.0999999999999996" customHeight="1">
      <c r="B177" s="1095"/>
      <c r="C177" s="732"/>
      <c r="D177" s="732"/>
      <c r="E177" s="1328"/>
      <c r="F177" s="1091"/>
      <c r="G177" s="1091"/>
      <c r="H177" s="1091"/>
      <c r="I177" s="1015"/>
      <c r="J177" s="1015"/>
      <c r="K177" s="1015"/>
      <c r="L177" s="1015"/>
      <c r="M177" s="1015"/>
    </row>
    <row r="178" spans="2:13">
      <c r="B178" s="1132" t="s">
        <v>3512</v>
      </c>
      <c r="C178" s="1133" t="s">
        <v>3516</v>
      </c>
      <c r="D178" s="733" t="s">
        <v>1810</v>
      </c>
      <c r="E178" s="1328">
        <f>V.1!D39</f>
        <v>335.02923239229006</v>
      </c>
      <c r="F178" s="1091">
        <f>V.1!E39</f>
        <v>262.33721043455404</v>
      </c>
      <c r="G178" s="1091">
        <f>V.1!F39</f>
        <v>20.804488848192953</v>
      </c>
      <c r="H178" s="1091">
        <f>V.1!G39</f>
        <v>24.628041268237439</v>
      </c>
      <c r="I178" s="1015">
        <f>V.1!H39</f>
        <v>27.259491841305625</v>
      </c>
      <c r="J178" s="1015">
        <f>V.1!J39</f>
        <v>14.793639599653952</v>
      </c>
      <c r="K178" s="1015"/>
      <c r="L178" s="1015"/>
      <c r="M178" s="1015"/>
    </row>
    <row r="179" spans="2:13">
      <c r="B179" s="1097" t="s">
        <v>1811</v>
      </c>
      <c r="C179" s="734" t="s">
        <v>283</v>
      </c>
      <c r="D179" s="734" t="s">
        <v>1812</v>
      </c>
      <c r="E179" s="1328">
        <f>V.1!D40</f>
        <v>335.02923239229006</v>
      </c>
      <c r="F179" s="1091">
        <f>V.1!E40</f>
        <v>262.33721043455404</v>
      </c>
      <c r="G179" s="1091">
        <f>V.1!F40</f>
        <v>20.804488848192953</v>
      </c>
      <c r="H179" s="1091">
        <f>V.1!G40</f>
        <v>24.628041268237439</v>
      </c>
      <c r="I179" s="1015">
        <f>V.1!H40</f>
        <v>27.259491841305625</v>
      </c>
      <c r="J179" s="1015">
        <f>V.1!J40</f>
        <v>14.793639599653952</v>
      </c>
      <c r="K179" s="1015"/>
      <c r="L179" s="1015"/>
      <c r="M179" s="1015"/>
    </row>
    <row r="180" spans="2:13" ht="5.0999999999999996" customHeight="1">
      <c r="B180" s="1095"/>
      <c r="C180" s="732"/>
      <c r="D180" s="732"/>
      <c r="E180" s="1328"/>
      <c r="F180" s="1091"/>
      <c r="G180" s="1091"/>
      <c r="H180" s="1091"/>
      <c r="I180" s="1015"/>
      <c r="J180" s="1015"/>
      <c r="K180" s="1015"/>
      <c r="L180" s="1015"/>
      <c r="M180" s="1015"/>
    </row>
    <row r="181" spans="2:13">
      <c r="B181" s="1096" t="s">
        <v>1813</v>
      </c>
      <c r="C181" s="733" t="s">
        <v>284</v>
      </c>
      <c r="D181" s="733" t="s">
        <v>1814</v>
      </c>
      <c r="E181" s="1328">
        <f>V.1!D42</f>
        <v>224.37958990799257</v>
      </c>
      <c r="F181" s="1015">
        <f>V.1!E42</f>
        <v>-219.96035647231213</v>
      </c>
      <c r="G181" s="1015">
        <f>V.1!F42</f>
        <v>314.84012832942096</v>
      </c>
      <c r="H181" s="1091">
        <f>V.1!G42</f>
        <v>-0.3805686365043055</v>
      </c>
      <c r="I181" s="1015">
        <f>V.1!H42</f>
        <v>129.88038668738804</v>
      </c>
      <c r="J181" s="1015">
        <f>V.1!J42</f>
        <v>120.60344071210891</v>
      </c>
      <c r="K181" s="1015"/>
      <c r="L181" s="1015"/>
      <c r="M181" s="1015"/>
    </row>
    <row r="182" spans="2:13">
      <c r="B182" s="1100" t="s">
        <v>3513</v>
      </c>
      <c r="C182" s="918" t="s">
        <v>3517</v>
      </c>
      <c r="D182" s="734" t="s">
        <v>1817</v>
      </c>
      <c r="E182" s="1328">
        <f>V.1!D43</f>
        <v>48.272900000000064</v>
      </c>
      <c r="F182" s="1015">
        <f>V.1!E43</f>
        <v>-130.31689999999995</v>
      </c>
      <c r="G182" s="1015">
        <f>V.1!F43</f>
        <v>139.16350000000003</v>
      </c>
      <c r="H182" s="1091">
        <f>V.1!G43</f>
        <v>9.6374000000000066</v>
      </c>
      <c r="I182" s="1015">
        <f>V.1!H43</f>
        <v>29.78889999999998</v>
      </c>
      <c r="J182" s="1015">
        <f>V.1!J43</f>
        <v>4.8886000000000003</v>
      </c>
      <c r="K182" s="1015"/>
      <c r="L182" s="1015"/>
      <c r="M182" s="1015"/>
    </row>
    <row r="183" spans="2:13">
      <c r="B183" s="1100" t="s">
        <v>1818</v>
      </c>
      <c r="C183" s="918" t="s">
        <v>285</v>
      </c>
      <c r="D183" s="734" t="s">
        <v>1819</v>
      </c>
      <c r="E183" s="1328">
        <f>V.1!D44</f>
        <v>-9.2245911073749642</v>
      </c>
      <c r="F183" s="1015">
        <f>V.1!E44</f>
        <v>-9.5989773988232141</v>
      </c>
      <c r="G183" s="1015">
        <f>V.1!F44</f>
        <v>0.17999782461671487</v>
      </c>
      <c r="H183" s="1091">
        <f>V.1!G44</f>
        <v>1.9957187565575601E-2</v>
      </c>
      <c r="I183" s="1015">
        <f>V.1!H44</f>
        <v>0.17443127926596053</v>
      </c>
      <c r="J183" s="1015">
        <f>V.1!J44</f>
        <v>9.9605610474639921</v>
      </c>
      <c r="K183" s="1015"/>
      <c r="L183" s="1015"/>
      <c r="M183" s="1015"/>
    </row>
    <row r="184" spans="2:13">
      <c r="B184" s="1100" t="s">
        <v>1820</v>
      </c>
      <c r="C184" s="918" t="s">
        <v>286</v>
      </c>
      <c r="D184" s="734" t="s">
        <v>1821</v>
      </c>
      <c r="E184" s="1328">
        <f>V.1!D45</f>
        <v>-0.39961533131915417</v>
      </c>
      <c r="F184" s="1015">
        <f>V.1!E45</f>
        <v>7.7190764185644412E-2</v>
      </c>
      <c r="G184" s="1015">
        <f>V.1!F45</f>
        <v>-0.30564538926427076</v>
      </c>
      <c r="H184" s="1091">
        <f>V.1!G45</f>
        <v>-1.8482749317797698E-2</v>
      </c>
      <c r="I184" s="1015">
        <f>V.1!H45</f>
        <v>-0.15267795692273012</v>
      </c>
      <c r="J184" s="1015">
        <f>V.1!J45</f>
        <v>0.23466759935197956</v>
      </c>
      <c r="K184" s="1015"/>
      <c r="L184" s="1015"/>
      <c r="M184" s="1015"/>
    </row>
    <row r="185" spans="2:13">
      <c r="B185" s="1100" t="s">
        <v>3514</v>
      </c>
      <c r="C185" s="918" t="s">
        <v>3518</v>
      </c>
      <c r="D185" s="734" t="s">
        <v>1823</v>
      </c>
      <c r="E185" s="1328">
        <f>V.1!D46</f>
        <v>185.73089634668662</v>
      </c>
      <c r="F185" s="1015">
        <f>V.1!E46</f>
        <v>-80.121669837674617</v>
      </c>
      <c r="G185" s="1015">
        <f>V.1!F46</f>
        <v>175.80227589406849</v>
      </c>
      <c r="H185" s="1091">
        <f>V.1!G46</f>
        <v>-10.01944307475209</v>
      </c>
      <c r="I185" s="1015">
        <f>V.1!H46</f>
        <v>100.06973336504484</v>
      </c>
      <c r="J185" s="1015">
        <f>V.1!J46</f>
        <v>105.51961206529293</v>
      </c>
      <c r="K185" s="1015"/>
      <c r="L185" s="1015"/>
      <c r="M185" s="1015"/>
    </row>
    <row r="186" spans="2:13">
      <c r="B186" s="1098" t="s">
        <v>1824</v>
      </c>
      <c r="C186" s="735" t="s">
        <v>288</v>
      </c>
      <c r="D186" s="735" t="s">
        <v>1825</v>
      </c>
      <c r="E186" s="1328">
        <f>V.1!D47</f>
        <v>56.705427302122828</v>
      </c>
      <c r="F186" s="1015">
        <f>V.1!E47</f>
        <v>-18.938878448760022</v>
      </c>
      <c r="G186" s="1015">
        <f>V.1!F47</f>
        <v>104.90696523286545</v>
      </c>
      <c r="H186" s="1091">
        <f>V.1!G47</f>
        <v>-63.708962537867947</v>
      </c>
      <c r="I186" s="1015">
        <f>V.1!H47</f>
        <v>34.446303055885352</v>
      </c>
      <c r="J186" s="1015">
        <f>V.1!J47</f>
        <v>81.714950609155039</v>
      </c>
      <c r="K186" s="1015"/>
      <c r="L186" s="1015"/>
      <c r="M186" s="1015"/>
    </row>
    <row r="187" spans="2:13">
      <c r="B187" s="1099" t="s">
        <v>1826</v>
      </c>
      <c r="C187" s="736" t="s">
        <v>289</v>
      </c>
      <c r="D187" s="736" t="s">
        <v>1827</v>
      </c>
      <c r="E187" s="1328">
        <f>V.1!D48</f>
        <v>-3.7414698416390033</v>
      </c>
      <c r="F187" s="1015">
        <f>V.1!E48</f>
        <v>-32.619714520791</v>
      </c>
      <c r="G187" s="1015">
        <f>V.1!F48</f>
        <v>49.436787001885513</v>
      </c>
      <c r="H187" s="1091">
        <f>V.1!G48</f>
        <v>-27.692246887227707</v>
      </c>
      <c r="I187" s="1015">
        <f>V.1!H48</f>
        <v>7.1337045644941908</v>
      </c>
      <c r="J187" s="1015">
        <f>V.1!J48</f>
        <v>34.579601838698252</v>
      </c>
      <c r="K187" s="1015"/>
      <c r="L187" s="1015"/>
      <c r="M187" s="1015"/>
    </row>
    <row r="188" spans="2:13">
      <c r="B188" s="1099" t="s">
        <v>1828</v>
      </c>
      <c r="C188" s="736" t="s">
        <v>21</v>
      </c>
      <c r="D188" s="736" t="s">
        <v>1829</v>
      </c>
      <c r="E188" s="1328">
        <f>V.1!D49</f>
        <v>60.446897143761817</v>
      </c>
      <c r="F188" s="1015">
        <f>V.1!E49</f>
        <v>13.680836072030978</v>
      </c>
      <c r="G188" s="1015">
        <f>V.1!F49</f>
        <v>55.470178230979933</v>
      </c>
      <c r="H188" s="1091">
        <f>V.1!G49</f>
        <v>-36.016715650640251</v>
      </c>
      <c r="I188" s="1015">
        <f>V.1!H49</f>
        <v>27.31259849139116</v>
      </c>
      <c r="J188" s="1015">
        <f>V.1!J49</f>
        <v>47.135348770456787</v>
      </c>
      <c r="K188" s="1015"/>
      <c r="L188" s="1015"/>
      <c r="M188" s="1015"/>
    </row>
    <row r="189" spans="2:13">
      <c r="B189" s="1098" t="s">
        <v>1830</v>
      </c>
      <c r="C189" s="735" t="s">
        <v>290</v>
      </c>
      <c r="D189" s="735" t="s">
        <v>1831</v>
      </c>
      <c r="E189" s="1328">
        <f>V.1!D50</f>
        <v>129.02546904456386</v>
      </c>
      <c r="F189" s="1015">
        <f>V.1!E50</f>
        <v>-61.182791388914595</v>
      </c>
      <c r="G189" s="1015">
        <f>V.1!F50</f>
        <v>70.895310661203112</v>
      </c>
      <c r="H189" s="1091">
        <f>V.1!G50</f>
        <v>53.689519463115857</v>
      </c>
      <c r="I189" s="1015">
        <f>V.1!H50</f>
        <v>65.623430309159488</v>
      </c>
      <c r="J189" s="1015">
        <f>V.1!J50</f>
        <v>23.8046614561379</v>
      </c>
      <c r="K189" s="1015"/>
      <c r="L189" s="1015"/>
      <c r="M189" s="1015"/>
    </row>
    <row r="190" spans="2:13">
      <c r="B190" s="1099" t="s">
        <v>1826</v>
      </c>
      <c r="C190" s="736" t="s">
        <v>289</v>
      </c>
      <c r="D190" s="736" t="s">
        <v>1827</v>
      </c>
      <c r="E190" s="1328">
        <f>V.1!D51</f>
        <v>47.657754179306338</v>
      </c>
      <c r="F190" s="1015">
        <f>V.1!E51</f>
        <v>37.199525584311949</v>
      </c>
      <c r="G190" s="1015">
        <f>V.1!F51</f>
        <v>-14.547228477761525</v>
      </c>
      <c r="H190" s="1091">
        <f>V.1!G51</f>
        <v>12.31057929153237</v>
      </c>
      <c r="I190" s="1015">
        <f>V.1!H51</f>
        <v>12.694877781223536</v>
      </c>
      <c r="J190" s="1015">
        <f>V.1!J51</f>
        <v>-6.2438142458561163</v>
      </c>
      <c r="K190" s="1015"/>
      <c r="L190" s="1015"/>
      <c r="M190" s="1015"/>
    </row>
    <row r="191" spans="2:13">
      <c r="B191" s="1099" t="s">
        <v>850</v>
      </c>
      <c r="C191" s="736" t="s">
        <v>227</v>
      </c>
      <c r="D191" s="736" t="s">
        <v>851</v>
      </c>
      <c r="E191" s="1328">
        <f>V.1!D52</f>
        <v>-85.442285134742662</v>
      </c>
      <c r="F191" s="1015">
        <f>V.1!E52</f>
        <v>-159.64841697322652</v>
      </c>
      <c r="G191" s="1015">
        <f>V.1!F52</f>
        <v>11.742139138964593</v>
      </c>
      <c r="H191" s="1091">
        <f>V.1!G52</f>
        <v>5.2127401715838069</v>
      </c>
      <c r="I191" s="1015">
        <f>V.1!H52</f>
        <v>57.251252527935435</v>
      </c>
      <c r="J191" s="1015">
        <f>V.1!J52</f>
        <v>10.499875701993972</v>
      </c>
      <c r="K191" s="1015"/>
      <c r="L191" s="1015"/>
      <c r="M191" s="1015"/>
    </row>
    <row r="192" spans="2:13">
      <c r="B192" s="1103" t="s">
        <v>1832</v>
      </c>
      <c r="C192" s="916" t="s">
        <v>291</v>
      </c>
      <c r="D192" s="916" t="s">
        <v>1833</v>
      </c>
      <c r="E192" s="1328">
        <f>V.1!D53</f>
        <v>-209.57738513474263</v>
      </c>
      <c r="F192" s="1015">
        <f>V.1!E53</f>
        <v>-245.73321697322655</v>
      </c>
      <c r="G192" s="1015">
        <f>V.1!F53</f>
        <v>-7.8608608610354018</v>
      </c>
      <c r="H192" s="1091">
        <f>V.1!G53</f>
        <v>-14.663859828416189</v>
      </c>
      <c r="I192" s="1015">
        <f>V.1!H53</f>
        <v>58.680552527935532</v>
      </c>
      <c r="J192" s="1015">
        <f>V.1!J53</f>
        <v>-29.849224298006021</v>
      </c>
      <c r="K192" s="1015"/>
      <c r="L192" s="1015"/>
      <c r="M192" s="1015"/>
    </row>
    <row r="193" spans="2:13">
      <c r="B193" s="1104" t="s">
        <v>1834</v>
      </c>
      <c r="C193" s="738" t="s">
        <v>292</v>
      </c>
      <c r="D193" s="738" t="s">
        <v>1835</v>
      </c>
      <c r="E193" s="1328">
        <f>V.1!D54</f>
        <v>149.97813273999998</v>
      </c>
      <c r="F193" s="1015">
        <f>V.1!E54</f>
        <v>17.71332057</v>
      </c>
      <c r="G193" s="1015">
        <f>V.1!F54</f>
        <v>21.012119370000001</v>
      </c>
      <c r="H193" s="1091">
        <f>V.1!G54</f>
        <v>21.938693689999997</v>
      </c>
      <c r="I193" s="1015">
        <f>V.1!H54</f>
        <v>89.313999109999997</v>
      </c>
      <c r="J193" s="1015">
        <f>V.1!J54</f>
        <v>7.9</v>
      </c>
      <c r="K193" s="1015"/>
      <c r="L193" s="1015"/>
      <c r="M193" s="1015"/>
    </row>
    <row r="194" spans="2:13">
      <c r="B194" s="1104" t="s">
        <v>293</v>
      </c>
      <c r="C194" s="738" t="s">
        <v>293</v>
      </c>
      <c r="D194" s="738" t="s">
        <v>1836</v>
      </c>
      <c r="E194" s="1328">
        <f>V.1!D55</f>
        <v>-359.55551787474258</v>
      </c>
      <c r="F194" s="1015">
        <f>V.1!E55</f>
        <v>-263.44653754322655</v>
      </c>
      <c r="G194" s="1015">
        <f>V.1!F55</f>
        <v>-28.872980231035402</v>
      </c>
      <c r="H194" s="1091">
        <f>V.1!G55</f>
        <v>-36.602553518416187</v>
      </c>
      <c r="I194" s="1015">
        <f>V.1!H55</f>
        <v>-30.633446582064462</v>
      </c>
      <c r="J194" s="1015">
        <f>V.1!J55</f>
        <v>-37.74922429800602</v>
      </c>
      <c r="K194" s="1015"/>
      <c r="L194" s="1015"/>
      <c r="M194" s="1015"/>
    </row>
    <row r="195" spans="2:13">
      <c r="B195" s="1099" t="s">
        <v>1837</v>
      </c>
      <c r="C195" s="736" t="s">
        <v>294</v>
      </c>
      <c r="D195" s="736" t="s">
        <v>1838</v>
      </c>
      <c r="E195" s="1328">
        <f>V.1!D56</f>
        <v>124.13509999999991</v>
      </c>
      <c r="F195" s="1015">
        <f>V.1!E56</f>
        <v>86.084800000000016</v>
      </c>
      <c r="G195" s="1015">
        <f>V.1!F56</f>
        <v>19.602999999999994</v>
      </c>
      <c r="H195" s="1091">
        <f>V.1!G56</f>
        <v>19.876599999999996</v>
      </c>
      <c r="I195" s="1015">
        <f>V.1!H56</f>
        <v>-1.4293000000000973</v>
      </c>
      <c r="J195" s="1015">
        <f>V.1!J56</f>
        <v>40.349099999999993</v>
      </c>
      <c r="K195" s="1015"/>
      <c r="L195" s="1015"/>
      <c r="M195" s="1015"/>
    </row>
    <row r="196" spans="2:13">
      <c r="B196" s="1104" t="s">
        <v>1834</v>
      </c>
      <c r="C196" s="738" t="s">
        <v>292</v>
      </c>
      <c r="D196" s="738" t="s">
        <v>1835</v>
      </c>
      <c r="E196" s="1328">
        <f>V.1!D57</f>
        <v>344.02279999999996</v>
      </c>
      <c r="F196" s="1015">
        <f>V.1!E57</f>
        <v>134.08260000000001</v>
      </c>
      <c r="G196" s="1015">
        <f>V.1!F57</f>
        <v>110.55719999999999</v>
      </c>
      <c r="H196" s="1091">
        <f>V.1!G57</f>
        <v>66.034700000000015</v>
      </c>
      <c r="I196" s="1015">
        <f>V.1!H57</f>
        <v>33.348299999999909</v>
      </c>
      <c r="J196" s="1015">
        <f>V.1!J57</f>
        <v>139.88820000000001</v>
      </c>
      <c r="K196" s="1015"/>
      <c r="L196" s="1015"/>
      <c r="M196" s="1015"/>
    </row>
    <row r="197" spans="2:13">
      <c r="B197" s="1104" t="s">
        <v>293</v>
      </c>
      <c r="C197" s="738" t="s">
        <v>293</v>
      </c>
      <c r="D197" s="738" t="s">
        <v>1836</v>
      </c>
      <c r="E197" s="1328">
        <f>V.1!D58</f>
        <v>-219.88770000000002</v>
      </c>
      <c r="F197" s="1015">
        <f>V.1!E58</f>
        <v>-47.997799999999998</v>
      </c>
      <c r="G197" s="1015">
        <f>V.1!F58</f>
        <v>-90.9542</v>
      </c>
      <c r="H197" s="1091">
        <f>V.1!G58</f>
        <v>-46.158100000000019</v>
      </c>
      <c r="I197" s="1015">
        <f>V.1!H58</f>
        <v>-34.777600000000007</v>
      </c>
      <c r="J197" s="1015">
        <f>V.1!J58</f>
        <v>-99.539100000000019</v>
      </c>
      <c r="K197" s="1015"/>
      <c r="L197" s="1015"/>
      <c r="M197" s="1015"/>
    </row>
    <row r="198" spans="2:13">
      <c r="B198" s="1098" t="s">
        <v>1839</v>
      </c>
      <c r="C198" s="735" t="s">
        <v>22</v>
      </c>
      <c r="D198" s="735" t="s">
        <v>1840</v>
      </c>
      <c r="E198" s="1328">
        <f>V.1!D59</f>
        <v>166.81000000000023</v>
      </c>
      <c r="F198" s="1015">
        <f>V.1!E59</f>
        <v>61.26609999999998</v>
      </c>
      <c r="G198" s="1015">
        <f>V.1!F59</f>
        <v>73.700400000000045</v>
      </c>
      <c r="H198" s="1091">
        <f>V.1!G59</f>
        <v>36.166199999999677</v>
      </c>
      <c r="I198" s="1015">
        <f>V.1!H59</f>
        <v>-4.322699999999486</v>
      </c>
      <c r="J198" s="1015">
        <f>V.1!J59</f>
        <v>19.548600000000047</v>
      </c>
      <c r="K198" s="1015"/>
      <c r="L198" s="1015"/>
      <c r="M198" s="1015"/>
    </row>
    <row r="199" spans="2:13" ht="5.0999999999999996" customHeight="1">
      <c r="B199" s="1095"/>
      <c r="C199" s="732"/>
      <c r="D199" s="732"/>
      <c r="E199" s="1328"/>
      <c r="F199" s="1015"/>
      <c r="G199" s="1091"/>
      <c r="H199" s="1091"/>
      <c r="I199" s="1015"/>
      <c r="J199" s="1015"/>
      <c r="K199" s="1015"/>
      <c r="L199" s="1015"/>
      <c r="M199" s="1015"/>
    </row>
    <row r="200" spans="2:13">
      <c r="B200" s="1105" t="s">
        <v>1841</v>
      </c>
      <c r="C200" s="739" t="s">
        <v>295</v>
      </c>
      <c r="D200" s="739" t="s">
        <v>1842</v>
      </c>
      <c r="E200" s="1331">
        <f>V.1!D61</f>
        <v>3.3869044177205012</v>
      </c>
      <c r="F200" s="1285">
        <f>V.1!E61</f>
        <v>409.23085717558479</v>
      </c>
      <c r="G200" s="1285">
        <f>V.1!F61</f>
        <v>-210.14627175681014</v>
      </c>
      <c r="H200" s="1262">
        <f>V.1!G61</f>
        <v>3.2616086330405381</v>
      </c>
      <c r="I200" s="1285">
        <f>V.1!H61</f>
        <v>-198.95928963409469</v>
      </c>
      <c r="J200" s="1015">
        <f>V.1!J61</f>
        <v>-50.758551900183022</v>
      </c>
      <c r="K200" s="1015"/>
      <c r="L200" s="1015"/>
      <c r="M200" s="1015"/>
    </row>
    <row r="201" spans="2:13" ht="5.0999999999999996" customHeight="1">
      <c r="B201" s="1106"/>
      <c r="C201" s="740"/>
      <c r="D201" s="740"/>
      <c r="E201" s="1331"/>
      <c r="F201" s="1285"/>
      <c r="G201" s="1262"/>
      <c r="H201" s="1262"/>
      <c r="I201" s="1285"/>
      <c r="J201" s="1015"/>
      <c r="K201" s="1015"/>
      <c r="L201" s="1015"/>
      <c r="M201" s="1015"/>
    </row>
    <row r="202" spans="2:13">
      <c r="B202" s="1107" t="s">
        <v>1843</v>
      </c>
      <c r="C202" s="741" t="s">
        <v>296</v>
      </c>
      <c r="D202" s="741" t="s">
        <v>1844</v>
      </c>
      <c r="E202" s="1331">
        <f>V.1!D63</f>
        <v>-177.09086978999994</v>
      </c>
      <c r="F202" s="1285">
        <f>V.1!E63</f>
        <v>-22.512623910000002</v>
      </c>
      <c r="G202" s="1285">
        <f>V.1!F63</f>
        <v>-65.426414939999944</v>
      </c>
      <c r="H202" s="1262">
        <f>V.1!G63</f>
        <v>-72.95216264000004</v>
      </c>
      <c r="I202" s="1285">
        <f>V.1!H63</f>
        <v>-16.199668299999956</v>
      </c>
      <c r="J202" s="1015">
        <f>V.1!J63</f>
        <v>-32.983955439999988</v>
      </c>
      <c r="K202" s="1015"/>
      <c r="L202" s="1015"/>
      <c r="M202" s="1015"/>
    </row>
    <row r="203" spans="2:13" ht="5.0999999999999996" customHeight="1">
      <c r="B203" s="1095"/>
      <c r="C203" s="732"/>
      <c r="D203" s="732"/>
      <c r="E203" s="1331"/>
      <c r="F203" s="1285"/>
      <c r="G203" s="1262"/>
      <c r="H203" s="1262"/>
      <c r="I203" s="1285"/>
      <c r="J203" s="1015"/>
      <c r="K203" s="1015"/>
      <c r="L203" s="1015"/>
      <c r="M203" s="1015"/>
    </row>
    <row r="204" spans="2:13">
      <c r="B204" s="1107" t="s">
        <v>3521</v>
      </c>
      <c r="C204" s="741" t="s">
        <v>3522</v>
      </c>
      <c r="D204" s="741" t="s">
        <v>1846</v>
      </c>
      <c r="E204" s="1331">
        <f>V.1!D65</f>
        <v>177.09086978999997</v>
      </c>
      <c r="F204" s="1285">
        <f>V.1!E65</f>
        <v>22.512623910000016</v>
      </c>
      <c r="G204" s="1285">
        <f>V.1!F65</f>
        <v>65.426414939999944</v>
      </c>
      <c r="H204" s="1262">
        <f>V.1!G65</f>
        <v>72.95216264000004</v>
      </c>
      <c r="I204" s="1285">
        <f>V.1!H65</f>
        <v>16.199668299999946</v>
      </c>
      <c r="J204" s="1015">
        <f>V.1!J65</f>
        <v>32.983955439999988</v>
      </c>
      <c r="K204" s="1015"/>
      <c r="L204" s="1015"/>
      <c r="M204" s="1015"/>
    </row>
    <row r="205" spans="2:13">
      <c r="B205" s="1096" t="s">
        <v>1847</v>
      </c>
      <c r="C205" s="733" t="s">
        <v>298</v>
      </c>
      <c r="D205" s="733" t="s">
        <v>1848</v>
      </c>
      <c r="E205" s="1328">
        <f>V.1!D66</f>
        <v>187.85857928999997</v>
      </c>
      <c r="F205" s="1015">
        <f>V.1!E66</f>
        <v>22.512623910000016</v>
      </c>
      <c r="G205" s="1015">
        <f>V.1!F66</f>
        <v>71.586403439999941</v>
      </c>
      <c r="H205" s="1091">
        <f>V.1!G66</f>
        <v>72.95216264000004</v>
      </c>
      <c r="I205" s="1015">
        <f>V.1!H66</f>
        <v>20.807389299999947</v>
      </c>
      <c r="J205" s="1015">
        <f>V.1!J66</f>
        <v>11.967055439999999</v>
      </c>
      <c r="K205" s="1015"/>
      <c r="L205" s="1015"/>
      <c r="M205" s="1015"/>
    </row>
    <row r="206" spans="2:13">
      <c r="B206" s="1096" t="s">
        <v>1849</v>
      </c>
      <c r="C206" s="733" t="s">
        <v>299</v>
      </c>
      <c r="D206" s="733" t="s">
        <v>1850</v>
      </c>
      <c r="E206" s="1328">
        <f>V.1!D67</f>
        <v>-10.767709500000002</v>
      </c>
      <c r="F206" s="1015">
        <f>V.1!E67</f>
        <v>0</v>
      </c>
      <c r="G206" s="1015">
        <f>V.1!F67</f>
        <v>-6.1599885000000008</v>
      </c>
      <c r="H206" s="1091">
        <f>V.1!G67</f>
        <v>0</v>
      </c>
      <c r="I206" s="1015">
        <f>V.1!H67</f>
        <v>-4.6077210000000006</v>
      </c>
      <c r="J206" s="1015">
        <f>V.1!J67</f>
        <v>0</v>
      </c>
      <c r="K206" s="1015"/>
      <c r="L206" s="1015"/>
      <c r="M206" s="1015"/>
    </row>
    <row r="207" spans="2:13">
      <c r="B207" s="1096" t="s">
        <v>1851</v>
      </c>
      <c r="C207" s="733" t="s">
        <v>2874</v>
      </c>
      <c r="D207" s="733" t="s">
        <v>1852</v>
      </c>
      <c r="E207" s="1328">
        <f>V.1!D68</f>
        <v>0</v>
      </c>
      <c r="F207" s="1015">
        <f>V.1!E68</f>
        <v>0</v>
      </c>
      <c r="G207" s="1015">
        <f>V.1!F68</f>
        <v>0</v>
      </c>
      <c r="H207" s="1091">
        <f>V.1!G68</f>
        <v>0</v>
      </c>
      <c r="I207" s="1015">
        <f>V.1!H68</f>
        <v>0</v>
      </c>
      <c r="J207" s="1015">
        <f>V.1!J68</f>
        <v>21.016899999999993</v>
      </c>
      <c r="K207" s="1015"/>
      <c r="L207" s="1015"/>
      <c r="M207" s="1015"/>
    </row>
    <row r="208" spans="2:13">
      <c r="B208" s="1108" t="s">
        <v>1853</v>
      </c>
      <c r="C208" s="1109" t="s">
        <v>300</v>
      </c>
      <c r="D208" s="1108" t="s">
        <v>1854</v>
      </c>
      <c r="E208" s="1329">
        <f>V.1!D69</f>
        <v>2.6645352591003757E-15</v>
      </c>
      <c r="F208" s="1022">
        <f>V.1!E69</f>
        <v>0</v>
      </c>
      <c r="G208" s="1022">
        <f>V.1!F69</f>
        <v>3.5527136788005009E-15</v>
      </c>
      <c r="H208" s="1022">
        <f>V.1!G69</f>
        <v>0</v>
      </c>
      <c r="I208" s="1022">
        <f>V.1!H69</f>
        <v>-8.8817841970012523E-16</v>
      </c>
      <c r="J208" s="1022">
        <f>V.1!J69</f>
        <v>0</v>
      </c>
      <c r="K208" s="1022"/>
      <c r="L208" s="1022"/>
      <c r="M208" s="1022"/>
    </row>
    <row r="209" spans="2:29" ht="15" customHeight="1"/>
    <row r="210" spans="2:29" ht="51">
      <c r="B210" s="890" t="s">
        <v>3181</v>
      </c>
      <c r="C210" s="890" t="s">
        <v>3160</v>
      </c>
      <c r="D210" s="890" t="s">
        <v>3182</v>
      </c>
    </row>
    <row r="211" spans="2:29" ht="5.0999999999999996" customHeight="1">
      <c r="C211" s="890"/>
    </row>
    <row r="212" spans="2:29">
      <c r="B212" s="1011"/>
      <c r="C212" s="1011"/>
      <c r="D212" s="1011"/>
      <c r="E212" s="1059" t="s">
        <v>611</v>
      </c>
      <c r="F212" s="1059" t="s">
        <v>4375</v>
      </c>
      <c r="G212" s="1059" t="s">
        <v>4376</v>
      </c>
      <c r="H212" s="1059" t="s">
        <v>4377</v>
      </c>
      <c r="I212" s="1059" t="s">
        <v>4378</v>
      </c>
      <c r="J212" s="1059" t="s">
        <v>4379</v>
      </c>
      <c r="K212" s="1059" t="s">
        <v>4380</v>
      </c>
      <c r="L212" s="1059" t="s">
        <v>4381</v>
      </c>
      <c r="M212" s="1059" t="s">
        <v>4382</v>
      </c>
      <c r="N212" s="1059" t="s">
        <v>4383</v>
      </c>
      <c r="O212" s="1059" t="s">
        <v>4386</v>
      </c>
      <c r="P212" s="1059" t="s">
        <v>4384</v>
      </c>
      <c r="Q212" s="1059" t="s">
        <v>4385</v>
      </c>
      <c r="R212" s="1059" t="s">
        <v>5535</v>
      </c>
      <c r="S212" s="1059" t="s">
        <v>5536</v>
      </c>
      <c r="T212" s="1059" t="s">
        <v>5537</v>
      </c>
      <c r="U212" s="1059" t="s">
        <v>5538</v>
      </c>
      <c r="V212" s="1059" t="s">
        <v>5539</v>
      </c>
      <c r="W212" s="1059" t="s">
        <v>5540</v>
      </c>
      <c r="X212" s="1059" t="s">
        <v>5541</v>
      </c>
      <c r="Y212" s="1059" t="s">
        <v>5545</v>
      </c>
      <c r="Z212" s="1059" t="s">
        <v>5546</v>
      </c>
      <c r="AA212" s="1059" t="s">
        <v>5542</v>
      </c>
      <c r="AB212" s="1059" t="s">
        <v>5543</v>
      </c>
      <c r="AC212" s="1059" t="s">
        <v>5544</v>
      </c>
    </row>
    <row r="213" spans="2:29" ht="38.25">
      <c r="B213" s="1023" t="s">
        <v>3425</v>
      </c>
      <c r="C213" s="1023" t="s">
        <v>3427</v>
      </c>
      <c r="D213" s="1023" t="s">
        <v>3183</v>
      </c>
      <c r="E213" s="1048">
        <v>68.839500000000001</v>
      </c>
      <c r="F213" s="1048">
        <f>V.9!G14</f>
        <v>68.39</v>
      </c>
      <c r="G213" s="1048">
        <f>V.9!H14</f>
        <v>68.085999999999999</v>
      </c>
      <c r="H213" s="1048">
        <f>V.9!I14</f>
        <v>68.432500000000005</v>
      </c>
      <c r="I213" s="1048">
        <f>V.9!J14</f>
        <v>68.784099999999995</v>
      </c>
      <c r="J213" s="1048">
        <f>V.9!K14</f>
        <v>68.451599999999999</v>
      </c>
      <c r="K213" s="1048">
        <f>V.9!L14</f>
        <v>68.180000000000007</v>
      </c>
      <c r="L213" s="1048">
        <f>V.9!M14</f>
        <v>68.06</v>
      </c>
      <c r="M213" s="1048">
        <f>V.9!N14</f>
        <v>69.023899999999998</v>
      </c>
      <c r="N213" s="1048">
        <f>V.9!O14</f>
        <v>69.277299999999997</v>
      </c>
      <c r="O213" s="1048">
        <f>V.9!P14</f>
        <v>69.683899999999994</v>
      </c>
      <c r="P213" s="1048">
        <f>V.9!Q14</f>
        <v>69.847499999999997</v>
      </c>
      <c r="Q213" s="1048">
        <f>V.9!R14</f>
        <v>69.849999999999994</v>
      </c>
      <c r="R213" s="1048">
        <f>V.9!T14</f>
        <v>69.844399999999993</v>
      </c>
      <c r="S213" s="1048">
        <f>V.9!U14</f>
        <v>69.664299999999997</v>
      </c>
      <c r="T213" s="1048">
        <f>V.9!V14</f>
        <v>69.849599999999995</v>
      </c>
      <c r="U213" s="1048">
        <f>V.9!W14</f>
        <v>69.849999999999994</v>
      </c>
      <c r="V213" s="1048">
        <f>V.9!X14</f>
        <v>69.849999999999994</v>
      </c>
      <c r="W213" s="1048"/>
      <c r="X213" s="1048"/>
      <c r="Y213" s="1048"/>
      <c r="Z213" s="1048"/>
      <c r="AA213" s="1048"/>
      <c r="AB213" s="1048"/>
      <c r="AC213" s="1048"/>
    </row>
    <row r="214" spans="2:29" ht="38.25">
      <c r="B214" s="1014" t="s">
        <v>3426</v>
      </c>
      <c r="C214" s="1014" t="s">
        <v>3428</v>
      </c>
      <c r="D214" s="1014" t="s">
        <v>3184</v>
      </c>
      <c r="E214" s="1049">
        <v>82.593599999999995</v>
      </c>
      <c r="F214" s="1049">
        <f>V.9!G53</f>
        <v>84.690799999999996</v>
      </c>
      <c r="G214" s="1049">
        <f>V.9!H53</f>
        <v>83.970500000000001</v>
      </c>
      <c r="H214" s="1049">
        <f>V.9!I53</f>
        <v>84.353300000000004</v>
      </c>
      <c r="I214" s="1049">
        <f>V.9!J53</f>
        <v>83.435100000000006</v>
      </c>
      <c r="J214" s="1049">
        <f>V.9!K53</f>
        <v>79.482600000000005</v>
      </c>
      <c r="K214" s="1049">
        <f>V.9!L53</f>
        <v>79.422899999999998</v>
      </c>
      <c r="L214" s="1049">
        <f>V.9!M53</f>
        <v>79.473699999999994</v>
      </c>
      <c r="M214" s="1049">
        <f>V.9!N53</f>
        <v>80.657899999999998</v>
      </c>
      <c r="N214" s="1049">
        <f>V.9!O53</f>
        <v>80.437899999999999</v>
      </c>
      <c r="O214" s="1049">
        <f>V.9!P53</f>
        <v>79.286299999999997</v>
      </c>
      <c r="P214" s="1049">
        <f>V.9!Q53</f>
        <v>79.437600000000003</v>
      </c>
      <c r="Q214" s="1049">
        <f>V.9!R53</f>
        <v>80.044600000000003</v>
      </c>
      <c r="R214" s="1049">
        <f>V.9!T53</f>
        <v>79.849599999999995</v>
      </c>
      <c r="S214" s="1049">
        <f>V.9!U53</f>
        <v>79.382499999999993</v>
      </c>
      <c r="T214" s="1049">
        <f>V.9!V53</f>
        <v>78.441100000000006</v>
      </c>
      <c r="U214" s="1049">
        <f>V.9!W53</f>
        <v>77.991</v>
      </c>
      <c r="V214" s="1049">
        <f>V.9!X53</f>
        <v>77.767499999999998</v>
      </c>
      <c r="W214" s="1049"/>
      <c r="X214" s="1049"/>
      <c r="Y214" s="1049"/>
      <c r="Z214" s="1049"/>
      <c r="AA214" s="1049"/>
      <c r="AB214" s="1049"/>
      <c r="AC214" s="1049"/>
    </row>
    <row r="215" spans="2:29" ht="15" customHeight="1"/>
    <row r="216" spans="2:29" ht="38.25">
      <c r="B216" s="890" t="s">
        <v>3509</v>
      </c>
      <c r="C216" s="890" t="s">
        <v>3508</v>
      </c>
      <c r="D216" s="890" t="s">
        <v>3510</v>
      </c>
    </row>
    <row r="217" spans="2:29" ht="5.0999999999999996" customHeight="1"/>
    <row r="218" spans="2:29">
      <c r="B218" s="1011"/>
      <c r="C218" s="1011"/>
      <c r="D218" s="1011"/>
      <c r="E218" s="1059" t="s">
        <v>611</v>
      </c>
      <c r="F218" s="1059" t="s">
        <v>4375</v>
      </c>
      <c r="G218" s="1059" t="s">
        <v>4376</v>
      </c>
      <c r="H218" s="1059" t="s">
        <v>4377</v>
      </c>
      <c r="I218" s="1059" t="s">
        <v>4378</v>
      </c>
      <c r="J218" s="1059" t="s">
        <v>4379</v>
      </c>
      <c r="K218" s="1059" t="s">
        <v>4380</v>
      </c>
      <c r="L218" s="1059" t="s">
        <v>4381</v>
      </c>
      <c r="M218" s="1059" t="s">
        <v>4382</v>
      </c>
      <c r="N218" s="1059" t="s">
        <v>4383</v>
      </c>
      <c r="O218" s="1059" t="s">
        <v>4386</v>
      </c>
      <c r="P218" s="1059" t="s">
        <v>4384</v>
      </c>
      <c r="Q218" s="1059" t="s">
        <v>4385</v>
      </c>
      <c r="R218" s="1059" t="s">
        <v>5535</v>
      </c>
      <c r="S218" s="1059" t="s">
        <v>5536</v>
      </c>
      <c r="T218" s="1059" t="s">
        <v>5537</v>
      </c>
      <c r="U218" s="1059" t="s">
        <v>5538</v>
      </c>
      <c r="V218" s="1059" t="s">
        <v>5539</v>
      </c>
      <c r="W218" s="1059" t="s">
        <v>5540</v>
      </c>
      <c r="X218" s="1059" t="s">
        <v>5541</v>
      </c>
      <c r="Y218" s="1059" t="s">
        <v>5545</v>
      </c>
      <c r="Z218" s="1059" t="s">
        <v>5546</v>
      </c>
      <c r="AA218" s="1059" t="s">
        <v>5542</v>
      </c>
      <c r="AB218" s="1059" t="s">
        <v>5543</v>
      </c>
      <c r="AC218" s="1059" t="s">
        <v>5544</v>
      </c>
    </row>
    <row r="219" spans="2:29">
      <c r="B219" s="1023" t="s">
        <v>3532</v>
      </c>
      <c r="C219" s="1023" t="s">
        <v>3533</v>
      </c>
      <c r="D219" s="1023" t="s">
        <v>1862</v>
      </c>
      <c r="E219" s="1024"/>
      <c r="F219" s="1024">
        <f>V.10!B9</f>
        <v>110.83919605533097</v>
      </c>
      <c r="G219" s="1024">
        <f>V.10!B10</f>
        <v>110.79604281204064</v>
      </c>
      <c r="H219" s="1024">
        <f>V.10!B11</f>
        <v>110.83687031127515</v>
      </c>
      <c r="I219" s="1024">
        <f>V.10!B12</f>
        <v>111.06926169017341</v>
      </c>
      <c r="J219" s="1024">
        <f>V.10!B13</f>
        <v>112.5230168616432</v>
      </c>
      <c r="K219" s="1024">
        <f>V.10!B14</f>
        <v>113.84072153303914</v>
      </c>
      <c r="L219" s="1024">
        <f>V.10!B15</f>
        <v>115.28429969158847</v>
      </c>
      <c r="M219" s="1024">
        <f>V.10!B16</f>
        <v>117.9989916779661</v>
      </c>
      <c r="N219" s="1024">
        <f>V.10!B17</f>
        <v>118.61438476238973</v>
      </c>
      <c r="O219" s="1024">
        <f>V.10!B18</f>
        <v>117.4801445278834</v>
      </c>
      <c r="P219" s="1024">
        <f>V.10!B19</f>
        <v>116.94205925391053</v>
      </c>
      <c r="Q219" s="1024">
        <f>V.10!B20</f>
        <v>117.28633277687057</v>
      </c>
      <c r="R219" s="1024">
        <f>V.10!B21</f>
        <v>116.91845090433794</v>
      </c>
      <c r="S219" s="1024">
        <f>V.10!B22</f>
        <v>114.8185791427689</v>
      </c>
      <c r="T219" s="1024">
        <f>V.10!B23</f>
        <v>113.74625276878484</v>
      </c>
      <c r="U219" s="1024">
        <f>V.10!B24</f>
        <v>113.24066713908098</v>
      </c>
      <c r="V219" s="1024">
        <f>V.10!B25</f>
        <v>114.10049419046273</v>
      </c>
      <c r="W219" s="1024"/>
      <c r="X219" s="1024"/>
      <c r="Y219" s="1024"/>
      <c r="Z219" s="1024"/>
      <c r="AA219" s="1024"/>
      <c r="AB219" s="1024"/>
      <c r="AC219" s="1024"/>
    </row>
    <row r="220" spans="2:29">
      <c r="B220" s="1014" t="s">
        <v>3534</v>
      </c>
      <c r="C220" s="1014" t="s">
        <v>3535</v>
      </c>
      <c r="D220" s="1014" t="s">
        <v>1863</v>
      </c>
      <c r="E220" s="1022"/>
      <c r="F220" s="1022">
        <f>V.10!C9</f>
        <v>110.33528589594474</v>
      </c>
      <c r="G220" s="1022">
        <f>V.10!C10</f>
        <v>109.90512579975425</v>
      </c>
      <c r="H220" s="1022">
        <f>V.10!C11</f>
        <v>109.96092044944189</v>
      </c>
      <c r="I220" s="1022">
        <f>V.10!C12</f>
        <v>110.94650420865675</v>
      </c>
      <c r="J220" s="1022">
        <f>V.10!C13</f>
        <v>113.09029600121887</v>
      </c>
      <c r="K220" s="1022">
        <f>V.10!C14</f>
        <v>114.9896489800918</v>
      </c>
      <c r="L220" s="1022">
        <f>V.10!C15</f>
        <v>117.32543476525173</v>
      </c>
      <c r="M220" s="1022">
        <f>V.10!C16</f>
        <v>121.02706277318613</v>
      </c>
      <c r="N220" s="1022">
        <f>V.10!C17</f>
        <v>122.67454733465924</v>
      </c>
      <c r="O220" s="1022">
        <f>V.10!C18</f>
        <v>121.83396755744864</v>
      </c>
      <c r="P220" s="1022">
        <f>V.10!C19</f>
        <v>120.72972374909821</v>
      </c>
      <c r="Q220" s="1022">
        <f>V.10!C20</f>
        <v>120.52869838771173</v>
      </c>
      <c r="R220" s="1022">
        <f>V.10!C21</f>
        <v>120.37293848243048</v>
      </c>
      <c r="S220" s="1022">
        <f>V.10!C22</f>
        <v>119.25989401518453</v>
      </c>
      <c r="T220" s="1022">
        <f>V.10!C23</f>
        <v>118.6056114510928</v>
      </c>
      <c r="U220" s="1022">
        <f>V.10!C24</f>
        <v>119.22239870127586</v>
      </c>
      <c r="V220" s="1022">
        <f>V.10!C25</f>
        <v>120.45236724471241</v>
      </c>
      <c r="W220" s="1022"/>
      <c r="X220" s="1022"/>
      <c r="Y220" s="1022"/>
      <c r="Z220" s="1022"/>
      <c r="AA220" s="1022"/>
      <c r="AB220" s="1022"/>
      <c r="AC220" s="1022"/>
    </row>
  </sheetData>
  <pageMargins left="0.7" right="0.7" top="0.75" bottom="0.75" header="0.3" footer="0.3"/>
  <pageSetup paperSize="9"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0"/>
  <sheetViews>
    <sheetView zoomScale="80" zoomScaleNormal="80" workbookViewId="0">
      <selection activeCell="B1" sqref="B1"/>
    </sheetView>
  </sheetViews>
  <sheetFormatPr defaultColWidth="9.140625" defaultRowHeight="15"/>
  <cols>
    <col min="1" max="1" width="5.7109375" style="24" customWidth="1"/>
    <col min="2" max="16384" width="9.140625" style="24"/>
  </cols>
  <sheetData>
    <row r="1" spans="1:15">
      <c r="A1" s="234" t="s">
        <v>595</v>
      </c>
      <c r="D1" s="49" t="s">
        <v>211</v>
      </c>
      <c r="E1" s="49"/>
      <c r="H1" s="234" t="s">
        <v>596</v>
      </c>
      <c r="K1" s="234"/>
    </row>
    <row r="2" spans="1:15">
      <c r="A2" s="234"/>
      <c r="D2" s="49"/>
      <c r="E2" s="49"/>
      <c r="H2" s="234"/>
      <c r="K2" s="234"/>
    </row>
    <row r="3" spans="1:15" ht="15.75">
      <c r="B3" s="1093" t="s">
        <v>3683</v>
      </c>
    </row>
    <row r="5" spans="1:15" ht="15.75">
      <c r="B5" s="1093" t="s">
        <v>3359</v>
      </c>
    </row>
    <row r="7" spans="1:15" s="658" customFormat="1" ht="15.75">
      <c r="B7" s="1093" t="s">
        <v>3360</v>
      </c>
      <c r="O7" s="1093" t="s">
        <v>3116</v>
      </c>
    </row>
    <row r="8" spans="1:15" s="658" customFormat="1" ht="15.75">
      <c r="B8" s="1093" t="s">
        <v>3110</v>
      </c>
      <c r="O8" s="1093" t="s">
        <v>3105</v>
      </c>
    </row>
    <row r="9" spans="1:15" s="658" customFormat="1" ht="15.75">
      <c r="B9" s="1093" t="s">
        <v>3112</v>
      </c>
      <c r="O9" s="1093" t="s">
        <v>3301</v>
      </c>
    </row>
    <row r="35" spans="2:15" ht="15.75">
      <c r="B35" s="1093" t="s">
        <v>3361</v>
      </c>
    </row>
    <row r="37" spans="2:15" ht="15.75">
      <c r="B37" s="1093" t="s">
        <v>3117</v>
      </c>
      <c r="O37" s="1093" t="s">
        <v>3119</v>
      </c>
    </row>
    <row r="38" spans="2:15" ht="15.75">
      <c r="B38" s="1093" t="s">
        <v>3107</v>
      </c>
      <c r="O38" s="1093" t="s">
        <v>3106</v>
      </c>
    </row>
    <row r="39" spans="2:15" ht="15.75">
      <c r="B39" s="1093" t="s">
        <v>3118</v>
      </c>
      <c r="O39" s="1093" t="s">
        <v>3120</v>
      </c>
    </row>
    <row r="64" spans="2:4" ht="15.75">
      <c r="B64" s="1093" t="s">
        <v>3362</v>
      </c>
      <c r="C64" s="28"/>
      <c r="D64" s="28"/>
    </row>
    <row r="66" spans="2:15" ht="15.75">
      <c r="B66" s="1093" t="s">
        <v>3163</v>
      </c>
      <c r="O66" s="1093" t="s">
        <v>3166</v>
      </c>
    </row>
    <row r="67" spans="2:15" ht="15.75">
      <c r="B67" s="1093" t="s">
        <v>3147</v>
      </c>
      <c r="O67" s="1093" t="s">
        <v>3146</v>
      </c>
    </row>
    <row r="68" spans="2:15" ht="15.75">
      <c r="B68" s="1093" t="s">
        <v>3161</v>
      </c>
      <c r="O68" s="1093" t="s">
        <v>3165</v>
      </c>
    </row>
    <row r="93" spans="2:15" ht="15.75">
      <c r="B93" s="1093" t="s">
        <v>3168</v>
      </c>
      <c r="O93" s="1093" t="s">
        <v>3175</v>
      </c>
    </row>
    <row r="94" spans="2:15" ht="15.75">
      <c r="B94" s="1093" t="s">
        <v>3149</v>
      </c>
      <c r="O94" s="1093" t="s">
        <v>3150</v>
      </c>
    </row>
    <row r="95" spans="2:15" ht="15.75">
      <c r="B95" s="1093" t="s">
        <v>3167</v>
      </c>
      <c r="O95" s="1093" t="s">
        <v>3169</v>
      </c>
    </row>
    <row r="120" spans="2:15" ht="15.75">
      <c r="B120" s="1093" t="s">
        <v>3176</v>
      </c>
      <c r="O120" s="1093" t="s">
        <v>3177</v>
      </c>
    </row>
    <row r="121" spans="2:15" ht="15.75">
      <c r="B121" s="1093" t="s">
        <v>3152</v>
      </c>
      <c r="O121" s="1093" t="s">
        <v>3153</v>
      </c>
    </row>
    <row r="122" spans="2:15" ht="15.75">
      <c r="B122" s="1093" t="s">
        <v>3170</v>
      </c>
      <c r="O122" s="1093" t="s">
        <v>3178</v>
      </c>
    </row>
    <row r="147" spans="2:15" ht="15.75">
      <c r="B147" s="1093" t="s">
        <v>3546</v>
      </c>
    </row>
    <row r="148" spans="2:15" ht="15.75">
      <c r="B148" s="1093" t="s">
        <v>3154</v>
      </c>
    </row>
    <row r="149" spans="2:15" ht="15.75">
      <c r="B149" s="1093" t="s">
        <v>3547</v>
      </c>
    </row>
    <row r="151" spans="2:15" ht="15.75">
      <c r="B151" s="1093" t="s">
        <v>3552</v>
      </c>
      <c r="C151" s="1093"/>
      <c r="D151" s="1093"/>
    </row>
    <row r="152" spans="2:15" ht="15.75">
      <c r="B152" s="1093" t="s">
        <v>3363</v>
      </c>
      <c r="C152" s="1093"/>
      <c r="D152" s="1093"/>
      <c r="O152" s="1093" t="s">
        <v>3364</v>
      </c>
    </row>
    <row r="177" spans="2:15" ht="15.75">
      <c r="B177" s="1093" t="s">
        <v>3365</v>
      </c>
      <c r="O177" s="1093" t="s">
        <v>3366</v>
      </c>
    </row>
    <row r="202" spans="2:2" ht="15.75">
      <c r="B202" s="1093" t="s">
        <v>3367</v>
      </c>
    </row>
    <row r="227" spans="2:15" ht="15.75">
      <c r="B227" s="1093" t="s">
        <v>3553</v>
      </c>
    </row>
    <row r="228" spans="2:15" ht="15.75">
      <c r="B228" s="1093" t="s">
        <v>3368</v>
      </c>
      <c r="O228" s="1093" t="s">
        <v>3369</v>
      </c>
    </row>
    <row r="253" spans="2:15" ht="15.75">
      <c r="B253" s="1093" t="s">
        <v>3370</v>
      </c>
      <c r="C253" s="1093"/>
      <c r="D253" s="1093"/>
      <c r="E253" s="1093"/>
      <c r="F253" s="1093"/>
      <c r="G253" s="1093"/>
      <c r="H253" s="1093"/>
      <c r="I253" s="1093"/>
      <c r="J253" s="1093"/>
      <c r="K253" s="1093"/>
      <c r="L253" s="1093"/>
      <c r="M253" s="1093"/>
      <c r="N253" s="1093"/>
      <c r="O253" s="1093" t="s">
        <v>3371</v>
      </c>
    </row>
    <row r="278" spans="2:17" ht="15.75">
      <c r="B278" s="1093" t="s">
        <v>3372</v>
      </c>
      <c r="C278" s="1093"/>
      <c r="D278" s="1093"/>
      <c r="E278" s="1093"/>
      <c r="F278" s="1093"/>
      <c r="G278" s="1093"/>
      <c r="H278" s="1093"/>
      <c r="I278" s="1093"/>
      <c r="J278" s="1093"/>
      <c r="K278" s="1093"/>
      <c r="L278" s="1093"/>
      <c r="M278" s="1093"/>
      <c r="N278" s="1093"/>
      <c r="O278" s="1093"/>
      <c r="P278" s="1093"/>
      <c r="Q278" s="1093"/>
    </row>
    <row r="303" spans="2:17" ht="15.75">
      <c r="B303" s="1093" t="s">
        <v>3550</v>
      </c>
      <c r="C303" s="1093"/>
      <c r="D303" s="1093"/>
      <c r="E303" s="1093"/>
      <c r="F303" s="1093"/>
      <c r="G303" s="1093"/>
      <c r="H303" s="1093"/>
      <c r="I303" s="1093"/>
      <c r="J303" s="1093"/>
      <c r="K303" s="1093"/>
      <c r="L303" s="1093"/>
      <c r="M303" s="1093"/>
      <c r="N303" s="1093"/>
      <c r="O303" s="1093"/>
      <c r="P303" s="1093"/>
      <c r="Q303" s="1093"/>
    </row>
    <row r="304" spans="2:17" ht="15.75">
      <c r="B304" s="1093" t="s">
        <v>3549</v>
      </c>
      <c r="C304" s="1093"/>
      <c r="D304" s="1093"/>
      <c r="E304" s="1093"/>
      <c r="F304" s="1093"/>
      <c r="G304" s="1093"/>
      <c r="H304" s="1093"/>
      <c r="I304" s="1093"/>
      <c r="J304" s="1093"/>
      <c r="K304" s="1093"/>
      <c r="L304" s="1093"/>
      <c r="M304" s="1093"/>
      <c r="N304" s="1093"/>
      <c r="O304" s="1093"/>
      <c r="P304" s="1093"/>
      <c r="Q304" s="1093"/>
    </row>
    <row r="305" spans="2:17" ht="15.75">
      <c r="B305" s="1093" t="s">
        <v>3551</v>
      </c>
      <c r="C305" s="1093"/>
      <c r="D305" s="1093"/>
      <c r="E305" s="1093"/>
      <c r="F305" s="1093"/>
      <c r="G305" s="1093"/>
      <c r="H305" s="1093"/>
      <c r="I305" s="1093"/>
      <c r="J305" s="1093"/>
      <c r="K305" s="1093"/>
      <c r="L305" s="1093"/>
      <c r="M305" s="1093"/>
      <c r="N305" s="1093"/>
      <c r="O305" s="1093"/>
      <c r="P305" s="1093"/>
      <c r="Q305" s="1093"/>
    </row>
    <row r="307" spans="2:17" ht="15.75">
      <c r="B307" s="1093" t="s">
        <v>3554</v>
      </c>
      <c r="C307" s="1093"/>
      <c r="D307" s="1093"/>
      <c r="E307" s="1093"/>
      <c r="F307" s="1093"/>
      <c r="G307" s="1093"/>
      <c r="H307" s="1093"/>
      <c r="I307" s="1093"/>
      <c r="J307" s="1093"/>
      <c r="K307" s="1093"/>
      <c r="L307" s="1093"/>
      <c r="M307" s="1093"/>
      <c r="N307" s="1093"/>
      <c r="O307" s="1093"/>
      <c r="P307" s="1093"/>
      <c r="Q307" s="1093"/>
    </row>
    <row r="308" spans="2:17" ht="15.75">
      <c r="B308" s="1093" t="s">
        <v>3373</v>
      </c>
      <c r="C308" s="1093"/>
      <c r="D308" s="1093"/>
      <c r="E308" s="1093"/>
      <c r="F308" s="1093"/>
      <c r="G308" s="1093"/>
      <c r="H308" s="1093"/>
      <c r="I308" s="1093"/>
      <c r="J308" s="1093"/>
      <c r="K308" s="1093"/>
      <c r="L308" s="1093"/>
      <c r="M308" s="1093"/>
      <c r="N308" s="1093"/>
      <c r="O308" s="1093" t="s">
        <v>3374</v>
      </c>
      <c r="P308" s="1093"/>
    </row>
    <row r="309" spans="2:17" ht="15.75">
      <c r="B309" s="1093"/>
      <c r="C309" s="1093"/>
      <c r="D309" s="1093"/>
      <c r="E309" s="1093"/>
      <c r="F309" s="1093"/>
      <c r="G309" s="1093"/>
      <c r="H309" s="1093"/>
      <c r="I309" s="1093"/>
      <c r="J309" s="1093"/>
      <c r="K309" s="1093"/>
      <c r="L309" s="1093"/>
      <c r="M309" s="1093"/>
      <c r="N309" s="1093"/>
      <c r="O309" s="1093"/>
      <c r="P309" s="1093"/>
    </row>
    <row r="310" spans="2:17" ht="15.75">
      <c r="B310" s="1093"/>
      <c r="C310" s="1093"/>
      <c r="D310" s="1093"/>
      <c r="E310" s="1093"/>
      <c r="F310" s="1093"/>
      <c r="G310" s="1093"/>
      <c r="H310" s="1093"/>
      <c r="I310" s="1093"/>
      <c r="J310" s="1093"/>
      <c r="K310" s="1093"/>
      <c r="L310" s="1093"/>
      <c r="M310" s="1093"/>
      <c r="N310" s="1093"/>
      <c r="O310" s="1093"/>
      <c r="P310" s="1093"/>
    </row>
    <row r="311" spans="2:17" ht="15.75">
      <c r="B311" s="1093"/>
      <c r="C311" s="1093"/>
      <c r="D311" s="1093"/>
      <c r="E311" s="1093"/>
      <c r="F311" s="1093"/>
      <c r="G311" s="1093"/>
      <c r="H311" s="1093"/>
      <c r="I311" s="1093"/>
      <c r="J311" s="1093"/>
      <c r="K311" s="1093"/>
      <c r="L311" s="1093"/>
      <c r="M311" s="1093"/>
      <c r="N311" s="1093"/>
      <c r="O311" s="1093"/>
      <c r="P311" s="1093"/>
    </row>
    <row r="312" spans="2:17" ht="15.75">
      <c r="B312" s="1093"/>
      <c r="C312" s="1093"/>
      <c r="D312" s="1093"/>
      <c r="E312" s="1093"/>
      <c r="F312" s="1093"/>
      <c r="G312" s="1093"/>
      <c r="H312" s="1093"/>
      <c r="I312" s="1093"/>
      <c r="J312" s="1093"/>
      <c r="K312" s="1093"/>
      <c r="L312" s="1093"/>
      <c r="M312" s="1093"/>
      <c r="N312" s="1093"/>
      <c r="O312" s="1093"/>
      <c r="P312" s="1093"/>
    </row>
    <row r="313" spans="2:17" ht="15.75">
      <c r="B313" s="1093"/>
      <c r="C313" s="1093"/>
      <c r="D313" s="1093"/>
      <c r="E313" s="1093"/>
      <c r="F313" s="1093"/>
      <c r="G313" s="1093"/>
      <c r="H313" s="1093"/>
      <c r="I313" s="1093"/>
      <c r="J313" s="1093"/>
      <c r="K313" s="1093"/>
      <c r="L313" s="1093"/>
      <c r="M313" s="1093"/>
      <c r="N313" s="1093"/>
      <c r="O313" s="1093"/>
      <c r="P313" s="1093"/>
    </row>
    <row r="314" spans="2:17" ht="15.75">
      <c r="B314" s="1093"/>
      <c r="C314" s="1093"/>
      <c r="D314" s="1093"/>
      <c r="E314" s="1093"/>
      <c r="F314" s="1093"/>
      <c r="G314" s="1093"/>
      <c r="H314" s="1093"/>
      <c r="I314" s="1093"/>
      <c r="J314" s="1093"/>
      <c r="K314" s="1093"/>
      <c r="L314" s="1093"/>
      <c r="M314" s="1093"/>
      <c r="N314" s="1093"/>
      <c r="O314" s="1093"/>
      <c r="P314" s="1093"/>
    </row>
    <row r="315" spans="2:17" ht="15.75">
      <c r="B315" s="1093"/>
      <c r="C315" s="1093"/>
      <c r="D315" s="1093"/>
      <c r="E315" s="1093"/>
      <c r="F315" s="1093"/>
      <c r="G315" s="1093"/>
      <c r="H315" s="1093"/>
      <c r="I315" s="1093"/>
      <c r="J315" s="1093"/>
      <c r="K315" s="1093"/>
      <c r="L315" s="1093"/>
      <c r="M315" s="1093"/>
      <c r="N315" s="1093"/>
      <c r="O315" s="1093"/>
      <c r="P315" s="1093"/>
    </row>
    <row r="316" spans="2:17" ht="15.75">
      <c r="B316" s="1093"/>
      <c r="C316" s="1093"/>
      <c r="D316" s="1093"/>
      <c r="E316" s="1093"/>
      <c r="F316" s="1093"/>
      <c r="G316" s="1093"/>
      <c r="H316" s="1093"/>
      <c r="I316" s="1093"/>
      <c r="J316" s="1093"/>
      <c r="K316" s="1093"/>
      <c r="L316" s="1093"/>
      <c r="M316" s="1093"/>
      <c r="N316" s="1093"/>
      <c r="O316" s="1093"/>
      <c r="P316" s="1093"/>
    </row>
    <row r="317" spans="2:17" ht="15.75">
      <c r="B317" s="1093"/>
      <c r="C317" s="1093"/>
      <c r="D317" s="1093"/>
      <c r="E317" s="1093"/>
      <c r="F317" s="1093"/>
      <c r="G317" s="1093"/>
      <c r="H317" s="1093"/>
      <c r="I317" s="1093"/>
      <c r="J317" s="1093"/>
      <c r="K317" s="1093"/>
      <c r="L317" s="1093"/>
      <c r="M317" s="1093"/>
      <c r="N317" s="1093"/>
      <c r="O317" s="1093"/>
      <c r="P317" s="1093"/>
    </row>
    <row r="318" spans="2:17" ht="15.75">
      <c r="B318" s="1093"/>
      <c r="C318" s="1093"/>
      <c r="D318" s="1093"/>
      <c r="E318" s="1093"/>
      <c r="F318" s="1093"/>
      <c r="G318" s="1093"/>
      <c r="H318" s="1093"/>
      <c r="I318" s="1093"/>
      <c r="J318" s="1093"/>
      <c r="K318" s="1093"/>
      <c r="L318" s="1093"/>
      <c r="M318" s="1093"/>
      <c r="N318" s="1093"/>
      <c r="O318" s="1093"/>
      <c r="P318" s="1093"/>
    </row>
    <row r="319" spans="2:17" ht="15.75">
      <c r="B319" s="1093"/>
      <c r="C319" s="1093"/>
      <c r="D319" s="1093"/>
      <c r="E319" s="1093"/>
      <c r="F319" s="1093"/>
      <c r="G319" s="1093"/>
      <c r="H319" s="1093"/>
      <c r="I319" s="1093"/>
      <c r="J319" s="1093"/>
      <c r="K319" s="1093"/>
      <c r="L319" s="1093"/>
      <c r="M319" s="1093"/>
      <c r="N319" s="1093"/>
      <c r="O319" s="1093"/>
      <c r="P319" s="1093"/>
    </row>
    <row r="320" spans="2:17" ht="15.75">
      <c r="B320" s="1093"/>
      <c r="C320" s="1093"/>
      <c r="D320" s="1093"/>
      <c r="E320" s="1093"/>
      <c r="F320" s="1093"/>
      <c r="G320" s="1093"/>
      <c r="H320" s="1093"/>
      <c r="I320" s="1093"/>
      <c r="J320" s="1093"/>
      <c r="K320" s="1093"/>
      <c r="L320" s="1093"/>
      <c r="M320" s="1093"/>
      <c r="N320" s="1093"/>
      <c r="O320" s="1093"/>
      <c r="P320" s="1093"/>
    </row>
    <row r="321" spans="2:16" ht="15.75">
      <c r="B321" s="1093"/>
      <c r="C321" s="1093"/>
      <c r="D321" s="1093"/>
      <c r="E321" s="1093"/>
      <c r="F321" s="1093"/>
      <c r="G321" s="1093"/>
      <c r="H321" s="1093"/>
      <c r="I321" s="1093"/>
      <c r="J321" s="1093"/>
      <c r="K321" s="1093"/>
      <c r="L321" s="1093"/>
      <c r="M321" s="1093"/>
      <c r="N321" s="1093"/>
      <c r="O321" s="1093"/>
      <c r="P321" s="1093"/>
    </row>
    <row r="322" spans="2:16" ht="15.75">
      <c r="B322" s="1093"/>
      <c r="C322" s="1093"/>
      <c r="D322" s="1093"/>
      <c r="E322" s="1093"/>
      <c r="F322" s="1093"/>
      <c r="G322" s="1093"/>
      <c r="H322" s="1093"/>
      <c r="I322" s="1093"/>
      <c r="J322" s="1093"/>
      <c r="K322" s="1093"/>
      <c r="L322" s="1093"/>
      <c r="M322" s="1093"/>
      <c r="N322" s="1093"/>
      <c r="O322" s="1093"/>
      <c r="P322" s="1093"/>
    </row>
    <row r="323" spans="2:16" ht="15.75">
      <c r="B323" s="1093"/>
      <c r="C323" s="1093"/>
      <c r="D323" s="1093"/>
      <c r="E323" s="1093"/>
      <c r="F323" s="1093"/>
      <c r="G323" s="1093"/>
      <c r="H323" s="1093"/>
      <c r="I323" s="1093"/>
      <c r="J323" s="1093"/>
      <c r="K323" s="1093"/>
      <c r="L323" s="1093"/>
      <c r="M323" s="1093"/>
      <c r="N323" s="1093"/>
      <c r="O323" s="1093"/>
      <c r="P323" s="1093"/>
    </row>
    <row r="324" spans="2:16" ht="15.75">
      <c r="B324" s="1093"/>
      <c r="C324" s="1093"/>
      <c r="D324" s="1093"/>
      <c r="E324" s="1093"/>
      <c r="F324" s="1093"/>
      <c r="G324" s="1093"/>
      <c r="H324" s="1093"/>
      <c r="I324" s="1093"/>
      <c r="J324" s="1093"/>
      <c r="K324" s="1093"/>
      <c r="L324" s="1093"/>
      <c r="M324" s="1093"/>
      <c r="N324" s="1093"/>
      <c r="O324" s="1093"/>
      <c r="P324" s="1093"/>
    </row>
    <row r="325" spans="2:16" ht="15.75">
      <c r="B325" s="1093"/>
      <c r="C325" s="1093"/>
      <c r="D325" s="1093"/>
      <c r="E325" s="1093"/>
      <c r="F325" s="1093"/>
      <c r="G325" s="1093"/>
      <c r="H325" s="1093"/>
      <c r="I325" s="1093"/>
      <c r="J325" s="1093"/>
      <c r="K325" s="1093"/>
      <c r="L325" s="1093"/>
      <c r="M325" s="1093"/>
      <c r="N325" s="1093"/>
      <c r="O325" s="1093"/>
      <c r="P325" s="1093"/>
    </row>
    <row r="326" spans="2:16" ht="15.75">
      <c r="B326" s="1093"/>
      <c r="C326" s="1093"/>
      <c r="D326" s="1093"/>
      <c r="E326" s="1093"/>
      <c r="F326" s="1093"/>
      <c r="G326" s="1093"/>
      <c r="H326" s="1093"/>
      <c r="I326" s="1093"/>
      <c r="J326" s="1093"/>
      <c r="K326" s="1093"/>
      <c r="L326" s="1093"/>
      <c r="M326" s="1093"/>
      <c r="N326" s="1093"/>
      <c r="O326" s="1093"/>
      <c r="P326" s="1093"/>
    </row>
    <row r="327" spans="2:16" ht="15.75">
      <c r="B327" s="1093"/>
      <c r="C327" s="1093"/>
      <c r="D327" s="1093"/>
      <c r="E327" s="1093"/>
      <c r="F327" s="1093"/>
      <c r="G327" s="1093"/>
      <c r="H327" s="1093"/>
      <c r="I327" s="1093"/>
      <c r="J327" s="1093"/>
      <c r="K327" s="1093"/>
      <c r="L327" s="1093"/>
      <c r="M327" s="1093"/>
      <c r="N327" s="1093"/>
      <c r="O327" s="1093"/>
      <c r="P327" s="1093"/>
    </row>
    <row r="328" spans="2:16" ht="15.75">
      <c r="B328" s="1093"/>
      <c r="C328" s="1093"/>
      <c r="D328" s="1093"/>
      <c r="E328" s="1093"/>
      <c r="F328" s="1093"/>
      <c r="G328" s="1093"/>
      <c r="H328" s="1093"/>
      <c r="I328" s="1093"/>
      <c r="J328" s="1093"/>
      <c r="K328" s="1093"/>
      <c r="L328" s="1093"/>
      <c r="M328" s="1093"/>
      <c r="N328" s="1093"/>
      <c r="O328" s="1093"/>
      <c r="P328" s="1093"/>
    </row>
    <row r="329" spans="2:16" ht="15.75">
      <c r="B329" s="1093"/>
      <c r="C329" s="1093"/>
      <c r="D329" s="1093"/>
      <c r="E329" s="1093"/>
      <c r="F329" s="1093"/>
      <c r="G329" s="1093"/>
      <c r="H329" s="1093"/>
      <c r="I329" s="1093"/>
      <c r="J329" s="1093"/>
      <c r="K329" s="1093"/>
      <c r="L329" s="1093"/>
      <c r="M329" s="1093"/>
      <c r="N329" s="1093"/>
      <c r="O329" s="1093"/>
      <c r="P329" s="1093"/>
    </row>
    <row r="330" spans="2:16" ht="15.75">
      <c r="B330" s="1093"/>
      <c r="C330" s="1093"/>
      <c r="D330" s="1093"/>
      <c r="E330" s="1093"/>
      <c r="F330" s="1093"/>
      <c r="G330" s="1093"/>
      <c r="H330" s="1093"/>
      <c r="I330" s="1093"/>
      <c r="J330" s="1093"/>
      <c r="K330" s="1093"/>
      <c r="L330" s="1093"/>
      <c r="M330" s="1093"/>
      <c r="N330" s="1093"/>
      <c r="O330" s="1093"/>
      <c r="P330" s="1093"/>
    </row>
    <row r="331" spans="2:16" ht="15.75">
      <c r="B331" s="1093"/>
      <c r="C331" s="1093"/>
      <c r="D331" s="1093"/>
      <c r="E331" s="1093"/>
      <c r="F331" s="1093"/>
      <c r="G331" s="1093"/>
      <c r="H331" s="1093"/>
      <c r="I331" s="1093"/>
      <c r="J331" s="1093"/>
      <c r="K331" s="1093"/>
      <c r="L331" s="1093"/>
      <c r="M331" s="1093"/>
      <c r="N331" s="1093"/>
      <c r="O331" s="1093"/>
      <c r="P331" s="1093"/>
    </row>
    <row r="332" spans="2:16" ht="15.75">
      <c r="B332" s="1093"/>
      <c r="D332" s="1093"/>
      <c r="E332" s="1093"/>
      <c r="F332" s="1093"/>
      <c r="G332" s="1093"/>
      <c r="H332" s="1093"/>
      <c r="I332" s="1093"/>
      <c r="J332" s="1093"/>
      <c r="K332" s="1093"/>
      <c r="L332" s="1093"/>
      <c r="M332" s="1093"/>
      <c r="N332" s="1093"/>
      <c r="P332" s="1093"/>
    </row>
    <row r="333" spans="2:16" ht="15.75">
      <c r="B333" s="1093" t="s">
        <v>3375</v>
      </c>
      <c r="C333" s="1093"/>
      <c r="D333" s="1093"/>
      <c r="E333" s="1093"/>
      <c r="F333" s="1093"/>
      <c r="G333" s="1093"/>
      <c r="H333" s="1093"/>
      <c r="I333" s="1093"/>
      <c r="J333" s="1093"/>
      <c r="K333" s="1093"/>
      <c r="L333" s="1093"/>
      <c r="M333" s="1093"/>
      <c r="N333" s="1093"/>
      <c r="O333" s="1093" t="s">
        <v>3376</v>
      </c>
      <c r="P333" s="1093"/>
    </row>
    <row r="334" spans="2:16" ht="15.75">
      <c r="B334" s="1093"/>
      <c r="C334" s="1093"/>
      <c r="D334" s="1093"/>
      <c r="E334" s="1093"/>
      <c r="F334" s="1093"/>
      <c r="G334" s="1093"/>
      <c r="H334" s="1093"/>
      <c r="I334" s="1093"/>
      <c r="J334" s="1093"/>
      <c r="K334" s="1093"/>
      <c r="L334" s="1093"/>
      <c r="M334" s="1093"/>
      <c r="N334" s="1093"/>
      <c r="O334" s="1093"/>
      <c r="P334" s="1093"/>
    </row>
    <row r="335" spans="2:16" ht="15.75">
      <c r="B335" s="1093"/>
      <c r="C335" s="1093"/>
      <c r="D335" s="1093"/>
      <c r="E335" s="1093"/>
      <c r="F335" s="1093"/>
      <c r="G335" s="1093"/>
      <c r="H335" s="1093"/>
      <c r="I335" s="1093"/>
      <c r="J335" s="1093"/>
      <c r="K335" s="1093"/>
      <c r="L335" s="1093"/>
      <c r="M335" s="1093"/>
      <c r="N335" s="1093"/>
      <c r="O335" s="1093"/>
      <c r="P335" s="1093"/>
    </row>
    <row r="336" spans="2:16" ht="15.75">
      <c r="B336" s="1093"/>
      <c r="C336" s="1093"/>
      <c r="D336" s="1093"/>
      <c r="E336" s="1093"/>
      <c r="F336" s="1093"/>
      <c r="G336" s="1093"/>
      <c r="H336" s="1093"/>
      <c r="I336" s="1093"/>
      <c r="J336" s="1093"/>
      <c r="K336" s="1093"/>
      <c r="L336" s="1093"/>
      <c r="M336" s="1093"/>
      <c r="N336" s="1093"/>
      <c r="O336" s="1093"/>
      <c r="P336" s="1093"/>
    </row>
    <row r="337" spans="2:16" ht="15.75">
      <c r="B337" s="1093"/>
      <c r="C337" s="1093"/>
      <c r="D337" s="1093"/>
      <c r="E337" s="1093"/>
      <c r="F337" s="1093"/>
      <c r="G337" s="1093"/>
      <c r="H337" s="1093"/>
      <c r="I337" s="1093"/>
      <c r="J337" s="1093"/>
      <c r="K337" s="1093"/>
      <c r="L337" s="1093"/>
      <c r="M337" s="1093"/>
      <c r="N337" s="1093"/>
      <c r="O337" s="1093"/>
      <c r="P337" s="1093"/>
    </row>
    <row r="338" spans="2:16" ht="15.75">
      <c r="B338" s="1093"/>
      <c r="C338" s="1093"/>
      <c r="D338" s="1093"/>
      <c r="E338" s="1093"/>
      <c r="F338" s="1093"/>
      <c r="G338" s="1093"/>
      <c r="H338" s="1093"/>
      <c r="I338" s="1093"/>
      <c r="J338" s="1093"/>
      <c r="K338" s="1093"/>
      <c r="L338" s="1093"/>
      <c r="M338" s="1093"/>
      <c r="N338" s="1093"/>
      <c r="O338" s="1093"/>
      <c r="P338" s="1093"/>
    </row>
    <row r="339" spans="2:16" ht="15.75">
      <c r="B339" s="1093"/>
      <c r="C339" s="1093"/>
      <c r="D339" s="1093"/>
      <c r="E339" s="1093"/>
      <c r="F339" s="1093"/>
      <c r="G339" s="1093"/>
      <c r="H339" s="1093"/>
      <c r="I339" s="1093"/>
      <c r="J339" s="1093"/>
      <c r="K339" s="1093"/>
      <c r="L339" s="1093"/>
      <c r="M339" s="1093"/>
      <c r="N339" s="1093"/>
      <c r="O339" s="1093"/>
      <c r="P339" s="1093"/>
    </row>
    <row r="340" spans="2:16" ht="15.75">
      <c r="B340" s="1093"/>
      <c r="C340" s="1093"/>
      <c r="D340" s="1093"/>
      <c r="E340" s="1093"/>
      <c r="F340" s="1093"/>
      <c r="G340" s="1093"/>
      <c r="H340" s="1093"/>
      <c r="I340" s="1093"/>
      <c r="J340" s="1093"/>
      <c r="K340" s="1093"/>
      <c r="L340" s="1093"/>
      <c r="M340" s="1093"/>
      <c r="N340" s="1093"/>
      <c r="O340" s="1093"/>
      <c r="P340" s="1093"/>
    </row>
    <row r="341" spans="2:16" ht="15.75">
      <c r="B341" s="1093"/>
      <c r="C341" s="1093"/>
      <c r="D341" s="1093"/>
      <c r="E341" s="1093"/>
      <c r="F341" s="1093"/>
      <c r="G341" s="1093"/>
      <c r="H341" s="1093"/>
      <c r="I341" s="1093"/>
      <c r="J341" s="1093"/>
      <c r="K341" s="1093"/>
      <c r="L341" s="1093"/>
      <c r="M341" s="1093"/>
      <c r="N341" s="1093"/>
      <c r="O341" s="1093"/>
      <c r="P341" s="1093"/>
    </row>
    <row r="342" spans="2:16" ht="15.75">
      <c r="B342" s="1093"/>
      <c r="C342" s="1093"/>
      <c r="D342" s="1093"/>
      <c r="E342" s="1093"/>
      <c r="F342" s="1093"/>
      <c r="G342" s="1093"/>
      <c r="H342" s="1093"/>
      <c r="I342" s="1093"/>
      <c r="J342" s="1093"/>
      <c r="K342" s="1093"/>
      <c r="L342" s="1093"/>
      <c r="M342" s="1093"/>
      <c r="N342" s="1093"/>
      <c r="O342" s="1093"/>
      <c r="P342" s="1093"/>
    </row>
    <row r="343" spans="2:16" ht="15.75">
      <c r="B343" s="1093"/>
      <c r="C343" s="1093"/>
      <c r="D343" s="1093"/>
      <c r="E343" s="1093"/>
      <c r="F343" s="1093"/>
      <c r="G343" s="1093"/>
      <c r="H343" s="1093"/>
      <c r="I343" s="1093"/>
      <c r="J343" s="1093"/>
      <c r="K343" s="1093"/>
      <c r="L343" s="1093"/>
      <c r="M343" s="1093"/>
      <c r="N343" s="1093"/>
      <c r="O343" s="1093"/>
      <c r="P343" s="1093"/>
    </row>
    <row r="344" spans="2:16" ht="15.75">
      <c r="B344" s="1093"/>
      <c r="C344" s="1093"/>
      <c r="D344" s="1093"/>
      <c r="E344" s="1093"/>
      <c r="F344" s="1093"/>
      <c r="G344" s="1093"/>
      <c r="H344" s="1093"/>
      <c r="I344" s="1093"/>
      <c r="J344" s="1093"/>
      <c r="K344" s="1093"/>
      <c r="L344" s="1093"/>
      <c r="M344" s="1093"/>
      <c r="N344" s="1093"/>
      <c r="O344" s="1093"/>
      <c r="P344" s="1093"/>
    </row>
    <row r="345" spans="2:16" ht="15.75">
      <c r="B345" s="1093"/>
      <c r="C345" s="1093"/>
      <c r="D345" s="1093"/>
      <c r="E345" s="1093"/>
      <c r="F345" s="1093"/>
      <c r="G345" s="1093"/>
      <c r="H345" s="1093"/>
      <c r="I345" s="1093"/>
      <c r="J345" s="1093"/>
      <c r="K345" s="1093"/>
      <c r="L345" s="1093"/>
      <c r="M345" s="1093"/>
      <c r="N345" s="1093"/>
      <c r="O345" s="1093"/>
      <c r="P345" s="1093"/>
    </row>
    <row r="346" spans="2:16" ht="15.75">
      <c r="B346" s="1093"/>
      <c r="C346" s="1093"/>
      <c r="D346" s="1093"/>
      <c r="E346" s="1093"/>
      <c r="F346" s="1093"/>
      <c r="G346" s="1093"/>
      <c r="H346" s="1093"/>
      <c r="I346" s="1093"/>
      <c r="J346" s="1093"/>
      <c r="K346" s="1093"/>
      <c r="L346" s="1093"/>
      <c r="M346" s="1093"/>
      <c r="N346" s="1093"/>
      <c r="O346" s="1093"/>
      <c r="P346" s="1093"/>
    </row>
    <row r="347" spans="2:16" ht="15.75">
      <c r="B347" s="1093"/>
      <c r="C347" s="1093"/>
      <c r="D347" s="1093"/>
      <c r="E347" s="1093"/>
      <c r="F347" s="1093"/>
      <c r="G347" s="1093"/>
      <c r="H347" s="1093"/>
      <c r="I347" s="1093"/>
      <c r="J347" s="1093"/>
      <c r="K347" s="1093"/>
      <c r="L347" s="1093"/>
      <c r="M347" s="1093"/>
      <c r="N347" s="1093"/>
      <c r="O347" s="1093"/>
      <c r="P347" s="1093"/>
    </row>
    <row r="348" spans="2:16" ht="15.75">
      <c r="B348" s="1093"/>
      <c r="C348" s="1093"/>
      <c r="D348" s="1093"/>
      <c r="E348" s="1093"/>
      <c r="F348" s="1093"/>
      <c r="G348" s="1093"/>
      <c r="H348" s="1093"/>
      <c r="I348" s="1093"/>
      <c r="J348" s="1093"/>
      <c r="K348" s="1093"/>
      <c r="L348" s="1093"/>
      <c r="M348" s="1093"/>
      <c r="N348" s="1093"/>
      <c r="O348" s="1093"/>
      <c r="P348" s="1093"/>
    </row>
    <row r="349" spans="2:16" ht="15.75">
      <c r="B349" s="1093"/>
      <c r="C349" s="1093"/>
      <c r="D349" s="1093"/>
      <c r="E349" s="1093"/>
      <c r="F349" s="1093"/>
      <c r="G349" s="1093"/>
      <c r="H349" s="1093"/>
      <c r="I349" s="1093"/>
      <c r="J349" s="1093"/>
      <c r="K349" s="1093"/>
      <c r="L349" s="1093"/>
      <c r="M349" s="1093"/>
      <c r="N349" s="1093"/>
      <c r="O349" s="1093"/>
      <c r="P349" s="1093"/>
    </row>
    <row r="350" spans="2:16" ht="15.75">
      <c r="B350" s="1093"/>
      <c r="C350" s="1093"/>
      <c r="D350" s="1093"/>
      <c r="E350" s="1093"/>
      <c r="F350" s="1093"/>
      <c r="G350" s="1093"/>
      <c r="H350" s="1093"/>
      <c r="I350" s="1093"/>
      <c r="J350" s="1093"/>
      <c r="K350" s="1093"/>
      <c r="L350" s="1093"/>
      <c r="M350" s="1093"/>
      <c r="N350" s="1093"/>
      <c r="O350" s="1093"/>
      <c r="P350" s="1093"/>
    </row>
    <row r="351" spans="2:16" ht="15.75">
      <c r="B351" s="1093"/>
      <c r="C351" s="1093"/>
      <c r="D351" s="1093"/>
      <c r="E351" s="1093"/>
      <c r="F351" s="1093"/>
      <c r="G351" s="1093"/>
      <c r="H351" s="1093"/>
      <c r="I351" s="1093"/>
      <c r="J351" s="1093"/>
      <c r="K351" s="1093"/>
      <c r="L351" s="1093"/>
      <c r="M351" s="1093"/>
      <c r="N351" s="1093"/>
      <c r="O351" s="1093"/>
      <c r="P351" s="1093"/>
    </row>
    <row r="352" spans="2:16" ht="15.75">
      <c r="B352" s="1093"/>
      <c r="C352" s="1093"/>
      <c r="D352" s="1093"/>
      <c r="E352" s="1093"/>
      <c r="F352" s="1093"/>
      <c r="G352" s="1093"/>
      <c r="H352" s="1093"/>
      <c r="I352" s="1093"/>
      <c r="J352" s="1093"/>
      <c r="K352" s="1093"/>
      <c r="L352" s="1093"/>
      <c r="M352" s="1093"/>
      <c r="N352" s="1093"/>
      <c r="O352" s="1093"/>
      <c r="P352" s="1093"/>
    </row>
    <row r="353" spans="2:16" ht="15.75">
      <c r="B353" s="1093"/>
      <c r="C353" s="1093"/>
      <c r="D353" s="1093"/>
      <c r="E353" s="1093"/>
      <c r="F353" s="1093"/>
      <c r="G353" s="1093"/>
      <c r="H353" s="1093"/>
      <c r="I353" s="1093"/>
      <c r="J353" s="1093"/>
      <c r="K353" s="1093"/>
      <c r="L353" s="1093"/>
      <c r="M353" s="1093"/>
      <c r="N353" s="1093"/>
      <c r="O353" s="1093"/>
      <c r="P353" s="1093"/>
    </row>
    <row r="354" spans="2:16" ht="15.75">
      <c r="B354" s="1093"/>
      <c r="C354" s="1093"/>
      <c r="D354" s="1093"/>
      <c r="E354" s="1093"/>
      <c r="F354" s="1093"/>
      <c r="G354" s="1093"/>
      <c r="H354" s="1093"/>
      <c r="I354" s="1093"/>
      <c r="J354" s="1093"/>
      <c r="K354" s="1093"/>
      <c r="L354" s="1093"/>
      <c r="M354" s="1093"/>
      <c r="N354" s="1093"/>
      <c r="O354" s="1093"/>
      <c r="P354" s="1093"/>
    </row>
    <row r="355" spans="2:16" ht="15.75">
      <c r="B355" s="1093"/>
      <c r="C355" s="1093"/>
      <c r="D355" s="1093"/>
      <c r="E355" s="1093"/>
      <c r="F355" s="1093"/>
      <c r="G355" s="1093"/>
      <c r="H355" s="1093"/>
      <c r="I355" s="1093"/>
      <c r="J355" s="1093"/>
      <c r="K355" s="1093"/>
      <c r="L355" s="1093"/>
      <c r="M355" s="1093"/>
      <c r="N355" s="1093"/>
      <c r="O355" s="1093"/>
      <c r="P355" s="1093"/>
    </row>
    <row r="356" spans="2:16" ht="15.75">
      <c r="B356" s="1093"/>
      <c r="C356" s="1093"/>
      <c r="D356" s="1093"/>
      <c r="E356" s="1093"/>
      <c r="F356" s="1093"/>
      <c r="G356" s="1093"/>
      <c r="H356" s="1093"/>
      <c r="I356" s="1093"/>
      <c r="J356" s="1093"/>
      <c r="K356" s="1093"/>
      <c r="L356" s="1093"/>
      <c r="M356" s="1093"/>
      <c r="N356" s="1093"/>
      <c r="O356" s="1093"/>
      <c r="P356" s="1093"/>
    </row>
    <row r="357" spans="2:16" ht="15.75">
      <c r="B357" s="1093"/>
      <c r="C357" s="1093"/>
      <c r="D357" s="1093"/>
      <c r="E357" s="1093"/>
      <c r="F357" s="1093"/>
      <c r="G357" s="1093"/>
      <c r="H357" s="1093"/>
      <c r="I357" s="1093"/>
      <c r="J357" s="1093"/>
      <c r="K357" s="1093"/>
      <c r="L357" s="1093"/>
      <c r="M357" s="1093"/>
      <c r="N357" s="1093"/>
      <c r="O357" s="1093"/>
      <c r="P357" s="1093"/>
    </row>
    <row r="358" spans="2:16" ht="15.75">
      <c r="B358" s="1093" t="s">
        <v>3377</v>
      </c>
      <c r="C358" s="1093"/>
      <c r="D358" s="1093"/>
      <c r="E358" s="1093"/>
      <c r="F358" s="1093"/>
      <c r="G358" s="1093"/>
      <c r="H358" s="1093"/>
      <c r="I358" s="1093"/>
      <c r="J358" s="1093"/>
      <c r="K358" s="1093"/>
      <c r="L358" s="1093"/>
      <c r="M358" s="1093"/>
      <c r="N358" s="1093"/>
      <c r="O358" s="1093"/>
      <c r="P358" s="1093"/>
    </row>
    <row r="359" spans="2:16" ht="15.75">
      <c r="B359" s="1093"/>
      <c r="C359" s="1093"/>
      <c r="D359" s="1093"/>
      <c r="E359" s="1093"/>
      <c r="F359" s="1093"/>
      <c r="G359" s="1093"/>
      <c r="H359" s="1093"/>
      <c r="I359" s="1093"/>
      <c r="J359" s="1093"/>
      <c r="K359" s="1093"/>
      <c r="L359" s="1093"/>
      <c r="M359" s="1093"/>
      <c r="N359" s="1093"/>
      <c r="O359" s="1093"/>
      <c r="P359" s="1093"/>
    </row>
    <row r="360" spans="2:16" ht="15.75">
      <c r="B360" s="1093"/>
      <c r="C360" s="1093"/>
      <c r="D360" s="1093"/>
      <c r="E360" s="1093"/>
      <c r="F360" s="1093"/>
      <c r="G360" s="1093"/>
      <c r="H360" s="1093"/>
      <c r="I360" s="1093"/>
      <c r="J360" s="1093"/>
      <c r="K360" s="1093"/>
      <c r="L360" s="1093"/>
      <c r="M360" s="1093"/>
      <c r="N360" s="1093"/>
      <c r="O360" s="1093"/>
      <c r="P360" s="1093"/>
    </row>
    <row r="361" spans="2:16" ht="15.75">
      <c r="B361" s="1093"/>
      <c r="D361" s="1093"/>
      <c r="E361" s="1093"/>
      <c r="F361" s="1093"/>
      <c r="G361" s="1093"/>
      <c r="H361" s="1093"/>
      <c r="I361" s="1093"/>
      <c r="J361" s="1093"/>
      <c r="K361" s="1093"/>
      <c r="L361" s="1093"/>
      <c r="M361" s="1093"/>
      <c r="N361" s="1093"/>
      <c r="O361" s="1093"/>
      <c r="P361" s="1093"/>
    </row>
    <row r="362" spans="2:16" ht="15.75">
      <c r="B362" s="1093"/>
      <c r="C362" s="1093"/>
      <c r="D362" s="1093"/>
      <c r="E362" s="1093"/>
      <c r="F362" s="1093"/>
      <c r="G362" s="1093"/>
      <c r="H362" s="1093"/>
      <c r="I362" s="1093"/>
      <c r="J362" s="1093"/>
      <c r="K362" s="1093"/>
      <c r="L362" s="1093"/>
      <c r="M362" s="1093"/>
      <c r="N362" s="1093"/>
      <c r="O362" s="1093"/>
      <c r="P362" s="1093"/>
    </row>
    <row r="383" spans="2:15" ht="15.75">
      <c r="B383" s="1093" t="s">
        <v>3496</v>
      </c>
      <c r="C383" s="28"/>
      <c r="D383" s="28"/>
      <c r="O383" s="1093"/>
    </row>
    <row r="384" spans="2:15" ht="15.75">
      <c r="B384" s="1093" t="s">
        <v>3537</v>
      </c>
      <c r="O384" s="1093" t="s">
        <v>3541</v>
      </c>
    </row>
    <row r="385" spans="2:15" ht="15.75">
      <c r="B385" s="1093" t="s">
        <v>3538</v>
      </c>
      <c r="O385" s="1093" t="s">
        <v>3540</v>
      </c>
    </row>
    <row r="386" spans="2:15" ht="15.75">
      <c r="B386" s="1093" t="s">
        <v>3539</v>
      </c>
      <c r="O386" s="1093" t="s">
        <v>3542</v>
      </c>
    </row>
    <row r="411" spans="2:2" ht="15.75">
      <c r="B411" s="1093" t="s">
        <v>3544</v>
      </c>
    </row>
    <row r="412" spans="2:2" ht="15.75">
      <c r="B412" s="1093" t="s">
        <v>3543</v>
      </c>
    </row>
    <row r="413" spans="2:2" ht="15.75">
      <c r="B413" s="1093" t="s">
        <v>3545</v>
      </c>
    </row>
    <row r="438" spans="2:15" ht="15.75">
      <c r="B438" s="1093" t="s">
        <v>3181</v>
      </c>
      <c r="O438" s="1093" t="s">
        <v>3509</v>
      </c>
    </row>
    <row r="439" spans="2:15" ht="15.75">
      <c r="B439" s="1093" t="s">
        <v>3160</v>
      </c>
      <c r="O439" s="1093" t="s">
        <v>3508</v>
      </c>
    </row>
    <row r="440" spans="2:15" ht="15.75">
      <c r="B440" s="1093" t="s">
        <v>3182</v>
      </c>
      <c r="O440" s="1093" t="s">
        <v>3510</v>
      </c>
    </row>
  </sheetData>
  <hyperlinks>
    <hyperlink ref="D1" location="Содержание!A1" display="вернуться на заглавную стр. (содержание)"/>
    <hyperlink ref="A1" location="Содержание!A1" display="вернуться на заглавную стр. (содержание)"/>
    <hyperlink ref="H1" location="Содержание!A1" display="вернуться на заглавную стр. (содержание)"/>
  </hyperlinks>
  <pageMargins left="0.7" right="0.7" top="0.75" bottom="0.75" header="0.3" footer="0.3"/>
  <pageSetup paperSize="9" orientation="portrait"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7"/>
  <sheetViews>
    <sheetView showGridLines="0" zoomScale="80" zoomScaleNormal="80" workbookViewId="0"/>
  </sheetViews>
  <sheetFormatPr defaultColWidth="9.140625" defaultRowHeight="12.75"/>
  <cols>
    <col min="1" max="1" width="40.7109375" style="371" customWidth="1"/>
    <col min="2" max="2" width="118.85546875" style="808" customWidth="1"/>
    <col min="3" max="3" width="40.7109375" style="371" customWidth="1"/>
    <col min="4" max="4" width="118.85546875" style="808" customWidth="1"/>
    <col min="5" max="5" width="40.7109375" style="814" customWidth="1"/>
    <col min="6" max="6" width="118.85546875" style="808" customWidth="1"/>
    <col min="7" max="16384" width="9.140625" style="371"/>
  </cols>
  <sheetData>
    <row r="1" spans="1:6" s="24" customFormat="1" ht="15" customHeight="1">
      <c r="A1" s="234" t="s">
        <v>595</v>
      </c>
      <c r="B1" s="818"/>
      <c r="C1" s="49" t="s">
        <v>211</v>
      </c>
      <c r="D1" s="818"/>
      <c r="E1" s="812" t="s">
        <v>596</v>
      </c>
      <c r="F1" s="818"/>
    </row>
    <row r="2" spans="1:6" s="24" customFormat="1" ht="5.0999999999999996" customHeight="1">
      <c r="A2" s="49"/>
      <c r="B2" s="818"/>
      <c r="C2" s="49"/>
      <c r="D2" s="818"/>
      <c r="E2" s="813"/>
      <c r="F2" s="818"/>
    </row>
    <row r="3" spans="1:6" s="370" customFormat="1" ht="18.75" customHeight="1">
      <c r="A3" s="379" t="s">
        <v>3108</v>
      </c>
      <c r="B3" s="819"/>
      <c r="C3" s="379" t="s">
        <v>3680</v>
      </c>
      <c r="D3" s="819"/>
      <c r="E3" s="1144" t="s">
        <v>3682</v>
      </c>
      <c r="F3" s="819"/>
    </row>
    <row r="4" spans="1:6" ht="5.0999999999999996" customHeight="1"/>
    <row r="5" spans="1:6" ht="13.5" customHeight="1">
      <c r="A5" s="380" t="s">
        <v>2319</v>
      </c>
      <c r="B5" s="380" t="s">
        <v>2320</v>
      </c>
      <c r="C5" s="380" t="s">
        <v>447</v>
      </c>
      <c r="D5" s="380" t="s">
        <v>448</v>
      </c>
      <c r="E5" s="815" t="s">
        <v>2412</v>
      </c>
      <c r="F5" s="380" t="s">
        <v>2413</v>
      </c>
    </row>
    <row r="6" spans="1:6" ht="25.5">
      <c r="A6" s="797" t="s">
        <v>3710</v>
      </c>
      <c r="B6" s="809" t="s">
        <v>2323</v>
      </c>
      <c r="C6" s="797" t="s">
        <v>2640</v>
      </c>
      <c r="D6" s="822" t="s">
        <v>2312</v>
      </c>
      <c r="E6" s="797" t="s">
        <v>2641</v>
      </c>
      <c r="F6" s="809" t="s">
        <v>2416</v>
      </c>
    </row>
    <row r="7" spans="1:6" ht="15" customHeight="1">
      <c r="A7" s="791" t="s">
        <v>2321</v>
      </c>
      <c r="B7" s="1151" t="s">
        <v>3810</v>
      </c>
      <c r="C7" s="387"/>
      <c r="D7" s="1151" t="s">
        <v>3809</v>
      </c>
      <c r="E7" s="791"/>
      <c r="F7" s="386" t="s">
        <v>3808</v>
      </c>
    </row>
    <row r="8" spans="1:6" ht="25.5">
      <c r="A8" s="791" t="s">
        <v>2322</v>
      </c>
      <c r="B8" s="820" t="s">
        <v>2324</v>
      </c>
      <c r="C8" s="387"/>
      <c r="D8" s="820" t="s">
        <v>2313</v>
      </c>
      <c r="E8" s="791"/>
      <c r="F8" s="820" t="s">
        <v>2417</v>
      </c>
    </row>
    <row r="9" spans="1:6" ht="25.5">
      <c r="A9" s="387"/>
      <c r="B9" s="820" t="s">
        <v>2325</v>
      </c>
      <c r="C9" s="387"/>
      <c r="D9" s="820" t="s">
        <v>2314</v>
      </c>
      <c r="E9" s="791"/>
      <c r="F9" s="820" t="s">
        <v>2418</v>
      </c>
    </row>
    <row r="10" spans="1:6" ht="25.5">
      <c r="A10" s="387"/>
      <c r="B10" s="820" t="s">
        <v>2326</v>
      </c>
      <c r="C10" s="387"/>
      <c r="D10" s="820" t="s">
        <v>2315</v>
      </c>
      <c r="E10" s="791"/>
      <c r="F10" s="820" t="s">
        <v>2419</v>
      </c>
    </row>
    <row r="11" spans="1:6" ht="25.5">
      <c r="A11" s="387"/>
      <c r="B11" s="820" t="s">
        <v>2327</v>
      </c>
      <c r="C11" s="387"/>
      <c r="D11" s="820" t="s">
        <v>2316</v>
      </c>
      <c r="E11" s="791"/>
      <c r="F11" s="820" t="s">
        <v>2420</v>
      </c>
    </row>
    <row r="12" spans="1:6" ht="25.5">
      <c r="A12" s="381"/>
      <c r="B12" s="820" t="s">
        <v>2328</v>
      </c>
      <c r="C12" s="381"/>
      <c r="D12" s="820" t="s">
        <v>2317</v>
      </c>
      <c r="E12" s="805"/>
      <c r="F12" s="820" t="s">
        <v>2421</v>
      </c>
    </row>
    <row r="13" spans="1:6" s="372" customFormat="1" ht="25.5" customHeight="1">
      <c r="A13" s="382"/>
      <c r="B13" s="821" t="s">
        <v>3711</v>
      </c>
      <c r="C13" s="382"/>
      <c r="D13" s="821" t="s">
        <v>3691</v>
      </c>
      <c r="E13" s="806"/>
      <c r="F13" s="821" t="s">
        <v>3733</v>
      </c>
    </row>
    <row r="14" spans="1:6" s="372" customFormat="1" ht="25.5">
      <c r="A14" s="797" t="s">
        <v>4523</v>
      </c>
      <c r="B14" s="822" t="s">
        <v>3712</v>
      </c>
      <c r="C14" s="1219" t="s">
        <v>4190</v>
      </c>
      <c r="D14" s="1214" t="s">
        <v>3692</v>
      </c>
      <c r="E14" s="799" t="s">
        <v>4474</v>
      </c>
      <c r="F14" s="1221" t="s">
        <v>3734</v>
      </c>
    </row>
    <row r="15" spans="1:6" ht="38.25">
      <c r="A15" s="381"/>
      <c r="B15" s="820" t="s">
        <v>3714</v>
      </c>
      <c r="C15" s="1216"/>
      <c r="D15" s="382" t="s">
        <v>3693</v>
      </c>
      <c r="E15" s="804"/>
      <c r="F15" s="826" t="s">
        <v>3735</v>
      </c>
    </row>
    <row r="16" spans="1:6" ht="25.5">
      <c r="A16" s="1218"/>
      <c r="B16" s="821" t="s">
        <v>3713</v>
      </c>
      <c r="C16" s="1220"/>
      <c r="D16" s="1215" t="s">
        <v>3694</v>
      </c>
      <c r="E16" s="1217"/>
      <c r="F16" s="832" t="s">
        <v>3736</v>
      </c>
    </row>
    <row r="17" spans="1:6" ht="15" customHeight="1">
      <c r="A17" s="793" t="s">
        <v>4572</v>
      </c>
      <c r="B17" s="798" t="s">
        <v>2329</v>
      </c>
      <c r="C17" s="793" t="s">
        <v>4573</v>
      </c>
      <c r="D17" s="798" t="s">
        <v>487</v>
      </c>
      <c r="E17" s="793" t="s">
        <v>4574</v>
      </c>
      <c r="F17" s="798" t="s">
        <v>2422</v>
      </c>
    </row>
    <row r="18" spans="1:6" ht="15" customHeight="1">
      <c r="A18" s="793" t="s">
        <v>2409</v>
      </c>
      <c r="B18" s="1150" t="s">
        <v>2330</v>
      </c>
      <c r="C18" s="793" t="s">
        <v>449</v>
      </c>
      <c r="D18" s="1150" t="s">
        <v>488</v>
      </c>
      <c r="E18" s="793" t="s">
        <v>2414</v>
      </c>
      <c r="F18" s="1150" t="s">
        <v>3819</v>
      </c>
    </row>
    <row r="19" spans="1:6" ht="15" customHeight="1">
      <c r="A19" s="383"/>
      <c r="B19" s="383" t="s">
        <v>2332</v>
      </c>
      <c r="C19" s="383"/>
      <c r="D19" s="383" t="s">
        <v>489</v>
      </c>
      <c r="E19" s="804"/>
      <c r="F19" s="383" t="s">
        <v>3753</v>
      </c>
    </row>
    <row r="20" spans="1:6" ht="15" customHeight="1">
      <c r="A20" s="383"/>
      <c r="B20" s="383" t="s">
        <v>2331</v>
      </c>
      <c r="C20" s="383"/>
      <c r="D20" s="383" t="s">
        <v>2338</v>
      </c>
      <c r="E20" s="804"/>
      <c r="F20" s="383" t="s">
        <v>3754</v>
      </c>
    </row>
    <row r="21" spans="1:6" ht="15" customHeight="1">
      <c r="A21" s="383"/>
      <c r="B21" s="383" t="s">
        <v>3715</v>
      </c>
      <c r="C21" s="383"/>
      <c r="D21" s="383" t="s">
        <v>3695</v>
      </c>
      <c r="E21" s="804"/>
      <c r="F21" s="383" t="s">
        <v>3737</v>
      </c>
    </row>
    <row r="22" spans="1:6" ht="15" customHeight="1">
      <c r="A22" s="383"/>
      <c r="B22" s="798" t="s">
        <v>2333</v>
      </c>
      <c r="C22" s="383"/>
      <c r="D22" s="798" t="s">
        <v>490</v>
      </c>
      <c r="E22" s="804"/>
      <c r="F22" s="798" t="s">
        <v>2423</v>
      </c>
    </row>
    <row r="23" spans="1:6" ht="15" customHeight="1">
      <c r="A23" s="383"/>
      <c r="B23" s="1150" t="s">
        <v>3782</v>
      </c>
      <c r="C23" s="383"/>
      <c r="D23" s="1150" t="s">
        <v>3794</v>
      </c>
      <c r="E23" s="804"/>
      <c r="F23" s="1150" t="s">
        <v>3818</v>
      </c>
    </row>
    <row r="24" spans="1:6" ht="15" customHeight="1">
      <c r="A24" s="383"/>
      <c r="B24" s="383" t="s">
        <v>3775</v>
      </c>
      <c r="C24" s="383"/>
      <c r="D24" s="383" t="s">
        <v>3788</v>
      </c>
      <c r="E24" s="804"/>
      <c r="F24" s="383" t="s">
        <v>3811</v>
      </c>
    </row>
    <row r="25" spans="1:6" ht="25.5" customHeight="1">
      <c r="A25" s="383"/>
      <c r="B25" s="810" t="s">
        <v>2334</v>
      </c>
      <c r="C25" s="383"/>
      <c r="D25" s="798" t="s">
        <v>491</v>
      </c>
      <c r="E25" s="804"/>
      <c r="F25" s="810" t="s">
        <v>2424</v>
      </c>
    </row>
    <row r="26" spans="1:6" ht="15" customHeight="1">
      <c r="A26" s="383"/>
      <c r="B26" s="1150" t="s">
        <v>2335</v>
      </c>
      <c r="C26" s="383"/>
      <c r="D26" s="1150" t="s">
        <v>492</v>
      </c>
      <c r="E26" s="804"/>
      <c r="F26" s="1150" t="s">
        <v>3820</v>
      </c>
    </row>
    <row r="27" spans="1:6" ht="15" customHeight="1">
      <c r="A27" s="383"/>
      <c r="B27" s="383" t="s">
        <v>2336</v>
      </c>
      <c r="C27" s="383"/>
      <c r="D27" s="383" t="s">
        <v>493</v>
      </c>
      <c r="E27" s="804"/>
      <c r="F27" s="383" t="s">
        <v>2426</v>
      </c>
    </row>
    <row r="28" spans="1:6" ht="15" customHeight="1">
      <c r="A28" s="383"/>
      <c r="B28" s="383" t="s">
        <v>2337</v>
      </c>
      <c r="C28" s="383"/>
      <c r="D28" s="383" t="s">
        <v>2338</v>
      </c>
      <c r="E28" s="804"/>
      <c r="F28" s="383" t="s">
        <v>2427</v>
      </c>
    </row>
    <row r="29" spans="1:6" ht="15" customHeight="1">
      <c r="A29" s="383"/>
      <c r="B29" s="383" t="s">
        <v>3715</v>
      </c>
      <c r="C29" s="383"/>
      <c r="D29" s="383" t="s">
        <v>3695</v>
      </c>
      <c r="E29" s="804"/>
      <c r="F29" s="383" t="s">
        <v>3737</v>
      </c>
    </row>
    <row r="30" spans="1:6" ht="15" customHeight="1">
      <c r="A30" s="374"/>
      <c r="B30" s="798" t="s">
        <v>2339</v>
      </c>
      <c r="C30" s="374"/>
      <c r="D30" s="798" t="s">
        <v>494</v>
      </c>
      <c r="E30" s="802"/>
      <c r="F30" s="798" t="s">
        <v>2425</v>
      </c>
    </row>
    <row r="31" spans="1:6" ht="15" customHeight="1">
      <c r="A31" s="374"/>
      <c r="B31" s="1150" t="s">
        <v>3791</v>
      </c>
      <c r="C31" s="374"/>
      <c r="D31" s="1150" t="s">
        <v>3795</v>
      </c>
      <c r="E31" s="802"/>
      <c r="F31" s="1150" t="s">
        <v>3821</v>
      </c>
    </row>
    <row r="32" spans="1:6" ht="15" customHeight="1">
      <c r="A32" s="375"/>
      <c r="B32" s="823" t="s">
        <v>3776</v>
      </c>
      <c r="C32" s="375"/>
      <c r="D32" s="823" t="s">
        <v>3789</v>
      </c>
      <c r="E32" s="807"/>
      <c r="F32" s="823" t="s">
        <v>3812</v>
      </c>
    </row>
    <row r="33" spans="1:6" s="372" customFormat="1" ht="30" customHeight="1">
      <c r="A33" s="799" t="s">
        <v>4576</v>
      </c>
      <c r="B33" s="809" t="s">
        <v>2340</v>
      </c>
      <c r="C33" s="799" t="s">
        <v>4575</v>
      </c>
      <c r="D33" s="809" t="s">
        <v>495</v>
      </c>
      <c r="E33" s="799" t="s">
        <v>4350</v>
      </c>
      <c r="F33" s="809" t="s">
        <v>2432</v>
      </c>
    </row>
    <row r="34" spans="1:6" s="372" customFormat="1" ht="15" customHeight="1">
      <c r="A34" s="794" t="s">
        <v>3717</v>
      </c>
      <c r="B34" s="386" t="s">
        <v>3826</v>
      </c>
      <c r="C34" s="373"/>
      <c r="D34" s="386" t="s">
        <v>3817</v>
      </c>
      <c r="E34" s="800"/>
      <c r="F34" s="386" t="s">
        <v>3816</v>
      </c>
    </row>
    <row r="35" spans="1:6" s="372" customFormat="1" ht="15" customHeight="1">
      <c r="A35" s="373"/>
      <c r="B35" s="820" t="s">
        <v>2341</v>
      </c>
      <c r="C35" s="373"/>
      <c r="D35" s="820" t="s">
        <v>496</v>
      </c>
      <c r="E35" s="800"/>
      <c r="F35" s="820" t="s">
        <v>2433</v>
      </c>
    </row>
    <row r="36" spans="1:6" s="372" customFormat="1" ht="15" customHeight="1">
      <c r="A36" s="373"/>
      <c r="B36" s="820" t="s">
        <v>2342</v>
      </c>
      <c r="C36" s="373"/>
      <c r="D36" s="820" t="s">
        <v>497</v>
      </c>
      <c r="E36" s="800"/>
      <c r="F36" s="820" t="s">
        <v>2434</v>
      </c>
    </row>
    <row r="37" spans="1:6" s="372" customFormat="1" ht="15" customHeight="1">
      <c r="A37" s="373"/>
      <c r="B37" s="820" t="s">
        <v>3716</v>
      </c>
      <c r="C37" s="373"/>
      <c r="D37" s="820" t="s">
        <v>3696</v>
      </c>
      <c r="E37" s="800"/>
      <c r="F37" s="820" t="s">
        <v>3738</v>
      </c>
    </row>
    <row r="38" spans="1:6" s="372" customFormat="1" ht="15" customHeight="1">
      <c r="A38" s="373"/>
      <c r="B38" s="824" t="s">
        <v>813</v>
      </c>
      <c r="C38" s="373"/>
      <c r="D38" s="824" t="s">
        <v>35</v>
      </c>
      <c r="E38" s="800"/>
      <c r="F38" s="824" t="s">
        <v>819</v>
      </c>
    </row>
    <row r="39" spans="1:6" s="372" customFormat="1" ht="30" customHeight="1">
      <c r="A39" s="373"/>
      <c r="B39" s="810" t="s">
        <v>2343</v>
      </c>
      <c r="C39" s="373"/>
      <c r="D39" s="810" t="s">
        <v>498</v>
      </c>
      <c r="E39" s="800"/>
      <c r="F39" s="810" t="s">
        <v>2442</v>
      </c>
    </row>
    <row r="40" spans="1:6" ht="15" customHeight="1">
      <c r="A40" s="374"/>
      <c r="B40" s="383"/>
      <c r="C40" s="374"/>
      <c r="D40" s="390"/>
      <c r="E40" s="802"/>
      <c r="F40" s="383"/>
    </row>
    <row r="41" spans="1:6" ht="15" customHeight="1">
      <c r="A41" s="374"/>
      <c r="B41" s="383"/>
      <c r="C41" s="374"/>
      <c r="D41" s="383"/>
      <c r="E41" s="802"/>
      <c r="F41" s="383"/>
    </row>
    <row r="42" spans="1:6" ht="15" customHeight="1">
      <c r="A42" s="374"/>
      <c r="B42" s="383" t="s">
        <v>2344</v>
      </c>
      <c r="C42" s="374"/>
      <c r="D42" s="383" t="s">
        <v>450</v>
      </c>
      <c r="E42" s="802"/>
      <c r="F42" s="383" t="s">
        <v>2428</v>
      </c>
    </row>
    <row r="43" spans="1:6" ht="15" customHeight="1">
      <c r="A43" s="374"/>
      <c r="B43" s="383" t="s">
        <v>2345</v>
      </c>
      <c r="C43" s="374"/>
      <c r="D43" s="383" t="s">
        <v>451</v>
      </c>
      <c r="E43" s="802"/>
      <c r="F43" s="383" t="s">
        <v>2429</v>
      </c>
    </row>
    <row r="44" spans="1:6" ht="15" customHeight="1">
      <c r="A44" s="374"/>
      <c r="B44" s="383" t="s">
        <v>2346</v>
      </c>
      <c r="C44" s="374"/>
      <c r="D44" s="383" t="s">
        <v>452</v>
      </c>
      <c r="E44" s="802"/>
      <c r="F44" s="383" t="s">
        <v>2430</v>
      </c>
    </row>
    <row r="45" spans="1:6" ht="15" customHeight="1">
      <c r="A45" s="374"/>
      <c r="B45" s="383" t="s">
        <v>3718</v>
      </c>
      <c r="C45" s="374"/>
      <c r="D45" s="383" t="s">
        <v>3697</v>
      </c>
      <c r="E45" s="802"/>
      <c r="F45" s="383" t="s">
        <v>3739</v>
      </c>
    </row>
    <row r="46" spans="1:6" ht="25.5">
      <c r="A46" s="374"/>
      <c r="B46" s="810" t="s">
        <v>2347</v>
      </c>
      <c r="C46" s="374"/>
      <c r="D46" s="810" t="s">
        <v>499</v>
      </c>
      <c r="E46" s="802"/>
      <c r="F46" s="810" t="s">
        <v>2435</v>
      </c>
    </row>
    <row r="47" spans="1:6" ht="15" customHeight="1">
      <c r="A47" s="374"/>
      <c r="B47" s="1150" t="s">
        <v>3790</v>
      </c>
      <c r="C47" s="374"/>
      <c r="D47" s="1150" t="s">
        <v>3796</v>
      </c>
      <c r="E47" s="802"/>
      <c r="F47" s="1150" t="s">
        <v>3814</v>
      </c>
    </row>
    <row r="48" spans="1:6" ht="15" customHeight="1">
      <c r="A48" s="374"/>
      <c r="B48" s="383" t="s">
        <v>2346</v>
      </c>
      <c r="C48" s="374"/>
      <c r="D48" s="383" t="s">
        <v>452</v>
      </c>
      <c r="E48" s="802"/>
      <c r="F48" s="383" t="s">
        <v>2431</v>
      </c>
    </row>
    <row r="49" spans="1:6" ht="15" customHeight="1">
      <c r="A49" s="374"/>
      <c r="B49" s="383" t="s">
        <v>2348</v>
      </c>
      <c r="C49" s="374"/>
      <c r="D49" s="383" t="s">
        <v>500</v>
      </c>
      <c r="E49" s="802"/>
      <c r="F49" s="383" t="s">
        <v>2436</v>
      </c>
    </row>
    <row r="50" spans="1:6" ht="15" customHeight="1">
      <c r="A50" s="374"/>
      <c r="B50" s="383" t="s">
        <v>2349</v>
      </c>
      <c r="C50" s="374"/>
      <c r="D50" s="383" t="s">
        <v>3755</v>
      </c>
      <c r="E50" s="802"/>
      <c r="F50" s="383" t="s">
        <v>2437</v>
      </c>
    </row>
    <row r="51" spans="1:6" ht="15" customHeight="1">
      <c r="A51" s="374"/>
      <c r="B51" s="383" t="s">
        <v>3719</v>
      </c>
      <c r="C51" s="374"/>
      <c r="D51" s="383" t="s">
        <v>3698</v>
      </c>
      <c r="E51" s="802"/>
      <c r="F51" s="383" t="s">
        <v>3740</v>
      </c>
    </row>
    <row r="52" spans="1:6" ht="15" customHeight="1">
      <c r="A52" s="374"/>
      <c r="B52" s="798" t="s">
        <v>2350</v>
      </c>
      <c r="C52" s="374"/>
      <c r="D52" s="798" t="s">
        <v>501</v>
      </c>
      <c r="E52" s="802"/>
      <c r="F52" s="798" t="s">
        <v>2438</v>
      </c>
    </row>
    <row r="53" spans="1:6" ht="15" customHeight="1">
      <c r="A53" s="374"/>
      <c r="B53" s="1150" t="s">
        <v>3792</v>
      </c>
      <c r="C53" s="374"/>
      <c r="D53" s="1150" t="s">
        <v>3797</v>
      </c>
      <c r="E53" s="802"/>
      <c r="F53" s="1150" t="s">
        <v>3815</v>
      </c>
    </row>
    <row r="54" spans="1:6" ht="15" customHeight="1">
      <c r="A54" s="375"/>
      <c r="B54" s="823" t="s">
        <v>3777</v>
      </c>
      <c r="C54" s="375"/>
      <c r="D54" s="823" t="s">
        <v>3798</v>
      </c>
      <c r="E54" s="807"/>
      <c r="F54" s="823" t="s">
        <v>3813</v>
      </c>
    </row>
    <row r="55" spans="1:6" ht="38.25">
      <c r="A55" s="799" t="s">
        <v>4578</v>
      </c>
      <c r="B55" s="809" t="s">
        <v>2352</v>
      </c>
      <c r="C55" s="799" t="s">
        <v>4577</v>
      </c>
      <c r="D55" s="809" t="s">
        <v>2351</v>
      </c>
      <c r="E55" s="799" t="s">
        <v>4349</v>
      </c>
      <c r="F55" s="809" t="s">
        <v>2439</v>
      </c>
    </row>
    <row r="56" spans="1:6" ht="15" customHeight="1">
      <c r="A56" s="391" t="s">
        <v>3721</v>
      </c>
      <c r="B56" s="386" t="s">
        <v>3825</v>
      </c>
      <c r="C56" s="384" t="s">
        <v>3720</v>
      </c>
      <c r="D56" s="386" t="s">
        <v>3839</v>
      </c>
      <c r="E56" s="391"/>
      <c r="F56" s="386" t="s">
        <v>3816</v>
      </c>
    </row>
    <row r="57" spans="1:6" ht="15" customHeight="1">
      <c r="A57" s="374"/>
      <c r="B57" s="820" t="s">
        <v>2353</v>
      </c>
      <c r="C57" s="374"/>
      <c r="D57" s="820" t="s">
        <v>502</v>
      </c>
      <c r="E57" s="802"/>
      <c r="F57" s="820" t="s">
        <v>2440</v>
      </c>
    </row>
    <row r="58" spans="1:6" ht="15" customHeight="1">
      <c r="A58" s="374"/>
      <c r="B58" s="820" t="s">
        <v>2342</v>
      </c>
      <c r="C58" s="374"/>
      <c r="D58" s="820" t="s">
        <v>497</v>
      </c>
      <c r="E58" s="802"/>
      <c r="F58" s="820" t="s">
        <v>2434</v>
      </c>
    </row>
    <row r="59" spans="1:6" ht="15" customHeight="1">
      <c r="A59" s="374"/>
      <c r="B59" s="820" t="s">
        <v>3716</v>
      </c>
      <c r="C59" s="374"/>
      <c r="D59" s="820" t="s">
        <v>3696</v>
      </c>
      <c r="E59" s="802"/>
      <c r="F59" s="820" t="s">
        <v>3738</v>
      </c>
    </row>
    <row r="60" spans="1:6" ht="15" customHeight="1">
      <c r="A60" s="374"/>
      <c r="B60" s="824" t="s">
        <v>813</v>
      </c>
      <c r="C60" s="374"/>
      <c r="D60" s="824" t="s">
        <v>35</v>
      </c>
      <c r="E60" s="802"/>
      <c r="F60" s="824" t="s">
        <v>819</v>
      </c>
    </row>
    <row r="61" spans="1:6" ht="25.5">
      <c r="A61" s="374"/>
      <c r="B61" s="810" t="s">
        <v>2354</v>
      </c>
      <c r="C61" s="374"/>
      <c r="D61" s="810" t="s">
        <v>503</v>
      </c>
      <c r="E61" s="802"/>
      <c r="F61" s="810" t="s">
        <v>2441</v>
      </c>
    </row>
    <row r="62" spans="1:6" ht="15" customHeight="1">
      <c r="A62" s="374"/>
      <c r="B62" s="383"/>
      <c r="C62" s="374"/>
      <c r="D62" s="383"/>
      <c r="E62" s="802"/>
      <c r="F62" s="383"/>
    </row>
    <row r="63" spans="1:6" ht="15" customHeight="1">
      <c r="A63" s="374"/>
      <c r="B63" s="383"/>
      <c r="C63" s="374"/>
      <c r="D63" s="383"/>
      <c r="E63" s="802"/>
      <c r="F63" s="383"/>
    </row>
    <row r="64" spans="1:6" ht="15" customHeight="1">
      <c r="A64" s="374"/>
      <c r="B64" s="383" t="s">
        <v>2344</v>
      </c>
      <c r="C64" s="374"/>
      <c r="D64" s="383" t="s">
        <v>450</v>
      </c>
      <c r="E64" s="802"/>
      <c r="F64" s="383" t="s">
        <v>2443</v>
      </c>
    </row>
    <row r="65" spans="1:6" ht="15" customHeight="1">
      <c r="A65" s="374"/>
      <c r="B65" s="383" t="s">
        <v>2355</v>
      </c>
      <c r="C65" s="374"/>
      <c r="D65" s="383" t="s">
        <v>2385</v>
      </c>
      <c r="E65" s="802"/>
      <c r="F65" s="383" t="s">
        <v>2444</v>
      </c>
    </row>
    <row r="66" spans="1:6" ht="15" customHeight="1">
      <c r="A66" s="374"/>
      <c r="B66" s="383" t="s">
        <v>2356</v>
      </c>
      <c r="C66" s="374"/>
      <c r="D66" s="383" t="s">
        <v>2386</v>
      </c>
      <c r="E66" s="802"/>
      <c r="F66" s="383" t="s">
        <v>2445</v>
      </c>
    </row>
    <row r="67" spans="1:6" ht="15" customHeight="1">
      <c r="A67" s="374"/>
      <c r="B67" s="383" t="s">
        <v>3722</v>
      </c>
      <c r="C67" s="374"/>
      <c r="D67" s="383" t="s">
        <v>3699</v>
      </c>
      <c r="E67" s="802"/>
      <c r="F67" s="383" t="s">
        <v>3741</v>
      </c>
    </row>
    <row r="68" spans="1:6" ht="25.5">
      <c r="A68" s="374"/>
      <c r="B68" s="810" t="s">
        <v>2357</v>
      </c>
      <c r="C68" s="374"/>
      <c r="D68" s="810" t="s">
        <v>504</v>
      </c>
      <c r="E68" s="802"/>
      <c r="F68" s="810" t="s">
        <v>2446</v>
      </c>
    </row>
    <row r="69" spans="1:6" ht="15" customHeight="1">
      <c r="A69" s="374"/>
      <c r="B69" s="1150" t="s">
        <v>3824</v>
      </c>
      <c r="C69" s="374"/>
      <c r="D69" s="1150" t="s">
        <v>3799</v>
      </c>
      <c r="E69" s="802"/>
      <c r="F69" s="1150" t="s">
        <v>3814</v>
      </c>
    </row>
    <row r="70" spans="1:6" ht="15" customHeight="1">
      <c r="A70" s="374"/>
      <c r="B70" s="383" t="s">
        <v>2358</v>
      </c>
      <c r="C70" s="374"/>
      <c r="D70" s="383" t="s">
        <v>2387</v>
      </c>
      <c r="E70" s="802"/>
      <c r="F70" s="383" t="s">
        <v>2445</v>
      </c>
    </row>
    <row r="71" spans="1:6" ht="15" customHeight="1">
      <c r="A71" s="374"/>
      <c r="B71" s="383" t="s">
        <v>2348</v>
      </c>
      <c r="C71" s="374"/>
      <c r="D71" s="383" t="s">
        <v>2388</v>
      </c>
      <c r="E71" s="802"/>
      <c r="F71" s="383" t="s">
        <v>2448</v>
      </c>
    </row>
    <row r="72" spans="1:6" ht="15" customHeight="1">
      <c r="A72" s="374"/>
      <c r="B72" s="383" t="s">
        <v>2359</v>
      </c>
      <c r="C72" s="374"/>
      <c r="D72" s="383" t="s">
        <v>3755</v>
      </c>
      <c r="E72" s="802"/>
      <c r="F72" s="383" t="s">
        <v>2437</v>
      </c>
    </row>
    <row r="73" spans="1:6" ht="15" customHeight="1">
      <c r="A73" s="374"/>
      <c r="B73" s="383" t="s">
        <v>3723</v>
      </c>
      <c r="C73" s="374"/>
      <c r="D73" s="383" t="s">
        <v>3698</v>
      </c>
      <c r="E73" s="802"/>
      <c r="F73" s="383" t="s">
        <v>3740</v>
      </c>
    </row>
    <row r="74" spans="1:6" ht="15" customHeight="1">
      <c r="A74" s="374"/>
      <c r="B74" s="798" t="s">
        <v>2360</v>
      </c>
      <c r="C74" s="374"/>
      <c r="D74" s="798" t="s">
        <v>505</v>
      </c>
      <c r="E74" s="802"/>
      <c r="F74" s="798" t="s">
        <v>2447</v>
      </c>
    </row>
    <row r="75" spans="1:6" ht="15" customHeight="1">
      <c r="A75" s="374"/>
      <c r="B75" s="1150" t="s">
        <v>3792</v>
      </c>
      <c r="C75" s="374"/>
      <c r="D75" s="1150" t="s">
        <v>3797</v>
      </c>
      <c r="E75" s="802"/>
      <c r="F75" s="1150" t="s">
        <v>3827</v>
      </c>
    </row>
    <row r="76" spans="1:6" ht="15" customHeight="1">
      <c r="A76" s="375"/>
      <c r="B76" s="823" t="s">
        <v>3778</v>
      </c>
      <c r="C76" s="375"/>
      <c r="D76" s="823" t="s">
        <v>3800</v>
      </c>
      <c r="E76" s="807"/>
      <c r="F76" s="823" t="s">
        <v>3828</v>
      </c>
    </row>
    <row r="77" spans="1:6" ht="25.5">
      <c r="A77" s="799" t="s">
        <v>4579</v>
      </c>
      <c r="B77" s="809" t="s">
        <v>2361</v>
      </c>
      <c r="C77" s="799" t="s">
        <v>4580</v>
      </c>
      <c r="D77" s="833" t="s">
        <v>506</v>
      </c>
      <c r="E77" s="799" t="s">
        <v>4581</v>
      </c>
      <c r="F77" s="809" t="s">
        <v>2449</v>
      </c>
    </row>
    <row r="78" spans="1:6" ht="15" customHeight="1">
      <c r="A78" s="792" t="s">
        <v>2410</v>
      </c>
      <c r="B78" s="1150" t="s">
        <v>2330</v>
      </c>
      <c r="C78" s="792" t="s">
        <v>2407</v>
      </c>
      <c r="D78" s="1150" t="s">
        <v>488</v>
      </c>
      <c r="E78" s="792" t="s">
        <v>2415</v>
      </c>
      <c r="F78" s="1150" t="s">
        <v>3829</v>
      </c>
    </row>
    <row r="79" spans="1:6" ht="15" customHeight="1">
      <c r="A79" s="792" t="s">
        <v>2411</v>
      </c>
      <c r="B79" s="383" t="s">
        <v>2362</v>
      </c>
      <c r="C79" s="792" t="s">
        <v>2408</v>
      </c>
      <c r="D79" s="383" t="s">
        <v>2389</v>
      </c>
      <c r="E79" s="792"/>
      <c r="F79" s="383" t="s">
        <v>2450</v>
      </c>
    </row>
    <row r="80" spans="1:6" ht="15" customHeight="1">
      <c r="A80" s="374"/>
      <c r="B80" s="383" t="s">
        <v>2363</v>
      </c>
      <c r="C80" s="374"/>
      <c r="D80" s="383" t="s">
        <v>507</v>
      </c>
      <c r="E80" s="802"/>
      <c r="F80" s="383" t="s">
        <v>2451</v>
      </c>
    </row>
    <row r="81" spans="1:6" ht="15" customHeight="1">
      <c r="A81" s="374"/>
      <c r="B81" s="383" t="s">
        <v>3715</v>
      </c>
      <c r="C81" s="374"/>
      <c r="D81" s="383" t="s">
        <v>3695</v>
      </c>
      <c r="E81" s="802"/>
      <c r="F81" s="383" t="s">
        <v>3737</v>
      </c>
    </row>
    <row r="82" spans="1:6" ht="25.5">
      <c r="A82" s="374"/>
      <c r="B82" s="810" t="s">
        <v>2364</v>
      </c>
      <c r="C82" s="374"/>
      <c r="D82" s="798" t="s">
        <v>508</v>
      </c>
      <c r="E82" s="802"/>
      <c r="F82" s="810" t="s">
        <v>2452</v>
      </c>
    </row>
    <row r="83" spans="1:6" ht="15" customHeight="1">
      <c r="A83" s="374"/>
      <c r="B83" s="1150" t="s">
        <v>3782</v>
      </c>
      <c r="C83" s="374"/>
      <c r="D83" s="1150" t="s">
        <v>3794</v>
      </c>
      <c r="E83" s="802"/>
      <c r="F83" s="1150" t="s">
        <v>3830</v>
      </c>
    </row>
    <row r="84" spans="1:6" ht="15" customHeight="1">
      <c r="A84" s="374"/>
      <c r="B84" s="383" t="s">
        <v>3779</v>
      </c>
      <c r="C84" s="374"/>
      <c r="D84" s="383" t="s">
        <v>3700</v>
      </c>
      <c r="E84" s="802"/>
      <c r="F84" s="383" t="s">
        <v>3831</v>
      </c>
    </row>
    <row r="85" spans="1:6" ht="25.5">
      <c r="A85" s="374"/>
      <c r="B85" s="810" t="s">
        <v>2365</v>
      </c>
      <c r="C85" s="374"/>
      <c r="D85" s="798" t="s">
        <v>509</v>
      </c>
      <c r="E85" s="802"/>
      <c r="F85" s="810" t="s">
        <v>2453</v>
      </c>
    </row>
    <row r="86" spans="1:6" ht="15" customHeight="1">
      <c r="A86" s="374"/>
      <c r="B86" s="1150" t="s">
        <v>2335</v>
      </c>
      <c r="C86" s="374"/>
      <c r="D86" s="1150" t="s">
        <v>492</v>
      </c>
      <c r="E86" s="802"/>
      <c r="F86" s="1150" t="s">
        <v>3832</v>
      </c>
    </row>
    <row r="87" spans="1:6" ht="15" customHeight="1">
      <c r="A87" s="374"/>
      <c r="B87" s="383" t="s">
        <v>2366</v>
      </c>
      <c r="C87" s="374"/>
      <c r="D87" s="383" t="s">
        <v>510</v>
      </c>
      <c r="E87" s="802"/>
      <c r="F87" s="383" t="s">
        <v>2454</v>
      </c>
    </row>
    <row r="88" spans="1:6" ht="15" customHeight="1">
      <c r="A88" s="374"/>
      <c r="B88" s="383" t="s">
        <v>2363</v>
      </c>
      <c r="C88" s="374"/>
      <c r="D88" s="383" t="s">
        <v>507</v>
      </c>
      <c r="E88" s="802"/>
      <c r="F88" s="383" t="s">
        <v>2455</v>
      </c>
    </row>
    <row r="89" spans="1:6" ht="15" customHeight="1">
      <c r="A89" s="374"/>
      <c r="B89" s="383" t="s">
        <v>3715</v>
      </c>
      <c r="C89" s="374"/>
      <c r="D89" s="383" t="s">
        <v>3695</v>
      </c>
      <c r="E89" s="802"/>
      <c r="F89" s="383" t="s">
        <v>3737</v>
      </c>
    </row>
    <row r="90" spans="1:6" ht="25.5">
      <c r="A90" s="374"/>
      <c r="B90" s="810" t="s">
        <v>2367</v>
      </c>
      <c r="C90" s="374"/>
      <c r="D90" s="798" t="s">
        <v>511</v>
      </c>
      <c r="E90" s="802"/>
      <c r="F90" s="810" t="s">
        <v>2456</v>
      </c>
    </row>
    <row r="91" spans="1:6" ht="15" customHeight="1">
      <c r="A91" s="374"/>
      <c r="B91" s="1150" t="s">
        <v>3791</v>
      </c>
      <c r="C91" s="374"/>
      <c r="D91" s="1150" t="s">
        <v>3795</v>
      </c>
      <c r="E91" s="802"/>
      <c r="F91" s="1150" t="s">
        <v>3834</v>
      </c>
    </row>
    <row r="92" spans="1:6" ht="15" customHeight="1">
      <c r="A92" s="375"/>
      <c r="B92" s="383" t="s">
        <v>3780</v>
      </c>
      <c r="C92" s="375"/>
      <c r="D92" s="383" t="s">
        <v>3801</v>
      </c>
      <c r="E92" s="807"/>
      <c r="F92" s="383" t="s">
        <v>3833</v>
      </c>
    </row>
    <row r="93" spans="1:6" ht="38.25">
      <c r="A93" s="797" t="s">
        <v>4582</v>
      </c>
      <c r="B93" s="809" t="s">
        <v>2369</v>
      </c>
      <c r="C93" s="797" t="s">
        <v>4465</v>
      </c>
      <c r="D93" s="809" t="s">
        <v>2368</v>
      </c>
      <c r="E93" s="797" t="s">
        <v>4469</v>
      </c>
      <c r="F93" s="809" t="s">
        <v>2457</v>
      </c>
    </row>
    <row r="94" spans="1:6" ht="15" customHeight="1">
      <c r="A94" s="792" t="s">
        <v>4583</v>
      </c>
      <c r="B94" s="1150" t="s">
        <v>2370</v>
      </c>
      <c r="C94" s="385"/>
      <c r="D94" s="1150" t="s">
        <v>512</v>
      </c>
      <c r="E94" s="792"/>
      <c r="F94" s="1150" t="s">
        <v>3829</v>
      </c>
    </row>
    <row r="95" spans="1:6" ht="15" customHeight="1">
      <c r="A95" s="376"/>
      <c r="B95" s="383" t="s">
        <v>2371</v>
      </c>
      <c r="C95" s="376"/>
      <c r="D95" s="383" t="s">
        <v>513</v>
      </c>
      <c r="E95" s="816"/>
      <c r="F95" s="383" t="s">
        <v>2458</v>
      </c>
    </row>
    <row r="96" spans="1:6" ht="15" customHeight="1">
      <c r="A96" s="376"/>
      <c r="B96" s="383" t="s">
        <v>2372</v>
      </c>
      <c r="C96" s="376"/>
      <c r="D96" s="383" t="s">
        <v>514</v>
      </c>
      <c r="E96" s="816"/>
      <c r="F96" s="383" t="s">
        <v>2459</v>
      </c>
    </row>
    <row r="97" spans="1:6" ht="15" customHeight="1">
      <c r="A97" s="376"/>
      <c r="B97" s="383" t="s">
        <v>3724</v>
      </c>
      <c r="C97" s="376"/>
      <c r="D97" s="383" t="s">
        <v>3701</v>
      </c>
      <c r="E97" s="816"/>
      <c r="F97" s="383" t="s">
        <v>3737</v>
      </c>
    </row>
    <row r="98" spans="1:6" ht="38.25">
      <c r="A98" s="376"/>
      <c r="B98" s="810" t="s">
        <v>2373</v>
      </c>
      <c r="C98" s="376"/>
      <c r="D98" s="810" t="s">
        <v>515</v>
      </c>
      <c r="E98" s="816"/>
      <c r="F98" s="810" t="s">
        <v>2460</v>
      </c>
    </row>
    <row r="99" spans="1:6" ht="15" customHeight="1">
      <c r="A99" s="376"/>
      <c r="B99" s="1150" t="s">
        <v>2374</v>
      </c>
      <c r="C99" s="376"/>
      <c r="D99" s="1150" t="s">
        <v>3802</v>
      </c>
      <c r="E99" s="816"/>
      <c r="F99" s="1150" t="s">
        <v>3830</v>
      </c>
    </row>
    <row r="100" spans="1:6" ht="30" customHeight="1">
      <c r="A100" s="377"/>
      <c r="B100" s="821" t="s">
        <v>3781</v>
      </c>
      <c r="C100" s="377"/>
      <c r="D100" s="821" t="s">
        <v>3803</v>
      </c>
      <c r="E100" s="817"/>
      <c r="F100" s="821" t="s">
        <v>3835</v>
      </c>
    </row>
    <row r="101" spans="1:6" ht="38.25">
      <c r="A101" s="799" t="s">
        <v>4586</v>
      </c>
      <c r="B101" s="810" t="s">
        <v>2375</v>
      </c>
      <c r="C101" s="799" t="s">
        <v>4584</v>
      </c>
      <c r="D101" s="810" t="s">
        <v>516</v>
      </c>
      <c r="E101" s="799" t="s">
        <v>4464</v>
      </c>
      <c r="F101" s="810" t="s">
        <v>3744</v>
      </c>
    </row>
    <row r="102" spans="1:6" ht="15" customHeight="1">
      <c r="A102" s="391" t="s">
        <v>4587</v>
      </c>
      <c r="B102" s="1150" t="s">
        <v>2330</v>
      </c>
      <c r="C102" s="1212" t="s">
        <v>4585</v>
      </c>
      <c r="D102" s="1150" t="s">
        <v>488</v>
      </c>
      <c r="E102" s="391"/>
      <c r="F102" s="1150" t="s">
        <v>3836</v>
      </c>
    </row>
    <row r="103" spans="1:6" ht="30">
      <c r="A103" s="391"/>
      <c r="B103" s="820" t="s">
        <v>2377</v>
      </c>
      <c r="C103" s="1212"/>
      <c r="D103" s="820" t="s">
        <v>2378</v>
      </c>
      <c r="E103" s="391"/>
      <c r="F103" s="820" t="s">
        <v>2461</v>
      </c>
    </row>
    <row r="104" spans="1:6" ht="15" customHeight="1">
      <c r="A104" s="391"/>
      <c r="B104" s="820" t="s">
        <v>2379</v>
      </c>
      <c r="C104" s="1212"/>
      <c r="D104" s="820" t="s">
        <v>517</v>
      </c>
      <c r="E104" s="391"/>
      <c r="F104" s="820" t="s">
        <v>3752</v>
      </c>
    </row>
    <row r="105" spans="1:6" ht="15" customHeight="1">
      <c r="A105" s="391"/>
      <c r="B105" s="383" t="s">
        <v>3725</v>
      </c>
      <c r="C105" s="1212"/>
      <c r="D105" s="383" t="s">
        <v>3702</v>
      </c>
      <c r="E105" s="391"/>
      <c r="F105" s="383" t="s">
        <v>3742</v>
      </c>
    </row>
    <row r="106" spans="1:6" ht="38.25">
      <c r="A106" s="391"/>
      <c r="B106" s="810" t="s">
        <v>2380</v>
      </c>
      <c r="C106" s="1212"/>
      <c r="D106" s="810" t="s">
        <v>518</v>
      </c>
      <c r="E106" s="391"/>
      <c r="F106" s="810" t="s">
        <v>3743</v>
      </c>
    </row>
    <row r="107" spans="1:6" ht="15" customHeight="1">
      <c r="A107" s="374"/>
      <c r="B107" s="386" t="s">
        <v>3782</v>
      </c>
      <c r="C107" s="374"/>
      <c r="D107" s="386" t="s">
        <v>3794</v>
      </c>
      <c r="E107" s="802"/>
      <c r="F107" s="386" t="s">
        <v>3837</v>
      </c>
    </row>
    <row r="108" spans="1:6" ht="41.25">
      <c r="A108" s="374"/>
      <c r="B108" s="821" t="s">
        <v>3783</v>
      </c>
      <c r="C108" s="374"/>
      <c r="D108" s="821" t="s">
        <v>3804</v>
      </c>
      <c r="E108" s="802"/>
      <c r="F108" s="821" t="s">
        <v>3838</v>
      </c>
    </row>
    <row r="109" spans="1:6" ht="38.25">
      <c r="A109" s="799" t="s">
        <v>4588</v>
      </c>
      <c r="B109" s="809" t="s">
        <v>2381</v>
      </c>
      <c r="C109" s="799" t="s">
        <v>4463</v>
      </c>
      <c r="D109" s="809" t="s">
        <v>519</v>
      </c>
      <c r="E109" s="799" t="s">
        <v>4500</v>
      </c>
      <c r="F109" s="809" t="s">
        <v>2462</v>
      </c>
    </row>
    <row r="110" spans="1:6" ht="15" customHeight="1">
      <c r="A110" s="1212" t="s">
        <v>4589</v>
      </c>
      <c r="B110" s="1150" t="s">
        <v>2330</v>
      </c>
      <c r="C110" s="1212"/>
      <c r="D110" s="1150" t="s">
        <v>488</v>
      </c>
      <c r="E110" s="1212"/>
      <c r="F110" s="1150" t="s">
        <v>3829</v>
      </c>
    </row>
    <row r="111" spans="1:6" ht="15" customHeight="1">
      <c r="A111" s="1212"/>
      <c r="B111" s="820" t="s">
        <v>2382</v>
      </c>
      <c r="C111" s="1212"/>
      <c r="D111" s="820" t="s">
        <v>2384</v>
      </c>
      <c r="E111" s="1212"/>
      <c r="F111" s="820" t="s">
        <v>2463</v>
      </c>
    </row>
    <row r="112" spans="1:6" ht="15" customHeight="1">
      <c r="A112" s="794"/>
      <c r="B112" s="820" t="s">
        <v>2390</v>
      </c>
      <c r="C112" s="1582"/>
      <c r="D112" s="820" t="s">
        <v>2383</v>
      </c>
      <c r="E112" s="794"/>
      <c r="F112" s="1145" t="s">
        <v>3745</v>
      </c>
    </row>
    <row r="113" spans="1:6" ht="15" customHeight="1">
      <c r="A113" s="794"/>
      <c r="B113" s="820" t="s">
        <v>3726</v>
      </c>
      <c r="C113" s="1582"/>
      <c r="D113" s="820" t="s">
        <v>3703</v>
      </c>
      <c r="E113" s="794"/>
      <c r="F113" s="820" t="s">
        <v>3746</v>
      </c>
    </row>
    <row r="114" spans="1:6" ht="63.75" customHeight="1">
      <c r="A114" s="794"/>
      <c r="B114" s="820" t="s">
        <v>3749</v>
      </c>
      <c r="C114" s="1582"/>
      <c r="D114" s="820" t="s">
        <v>3747</v>
      </c>
      <c r="E114" s="794"/>
      <c r="F114" s="820" t="s">
        <v>3748</v>
      </c>
    </row>
    <row r="115" spans="1:6" ht="38.25">
      <c r="A115" s="801" t="s">
        <v>4593</v>
      </c>
      <c r="B115" s="811" t="s">
        <v>2391</v>
      </c>
      <c r="C115" s="801" t="s">
        <v>4592</v>
      </c>
      <c r="D115" s="811" t="s">
        <v>520</v>
      </c>
      <c r="E115" s="801" t="s">
        <v>4597</v>
      </c>
      <c r="F115" s="811" t="s">
        <v>2464</v>
      </c>
    </row>
    <row r="116" spans="1:6" ht="15" customHeight="1">
      <c r="A116" s="391" t="s">
        <v>4594</v>
      </c>
      <c r="B116" s="386" t="s">
        <v>2330</v>
      </c>
      <c r="C116" s="1213" t="s">
        <v>4590</v>
      </c>
      <c r="D116" s="386" t="s">
        <v>488</v>
      </c>
      <c r="E116" s="391" t="s">
        <v>4598</v>
      </c>
      <c r="F116" s="386" t="s">
        <v>3829</v>
      </c>
    </row>
    <row r="117" spans="1:6" ht="25.5" customHeight="1">
      <c r="A117" s="795" t="s">
        <v>4595</v>
      </c>
      <c r="B117" s="1148" t="s">
        <v>3774</v>
      </c>
      <c r="C117" s="795" t="s">
        <v>4591</v>
      </c>
      <c r="D117" s="820" t="s">
        <v>3756</v>
      </c>
      <c r="E117" s="795"/>
      <c r="F117" s="820" t="s">
        <v>3758</v>
      </c>
    </row>
    <row r="118" spans="1:6" ht="15" customHeight="1">
      <c r="A118" s="793" t="s">
        <v>4596</v>
      </c>
      <c r="B118" s="820" t="s">
        <v>3773</v>
      </c>
      <c r="C118" s="793"/>
      <c r="D118" s="820" t="s">
        <v>3757</v>
      </c>
      <c r="E118" s="793"/>
      <c r="F118" s="820" t="s">
        <v>3751</v>
      </c>
    </row>
    <row r="119" spans="1:6" ht="15" customHeight="1">
      <c r="A119" s="794"/>
      <c r="B119" s="820" t="s">
        <v>3727</v>
      </c>
      <c r="C119" s="794"/>
      <c r="D119" s="820" t="s">
        <v>3704</v>
      </c>
      <c r="E119" s="794"/>
      <c r="F119" s="820" t="s">
        <v>3750</v>
      </c>
    </row>
    <row r="120" spans="1:6" ht="38.25">
      <c r="A120" s="794"/>
      <c r="B120" s="810" t="s">
        <v>2392</v>
      </c>
      <c r="C120" s="794"/>
      <c r="D120" s="810" t="s">
        <v>521</v>
      </c>
      <c r="E120" s="794"/>
      <c r="F120" s="810" t="s">
        <v>2465</v>
      </c>
    </row>
    <row r="121" spans="1:6" ht="15" customHeight="1">
      <c r="A121" s="794"/>
      <c r="B121" s="386" t="s">
        <v>3782</v>
      </c>
      <c r="C121" s="794"/>
      <c r="D121" s="386" t="s">
        <v>3794</v>
      </c>
      <c r="E121" s="794"/>
      <c r="F121" s="386" t="s">
        <v>3830</v>
      </c>
    </row>
    <row r="122" spans="1:6" ht="30" customHeight="1">
      <c r="A122" s="802"/>
      <c r="B122" s="821" t="s">
        <v>3784</v>
      </c>
      <c r="C122" s="802"/>
      <c r="D122" s="821" t="s">
        <v>3805</v>
      </c>
      <c r="E122" s="802"/>
      <c r="F122" s="821" t="s">
        <v>3840</v>
      </c>
    </row>
    <row r="123" spans="1:6" ht="38.25">
      <c r="A123" s="803" t="s">
        <v>4603</v>
      </c>
      <c r="B123" s="811" t="s">
        <v>2393</v>
      </c>
      <c r="C123" s="803" t="s">
        <v>4599</v>
      </c>
      <c r="D123" s="811" t="s">
        <v>522</v>
      </c>
      <c r="E123" s="803" t="s">
        <v>4607</v>
      </c>
      <c r="F123" s="811" t="s">
        <v>2466</v>
      </c>
    </row>
    <row r="124" spans="1:6" ht="12.6" customHeight="1">
      <c r="A124" s="794" t="s">
        <v>4604</v>
      </c>
      <c r="B124" s="1149" t="s">
        <v>2376</v>
      </c>
      <c r="C124" s="794" t="s">
        <v>4600</v>
      </c>
      <c r="D124" s="1149" t="s">
        <v>488</v>
      </c>
      <c r="E124" s="794" t="s">
        <v>4608</v>
      </c>
      <c r="F124" s="825" t="s">
        <v>3829</v>
      </c>
    </row>
    <row r="125" spans="1:6" ht="25.5" customHeight="1">
      <c r="A125" s="794" t="s">
        <v>4605</v>
      </c>
      <c r="B125" s="1147" t="s">
        <v>3771</v>
      </c>
      <c r="C125" s="794" t="s">
        <v>4601</v>
      </c>
      <c r="D125" s="826" t="s">
        <v>3759</v>
      </c>
      <c r="E125" s="794"/>
      <c r="F125" s="826" t="s">
        <v>3761</v>
      </c>
    </row>
    <row r="126" spans="1:6" s="378" customFormat="1" ht="15" customHeight="1">
      <c r="A126" s="1582" t="s">
        <v>4606</v>
      </c>
      <c r="B126" s="826" t="s">
        <v>3772</v>
      </c>
      <c r="C126" s="1582"/>
      <c r="D126" s="826" t="s">
        <v>3760</v>
      </c>
      <c r="E126" s="1582"/>
      <c r="F126" s="826" t="s">
        <v>3762</v>
      </c>
    </row>
    <row r="127" spans="1:6" s="378" customFormat="1" ht="15" customHeight="1">
      <c r="A127" s="1582"/>
      <c r="B127" s="826" t="s">
        <v>3728</v>
      </c>
      <c r="C127" s="1582"/>
      <c r="D127" s="826" t="s">
        <v>3705</v>
      </c>
      <c r="E127" s="1582"/>
      <c r="F127" s="826" t="s">
        <v>3763</v>
      </c>
    </row>
    <row r="128" spans="1:6" ht="51">
      <c r="A128" s="796"/>
      <c r="B128" s="827" t="s">
        <v>3729</v>
      </c>
      <c r="C128" s="794"/>
      <c r="D128" s="834" t="s">
        <v>3706</v>
      </c>
      <c r="E128" s="796"/>
      <c r="F128" s="827" t="s">
        <v>3764</v>
      </c>
    </row>
    <row r="129" spans="1:6" ht="45" customHeight="1">
      <c r="A129" s="803" t="s">
        <v>4610</v>
      </c>
      <c r="B129" s="811" t="s">
        <v>2521</v>
      </c>
      <c r="C129" s="803" t="s">
        <v>4609</v>
      </c>
      <c r="D129" s="811" t="s">
        <v>3707</v>
      </c>
      <c r="E129" s="803" t="s">
        <v>4611</v>
      </c>
      <c r="F129" s="811" t="s">
        <v>2522</v>
      </c>
    </row>
    <row r="130" spans="1:6" ht="15" customHeight="1">
      <c r="A130" s="391" t="s">
        <v>3730</v>
      </c>
      <c r="B130" s="828" t="s">
        <v>3785</v>
      </c>
      <c r="C130" s="1222" t="s">
        <v>2318</v>
      </c>
      <c r="D130" s="1152" t="s">
        <v>3822</v>
      </c>
      <c r="E130" s="391"/>
      <c r="F130" s="1152" t="s">
        <v>3841</v>
      </c>
    </row>
    <row r="131" spans="1:6" ht="30" customHeight="1">
      <c r="A131" s="794" t="s">
        <v>3731</v>
      </c>
      <c r="B131" s="826" t="s">
        <v>2394</v>
      </c>
      <c r="C131" s="794"/>
      <c r="D131" s="826" t="s">
        <v>523</v>
      </c>
      <c r="E131" s="794"/>
      <c r="F131" s="826" t="s">
        <v>3843</v>
      </c>
    </row>
    <row r="132" spans="1:6" ht="15" customHeight="1">
      <c r="A132" s="794"/>
      <c r="B132" s="828" t="s">
        <v>3770</v>
      </c>
      <c r="C132" s="794"/>
      <c r="D132" s="828" t="s">
        <v>3769</v>
      </c>
      <c r="E132" s="794"/>
      <c r="F132" s="828" t="s">
        <v>3842</v>
      </c>
    </row>
    <row r="133" spans="1:6" s="393" customFormat="1" ht="15" customHeight="1">
      <c r="A133" s="794"/>
      <c r="B133" s="829" t="s">
        <v>2395</v>
      </c>
      <c r="C133" s="794"/>
      <c r="D133" s="829" t="s">
        <v>524</v>
      </c>
      <c r="E133" s="794"/>
      <c r="F133" s="829" t="s">
        <v>3844</v>
      </c>
    </row>
    <row r="134" spans="1:6" s="393" customFormat="1" ht="15" customHeight="1">
      <c r="A134" s="794"/>
      <c r="B134" s="829" t="s">
        <v>2396</v>
      </c>
      <c r="C134" s="804"/>
      <c r="D134" s="829" t="s">
        <v>525</v>
      </c>
      <c r="E134" s="804"/>
      <c r="F134" s="829" t="s">
        <v>3845</v>
      </c>
    </row>
    <row r="135" spans="1:6" s="393" customFormat="1" ht="30">
      <c r="A135" s="804"/>
      <c r="B135" s="826" t="s">
        <v>2397</v>
      </c>
      <c r="C135" s="390"/>
      <c r="D135" s="829" t="s">
        <v>526</v>
      </c>
      <c r="E135" s="804"/>
      <c r="F135" s="826" t="s">
        <v>3846</v>
      </c>
    </row>
    <row r="136" spans="1:6">
      <c r="A136" s="374"/>
      <c r="B136" s="830"/>
      <c r="C136" s="374"/>
      <c r="D136" s="830"/>
      <c r="E136" s="802"/>
      <c r="F136" s="830"/>
    </row>
    <row r="137" spans="1:6">
      <c r="A137" s="374"/>
      <c r="B137" s="830"/>
      <c r="C137" s="374"/>
      <c r="D137" s="830"/>
      <c r="E137" s="802"/>
      <c r="F137" s="830"/>
    </row>
    <row r="138" spans="1:6">
      <c r="A138" s="374"/>
      <c r="B138" s="830"/>
      <c r="C138" s="374"/>
      <c r="D138" s="830"/>
      <c r="E138" s="802"/>
      <c r="F138" s="830"/>
    </row>
    <row r="139" spans="1:6">
      <c r="A139" s="374"/>
      <c r="B139" s="830"/>
      <c r="C139" s="374"/>
      <c r="D139" s="830"/>
      <c r="E139" s="802"/>
      <c r="F139" s="830"/>
    </row>
    <row r="140" spans="1:6">
      <c r="A140" s="374"/>
      <c r="B140" s="830"/>
      <c r="C140" s="374"/>
      <c r="D140" s="830"/>
      <c r="E140" s="802"/>
      <c r="F140" s="830"/>
    </row>
    <row r="141" spans="1:6" s="393" customFormat="1" ht="15" customHeight="1">
      <c r="A141" s="390"/>
      <c r="B141" s="829" t="s">
        <v>2398</v>
      </c>
      <c r="C141" s="390"/>
      <c r="D141" s="829" t="s">
        <v>2400</v>
      </c>
      <c r="E141" s="804"/>
      <c r="F141" s="829" t="s">
        <v>2467</v>
      </c>
    </row>
    <row r="142" spans="1:6" s="393" customFormat="1" ht="15" customHeight="1">
      <c r="A142" s="390"/>
      <c r="B142" s="829" t="s">
        <v>2401</v>
      </c>
      <c r="C142" s="390"/>
      <c r="D142" s="829" t="s">
        <v>2399</v>
      </c>
      <c r="E142" s="804"/>
      <c r="F142" s="829" t="s">
        <v>2468</v>
      </c>
    </row>
    <row r="143" spans="1:6" ht="12.75" customHeight="1">
      <c r="A143" s="374"/>
      <c r="B143" s="1583" t="s">
        <v>2402</v>
      </c>
      <c r="C143" s="374"/>
      <c r="D143" s="1583" t="s">
        <v>453</v>
      </c>
      <c r="E143" s="802"/>
      <c r="F143" s="1583" t="s">
        <v>2470</v>
      </c>
    </row>
    <row r="144" spans="1:6" ht="12.75" customHeight="1">
      <c r="A144" s="374"/>
      <c r="B144" s="1583"/>
      <c r="C144" s="374"/>
      <c r="D144" s="1583"/>
      <c r="E144" s="802"/>
      <c r="F144" s="1583"/>
    </row>
    <row r="145" spans="1:6" ht="12.75" customHeight="1">
      <c r="A145" s="374"/>
      <c r="B145" s="1583"/>
      <c r="C145" s="374"/>
      <c r="D145" s="1583"/>
      <c r="E145" s="802"/>
      <c r="F145" s="1583"/>
    </row>
    <row r="146" spans="1:6" ht="12.75" customHeight="1">
      <c r="A146" s="374"/>
      <c r="B146" s="1583" t="s">
        <v>2403</v>
      </c>
      <c r="C146" s="374"/>
      <c r="D146" s="1583" t="s">
        <v>454</v>
      </c>
      <c r="E146" s="802"/>
      <c r="F146" s="1583" t="s">
        <v>2469</v>
      </c>
    </row>
    <row r="147" spans="1:6" ht="12.75" customHeight="1">
      <c r="A147" s="374"/>
      <c r="B147" s="1583"/>
      <c r="C147" s="374"/>
      <c r="D147" s="1583"/>
      <c r="E147" s="802"/>
      <c r="F147" s="1583"/>
    </row>
    <row r="148" spans="1:6" ht="12.75" customHeight="1">
      <c r="A148" s="374"/>
      <c r="B148" s="1583"/>
      <c r="C148" s="374"/>
      <c r="D148" s="1583"/>
      <c r="E148" s="802"/>
      <c r="F148" s="1583"/>
    </row>
    <row r="149" spans="1:6" s="393" customFormat="1" ht="15" customHeight="1">
      <c r="A149" s="390"/>
      <c r="B149" s="826" t="s">
        <v>3732</v>
      </c>
      <c r="C149" s="390"/>
      <c r="D149" s="826" t="s">
        <v>3709</v>
      </c>
      <c r="E149" s="804"/>
      <c r="F149" s="826" t="s">
        <v>3768</v>
      </c>
    </row>
    <row r="150" spans="1:6" ht="45" customHeight="1">
      <c r="A150" s="374"/>
      <c r="B150" s="831" t="s">
        <v>2523</v>
      </c>
      <c r="C150" s="374"/>
      <c r="D150" s="831" t="s">
        <v>3708</v>
      </c>
      <c r="E150" s="802"/>
      <c r="F150" s="831" t="s">
        <v>3765</v>
      </c>
    </row>
    <row r="151" spans="1:6" ht="15" customHeight="1">
      <c r="A151" s="374"/>
      <c r="B151" s="825" t="s">
        <v>3786</v>
      </c>
      <c r="C151" s="374"/>
      <c r="D151" s="825" t="s">
        <v>3806</v>
      </c>
      <c r="E151" s="802"/>
      <c r="F151" s="1149" t="s">
        <v>3847</v>
      </c>
    </row>
    <row r="152" spans="1:6" ht="30" customHeight="1">
      <c r="A152" s="374"/>
      <c r="B152" s="826" t="s">
        <v>2404</v>
      </c>
      <c r="C152" s="374"/>
      <c r="D152" s="826" t="s">
        <v>527</v>
      </c>
      <c r="E152" s="802"/>
      <c r="F152" s="826" t="s">
        <v>2471</v>
      </c>
    </row>
    <row r="153" spans="1:6" s="392" customFormat="1" ht="15" customHeight="1">
      <c r="A153" s="388"/>
      <c r="B153" s="825" t="s">
        <v>3793</v>
      </c>
      <c r="C153" s="388"/>
      <c r="D153" s="825" t="s">
        <v>3766</v>
      </c>
      <c r="E153" s="802"/>
      <c r="F153" s="825" t="s">
        <v>3767</v>
      </c>
    </row>
    <row r="154" spans="1:6" s="392" customFormat="1" ht="28.5" customHeight="1">
      <c r="A154" s="388"/>
      <c r="B154" s="1146" t="s">
        <v>2405</v>
      </c>
      <c r="C154" s="388"/>
      <c r="D154" s="826" t="s">
        <v>524</v>
      </c>
      <c r="E154" s="802"/>
      <c r="F154" s="826" t="s">
        <v>2472</v>
      </c>
    </row>
    <row r="155" spans="1:6" s="392" customFormat="1" ht="15" customHeight="1">
      <c r="A155" s="388"/>
      <c r="B155" s="826" t="s">
        <v>2406</v>
      </c>
      <c r="C155" s="388"/>
      <c r="D155" s="826" t="s">
        <v>528</v>
      </c>
      <c r="E155" s="802"/>
      <c r="F155" s="826" t="s">
        <v>2473</v>
      </c>
    </row>
    <row r="156" spans="1:6" s="392" customFormat="1" ht="30" customHeight="1">
      <c r="A156" s="388"/>
      <c r="B156" s="826" t="s">
        <v>2476</v>
      </c>
      <c r="C156" s="388"/>
      <c r="D156" s="826" t="s">
        <v>2475</v>
      </c>
      <c r="E156" s="802"/>
      <c r="F156" s="826" t="s">
        <v>2474</v>
      </c>
    </row>
    <row r="157" spans="1:6" s="392" customFormat="1" ht="28.5">
      <c r="A157" s="389"/>
      <c r="B157" s="832" t="s">
        <v>3787</v>
      </c>
      <c r="C157" s="389"/>
      <c r="D157" s="832" t="s">
        <v>3807</v>
      </c>
      <c r="E157" s="807"/>
      <c r="F157" s="832" t="s">
        <v>3823</v>
      </c>
    </row>
  </sheetData>
  <mergeCells count="10">
    <mergeCell ref="C112:C114"/>
    <mergeCell ref="E126:E127"/>
    <mergeCell ref="F143:F145"/>
    <mergeCell ref="F146:F148"/>
    <mergeCell ref="A126:A127"/>
    <mergeCell ref="B143:B145"/>
    <mergeCell ref="B146:B148"/>
    <mergeCell ref="D143:D145"/>
    <mergeCell ref="D146:D148"/>
    <mergeCell ref="C126:C127"/>
  </mergeCells>
  <hyperlinks>
    <hyperlink ref="C1" location="Содержание!A1" display="вернуться на заглавную стр. (содержание)"/>
    <hyperlink ref="A1" location="Содержание!A1" display="вернуться на заглавную стр. (содержание)"/>
    <hyperlink ref="E1" location="Содержание!A1" display="вернуться на заглавную стр. (содержание)"/>
  </hyperlinks>
  <pageMargins left="0.44" right="0.49" top="0.51" bottom="0.49" header="0.5" footer="0.5"/>
  <pageSetup paperSize="9" scale="90" orientation="landscape" r:id="rId1"/>
  <headerFooter alignWithMargins="0"/>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zoomScale="80" zoomScaleNormal="80" workbookViewId="0"/>
  </sheetViews>
  <sheetFormatPr defaultColWidth="9.140625" defaultRowHeight="15"/>
  <cols>
    <col min="1" max="1" width="14.7109375" style="24" customWidth="1"/>
    <col min="2" max="2" width="72.7109375" style="24" customWidth="1"/>
    <col min="3" max="3" width="1.7109375" style="24" customWidth="1"/>
    <col min="4" max="4" width="14.7109375" style="24" customWidth="1"/>
    <col min="5" max="5" width="78.7109375" style="24" customWidth="1"/>
    <col min="6" max="6" width="1.7109375" style="24" customWidth="1"/>
    <col min="7" max="7" width="14.7109375" style="24" customWidth="1"/>
    <col min="8" max="8" width="62.7109375" style="24" customWidth="1"/>
    <col min="9" max="16384" width="9.140625" style="24"/>
  </cols>
  <sheetData>
    <row r="1" spans="1:8" ht="15" customHeight="1">
      <c r="A1" s="234" t="s">
        <v>595</v>
      </c>
      <c r="D1" s="49" t="s">
        <v>211</v>
      </c>
      <c r="G1" s="234" t="s">
        <v>596</v>
      </c>
    </row>
    <row r="2" spans="1:8" s="370" customFormat="1" ht="21.75" customHeight="1">
      <c r="A2" s="369" t="s">
        <v>3555</v>
      </c>
      <c r="D2" s="369" t="s">
        <v>554</v>
      </c>
      <c r="G2" s="369" t="s">
        <v>3681</v>
      </c>
    </row>
    <row r="3" spans="1:8" ht="5.0999999999999996" customHeight="1"/>
    <row r="4" spans="1:8" s="335" customFormat="1" ht="12.75">
      <c r="A4" s="1143" t="s">
        <v>3558</v>
      </c>
      <c r="B4" s="335" t="s">
        <v>3562</v>
      </c>
      <c r="D4" s="1143" t="s">
        <v>529</v>
      </c>
      <c r="E4" s="335" t="s">
        <v>530</v>
      </c>
      <c r="G4" s="1143" t="s">
        <v>3610</v>
      </c>
      <c r="H4" s="335" t="s">
        <v>3611</v>
      </c>
    </row>
    <row r="5" spans="1:8" s="335" customFormat="1" ht="12.75">
      <c r="A5" s="1143" t="s">
        <v>529</v>
      </c>
      <c r="B5" s="335" t="s">
        <v>3563</v>
      </c>
      <c r="D5" s="1143" t="s">
        <v>555</v>
      </c>
      <c r="E5" s="335" t="s">
        <v>556</v>
      </c>
      <c r="G5" s="1143" t="s">
        <v>3612</v>
      </c>
      <c r="H5" s="335" t="s">
        <v>3613</v>
      </c>
    </row>
    <row r="6" spans="1:8" s="335" customFormat="1" ht="12.75">
      <c r="A6" s="1143" t="s">
        <v>1152</v>
      </c>
      <c r="B6" s="335" t="s">
        <v>3564</v>
      </c>
      <c r="D6" s="1143" t="s">
        <v>557</v>
      </c>
      <c r="E6" s="335" t="s">
        <v>558</v>
      </c>
      <c r="G6" s="1143" t="s">
        <v>3614</v>
      </c>
      <c r="H6" s="335" t="s">
        <v>3615</v>
      </c>
    </row>
    <row r="7" spans="1:8" s="335" customFormat="1" ht="12.75">
      <c r="A7" s="1143" t="s">
        <v>555</v>
      </c>
      <c r="B7" s="335" t="s">
        <v>3565</v>
      </c>
      <c r="D7" s="1143" t="s">
        <v>3677</v>
      </c>
      <c r="E7" s="335" t="s">
        <v>3678</v>
      </c>
      <c r="G7" s="1143" t="s">
        <v>3616</v>
      </c>
      <c r="H7" s="335" t="s">
        <v>3617</v>
      </c>
    </row>
    <row r="8" spans="1:8" s="335" customFormat="1" ht="12.75">
      <c r="A8" s="1143" t="s">
        <v>3559</v>
      </c>
      <c r="B8" s="335" t="s">
        <v>3566</v>
      </c>
      <c r="D8" s="1143" t="s">
        <v>455</v>
      </c>
      <c r="E8" s="335" t="s">
        <v>456</v>
      </c>
      <c r="G8" s="1143" t="s">
        <v>3618</v>
      </c>
      <c r="H8" s="335" t="s">
        <v>3619</v>
      </c>
    </row>
    <row r="9" spans="1:8" s="335" customFormat="1" ht="12.75">
      <c r="A9" s="1143" t="s">
        <v>3567</v>
      </c>
      <c r="B9" s="335" t="s">
        <v>3568</v>
      </c>
      <c r="D9" s="1143" t="s">
        <v>457</v>
      </c>
      <c r="E9" s="335" t="s">
        <v>458</v>
      </c>
      <c r="G9" s="1143" t="s">
        <v>3620</v>
      </c>
      <c r="H9" s="335" t="s">
        <v>3621</v>
      </c>
    </row>
    <row r="10" spans="1:8" s="335" customFormat="1" ht="12.75">
      <c r="A10" s="1143" t="s">
        <v>559</v>
      </c>
      <c r="B10" s="335" t="s">
        <v>3569</v>
      </c>
      <c r="D10" s="1143" t="s">
        <v>438</v>
      </c>
      <c r="E10" s="335" t="s">
        <v>459</v>
      </c>
      <c r="G10" s="1143" t="s">
        <v>3622</v>
      </c>
      <c r="H10" s="335" t="s">
        <v>3623</v>
      </c>
    </row>
    <row r="11" spans="1:8" s="335" customFormat="1" ht="12.75">
      <c r="A11" s="1143" t="s">
        <v>3560</v>
      </c>
      <c r="B11" s="335" t="s">
        <v>3604</v>
      </c>
      <c r="D11" s="1143" t="s">
        <v>439</v>
      </c>
      <c r="E11" s="335" t="s">
        <v>561</v>
      </c>
      <c r="G11" s="1143" t="s">
        <v>1739</v>
      </c>
      <c r="H11" s="335" t="s">
        <v>3624</v>
      </c>
    </row>
    <row r="12" spans="1:8" s="335" customFormat="1" ht="12.75">
      <c r="A12" s="1143" t="s">
        <v>3570</v>
      </c>
      <c r="B12" s="335" t="s">
        <v>3571</v>
      </c>
      <c r="D12" s="1143" t="s">
        <v>559</v>
      </c>
      <c r="E12" s="335" t="s">
        <v>560</v>
      </c>
      <c r="G12" s="1143" t="s">
        <v>1765</v>
      </c>
      <c r="H12" s="335" t="s">
        <v>3625</v>
      </c>
    </row>
    <row r="13" spans="1:8" s="335" customFormat="1" ht="12.75">
      <c r="A13" s="1143" t="s">
        <v>3572</v>
      </c>
      <c r="B13" s="335" t="s">
        <v>3573</v>
      </c>
      <c r="D13" s="1143" t="s">
        <v>460</v>
      </c>
      <c r="E13" s="335" t="s">
        <v>461</v>
      </c>
      <c r="G13" s="1143" t="s">
        <v>3626</v>
      </c>
      <c r="H13" s="335" t="s">
        <v>3627</v>
      </c>
    </row>
    <row r="14" spans="1:8" s="335" customFormat="1" ht="12.75">
      <c r="A14" s="1143" t="s">
        <v>3561</v>
      </c>
      <c r="B14" s="335" t="s">
        <v>3574</v>
      </c>
      <c r="D14" s="1143" t="s">
        <v>562</v>
      </c>
      <c r="E14" s="335" t="s">
        <v>563</v>
      </c>
      <c r="G14" s="1143" t="s">
        <v>3628</v>
      </c>
      <c r="H14" s="335" t="s">
        <v>3629</v>
      </c>
    </row>
    <row r="15" spans="1:8" s="335" customFormat="1" ht="12.75">
      <c r="A15" s="1143" t="s">
        <v>3575</v>
      </c>
      <c r="B15" s="335" t="s">
        <v>3576</v>
      </c>
      <c r="D15" s="1143" t="s">
        <v>564</v>
      </c>
      <c r="E15" s="335" t="s">
        <v>565</v>
      </c>
      <c r="G15" s="1143" t="s">
        <v>3630</v>
      </c>
      <c r="H15" s="335" t="s">
        <v>3631</v>
      </c>
    </row>
    <row r="16" spans="1:8" s="335" customFormat="1" ht="12.75">
      <c r="A16" s="1143" t="s">
        <v>464</v>
      </c>
      <c r="B16" s="335" t="s">
        <v>767</v>
      </c>
      <c r="D16" s="1143" t="s">
        <v>462</v>
      </c>
      <c r="E16" s="335" t="s">
        <v>463</v>
      </c>
      <c r="G16" s="1143" t="s">
        <v>3632</v>
      </c>
      <c r="H16" s="335" t="s">
        <v>3633</v>
      </c>
    </row>
    <row r="17" spans="1:8" s="335" customFormat="1" ht="12.75">
      <c r="A17" s="1143" t="s">
        <v>3577</v>
      </c>
      <c r="B17" s="335" t="s">
        <v>3578</v>
      </c>
      <c r="D17" s="1143" t="s">
        <v>464</v>
      </c>
      <c r="E17" s="335" t="s">
        <v>115</v>
      </c>
      <c r="G17" s="1143" t="s">
        <v>3634</v>
      </c>
      <c r="H17" s="335" t="s">
        <v>3635</v>
      </c>
    </row>
    <row r="18" spans="1:8" s="335" customFormat="1" ht="12.75">
      <c r="A18" s="1143" t="s">
        <v>3579</v>
      </c>
      <c r="B18" s="335" t="s">
        <v>3580</v>
      </c>
      <c r="D18" s="1143" t="s">
        <v>465</v>
      </c>
      <c r="E18" s="335" t="s">
        <v>466</v>
      </c>
      <c r="G18" s="1143" t="s">
        <v>3636</v>
      </c>
      <c r="H18" s="335" t="s">
        <v>3637</v>
      </c>
    </row>
    <row r="19" spans="1:8" s="335" customFormat="1" ht="12.75">
      <c r="A19" s="1143" t="s">
        <v>3581</v>
      </c>
      <c r="B19" s="335" t="s">
        <v>4489</v>
      </c>
      <c r="D19" s="1143" t="s">
        <v>566</v>
      </c>
      <c r="E19" s="335" t="s">
        <v>567</v>
      </c>
      <c r="G19" s="1143" t="s">
        <v>3638</v>
      </c>
      <c r="H19" s="335" t="s">
        <v>768</v>
      </c>
    </row>
    <row r="20" spans="1:8" s="335" customFormat="1" ht="12.75">
      <c r="A20" s="1143" t="s">
        <v>3582</v>
      </c>
      <c r="B20" s="335" t="s">
        <v>3583</v>
      </c>
      <c r="D20" s="1143" t="s">
        <v>467</v>
      </c>
      <c r="E20" s="335" t="s">
        <v>468</v>
      </c>
      <c r="G20" s="1143" t="s">
        <v>3639</v>
      </c>
      <c r="H20" s="335" t="s">
        <v>3640</v>
      </c>
    </row>
    <row r="21" spans="1:8" s="335" customFormat="1" ht="12.75">
      <c r="A21" s="1143" t="s">
        <v>3584</v>
      </c>
      <c r="B21" s="335" t="s">
        <v>3585</v>
      </c>
      <c r="D21" s="1143" t="s">
        <v>469</v>
      </c>
      <c r="E21" s="335" t="s">
        <v>470</v>
      </c>
      <c r="G21" s="1143" t="s">
        <v>3641</v>
      </c>
      <c r="H21" s="335" t="s">
        <v>3642</v>
      </c>
    </row>
    <row r="22" spans="1:8" s="335" customFormat="1" ht="12.75">
      <c r="A22" s="1143" t="s">
        <v>3586</v>
      </c>
      <c r="B22" s="335" t="s">
        <v>3587</v>
      </c>
      <c r="D22" s="1143" t="s">
        <v>471</v>
      </c>
      <c r="E22" s="335" t="s">
        <v>472</v>
      </c>
      <c r="G22" s="1143" t="s">
        <v>3643</v>
      </c>
      <c r="H22" s="335" t="s">
        <v>3644</v>
      </c>
    </row>
    <row r="23" spans="1:8" s="335" customFormat="1" ht="12.75">
      <c r="A23" s="1143" t="s">
        <v>566</v>
      </c>
      <c r="B23" s="335" t="s">
        <v>3588</v>
      </c>
      <c r="D23" s="1143" t="s">
        <v>3676</v>
      </c>
      <c r="E23" s="335" t="s">
        <v>3679</v>
      </c>
      <c r="G23" s="1143" t="s">
        <v>3645</v>
      </c>
      <c r="H23" s="335" t="s">
        <v>3646</v>
      </c>
    </row>
    <row r="24" spans="1:8" s="335" customFormat="1" ht="12.75">
      <c r="A24" s="1143" t="s">
        <v>3589</v>
      </c>
      <c r="B24" s="335" t="s">
        <v>3590</v>
      </c>
      <c r="D24" s="1143" t="s">
        <v>373</v>
      </c>
      <c r="E24" s="335" t="s">
        <v>473</v>
      </c>
      <c r="G24" s="1143" t="s">
        <v>1863</v>
      </c>
      <c r="H24" s="335" t="s">
        <v>3647</v>
      </c>
    </row>
    <row r="25" spans="1:8" s="335" customFormat="1" ht="12.75">
      <c r="A25" s="1143" t="s">
        <v>3595</v>
      </c>
      <c r="B25" s="335" t="s">
        <v>3596</v>
      </c>
      <c r="D25" s="1143" t="s">
        <v>474</v>
      </c>
      <c r="E25" s="335" t="s">
        <v>475</v>
      </c>
      <c r="G25" s="1143" t="s">
        <v>3648</v>
      </c>
      <c r="H25" s="335" t="s">
        <v>3649</v>
      </c>
    </row>
    <row r="26" spans="1:8" s="335" customFormat="1" ht="12.75">
      <c r="A26" s="1143" t="s">
        <v>3591</v>
      </c>
      <c r="B26" s="335" t="s">
        <v>3609</v>
      </c>
      <c r="D26" s="1143" t="s">
        <v>476</v>
      </c>
      <c r="E26" s="335" t="s">
        <v>477</v>
      </c>
      <c r="G26" s="1143" t="s">
        <v>3650</v>
      </c>
      <c r="H26" s="335" t="s">
        <v>3651</v>
      </c>
    </row>
    <row r="27" spans="1:8" s="335" customFormat="1" ht="12.75">
      <c r="A27" s="1143" t="s">
        <v>3592</v>
      </c>
      <c r="B27" s="335" t="s">
        <v>3607</v>
      </c>
      <c r="D27" s="1143" t="s">
        <v>228</v>
      </c>
      <c r="E27" s="335" t="s">
        <v>478</v>
      </c>
      <c r="G27" s="1143" t="s">
        <v>3652</v>
      </c>
      <c r="H27" s="335" t="s">
        <v>3653</v>
      </c>
    </row>
    <row r="28" spans="1:8" s="335" customFormat="1" ht="12.75">
      <c r="A28" s="1143" t="s">
        <v>3593</v>
      </c>
      <c r="B28" s="335" t="s">
        <v>3594</v>
      </c>
      <c r="D28" s="1143" t="s">
        <v>372</v>
      </c>
      <c r="E28" s="335" t="s">
        <v>479</v>
      </c>
      <c r="G28" s="1143" t="s">
        <v>3654</v>
      </c>
      <c r="H28" s="335" t="s">
        <v>3655</v>
      </c>
    </row>
    <row r="29" spans="1:8" s="335" customFormat="1" ht="12.75">
      <c r="A29" s="1143" t="s">
        <v>3597</v>
      </c>
      <c r="B29" s="335" t="s">
        <v>3598</v>
      </c>
      <c r="D29" s="1143" t="s">
        <v>568</v>
      </c>
      <c r="E29" s="335" t="s">
        <v>569</v>
      </c>
      <c r="G29" s="1143" t="s">
        <v>1862</v>
      </c>
      <c r="H29" s="335" t="s">
        <v>3656</v>
      </c>
    </row>
    <row r="30" spans="1:8" s="335" customFormat="1" ht="12.75">
      <c r="A30" s="1143" t="s">
        <v>3599</v>
      </c>
      <c r="B30" s="335" t="s">
        <v>3600</v>
      </c>
      <c r="D30" s="1143" t="s">
        <v>267</v>
      </c>
      <c r="E30" s="335" t="s">
        <v>480</v>
      </c>
      <c r="G30" s="1143" t="s">
        <v>3657</v>
      </c>
      <c r="H30" s="335" t="s">
        <v>3658</v>
      </c>
    </row>
    <row r="31" spans="1:8" s="335" customFormat="1" ht="12.75">
      <c r="A31" s="1143" t="s">
        <v>3601</v>
      </c>
      <c r="B31" s="335" t="s">
        <v>3608</v>
      </c>
      <c r="D31" s="1143" t="s">
        <v>579</v>
      </c>
      <c r="E31" s="335" t="s">
        <v>572</v>
      </c>
      <c r="G31" s="1143" t="s">
        <v>3659</v>
      </c>
      <c r="H31" s="335" t="s">
        <v>3660</v>
      </c>
    </row>
    <row r="32" spans="1:8" s="335" customFormat="1" ht="12.75">
      <c r="A32" s="1143" t="s">
        <v>3602</v>
      </c>
      <c r="B32" s="335" t="s">
        <v>3603</v>
      </c>
      <c r="D32" s="1143" t="s">
        <v>570</v>
      </c>
      <c r="E32" s="335" t="s">
        <v>571</v>
      </c>
      <c r="G32" s="1143" t="s">
        <v>3661</v>
      </c>
      <c r="H32" s="335" t="s">
        <v>3662</v>
      </c>
    </row>
    <row r="33" spans="1:8" s="335" customFormat="1" ht="12.75">
      <c r="A33" s="1143" t="s">
        <v>3605</v>
      </c>
      <c r="B33" s="335" t="s">
        <v>3606</v>
      </c>
      <c r="D33" s="1143" t="s">
        <v>573</v>
      </c>
      <c r="E33" s="335" t="s">
        <v>574</v>
      </c>
      <c r="G33" s="1143" t="s">
        <v>3663</v>
      </c>
      <c r="H33" s="335" t="s">
        <v>3664</v>
      </c>
    </row>
    <row r="34" spans="1:8" s="335" customFormat="1" ht="12.75">
      <c r="A34" s="1143"/>
      <c r="D34" s="1143" t="s">
        <v>481</v>
      </c>
      <c r="E34" s="335" t="s">
        <v>482</v>
      </c>
      <c r="G34" s="1143" t="s">
        <v>1533</v>
      </c>
      <c r="H34" s="335" t="s">
        <v>3665</v>
      </c>
    </row>
    <row r="35" spans="1:8" s="335" customFormat="1" ht="12.75">
      <c r="A35" s="1143"/>
      <c r="D35" s="1143" t="s">
        <v>575</v>
      </c>
      <c r="E35" s="335" t="s">
        <v>576</v>
      </c>
      <c r="G35" s="1143" t="s">
        <v>1535</v>
      </c>
      <c r="H35" s="335" t="s">
        <v>3666</v>
      </c>
    </row>
    <row r="36" spans="1:8" s="335" customFormat="1">
      <c r="A36" s="24"/>
      <c r="B36" s="24"/>
      <c r="D36" s="1143" t="s">
        <v>577</v>
      </c>
      <c r="E36" s="335" t="s">
        <v>578</v>
      </c>
      <c r="G36" s="1143" t="s">
        <v>3667</v>
      </c>
      <c r="H36" s="335" t="s">
        <v>3668</v>
      </c>
    </row>
    <row r="37" spans="1:8" s="335" customFormat="1">
      <c r="A37" s="24"/>
      <c r="B37" s="24"/>
      <c r="D37" s="1143" t="s">
        <v>3556</v>
      </c>
      <c r="E37" s="335" t="s">
        <v>3557</v>
      </c>
      <c r="G37" s="24"/>
      <c r="H37" s="24"/>
    </row>
    <row r="38" spans="1:8" s="335" customFormat="1">
      <c r="A38" s="24"/>
      <c r="B38" s="24"/>
      <c r="D38" s="1143" t="s">
        <v>483</v>
      </c>
      <c r="E38" s="335" t="s">
        <v>484</v>
      </c>
      <c r="G38" s="24"/>
      <c r="H38" s="24"/>
    </row>
    <row r="39" spans="1:8" s="335" customFormat="1">
      <c r="A39" s="24"/>
      <c r="B39" s="24"/>
      <c r="D39" s="1143" t="s">
        <v>485</v>
      </c>
      <c r="E39" s="335" t="s">
        <v>486</v>
      </c>
      <c r="G39" s="24"/>
      <c r="H39" s="24"/>
    </row>
  </sheetData>
  <hyperlinks>
    <hyperlink ref="D1" location="Содержание!A1" display="вернуться на заглавную стр. (содержание)"/>
    <hyperlink ref="A1" location="Содержание!A1" display="вернуться на заглавную стр. (содержание)"/>
    <hyperlink ref="G1" location="Содержание!A1" display="вернуться на заглавную стр. (содержание)"/>
  </hyperlinks>
  <pageMargins left="0.39370078740157483" right="0.39370078740157483" top="0.39370078740157483" bottom="0.39370078740157483" header="0.31496062992125984" footer="0.31496062992125984"/>
  <pageSetup paperSize="9"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98</vt:i4>
      </vt:variant>
      <vt:variant>
        <vt:lpstr>Именованные диапазоны</vt:lpstr>
      </vt:variant>
      <vt:variant>
        <vt:i4>2</vt:i4>
      </vt:variant>
    </vt:vector>
  </HeadingPairs>
  <TitlesOfParts>
    <vt:vector size="100" baseType="lpstr">
      <vt:lpstr>Титул</vt:lpstr>
      <vt:lpstr>Редсовет</vt:lpstr>
      <vt:lpstr>Контакты</vt:lpstr>
      <vt:lpstr>Др. публикации</vt:lpstr>
      <vt:lpstr>Содержание</vt:lpstr>
      <vt:lpstr>I.1</vt:lpstr>
      <vt:lpstr>II.1</vt:lpstr>
      <vt:lpstr>II.2</vt:lpstr>
      <vt:lpstr>II.3</vt:lpstr>
      <vt:lpstr>II.4</vt:lpstr>
      <vt:lpstr>II.5</vt:lpstr>
      <vt:lpstr>II.6</vt:lpstr>
      <vt:lpstr>III.1</vt:lpstr>
      <vt:lpstr>III.2</vt:lpstr>
      <vt:lpstr>III.3</vt:lpstr>
      <vt:lpstr>III.4</vt:lpstr>
      <vt:lpstr>III.5</vt:lpstr>
      <vt:lpstr>III.6</vt:lpstr>
      <vt:lpstr>III.7</vt:lpstr>
      <vt:lpstr>III.8</vt:lpstr>
      <vt:lpstr>III.9</vt:lpstr>
      <vt:lpstr>III.10</vt:lpstr>
      <vt:lpstr>III.11</vt:lpstr>
      <vt:lpstr>III.12</vt:lpstr>
      <vt:lpstr>III.13</vt:lpstr>
      <vt:lpstr>III.14</vt:lpstr>
      <vt:lpstr>III.15</vt:lpstr>
      <vt:lpstr>III.16</vt:lpstr>
      <vt:lpstr>III.17</vt:lpstr>
      <vt:lpstr>III.18</vt:lpstr>
      <vt:lpstr>III.19</vt:lpstr>
      <vt:lpstr>III.20</vt:lpstr>
      <vt:lpstr>III.21</vt:lpstr>
      <vt:lpstr>III.22</vt:lpstr>
      <vt:lpstr>IV.1.1</vt:lpstr>
      <vt:lpstr>IV.2.1</vt:lpstr>
      <vt:lpstr>IV.2.2</vt:lpstr>
      <vt:lpstr>IV.2.3</vt:lpstr>
      <vt:lpstr>IV.2.4</vt:lpstr>
      <vt:lpstr>IV.2.5</vt:lpstr>
      <vt:lpstr>IV.2.6</vt:lpstr>
      <vt:lpstr>IV.2.7</vt:lpstr>
      <vt:lpstr>IV.2.8</vt:lpstr>
      <vt:lpstr>IV.2.9</vt:lpstr>
      <vt:lpstr>IV.2.10</vt:lpstr>
      <vt:lpstr>IV.2.11</vt:lpstr>
      <vt:lpstr>IV.2.12</vt:lpstr>
      <vt:lpstr>IV.2.13</vt:lpstr>
      <vt:lpstr>IV.2.14</vt:lpstr>
      <vt:lpstr>IV.2.15</vt:lpstr>
      <vt:lpstr>IV.2.16</vt:lpstr>
      <vt:lpstr>IV.2.17</vt:lpstr>
      <vt:lpstr>IV.2.18</vt:lpstr>
      <vt:lpstr>IV.2.19</vt:lpstr>
      <vt:lpstr>IV.2.20</vt:lpstr>
      <vt:lpstr>IV.2.21</vt:lpstr>
      <vt:lpstr>IV.2.22</vt:lpstr>
      <vt:lpstr>IV.2.23</vt:lpstr>
      <vt:lpstr>IV.2.24</vt:lpstr>
      <vt:lpstr>IV.2.25</vt:lpstr>
      <vt:lpstr>IV.3.1</vt:lpstr>
      <vt:lpstr>IV.3.2</vt:lpstr>
      <vt:lpstr>IV.3.3</vt:lpstr>
      <vt:lpstr>IV.3.4</vt:lpstr>
      <vt:lpstr>IV.3.5</vt:lpstr>
      <vt:lpstr>IV.3.6</vt:lpstr>
      <vt:lpstr>IV.3.7</vt:lpstr>
      <vt:lpstr>IV.3.8</vt:lpstr>
      <vt:lpstr>IV.3.9</vt:lpstr>
      <vt:lpstr>IV.3.10</vt:lpstr>
      <vt:lpstr>IV.3.11</vt:lpstr>
      <vt:lpstr>IV.3.12</vt:lpstr>
      <vt:lpstr>IV.3.13</vt:lpstr>
      <vt:lpstr>IV.4.1</vt:lpstr>
      <vt:lpstr>IV.4.2</vt:lpstr>
      <vt:lpstr>IV.4.3</vt:lpstr>
      <vt:lpstr>IV.4.4</vt:lpstr>
      <vt:lpstr>IV.4.5</vt:lpstr>
      <vt:lpstr>IV.4.6</vt:lpstr>
      <vt:lpstr>IV.4.7</vt:lpstr>
      <vt:lpstr>IV.4.8</vt:lpstr>
      <vt:lpstr>IV.4.9</vt:lpstr>
      <vt:lpstr>IV.4.10</vt:lpstr>
      <vt:lpstr>IV.4.11</vt:lpstr>
      <vt:lpstr>V.1</vt:lpstr>
      <vt:lpstr>V.2</vt:lpstr>
      <vt:lpstr>V.3</vt:lpstr>
      <vt:lpstr>V.4</vt:lpstr>
      <vt:lpstr>V.5</vt:lpstr>
      <vt:lpstr>V.6</vt:lpstr>
      <vt:lpstr>V.7</vt:lpstr>
      <vt:lpstr>V.8</vt:lpstr>
      <vt:lpstr>V.9</vt:lpstr>
      <vt:lpstr>V.10</vt:lpstr>
      <vt:lpstr>Данные для графиков</vt:lpstr>
      <vt:lpstr>Графики</vt:lpstr>
      <vt:lpstr>Метаданные</vt:lpstr>
      <vt:lpstr>Список сокращений</vt:lpstr>
      <vt:lpstr>Редсовет!Область_печати</vt:lpstr>
      <vt:lpstr>Титул!Область_печати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2019-07-09T05:49:51Z</dcterms:modified>
</cp:coreProperties>
</file>